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/>
  <xr:revisionPtr revIDLastSave="0" documentId="13_ncr:1_{0FBCD5A6-1CAF-49EB-8E4A-27E0B9AC0208}" xr6:coauthVersionLast="47" xr6:coauthVersionMax="47" xr10:uidLastSave="{00000000-0000-0000-0000-000000000000}"/>
  <bookViews>
    <workbookView xWindow="-108" yWindow="-108" windowWidth="23256" windowHeight="12456" tabRatio="826" activeTab="14" xr2:uid="{00000000-000D-0000-FFFF-FFFF00000000}"/>
  </bookViews>
  <sheets>
    <sheet name="Notes" sheetId="9" r:id="rId1"/>
    <sheet name="Summary" sheetId="17" state="hidden" r:id="rId2"/>
    <sheet name="Hawi_NP" sheetId="23" state="hidden" r:id="rId3"/>
    <sheet name="NonPointRev1" sheetId="7" state="hidden" r:id="rId4"/>
    <sheet name="Non Point Rev3" sheetId="32" state="hidden" r:id="rId5"/>
    <sheet name="NP Surrogates-Update 4.7" sheetId="42" state="hidden" r:id="rId6"/>
    <sheet name="Surrogate NP" sheetId="41" state="hidden" r:id="rId7"/>
    <sheet name="Quasi by SCC" sheetId="35" state="hidden" r:id="rId8"/>
    <sheet name="Not included in Sunils" sheetId="38" state="hidden" r:id="rId9"/>
    <sheet name="Revised MD Surrogates" sheetId="37" state="hidden" r:id="rId10"/>
    <sheet name="NonPoint Sunil data in MD forma" sheetId="33" state="hidden" r:id="rId11"/>
    <sheet name="NP-Sunils Format" sheetId="25" state="hidden" r:id="rId12"/>
    <sheet name="Point Annual_Daily_SCC-Rev2" sheetId="22" state="hidden" r:id="rId13"/>
    <sheet name="Summary MD Point" sheetId="43" r:id="rId14"/>
    <sheet name="PointAnnualDaily_SCC RET" sheetId="39" r:id="rId15"/>
    <sheet name="Point GF DLLR" sheetId="40" r:id="rId16"/>
    <sheet name="Point GF" sheetId="15" state="hidden" r:id="rId17"/>
    <sheet name="Point Annual_Daily" sheetId="19" state="hidden" r:id="rId18"/>
    <sheet name="Point ERCs" sheetId="16" r:id="rId19"/>
    <sheet name="Controlled Point Emissions" sheetId="26" state="hidden" r:id="rId20"/>
    <sheet name="M-A-R" sheetId="11" state="hidden" r:id="rId21"/>
    <sheet name="M-A-R Rev2" sheetId="36" state="hidden" r:id="rId22"/>
    <sheet name="Quasi Pt V2" sheetId="27" state="hidden" r:id="rId23"/>
    <sheet name="Andrew GF 2032 from 2038" sheetId="28" state="hidden" r:id="rId24"/>
    <sheet name="NR Mobile" sheetId="12" state="hidden" r:id="rId25"/>
    <sheet name="OR Mobile" sheetId="13" state="hidden" r:id="rId26"/>
  </sheets>
  <definedNames>
    <definedName name="_xlnm._FilterDatabase" localSheetId="19" hidden="1">'Controlled Point Emissions'!$A$1:$I$732</definedName>
    <definedName name="_xlnm._FilterDatabase" localSheetId="20" hidden="1">'M-A-R'!$A$2:$L$55</definedName>
    <definedName name="_xlnm._FilterDatabase" localSheetId="21" hidden="1">'M-A-R Rev2'!$L$71:$R$91</definedName>
    <definedName name="_xlnm._FilterDatabase" localSheetId="4" hidden="1">'Non Point Rev3'!$A$251:$R$826</definedName>
    <definedName name="_xlnm._FilterDatabase" localSheetId="10" hidden="1">'NonPoint Sunil data in MD forma'!$A$256:$P$839</definedName>
    <definedName name="_xlnm._FilterDatabase" localSheetId="3" hidden="1">NonPointRev1!$A$1:$N$671</definedName>
    <definedName name="_xlnm._FilterDatabase" localSheetId="11" hidden="1">'NP-Sunils Format'!$A$1:$Q$824</definedName>
    <definedName name="_xlnm._FilterDatabase" localSheetId="17" hidden="1">'Point Annual_Daily'!$A$1:$I$732</definedName>
    <definedName name="_xlnm._FilterDatabase" localSheetId="12" hidden="1">'Point Annual_Daily_SCC-Rev2'!$A$1:$J$747</definedName>
    <definedName name="_xlnm._FilterDatabase" localSheetId="16" hidden="1">'Point GF'!$A$1:$F$277</definedName>
    <definedName name="_xlnm._FilterDatabase" localSheetId="14" hidden="1">'PointAnnualDaily_SCC RET'!$A$1:$P$747</definedName>
    <definedName name="_xlnm._FilterDatabase" localSheetId="9" hidden="1">'Revised MD Surrogates'!$A$1:$B$175</definedName>
    <definedName name="_xlnm.Print_Area" localSheetId="0">Notes!$B$1:$M$20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61" i="39" l="1"/>
  <c r="J761" i="39"/>
  <c r="I762" i="39"/>
  <c r="J762" i="39"/>
  <c r="I763" i="39"/>
  <c r="J763" i="39"/>
  <c r="I764" i="39"/>
  <c r="J764" i="39"/>
  <c r="I765" i="39"/>
  <c r="O764" i="39"/>
  <c r="P764" i="39"/>
  <c r="P763" i="39"/>
  <c r="O763" i="39"/>
  <c r="P761" i="39"/>
  <c r="O761" i="39"/>
  <c r="N764" i="39"/>
  <c r="N763" i="39"/>
  <c r="N761" i="39"/>
  <c r="M764" i="39"/>
  <c r="M763" i="39"/>
  <c r="M762" i="39"/>
  <c r="M761" i="39"/>
  <c r="P762" i="39"/>
  <c r="O762" i="39"/>
  <c r="P760" i="39"/>
  <c r="O760" i="39"/>
  <c r="N762" i="39"/>
  <c r="N760" i="39"/>
  <c r="M760" i="39"/>
  <c r="D14" i="16"/>
  <c r="H14" i="16"/>
  <c r="G14" i="16"/>
  <c r="E14" i="16"/>
  <c r="J765" i="39"/>
  <c r="H13" i="16"/>
  <c r="H12" i="16"/>
  <c r="H11" i="16"/>
  <c r="G13" i="16"/>
  <c r="G12" i="16"/>
  <c r="G11" i="16"/>
  <c r="E11" i="16"/>
  <c r="E12" i="16"/>
  <c r="E13" i="16"/>
  <c r="D13" i="16"/>
  <c r="D12" i="16"/>
  <c r="D11" i="16"/>
  <c r="J760" i="39"/>
  <c r="I760" i="39"/>
  <c r="K594" i="32"/>
  <c r="J594" i="32"/>
  <c r="U482" i="32"/>
  <c r="L482" i="32" s="1"/>
  <c r="O765" i="39" l="1"/>
  <c r="P765" i="39"/>
  <c r="N765" i="39"/>
  <c r="M765" i="39"/>
  <c r="V482" i="32"/>
  <c r="G708" i="32"/>
  <c r="G593" i="32"/>
  <c r="G480" i="32"/>
  <c r="G368" i="32"/>
  <c r="G252" i="32"/>
  <c r="O22" i="41"/>
  <c r="O23" i="41"/>
  <c r="O24" i="41"/>
  <c r="O25" i="41"/>
  <c r="O26" i="41"/>
  <c r="V248" i="32"/>
  <c r="V249" i="32"/>
  <c r="V250" i="32"/>
  <c r="O3" i="41"/>
  <c r="O4" i="41"/>
  <c r="O5" i="41"/>
  <c r="O6" i="41"/>
  <c r="O7" i="41"/>
  <c r="O8" i="41"/>
  <c r="O9" i="41"/>
  <c r="O10" i="41"/>
  <c r="O11" i="41"/>
  <c r="O12" i="41"/>
  <c r="O13" i="41"/>
  <c r="O14" i="41"/>
  <c r="O15" i="41"/>
  <c r="O16" i="41"/>
  <c r="O17" i="41"/>
  <c r="O18" i="41"/>
  <c r="O19" i="41"/>
  <c r="O20" i="41"/>
  <c r="O21" i="41"/>
  <c r="O2" i="41"/>
  <c r="U727" i="32"/>
  <c r="V727" i="32" s="1"/>
  <c r="U728" i="32"/>
  <c r="V728" i="32" s="1"/>
  <c r="U729" i="32"/>
  <c r="V729" i="32" s="1"/>
  <c r="U730" i="32"/>
  <c r="V730" i="32" s="1"/>
  <c r="U731" i="32"/>
  <c r="V731" i="32" s="1"/>
  <c r="U732" i="32"/>
  <c r="V732" i="32" s="1"/>
  <c r="X732" i="32" s="1"/>
  <c r="K732" i="32" s="1"/>
  <c r="U733" i="32"/>
  <c r="V733" i="32" s="1"/>
  <c r="W733" i="32" s="1"/>
  <c r="J733" i="32" s="1"/>
  <c r="U734" i="32"/>
  <c r="V734" i="32" s="1"/>
  <c r="X734" i="32" s="1"/>
  <c r="K734" i="32" s="1"/>
  <c r="U735" i="32"/>
  <c r="V735" i="32" s="1"/>
  <c r="W735" i="32" s="1"/>
  <c r="J735" i="32" s="1"/>
  <c r="U736" i="32"/>
  <c r="V736" i="32" s="1"/>
  <c r="U737" i="32"/>
  <c r="V737" i="32" s="1"/>
  <c r="U738" i="32"/>
  <c r="V738" i="32" s="1"/>
  <c r="U739" i="32"/>
  <c r="V739" i="32" s="1"/>
  <c r="U740" i="32"/>
  <c r="V740" i="32" s="1"/>
  <c r="U741" i="32"/>
  <c r="V741" i="32" s="1"/>
  <c r="U742" i="32"/>
  <c r="V742" i="32" s="1"/>
  <c r="U743" i="32"/>
  <c r="V743" i="32" s="1"/>
  <c r="U744" i="32"/>
  <c r="V744" i="32" s="1"/>
  <c r="W744" i="32" s="1"/>
  <c r="J744" i="32" s="1"/>
  <c r="U745" i="32"/>
  <c r="V745" i="32" s="1"/>
  <c r="W745" i="32" s="1"/>
  <c r="J745" i="32" s="1"/>
  <c r="U746" i="32"/>
  <c r="V746" i="32" s="1"/>
  <c r="U747" i="32"/>
  <c r="V747" i="32" s="1"/>
  <c r="U748" i="32"/>
  <c r="V748" i="32" s="1"/>
  <c r="U749" i="32"/>
  <c r="V749" i="32" s="1"/>
  <c r="U750" i="32"/>
  <c r="V750" i="32" s="1"/>
  <c r="U751" i="32"/>
  <c r="V751" i="32" s="1"/>
  <c r="U752" i="32"/>
  <c r="V752" i="32" s="1"/>
  <c r="U753" i="32"/>
  <c r="V753" i="32" s="1"/>
  <c r="U754" i="32"/>
  <c r="V754" i="32" s="1"/>
  <c r="U755" i="32"/>
  <c r="V755" i="32" s="1"/>
  <c r="U756" i="32"/>
  <c r="V756" i="32" s="1"/>
  <c r="U757" i="32"/>
  <c r="V757" i="32" s="1"/>
  <c r="U758" i="32"/>
  <c r="V758" i="32" s="1"/>
  <c r="U759" i="32"/>
  <c r="V759" i="32" s="1"/>
  <c r="X759" i="32" s="1"/>
  <c r="K759" i="32" s="1"/>
  <c r="I759" i="32" s="1"/>
  <c r="U760" i="32"/>
  <c r="V760" i="32" s="1"/>
  <c r="U761" i="32"/>
  <c r="V761" i="32" s="1"/>
  <c r="U762" i="32"/>
  <c r="V762" i="32" s="1"/>
  <c r="U763" i="32"/>
  <c r="V763" i="32" s="1"/>
  <c r="W763" i="32" s="1"/>
  <c r="J763" i="32" s="1"/>
  <c r="U764" i="32"/>
  <c r="V764" i="32" s="1"/>
  <c r="W764" i="32" s="1"/>
  <c r="J764" i="32" s="1"/>
  <c r="U765" i="32"/>
  <c r="V765" i="32" s="1"/>
  <c r="U766" i="32"/>
  <c r="V766" i="32" s="1"/>
  <c r="U767" i="32"/>
  <c r="V767" i="32" s="1"/>
  <c r="U768" i="32"/>
  <c r="V768" i="32" s="1"/>
  <c r="U769" i="32"/>
  <c r="V769" i="32" s="1"/>
  <c r="W769" i="32" s="1"/>
  <c r="J769" i="32" s="1"/>
  <c r="U770" i="32"/>
  <c r="V770" i="32" s="1"/>
  <c r="U771" i="32"/>
  <c r="V771" i="32" s="1"/>
  <c r="U772" i="32"/>
  <c r="V772" i="32" s="1"/>
  <c r="U773" i="32"/>
  <c r="V773" i="32" s="1"/>
  <c r="X773" i="32" s="1"/>
  <c r="K773" i="32" s="1"/>
  <c r="U774" i="32"/>
  <c r="V774" i="32" s="1"/>
  <c r="U775" i="32"/>
  <c r="V775" i="32" s="1"/>
  <c r="U776" i="32"/>
  <c r="V776" i="32" s="1"/>
  <c r="U777" i="32"/>
  <c r="V777" i="32" s="1"/>
  <c r="U778" i="32"/>
  <c r="V778" i="32" s="1"/>
  <c r="U779" i="32"/>
  <c r="V779" i="32" s="1"/>
  <c r="U780" i="32"/>
  <c r="V780" i="32" s="1"/>
  <c r="W780" i="32" s="1"/>
  <c r="J780" i="32" s="1"/>
  <c r="U781" i="32"/>
  <c r="V781" i="32" s="1"/>
  <c r="W781" i="32" s="1"/>
  <c r="J781" i="32" s="1"/>
  <c r="U782" i="32"/>
  <c r="V782" i="32" s="1"/>
  <c r="U783" i="32"/>
  <c r="V783" i="32" s="1"/>
  <c r="U784" i="32"/>
  <c r="V784" i="32" s="1"/>
  <c r="U785" i="32"/>
  <c r="V785" i="32" s="1"/>
  <c r="U786" i="32"/>
  <c r="V786" i="32" s="1"/>
  <c r="U787" i="32"/>
  <c r="V787" i="32" s="1"/>
  <c r="U788" i="32"/>
  <c r="V788" i="32" s="1"/>
  <c r="U789" i="32"/>
  <c r="V789" i="32" s="1"/>
  <c r="U790" i="32"/>
  <c r="V790" i="32" s="1"/>
  <c r="U791" i="32"/>
  <c r="V791" i="32" s="1"/>
  <c r="U792" i="32"/>
  <c r="V792" i="32" s="1"/>
  <c r="W792" i="32" s="1"/>
  <c r="J792" i="32" s="1"/>
  <c r="H792" i="32" s="1"/>
  <c r="U793" i="32"/>
  <c r="V793" i="32" s="1"/>
  <c r="W793" i="32" s="1"/>
  <c r="J793" i="32" s="1"/>
  <c r="H793" i="32" s="1"/>
  <c r="U794" i="32"/>
  <c r="V794" i="32" s="1"/>
  <c r="U795" i="32"/>
  <c r="V795" i="32" s="1"/>
  <c r="U796" i="32"/>
  <c r="V796" i="32" s="1"/>
  <c r="U797" i="32"/>
  <c r="V797" i="32" s="1"/>
  <c r="U798" i="32"/>
  <c r="V798" i="32" s="1"/>
  <c r="X798" i="32" s="1"/>
  <c r="K798" i="32" s="1"/>
  <c r="U799" i="32"/>
  <c r="V799" i="32" s="1"/>
  <c r="W799" i="32" s="1"/>
  <c r="J799" i="32" s="1"/>
  <c r="U800" i="32"/>
  <c r="V800" i="32" s="1"/>
  <c r="X800" i="32" s="1"/>
  <c r="K800" i="32" s="1"/>
  <c r="U801" i="32"/>
  <c r="V801" i="32" s="1"/>
  <c r="U802" i="32"/>
  <c r="V802" i="32" s="1"/>
  <c r="U803" i="32"/>
  <c r="V803" i="32" s="1"/>
  <c r="U804" i="32"/>
  <c r="V804" i="32" s="1"/>
  <c r="U805" i="32"/>
  <c r="V805" i="32" s="1"/>
  <c r="U806" i="32"/>
  <c r="U807" i="32"/>
  <c r="U808" i="32"/>
  <c r="V808" i="32" s="1"/>
  <c r="X808" i="32" s="1"/>
  <c r="K808" i="32" s="1"/>
  <c r="U809" i="32"/>
  <c r="V809" i="32" s="1"/>
  <c r="U810" i="32"/>
  <c r="V810" i="32" s="1"/>
  <c r="U811" i="32"/>
  <c r="V811" i="32" s="1"/>
  <c r="U812" i="32"/>
  <c r="V812" i="32" s="1"/>
  <c r="U813" i="32"/>
  <c r="V813" i="32" s="1"/>
  <c r="X813" i="32" s="1"/>
  <c r="K813" i="32" s="1"/>
  <c r="U814" i="32"/>
  <c r="V814" i="32" s="1"/>
  <c r="U815" i="32"/>
  <c r="V815" i="32" s="1"/>
  <c r="U816" i="32"/>
  <c r="V816" i="32" s="1"/>
  <c r="W816" i="32" s="1"/>
  <c r="J816" i="32" s="1"/>
  <c r="U817" i="32"/>
  <c r="V817" i="32" s="1"/>
  <c r="U818" i="32"/>
  <c r="V818" i="32" s="1"/>
  <c r="U819" i="32"/>
  <c r="V819" i="32" s="1"/>
  <c r="W819" i="32" s="1"/>
  <c r="J819" i="32" s="1"/>
  <c r="U820" i="32"/>
  <c r="V820" i="32" s="1"/>
  <c r="U821" i="32"/>
  <c r="V821" i="32" s="1"/>
  <c r="X821" i="32" s="1"/>
  <c r="K821" i="32" s="1"/>
  <c r="U822" i="32"/>
  <c r="V822" i="32" s="1"/>
  <c r="U823" i="32"/>
  <c r="V823" i="32" s="1"/>
  <c r="U824" i="32"/>
  <c r="V824" i="32" s="1"/>
  <c r="U711" i="32"/>
  <c r="V711" i="32" s="1"/>
  <c r="U712" i="32"/>
  <c r="V712" i="32" s="1"/>
  <c r="U713" i="32"/>
  <c r="V713" i="32" s="1"/>
  <c r="X713" i="32" s="1"/>
  <c r="K713" i="32" s="1"/>
  <c r="U714" i="32"/>
  <c r="V714" i="32" s="1"/>
  <c r="U715" i="32"/>
  <c r="V715" i="32" s="1"/>
  <c r="U716" i="32"/>
  <c r="V716" i="32" s="1"/>
  <c r="U717" i="32"/>
  <c r="V717" i="32" s="1"/>
  <c r="U718" i="32"/>
  <c r="V718" i="32" s="1"/>
  <c r="U719" i="32"/>
  <c r="V719" i="32" s="1"/>
  <c r="U720" i="32"/>
  <c r="V720" i="32" s="1"/>
  <c r="W720" i="32" s="1"/>
  <c r="J720" i="32" s="1"/>
  <c r="U721" i="32"/>
  <c r="V721" i="32" s="1"/>
  <c r="U722" i="32"/>
  <c r="V722" i="32" s="1"/>
  <c r="U723" i="32"/>
  <c r="V723" i="32" s="1"/>
  <c r="U724" i="32"/>
  <c r="V724" i="32" s="1"/>
  <c r="U725" i="32"/>
  <c r="V725" i="32" s="1"/>
  <c r="U726" i="32"/>
  <c r="V726" i="32" s="1"/>
  <c r="U695" i="32"/>
  <c r="V695" i="32" s="1"/>
  <c r="W695" i="32" s="1"/>
  <c r="J695" i="32" s="1"/>
  <c r="U696" i="32"/>
  <c r="V696" i="32" s="1"/>
  <c r="U697" i="32"/>
  <c r="V697" i="32" s="1"/>
  <c r="U698" i="32"/>
  <c r="V698" i="32" s="1"/>
  <c r="U699" i="32"/>
  <c r="V699" i="32" s="1"/>
  <c r="U700" i="32"/>
  <c r="V700" i="32" s="1"/>
  <c r="X700" i="32" s="1"/>
  <c r="K700" i="32" s="1"/>
  <c r="I700" i="32" s="1"/>
  <c r="U701" i="32"/>
  <c r="V701" i="32" s="1"/>
  <c r="U702" i="32"/>
  <c r="V702" i="32" s="1"/>
  <c r="U703" i="32"/>
  <c r="V703" i="32" s="1"/>
  <c r="U704" i="32"/>
  <c r="V704" i="32" s="1"/>
  <c r="U705" i="32"/>
  <c r="V705" i="32" s="1"/>
  <c r="U706" i="32"/>
  <c r="V706" i="32" s="1"/>
  <c r="U708" i="32"/>
  <c r="V708" i="32" s="1"/>
  <c r="U710" i="32"/>
  <c r="V710" i="32" s="1"/>
  <c r="U676" i="32"/>
  <c r="V676" i="32" s="1"/>
  <c r="U677" i="32"/>
  <c r="V677" i="32" s="1"/>
  <c r="U678" i="32"/>
  <c r="V678" i="32" s="1"/>
  <c r="U679" i="32"/>
  <c r="V679" i="32" s="1"/>
  <c r="U680" i="32"/>
  <c r="V680" i="32" s="1"/>
  <c r="U681" i="32"/>
  <c r="V681" i="32" s="1"/>
  <c r="U682" i="32"/>
  <c r="V682" i="32" s="1"/>
  <c r="U683" i="32"/>
  <c r="V683" i="32" s="1"/>
  <c r="U684" i="32"/>
  <c r="V684" i="32" s="1"/>
  <c r="U685" i="32"/>
  <c r="V685" i="32" s="1"/>
  <c r="U686" i="32"/>
  <c r="V686" i="32" s="1"/>
  <c r="U687" i="32"/>
  <c r="V687" i="32" s="1"/>
  <c r="U688" i="32"/>
  <c r="V688" i="32" s="1"/>
  <c r="U689" i="32"/>
  <c r="V689" i="32" s="1"/>
  <c r="U690" i="32"/>
  <c r="V690" i="32" s="1"/>
  <c r="U691" i="32"/>
  <c r="V691" i="32" s="1"/>
  <c r="U692" i="32"/>
  <c r="V692" i="32" s="1"/>
  <c r="U693" i="32"/>
  <c r="V693" i="32" s="1"/>
  <c r="U694" i="32"/>
  <c r="V694" i="32" s="1"/>
  <c r="W694" i="32" s="1"/>
  <c r="J694" i="32" s="1"/>
  <c r="U657" i="32"/>
  <c r="V657" i="32" s="1"/>
  <c r="U658" i="32"/>
  <c r="V658" i="32" s="1"/>
  <c r="U659" i="32"/>
  <c r="V659" i="32" s="1"/>
  <c r="W659" i="32" s="1"/>
  <c r="J659" i="32" s="1"/>
  <c r="U660" i="32"/>
  <c r="V660" i="32" s="1"/>
  <c r="W660" i="32" s="1"/>
  <c r="J660" i="32" s="1"/>
  <c r="U661" i="32"/>
  <c r="V661" i="32" s="1"/>
  <c r="U662" i="32"/>
  <c r="V662" i="32" s="1"/>
  <c r="U663" i="32"/>
  <c r="V663" i="32" s="1"/>
  <c r="U664" i="32"/>
  <c r="V664" i="32" s="1"/>
  <c r="U665" i="32"/>
  <c r="V665" i="32" s="1"/>
  <c r="U666" i="32"/>
  <c r="V666" i="32" s="1"/>
  <c r="U667" i="32"/>
  <c r="V667" i="32" s="1"/>
  <c r="U668" i="32"/>
  <c r="V668" i="32" s="1"/>
  <c r="U669" i="32"/>
  <c r="V669" i="32" s="1"/>
  <c r="U670" i="32"/>
  <c r="U671" i="32"/>
  <c r="V671" i="32" s="1"/>
  <c r="X671" i="32" s="1"/>
  <c r="K671" i="32" s="1"/>
  <c r="U672" i="32"/>
  <c r="V672" i="32" s="1"/>
  <c r="X672" i="32" s="1"/>
  <c r="K672" i="32" s="1"/>
  <c r="U673" i="32"/>
  <c r="V673" i="32" s="1"/>
  <c r="U674" i="32"/>
  <c r="V674" i="32" s="1"/>
  <c r="U675" i="32"/>
  <c r="V675" i="32" s="1"/>
  <c r="U641" i="32"/>
  <c r="V641" i="32" s="1"/>
  <c r="U642" i="32"/>
  <c r="V642" i="32" s="1"/>
  <c r="U643" i="32"/>
  <c r="V643" i="32" s="1"/>
  <c r="X643" i="32" s="1"/>
  <c r="K643" i="32" s="1"/>
  <c r="I643" i="32" s="1"/>
  <c r="U644" i="32"/>
  <c r="V644" i="32" s="1"/>
  <c r="U645" i="32"/>
  <c r="V645" i="32" s="1"/>
  <c r="U646" i="32"/>
  <c r="V646" i="32" s="1"/>
  <c r="U647" i="32"/>
  <c r="V647" i="32" s="1"/>
  <c r="W647" i="32" s="1"/>
  <c r="J647" i="32" s="1"/>
  <c r="U648" i="32"/>
  <c r="V648" i="32" s="1"/>
  <c r="U649" i="32"/>
  <c r="V649" i="32" s="1"/>
  <c r="X649" i="32" s="1"/>
  <c r="K649" i="32" s="1"/>
  <c r="U650" i="32"/>
  <c r="V650" i="32" s="1"/>
  <c r="U651" i="32"/>
  <c r="V651" i="32" s="1"/>
  <c r="U652" i="32"/>
  <c r="V652" i="32" s="1"/>
  <c r="U653" i="32"/>
  <c r="V653" i="32" s="1"/>
  <c r="U654" i="32"/>
  <c r="V654" i="32" s="1"/>
  <c r="U655" i="32"/>
  <c r="V655" i="32" s="1"/>
  <c r="U656" i="32"/>
  <c r="V656" i="32" s="1"/>
  <c r="U621" i="32"/>
  <c r="V621" i="32" s="1"/>
  <c r="U622" i="32"/>
  <c r="V622" i="32" s="1"/>
  <c r="U623" i="32"/>
  <c r="V623" i="32" s="1"/>
  <c r="U624" i="32"/>
  <c r="V624" i="32" s="1"/>
  <c r="U625" i="32"/>
  <c r="V625" i="32" s="1"/>
  <c r="X625" i="32" s="1"/>
  <c r="K625" i="32" s="1"/>
  <c r="I625" i="32" s="1"/>
  <c r="U626" i="32"/>
  <c r="V626" i="32" s="1"/>
  <c r="X626" i="32" s="1"/>
  <c r="K626" i="32" s="1"/>
  <c r="I626" i="32" s="1"/>
  <c r="U627" i="32"/>
  <c r="V627" i="32" s="1"/>
  <c r="U628" i="32"/>
  <c r="V628" i="32" s="1"/>
  <c r="U629" i="32"/>
  <c r="V629" i="32" s="1"/>
  <c r="U630" i="32"/>
  <c r="V630" i="32" s="1"/>
  <c r="U631" i="32"/>
  <c r="V631" i="32" s="1"/>
  <c r="U632" i="32"/>
  <c r="V632" i="32" s="1"/>
  <c r="U633" i="32"/>
  <c r="V633" i="32" s="1"/>
  <c r="U634" i="32"/>
  <c r="V634" i="32" s="1"/>
  <c r="U635" i="32"/>
  <c r="V635" i="32" s="1"/>
  <c r="U636" i="32"/>
  <c r="V636" i="32" s="1"/>
  <c r="U637" i="32"/>
  <c r="V637" i="32" s="1"/>
  <c r="U638" i="32"/>
  <c r="V638" i="32" s="1"/>
  <c r="U639" i="32"/>
  <c r="V639" i="32" s="1"/>
  <c r="U640" i="32"/>
  <c r="V640" i="32" s="1"/>
  <c r="U606" i="32"/>
  <c r="V606" i="32" s="1"/>
  <c r="U607" i="32"/>
  <c r="V607" i="32" s="1"/>
  <c r="U608" i="32"/>
  <c r="V608" i="32" s="1"/>
  <c r="U609" i="32"/>
  <c r="V609" i="32" s="1"/>
  <c r="U610" i="32"/>
  <c r="V610" i="32" s="1"/>
  <c r="U611" i="32"/>
  <c r="V611" i="32" s="1"/>
  <c r="U612" i="32"/>
  <c r="V612" i="32" s="1"/>
  <c r="W612" i="32" s="1"/>
  <c r="J612" i="32" s="1"/>
  <c r="H612" i="32" s="1"/>
  <c r="U613" i="32"/>
  <c r="V613" i="32" s="1"/>
  <c r="U614" i="32"/>
  <c r="V614" i="32" s="1"/>
  <c r="U615" i="32"/>
  <c r="V615" i="32" s="1"/>
  <c r="W615" i="32" s="1"/>
  <c r="J615" i="32" s="1"/>
  <c r="U616" i="32"/>
  <c r="V616" i="32" s="1"/>
  <c r="U617" i="32"/>
  <c r="V617" i="32" s="1"/>
  <c r="U618" i="32"/>
  <c r="V618" i="32" s="1"/>
  <c r="U619" i="32"/>
  <c r="V619" i="32" s="1"/>
  <c r="U620" i="32"/>
  <c r="V620" i="32" s="1"/>
  <c r="U592" i="32"/>
  <c r="V592" i="32" s="1"/>
  <c r="U593" i="32"/>
  <c r="V593" i="32" s="1"/>
  <c r="U595" i="32"/>
  <c r="V595" i="32" s="1"/>
  <c r="U596" i="32"/>
  <c r="V596" i="32" s="1"/>
  <c r="U597" i="32"/>
  <c r="V597" i="32" s="1"/>
  <c r="U598" i="32"/>
  <c r="V598" i="32" s="1"/>
  <c r="U599" i="32"/>
  <c r="V599" i="32" s="1"/>
  <c r="U600" i="32"/>
  <c r="V600" i="32" s="1"/>
  <c r="U601" i="32"/>
  <c r="V601" i="32" s="1"/>
  <c r="W601" i="32" s="1"/>
  <c r="J601" i="32" s="1"/>
  <c r="U602" i="32"/>
  <c r="V602" i="32" s="1"/>
  <c r="X602" i="32" s="1"/>
  <c r="K602" i="32" s="1"/>
  <c r="U603" i="32"/>
  <c r="V603" i="32" s="1"/>
  <c r="W603" i="32" s="1"/>
  <c r="J603" i="32" s="1"/>
  <c r="U604" i="32"/>
  <c r="V604" i="32" s="1"/>
  <c r="U605" i="32"/>
  <c r="V605" i="32" s="1"/>
  <c r="U577" i="32"/>
  <c r="V577" i="32" s="1"/>
  <c r="U578" i="32"/>
  <c r="V578" i="32" s="1"/>
  <c r="U579" i="32"/>
  <c r="V579" i="32" s="1"/>
  <c r="U580" i="32"/>
  <c r="V580" i="32" s="1"/>
  <c r="W580" i="32" s="1"/>
  <c r="J580" i="32" s="1"/>
  <c r="U581" i="32"/>
  <c r="V581" i="32" s="1"/>
  <c r="W581" i="32" s="1"/>
  <c r="J581" i="32" s="1"/>
  <c r="U582" i="32"/>
  <c r="V582" i="32" s="1"/>
  <c r="U583" i="32"/>
  <c r="V583" i="32" s="1"/>
  <c r="U584" i="32"/>
  <c r="V584" i="32" s="1"/>
  <c r="U585" i="32"/>
  <c r="V585" i="32" s="1"/>
  <c r="U586" i="32"/>
  <c r="V586" i="32" s="1"/>
  <c r="U587" i="32"/>
  <c r="V587" i="32" s="1"/>
  <c r="U588" i="32"/>
  <c r="V588" i="32" s="1"/>
  <c r="U589" i="32"/>
  <c r="V589" i="32" s="1"/>
  <c r="U590" i="32"/>
  <c r="V590" i="32" s="1"/>
  <c r="U555" i="32"/>
  <c r="V555" i="32" s="1"/>
  <c r="U556" i="32"/>
  <c r="V556" i="32" s="1"/>
  <c r="U557" i="32"/>
  <c r="V557" i="32" s="1"/>
  <c r="W557" i="32" s="1"/>
  <c r="J557" i="32" s="1"/>
  <c r="U558" i="32"/>
  <c r="V558" i="32" s="1"/>
  <c r="U559" i="32"/>
  <c r="V559" i="32" s="1"/>
  <c r="U560" i="32"/>
  <c r="V560" i="32" s="1"/>
  <c r="U561" i="32"/>
  <c r="V561" i="32" s="1"/>
  <c r="U562" i="32"/>
  <c r="V562" i="32" s="1"/>
  <c r="U563" i="32"/>
  <c r="V563" i="32" s="1"/>
  <c r="U564" i="32"/>
  <c r="V564" i="32" s="1"/>
  <c r="U565" i="32"/>
  <c r="V565" i="32" s="1"/>
  <c r="U566" i="32"/>
  <c r="V566" i="32" s="1"/>
  <c r="U567" i="32"/>
  <c r="V567" i="32" s="1"/>
  <c r="U568" i="32"/>
  <c r="V568" i="32" s="1"/>
  <c r="U569" i="32"/>
  <c r="V569" i="32" s="1"/>
  <c r="U570" i="32"/>
  <c r="U571" i="32"/>
  <c r="V571" i="32" s="1"/>
  <c r="U572" i="32"/>
  <c r="V572" i="32" s="1"/>
  <c r="U573" i="32"/>
  <c r="V573" i="32" s="1"/>
  <c r="U574" i="32"/>
  <c r="V574" i="32" s="1"/>
  <c r="U575" i="32"/>
  <c r="V575" i="32" s="1"/>
  <c r="U576" i="32"/>
  <c r="V576" i="32" s="1"/>
  <c r="U518" i="32"/>
  <c r="V518" i="32" s="1"/>
  <c r="U519" i="32"/>
  <c r="V519" i="32" s="1"/>
  <c r="U520" i="32"/>
  <c r="V520" i="32" s="1"/>
  <c r="X520" i="32" s="1"/>
  <c r="K520" i="32" s="1"/>
  <c r="I520" i="32" s="1"/>
  <c r="U521" i="32"/>
  <c r="V521" i="32" s="1"/>
  <c r="U522" i="32"/>
  <c r="V522" i="32" s="1"/>
  <c r="U523" i="32"/>
  <c r="V523" i="32" s="1"/>
  <c r="X523" i="32" s="1"/>
  <c r="K523" i="32" s="1"/>
  <c r="U524" i="32"/>
  <c r="V524" i="32" s="1"/>
  <c r="U525" i="32"/>
  <c r="V525" i="32" s="1"/>
  <c r="U526" i="32"/>
  <c r="V526" i="32" s="1"/>
  <c r="U527" i="32"/>
  <c r="V527" i="32" s="1"/>
  <c r="U528" i="32"/>
  <c r="V528" i="32" s="1"/>
  <c r="U529" i="32"/>
  <c r="V529" i="32" s="1"/>
  <c r="U530" i="32"/>
  <c r="V530" i="32" s="1"/>
  <c r="U531" i="32"/>
  <c r="V531" i="32" s="1"/>
  <c r="U532" i="32"/>
  <c r="V532" i="32" s="1"/>
  <c r="U533" i="32"/>
  <c r="V533" i="32" s="1"/>
  <c r="U534" i="32"/>
  <c r="V534" i="32" s="1"/>
  <c r="U535" i="32"/>
  <c r="V535" i="32" s="1"/>
  <c r="U536" i="32"/>
  <c r="V536" i="32" s="1"/>
  <c r="U537" i="32"/>
  <c r="V537" i="32" s="1"/>
  <c r="U538" i="32"/>
  <c r="V538" i="32" s="1"/>
  <c r="U539" i="32"/>
  <c r="V539" i="32" s="1"/>
  <c r="U540" i="32"/>
  <c r="V540" i="32" s="1"/>
  <c r="U541" i="32"/>
  <c r="V541" i="32" s="1"/>
  <c r="U542" i="32"/>
  <c r="V542" i="32" s="1"/>
  <c r="U543" i="32"/>
  <c r="V543" i="32" s="1"/>
  <c r="U544" i="32"/>
  <c r="V544" i="32" s="1"/>
  <c r="X544" i="32" s="1"/>
  <c r="K544" i="32" s="1"/>
  <c r="I544" i="32" s="1"/>
  <c r="U545" i="32"/>
  <c r="V545" i="32" s="1"/>
  <c r="W545" i="32" s="1"/>
  <c r="J545" i="32" s="1"/>
  <c r="U546" i="32"/>
  <c r="V546" i="32" s="1"/>
  <c r="U547" i="32"/>
  <c r="V547" i="32" s="1"/>
  <c r="U548" i="32"/>
  <c r="V548" i="32" s="1"/>
  <c r="U549" i="32"/>
  <c r="V549" i="32" s="1"/>
  <c r="U550" i="32"/>
  <c r="V550" i="32" s="1"/>
  <c r="U551" i="32"/>
  <c r="V551" i="32" s="1"/>
  <c r="W551" i="32" s="1"/>
  <c r="J551" i="32" s="1"/>
  <c r="U552" i="32"/>
  <c r="V552" i="32" s="1"/>
  <c r="U553" i="32"/>
  <c r="V553" i="32" s="1"/>
  <c r="U554" i="32"/>
  <c r="V554" i="32" s="1"/>
  <c r="U502" i="32"/>
  <c r="V502" i="32" s="1"/>
  <c r="U503" i="32"/>
  <c r="V503" i="32" s="1"/>
  <c r="U504" i="32"/>
  <c r="V504" i="32" s="1"/>
  <c r="U505" i="32"/>
  <c r="V505" i="32" s="1"/>
  <c r="U506" i="32"/>
  <c r="V506" i="32" s="1"/>
  <c r="U507" i="32"/>
  <c r="V507" i="32" s="1"/>
  <c r="W507" i="32" s="1"/>
  <c r="J507" i="32" s="1"/>
  <c r="U508" i="32"/>
  <c r="V508" i="32" s="1"/>
  <c r="X508" i="32" s="1"/>
  <c r="K508" i="32" s="1"/>
  <c r="U509" i="32"/>
  <c r="V509" i="32" s="1"/>
  <c r="U510" i="32"/>
  <c r="V510" i="32" s="1"/>
  <c r="X510" i="32" s="1"/>
  <c r="K510" i="32" s="1"/>
  <c r="I510" i="32" s="1"/>
  <c r="U511" i="32"/>
  <c r="V511" i="32" s="1"/>
  <c r="U512" i="32"/>
  <c r="V512" i="32" s="1"/>
  <c r="U513" i="32"/>
  <c r="V513" i="32" s="1"/>
  <c r="U514" i="32"/>
  <c r="V514" i="32" s="1"/>
  <c r="U515" i="32"/>
  <c r="V515" i="32" s="1"/>
  <c r="W515" i="32" s="1"/>
  <c r="J515" i="32" s="1"/>
  <c r="U516" i="32"/>
  <c r="V516" i="32" s="1"/>
  <c r="U517" i="32"/>
  <c r="V517" i="32" s="1"/>
  <c r="U485" i="32"/>
  <c r="V485" i="32" s="1"/>
  <c r="U486" i="32"/>
  <c r="V486" i="32" s="1"/>
  <c r="W486" i="32" s="1"/>
  <c r="J486" i="32" s="1"/>
  <c r="U487" i="32"/>
  <c r="V487" i="32" s="1"/>
  <c r="U488" i="32"/>
  <c r="V488" i="32" s="1"/>
  <c r="U489" i="32"/>
  <c r="V489" i="32" s="1"/>
  <c r="U490" i="32"/>
  <c r="V490" i="32" s="1"/>
  <c r="U491" i="32"/>
  <c r="V491" i="32" s="1"/>
  <c r="U492" i="32"/>
  <c r="V492" i="32" s="1"/>
  <c r="U493" i="32"/>
  <c r="V493" i="32" s="1"/>
  <c r="U494" i="32"/>
  <c r="V494" i="32" s="1"/>
  <c r="U495" i="32"/>
  <c r="V495" i="32" s="1"/>
  <c r="U496" i="32"/>
  <c r="V496" i="32" s="1"/>
  <c r="U497" i="32"/>
  <c r="V497" i="32" s="1"/>
  <c r="U498" i="32"/>
  <c r="V498" i="32" s="1"/>
  <c r="U499" i="32"/>
  <c r="V499" i="32" s="1"/>
  <c r="U500" i="32"/>
  <c r="V500" i="32" s="1"/>
  <c r="U501" i="32"/>
  <c r="V501" i="32" s="1"/>
  <c r="U468" i="32"/>
  <c r="V468" i="32" s="1"/>
  <c r="U469" i="32"/>
  <c r="V469" i="32" s="1"/>
  <c r="U470" i="32"/>
  <c r="V470" i="32" s="1"/>
  <c r="U471" i="32"/>
  <c r="V471" i="32" s="1"/>
  <c r="X471" i="32" s="1"/>
  <c r="K471" i="32" s="1"/>
  <c r="I471" i="32" s="1"/>
  <c r="U472" i="32"/>
  <c r="V472" i="32" s="1"/>
  <c r="U473" i="32"/>
  <c r="V473" i="32" s="1"/>
  <c r="U474" i="32"/>
  <c r="V474" i="32" s="1"/>
  <c r="W474" i="32" s="1"/>
  <c r="J474" i="32" s="1"/>
  <c r="U475" i="32"/>
  <c r="V475" i="32" s="1"/>
  <c r="U476" i="32"/>
  <c r="V476" i="32" s="1"/>
  <c r="U477" i="32"/>
  <c r="V477" i="32" s="1"/>
  <c r="U478" i="32"/>
  <c r="V478" i="32" s="1"/>
  <c r="W478" i="32" s="1"/>
  <c r="J478" i="32" s="1"/>
  <c r="H478" i="32" s="1"/>
  <c r="U480" i="32"/>
  <c r="V480" i="32" s="1"/>
  <c r="U483" i="32"/>
  <c r="V483" i="32" s="1"/>
  <c r="U484" i="32"/>
  <c r="V484" i="32" s="1"/>
  <c r="U448" i="32"/>
  <c r="V448" i="32" s="1"/>
  <c r="U449" i="32"/>
  <c r="U450" i="32"/>
  <c r="V450" i="32" s="1"/>
  <c r="U451" i="32"/>
  <c r="V451" i="32" s="1"/>
  <c r="U452" i="32"/>
  <c r="V452" i="32" s="1"/>
  <c r="U453" i="32"/>
  <c r="V453" i="32" s="1"/>
  <c r="U454" i="32"/>
  <c r="V454" i="32" s="1"/>
  <c r="U455" i="32"/>
  <c r="V455" i="32" s="1"/>
  <c r="U456" i="32"/>
  <c r="V456" i="32" s="1"/>
  <c r="U457" i="32"/>
  <c r="V457" i="32" s="1"/>
  <c r="U458" i="32"/>
  <c r="V458" i="32" s="1"/>
  <c r="U459" i="32"/>
  <c r="V459" i="32" s="1"/>
  <c r="U460" i="32"/>
  <c r="V460" i="32" s="1"/>
  <c r="X460" i="32" s="1"/>
  <c r="K460" i="32" s="1"/>
  <c r="U461" i="32"/>
  <c r="V461" i="32" s="1"/>
  <c r="U462" i="32"/>
  <c r="V462" i="32" s="1"/>
  <c r="U463" i="32"/>
  <c r="V463" i="32" s="1"/>
  <c r="W463" i="32" s="1"/>
  <c r="J463" i="32" s="1"/>
  <c r="U464" i="32"/>
  <c r="V464" i="32" s="1"/>
  <c r="U465" i="32"/>
  <c r="V465" i="32" s="1"/>
  <c r="U466" i="32"/>
  <c r="V466" i="32" s="1"/>
  <c r="U467" i="32"/>
  <c r="V467" i="32" s="1"/>
  <c r="U429" i="32"/>
  <c r="V429" i="32" s="1"/>
  <c r="U430" i="32"/>
  <c r="V430" i="32" s="1"/>
  <c r="U431" i="32"/>
  <c r="V431" i="32" s="1"/>
  <c r="U432" i="32"/>
  <c r="V432" i="32" s="1"/>
  <c r="U433" i="32"/>
  <c r="V433" i="32" s="1"/>
  <c r="U434" i="32"/>
  <c r="V434" i="32" s="1"/>
  <c r="U435" i="32"/>
  <c r="V435" i="32" s="1"/>
  <c r="U436" i="32"/>
  <c r="V436" i="32" s="1"/>
  <c r="U437" i="32"/>
  <c r="V437" i="32" s="1"/>
  <c r="U438" i="32"/>
  <c r="V438" i="32" s="1"/>
  <c r="U439" i="32"/>
  <c r="V439" i="32" s="1"/>
  <c r="W439" i="32" s="1"/>
  <c r="J439" i="32" s="1"/>
  <c r="U440" i="32"/>
  <c r="V440" i="32" s="1"/>
  <c r="U441" i="32"/>
  <c r="V441" i="32" s="1"/>
  <c r="U442" i="32"/>
  <c r="V442" i="32" s="1"/>
  <c r="U443" i="32"/>
  <c r="V443" i="32" s="1"/>
  <c r="U444" i="32"/>
  <c r="V444" i="32" s="1"/>
  <c r="U445" i="32"/>
  <c r="V445" i="32" s="1"/>
  <c r="U446" i="32"/>
  <c r="V446" i="32" s="1"/>
  <c r="U447" i="32"/>
  <c r="V447" i="32" s="1"/>
  <c r="U405" i="32"/>
  <c r="V405" i="32" s="1"/>
  <c r="U406" i="32"/>
  <c r="V406" i="32" s="1"/>
  <c r="U407" i="32"/>
  <c r="V407" i="32" s="1"/>
  <c r="U408" i="32"/>
  <c r="V408" i="32" s="1"/>
  <c r="U409" i="32"/>
  <c r="V409" i="32" s="1"/>
  <c r="U410" i="32"/>
  <c r="V410" i="32" s="1"/>
  <c r="U411" i="32"/>
  <c r="V411" i="32" s="1"/>
  <c r="U412" i="32"/>
  <c r="V412" i="32" s="1"/>
  <c r="W412" i="32" s="1"/>
  <c r="J412" i="32" s="1"/>
  <c r="U413" i="32"/>
  <c r="V413" i="32" s="1"/>
  <c r="U414" i="32"/>
  <c r="V414" i="32" s="1"/>
  <c r="U415" i="32"/>
  <c r="V415" i="32" s="1"/>
  <c r="W415" i="32" s="1"/>
  <c r="J415" i="32" s="1"/>
  <c r="U416" i="32"/>
  <c r="V416" i="32" s="1"/>
  <c r="U417" i="32"/>
  <c r="V417" i="32" s="1"/>
  <c r="U418" i="32"/>
  <c r="V418" i="32" s="1"/>
  <c r="U419" i="32"/>
  <c r="V419" i="32" s="1"/>
  <c r="U420" i="32"/>
  <c r="V420" i="32" s="1"/>
  <c r="U421" i="32"/>
  <c r="V421" i="32" s="1"/>
  <c r="U422" i="32"/>
  <c r="V422" i="32" s="1"/>
  <c r="U423" i="32"/>
  <c r="V423" i="32" s="1"/>
  <c r="U424" i="32"/>
  <c r="V424" i="32" s="1"/>
  <c r="U425" i="32"/>
  <c r="V425" i="32" s="1"/>
  <c r="U426" i="32"/>
  <c r="V426" i="32" s="1"/>
  <c r="U427" i="32"/>
  <c r="V427" i="32" s="1"/>
  <c r="U428" i="32"/>
  <c r="V428" i="32" s="1"/>
  <c r="U386" i="32"/>
  <c r="V386" i="32" s="1"/>
  <c r="U387" i="32"/>
  <c r="V387" i="32" s="1"/>
  <c r="U388" i="32"/>
  <c r="V388" i="32" s="1"/>
  <c r="U389" i="32"/>
  <c r="V389" i="32" s="1"/>
  <c r="U390" i="32"/>
  <c r="V390" i="32" s="1"/>
  <c r="U391" i="32"/>
  <c r="V391" i="32" s="1"/>
  <c r="U392" i="32"/>
  <c r="V392" i="32" s="1"/>
  <c r="U393" i="32"/>
  <c r="V393" i="32" s="1"/>
  <c r="U394" i="32"/>
  <c r="V394" i="32" s="1"/>
  <c r="U395" i="32"/>
  <c r="V395" i="32" s="1"/>
  <c r="W395" i="32" s="1"/>
  <c r="J395" i="32" s="1"/>
  <c r="U396" i="32"/>
  <c r="V396" i="32" s="1"/>
  <c r="X396" i="32" s="1"/>
  <c r="K396" i="32" s="1"/>
  <c r="U397" i="32"/>
  <c r="V397" i="32" s="1"/>
  <c r="U398" i="32"/>
  <c r="V398" i="32" s="1"/>
  <c r="U399" i="32"/>
  <c r="V399" i="32" s="1"/>
  <c r="U400" i="32"/>
  <c r="V400" i="32" s="1"/>
  <c r="U401" i="32"/>
  <c r="V401" i="32" s="1"/>
  <c r="U402" i="32"/>
  <c r="V402" i="32" s="1"/>
  <c r="U403" i="32"/>
  <c r="V403" i="32" s="1"/>
  <c r="U404" i="32"/>
  <c r="V404" i="32" s="1"/>
  <c r="U376" i="32"/>
  <c r="V376" i="32" s="1"/>
  <c r="U377" i="32"/>
  <c r="V377" i="32" s="1"/>
  <c r="U378" i="32"/>
  <c r="V378" i="32" s="1"/>
  <c r="U379" i="32"/>
  <c r="V379" i="32" s="1"/>
  <c r="W379" i="32" s="1"/>
  <c r="J379" i="32" s="1"/>
  <c r="U380" i="32"/>
  <c r="V380" i="32" s="1"/>
  <c r="U381" i="32"/>
  <c r="V381" i="32" s="1"/>
  <c r="X381" i="32" s="1"/>
  <c r="K381" i="32" s="1"/>
  <c r="U382" i="32"/>
  <c r="V382" i="32" s="1"/>
  <c r="X382" i="32" s="1"/>
  <c r="K382" i="32" s="1"/>
  <c r="U383" i="32"/>
  <c r="V383" i="32" s="1"/>
  <c r="U384" i="32"/>
  <c r="V384" i="32" s="1"/>
  <c r="U385" i="32"/>
  <c r="V385" i="32" s="1"/>
  <c r="U357" i="32"/>
  <c r="V357" i="32" s="1"/>
  <c r="U358" i="32"/>
  <c r="V358" i="32" s="1"/>
  <c r="U359" i="32"/>
  <c r="V359" i="32" s="1"/>
  <c r="U360" i="32"/>
  <c r="V360" i="32" s="1"/>
  <c r="U361" i="32"/>
  <c r="V361" i="32" s="1"/>
  <c r="U362" i="32"/>
  <c r="V362" i="32" s="1"/>
  <c r="U363" i="32"/>
  <c r="V363" i="32" s="1"/>
  <c r="U364" i="32"/>
  <c r="V364" i="32" s="1"/>
  <c r="U366" i="32"/>
  <c r="V366" i="32" s="1"/>
  <c r="U368" i="32"/>
  <c r="V368" i="32" s="1"/>
  <c r="U369" i="32"/>
  <c r="V369" i="32" s="1"/>
  <c r="U370" i="32"/>
  <c r="V370" i="32" s="1"/>
  <c r="U371" i="32"/>
  <c r="V371" i="32" s="1"/>
  <c r="U372" i="32"/>
  <c r="V372" i="32" s="1"/>
  <c r="U373" i="32"/>
  <c r="V373" i="32" s="1"/>
  <c r="U374" i="32"/>
  <c r="V374" i="32" s="1"/>
  <c r="U375" i="32"/>
  <c r="V375" i="32" s="1"/>
  <c r="U330" i="32"/>
  <c r="V330" i="32" s="1"/>
  <c r="U331" i="32"/>
  <c r="V331" i="32" s="1"/>
  <c r="U332" i="32"/>
  <c r="V332" i="32" s="1"/>
  <c r="U333" i="32"/>
  <c r="V333" i="32" s="1"/>
  <c r="U334" i="32"/>
  <c r="V334" i="32" s="1"/>
  <c r="U335" i="32"/>
  <c r="V335" i="32" s="1"/>
  <c r="U336" i="32"/>
  <c r="V336" i="32" s="1"/>
  <c r="U337" i="32"/>
  <c r="V337" i="32" s="1"/>
  <c r="U338" i="32"/>
  <c r="V338" i="32" s="1"/>
  <c r="U339" i="32"/>
  <c r="V339" i="32" s="1"/>
  <c r="U340" i="32"/>
  <c r="V340" i="32" s="1"/>
  <c r="U341" i="32"/>
  <c r="V341" i="32" s="1"/>
  <c r="X341" i="32" s="1"/>
  <c r="K341" i="32" s="1"/>
  <c r="I341" i="32" s="1"/>
  <c r="U342" i="32"/>
  <c r="V342" i="32" s="1"/>
  <c r="W342" i="32" s="1"/>
  <c r="J342" i="32" s="1"/>
  <c r="U343" i="32"/>
  <c r="V343" i="32" s="1"/>
  <c r="W343" i="32" s="1"/>
  <c r="J343" i="32" s="1"/>
  <c r="U344" i="32"/>
  <c r="V344" i="32" s="1"/>
  <c r="U345" i="32"/>
  <c r="V345" i="32" s="1"/>
  <c r="U346" i="32"/>
  <c r="V346" i="32" s="1"/>
  <c r="W346" i="32" s="1"/>
  <c r="J346" i="32" s="1"/>
  <c r="U347" i="32"/>
  <c r="V347" i="32" s="1"/>
  <c r="U348" i="32"/>
  <c r="V348" i="32" s="1"/>
  <c r="U349" i="32"/>
  <c r="V349" i="32" s="1"/>
  <c r="U350" i="32"/>
  <c r="V350" i="32" s="1"/>
  <c r="U351" i="32"/>
  <c r="V351" i="32" s="1"/>
  <c r="U352" i="32"/>
  <c r="V352" i="32" s="1"/>
  <c r="U353" i="32"/>
  <c r="V353" i="32" s="1"/>
  <c r="W353" i="32" s="1"/>
  <c r="J353" i="32" s="1"/>
  <c r="H353" i="32" s="1"/>
  <c r="U354" i="32"/>
  <c r="V354" i="32" s="1"/>
  <c r="U355" i="32"/>
  <c r="V355" i="32" s="1"/>
  <c r="U356" i="32"/>
  <c r="V356" i="32" s="1"/>
  <c r="U310" i="32"/>
  <c r="V310" i="32" s="1"/>
  <c r="U311" i="32"/>
  <c r="V311" i="32" s="1"/>
  <c r="U312" i="32"/>
  <c r="V312" i="32" s="1"/>
  <c r="W312" i="32" s="1"/>
  <c r="J312" i="32" s="1"/>
  <c r="H312" i="32" s="1"/>
  <c r="U313" i="32"/>
  <c r="V313" i="32" s="1"/>
  <c r="U314" i="32"/>
  <c r="V314" i="32" s="1"/>
  <c r="U315" i="32"/>
  <c r="V315" i="32" s="1"/>
  <c r="U316" i="32"/>
  <c r="V316" i="32" s="1"/>
  <c r="U317" i="32"/>
  <c r="V317" i="32" s="1"/>
  <c r="U318" i="32"/>
  <c r="V318" i="32" s="1"/>
  <c r="U319" i="32"/>
  <c r="V319" i="32" s="1"/>
  <c r="U320" i="32"/>
  <c r="V320" i="32" s="1"/>
  <c r="U321" i="32"/>
  <c r="V321" i="32" s="1"/>
  <c r="U322" i="32"/>
  <c r="V322" i="32" s="1"/>
  <c r="U323" i="32"/>
  <c r="V323" i="32" s="1"/>
  <c r="X323" i="32" s="1"/>
  <c r="K323" i="32" s="1"/>
  <c r="U324" i="32"/>
  <c r="V324" i="32" s="1"/>
  <c r="W324" i="32" s="1"/>
  <c r="J324" i="32" s="1"/>
  <c r="U325" i="32"/>
  <c r="V325" i="32" s="1"/>
  <c r="U326" i="32"/>
  <c r="V326" i="32" s="1"/>
  <c r="U327" i="32"/>
  <c r="V327" i="32" s="1"/>
  <c r="U328" i="32"/>
  <c r="V328" i="32" s="1"/>
  <c r="U329" i="32"/>
  <c r="V329" i="32" s="1"/>
  <c r="U290" i="32"/>
  <c r="V290" i="32" s="1"/>
  <c r="U291" i="32"/>
  <c r="V291" i="32" s="1"/>
  <c r="U292" i="32"/>
  <c r="V292" i="32" s="1"/>
  <c r="W292" i="32" s="1"/>
  <c r="J292" i="32" s="1"/>
  <c r="U293" i="32"/>
  <c r="V293" i="32" s="1"/>
  <c r="U294" i="32"/>
  <c r="V294" i="32" s="1"/>
  <c r="U295" i="32"/>
  <c r="V295" i="32" s="1"/>
  <c r="U296" i="32"/>
  <c r="V296" i="32" s="1"/>
  <c r="U297" i="32"/>
  <c r="V297" i="32" s="1"/>
  <c r="U298" i="32"/>
  <c r="V298" i="32" s="1"/>
  <c r="U299" i="32"/>
  <c r="V299" i="32" s="1"/>
  <c r="U300" i="32"/>
  <c r="V300" i="32" s="1"/>
  <c r="U301" i="32"/>
  <c r="V301" i="32" s="1"/>
  <c r="U302" i="32"/>
  <c r="V302" i="32" s="1"/>
  <c r="U303" i="32"/>
  <c r="V303" i="32" s="1"/>
  <c r="U304" i="32"/>
  <c r="V304" i="32" s="1"/>
  <c r="X304" i="32" s="1"/>
  <c r="K304" i="32" s="1"/>
  <c r="U305" i="32"/>
  <c r="V305" i="32" s="1"/>
  <c r="W305" i="32" s="1"/>
  <c r="J305" i="32" s="1"/>
  <c r="U306" i="32"/>
  <c r="V306" i="32" s="1"/>
  <c r="U307" i="32"/>
  <c r="V307" i="32" s="1"/>
  <c r="U308" i="32"/>
  <c r="V308" i="32" s="1"/>
  <c r="U309" i="32"/>
  <c r="V309" i="32" s="1"/>
  <c r="U273" i="32"/>
  <c r="V273" i="32" s="1"/>
  <c r="U274" i="32"/>
  <c r="V274" i="32" s="1"/>
  <c r="U275" i="32"/>
  <c r="V275" i="32" s="1"/>
  <c r="U276" i="32"/>
  <c r="V276" i="32" s="1"/>
  <c r="U277" i="32"/>
  <c r="V277" i="32" s="1"/>
  <c r="U278" i="32"/>
  <c r="V278" i="32" s="1"/>
  <c r="U279" i="32"/>
  <c r="V279" i="32" s="1"/>
  <c r="W279" i="32" s="1"/>
  <c r="J279" i="32" s="1"/>
  <c r="U280" i="32"/>
  <c r="V280" i="32" s="1"/>
  <c r="U281" i="32"/>
  <c r="V281" i="32" s="1"/>
  <c r="W281" i="32" s="1"/>
  <c r="J281" i="32" s="1"/>
  <c r="U282" i="32"/>
  <c r="V282" i="32" s="1"/>
  <c r="U283" i="32"/>
  <c r="V283" i="32" s="1"/>
  <c r="U284" i="32"/>
  <c r="V284" i="32" s="1"/>
  <c r="U285" i="32"/>
  <c r="V285" i="32" s="1"/>
  <c r="U286" i="32"/>
  <c r="V286" i="32" s="1"/>
  <c r="U287" i="32"/>
  <c r="V287" i="32" s="1"/>
  <c r="U288" i="32"/>
  <c r="V288" i="32" s="1"/>
  <c r="U289" i="32"/>
  <c r="V289" i="32" s="1"/>
  <c r="U260" i="32"/>
  <c r="V260" i="32" s="1"/>
  <c r="U261" i="32"/>
  <c r="V261" i="32" s="1"/>
  <c r="U262" i="32"/>
  <c r="V262" i="32" s="1"/>
  <c r="X262" i="32" s="1"/>
  <c r="K262" i="32" s="1"/>
  <c r="U263" i="32"/>
  <c r="V263" i="32" s="1"/>
  <c r="X263" i="32" s="1"/>
  <c r="K263" i="32" s="1"/>
  <c r="U264" i="32"/>
  <c r="V264" i="32" s="1"/>
  <c r="U265" i="32"/>
  <c r="V265" i="32" s="1"/>
  <c r="U266" i="32"/>
  <c r="V266" i="32" s="1"/>
  <c r="U267" i="32"/>
  <c r="V267" i="32" s="1"/>
  <c r="U268" i="32"/>
  <c r="V268" i="32" s="1"/>
  <c r="U269" i="32"/>
  <c r="V269" i="32" s="1"/>
  <c r="U270" i="32"/>
  <c r="V270" i="32" s="1"/>
  <c r="W270" i="32" s="1"/>
  <c r="J270" i="32" s="1"/>
  <c r="U271" i="32"/>
  <c r="V271" i="32" s="1"/>
  <c r="U272" i="32"/>
  <c r="V272" i="32" s="1"/>
  <c r="U252" i="32"/>
  <c r="V252" i="32" s="1"/>
  <c r="U254" i="32"/>
  <c r="V254" i="32" s="1"/>
  <c r="U255" i="32"/>
  <c r="V255" i="32" s="1"/>
  <c r="U256" i="32"/>
  <c r="V256" i="32" s="1"/>
  <c r="U257" i="32"/>
  <c r="V257" i="32" s="1"/>
  <c r="U258" i="32"/>
  <c r="V258" i="32" s="1"/>
  <c r="U259" i="32"/>
  <c r="V259" i="32" s="1"/>
  <c r="W259" i="32" s="1"/>
  <c r="J259" i="32" s="1"/>
  <c r="H259" i="32" s="1"/>
  <c r="U234" i="32"/>
  <c r="V234" i="32" s="1"/>
  <c r="U235" i="32"/>
  <c r="V235" i="32" s="1"/>
  <c r="U236" i="32"/>
  <c r="V236" i="32" s="1"/>
  <c r="U237" i="32"/>
  <c r="V237" i="32" s="1"/>
  <c r="X237" i="32" s="1"/>
  <c r="K237" i="32" s="1"/>
  <c r="I237" i="32" s="1"/>
  <c r="U238" i="32"/>
  <c r="V238" i="32" s="1"/>
  <c r="U239" i="32"/>
  <c r="V239" i="32" s="1"/>
  <c r="W239" i="32" s="1"/>
  <c r="J239" i="32" s="1"/>
  <c r="H239" i="32" s="1"/>
  <c r="U240" i="32"/>
  <c r="V240" i="32" s="1"/>
  <c r="U241" i="32"/>
  <c r="V241" i="32" s="1"/>
  <c r="U242" i="32"/>
  <c r="V242" i="32" s="1"/>
  <c r="U243" i="32"/>
  <c r="V243" i="32" s="1"/>
  <c r="X243" i="32" s="1"/>
  <c r="K243" i="32" s="1"/>
  <c r="U244" i="32"/>
  <c r="V244" i="32" s="1"/>
  <c r="U245" i="32"/>
  <c r="V245" i="32" s="1"/>
  <c r="X245" i="32" s="1"/>
  <c r="K245" i="32" s="1"/>
  <c r="I245" i="32" s="1"/>
  <c r="U246" i="32"/>
  <c r="V246" i="32" s="1"/>
  <c r="U218" i="32"/>
  <c r="V218" i="32" s="1"/>
  <c r="U219" i="32"/>
  <c r="V219" i="32" s="1"/>
  <c r="W219" i="32" s="1"/>
  <c r="J219" i="32" s="1"/>
  <c r="H219" i="32" s="1"/>
  <c r="U220" i="32"/>
  <c r="V220" i="32" s="1"/>
  <c r="W220" i="32" s="1"/>
  <c r="J220" i="32" s="1"/>
  <c r="U221" i="32"/>
  <c r="V221" i="32" s="1"/>
  <c r="U222" i="32"/>
  <c r="V222" i="32" s="1"/>
  <c r="U223" i="32"/>
  <c r="V223" i="32" s="1"/>
  <c r="U224" i="32"/>
  <c r="V224" i="32" s="1"/>
  <c r="U225" i="32"/>
  <c r="V225" i="32" s="1"/>
  <c r="U226" i="32"/>
  <c r="V226" i="32" s="1"/>
  <c r="U227" i="32"/>
  <c r="V227" i="32" s="1"/>
  <c r="U228" i="32"/>
  <c r="V228" i="32" s="1"/>
  <c r="U229" i="32"/>
  <c r="V229" i="32" s="1"/>
  <c r="U230" i="32"/>
  <c r="V230" i="32" s="1"/>
  <c r="U231" i="32"/>
  <c r="V231" i="32" s="1"/>
  <c r="U232" i="32"/>
  <c r="V232" i="32" s="1"/>
  <c r="U233" i="32"/>
  <c r="V233" i="32" s="1"/>
  <c r="U202" i="32"/>
  <c r="V202" i="32" s="1"/>
  <c r="U203" i="32"/>
  <c r="V203" i="32" s="1"/>
  <c r="U204" i="32"/>
  <c r="V204" i="32" s="1"/>
  <c r="U205" i="32"/>
  <c r="V205" i="32" s="1"/>
  <c r="U206" i="32"/>
  <c r="V206" i="32" s="1"/>
  <c r="U207" i="32"/>
  <c r="V207" i="32" s="1"/>
  <c r="U208" i="32"/>
  <c r="V208" i="32" s="1"/>
  <c r="U209" i="32"/>
  <c r="V209" i="32" s="1"/>
  <c r="U210" i="32"/>
  <c r="V210" i="32" s="1"/>
  <c r="U211" i="32"/>
  <c r="V211" i="32" s="1"/>
  <c r="U212" i="32"/>
  <c r="V212" i="32" s="1"/>
  <c r="U213" i="32"/>
  <c r="V213" i="32" s="1"/>
  <c r="U214" i="32"/>
  <c r="V214" i="32" s="1"/>
  <c r="U215" i="32"/>
  <c r="V215" i="32" s="1"/>
  <c r="U216" i="32"/>
  <c r="V216" i="32" s="1"/>
  <c r="U217" i="32"/>
  <c r="V217" i="32" s="1"/>
  <c r="U179" i="32"/>
  <c r="V179" i="32" s="1"/>
  <c r="U180" i="32"/>
  <c r="V180" i="32" s="1"/>
  <c r="U181" i="32"/>
  <c r="V181" i="32" s="1"/>
  <c r="W181" i="32" s="1"/>
  <c r="J181" i="32" s="1"/>
  <c r="H181" i="32" s="1"/>
  <c r="U182" i="32"/>
  <c r="V182" i="32" s="1"/>
  <c r="U183" i="32"/>
  <c r="V183" i="32" s="1"/>
  <c r="U184" i="32"/>
  <c r="V184" i="32" s="1"/>
  <c r="U185" i="32"/>
  <c r="V185" i="32" s="1"/>
  <c r="U186" i="32"/>
  <c r="V186" i="32" s="1"/>
  <c r="U187" i="32"/>
  <c r="V187" i="32" s="1"/>
  <c r="U188" i="32"/>
  <c r="V188" i="32" s="1"/>
  <c r="U189" i="32"/>
  <c r="V189" i="32" s="1"/>
  <c r="U190" i="32"/>
  <c r="V190" i="32" s="1"/>
  <c r="U191" i="32"/>
  <c r="V191" i="32" s="1"/>
  <c r="U192" i="32"/>
  <c r="V192" i="32" s="1"/>
  <c r="U193" i="32"/>
  <c r="V193" i="32" s="1"/>
  <c r="U194" i="32"/>
  <c r="V194" i="32" s="1"/>
  <c r="U195" i="32"/>
  <c r="V195" i="32" s="1"/>
  <c r="U196" i="32"/>
  <c r="V196" i="32" s="1"/>
  <c r="U198" i="32"/>
  <c r="V198" i="32" s="1"/>
  <c r="U199" i="32"/>
  <c r="V199" i="32" s="1"/>
  <c r="U200" i="32"/>
  <c r="V200" i="32" s="1"/>
  <c r="U201" i="32"/>
  <c r="V201" i="32" s="1"/>
  <c r="U105" i="32"/>
  <c r="V105" i="32" s="1"/>
  <c r="U106" i="32"/>
  <c r="V106" i="32" s="1"/>
  <c r="U107" i="32"/>
  <c r="V107" i="32" s="1"/>
  <c r="U108" i="32"/>
  <c r="V108" i="32" s="1"/>
  <c r="W108" i="32" s="1"/>
  <c r="J108" i="32" s="1"/>
  <c r="H108" i="32" s="1"/>
  <c r="U109" i="32"/>
  <c r="V109" i="32" s="1"/>
  <c r="X109" i="32" s="1"/>
  <c r="K109" i="32" s="1"/>
  <c r="I109" i="32" s="1"/>
  <c r="U110" i="32"/>
  <c r="V110" i="32" s="1"/>
  <c r="U111" i="32"/>
  <c r="V111" i="32" s="1"/>
  <c r="U112" i="32"/>
  <c r="V112" i="32" s="1"/>
  <c r="U113" i="32"/>
  <c r="V113" i="32" s="1"/>
  <c r="U114" i="32"/>
  <c r="V114" i="32" s="1"/>
  <c r="U115" i="32"/>
  <c r="V115" i="32" s="1"/>
  <c r="U116" i="32"/>
  <c r="V116" i="32" s="1"/>
  <c r="U117" i="32"/>
  <c r="V117" i="32" s="1"/>
  <c r="U118" i="32"/>
  <c r="V118" i="32" s="1"/>
  <c r="U119" i="32"/>
  <c r="V119" i="32" s="1"/>
  <c r="U120" i="32"/>
  <c r="V120" i="32" s="1"/>
  <c r="U121" i="32"/>
  <c r="V121" i="32" s="1"/>
  <c r="U122" i="32"/>
  <c r="V122" i="32" s="1"/>
  <c r="U123" i="32"/>
  <c r="V123" i="32" s="1"/>
  <c r="U124" i="32"/>
  <c r="V124" i="32" s="1"/>
  <c r="U125" i="32"/>
  <c r="V125" i="32" s="1"/>
  <c r="U126" i="32"/>
  <c r="V126" i="32" s="1"/>
  <c r="U127" i="32"/>
  <c r="V127" i="32" s="1"/>
  <c r="U128" i="32"/>
  <c r="V128" i="32" s="1"/>
  <c r="U129" i="32"/>
  <c r="V129" i="32" s="1"/>
  <c r="U130" i="32"/>
  <c r="V130" i="32" s="1"/>
  <c r="U131" i="32"/>
  <c r="V131" i="32" s="1"/>
  <c r="U132" i="32"/>
  <c r="V132" i="32" s="1"/>
  <c r="U133" i="32"/>
  <c r="V133" i="32" s="1"/>
  <c r="U134" i="32"/>
  <c r="V134" i="32" s="1"/>
  <c r="U135" i="32"/>
  <c r="V135" i="32" s="1"/>
  <c r="U136" i="32"/>
  <c r="V136" i="32" s="1"/>
  <c r="U137" i="32"/>
  <c r="V137" i="32" s="1"/>
  <c r="U138" i="32"/>
  <c r="V138" i="32" s="1"/>
  <c r="X138" i="32" s="1"/>
  <c r="K138" i="32" s="1"/>
  <c r="I138" i="32" s="1"/>
  <c r="U139" i="32"/>
  <c r="V139" i="32" s="1"/>
  <c r="U140" i="32"/>
  <c r="V140" i="32" s="1"/>
  <c r="U141" i="32"/>
  <c r="V141" i="32" s="1"/>
  <c r="U142" i="32"/>
  <c r="V142" i="32" s="1"/>
  <c r="U143" i="32"/>
  <c r="V143" i="32" s="1"/>
  <c r="U144" i="32"/>
  <c r="V144" i="32" s="1"/>
  <c r="U145" i="32"/>
  <c r="V145" i="32" s="1"/>
  <c r="U146" i="32"/>
  <c r="V146" i="32" s="1"/>
  <c r="X146" i="32" s="1"/>
  <c r="K146" i="32" s="1"/>
  <c r="I146" i="32" s="1"/>
  <c r="U147" i="32"/>
  <c r="V147" i="32" s="1"/>
  <c r="U148" i="32"/>
  <c r="V148" i="32" s="1"/>
  <c r="U149" i="32"/>
  <c r="V149" i="32" s="1"/>
  <c r="U151" i="32"/>
  <c r="V151" i="32" s="1"/>
  <c r="U152" i="32"/>
  <c r="V152" i="32" s="1"/>
  <c r="U153" i="32"/>
  <c r="V153" i="32" s="1"/>
  <c r="U154" i="32"/>
  <c r="V154" i="32" s="1"/>
  <c r="U155" i="32"/>
  <c r="V155" i="32" s="1"/>
  <c r="U156" i="32"/>
  <c r="V156" i="32" s="1"/>
  <c r="U157" i="32"/>
  <c r="V157" i="32" s="1"/>
  <c r="U158" i="32"/>
  <c r="V158" i="32" s="1"/>
  <c r="U159" i="32"/>
  <c r="V159" i="32" s="1"/>
  <c r="U160" i="32"/>
  <c r="V160" i="32" s="1"/>
  <c r="U161" i="32"/>
  <c r="V161" i="32" s="1"/>
  <c r="U162" i="32"/>
  <c r="V162" i="32" s="1"/>
  <c r="U163" i="32"/>
  <c r="V163" i="32" s="1"/>
  <c r="U164" i="32"/>
  <c r="V164" i="32" s="1"/>
  <c r="U165" i="32"/>
  <c r="V165" i="32" s="1"/>
  <c r="U166" i="32"/>
  <c r="V166" i="32" s="1"/>
  <c r="U167" i="32"/>
  <c r="V167" i="32" s="1"/>
  <c r="X167" i="32" s="1"/>
  <c r="K167" i="32" s="1"/>
  <c r="I167" i="32" s="1"/>
  <c r="U168" i="32"/>
  <c r="V168" i="32" s="1"/>
  <c r="U169" i="32"/>
  <c r="V169" i="32" s="1"/>
  <c r="U170" i="32"/>
  <c r="V170" i="32" s="1"/>
  <c r="U171" i="32"/>
  <c r="V171" i="32" s="1"/>
  <c r="U172" i="32"/>
  <c r="V172" i="32" s="1"/>
  <c r="U173" i="32"/>
  <c r="V173" i="32" s="1"/>
  <c r="U174" i="32"/>
  <c r="V174" i="32" s="1"/>
  <c r="X174" i="32" s="1"/>
  <c r="K174" i="32" s="1"/>
  <c r="U175" i="32"/>
  <c r="V175" i="32" s="1"/>
  <c r="U176" i="32"/>
  <c r="V176" i="32" s="1"/>
  <c r="U177" i="32"/>
  <c r="V177" i="32" s="1"/>
  <c r="U178" i="32"/>
  <c r="V178" i="32" s="1"/>
  <c r="U103" i="32"/>
  <c r="V103" i="32" s="1"/>
  <c r="U104" i="32"/>
  <c r="V104" i="32" s="1"/>
  <c r="U93" i="32"/>
  <c r="V93" i="32" s="1"/>
  <c r="U94" i="32"/>
  <c r="V94" i="32" s="1"/>
  <c r="U95" i="32"/>
  <c r="V95" i="32" s="1"/>
  <c r="U96" i="32"/>
  <c r="V96" i="32" s="1"/>
  <c r="U97" i="32"/>
  <c r="V97" i="32" s="1"/>
  <c r="U98" i="32"/>
  <c r="V98" i="32" s="1"/>
  <c r="U99" i="32"/>
  <c r="V99" i="32" s="1"/>
  <c r="U100" i="32"/>
  <c r="V100" i="32" s="1"/>
  <c r="U101" i="32"/>
  <c r="V101" i="32" s="1"/>
  <c r="U75" i="32"/>
  <c r="V75" i="32" s="1"/>
  <c r="U76" i="32"/>
  <c r="V76" i="32" s="1"/>
  <c r="U77" i="32"/>
  <c r="V77" i="32" s="1"/>
  <c r="U78" i="32"/>
  <c r="V78" i="32" s="1"/>
  <c r="U79" i="32"/>
  <c r="V79" i="32" s="1"/>
  <c r="U80" i="32"/>
  <c r="V80" i="32" s="1"/>
  <c r="U81" i="32"/>
  <c r="V81" i="32" s="1"/>
  <c r="W81" i="32" s="1"/>
  <c r="J81" i="32" s="1"/>
  <c r="H81" i="32" s="1"/>
  <c r="U82" i="32"/>
  <c r="V82" i="32" s="1"/>
  <c r="U83" i="32"/>
  <c r="V83" i="32" s="1"/>
  <c r="U84" i="32"/>
  <c r="V84" i="32" s="1"/>
  <c r="U85" i="32"/>
  <c r="V85" i="32" s="1"/>
  <c r="U86" i="32"/>
  <c r="V86" i="32" s="1"/>
  <c r="X86" i="32" s="1"/>
  <c r="K86" i="32" s="1"/>
  <c r="I86" i="32" s="1"/>
  <c r="U87" i="32"/>
  <c r="V87" i="32" s="1"/>
  <c r="X87" i="32" s="1"/>
  <c r="K87" i="32" s="1"/>
  <c r="I87" i="32" s="1"/>
  <c r="U88" i="32"/>
  <c r="V88" i="32" s="1"/>
  <c r="U89" i="32"/>
  <c r="V89" i="32" s="1"/>
  <c r="U90" i="32"/>
  <c r="V90" i="32" s="1"/>
  <c r="U91" i="32"/>
  <c r="V91" i="32" s="1"/>
  <c r="U92" i="32"/>
  <c r="V92" i="32" s="1"/>
  <c r="U57" i="32"/>
  <c r="V57" i="32" s="1"/>
  <c r="U58" i="32"/>
  <c r="V58" i="32" s="1"/>
  <c r="U59" i="32"/>
  <c r="V59" i="32" s="1"/>
  <c r="U60" i="32"/>
  <c r="V60" i="32" s="1"/>
  <c r="U61" i="32"/>
  <c r="V61" i="32" s="1"/>
  <c r="U62" i="32"/>
  <c r="V62" i="32" s="1"/>
  <c r="U63" i="32"/>
  <c r="V63" i="32" s="1"/>
  <c r="U64" i="32"/>
  <c r="V64" i="32" s="1"/>
  <c r="U65" i="32"/>
  <c r="V65" i="32" s="1"/>
  <c r="U66" i="32"/>
  <c r="V66" i="32" s="1"/>
  <c r="U67" i="32"/>
  <c r="V67" i="32" s="1"/>
  <c r="U68" i="32"/>
  <c r="V68" i="32" s="1"/>
  <c r="X68" i="32" s="1"/>
  <c r="K68" i="32" s="1"/>
  <c r="U69" i="32"/>
  <c r="V69" i="32" s="1"/>
  <c r="W69" i="32" s="1"/>
  <c r="J69" i="32" s="1"/>
  <c r="U70" i="32"/>
  <c r="V70" i="32" s="1"/>
  <c r="U71" i="32"/>
  <c r="V71" i="32" s="1"/>
  <c r="U72" i="32"/>
  <c r="V72" i="32" s="1"/>
  <c r="U73" i="32"/>
  <c r="V73" i="32" s="1"/>
  <c r="U74" i="32"/>
  <c r="V74" i="32" s="1"/>
  <c r="U51" i="32"/>
  <c r="V51" i="32" s="1"/>
  <c r="U52" i="32"/>
  <c r="V52" i="32" s="1"/>
  <c r="U53" i="32"/>
  <c r="V53" i="32" s="1"/>
  <c r="U54" i="32"/>
  <c r="V54" i="32" s="1"/>
  <c r="U55" i="32"/>
  <c r="V55" i="32" s="1"/>
  <c r="U56" i="32"/>
  <c r="V56" i="32" s="1"/>
  <c r="U46" i="32"/>
  <c r="V46" i="32" s="1"/>
  <c r="W46" i="32" s="1"/>
  <c r="J46" i="32" s="1"/>
  <c r="H46" i="32" s="1"/>
  <c r="U47" i="32"/>
  <c r="V47" i="32" s="1"/>
  <c r="U48" i="32"/>
  <c r="V48" i="32" s="1"/>
  <c r="U49" i="32"/>
  <c r="V49" i="32" s="1"/>
  <c r="U24" i="32"/>
  <c r="V24" i="32" s="1"/>
  <c r="U25" i="32"/>
  <c r="V25" i="32" s="1"/>
  <c r="U26" i="32"/>
  <c r="V26" i="32" s="1"/>
  <c r="U27" i="32"/>
  <c r="V27" i="32" s="1"/>
  <c r="U28" i="32"/>
  <c r="V28" i="32" s="1"/>
  <c r="U29" i="32"/>
  <c r="V29" i="32" s="1"/>
  <c r="U30" i="32"/>
  <c r="V30" i="32" s="1"/>
  <c r="U31" i="32"/>
  <c r="V31" i="32" s="1"/>
  <c r="U32" i="32"/>
  <c r="V32" i="32" s="1"/>
  <c r="W32" i="32" s="1"/>
  <c r="J32" i="32" s="1"/>
  <c r="U33" i="32"/>
  <c r="V33" i="32" s="1"/>
  <c r="U34" i="32"/>
  <c r="V34" i="32" s="1"/>
  <c r="U35" i="32"/>
  <c r="V35" i="32" s="1"/>
  <c r="U36" i="32"/>
  <c r="V36" i="32" s="1"/>
  <c r="U37" i="32"/>
  <c r="V37" i="32" s="1"/>
  <c r="U38" i="32"/>
  <c r="V38" i="32" s="1"/>
  <c r="U39" i="32"/>
  <c r="V39" i="32" s="1"/>
  <c r="U40" i="32"/>
  <c r="V40" i="32" s="1"/>
  <c r="U41" i="32"/>
  <c r="V41" i="32" s="1"/>
  <c r="U42" i="32"/>
  <c r="V42" i="32" s="1"/>
  <c r="U43" i="32"/>
  <c r="V43" i="32" s="1"/>
  <c r="U44" i="32"/>
  <c r="L44" i="32" s="1"/>
  <c r="U45" i="32"/>
  <c r="V45" i="32" s="1"/>
  <c r="U3" i="32"/>
  <c r="V3" i="32" s="1"/>
  <c r="U4" i="32"/>
  <c r="V4" i="32" s="1"/>
  <c r="U5" i="32"/>
  <c r="V5" i="32" s="1"/>
  <c r="W5" i="32" s="1"/>
  <c r="J5" i="32" s="1"/>
  <c r="U6" i="32"/>
  <c r="V6" i="32" s="1"/>
  <c r="X6" i="32" s="1"/>
  <c r="K6" i="32" s="1"/>
  <c r="I6" i="32" s="1"/>
  <c r="U7" i="32"/>
  <c r="V7" i="32" s="1"/>
  <c r="X7" i="32" s="1"/>
  <c r="K7" i="32" s="1"/>
  <c r="I7" i="32" s="1"/>
  <c r="U8" i="32"/>
  <c r="V8" i="32" s="1"/>
  <c r="U9" i="32"/>
  <c r="V9" i="32" s="1"/>
  <c r="U10" i="32"/>
  <c r="V10" i="32" s="1"/>
  <c r="U11" i="32"/>
  <c r="V11" i="32" s="1"/>
  <c r="U12" i="32"/>
  <c r="V12" i="32" s="1"/>
  <c r="U13" i="32"/>
  <c r="V13" i="32" s="1"/>
  <c r="U14" i="32"/>
  <c r="V14" i="32" s="1"/>
  <c r="U15" i="32"/>
  <c r="V15" i="32" s="1"/>
  <c r="U16" i="32"/>
  <c r="V16" i="32" s="1"/>
  <c r="U17" i="32"/>
  <c r="V17" i="32" s="1"/>
  <c r="U18" i="32"/>
  <c r="V18" i="32" s="1"/>
  <c r="U19" i="32"/>
  <c r="V19" i="32" s="1"/>
  <c r="U20" i="32"/>
  <c r="V20" i="32" s="1"/>
  <c r="U21" i="32"/>
  <c r="V21" i="32" s="1"/>
  <c r="U22" i="32"/>
  <c r="V22" i="32" s="1"/>
  <c r="U23" i="32"/>
  <c r="V23" i="32" s="1"/>
  <c r="U2" i="32"/>
  <c r="V2" i="32" s="1"/>
  <c r="K3" i="39"/>
  <c r="L3" i="39"/>
  <c r="K4" i="39"/>
  <c r="L4" i="39"/>
  <c r="K5" i="39"/>
  <c r="L5" i="39"/>
  <c r="K6" i="39"/>
  <c r="L6" i="39"/>
  <c r="K7" i="39"/>
  <c r="L7" i="39"/>
  <c r="K8" i="39"/>
  <c r="L8" i="39"/>
  <c r="K9" i="39"/>
  <c r="L9" i="39"/>
  <c r="K10" i="39"/>
  <c r="L10" i="39"/>
  <c r="K12" i="39"/>
  <c r="L12" i="39"/>
  <c r="K13" i="39"/>
  <c r="L13" i="39"/>
  <c r="K14" i="39"/>
  <c r="L14" i="39"/>
  <c r="K15" i="39"/>
  <c r="L15" i="39"/>
  <c r="K16" i="39"/>
  <c r="L16" i="39"/>
  <c r="K17" i="39"/>
  <c r="L17" i="39"/>
  <c r="K18" i="39"/>
  <c r="L18" i="39"/>
  <c r="K19" i="39"/>
  <c r="L19" i="39"/>
  <c r="K20" i="39"/>
  <c r="L20" i="39"/>
  <c r="K21" i="39"/>
  <c r="L21" i="39"/>
  <c r="K22" i="39"/>
  <c r="L22" i="39"/>
  <c r="K23" i="39"/>
  <c r="L23" i="39"/>
  <c r="K24" i="39"/>
  <c r="L24" i="39"/>
  <c r="K25" i="39"/>
  <c r="L25" i="39"/>
  <c r="K26" i="39"/>
  <c r="L26" i="39"/>
  <c r="K27" i="39"/>
  <c r="L27" i="39"/>
  <c r="K28" i="39"/>
  <c r="L28" i="39"/>
  <c r="K29" i="39"/>
  <c r="L29" i="39"/>
  <c r="K30" i="39"/>
  <c r="L30" i="39"/>
  <c r="K31" i="39"/>
  <c r="L31" i="39"/>
  <c r="K32" i="39"/>
  <c r="L32" i="39"/>
  <c r="K33" i="39"/>
  <c r="L33" i="39"/>
  <c r="K35" i="39"/>
  <c r="L35" i="39"/>
  <c r="K36" i="39"/>
  <c r="L36" i="39"/>
  <c r="K37" i="39"/>
  <c r="L37" i="39"/>
  <c r="K38" i="39"/>
  <c r="L38" i="39"/>
  <c r="K39" i="39"/>
  <c r="L39" i="39"/>
  <c r="K40" i="39"/>
  <c r="L40" i="39"/>
  <c r="K41" i="39"/>
  <c r="L41" i="39"/>
  <c r="K42" i="39"/>
  <c r="L42" i="39"/>
  <c r="K43" i="39"/>
  <c r="L43" i="39"/>
  <c r="K44" i="39"/>
  <c r="L44" i="39"/>
  <c r="K45" i="39"/>
  <c r="L45" i="39"/>
  <c r="K46" i="39"/>
  <c r="L46" i="39"/>
  <c r="K47" i="39"/>
  <c r="L47" i="39"/>
  <c r="K49" i="39"/>
  <c r="L49" i="39"/>
  <c r="K50" i="39"/>
  <c r="L50" i="39"/>
  <c r="K51" i="39"/>
  <c r="L51" i="39"/>
  <c r="K52" i="39"/>
  <c r="L52" i="39"/>
  <c r="K53" i="39"/>
  <c r="L53" i="39"/>
  <c r="K54" i="39"/>
  <c r="L54" i="39"/>
  <c r="K55" i="39"/>
  <c r="L55" i="39"/>
  <c r="K56" i="39"/>
  <c r="L56" i="39"/>
  <c r="K57" i="39"/>
  <c r="L57" i="39"/>
  <c r="K58" i="39"/>
  <c r="L58" i="39"/>
  <c r="K59" i="39"/>
  <c r="L59" i="39"/>
  <c r="K60" i="39"/>
  <c r="L60" i="39"/>
  <c r="K61" i="39"/>
  <c r="L61" i="39"/>
  <c r="K62" i="39"/>
  <c r="L62" i="39"/>
  <c r="K63" i="39"/>
  <c r="L63" i="39"/>
  <c r="K64" i="39"/>
  <c r="L64" i="39"/>
  <c r="K65" i="39"/>
  <c r="L65" i="39"/>
  <c r="K66" i="39"/>
  <c r="L66" i="39"/>
  <c r="K67" i="39"/>
  <c r="L67" i="39"/>
  <c r="K68" i="39"/>
  <c r="L68" i="39"/>
  <c r="K69" i="39"/>
  <c r="L69" i="39"/>
  <c r="K70" i="39"/>
  <c r="L70" i="39"/>
  <c r="K71" i="39"/>
  <c r="L71" i="39"/>
  <c r="K72" i="39"/>
  <c r="L72" i="39"/>
  <c r="K73" i="39"/>
  <c r="L73" i="39"/>
  <c r="K74" i="39"/>
  <c r="L74" i="39"/>
  <c r="K75" i="39"/>
  <c r="L75" i="39"/>
  <c r="K76" i="39"/>
  <c r="L76" i="39"/>
  <c r="K77" i="39"/>
  <c r="L77" i="39"/>
  <c r="K78" i="39"/>
  <c r="L78" i="39"/>
  <c r="K79" i="39"/>
  <c r="L79" i="39"/>
  <c r="K80" i="39"/>
  <c r="L80" i="39"/>
  <c r="K81" i="39"/>
  <c r="L81" i="39"/>
  <c r="K82" i="39"/>
  <c r="L82" i="39"/>
  <c r="K83" i="39"/>
  <c r="L83" i="39"/>
  <c r="K84" i="39"/>
  <c r="L84" i="39"/>
  <c r="K86" i="39"/>
  <c r="L86" i="39"/>
  <c r="K87" i="39"/>
  <c r="L87" i="39"/>
  <c r="K89" i="39"/>
  <c r="L89" i="39"/>
  <c r="K90" i="39"/>
  <c r="L90" i="39"/>
  <c r="K91" i="39"/>
  <c r="L91" i="39"/>
  <c r="K93" i="39"/>
  <c r="L93" i="39"/>
  <c r="K95" i="39"/>
  <c r="L95" i="39"/>
  <c r="K96" i="39"/>
  <c r="L96" i="39"/>
  <c r="K98" i="39"/>
  <c r="L98" i="39"/>
  <c r="K100" i="39"/>
  <c r="L100" i="39"/>
  <c r="K101" i="39"/>
  <c r="L101" i="39"/>
  <c r="K102" i="39"/>
  <c r="L102" i="39"/>
  <c r="K103" i="39"/>
  <c r="L103" i="39"/>
  <c r="K104" i="39"/>
  <c r="L104" i="39"/>
  <c r="K105" i="39"/>
  <c r="L105" i="39"/>
  <c r="K107" i="39"/>
  <c r="L107" i="39"/>
  <c r="K109" i="39"/>
  <c r="L109" i="39"/>
  <c r="K110" i="39"/>
  <c r="L110" i="39"/>
  <c r="K111" i="39"/>
  <c r="L111" i="39"/>
  <c r="K112" i="39"/>
  <c r="L112" i="39"/>
  <c r="K113" i="39"/>
  <c r="L113" i="39"/>
  <c r="K114" i="39"/>
  <c r="L114" i="39"/>
  <c r="K115" i="39"/>
  <c r="L115" i="39"/>
  <c r="K116" i="39"/>
  <c r="L116" i="39"/>
  <c r="K117" i="39"/>
  <c r="L117" i="39"/>
  <c r="K118" i="39"/>
  <c r="L118" i="39"/>
  <c r="K119" i="39"/>
  <c r="L119" i="39"/>
  <c r="K120" i="39"/>
  <c r="L120" i="39"/>
  <c r="K121" i="39"/>
  <c r="L121" i="39"/>
  <c r="K122" i="39"/>
  <c r="L122" i="39"/>
  <c r="K123" i="39"/>
  <c r="L123" i="39"/>
  <c r="K124" i="39"/>
  <c r="L124" i="39"/>
  <c r="K125" i="39"/>
  <c r="L125" i="39"/>
  <c r="K126" i="39"/>
  <c r="L126" i="39"/>
  <c r="K127" i="39"/>
  <c r="L127" i="39"/>
  <c r="K128" i="39"/>
  <c r="L128" i="39"/>
  <c r="K129" i="39"/>
  <c r="L129" i="39"/>
  <c r="K130" i="39"/>
  <c r="L130" i="39"/>
  <c r="K131" i="39"/>
  <c r="L131" i="39"/>
  <c r="K132" i="39"/>
  <c r="L132" i="39"/>
  <c r="K133" i="39"/>
  <c r="L133" i="39"/>
  <c r="K134" i="39"/>
  <c r="L134" i="39"/>
  <c r="K135" i="39"/>
  <c r="L135" i="39"/>
  <c r="K136" i="39"/>
  <c r="L136" i="39"/>
  <c r="K137" i="39"/>
  <c r="L137" i="39"/>
  <c r="K138" i="39"/>
  <c r="L138" i="39"/>
  <c r="K139" i="39"/>
  <c r="L139" i="39"/>
  <c r="K140" i="39"/>
  <c r="L140" i="39"/>
  <c r="K141" i="39"/>
  <c r="L141" i="39"/>
  <c r="K142" i="39"/>
  <c r="L142" i="39"/>
  <c r="K143" i="39"/>
  <c r="L143" i="39"/>
  <c r="K144" i="39"/>
  <c r="L144" i="39"/>
  <c r="K145" i="39"/>
  <c r="L145" i="39"/>
  <c r="K146" i="39"/>
  <c r="L146" i="39"/>
  <c r="K147" i="39"/>
  <c r="L147" i="39"/>
  <c r="K149" i="39"/>
  <c r="L149" i="39"/>
  <c r="K150" i="39"/>
  <c r="L150" i="39"/>
  <c r="K151" i="39"/>
  <c r="L151" i="39"/>
  <c r="K152" i="39"/>
  <c r="L152" i="39"/>
  <c r="K153" i="39"/>
  <c r="L153" i="39"/>
  <c r="K154" i="39"/>
  <c r="L154" i="39"/>
  <c r="K156" i="39"/>
  <c r="L156" i="39"/>
  <c r="K157" i="39"/>
  <c r="L157" i="39"/>
  <c r="K158" i="39"/>
  <c r="L158" i="39"/>
  <c r="K159" i="39"/>
  <c r="L159" i="39"/>
  <c r="K160" i="39"/>
  <c r="L160" i="39"/>
  <c r="K161" i="39"/>
  <c r="L161" i="39"/>
  <c r="K162" i="39"/>
  <c r="L162" i="39"/>
  <c r="K164" i="39"/>
  <c r="L164" i="39"/>
  <c r="K166" i="39"/>
  <c r="L166" i="39"/>
  <c r="K167" i="39"/>
  <c r="L167" i="39"/>
  <c r="K169" i="39"/>
  <c r="L169" i="39"/>
  <c r="K170" i="39"/>
  <c r="L170" i="39"/>
  <c r="K172" i="39"/>
  <c r="L172" i="39"/>
  <c r="K174" i="39"/>
  <c r="L174" i="39"/>
  <c r="K175" i="39"/>
  <c r="L175" i="39"/>
  <c r="K176" i="39"/>
  <c r="L176" i="39"/>
  <c r="K177" i="39"/>
  <c r="L177" i="39"/>
  <c r="K179" i="39"/>
  <c r="L179" i="39"/>
  <c r="K180" i="39"/>
  <c r="L180" i="39"/>
  <c r="K181" i="39"/>
  <c r="L181" i="39"/>
  <c r="K182" i="39"/>
  <c r="L182" i="39"/>
  <c r="K183" i="39"/>
  <c r="L183" i="39"/>
  <c r="K184" i="39"/>
  <c r="L184" i="39"/>
  <c r="K185" i="39"/>
  <c r="L185" i="39"/>
  <c r="K186" i="39"/>
  <c r="L186" i="39"/>
  <c r="K187" i="39"/>
  <c r="L187" i="39"/>
  <c r="K188" i="39"/>
  <c r="L188" i="39"/>
  <c r="K189" i="39"/>
  <c r="L189" i="39"/>
  <c r="K190" i="39"/>
  <c r="L190" i="39"/>
  <c r="K191" i="39"/>
  <c r="L191" i="39"/>
  <c r="K192" i="39"/>
  <c r="L192" i="39"/>
  <c r="K193" i="39"/>
  <c r="L193" i="39"/>
  <c r="K194" i="39"/>
  <c r="L194" i="39"/>
  <c r="K195" i="39"/>
  <c r="L195" i="39"/>
  <c r="K196" i="39"/>
  <c r="L196" i="39"/>
  <c r="K197" i="39"/>
  <c r="L197" i="39"/>
  <c r="K198" i="39"/>
  <c r="L198" i="39"/>
  <c r="K200" i="39"/>
  <c r="L200" i="39"/>
  <c r="K201" i="39"/>
  <c r="L201" i="39"/>
  <c r="K202" i="39"/>
  <c r="L202" i="39"/>
  <c r="K203" i="39"/>
  <c r="L203" i="39"/>
  <c r="K204" i="39"/>
  <c r="L204" i="39"/>
  <c r="K205" i="39"/>
  <c r="L205" i="39"/>
  <c r="K206" i="39"/>
  <c r="L206" i="39"/>
  <c r="K207" i="39"/>
  <c r="L207" i="39"/>
  <c r="K208" i="39"/>
  <c r="L208" i="39"/>
  <c r="K209" i="39"/>
  <c r="L209" i="39"/>
  <c r="K210" i="39"/>
  <c r="L210" i="39"/>
  <c r="K211" i="39"/>
  <c r="L211" i="39"/>
  <c r="K212" i="39"/>
  <c r="L212" i="39"/>
  <c r="K213" i="39"/>
  <c r="L213" i="39"/>
  <c r="K214" i="39"/>
  <c r="L214" i="39"/>
  <c r="K215" i="39"/>
  <c r="L215" i="39"/>
  <c r="K216" i="39"/>
  <c r="L216" i="39"/>
  <c r="K217" i="39"/>
  <c r="L217" i="39"/>
  <c r="K218" i="39"/>
  <c r="L218" i="39"/>
  <c r="K220" i="39"/>
  <c r="L220" i="39"/>
  <c r="K221" i="39"/>
  <c r="L221" i="39"/>
  <c r="K222" i="39"/>
  <c r="L222" i="39"/>
  <c r="K223" i="39"/>
  <c r="L223" i="39"/>
  <c r="K224" i="39"/>
  <c r="L224" i="39"/>
  <c r="K225" i="39"/>
  <c r="L225" i="39"/>
  <c r="K226" i="39"/>
  <c r="L226" i="39"/>
  <c r="K228" i="39"/>
  <c r="L228" i="39"/>
  <c r="K229" i="39"/>
  <c r="L229" i="39"/>
  <c r="K230" i="39"/>
  <c r="L230" i="39"/>
  <c r="K231" i="39"/>
  <c r="L231" i="39"/>
  <c r="K232" i="39"/>
  <c r="L232" i="39"/>
  <c r="K233" i="39"/>
  <c r="L233" i="39"/>
  <c r="K234" i="39"/>
  <c r="L234" i="39"/>
  <c r="K235" i="39"/>
  <c r="L235" i="39"/>
  <c r="K236" i="39"/>
  <c r="L236" i="39"/>
  <c r="K237" i="39"/>
  <c r="L237" i="39"/>
  <c r="K238" i="39"/>
  <c r="L238" i="39"/>
  <c r="K239" i="39"/>
  <c r="L239" i="39"/>
  <c r="K240" i="39"/>
  <c r="L240" i="39"/>
  <c r="K241" i="39"/>
  <c r="L241" i="39"/>
  <c r="K242" i="39"/>
  <c r="L242" i="39"/>
  <c r="K243" i="39"/>
  <c r="L243" i="39"/>
  <c r="K244" i="39"/>
  <c r="L244" i="39"/>
  <c r="K245" i="39"/>
  <c r="L245" i="39"/>
  <c r="K246" i="39"/>
  <c r="L246" i="39"/>
  <c r="K247" i="39"/>
  <c r="L247" i="39"/>
  <c r="K248" i="39"/>
  <c r="L248" i="39"/>
  <c r="K249" i="39"/>
  <c r="L249" i="39"/>
  <c r="K251" i="39"/>
  <c r="L251" i="39"/>
  <c r="K252" i="39"/>
  <c r="L252" i="39"/>
  <c r="K253" i="39"/>
  <c r="L253" i="39"/>
  <c r="K254" i="39"/>
  <c r="L254" i="39"/>
  <c r="K256" i="39"/>
  <c r="L256" i="39"/>
  <c r="K257" i="39"/>
  <c r="L257" i="39"/>
  <c r="K258" i="39"/>
  <c r="L258" i="39"/>
  <c r="K259" i="39"/>
  <c r="L259" i="39"/>
  <c r="K260" i="39"/>
  <c r="L260" i="39"/>
  <c r="K261" i="39"/>
  <c r="L261" i="39"/>
  <c r="K263" i="39"/>
  <c r="L263" i="39"/>
  <c r="K264" i="39"/>
  <c r="L264" i="39"/>
  <c r="K265" i="39"/>
  <c r="L265" i="39"/>
  <c r="K266" i="39"/>
  <c r="L266" i="39"/>
  <c r="K267" i="39"/>
  <c r="L267" i="39"/>
  <c r="K268" i="39"/>
  <c r="L268" i="39"/>
  <c r="K269" i="39"/>
  <c r="L269" i="39"/>
  <c r="K270" i="39"/>
  <c r="L270" i="39"/>
  <c r="K271" i="39"/>
  <c r="L271" i="39"/>
  <c r="K272" i="39"/>
  <c r="L272" i="39"/>
  <c r="K273" i="39"/>
  <c r="L273" i="39"/>
  <c r="K274" i="39"/>
  <c r="L274" i="39"/>
  <c r="K275" i="39"/>
  <c r="L275" i="39"/>
  <c r="K276" i="39"/>
  <c r="L276" i="39"/>
  <c r="K277" i="39"/>
  <c r="L277" i="39"/>
  <c r="K278" i="39"/>
  <c r="L278" i="39"/>
  <c r="K279" i="39"/>
  <c r="L279" i="39"/>
  <c r="K280" i="39"/>
  <c r="L280" i="39"/>
  <c r="K281" i="39"/>
  <c r="L281" i="39"/>
  <c r="K282" i="39"/>
  <c r="L282" i="39"/>
  <c r="K284" i="39"/>
  <c r="L284" i="39"/>
  <c r="K285" i="39"/>
  <c r="L285" i="39"/>
  <c r="K286" i="39"/>
  <c r="L286" i="39"/>
  <c r="K287" i="39"/>
  <c r="L287" i="39"/>
  <c r="K288" i="39"/>
  <c r="L288" i="39"/>
  <c r="K289" i="39"/>
  <c r="L289" i="39"/>
  <c r="K290" i="39"/>
  <c r="L290" i="39"/>
  <c r="K291" i="39"/>
  <c r="L291" i="39"/>
  <c r="K292" i="39"/>
  <c r="L292" i="39"/>
  <c r="K293" i="39"/>
  <c r="L293" i="39"/>
  <c r="K294" i="39"/>
  <c r="L294" i="39"/>
  <c r="K295" i="39"/>
  <c r="L295" i="39"/>
  <c r="K296" i="39"/>
  <c r="L296" i="39"/>
  <c r="K297" i="39"/>
  <c r="L297" i="39"/>
  <c r="K298" i="39"/>
  <c r="L298" i="39"/>
  <c r="K299" i="39"/>
  <c r="L299" i="39"/>
  <c r="K300" i="39"/>
  <c r="L300" i="39"/>
  <c r="K301" i="39"/>
  <c r="L301" i="39"/>
  <c r="K302" i="39"/>
  <c r="L302" i="39"/>
  <c r="K303" i="39"/>
  <c r="L303" i="39"/>
  <c r="K304" i="39"/>
  <c r="L304" i="39"/>
  <c r="K305" i="39"/>
  <c r="L305" i="39"/>
  <c r="K306" i="39"/>
  <c r="L306" i="39"/>
  <c r="K307" i="39"/>
  <c r="L307" i="39"/>
  <c r="K308" i="39"/>
  <c r="L308" i="39"/>
  <c r="K309" i="39"/>
  <c r="L309" i="39"/>
  <c r="K310" i="39"/>
  <c r="L310" i="39"/>
  <c r="K311" i="39"/>
  <c r="L311" i="39"/>
  <c r="K312" i="39"/>
  <c r="L312" i="39"/>
  <c r="K313" i="39"/>
  <c r="L313" i="39"/>
  <c r="K314" i="39"/>
  <c r="L314" i="39"/>
  <c r="K315" i="39"/>
  <c r="L315" i="39"/>
  <c r="K316" i="39"/>
  <c r="L316" i="39"/>
  <c r="K317" i="39"/>
  <c r="L317" i="39"/>
  <c r="K318" i="39"/>
  <c r="L318" i="39"/>
  <c r="K319" i="39"/>
  <c r="L319" i="39"/>
  <c r="K320" i="39"/>
  <c r="L320" i="39"/>
  <c r="K321" i="39"/>
  <c r="L321" i="39"/>
  <c r="K322" i="39"/>
  <c r="L322" i="39"/>
  <c r="K323" i="39"/>
  <c r="L323" i="39"/>
  <c r="K324" i="39"/>
  <c r="L324" i="39"/>
  <c r="K326" i="39"/>
  <c r="L326" i="39"/>
  <c r="K327" i="39"/>
  <c r="L327" i="39"/>
  <c r="K328" i="39"/>
  <c r="L328" i="39"/>
  <c r="K329" i="39"/>
  <c r="L329" i="39"/>
  <c r="K330" i="39"/>
  <c r="L330" i="39"/>
  <c r="K331" i="39"/>
  <c r="L331" i="39"/>
  <c r="K332" i="39"/>
  <c r="L332" i="39"/>
  <c r="K333" i="39"/>
  <c r="L333" i="39"/>
  <c r="K334" i="39"/>
  <c r="L334" i="39"/>
  <c r="K335" i="39"/>
  <c r="L335" i="39"/>
  <c r="K336" i="39"/>
  <c r="L336" i="39"/>
  <c r="K337" i="39"/>
  <c r="L337" i="39"/>
  <c r="K338" i="39"/>
  <c r="L338" i="39"/>
  <c r="K340" i="39"/>
  <c r="L340" i="39"/>
  <c r="K341" i="39"/>
  <c r="L341" i="39"/>
  <c r="K342" i="39"/>
  <c r="L342" i="39"/>
  <c r="K343" i="39"/>
  <c r="L343" i="39"/>
  <c r="K344" i="39"/>
  <c r="L344" i="39"/>
  <c r="K345" i="39"/>
  <c r="L345" i="39"/>
  <c r="K346" i="39"/>
  <c r="L346" i="39"/>
  <c r="K347" i="39"/>
  <c r="L347" i="39"/>
  <c r="K348" i="39"/>
  <c r="L348" i="39"/>
  <c r="K349" i="39"/>
  <c r="L349" i="39"/>
  <c r="K350" i="39"/>
  <c r="L350" i="39"/>
  <c r="K352" i="39"/>
  <c r="L352" i="39"/>
  <c r="K353" i="39"/>
  <c r="L353" i="39"/>
  <c r="K354" i="39"/>
  <c r="L354" i="39"/>
  <c r="K355" i="39"/>
  <c r="L355" i="39"/>
  <c r="K356" i="39"/>
  <c r="L356" i="39"/>
  <c r="K357" i="39"/>
  <c r="L357" i="39"/>
  <c r="K358" i="39"/>
  <c r="L358" i="39"/>
  <c r="K359" i="39"/>
  <c r="L359" i="39"/>
  <c r="K360" i="39"/>
  <c r="L360" i="39"/>
  <c r="K361" i="39"/>
  <c r="L361" i="39"/>
  <c r="K362" i="39"/>
  <c r="L362" i="39"/>
  <c r="K363" i="39"/>
  <c r="L363" i="39"/>
  <c r="K364" i="39"/>
  <c r="L364" i="39"/>
  <c r="K365" i="39"/>
  <c r="L365" i="39"/>
  <c r="K366" i="39"/>
  <c r="L366" i="39"/>
  <c r="K367" i="39"/>
  <c r="L367" i="39"/>
  <c r="K368" i="39"/>
  <c r="L368" i="39"/>
  <c r="K369" i="39"/>
  <c r="L369" i="39"/>
  <c r="K370" i="39"/>
  <c r="L370" i="39"/>
  <c r="K371" i="39"/>
  <c r="L371" i="39"/>
  <c r="K372" i="39"/>
  <c r="L372" i="39"/>
  <c r="K373" i="39"/>
  <c r="L373" i="39"/>
  <c r="K374" i="39"/>
  <c r="L374" i="39"/>
  <c r="K375" i="39"/>
  <c r="L375" i="39"/>
  <c r="K376" i="39"/>
  <c r="L376" i="39"/>
  <c r="K378" i="39"/>
  <c r="L378" i="39"/>
  <c r="K379" i="39"/>
  <c r="L379" i="39"/>
  <c r="K380" i="39"/>
  <c r="L380" i="39"/>
  <c r="K381" i="39"/>
  <c r="L381" i="39"/>
  <c r="K382" i="39"/>
  <c r="L382" i="39"/>
  <c r="K383" i="39"/>
  <c r="L383" i="39"/>
  <c r="K384" i="39"/>
  <c r="L384" i="39"/>
  <c r="K385" i="39"/>
  <c r="L385" i="39"/>
  <c r="K386" i="39"/>
  <c r="L386" i="39"/>
  <c r="K387" i="39"/>
  <c r="L387" i="39"/>
  <c r="K388" i="39"/>
  <c r="L388" i="39"/>
  <c r="K389" i="39"/>
  <c r="L389" i="39"/>
  <c r="K390" i="39"/>
  <c r="L390" i="39"/>
  <c r="K391" i="39"/>
  <c r="L391" i="39"/>
  <c r="K392" i="39"/>
  <c r="L392" i="39"/>
  <c r="K393" i="39"/>
  <c r="L393" i="39"/>
  <c r="K394" i="39"/>
  <c r="L394" i="39"/>
  <c r="K395" i="39"/>
  <c r="L395" i="39"/>
  <c r="K396" i="39"/>
  <c r="L396" i="39"/>
  <c r="K397" i="39"/>
  <c r="L397" i="39"/>
  <c r="K398" i="39"/>
  <c r="L398" i="39"/>
  <c r="K399" i="39"/>
  <c r="L399" i="39"/>
  <c r="K400" i="39"/>
  <c r="L400" i="39"/>
  <c r="K401" i="39"/>
  <c r="L401" i="39"/>
  <c r="K403" i="39"/>
  <c r="L403" i="39"/>
  <c r="K404" i="39"/>
  <c r="L404" i="39"/>
  <c r="K405" i="39"/>
  <c r="L405" i="39"/>
  <c r="K406" i="39"/>
  <c r="L406" i="39"/>
  <c r="K407" i="39"/>
  <c r="L407" i="39"/>
  <c r="K408" i="39"/>
  <c r="L408" i="39"/>
  <c r="K409" i="39"/>
  <c r="L409" i="39"/>
  <c r="K410" i="39"/>
  <c r="L410" i="39"/>
  <c r="K411" i="39"/>
  <c r="L411" i="39"/>
  <c r="K412" i="39"/>
  <c r="L412" i="39"/>
  <c r="K413" i="39"/>
  <c r="L413" i="39"/>
  <c r="K414" i="39"/>
  <c r="L414" i="39"/>
  <c r="K415" i="39"/>
  <c r="L415" i="39"/>
  <c r="K416" i="39"/>
  <c r="L416" i="39"/>
  <c r="K417" i="39"/>
  <c r="L417" i="39"/>
  <c r="K418" i="39"/>
  <c r="L418" i="39"/>
  <c r="K419" i="39"/>
  <c r="L419" i="39"/>
  <c r="K420" i="39"/>
  <c r="L420" i="39"/>
  <c r="K421" i="39"/>
  <c r="L421" i="39"/>
  <c r="K422" i="39"/>
  <c r="L422" i="39"/>
  <c r="K423" i="39"/>
  <c r="L423" i="39"/>
  <c r="K424" i="39"/>
  <c r="L424" i="39"/>
  <c r="K425" i="39"/>
  <c r="L425" i="39"/>
  <c r="K426" i="39"/>
  <c r="L426" i="39"/>
  <c r="K427" i="39"/>
  <c r="L427" i="39"/>
  <c r="K429" i="39"/>
  <c r="L429" i="39"/>
  <c r="K430" i="39"/>
  <c r="L430" i="39"/>
  <c r="K432" i="39"/>
  <c r="L432" i="39"/>
  <c r="K433" i="39"/>
  <c r="L433" i="39"/>
  <c r="K435" i="39"/>
  <c r="L435" i="39"/>
  <c r="K436" i="39"/>
  <c r="L436" i="39"/>
  <c r="K437" i="39"/>
  <c r="L437" i="39"/>
  <c r="K439" i="39"/>
  <c r="L439" i="39"/>
  <c r="K441" i="39"/>
  <c r="L441" i="39"/>
  <c r="K442" i="39"/>
  <c r="L442" i="39"/>
  <c r="K443" i="39"/>
  <c r="L443" i="39"/>
  <c r="K444" i="39"/>
  <c r="L444" i="39"/>
  <c r="K445" i="39"/>
  <c r="L445" i="39"/>
  <c r="K446" i="39"/>
  <c r="L446" i="39"/>
  <c r="K447" i="39"/>
  <c r="L447" i="39"/>
  <c r="K448" i="39"/>
  <c r="L448" i="39"/>
  <c r="K449" i="39"/>
  <c r="L449" i="39"/>
  <c r="K450" i="39"/>
  <c r="L450" i="39"/>
  <c r="K451" i="39"/>
  <c r="L451" i="39"/>
  <c r="K452" i="39"/>
  <c r="L452" i="39"/>
  <c r="K453" i="39"/>
  <c r="L453" i="39"/>
  <c r="K454" i="39"/>
  <c r="L454" i="39"/>
  <c r="K456" i="39"/>
  <c r="L456" i="39"/>
  <c r="K457" i="39"/>
  <c r="L457" i="39"/>
  <c r="K458" i="39"/>
  <c r="L458" i="39"/>
  <c r="K459" i="39"/>
  <c r="L459" i="39"/>
  <c r="K460" i="39"/>
  <c r="L460" i="39"/>
  <c r="K461" i="39"/>
  <c r="L461" i="39"/>
  <c r="K462" i="39"/>
  <c r="L462" i="39"/>
  <c r="K463" i="39"/>
  <c r="L463" i="39"/>
  <c r="K464" i="39"/>
  <c r="L464" i="39"/>
  <c r="K465" i="39"/>
  <c r="L465" i="39"/>
  <c r="K466" i="39"/>
  <c r="L466" i="39"/>
  <c r="K468" i="39"/>
  <c r="L468" i="39"/>
  <c r="K469" i="39"/>
  <c r="L469" i="39"/>
  <c r="K470" i="39"/>
  <c r="L470" i="39"/>
  <c r="K471" i="39"/>
  <c r="L471" i="39"/>
  <c r="K472" i="39"/>
  <c r="L472" i="39"/>
  <c r="K473" i="39"/>
  <c r="L473" i="39"/>
  <c r="K474" i="39"/>
  <c r="L474" i="39"/>
  <c r="K476" i="39"/>
  <c r="L476" i="39"/>
  <c r="K477" i="39"/>
  <c r="L477" i="39"/>
  <c r="K478" i="39"/>
  <c r="L478" i="39"/>
  <c r="K479" i="39"/>
  <c r="L479" i="39"/>
  <c r="K480" i="39"/>
  <c r="L480" i="39"/>
  <c r="K481" i="39"/>
  <c r="L481" i="39"/>
  <c r="K482" i="39"/>
  <c r="L482" i="39"/>
  <c r="K483" i="39"/>
  <c r="L483" i="39"/>
  <c r="K484" i="39"/>
  <c r="L484" i="39"/>
  <c r="K485" i="39"/>
  <c r="L485" i="39"/>
  <c r="K486" i="39"/>
  <c r="L486" i="39"/>
  <c r="K487" i="39"/>
  <c r="L487" i="39"/>
  <c r="K488" i="39"/>
  <c r="L488" i="39"/>
  <c r="K489" i="39"/>
  <c r="L489" i="39"/>
  <c r="K491" i="39"/>
  <c r="L491" i="39"/>
  <c r="K492" i="39"/>
  <c r="L492" i="39"/>
  <c r="K493" i="39"/>
  <c r="L493" i="39"/>
  <c r="K495" i="39"/>
  <c r="L495" i="39"/>
  <c r="K496" i="39"/>
  <c r="L496" i="39"/>
  <c r="K497" i="39"/>
  <c r="L497" i="39"/>
  <c r="K498" i="39"/>
  <c r="L498" i="39"/>
  <c r="K500" i="39"/>
  <c r="L500" i="39"/>
  <c r="K501" i="39"/>
  <c r="L501" i="39"/>
  <c r="K502" i="39"/>
  <c r="L502" i="39"/>
  <c r="K503" i="39"/>
  <c r="L503" i="39"/>
  <c r="K504" i="39"/>
  <c r="L504" i="39"/>
  <c r="K505" i="39"/>
  <c r="L505" i="39"/>
  <c r="K506" i="39"/>
  <c r="L506" i="39"/>
  <c r="K507" i="39"/>
  <c r="L507" i="39"/>
  <c r="K508" i="39"/>
  <c r="L508" i="39"/>
  <c r="K509" i="39"/>
  <c r="L509" i="39"/>
  <c r="K510" i="39"/>
  <c r="L510" i="39"/>
  <c r="K511" i="39"/>
  <c r="L511" i="39"/>
  <c r="K512" i="39"/>
  <c r="L512" i="39"/>
  <c r="K513" i="39"/>
  <c r="L513" i="39"/>
  <c r="K514" i="39"/>
  <c r="L514" i="39"/>
  <c r="K515" i="39"/>
  <c r="L515" i="39"/>
  <c r="K516" i="39"/>
  <c r="L516" i="39"/>
  <c r="K517" i="39"/>
  <c r="L517" i="39"/>
  <c r="K518" i="39"/>
  <c r="L518" i="39"/>
  <c r="K519" i="39"/>
  <c r="L519" i="39"/>
  <c r="K520" i="39"/>
  <c r="L520" i="39"/>
  <c r="K521" i="39"/>
  <c r="L521" i="39"/>
  <c r="K522" i="39"/>
  <c r="L522" i="39"/>
  <c r="K523" i="39"/>
  <c r="L523" i="39"/>
  <c r="K524" i="39"/>
  <c r="L524" i="39"/>
  <c r="K525" i="39"/>
  <c r="L525" i="39"/>
  <c r="K526" i="39"/>
  <c r="L526" i="39"/>
  <c r="K527" i="39"/>
  <c r="L527" i="39"/>
  <c r="K528" i="39"/>
  <c r="L528" i="39"/>
  <c r="K529" i="39"/>
  <c r="L529" i="39"/>
  <c r="K530" i="39"/>
  <c r="L530" i="39"/>
  <c r="K531" i="39"/>
  <c r="L531" i="39"/>
  <c r="K532" i="39"/>
  <c r="L532" i="39"/>
  <c r="K533" i="39"/>
  <c r="L533" i="39"/>
  <c r="K534" i="39"/>
  <c r="L534" i="39"/>
  <c r="K535" i="39"/>
  <c r="L535" i="39"/>
  <c r="K536" i="39"/>
  <c r="L536" i="39"/>
  <c r="K537" i="39"/>
  <c r="L537" i="39"/>
  <c r="K538" i="39"/>
  <c r="L538" i="39"/>
  <c r="K539" i="39"/>
  <c r="L539" i="39"/>
  <c r="K540" i="39"/>
  <c r="L540" i="39"/>
  <c r="K541" i="39"/>
  <c r="L541" i="39"/>
  <c r="K542" i="39"/>
  <c r="L542" i="39"/>
  <c r="K543" i="39"/>
  <c r="L543" i="39"/>
  <c r="K544" i="39"/>
  <c r="L544" i="39"/>
  <c r="K545" i="39"/>
  <c r="L545" i="39"/>
  <c r="K546" i="39"/>
  <c r="L546" i="39"/>
  <c r="K547" i="39"/>
  <c r="L547" i="39"/>
  <c r="K548" i="39"/>
  <c r="L548" i="39"/>
  <c r="K549" i="39"/>
  <c r="L549" i="39"/>
  <c r="K550" i="39"/>
  <c r="L550" i="39"/>
  <c r="K551" i="39"/>
  <c r="L551" i="39"/>
  <c r="K552" i="39"/>
  <c r="L552" i="39"/>
  <c r="K553" i="39"/>
  <c r="L553" i="39"/>
  <c r="K554" i="39"/>
  <c r="L554" i="39"/>
  <c r="K555" i="39"/>
  <c r="L555" i="39"/>
  <c r="K556" i="39"/>
  <c r="L556" i="39"/>
  <c r="K557" i="39"/>
  <c r="L557" i="39"/>
  <c r="K558" i="39"/>
  <c r="L558" i="39"/>
  <c r="K559" i="39"/>
  <c r="L559" i="39"/>
  <c r="K560" i="39"/>
  <c r="L560" i="39"/>
  <c r="K561" i="39"/>
  <c r="L561" i="39"/>
  <c r="K562" i="39"/>
  <c r="L562" i="39"/>
  <c r="K563" i="39"/>
  <c r="L563" i="39"/>
  <c r="K564" i="39"/>
  <c r="L564" i="39"/>
  <c r="K565" i="39"/>
  <c r="L565" i="39"/>
  <c r="K566" i="39"/>
  <c r="L566" i="39"/>
  <c r="K567" i="39"/>
  <c r="L567" i="39"/>
  <c r="K568" i="39"/>
  <c r="L568" i="39"/>
  <c r="K569" i="39"/>
  <c r="L569" i="39"/>
  <c r="K570" i="39"/>
  <c r="L570" i="39"/>
  <c r="K571" i="39"/>
  <c r="L571" i="39"/>
  <c r="K572" i="39"/>
  <c r="L572" i="39"/>
  <c r="K574" i="39"/>
  <c r="L574" i="39"/>
  <c r="K576" i="39"/>
  <c r="L576" i="39"/>
  <c r="K577" i="39"/>
  <c r="L577" i="39"/>
  <c r="K578" i="39"/>
  <c r="L578" i="39"/>
  <c r="K579" i="39"/>
  <c r="L579" i="39"/>
  <c r="K580" i="39"/>
  <c r="L580" i="39"/>
  <c r="K581" i="39"/>
  <c r="L581" i="39"/>
  <c r="K582" i="39"/>
  <c r="L582" i="39"/>
  <c r="K583" i="39"/>
  <c r="L583" i="39"/>
  <c r="K584" i="39"/>
  <c r="L584" i="39"/>
  <c r="K585" i="39"/>
  <c r="L585" i="39"/>
  <c r="K586" i="39"/>
  <c r="L586" i="39"/>
  <c r="K587" i="39"/>
  <c r="L587" i="39"/>
  <c r="K588" i="39"/>
  <c r="L588" i="39"/>
  <c r="K589" i="39"/>
  <c r="L589" i="39"/>
  <c r="K590" i="39"/>
  <c r="L590" i="39"/>
  <c r="K591" i="39"/>
  <c r="L591" i="39"/>
  <c r="K592" i="39"/>
  <c r="L592" i="39"/>
  <c r="K594" i="39"/>
  <c r="L594" i="39"/>
  <c r="K596" i="39"/>
  <c r="L596" i="39"/>
  <c r="K597" i="39"/>
  <c r="L597" i="39"/>
  <c r="K598" i="39"/>
  <c r="L598" i="39"/>
  <c r="K599" i="39"/>
  <c r="L599" i="39"/>
  <c r="K600" i="39"/>
  <c r="L600" i="39"/>
  <c r="K601" i="39"/>
  <c r="L601" i="39"/>
  <c r="K602" i="39"/>
  <c r="L602" i="39"/>
  <c r="K603" i="39"/>
  <c r="L603" i="39"/>
  <c r="K604" i="39"/>
  <c r="L604" i="39"/>
  <c r="K605" i="39"/>
  <c r="L605" i="39"/>
  <c r="K606" i="39"/>
  <c r="L606" i="39"/>
  <c r="K607" i="39"/>
  <c r="L607" i="39"/>
  <c r="K608" i="39"/>
  <c r="L608" i="39"/>
  <c r="K609" i="39"/>
  <c r="L609" i="39"/>
  <c r="K610" i="39"/>
  <c r="L610" i="39"/>
  <c r="K611" i="39"/>
  <c r="L611" i="39"/>
  <c r="K612" i="39"/>
  <c r="L612" i="39"/>
  <c r="K613" i="39"/>
  <c r="L613" i="39"/>
  <c r="K614" i="39"/>
  <c r="L614" i="39"/>
  <c r="K615" i="39"/>
  <c r="L615" i="39"/>
  <c r="K616" i="39"/>
  <c r="L616" i="39"/>
  <c r="K617" i="39"/>
  <c r="L617" i="39"/>
  <c r="K618" i="39"/>
  <c r="L618" i="39"/>
  <c r="K619" i="39"/>
  <c r="L619" i="39"/>
  <c r="K621" i="39"/>
  <c r="L621" i="39"/>
  <c r="K622" i="39"/>
  <c r="L622" i="39"/>
  <c r="K623" i="39"/>
  <c r="L623" i="39"/>
  <c r="K624" i="39"/>
  <c r="L624" i="39"/>
  <c r="K625" i="39"/>
  <c r="L625" i="39"/>
  <c r="K626" i="39"/>
  <c r="L626" i="39"/>
  <c r="K627" i="39"/>
  <c r="L627" i="39"/>
  <c r="K628" i="39"/>
  <c r="L628" i="39"/>
  <c r="K629" i="39"/>
  <c r="L629" i="39"/>
  <c r="K630" i="39"/>
  <c r="L630" i="39"/>
  <c r="K631" i="39"/>
  <c r="L631" i="39"/>
  <c r="K632" i="39"/>
  <c r="L632" i="39"/>
  <c r="K633" i="39"/>
  <c r="L633" i="39"/>
  <c r="K634" i="39"/>
  <c r="L634" i="39"/>
  <c r="K636" i="39"/>
  <c r="L636" i="39"/>
  <c r="K637" i="39"/>
  <c r="L637" i="39"/>
  <c r="K639" i="39"/>
  <c r="L639" i="39"/>
  <c r="K640" i="39"/>
  <c r="L640" i="39"/>
  <c r="K641" i="39"/>
  <c r="L641" i="39"/>
  <c r="K642" i="39"/>
  <c r="L642" i="39"/>
  <c r="K643" i="39"/>
  <c r="L643" i="39"/>
  <c r="K644" i="39"/>
  <c r="L644" i="39"/>
  <c r="K645" i="39"/>
  <c r="L645" i="39"/>
  <c r="K646" i="39"/>
  <c r="L646" i="39"/>
  <c r="K647" i="39"/>
  <c r="L647" i="39"/>
  <c r="K648" i="39"/>
  <c r="L648" i="39"/>
  <c r="K649" i="39"/>
  <c r="L649" i="39"/>
  <c r="K651" i="39"/>
  <c r="L651" i="39"/>
  <c r="K652" i="39"/>
  <c r="L652" i="39"/>
  <c r="K653" i="39"/>
  <c r="L653" i="39"/>
  <c r="K655" i="39"/>
  <c r="L655" i="39"/>
  <c r="K656" i="39"/>
  <c r="L656" i="39"/>
  <c r="K657" i="39"/>
  <c r="L657" i="39"/>
  <c r="K658" i="39"/>
  <c r="L658" i="39"/>
  <c r="K659" i="39"/>
  <c r="L659" i="39"/>
  <c r="K660" i="39"/>
  <c r="L660" i="39"/>
  <c r="K661" i="39"/>
  <c r="L661" i="39"/>
  <c r="K662" i="39"/>
  <c r="L662" i="39"/>
  <c r="K663" i="39"/>
  <c r="L663" i="39"/>
  <c r="K664" i="39"/>
  <c r="L664" i="39"/>
  <c r="K666" i="39"/>
  <c r="L666" i="39"/>
  <c r="K667" i="39"/>
  <c r="L667" i="39"/>
  <c r="K668" i="39"/>
  <c r="L668" i="39"/>
  <c r="K670" i="39"/>
  <c r="L670" i="39"/>
  <c r="K671" i="39"/>
  <c r="L671" i="39"/>
  <c r="K673" i="39"/>
  <c r="L673" i="39"/>
  <c r="K674" i="39"/>
  <c r="L674" i="39"/>
  <c r="K676" i="39"/>
  <c r="L676" i="39"/>
  <c r="K677" i="39"/>
  <c r="L677" i="39"/>
  <c r="K678" i="39"/>
  <c r="L678" i="39"/>
  <c r="K679" i="39"/>
  <c r="L679" i="39"/>
  <c r="K680" i="39"/>
  <c r="L680" i="39"/>
  <c r="K682" i="39"/>
  <c r="L682" i="39"/>
  <c r="K683" i="39"/>
  <c r="L683" i="39"/>
  <c r="K685" i="39"/>
  <c r="L685" i="39"/>
  <c r="K686" i="39"/>
  <c r="L686" i="39"/>
  <c r="K687" i="39"/>
  <c r="L687" i="39"/>
  <c r="K689" i="39"/>
  <c r="L689" i="39"/>
  <c r="K691" i="39"/>
  <c r="L691" i="39"/>
  <c r="K692" i="39"/>
  <c r="L692" i="39"/>
  <c r="K693" i="39"/>
  <c r="L693" i="39"/>
  <c r="K694" i="39"/>
  <c r="L694" i="39"/>
  <c r="K695" i="39"/>
  <c r="L695" i="39"/>
  <c r="K696" i="39"/>
  <c r="L696" i="39"/>
  <c r="K697" i="39"/>
  <c r="L697" i="39"/>
  <c r="K698" i="39"/>
  <c r="L698" i="39"/>
  <c r="K699" i="39"/>
  <c r="L699" i="39"/>
  <c r="K700" i="39"/>
  <c r="L700" i="39"/>
  <c r="K701" i="39"/>
  <c r="L701" i="39"/>
  <c r="K702" i="39"/>
  <c r="L702" i="39"/>
  <c r="K703" i="39"/>
  <c r="L703" i="39"/>
  <c r="K704" i="39"/>
  <c r="L704" i="39"/>
  <c r="K705" i="39"/>
  <c r="L705" i="39"/>
  <c r="K706" i="39"/>
  <c r="L706" i="39"/>
  <c r="K707" i="39"/>
  <c r="L707" i="39"/>
  <c r="K709" i="39"/>
  <c r="L709" i="39"/>
  <c r="K711" i="39"/>
  <c r="L711" i="39"/>
  <c r="K712" i="39"/>
  <c r="L712" i="39"/>
  <c r="K714" i="39"/>
  <c r="L714" i="39"/>
  <c r="K715" i="39"/>
  <c r="L715" i="39"/>
  <c r="K716" i="39"/>
  <c r="L716" i="39"/>
  <c r="K717" i="39"/>
  <c r="L717" i="39"/>
  <c r="K718" i="39"/>
  <c r="L718" i="39"/>
  <c r="K720" i="39"/>
  <c r="L720" i="39"/>
  <c r="K721" i="39"/>
  <c r="L721" i="39"/>
  <c r="K722" i="39"/>
  <c r="L722" i="39"/>
  <c r="K723" i="39"/>
  <c r="L723" i="39"/>
  <c r="K724" i="39"/>
  <c r="L724" i="39"/>
  <c r="K725" i="39"/>
  <c r="L725" i="39"/>
  <c r="K726" i="39"/>
  <c r="L726" i="39"/>
  <c r="K727" i="39"/>
  <c r="L727" i="39"/>
  <c r="K729" i="39"/>
  <c r="L729" i="39"/>
  <c r="K730" i="39"/>
  <c r="L730" i="39"/>
  <c r="K731" i="39"/>
  <c r="L731" i="39"/>
  <c r="K732" i="39"/>
  <c r="L732" i="39"/>
  <c r="K733" i="39"/>
  <c r="L733" i="39"/>
  <c r="K734" i="39"/>
  <c r="L734" i="39"/>
  <c r="K735" i="39"/>
  <c r="L735" i="39"/>
  <c r="K736" i="39"/>
  <c r="L736" i="39"/>
  <c r="K737" i="39"/>
  <c r="L737" i="39"/>
  <c r="K738" i="39"/>
  <c r="L738" i="39"/>
  <c r="K739" i="39"/>
  <c r="L739" i="39"/>
  <c r="K740" i="39"/>
  <c r="L740" i="39"/>
  <c r="K741" i="39"/>
  <c r="L741" i="39"/>
  <c r="K742" i="39"/>
  <c r="L742" i="39"/>
  <c r="K743" i="39"/>
  <c r="L743" i="39"/>
  <c r="K744" i="39"/>
  <c r="L744" i="39"/>
  <c r="K745" i="39"/>
  <c r="L745" i="39"/>
  <c r="K746" i="39"/>
  <c r="L746" i="39"/>
  <c r="K747" i="39"/>
  <c r="L747" i="39"/>
  <c r="L2" i="39"/>
  <c r="K2" i="39"/>
  <c r="J747" i="39"/>
  <c r="I747" i="39"/>
  <c r="J746" i="39"/>
  <c r="I746" i="39"/>
  <c r="J745" i="39"/>
  <c r="I745" i="39"/>
  <c r="J744" i="39"/>
  <c r="I744" i="39"/>
  <c r="J743" i="39"/>
  <c r="I743" i="39"/>
  <c r="J742" i="39"/>
  <c r="I742" i="39"/>
  <c r="J741" i="39"/>
  <c r="I741" i="39"/>
  <c r="J740" i="39"/>
  <c r="I740" i="39"/>
  <c r="J739" i="39"/>
  <c r="I739" i="39"/>
  <c r="J738" i="39"/>
  <c r="I738" i="39"/>
  <c r="J737" i="39"/>
  <c r="I737" i="39"/>
  <c r="J736" i="39"/>
  <c r="I736" i="39"/>
  <c r="J735" i="39"/>
  <c r="I735" i="39"/>
  <c r="J734" i="39"/>
  <c r="I734" i="39"/>
  <c r="J733" i="39"/>
  <c r="I733" i="39"/>
  <c r="J732" i="39"/>
  <c r="I732" i="39"/>
  <c r="J731" i="39"/>
  <c r="I731" i="39"/>
  <c r="J730" i="39"/>
  <c r="I730" i="39"/>
  <c r="J729" i="39"/>
  <c r="I729" i="39"/>
  <c r="I748" i="39" s="1"/>
  <c r="J727" i="39"/>
  <c r="I727" i="39"/>
  <c r="J726" i="39"/>
  <c r="I726" i="39"/>
  <c r="J725" i="39"/>
  <c r="I725" i="39"/>
  <c r="J724" i="39"/>
  <c r="I724" i="39"/>
  <c r="J723" i="39"/>
  <c r="I723" i="39"/>
  <c r="J722" i="39"/>
  <c r="I722" i="39"/>
  <c r="J721" i="39"/>
  <c r="I721" i="39"/>
  <c r="J720" i="39"/>
  <c r="I720" i="39"/>
  <c r="J718" i="39"/>
  <c r="I718" i="39"/>
  <c r="J717" i="39"/>
  <c r="I717" i="39"/>
  <c r="J716" i="39"/>
  <c r="I716" i="39"/>
  <c r="J715" i="39"/>
  <c r="I715" i="39"/>
  <c r="J714" i="39"/>
  <c r="I714" i="39"/>
  <c r="J712" i="39"/>
  <c r="I712" i="39"/>
  <c r="J711" i="39"/>
  <c r="I711" i="39"/>
  <c r="I713" i="39" s="1"/>
  <c r="J709" i="39"/>
  <c r="J710" i="39" s="1"/>
  <c r="I709" i="39"/>
  <c r="I710" i="39" s="1"/>
  <c r="J707" i="39"/>
  <c r="I707" i="39"/>
  <c r="J706" i="39"/>
  <c r="I706" i="39"/>
  <c r="J705" i="39"/>
  <c r="I705" i="39"/>
  <c r="J704" i="39"/>
  <c r="I704" i="39"/>
  <c r="J703" i="39"/>
  <c r="I703" i="39"/>
  <c r="J702" i="39"/>
  <c r="I702" i="39"/>
  <c r="J701" i="39"/>
  <c r="I701" i="39"/>
  <c r="J700" i="39"/>
  <c r="I700" i="39"/>
  <c r="J699" i="39"/>
  <c r="I699" i="39"/>
  <c r="J698" i="39"/>
  <c r="I698" i="39"/>
  <c r="J697" i="39"/>
  <c r="I697" i="39"/>
  <c r="J696" i="39"/>
  <c r="I696" i="39"/>
  <c r="J695" i="39"/>
  <c r="I695" i="39"/>
  <c r="J694" i="39"/>
  <c r="I694" i="39"/>
  <c r="J693" i="39"/>
  <c r="I693" i="39"/>
  <c r="J692" i="39"/>
  <c r="I692" i="39"/>
  <c r="J691" i="39"/>
  <c r="I691" i="39"/>
  <c r="J689" i="39"/>
  <c r="J690" i="39" s="1"/>
  <c r="I689" i="39"/>
  <c r="I690" i="39" s="1"/>
  <c r="J687" i="39"/>
  <c r="I687" i="39"/>
  <c r="J686" i="39"/>
  <c r="I686" i="39"/>
  <c r="J685" i="39"/>
  <c r="I685" i="39"/>
  <c r="J683" i="39"/>
  <c r="I683" i="39"/>
  <c r="J682" i="39"/>
  <c r="J684" i="39" s="1"/>
  <c r="I682" i="39"/>
  <c r="J680" i="39"/>
  <c r="I680" i="39"/>
  <c r="J679" i="39"/>
  <c r="I679" i="39"/>
  <c r="J678" i="39"/>
  <c r="I678" i="39"/>
  <c r="J677" i="39"/>
  <c r="I677" i="39"/>
  <c r="J676" i="39"/>
  <c r="I676" i="39"/>
  <c r="J674" i="39"/>
  <c r="I674" i="39"/>
  <c r="J673" i="39"/>
  <c r="I673" i="39"/>
  <c r="J671" i="39"/>
  <c r="I671" i="39"/>
  <c r="J670" i="39"/>
  <c r="I670" i="39"/>
  <c r="I672" i="39" s="1"/>
  <c r="J668" i="39"/>
  <c r="I668" i="39"/>
  <c r="J667" i="39"/>
  <c r="I667" i="39"/>
  <c r="J666" i="39"/>
  <c r="I666" i="39"/>
  <c r="J664" i="39"/>
  <c r="I664" i="39"/>
  <c r="J663" i="39"/>
  <c r="I663" i="39"/>
  <c r="J662" i="39"/>
  <c r="I662" i="39"/>
  <c r="J661" i="39"/>
  <c r="I661" i="39"/>
  <c r="J660" i="39"/>
  <c r="I660" i="39"/>
  <c r="J659" i="39"/>
  <c r="I659" i="39"/>
  <c r="J658" i="39"/>
  <c r="I658" i="39"/>
  <c r="J657" i="39"/>
  <c r="I657" i="39"/>
  <c r="J656" i="39"/>
  <c r="I656" i="39"/>
  <c r="J655" i="39"/>
  <c r="I655" i="39"/>
  <c r="J653" i="39"/>
  <c r="I653" i="39"/>
  <c r="J652" i="39"/>
  <c r="I652" i="39"/>
  <c r="J651" i="39"/>
  <c r="J654" i="39" s="1"/>
  <c r="I651" i="39"/>
  <c r="J649" i="39"/>
  <c r="I649" i="39"/>
  <c r="J648" i="39"/>
  <c r="I648" i="39"/>
  <c r="J647" i="39"/>
  <c r="I647" i="39"/>
  <c r="J646" i="39"/>
  <c r="I646" i="39"/>
  <c r="J645" i="39"/>
  <c r="I645" i="39"/>
  <c r="J644" i="39"/>
  <c r="I644" i="39"/>
  <c r="J643" i="39"/>
  <c r="I643" i="39"/>
  <c r="J642" i="39"/>
  <c r="I642" i="39"/>
  <c r="J641" i="39"/>
  <c r="I641" i="39"/>
  <c r="J640" i="39"/>
  <c r="I640" i="39"/>
  <c r="J639" i="39"/>
  <c r="I639" i="39"/>
  <c r="J637" i="39"/>
  <c r="I637" i="39"/>
  <c r="J636" i="39"/>
  <c r="I636" i="39"/>
  <c r="J634" i="39"/>
  <c r="I634" i="39"/>
  <c r="J633" i="39"/>
  <c r="I633" i="39"/>
  <c r="J632" i="39"/>
  <c r="I632" i="39"/>
  <c r="J631" i="39"/>
  <c r="I631" i="39"/>
  <c r="J630" i="39"/>
  <c r="I630" i="39"/>
  <c r="J629" i="39"/>
  <c r="I629" i="39"/>
  <c r="J628" i="39"/>
  <c r="I628" i="39"/>
  <c r="J627" i="39"/>
  <c r="I627" i="39"/>
  <c r="J626" i="39"/>
  <c r="I626" i="39"/>
  <c r="J625" i="39"/>
  <c r="I625" i="39"/>
  <c r="J624" i="39"/>
  <c r="I624" i="39"/>
  <c r="J623" i="39"/>
  <c r="I623" i="39"/>
  <c r="J622" i="39"/>
  <c r="I622" i="39"/>
  <c r="J621" i="39"/>
  <c r="I621" i="39"/>
  <c r="J619" i="39"/>
  <c r="I619" i="39"/>
  <c r="J618" i="39"/>
  <c r="I618" i="39"/>
  <c r="J617" i="39"/>
  <c r="I617" i="39"/>
  <c r="J616" i="39"/>
  <c r="I616" i="39"/>
  <c r="J615" i="39"/>
  <c r="I615" i="39"/>
  <c r="J614" i="39"/>
  <c r="I614" i="39"/>
  <c r="J613" i="39"/>
  <c r="I613" i="39"/>
  <c r="J612" i="39"/>
  <c r="I612" i="39"/>
  <c r="J611" i="39"/>
  <c r="I611" i="39"/>
  <c r="J610" i="39"/>
  <c r="I610" i="39"/>
  <c r="J609" i="39"/>
  <c r="I609" i="39"/>
  <c r="J608" i="39"/>
  <c r="I608" i="39"/>
  <c r="J607" i="39"/>
  <c r="I607" i="39"/>
  <c r="J606" i="39"/>
  <c r="I606" i="39"/>
  <c r="J605" i="39"/>
  <c r="I605" i="39"/>
  <c r="J604" i="39"/>
  <c r="I604" i="39"/>
  <c r="J603" i="39"/>
  <c r="I603" i="39"/>
  <c r="J602" i="39"/>
  <c r="I602" i="39"/>
  <c r="J601" i="39"/>
  <c r="I601" i="39"/>
  <c r="J600" i="39"/>
  <c r="I600" i="39"/>
  <c r="J599" i="39"/>
  <c r="I599" i="39"/>
  <c r="J598" i="39"/>
  <c r="I598" i="39"/>
  <c r="J597" i="39"/>
  <c r="I597" i="39"/>
  <c r="J596" i="39"/>
  <c r="I596" i="39"/>
  <c r="J594" i="39"/>
  <c r="J595" i="39" s="1"/>
  <c r="I594" i="39"/>
  <c r="I595" i="39" s="1"/>
  <c r="J592" i="39"/>
  <c r="I592" i="39"/>
  <c r="J591" i="39"/>
  <c r="I591" i="39"/>
  <c r="J590" i="39"/>
  <c r="I590" i="39"/>
  <c r="J589" i="39"/>
  <c r="I589" i="39"/>
  <c r="J588" i="39"/>
  <c r="I588" i="39"/>
  <c r="J587" i="39"/>
  <c r="I587" i="39"/>
  <c r="J586" i="39"/>
  <c r="I586" i="39"/>
  <c r="J585" i="39"/>
  <c r="I585" i="39"/>
  <c r="J584" i="39"/>
  <c r="I584" i="39"/>
  <c r="J583" i="39"/>
  <c r="I583" i="39"/>
  <c r="J582" i="39"/>
  <c r="I582" i="39"/>
  <c r="J581" i="39"/>
  <c r="I581" i="39"/>
  <c r="J580" i="39"/>
  <c r="I580" i="39"/>
  <c r="J579" i="39"/>
  <c r="I579" i="39"/>
  <c r="J578" i="39"/>
  <c r="I578" i="39"/>
  <c r="J577" i="39"/>
  <c r="I577" i="39"/>
  <c r="J576" i="39"/>
  <c r="I576" i="39"/>
  <c r="J574" i="39"/>
  <c r="J575" i="39" s="1"/>
  <c r="I574" i="39"/>
  <c r="I575" i="39" s="1"/>
  <c r="J572" i="39"/>
  <c r="I572" i="39"/>
  <c r="J571" i="39"/>
  <c r="I571" i="39"/>
  <c r="J570" i="39"/>
  <c r="I570" i="39"/>
  <c r="J569" i="39"/>
  <c r="I569" i="39"/>
  <c r="J568" i="39"/>
  <c r="I568" i="39"/>
  <c r="J567" i="39"/>
  <c r="I567" i="39"/>
  <c r="J566" i="39"/>
  <c r="I566" i="39"/>
  <c r="J565" i="39"/>
  <c r="I565" i="39"/>
  <c r="J564" i="39"/>
  <c r="I564" i="39"/>
  <c r="J563" i="39"/>
  <c r="I563" i="39"/>
  <c r="J562" i="39"/>
  <c r="I562" i="39"/>
  <c r="J561" i="39"/>
  <c r="I561" i="39"/>
  <c r="J560" i="39"/>
  <c r="I560" i="39"/>
  <c r="J559" i="39"/>
  <c r="I559" i="39"/>
  <c r="J558" i="39"/>
  <c r="I558" i="39"/>
  <c r="J557" i="39"/>
  <c r="I557" i="39"/>
  <c r="J556" i="39"/>
  <c r="I556" i="39"/>
  <c r="J555" i="39"/>
  <c r="I555" i="39"/>
  <c r="J554" i="39"/>
  <c r="I554" i="39"/>
  <c r="J553" i="39"/>
  <c r="I553" i="39"/>
  <c r="J552" i="39"/>
  <c r="I552" i="39"/>
  <c r="J551" i="39"/>
  <c r="I551" i="39"/>
  <c r="J550" i="39"/>
  <c r="I550" i="39"/>
  <c r="J549" i="39"/>
  <c r="I549" i="39"/>
  <c r="J548" i="39"/>
  <c r="I548" i="39"/>
  <c r="J547" i="39"/>
  <c r="I547" i="39"/>
  <c r="J546" i="39"/>
  <c r="I546" i="39"/>
  <c r="J545" i="39"/>
  <c r="I545" i="39"/>
  <c r="J544" i="39"/>
  <c r="I544" i="39"/>
  <c r="J543" i="39"/>
  <c r="I543" i="39"/>
  <c r="J542" i="39"/>
  <c r="I542" i="39"/>
  <c r="J541" i="39"/>
  <c r="I541" i="39"/>
  <c r="J540" i="39"/>
  <c r="I540" i="39"/>
  <c r="J539" i="39"/>
  <c r="I539" i="39"/>
  <c r="J538" i="39"/>
  <c r="I538" i="39"/>
  <c r="J537" i="39"/>
  <c r="I537" i="39"/>
  <c r="J536" i="39"/>
  <c r="I536" i="39"/>
  <c r="J535" i="39"/>
  <c r="I535" i="39"/>
  <c r="J534" i="39"/>
  <c r="I534" i="39"/>
  <c r="J533" i="39"/>
  <c r="I533" i="39"/>
  <c r="J532" i="39"/>
  <c r="I532" i="39"/>
  <c r="J531" i="39"/>
  <c r="I531" i="39"/>
  <c r="J530" i="39"/>
  <c r="I530" i="39"/>
  <c r="J529" i="39"/>
  <c r="I529" i="39"/>
  <c r="J528" i="39"/>
  <c r="I528" i="39"/>
  <c r="J527" i="39"/>
  <c r="I527" i="39"/>
  <c r="J526" i="39"/>
  <c r="I526" i="39"/>
  <c r="J525" i="39"/>
  <c r="I525" i="39"/>
  <c r="J524" i="39"/>
  <c r="I524" i="39"/>
  <c r="J523" i="39"/>
  <c r="I523" i="39"/>
  <c r="J522" i="39"/>
  <c r="I522" i="39"/>
  <c r="J521" i="39"/>
  <c r="I521" i="39"/>
  <c r="J520" i="39"/>
  <c r="I520" i="39"/>
  <c r="J519" i="39"/>
  <c r="I519" i="39"/>
  <c r="J518" i="39"/>
  <c r="I518" i="39"/>
  <c r="J517" i="39"/>
  <c r="I517" i="39"/>
  <c r="J516" i="39"/>
  <c r="I516" i="39"/>
  <c r="J515" i="39"/>
  <c r="I515" i="39"/>
  <c r="J514" i="39"/>
  <c r="I514" i="39"/>
  <c r="J513" i="39"/>
  <c r="I513" i="39"/>
  <c r="J512" i="39"/>
  <c r="I512" i="39"/>
  <c r="J511" i="39"/>
  <c r="I511" i="39"/>
  <c r="J510" i="39"/>
  <c r="I510" i="39"/>
  <c r="J509" i="39"/>
  <c r="I509" i="39"/>
  <c r="J508" i="39"/>
  <c r="I508" i="39"/>
  <c r="J507" i="39"/>
  <c r="I507" i="39"/>
  <c r="J506" i="39"/>
  <c r="I506" i="39"/>
  <c r="J505" i="39"/>
  <c r="I505" i="39"/>
  <c r="J504" i="39"/>
  <c r="I504" i="39"/>
  <c r="J503" i="39"/>
  <c r="I503" i="39"/>
  <c r="J502" i="39"/>
  <c r="I502" i="39"/>
  <c r="J501" i="39"/>
  <c r="I501" i="39"/>
  <c r="J500" i="39"/>
  <c r="I500" i="39"/>
  <c r="J498" i="39"/>
  <c r="I498" i="39"/>
  <c r="J497" i="39"/>
  <c r="I497" i="39"/>
  <c r="J496" i="39"/>
  <c r="I496" i="39"/>
  <c r="J495" i="39"/>
  <c r="I495" i="39"/>
  <c r="J493" i="39"/>
  <c r="I493" i="39"/>
  <c r="J492" i="39"/>
  <c r="I492" i="39"/>
  <c r="J491" i="39"/>
  <c r="J494" i="39" s="1"/>
  <c r="I491" i="39"/>
  <c r="J489" i="39"/>
  <c r="I489" i="39"/>
  <c r="J488" i="39"/>
  <c r="I488" i="39"/>
  <c r="J487" i="39"/>
  <c r="I487" i="39"/>
  <c r="J486" i="39"/>
  <c r="I486" i="39"/>
  <c r="J485" i="39"/>
  <c r="I485" i="39"/>
  <c r="J484" i="39"/>
  <c r="I484" i="39"/>
  <c r="J483" i="39"/>
  <c r="I483" i="39"/>
  <c r="J482" i="39"/>
  <c r="I482" i="39"/>
  <c r="J481" i="39"/>
  <c r="I481" i="39"/>
  <c r="J480" i="39"/>
  <c r="I480" i="39"/>
  <c r="J479" i="39"/>
  <c r="I479" i="39"/>
  <c r="J478" i="39"/>
  <c r="I478" i="39"/>
  <c r="J477" i="39"/>
  <c r="I477" i="39"/>
  <c r="J476" i="39"/>
  <c r="I476" i="39"/>
  <c r="J474" i="39"/>
  <c r="I474" i="39"/>
  <c r="J473" i="39"/>
  <c r="I473" i="39"/>
  <c r="J472" i="39"/>
  <c r="I472" i="39"/>
  <c r="J471" i="39"/>
  <c r="I471" i="39"/>
  <c r="J470" i="39"/>
  <c r="I470" i="39"/>
  <c r="J469" i="39"/>
  <c r="I469" i="39"/>
  <c r="J468" i="39"/>
  <c r="I468" i="39"/>
  <c r="J466" i="39"/>
  <c r="I466" i="39"/>
  <c r="J465" i="39"/>
  <c r="I465" i="39"/>
  <c r="J464" i="39"/>
  <c r="I464" i="39"/>
  <c r="J463" i="39"/>
  <c r="I463" i="39"/>
  <c r="J462" i="39"/>
  <c r="I462" i="39"/>
  <c r="J461" i="39"/>
  <c r="I461" i="39"/>
  <c r="J460" i="39"/>
  <c r="I460" i="39"/>
  <c r="J459" i="39"/>
  <c r="I459" i="39"/>
  <c r="J458" i="39"/>
  <c r="I458" i="39"/>
  <c r="J457" i="39"/>
  <c r="I457" i="39"/>
  <c r="J456" i="39"/>
  <c r="I456" i="39"/>
  <c r="J454" i="39"/>
  <c r="I454" i="39"/>
  <c r="J453" i="39"/>
  <c r="I453" i="39"/>
  <c r="J452" i="39"/>
  <c r="I452" i="39"/>
  <c r="J451" i="39"/>
  <c r="I451" i="39"/>
  <c r="J450" i="39"/>
  <c r="I450" i="39"/>
  <c r="J449" i="39"/>
  <c r="I449" i="39"/>
  <c r="J448" i="39"/>
  <c r="I448" i="39"/>
  <c r="J447" i="39"/>
  <c r="I447" i="39"/>
  <c r="J446" i="39"/>
  <c r="I446" i="39"/>
  <c r="J445" i="39"/>
  <c r="I445" i="39"/>
  <c r="J444" i="39"/>
  <c r="I444" i="39"/>
  <c r="J443" i="39"/>
  <c r="I443" i="39"/>
  <c r="J442" i="39"/>
  <c r="I442" i="39"/>
  <c r="J441" i="39"/>
  <c r="I441" i="39"/>
  <c r="J439" i="39"/>
  <c r="J440" i="39" s="1"/>
  <c r="I439" i="39"/>
  <c r="I440" i="39" s="1"/>
  <c r="J437" i="39"/>
  <c r="I437" i="39"/>
  <c r="J436" i="39"/>
  <c r="I436" i="39"/>
  <c r="J435" i="39"/>
  <c r="J438" i="39" s="1"/>
  <c r="I435" i="39"/>
  <c r="J433" i="39"/>
  <c r="I433" i="39"/>
  <c r="J432" i="39"/>
  <c r="I432" i="39"/>
  <c r="J430" i="39"/>
  <c r="I430" i="39"/>
  <c r="J429" i="39"/>
  <c r="I429" i="39"/>
  <c r="I431" i="39" s="1"/>
  <c r="J427" i="39"/>
  <c r="I427" i="39"/>
  <c r="J426" i="39"/>
  <c r="I426" i="39"/>
  <c r="J425" i="39"/>
  <c r="I425" i="39"/>
  <c r="J424" i="39"/>
  <c r="I424" i="39"/>
  <c r="J423" i="39"/>
  <c r="I423" i="39"/>
  <c r="J422" i="39"/>
  <c r="I422" i="39"/>
  <c r="J421" i="39"/>
  <c r="I421" i="39"/>
  <c r="J420" i="39"/>
  <c r="I420" i="39"/>
  <c r="J419" i="39"/>
  <c r="I419" i="39"/>
  <c r="J418" i="39"/>
  <c r="I418" i="39"/>
  <c r="J417" i="39"/>
  <c r="I417" i="39"/>
  <c r="J416" i="39"/>
  <c r="I416" i="39"/>
  <c r="J415" i="39"/>
  <c r="I415" i="39"/>
  <c r="J414" i="39"/>
  <c r="I414" i="39"/>
  <c r="J413" i="39"/>
  <c r="I413" i="39"/>
  <c r="J412" i="39"/>
  <c r="I412" i="39"/>
  <c r="J411" i="39"/>
  <c r="I411" i="39"/>
  <c r="J410" i="39"/>
  <c r="I410" i="39"/>
  <c r="J409" i="39"/>
  <c r="I409" i="39"/>
  <c r="J408" i="39"/>
  <c r="I408" i="39"/>
  <c r="J407" i="39"/>
  <c r="I407" i="39"/>
  <c r="J406" i="39"/>
  <c r="I406" i="39"/>
  <c r="J405" i="39"/>
  <c r="I405" i="39"/>
  <c r="J404" i="39"/>
  <c r="I404" i="39"/>
  <c r="J403" i="39"/>
  <c r="I403" i="39"/>
  <c r="J401" i="39"/>
  <c r="I401" i="39"/>
  <c r="J400" i="39"/>
  <c r="I400" i="39"/>
  <c r="J399" i="39"/>
  <c r="I399" i="39"/>
  <c r="J398" i="39"/>
  <c r="I398" i="39"/>
  <c r="J397" i="39"/>
  <c r="I397" i="39"/>
  <c r="J396" i="39"/>
  <c r="I396" i="39"/>
  <c r="J395" i="39"/>
  <c r="I395" i="39"/>
  <c r="J394" i="39"/>
  <c r="I394" i="39"/>
  <c r="J393" i="39"/>
  <c r="I393" i="39"/>
  <c r="J392" i="39"/>
  <c r="I392" i="39"/>
  <c r="J391" i="39"/>
  <c r="I391" i="39"/>
  <c r="J390" i="39"/>
  <c r="I390" i="39"/>
  <c r="J389" i="39"/>
  <c r="I389" i="39"/>
  <c r="J388" i="39"/>
  <c r="I388" i="39"/>
  <c r="J387" i="39"/>
  <c r="I387" i="39"/>
  <c r="J386" i="39"/>
  <c r="I386" i="39"/>
  <c r="J385" i="39"/>
  <c r="I385" i="39"/>
  <c r="J384" i="39"/>
  <c r="I384" i="39"/>
  <c r="J383" i="39"/>
  <c r="I383" i="39"/>
  <c r="J382" i="39"/>
  <c r="I382" i="39"/>
  <c r="J381" i="39"/>
  <c r="I381" i="39"/>
  <c r="J380" i="39"/>
  <c r="I380" i="39"/>
  <c r="J379" i="39"/>
  <c r="I379" i="39"/>
  <c r="J378" i="39"/>
  <c r="I378" i="39"/>
  <c r="J376" i="39"/>
  <c r="I376" i="39"/>
  <c r="J375" i="39"/>
  <c r="I375" i="39"/>
  <c r="J374" i="39"/>
  <c r="I374" i="39"/>
  <c r="J373" i="39"/>
  <c r="I373" i="39"/>
  <c r="J372" i="39"/>
  <c r="I372" i="39"/>
  <c r="J371" i="39"/>
  <c r="I371" i="39"/>
  <c r="J370" i="39"/>
  <c r="I370" i="39"/>
  <c r="J369" i="39"/>
  <c r="I369" i="39"/>
  <c r="J368" i="39"/>
  <c r="I368" i="39"/>
  <c r="J367" i="39"/>
  <c r="I367" i="39"/>
  <c r="J366" i="39"/>
  <c r="I366" i="39"/>
  <c r="J365" i="39"/>
  <c r="I365" i="39"/>
  <c r="J364" i="39"/>
  <c r="I364" i="39"/>
  <c r="J363" i="39"/>
  <c r="I363" i="39"/>
  <c r="J362" i="39"/>
  <c r="I362" i="39"/>
  <c r="J361" i="39"/>
  <c r="I361" i="39"/>
  <c r="J360" i="39"/>
  <c r="I360" i="39"/>
  <c r="J359" i="39"/>
  <c r="I359" i="39"/>
  <c r="J358" i="39"/>
  <c r="I358" i="39"/>
  <c r="J357" i="39"/>
  <c r="I357" i="39"/>
  <c r="J356" i="39"/>
  <c r="I356" i="39"/>
  <c r="J355" i="39"/>
  <c r="I355" i="39"/>
  <c r="J354" i="39"/>
  <c r="I354" i="39"/>
  <c r="J353" i="39"/>
  <c r="I353" i="39"/>
  <c r="J352" i="39"/>
  <c r="I352" i="39"/>
  <c r="J350" i="39"/>
  <c r="I350" i="39"/>
  <c r="J349" i="39"/>
  <c r="I349" i="39"/>
  <c r="J348" i="39"/>
  <c r="I348" i="39"/>
  <c r="J347" i="39"/>
  <c r="I347" i="39"/>
  <c r="J346" i="39"/>
  <c r="I346" i="39"/>
  <c r="J345" i="39"/>
  <c r="I345" i="39"/>
  <c r="J344" i="39"/>
  <c r="I344" i="39"/>
  <c r="J343" i="39"/>
  <c r="I343" i="39"/>
  <c r="J342" i="39"/>
  <c r="I342" i="39"/>
  <c r="J341" i="39"/>
  <c r="I341" i="39"/>
  <c r="J340" i="39"/>
  <c r="I340" i="39"/>
  <c r="J338" i="39"/>
  <c r="I338" i="39"/>
  <c r="J337" i="39"/>
  <c r="I337" i="39"/>
  <c r="J336" i="39"/>
  <c r="I336" i="39"/>
  <c r="J335" i="39"/>
  <c r="I335" i="39"/>
  <c r="J334" i="39"/>
  <c r="I334" i="39"/>
  <c r="J333" i="39"/>
  <c r="I333" i="39"/>
  <c r="J332" i="39"/>
  <c r="I332" i="39"/>
  <c r="J331" i="39"/>
  <c r="I331" i="39"/>
  <c r="J330" i="39"/>
  <c r="I330" i="39"/>
  <c r="J329" i="39"/>
  <c r="I329" i="39"/>
  <c r="J328" i="39"/>
  <c r="I328" i="39"/>
  <c r="J327" i="39"/>
  <c r="I327" i="39"/>
  <c r="J326" i="39"/>
  <c r="I326" i="39"/>
  <c r="J324" i="39"/>
  <c r="I324" i="39"/>
  <c r="J323" i="39"/>
  <c r="I323" i="39"/>
  <c r="J322" i="39"/>
  <c r="I322" i="39"/>
  <c r="J321" i="39"/>
  <c r="I321" i="39"/>
  <c r="J320" i="39"/>
  <c r="I320" i="39"/>
  <c r="J319" i="39"/>
  <c r="I319" i="39"/>
  <c r="J318" i="39"/>
  <c r="I318" i="39"/>
  <c r="J317" i="39"/>
  <c r="I317" i="39"/>
  <c r="J316" i="39"/>
  <c r="I316" i="39"/>
  <c r="J315" i="39"/>
  <c r="I315" i="39"/>
  <c r="J314" i="39"/>
  <c r="I314" i="39"/>
  <c r="J313" i="39"/>
  <c r="I313" i="39"/>
  <c r="J312" i="39"/>
  <c r="I312" i="39"/>
  <c r="J311" i="39"/>
  <c r="I311" i="39"/>
  <c r="J310" i="39"/>
  <c r="I310" i="39"/>
  <c r="J309" i="39"/>
  <c r="I309" i="39"/>
  <c r="J308" i="39"/>
  <c r="I308" i="39"/>
  <c r="J307" i="39"/>
  <c r="I307" i="39"/>
  <c r="J306" i="39"/>
  <c r="I306" i="39"/>
  <c r="J305" i="39"/>
  <c r="I305" i="39"/>
  <c r="J304" i="39"/>
  <c r="I304" i="39"/>
  <c r="J303" i="39"/>
  <c r="I303" i="39"/>
  <c r="J302" i="39"/>
  <c r="I302" i="39"/>
  <c r="J301" i="39"/>
  <c r="I301" i="39"/>
  <c r="J300" i="39"/>
  <c r="I300" i="39"/>
  <c r="J299" i="39"/>
  <c r="I299" i="39"/>
  <c r="J298" i="39"/>
  <c r="I298" i="39"/>
  <c r="J297" i="39"/>
  <c r="I297" i="39"/>
  <c r="J296" i="39"/>
  <c r="I296" i="39"/>
  <c r="J295" i="39"/>
  <c r="I295" i="39"/>
  <c r="J294" i="39"/>
  <c r="I294" i="39"/>
  <c r="J293" i="39"/>
  <c r="I293" i="39"/>
  <c r="J292" i="39"/>
  <c r="I292" i="39"/>
  <c r="J291" i="39"/>
  <c r="I291" i="39"/>
  <c r="J290" i="39"/>
  <c r="I290" i="39"/>
  <c r="J289" i="39"/>
  <c r="I289" i="39"/>
  <c r="J288" i="39"/>
  <c r="I288" i="39"/>
  <c r="J287" i="39"/>
  <c r="I287" i="39"/>
  <c r="J286" i="39"/>
  <c r="I286" i="39"/>
  <c r="J285" i="39"/>
  <c r="I285" i="39"/>
  <c r="J284" i="39"/>
  <c r="I284" i="39"/>
  <c r="J282" i="39"/>
  <c r="I282" i="39"/>
  <c r="J281" i="39"/>
  <c r="I281" i="39"/>
  <c r="J280" i="39"/>
  <c r="I280" i="39"/>
  <c r="J279" i="39"/>
  <c r="I279" i="39"/>
  <c r="J278" i="39"/>
  <c r="I278" i="39"/>
  <c r="J277" i="39"/>
  <c r="I277" i="39"/>
  <c r="J276" i="39"/>
  <c r="I276" i="39"/>
  <c r="J275" i="39"/>
  <c r="I275" i="39"/>
  <c r="J274" i="39"/>
  <c r="I274" i="39"/>
  <c r="J273" i="39"/>
  <c r="I273" i="39"/>
  <c r="J272" i="39"/>
  <c r="I272" i="39"/>
  <c r="J271" i="39"/>
  <c r="I271" i="39"/>
  <c r="J270" i="39"/>
  <c r="I270" i="39"/>
  <c r="J269" i="39"/>
  <c r="I269" i="39"/>
  <c r="J268" i="39"/>
  <c r="I268" i="39"/>
  <c r="J267" i="39"/>
  <c r="I267" i="39"/>
  <c r="J266" i="39"/>
  <c r="I266" i="39"/>
  <c r="J265" i="39"/>
  <c r="I265" i="39"/>
  <c r="J264" i="39"/>
  <c r="I264" i="39"/>
  <c r="J263" i="39"/>
  <c r="I263" i="39"/>
  <c r="J261" i="39"/>
  <c r="I261" i="39"/>
  <c r="J260" i="39"/>
  <c r="I260" i="39"/>
  <c r="J259" i="39"/>
  <c r="I259" i="39"/>
  <c r="J258" i="39"/>
  <c r="I258" i="39"/>
  <c r="J257" i="39"/>
  <c r="I257" i="39"/>
  <c r="J256" i="39"/>
  <c r="I256" i="39"/>
  <c r="J254" i="39"/>
  <c r="I254" i="39"/>
  <c r="J253" i="39"/>
  <c r="I253" i="39"/>
  <c r="J252" i="39"/>
  <c r="I252" i="39"/>
  <c r="J251" i="39"/>
  <c r="I251" i="39"/>
  <c r="J249" i="39"/>
  <c r="I249" i="39"/>
  <c r="J248" i="39"/>
  <c r="I248" i="39"/>
  <c r="J247" i="39"/>
  <c r="I247" i="39"/>
  <c r="J246" i="39"/>
  <c r="I246" i="39"/>
  <c r="J245" i="39"/>
  <c r="I245" i="39"/>
  <c r="J244" i="39"/>
  <c r="I244" i="39"/>
  <c r="J243" i="39"/>
  <c r="I243" i="39"/>
  <c r="J242" i="39"/>
  <c r="I242" i="39"/>
  <c r="J241" i="39"/>
  <c r="I241" i="39"/>
  <c r="J240" i="39"/>
  <c r="I240" i="39"/>
  <c r="J239" i="39"/>
  <c r="I239" i="39"/>
  <c r="J238" i="39"/>
  <c r="I238" i="39"/>
  <c r="J237" i="39"/>
  <c r="I237" i="39"/>
  <c r="J236" i="39"/>
  <c r="I236" i="39"/>
  <c r="J235" i="39"/>
  <c r="I235" i="39"/>
  <c r="J234" i="39"/>
  <c r="I234" i="39"/>
  <c r="J233" i="39"/>
  <c r="I233" i="39"/>
  <c r="J232" i="39"/>
  <c r="I232" i="39"/>
  <c r="J231" i="39"/>
  <c r="I231" i="39"/>
  <c r="J230" i="39"/>
  <c r="I230" i="39"/>
  <c r="J229" i="39"/>
  <c r="I229" i="39"/>
  <c r="J228" i="39"/>
  <c r="I228" i="39"/>
  <c r="J226" i="39"/>
  <c r="I226" i="39"/>
  <c r="J225" i="39"/>
  <c r="I225" i="39"/>
  <c r="J224" i="39"/>
  <c r="I224" i="39"/>
  <c r="J223" i="39"/>
  <c r="I223" i="39"/>
  <c r="J222" i="39"/>
  <c r="I222" i="39"/>
  <c r="J221" i="39"/>
  <c r="I221" i="39"/>
  <c r="J220" i="39"/>
  <c r="I220" i="39"/>
  <c r="J218" i="39"/>
  <c r="I218" i="39"/>
  <c r="J217" i="39"/>
  <c r="I217" i="39"/>
  <c r="J216" i="39"/>
  <c r="I216" i="39"/>
  <c r="J215" i="39"/>
  <c r="I215" i="39"/>
  <c r="J214" i="39"/>
  <c r="I214" i="39"/>
  <c r="J213" i="39"/>
  <c r="I213" i="39"/>
  <c r="J212" i="39"/>
  <c r="I212" i="39"/>
  <c r="J211" i="39"/>
  <c r="I211" i="39"/>
  <c r="J210" i="39"/>
  <c r="I210" i="39"/>
  <c r="J209" i="39"/>
  <c r="I209" i="39"/>
  <c r="J208" i="39"/>
  <c r="I208" i="39"/>
  <c r="J207" i="39"/>
  <c r="I207" i="39"/>
  <c r="J206" i="39"/>
  <c r="I206" i="39"/>
  <c r="J205" i="39"/>
  <c r="I205" i="39"/>
  <c r="J204" i="39"/>
  <c r="I204" i="39"/>
  <c r="J203" i="39"/>
  <c r="I203" i="39"/>
  <c r="J202" i="39"/>
  <c r="I202" i="39"/>
  <c r="J201" i="39"/>
  <c r="I201" i="39"/>
  <c r="J200" i="39"/>
  <c r="I200" i="39"/>
  <c r="J198" i="39"/>
  <c r="I198" i="39"/>
  <c r="J197" i="39"/>
  <c r="I197" i="39"/>
  <c r="J196" i="39"/>
  <c r="I196" i="39"/>
  <c r="J195" i="39"/>
  <c r="I195" i="39"/>
  <c r="J194" i="39"/>
  <c r="I194" i="39"/>
  <c r="J193" i="39"/>
  <c r="I193" i="39"/>
  <c r="J192" i="39"/>
  <c r="I192" i="39"/>
  <c r="J191" i="39"/>
  <c r="I191" i="39"/>
  <c r="J190" i="39"/>
  <c r="I190" i="39"/>
  <c r="J189" i="39"/>
  <c r="I189" i="39"/>
  <c r="J188" i="39"/>
  <c r="I188" i="39"/>
  <c r="J187" i="39"/>
  <c r="I187" i="39"/>
  <c r="J186" i="39"/>
  <c r="I186" i="39"/>
  <c r="J185" i="39"/>
  <c r="I185" i="39"/>
  <c r="J184" i="39"/>
  <c r="I184" i="39"/>
  <c r="J183" i="39"/>
  <c r="I183" i="39"/>
  <c r="J182" i="39"/>
  <c r="I182" i="39"/>
  <c r="J181" i="39"/>
  <c r="I181" i="39"/>
  <c r="J180" i="39"/>
  <c r="I180" i="39"/>
  <c r="J179" i="39"/>
  <c r="I179" i="39"/>
  <c r="J177" i="39"/>
  <c r="I177" i="39"/>
  <c r="J176" i="39"/>
  <c r="I176" i="39"/>
  <c r="J175" i="39"/>
  <c r="I175" i="39"/>
  <c r="J174" i="39"/>
  <c r="I174" i="39"/>
  <c r="J172" i="39"/>
  <c r="J173" i="39" s="1"/>
  <c r="I172" i="39"/>
  <c r="I173" i="39" s="1"/>
  <c r="J170" i="39"/>
  <c r="I170" i="39"/>
  <c r="J169" i="39"/>
  <c r="I169" i="39"/>
  <c r="J167" i="39"/>
  <c r="I167" i="39"/>
  <c r="J166" i="39"/>
  <c r="J168" i="39" s="1"/>
  <c r="I166" i="39"/>
  <c r="J164" i="39"/>
  <c r="J165" i="39" s="1"/>
  <c r="I164" i="39"/>
  <c r="I165" i="39" s="1"/>
  <c r="J162" i="39"/>
  <c r="I162" i="39"/>
  <c r="J161" i="39"/>
  <c r="I161" i="39"/>
  <c r="J160" i="39"/>
  <c r="I160" i="39"/>
  <c r="J159" i="39"/>
  <c r="I159" i="39"/>
  <c r="J158" i="39"/>
  <c r="I158" i="39"/>
  <c r="J157" i="39"/>
  <c r="I157" i="39"/>
  <c r="J156" i="39"/>
  <c r="I156" i="39"/>
  <c r="J154" i="39"/>
  <c r="I154" i="39"/>
  <c r="J153" i="39"/>
  <c r="I153" i="39"/>
  <c r="J152" i="39"/>
  <c r="I152" i="39"/>
  <c r="J151" i="39"/>
  <c r="I151" i="39"/>
  <c r="J150" i="39"/>
  <c r="I150" i="39"/>
  <c r="J149" i="39"/>
  <c r="I149" i="39"/>
  <c r="J147" i="39"/>
  <c r="I147" i="39"/>
  <c r="J146" i="39"/>
  <c r="I146" i="39"/>
  <c r="J145" i="39"/>
  <c r="I145" i="39"/>
  <c r="J144" i="39"/>
  <c r="I144" i="39"/>
  <c r="J143" i="39"/>
  <c r="I143" i="39"/>
  <c r="J142" i="39"/>
  <c r="I142" i="39"/>
  <c r="J141" i="39"/>
  <c r="I141" i="39"/>
  <c r="J140" i="39"/>
  <c r="I140" i="39"/>
  <c r="J139" i="39"/>
  <c r="I139" i="39"/>
  <c r="J138" i="39"/>
  <c r="I138" i="39"/>
  <c r="J137" i="39"/>
  <c r="I137" i="39"/>
  <c r="J136" i="39"/>
  <c r="I136" i="39"/>
  <c r="J135" i="39"/>
  <c r="I135" i="39"/>
  <c r="J134" i="39"/>
  <c r="I134" i="39"/>
  <c r="J133" i="39"/>
  <c r="I133" i="39"/>
  <c r="J132" i="39"/>
  <c r="I132" i="39"/>
  <c r="J131" i="39"/>
  <c r="I131" i="39"/>
  <c r="J130" i="39"/>
  <c r="I130" i="39"/>
  <c r="J129" i="39"/>
  <c r="I129" i="39"/>
  <c r="J128" i="39"/>
  <c r="I128" i="39"/>
  <c r="J127" i="39"/>
  <c r="I127" i="39"/>
  <c r="J126" i="39"/>
  <c r="I126" i="39"/>
  <c r="J125" i="39"/>
  <c r="I125" i="39"/>
  <c r="J124" i="39"/>
  <c r="I124" i="39"/>
  <c r="J123" i="39"/>
  <c r="I123" i="39"/>
  <c r="J122" i="39"/>
  <c r="I122" i="39"/>
  <c r="J121" i="39"/>
  <c r="I121" i="39"/>
  <c r="J120" i="39"/>
  <c r="I120" i="39"/>
  <c r="J119" i="39"/>
  <c r="I119" i="39"/>
  <c r="J118" i="39"/>
  <c r="I118" i="39"/>
  <c r="J117" i="39"/>
  <c r="I117" i="39"/>
  <c r="J116" i="39"/>
  <c r="I116" i="39"/>
  <c r="J115" i="39"/>
  <c r="I115" i="39"/>
  <c r="J114" i="39"/>
  <c r="I114" i="39"/>
  <c r="J113" i="39"/>
  <c r="I113" i="39"/>
  <c r="J112" i="39"/>
  <c r="I112" i="39"/>
  <c r="J111" i="39"/>
  <c r="I111" i="39"/>
  <c r="J110" i="39"/>
  <c r="I110" i="39"/>
  <c r="J109" i="39"/>
  <c r="I109" i="39"/>
  <c r="J107" i="39"/>
  <c r="J108" i="39" s="1"/>
  <c r="I107" i="39"/>
  <c r="I108" i="39" s="1"/>
  <c r="J105" i="39"/>
  <c r="I105" i="39"/>
  <c r="J104" i="39"/>
  <c r="I104" i="39"/>
  <c r="J103" i="39"/>
  <c r="I103" i="39"/>
  <c r="J102" i="39"/>
  <c r="I102" i="39"/>
  <c r="J101" i="39"/>
  <c r="I101" i="39"/>
  <c r="J100" i="39"/>
  <c r="I100" i="39"/>
  <c r="J98" i="39"/>
  <c r="J99" i="39" s="1"/>
  <c r="I98" i="39"/>
  <c r="I99" i="39" s="1"/>
  <c r="J96" i="39"/>
  <c r="I96" i="39"/>
  <c r="J95" i="39"/>
  <c r="I95" i="39"/>
  <c r="J93" i="39"/>
  <c r="J94" i="39" s="1"/>
  <c r="I93" i="39"/>
  <c r="I94" i="39" s="1"/>
  <c r="J91" i="39"/>
  <c r="I91" i="39"/>
  <c r="J90" i="39"/>
  <c r="I90" i="39"/>
  <c r="J89" i="39"/>
  <c r="I89" i="39"/>
  <c r="J87" i="39"/>
  <c r="I87" i="39"/>
  <c r="J86" i="39"/>
  <c r="I86" i="39"/>
  <c r="I88" i="39" s="1"/>
  <c r="J84" i="39"/>
  <c r="I84" i="39"/>
  <c r="J83" i="39"/>
  <c r="I83" i="39"/>
  <c r="J82" i="39"/>
  <c r="I82" i="39"/>
  <c r="J81" i="39"/>
  <c r="I81" i="39"/>
  <c r="J80" i="39"/>
  <c r="I80" i="39"/>
  <c r="J79" i="39"/>
  <c r="I79" i="39"/>
  <c r="J78" i="39"/>
  <c r="I78" i="39"/>
  <c r="J77" i="39"/>
  <c r="I77" i="39"/>
  <c r="J76" i="39"/>
  <c r="I76" i="39"/>
  <c r="J75" i="39"/>
  <c r="I75" i="39"/>
  <c r="J74" i="39"/>
  <c r="I74" i="39"/>
  <c r="J73" i="39"/>
  <c r="I73" i="39"/>
  <c r="J72" i="39"/>
  <c r="I72" i="39"/>
  <c r="J71" i="39"/>
  <c r="I71" i="39"/>
  <c r="J70" i="39"/>
  <c r="I70" i="39"/>
  <c r="J69" i="39"/>
  <c r="I69" i="39"/>
  <c r="J68" i="39"/>
  <c r="I68" i="39"/>
  <c r="J67" i="39"/>
  <c r="I67" i="39"/>
  <c r="J66" i="39"/>
  <c r="I66" i="39"/>
  <c r="J65" i="39"/>
  <c r="I65" i="39"/>
  <c r="J64" i="39"/>
  <c r="I64" i="39"/>
  <c r="J63" i="39"/>
  <c r="I63" i="39"/>
  <c r="J62" i="39"/>
  <c r="I62" i="39"/>
  <c r="J61" i="39"/>
  <c r="I61" i="39"/>
  <c r="J60" i="39"/>
  <c r="I60" i="39"/>
  <c r="J59" i="39"/>
  <c r="I59" i="39"/>
  <c r="J58" i="39"/>
  <c r="I58" i="39"/>
  <c r="J57" i="39"/>
  <c r="I57" i="39"/>
  <c r="J56" i="39"/>
  <c r="I56" i="39"/>
  <c r="J55" i="39"/>
  <c r="I55" i="39"/>
  <c r="J54" i="39"/>
  <c r="I54" i="39"/>
  <c r="J53" i="39"/>
  <c r="I53" i="39"/>
  <c r="J52" i="39"/>
  <c r="I52" i="39"/>
  <c r="J51" i="39"/>
  <c r="I51" i="39"/>
  <c r="J50" i="39"/>
  <c r="I50" i="39"/>
  <c r="J49" i="39"/>
  <c r="I49" i="39"/>
  <c r="J47" i="39"/>
  <c r="I47" i="39"/>
  <c r="J46" i="39"/>
  <c r="I46" i="39"/>
  <c r="J45" i="39"/>
  <c r="I45" i="39"/>
  <c r="J44" i="39"/>
  <c r="I44" i="39"/>
  <c r="J43" i="39"/>
  <c r="I43" i="39"/>
  <c r="J42" i="39"/>
  <c r="I42" i="39"/>
  <c r="J41" i="39"/>
  <c r="I41" i="39"/>
  <c r="J40" i="39"/>
  <c r="I40" i="39"/>
  <c r="J39" i="39"/>
  <c r="I39" i="39"/>
  <c r="J38" i="39"/>
  <c r="I38" i="39"/>
  <c r="J37" i="39"/>
  <c r="I37" i="39"/>
  <c r="J36" i="39"/>
  <c r="I36" i="39"/>
  <c r="J35" i="39"/>
  <c r="I35" i="39"/>
  <c r="J33" i="39"/>
  <c r="I33" i="39"/>
  <c r="J32" i="39"/>
  <c r="I32" i="39"/>
  <c r="J31" i="39"/>
  <c r="I31" i="39"/>
  <c r="J30" i="39"/>
  <c r="I30" i="39"/>
  <c r="J29" i="39"/>
  <c r="I29" i="39"/>
  <c r="J28" i="39"/>
  <c r="I28" i="39"/>
  <c r="J27" i="39"/>
  <c r="I27" i="39"/>
  <c r="J26" i="39"/>
  <c r="I26" i="39"/>
  <c r="J25" i="39"/>
  <c r="I25" i="39"/>
  <c r="J24" i="39"/>
  <c r="I24" i="39"/>
  <c r="J23" i="39"/>
  <c r="I23" i="39"/>
  <c r="J22" i="39"/>
  <c r="I22" i="39"/>
  <c r="J21" i="39"/>
  <c r="I21" i="39"/>
  <c r="J20" i="39"/>
  <c r="I20" i="39"/>
  <c r="J19" i="39"/>
  <c r="I19" i="39"/>
  <c r="J18" i="39"/>
  <c r="I18" i="39"/>
  <c r="J17" i="39"/>
  <c r="I17" i="39"/>
  <c r="J16" i="39"/>
  <c r="I16" i="39"/>
  <c r="J15" i="39"/>
  <c r="I15" i="39"/>
  <c r="J14" i="39"/>
  <c r="I14" i="39"/>
  <c r="J13" i="39"/>
  <c r="I13" i="39"/>
  <c r="J12" i="39"/>
  <c r="I12" i="39"/>
  <c r="J10" i="39"/>
  <c r="I10" i="39"/>
  <c r="J9" i="39"/>
  <c r="I9" i="39"/>
  <c r="J8" i="39"/>
  <c r="I8" i="39"/>
  <c r="J7" i="39"/>
  <c r="I7" i="39"/>
  <c r="J6" i="39"/>
  <c r="I6" i="39"/>
  <c r="J5" i="39"/>
  <c r="I5" i="39"/>
  <c r="J4" i="39"/>
  <c r="I4" i="39"/>
  <c r="J3" i="39"/>
  <c r="I3" i="39"/>
  <c r="J2" i="39"/>
  <c r="I2" i="39"/>
  <c r="B681" i="22"/>
  <c r="B684" i="22"/>
  <c r="B688" i="22"/>
  <c r="B690" i="22"/>
  <c r="B708" i="22"/>
  <c r="B710" i="22"/>
  <c r="B713" i="22"/>
  <c r="B719" i="22"/>
  <c r="B728" i="22"/>
  <c r="B748" i="22"/>
  <c r="B675" i="22"/>
  <c r="B672" i="22"/>
  <c r="B669" i="22"/>
  <c r="B665" i="22"/>
  <c r="B654" i="22"/>
  <c r="B650" i="22"/>
  <c r="B638" i="22"/>
  <c r="B635" i="22"/>
  <c r="B620" i="22"/>
  <c r="B595" i="22"/>
  <c r="B593" i="22"/>
  <c r="B575" i="22"/>
  <c r="B573" i="22"/>
  <c r="B499" i="22"/>
  <c r="B494" i="22"/>
  <c r="B490" i="22"/>
  <c r="B475" i="22"/>
  <c r="B467" i="22"/>
  <c r="B455" i="22"/>
  <c r="B440" i="22"/>
  <c r="B438" i="22"/>
  <c r="B434" i="22"/>
  <c r="B431" i="22"/>
  <c r="B428" i="22"/>
  <c r="B402" i="22"/>
  <c r="B377" i="22"/>
  <c r="B351" i="22"/>
  <c r="B339" i="22"/>
  <c r="B325" i="22"/>
  <c r="B283" i="22"/>
  <c r="B262" i="22"/>
  <c r="B255" i="22"/>
  <c r="B250" i="22"/>
  <c r="B227" i="22"/>
  <c r="B219" i="22"/>
  <c r="B199" i="22"/>
  <c r="B178" i="22"/>
  <c r="B173" i="22"/>
  <c r="B171" i="22"/>
  <c r="B168" i="22"/>
  <c r="B165" i="22"/>
  <c r="B163" i="22"/>
  <c r="B155" i="22"/>
  <c r="B148" i="22"/>
  <c r="B108" i="22"/>
  <c r="B106" i="22"/>
  <c r="B99" i="22"/>
  <c r="B97" i="22"/>
  <c r="B94" i="22"/>
  <c r="B92" i="22"/>
  <c r="B88" i="22"/>
  <c r="B85" i="22"/>
  <c r="B48" i="22"/>
  <c r="B34" i="22"/>
  <c r="B11" i="22"/>
  <c r="M8" i="17"/>
  <c r="L8" i="17"/>
  <c r="J8" i="17"/>
  <c r="I8" i="17"/>
  <c r="I168" i="39" l="1"/>
  <c r="I438" i="39"/>
  <c r="I494" i="39"/>
  <c r="I654" i="39"/>
  <c r="I684" i="39"/>
  <c r="I92" i="39"/>
  <c r="I339" i="39"/>
  <c r="I434" i="39"/>
  <c r="I467" i="39"/>
  <c r="I499" i="39"/>
  <c r="I756" i="39" s="1"/>
  <c r="I635" i="39"/>
  <c r="I665" i="39"/>
  <c r="I669" i="39"/>
  <c r="I675" i="39"/>
  <c r="J92" i="39"/>
  <c r="J227" i="39"/>
  <c r="J339" i="39"/>
  <c r="J434" i="39"/>
  <c r="J467" i="39"/>
  <c r="J499" i="39"/>
  <c r="J756" i="39" s="1"/>
  <c r="J635" i="39"/>
  <c r="J665" i="39"/>
  <c r="J669" i="39"/>
  <c r="J675" i="39"/>
  <c r="I455" i="39"/>
  <c r="I475" i="39"/>
  <c r="I620" i="39"/>
  <c r="I650" i="39"/>
  <c r="J199" i="39"/>
  <c r="J219" i="39"/>
  <c r="J455" i="39"/>
  <c r="J475" i="39"/>
  <c r="J620" i="39"/>
  <c r="J650" i="39"/>
  <c r="J713" i="39"/>
  <c r="J748" i="39"/>
  <c r="I155" i="39"/>
  <c r="I428" i="39"/>
  <c r="I490" i="39"/>
  <c r="I728" i="39"/>
  <c r="J88" i="39"/>
  <c r="J155" i="39"/>
  <c r="J262" i="39"/>
  <c r="J755" i="39" s="1"/>
  <c r="J351" i="39"/>
  <c r="J428" i="39"/>
  <c r="J431" i="39"/>
  <c r="J490" i="39"/>
  <c r="J593" i="39"/>
  <c r="J672" i="39"/>
  <c r="J708" i="39"/>
  <c r="J719" i="39"/>
  <c r="J728" i="39"/>
  <c r="I34" i="39"/>
  <c r="I178" i="39"/>
  <c r="I250" i="39"/>
  <c r="J34" i="39"/>
  <c r="J85" i="39"/>
  <c r="J106" i="39"/>
  <c r="J250" i="39"/>
  <c r="I262" i="39"/>
  <c r="I755" i="39" s="1"/>
  <c r="I351" i="39"/>
  <c r="I593" i="39"/>
  <c r="I719" i="39"/>
  <c r="I48" i="39"/>
  <c r="I753" i="39" s="1"/>
  <c r="I97" i="39"/>
  <c r="I148" i="39"/>
  <c r="I754" i="39" s="1"/>
  <c r="I163" i="39"/>
  <c r="I171" i="39"/>
  <c r="I255" i="39"/>
  <c r="I283" i="39"/>
  <c r="I325" i="39"/>
  <c r="I377" i="39"/>
  <c r="I402" i="39"/>
  <c r="I573" i="39"/>
  <c r="I638" i="39"/>
  <c r="I688" i="39"/>
  <c r="I199" i="39"/>
  <c r="I219" i="39"/>
  <c r="I85" i="39"/>
  <c r="I106" i="39"/>
  <c r="I681" i="39"/>
  <c r="J178" i="39"/>
  <c r="J681" i="39"/>
  <c r="I708" i="39"/>
  <c r="J48" i="39"/>
  <c r="J753" i="39" s="1"/>
  <c r="J97" i="39"/>
  <c r="J148" i="39"/>
  <c r="J754" i="39" s="1"/>
  <c r="J163" i="39"/>
  <c r="J171" i="39"/>
  <c r="J255" i="39"/>
  <c r="J283" i="39"/>
  <c r="J325" i="39"/>
  <c r="J377" i="39"/>
  <c r="J402" i="39"/>
  <c r="J573" i="39"/>
  <c r="J638" i="39"/>
  <c r="J688" i="39"/>
  <c r="I227" i="39"/>
  <c r="X482" i="32"/>
  <c r="K482" i="32" s="1"/>
  <c r="W482" i="32"/>
  <c r="J482" i="32" s="1"/>
  <c r="E353" i="32"/>
  <c r="F471" i="32"/>
  <c r="E478" i="32"/>
  <c r="F237" i="32"/>
  <c r="E239" i="32"/>
  <c r="F510" i="32"/>
  <c r="F544" i="32"/>
  <c r="F626" i="32"/>
  <c r="F87" i="32"/>
  <c r="F643" i="32"/>
  <c r="F109" i="32"/>
  <c r="F700" i="32"/>
  <c r="F167" i="32"/>
  <c r="E793" i="32"/>
  <c r="F245" i="32"/>
  <c r="E792" i="32"/>
  <c r="I263" i="32"/>
  <c r="F263" i="32"/>
  <c r="H474" i="32"/>
  <c r="E474" i="32"/>
  <c r="H660" i="32"/>
  <c r="E660" i="32"/>
  <c r="H769" i="32"/>
  <c r="E769" i="32"/>
  <c r="H69" i="32"/>
  <c r="E69" i="32"/>
  <c r="H279" i="32"/>
  <c r="E279" i="32"/>
  <c r="I304" i="32"/>
  <c r="F304" i="32"/>
  <c r="H292" i="32"/>
  <c r="E292" i="32"/>
  <c r="H343" i="32"/>
  <c r="E343" i="32"/>
  <c r="H545" i="32"/>
  <c r="E545" i="32"/>
  <c r="H580" i="32"/>
  <c r="E580" i="32"/>
  <c r="I671" i="32"/>
  <c r="F671" i="32"/>
  <c r="H659" i="32"/>
  <c r="E659" i="32"/>
  <c r="H816" i="32"/>
  <c r="E816" i="32"/>
  <c r="H780" i="32"/>
  <c r="E780" i="32"/>
  <c r="H744" i="32"/>
  <c r="E744" i="32"/>
  <c r="I732" i="32"/>
  <c r="F732" i="32"/>
  <c r="F138" i="32"/>
  <c r="I243" i="32"/>
  <c r="F243" i="32"/>
  <c r="H601" i="32"/>
  <c r="E601" i="32"/>
  <c r="I808" i="32"/>
  <c r="F808" i="32"/>
  <c r="H819" i="32"/>
  <c r="E819" i="32"/>
  <c r="I523" i="32"/>
  <c r="F523" i="32"/>
  <c r="H32" i="32"/>
  <c r="E32" i="32"/>
  <c r="F625" i="32"/>
  <c r="I68" i="32"/>
  <c r="F68" i="32"/>
  <c r="H515" i="32"/>
  <c r="E515" i="32"/>
  <c r="H647" i="32"/>
  <c r="E647" i="32"/>
  <c r="E81" i="32"/>
  <c r="H486" i="32"/>
  <c r="E486" i="32"/>
  <c r="H615" i="32"/>
  <c r="E615" i="32"/>
  <c r="I262" i="32"/>
  <c r="F262" i="32"/>
  <c r="H463" i="32"/>
  <c r="E463" i="32"/>
  <c r="H781" i="32"/>
  <c r="E781" i="32"/>
  <c r="H379" i="32"/>
  <c r="E379" i="32"/>
  <c r="F759" i="32"/>
  <c r="I323" i="32"/>
  <c r="F323" i="32"/>
  <c r="I382" i="32"/>
  <c r="F382" i="32"/>
  <c r="I381" i="32"/>
  <c r="F381" i="32"/>
  <c r="H581" i="32"/>
  <c r="E581" i="32"/>
  <c r="I672" i="32"/>
  <c r="F672" i="32"/>
  <c r="H342" i="32"/>
  <c r="E342" i="32"/>
  <c r="H415" i="32"/>
  <c r="E415" i="32"/>
  <c r="I713" i="32"/>
  <c r="F713" i="32"/>
  <c r="F520" i="32"/>
  <c r="H324" i="32"/>
  <c r="E324" i="32"/>
  <c r="H439" i="32"/>
  <c r="E439" i="32"/>
  <c r="I508" i="32"/>
  <c r="F508" i="32"/>
  <c r="H346" i="32"/>
  <c r="E346" i="32"/>
  <c r="H507" i="32"/>
  <c r="E507" i="32"/>
  <c r="H735" i="32"/>
  <c r="E735" i="32"/>
  <c r="H281" i="32"/>
  <c r="E281" i="32"/>
  <c r="I734" i="32"/>
  <c r="F734" i="32"/>
  <c r="E312" i="32"/>
  <c r="I174" i="32"/>
  <c r="F174" i="32"/>
  <c r="H305" i="32"/>
  <c r="E305" i="32"/>
  <c r="H557" i="32"/>
  <c r="E557" i="32"/>
  <c r="I649" i="32"/>
  <c r="F649" i="32"/>
  <c r="H695" i="32"/>
  <c r="E695" i="32"/>
  <c r="H745" i="32"/>
  <c r="E745" i="32"/>
  <c r="H733" i="32"/>
  <c r="E733" i="32"/>
  <c r="F86" i="32"/>
  <c r="I396" i="32"/>
  <c r="F396" i="32"/>
  <c r="E612" i="32"/>
  <c r="H220" i="32"/>
  <c r="E220" i="32"/>
  <c r="H395" i="32"/>
  <c r="E395" i="32"/>
  <c r="I460" i="32"/>
  <c r="F460" i="32"/>
  <c r="H270" i="32"/>
  <c r="E270" i="32"/>
  <c r="H694" i="32"/>
  <c r="E694" i="32"/>
  <c r="I813" i="32"/>
  <c r="F813" i="32"/>
  <c r="E108" i="32"/>
  <c r="H412" i="32"/>
  <c r="E412" i="32"/>
  <c r="I800" i="32"/>
  <c r="F800" i="32"/>
  <c r="H764" i="32"/>
  <c r="E764" i="32"/>
  <c r="H799" i="32"/>
  <c r="E799" i="32"/>
  <c r="H763" i="32"/>
  <c r="E763" i="32"/>
  <c r="E219" i="32"/>
  <c r="H551" i="32"/>
  <c r="E551" i="32"/>
  <c r="H603" i="32"/>
  <c r="E603" i="32"/>
  <c r="H720" i="32"/>
  <c r="E720" i="32"/>
  <c r="I798" i="32"/>
  <c r="F798" i="32"/>
  <c r="E181" i="32"/>
  <c r="E259" i="32"/>
  <c r="H5" i="32"/>
  <c r="E5" i="32"/>
  <c r="I602" i="32"/>
  <c r="F602" i="32"/>
  <c r="I821" i="32"/>
  <c r="F821" i="32"/>
  <c r="I773" i="32"/>
  <c r="F773" i="32"/>
  <c r="F6" i="32"/>
  <c r="F146" i="32"/>
  <c r="F341" i="32"/>
  <c r="E46" i="32"/>
  <c r="F7" i="32"/>
  <c r="V670" i="32"/>
  <c r="W670" i="32" s="1"/>
  <c r="J670" i="32" s="1"/>
  <c r="L670" i="32"/>
  <c r="V449" i="32"/>
  <c r="X449" i="32" s="1"/>
  <c r="K449" i="32" s="1"/>
  <c r="L449" i="32"/>
  <c r="L756" i="32"/>
  <c r="L750" i="32"/>
  <c r="V807" i="32"/>
  <c r="X807" i="32" s="1"/>
  <c r="K807" i="32" s="1"/>
  <c r="L807" i="32"/>
  <c r="L734" i="32"/>
  <c r="V570" i="32"/>
  <c r="W570" i="32" s="1"/>
  <c r="J570" i="32" s="1"/>
  <c r="L570" i="32"/>
  <c r="V806" i="32"/>
  <c r="W806" i="32" s="1"/>
  <c r="J806" i="32" s="1"/>
  <c r="L806" i="32"/>
  <c r="L637" i="32"/>
  <c r="L767" i="32"/>
  <c r="L569" i="32"/>
  <c r="L636" i="32"/>
  <c r="L768" i="32"/>
  <c r="L671" i="32"/>
  <c r="L708" i="32"/>
  <c r="L706" i="32"/>
  <c r="L738" i="32"/>
  <c r="L737" i="32"/>
  <c r="L526" i="32"/>
  <c r="L598" i="32"/>
  <c r="L635" i="32"/>
  <c r="L693" i="32"/>
  <c r="L705" i="32"/>
  <c r="L736" i="32"/>
  <c r="L749" i="32"/>
  <c r="L760" i="32"/>
  <c r="L805" i="32"/>
  <c r="L550" i="32"/>
  <c r="L626" i="32"/>
  <c r="L661" i="32"/>
  <c r="L692" i="32"/>
  <c r="L698" i="32"/>
  <c r="L735" i="32"/>
  <c r="L748" i="32"/>
  <c r="L794" i="32"/>
  <c r="L804" i="32"/>
  <c r="L557" i="32"/>
  <c r="L625" i="32"/>
  <c r="L660" i="32"/>
  <c r="L691" i="32"/>
  <c r="L697" i="32"/>
  <c r="L747" i="32"/>
  <c r="L793" i="32"/>
  <c r="L803" i="32"/>
  <c r="L553" i="32"/>
  <c r="L624" i="32"/>
  <c r="L659" i="32"/>
  <c r="L690" i="32"/>
  <c r="L696" i="32"/>
  <c r="L733" i="32"/>
  <c r="L746" i="32"/>
  <c r="L792" i="32"/>
  <c r="L795" i="32"/>
  <c r="L552" i="32"/>
  <c r="L623" i="32"/>
  <c r="L658" i="32"/>
  <c r="L689" i="32"/>
  <c r="L695" i="32"/>
  <c r="L732" i="32"/>
  <c r="L745" i="32"/>
  <c r="L791" i="32"/>
  <c r="L824" i="32"/>
  <c r="L551" i="32"/>
  <c r="L615" i="32"/>
  <c r="L649" i="32"/>
  <c r="L688" i="32"/>
  <c r="L716" i="32"/>
  <c r="L726" i="32"/>
  <c r="L744" i="32"/>
  <c r="L783" i="32"/>
  <c r="L823" i="32"/>
  <c r="L583" i="32"/>
  <c r="L614" i="32"/>
  <c r="L648" i="32"/>
  <c r="L687" i="32"/>
  <c r="L715" i="32"/>
  <c r="L725" i="32"/>
  <c r="L772" i="32"/>
  <c r="L782" i="32"/>
  <c r="L822" i="32"/>
  <c r="L575" i="32"/>
  <c r="L613" i="32"/>
  <c r="L647" i="32"/>
  <c r="L681" i="32"/>
  <c r="L714" i="32"/>
  <c r="L759" i="32"/>
  <c r="L771" i="32"/>
  <c r="L781" i="32"/>
  <c r="L821" i="32"/>
  <c r="L527" i="32"/>
  <c r="L574" i="32"/>
  <c r="L612" i="32"/>
  <c r="L673" i="32"/>
  <c r="L680" i="32"/>
  <c r="L713" i="32"/>
  <c r="L758" i="32"/>
  <c r="L770" i="32"/>
  <c r="L780" i="32"/>
  <c r="L820" i="32"/>
  <c r="L456" i="32"/>
  <c r="L571" i="32"/>
  <c r="L638" i="32"/>
  <c r="L672" i="32"/>
  <c r="L679" i="32"/>
  <c r="L710" i="32"/>
  <c r="L757" i="32"/>
  <c r="L769" i="32"/>
  <c r="L779" i="32"/>
  <c r="L819" i="32"/>
  <c r="L448" i="32"/>
  <c r="L724" i="32"/>
  <c r="L540" i="32"/>
  <c r="L657" i="32"/>
  <c r="L669" i="32"/>
  <c r="L712" i="32"/>
  <c r="L404" i="32"/>
  <c r="L539" i="32"/>
  <c r="L586" i="32"/>
  <c r="L595" i="32"/>
  <c r="L622" i="32"/>
  <c r="L633" i="32"/>
  <c r="L656" i="32"/>
  <c r="L668" i="32"/>
  <c r="L802" i="32"/>
  <c r="L423" i="32"/>
  <c r="L489" i="32"/>
  <c r="L565" i="32"/>
  <c r="L582" i="32"/>
  <c r="L592" i="32"/>
  <c r="L620" i="32"/>
  <c r="L608" i="32"/>
  <c r="L631" i="32"/>
  <c r="L654" i="32"/>
  <c r="L678" i="32"/>
  <c r="L666" i="32"/>
  <c r="L686" i="32"/>
  <c r="L703" i="32"/>
  <c r="L721" i="32"/>
  <c r="L743" i="32"/>
  <c r="L731" i="32"/>
  <c r="L755" i="32"/>
  <c r="L777" i="32"/>
  <c r="L765" i="32"/>
  <c r="L788" i="32"/>
  <c r="L812" i="32"/>
  <c r="L800" i="32"/>
  <c r="L818" i="32"/>
  <c r="L490" i="32"/>
  <c r="L801" i="32"/>
  <c r="L422" i="32"/>
  <c r="L501" i="32"/>
  <c r="L564" i="32"/>
  <c r="L581" i="32"/>
  <c r="L604" i="32"/>
  <c r="L619" i="32"/>
  <c r="L642" i="32"/>
  <c r="L630" i="32"/>
  <c r="L653" i="32"/>
  <c r="L677" i="32"/>
  <c r="L665" i="32"/>
  <c r="L685" i="32"/>
  <c r="L702" i="32"/>
  <c r="L720" i="32"/>
  <c r="L742" i="32"/>
  <c r="L730" i="32"/>
  <c r="L754" i="32"/>
  <c r="L776" i="32"/>
  <c r="L764" i="32"/>
  <c r="L787" i="32"/>
  <c r="L811" i="32"/>
  <c r="L799" i="32"/>
  <c r="L817" i="32"/>
  <c r="L778" i="32"/>
  <c r="L538" i="32"/>
  <c r="L766" i="32"/>
  <c r="L414" i="32"/>
  <c r="L497" i="32"/>
  <c r="L563" i="32"/>
  <c r="L578" i="32"/>
  <c r="L603" i="32"/>
  <c r="L618" i="32"/>
  <c r="L641" i="32"/>
  <c r="L629" i="32"/>
  <c r="L652" i="32"/>
  <c r="L676" i="32"/>
  <c r="L664" i="32"/>
  <c r="L684" i="32"/>
  <c r="L701" i="32"/>
  <c r="L719" i="32"/>
  <c r="L741" i="32"/>
  <c r="L729" i="32"/>
  <c r="L753" i="32"/>
  <c r="L775" i="32"/>
  <c r="L763" i="32"/>
  <c r="L786" i="32"/>
  <c r="L810" i="32"/>
  <c r="L798" i="32"/>
  <c r="L816" i="32"/>
  <c r="L790" i="32"/>
  <c r="L789" i="32"/>
  <c r="L413" i="32"/>
  <c r="L529" i="32"/>
  <c r="L562" i="32"/>
  <c r="L577" i="32"/>
  <c r="L600" i="32"/>
  <c r="L617" i="32"/>
  <c r="L640" i="32"/>
  <c r="L628" i="32"/>
  <c r="L651" i="32"/>
  <c r="L675" i="32"/>
  <c r="L663" i="32"/>
  <c r="L683" i="32"/>
  <c r="L700" i="32"/>
  <c r="L718" i="32"/>
  <c r="L740" i="32"/>
  <c r="L728" i="32"/>
  <c r="L752" i="32"/>
  <c r="L774" i="32"/>
  <c r="L762" i="32"/>
  <c r="L785" i="32"/>
  <c r="L809" i="32"/>
  <c r="L797" i="32"/>
  <c r="L815" i="32"/>
  <c r="L541" i="32"/>
  <c r="L646" i="32"/>
  <c r="L377" i="32"/>
  <c r="L480" i="32"/>
  <c r="L587" i="32"/>
  <c r="L611" i="32"/>
  <c r="L634" i="32"/>
  <c r="L645" i="32"/>
  <c r="L694" i="32"/>
  <c r="L468" i="32"/>
  <c r="L610" i="32"/>
  <c r="L644" i="32"/>
  <c r="L723" i="32"/>
  <c r="L711" i="32"/>
  <c r="L403" i="32"/>
  <c r="L593" i="32"/>
  <c r="L621" i="32"/>
  <c r="L609" i="32"/>
  <c r="L632" i="32"/>
  <c r="L655" i="32"/>
  <c r="L643" i="32"/>
  <c r="L667" i="32"/>
  <c r="L704" i="32"/>
  <c r="L722" i="32"/>
  <c r="L813" i="32"/>
  <c r="L457" i="32"/>
  <c r="L528" i="32"/>
  <c r="L558" i="32"/>
  <c r="L576" i="32"/>
  <c r="L599" i="32"/>
  <c r="L616" i="32"/>
  <c r="L639" i="32"/>
  <c r="L627" i="32"/>
  <c r="L650" i="32"/>
  <c r="L674" i="32"/>
  <c r="L662" i="32"/>
  <c r="L682" i="32"/>
  <c r="L699" i="32"/>
  <c r="L717" i="32"/>
  <c r="L739" i="32"/>
  <c r="L727" i="32"/>
  <c r="L751" i="32"/>
  <c r="L773" i="32"/>
  <c r="L761" i="32"/>
  <c r="L784" i="32"/>
  <c r="L808" i="32"/>
  <c r="L796" i="32"/>
  <c r="L814" i="32"/>
  <c r="L244" i="32"/>
  <c r="L243" i="32"/>
  <c r="L393" i="32"/>
  <c r="L427" i="32"/>
  <c r="L461" i="32"/>
  <c r="L472" i="32"/>
  <c r="L512" i="32"/>
  <c r="L500" i="32"/>
  <c r="L525" i="32"/>
  <c r="L549" i="32"/>
  <c r="L537" i="32"/>
  <c r="L561" i="32"/>
  <c r="L589" i="32"/>
  <c r="L596" i="32"/>
  <c r="L392" i="32"/>
  <c r="L426" i="32"/>
  <c r="L460" i="32"/>
  <c r="L471" i="32"/>
  <c r="L511" i="32"/>
  <c r="L499" i="32"/>
  <c r="L524" i="32"/>
  <c r="L548" i="32"/>
  <c r="L536" i="32"/>
  <c r="L560" i="32"/>
  <c r="L585" i="32"/>
  <c r="L573" i="32"/>
  <c r="L588" i="32"/>
  <c r="L301" i="32"/>
  <c r="L391" i="32"/>
  <c r="L425" i="32"/>
  <c r="L459" i="32"/>
  <c r="L470" i="32"/>
  <c r="L510" i="32"/>
  <c r="L498" i="32"/>
  <c r="L523" i="32"/>
  <c r="L547" i="32"/>
  <c r="L535" i="32"/>
  <c r="L559" i="32"/>
  <c r="L584" i="32"/>
  <c r="L572" i="32"/>
  <c r="L606" i="32"/>
  <c r="L394" i="32"/>
  <c r="L590" i="32"/>
  <c r="L290" i="32"/>
  <c r="L385" i="32"/>
  <c r="L508" i="32"/>
  <c r="L496" i="32"/>
  <c r="L521" i="32"/>
  <c r="L545" i="32"/>
  <c r="L533" i="32"/>
  <c r="L405" i="32"/>
  <c r="L504" i="32"/>
  <c r="L517" i="32"/>
  <c r="L396" i="32"/>
  <c r="L503" i="32"/>
  <c r="L516" i="32"/>
  <c r="L28" i="32"/>
  <c r="L395" i="32"/>
  <c r="L463" i="32"/>
  <c r="L514" i="32"/>
  <c r="L502" i="32"/>
  <c r="L515" i="32"/>
  <c r="L104" i="32"/>
  <c r="L428" i="32"/>
  <c r="L462" i="32"/>
  <c r="L513" i="32"/>
  <c r="L597" i="32"/>
  <c r="L300" i="32"/>
  <c r="L386" i="32"/>
  <c r="L424" i="32"/>
  <c r="L458" i="32"/>
  <c r="L469" i="32"/>
  <c r="L509" i="32"/>
  <c r="L522" i="32"/>
  <c r="L546" i="32"/>
  <c r="L534" i="32"/>
  <c r="L605" i="32"/>
  <c r="L289" i="32"/>
  <c r="L412" i="32"/>
  <c r="L493" i="32"/>
  <c r="L507" i="32"/>
  <c r="L495" i="32"/>
  <c r="L520" i="32"/>
  <c r="L544" i="32"/>
  <c r="L532" i="32"/>
  <c r="L556" i="32"/>
  <c r="L288" i="32"/>
  <c r="L407" i="32"/>
  <c r="L416" i="32"/>
  <c r="L451" i="32"/>
  <c r="L492" i="32"/>
  <c r="L506" i="32"/>
  <c r="L494" i="32"/>
  <c r="L519" i="32"/>
  <c r="L543" i="32"/>
  <c r="L531" i="32"/>
  <c r="L555" i="32"/>
  <c r="L580" i="32"/>
  <c r="L568" i="32"/>
  <c r="L602" i="32"/>
  <c r="L378" i="32"/>
  <c r="L406" i="32"/>
  <c r="L415" i="32"/>
  <c r="L450" i="32"/>
  <c r="L491" i="32"/>
  <c r="L505" i="32"/>
  <c r="L530" i="32"/>
  <c r="L518" i="32"/>
  <c r="L542" i="32"/>
  <c r="L566" i="32"/>
  <c r="L554" i="32"/>
  <c r="L579" i="32"/>
  <c r="L567" i="32"/>
  <c r="L601" i="32"/>
  <c r="L607" i="32"/>
  <c r="L383" i="32"/>
  <c r="L436" i="32"/>
  <c r="L128" i="32"/>
  <c r="L382" i="32"/>
  <c r="L447" i="32"/>
  <c r="L435" i="32"/>
  <c r="L322" i="32"/>
  <c r="L380" i="32"/>
  <c r="L401" i="32"/>
  <c r="L445" i="32"/>
  <c r="L433" i="32"/>
  <c r="L488" i="32"/>
  <c r="L400" i="32"/>
  <c r="L444" i="32"/>
  <c r="L432" i="32"/>
  <c r="L487" i="32"/>
  <c r="L279" i="32"/>
  <c r="L363" i="32"/>
  <c r="L390" i="32"/>
  <c r="L411" i="32"/>
  <c r="L399" i="32"/>
  <c r="L420" i="32"/>
  <c r="L443" i="32"/>
  <c r="L431" i="32"/>
  <c r="L455" i="32"/>
  <c r="L476" i="32"/>
  <c r="L486" i="32"/>
  <c r="L438" i="32"/>
  <c r="L323" i="32"/>
  <c r="L434" i="32"/>
  <c r="L467" i="32"/>
  <c r="L466" i="32"/>
  <c r="L278" i="32"/>
  <c r="L362" i="32"/>
  <c r="L389" i="32"/>
  <c r="L410" i="32"/>
  <c r="L398" i="32"/>
  <c r="L419" i="32"/>
  <c r="L442" i="32"/>
  <c r="L430" i="32"/>
  <c r="L454" i="32"/>
  <c r="L475" i="32"/>
  <c r="L485" i="32"/>
  <c r="L439" i="32"/>
  <c r="L381" i="32"/>
  <c r="L402" i="32"/>
  <c r="L446" i="32"/>
  <c r="L478" i="32"/>
  <c r="L321" i="32"/>
  <c r="L421" i="32"/>
  <c r="L477" i="32"/>
  <c r="L277" i="32"/>
  <c r="L361" i="32"/>
  <c r="L388" i="32"/>
  <c r="L409" i="32"/>
  <c r="L397" i="32"/>
  <c r="L418" i="32"/>
  <c r="L441" i="32"/>
  <c r="L465" i="32"/>
  <c r="L453" i="32"/>
  <c r="L474" i="32"/>
  <c r="L484" i="32"/>
  <c r="L384" i="32"/>
  <c r="L437" i="32"/>
  <c r="L267" i="32"/>
  <c r="L379" i="32"/>
  <c r="L387" i="32"/>
  <c r="L408" i="32"/>
  <c r="L429" i="32"/>
  <c r="L417" i="32"/>
  <c r="L440" i="32"/>
  <c r="L464" i="32"/>
  <c r="L452" i="32"/>
  <c r="L473" i="32"/>
  <c r="L483" i="32"/>
  <c r="L27" i="32"/>
  <c r="L127" i="32"/>
  <c r="L252" i="32"/>
  <c r="L276" i="32"/>
  <c r="L299" i="32"/>
  <c r="L287" i="32"/>
  <c r="L309" i="32"/>
  <c r="L332" i="32"/>
  <c r="L320" i="32"/>
  <c r="L344" i="32"/>
  <c r="L360" i="32"/>
  <c r="L376" i="32"/>
  <c r="L335" i="32"/>
  <c r="L311" i="32"/>
  <c r="L310" i="32"/>
  <c r="L333" i="32"/>
  <c r="L43" i="32"/>
  <c r="L151" i="32"/>
  <c r="L266" i="32"/>
  <c r="L275" i="32"/>
  <c r="L298" i="32"/>
  <c r="L286" i="32"/>
  <c r="L308" i="32"/>
  <c r="L331" i="32"/>
  <c r="L355" i="32"/>
  <c r="L343" i="32"/>
  <c r="L359" i="32"/>
  <c r="L375" i="32"/>
  <c r="L31" i="32"/>
  <c r="L178" i="32"/>
  <c r="L255" i="32"/>
  <c r="L274" i="32"/>
  <c r="L297" i="32"/>
  <c r="L319" i="32"/>
  <c r="L307" i="32"/>
  <c r="L330" i="32"/>
  <c r="L354" i="32"/>
  <c r="L342" i="32"/>
  <c r="L358" i="32"/>
  <c r="L374" i="32"/>
  <c r="L62" i="32"/>
  <c r="L177" i="32"/>
  <c r="L285" i="32"/>
  <c r="L273" i="32"/>
  <c r="L296" i="32"/>
  <c r="L318" i="32"/>
  <c r="L306" i="32"/>
  <c r="L329" i="32"/>
  <c r="L353" i="32"/>
  <c r="L341" i="32"/>
  <c r="L357" i="32"/>
  <c r="L373" i="32"/>
  <c r="L139" i="32"/>
  <c r="L345" i="32"/>
  <c r="L61" i="32"/>
  <c r="L166" i="32"/>
  <c r="L284" i="32"/>
  <c r="L272" i="32"/>
  <c r="L295" i="32"/>
  <c r="L317" i="32"/>
  <c r="L305" i="32"/>
  <c r="L328" i="32"/>
  <c r="L352" i="32"/>
  <c r="L340" i="32"/>
  <c r="L356" i="32"/>
  <c r="L372" i="32"/>
  <c r="L83" i="32"/>
  <c r="L165" i="32"/>
  <c r="L283" i="32"/>
  <c r="L271" i="32"/>
  <c r="L294" i="32"/>
  <c r="L316" i="32"/>
  <c r="L304" i="32"/>
  <c r="L327" i="32"/>
  <c r="L351" i="32"/>
  <c r="L339" i="32"/>
  <c r="L366" i="32"/>
  <c r="L371" i="32"/>
  <c r="L346" i="32"/>
  <c r="L71" i="32"/>
  <c r="L190" i="32"/>
  <c r="L282" i="32"/>
  <c r="L270" i="32"/>
  <c r="L293" i="32"/>
  <c r="L315" i="32"/>
  <c r="L303" i="32"/>
  <c r="L326" i="32"/>
  <c r="L350" i="32"/>
  <c r="L338" i="32"/>
  <c r="L370" i="32"/>
  <c r="L312" i="32"/>
  <c r="L116" i="32"/>
  <c r="L189" i="32"/>
  <c r="L281" i="32"/>
  <c r="L269" i="32"/>
  <c r="L292" i="32"/>
  <c r="L314" i="32"/>
  <c r="L302" i="32"/>
  <c r="L325" i="32"/>
  <c r="L349" i="32"/>
  <c r="L337" i="32"/>
  <c r="L369" i="32"/>
  <c r="L347" i="32"/>
  <c r="L334" i="32"/>
  <c r="L115" i="32"/>
  <c r="L210" i="32"/>
  <c r="L280" i="32"/>
  <c r="L268" i="32"/>
  <c r="L291" i="32"/>
  <c r="L313" i="32"/>
  <c r="L336" i="32"/>
  <c r="L324" i="32"/>
  <c r="L348" i="32"/>
  <c r="L364" i="32"/>
  <c r="L368" i="32"/>
  <c r="W626" i="32"/>
  <c r="J626" i="32" s="1"/>
  <c r="L42" i="32"/>
  <c r="L30" i="32"/>
  <c r="L82" i="32"/>
  <c r="L70" i="32"/>
  <c r="L94" i="32"/>
  <c r="L159" i="32"/>
  <c r="L209" i="32"/>
  <c r="L232" i="32"/>
  <c r="L220" i="32"/>
  <c r="L254" i="32"/>
  <c r="X305" i="32"/>
  <c r="K305" i="32" s="1"/>
  <c r="L26" i="32"/>
  <c r="L41" i="32"/>
  <c r="L29" i="32"/>
  <c r="L60" i="32"/>
  <c r="L81" i="32"/>
  <c r="L69" i="32"/>
  <c r="L93" i="32"/>
  <c r="L114" i="32"/>
  <c r="L138" i="32"/>
  <c r="L126" i="32"/>
  <c r="L149" i="32"/>
  <c r="L158" i="32"/>
  <c r="L176" i="32"/>
  <c r="L164" i="32"/>
  <c r="L188" i="32"/>
  <c r="L208" i="32"/>
  <c r="L231" i="32"/>
  <c r="L219" i="32"/>
  <c r="L242" i="32"/>
  <c r="L265" i="32"/>
  <c r="W304" i="32"/>
  <c r="J304" i="32" s="1"/>
  <c r="L25" i="32"/>
  <c r="L40" i="32"/>
  <c r="L59" i="32"/>
  <c r="L80" i="32"/>
  <c r="L68" i="32"/>
  <c r="L92" i="32"/>
  <c r="L113" i="32"/>
  <c r="L137" i="32"/>
  <c r="L125" i="32"/>
  <c r="L148" i="32"/>
  <c r="L157" i="32"/>
  <c r="L175" i="32"/>
  <c r="L163" i="32"/>
  <c r="L187" i="32"/>
  <c r="L207" i="32"/>
  <c r="L230" i="32"/>
  <c r="L218" i="32"/>
  <c r="L241" i="32"/>
  <c r="L264" i="32"/>
  <c r="L221" i="32"/>
  <c r="X270" i="32"/>
  <c r="K270" i="32" s="1"/>
  <c r="L24" i="32"/>
  <c r="L39" i="32"/>
  <c r="L49" i="32"/>
  <c r="L58" i="32"/>
  <c r="L79" i="32"/>
  <c r="L67" i="32"/>
  <c r="L91" i="32"/>
  <c r="L112" i="32"/>
  <c r="L136" i="32"/>
  <c r="L124" i="32"/>
  <c r="L147" i="32"/>
  <c r="L156" i="32"/>
  <c r="L174" i="32"/>
  <c r="L162" i="32"/>
  <c r="L186" i="32"/>
  <c r="L206" i="32"/>
  <c r="L229" i="32"/>
  <c r="L217" i="32"/>
  <c r="L240" i="32"/>
  <c r="L263" i="32"/>
  <c r="L17" i="32"/>
  <c r="L38" i="32"/>
  <c r="L48" i="32"/>
  <c r="L57" i="32"/>
  <c r="L78" i="32"/>
  <c r="L101" i="32"/>
  <c r="L90" i="32"/>
  <c r="L111" i="32"/>
  <c r="L135" i="32"/>
  <c r="L123" i="32"/>
  <c r="L146" i="32"/>
  <c r="L155" i="32"/>
  <c r="L173" i="32"/>
  <c r="L161" i="32"/>
  <c r="L185" i="32"/>
  <c r="L205" i="32"/>
  <c r="L228" i="32"/>
  <c r="L216" i="32"/>
  <c r="L239" i="32"/>
  <c r="L262" i="32"/>
  <c r="L16" i="32"/>
  <c r="L37" i="32"/>
  <c r="L47" i="32"/>
  <c r="L56" i="32"/>
  <c r="L77" i="32"/>
  <c r="L89" i="32"/>
  <c r="L110" i="32"/>
  <c r="L134" i="32"/>
  <c r="L122" i="32"/>
  <c r="L145" i="32"/>
  <c r="L154" i="32"/>
  <c r="L172" i="32"/>
  <c r="L195" i="32"/>
  <c r="L184" i="32"/>
  <c r="L204" i="32"/>
  <c r="L227" i="32"/>
  <c r="L215" i="32"/>
  <c r="L238" i="32"/>
  <c r="L261" i="32"/>
  <c r="L95" i="32"/>
  <c r="L160" i="32"/>
  <c r="L5" i="32"/>
  <c r="L36" i="32"/>
  <c r="L51" i="32"/>
  <c r="L55" i="32"/>
  <c r="L76" i="32"/>
  <c r="L100" i="32"/>
  <c r="L88" i="32"/>
  <c r="L109" i="32"/>
  <c r="L133" i="32"/>
  <c r="L121" i="32"/>
  <c r="L144" i="32"/>
  <c r="L153" i="32"/>
  <c r="L171" i="32"/>
  <c r="L194" i="32"/>
  <c r="L183" i="32"/>
  <c r="L203" i="32"/>
  <c r="L226" i="32"/>
  <c r="L214" i="32"/>
  <c r="L237" i="32"/>
  <c r="L260" i="32"/>
  <c r="L4" i="32"/>
  <c r="L35" i="32"/>
  <c r="L66" i="32"/>
  <c r="L54" i="32"/>
  <c r="L75" i="32"/>
  <c r="L99" i="32"/>
  <c r="L87" i="32"/>
  <c r="L108" i="32"/>
  <c r="L132" i="32"/>
  <c r="L120" i="32"/>
  <c r="L143" i="32"/>
  <c r="L152" i="32"/>
  <c r="L170" i="32"/>
  <c r="L193" i="32"/>
  <c r="L182" i="32"/>
  <c r="L202" i="32"/>
  <c r="L225" i="32"/>
  <c r="L213" i="32"/>
  <c r="L236" i="32"/>
  <c r="L259" i="32"/>
  <c r="L46" i="32"/>
  <c r="L34" i="32"/>
  <c r="L65" i="32"/>
  <c r="L53" i="32"/>
  <c r="L74" i="32"/>
  <c r="L98" i="32"/>
  <c r="L86" i="32"/>
  <c r="L107" i="32"/>
  <c r="L131" i="32"/>
  <c r="L119" i="32"/>
  <c r="L142" i="32"/>
  <c r="L181" i="32"/>
  <c r="L169" i="32"/>
  <c r="L192" i="32"/>
  <c r="L198" i="32"/>
  <c r="L201" i="32"/>
  <c r="L224" i="32"/>
  <c r="L212" i="32"/>
  <c r="L235" i="32"/>
  <c r="L258" i="32"/>
  <c r="L45" i="32"/>
  <c r="L33" i="32"/>
  <c r="L64" i="32"/>
  <c r="L52" i="32"/>
  <c r="L73" i="32"/>
  <c r="L97" i="32"/>
  <c r="L85" i="32"/>
  <c r="L106" i="32"/>
  <c r="L130" i="32"/>
  <c r="L118" i="32"/>
  <c r="L141" i="32"/>
  <c r="L180" i="32"/>
  <c r="L168" i="32"/>
  <c r="L196" i="32"/>
  <c r="L200" i="32"/>
  <c r="L223" i="32"/>
  <c r="L246" i="32"/>
  <c r="L234" i="32"/>
  <c r="L257" i="32"/>
  <c r="L2" i="32"/>
  <c r="L32" i="32"/>
  <c r="L63" i="32"/>
  <c r="L84" i="32"/>
  <c r="L72" i="32"/>
  <c r="L96" i="32"/>
  <c r="L103" i="32"/>
  <c r="L105" i="32"/>
  <c r="L129" i="32"/>
  <c r="L117" i="32"/>
  <c r="L140" i="32"/>
  <c r="L179" i="32"/>
  <c r="L167" i="32"/>
  <c r="L191" i="32"/>
  <c r="L211" i="32"/>
  <c r="L199" i="32"/>
  <c r="L222" i="32"/>
  <c r="L245" i="32"/>
  <c r="L233" i="32"/>
  <c r="L256" i="32"/>
  <c r="W624" i="32"/>
  <c r="J624" i="32" s="1"/>
  <c r="X624" i="32"/>
  <c r="K624" i="32" s="1"/>
  <c r="L12" i="32"/>
  <c r="W138" i="32"/>
  <c r="J138" i="32" s="1"/>
  <c r="L23" i="32"/>
  <c r="L11" i="32"/>
  <c r="L22" i="32"/>
  <c r="L10" i="32"/>
  <c r="L15" i="32"/>
  <c r="L3" i="32"/>
  <c r="L14" i="32"/>
  <c r="L13" i="32"/>
  <c r="L21" i="32"/>
  <c r="L9" i="32"/>
  <c r="L20" i="32"/>
  <c r="L8" i="32"/>
  <c r="W671" i="32"/>
  <c r="J671" i="32" s="1"/>
  <c r="L19" i="32"/>
  <c r="L7" i="32"/>
  <c r="V44" i="32"/>
  <c r="W44" i="32" s="1"/>
  <c r="J44" i="32" s="1"/>
  <c r="X659" i="32"/>
  <c r="K659" i="32" s="1"/>
  <c r="L18" i="32"/>
  <c r="L6" i="32"/>
  <c r="W558" i="32"/>
  <c r="J558" i="32" s="1"/>
  <c r="X558" i="32"/>
  <c r="K558" i="32" s="1"/>
  <c r="X447" i="32"/>
  <c r="K447" i="32" s="1"/>
  <c r="W447" i="32"/>
  <c r="J447" i="32" s="1"/>
  <c r="W448" i="32"/>
  <c r="J448" i="32" s="1"/>
  <c r="X448" i="32"/>
  <c r="K448" i="32" s="1"/>
  <c r="W726" i="32"/>
  <c r="J726" i="32" s="1"/>
  <c r="X726" i="32"/>
  <c r="K726" i="32" s="1"/>
  <c r="X312" i="32"/>
  <c r="K312" i="32" s="1"/>
  <c r="X793" i="32"/>
  <c r="K793" i="32" s="1"/>
  <c r="X259" i="32"/>
  <c r="K259" i="32" s="1"/>
  <c r="X781" i="32"/>
  <c r="K781" i="32" s="1"/>
  <c r="X816" i="32"/>
  <c r="K816" i="32" s="1"/>
  <c r="X744" i="32"/>
  <c r="K744" i="32" s="1"/>
  <c r="W734" i="32"/>
  <c r="J734" i="32" s="1"/>
  <c r="W471" i="32"/>
  <c r="J471" i="32" s="1"/>
  <c r="X733" i="32"/>
  <c r="K733" i="32" s="1"/>
  <c r="W460" i="32"/>
  <c r="J460" i="32" s="1"/>
  <c r="W732" i="32"/>
  <c r="J732" i="32" s="1"/>
  <c r="X415" i="32"/>
  <c r="K415" i="32" s="1"/>
  <c r="X533" i="32"/>
  <c r="K533" i="32" s="1"/>
  <c r="W533" i="32"/>
  <c r="J533" i="32" s="1"/>
  <c r="W782" i="32"/>
  <c r="J782" i="32" s="1"/>
  <c r="X782" i="32"/>
  <c r="K782" i="32" s="1"/>
  <c r="X714" i="32"/>
  <c r="K714" i="32" s="1"/>
  <c r="W714" i="32"/>
  <c r="J714" i="32" s="1"/>
  <c r="W534" i="32"/>
  <c r="J534" i="32" s="1"/>
  <c r="X534" i="32"/>
  <c r="K534" i="32" s="1"/>
  <c r="X771" i="32"/>
  <c r="K771" i="32" s="1"/>
  <c r="W771" i="32"/>
  <c r="J771" i="32" s="1"/>
  <c r="X749" i="32"/>
  <c r="K749" i="32" s="1"/>
  <c r="W749" i="32"/>
  <c r="J749" i="32" s="1"/>
  <c r="W750" i="32"/>
  <c r="J750" i="32" s="1"/>
  <c r="X750" i="32"/>
  <c r="K750" i="32" s="1"/>
  <c r="W602" i="32"/>
  <c r="J602" i="32" s="1"/>
  <c r="X507" i="32"/>
  <c r="K507" i="32" s="1"/>
  <c r="W625" i="32"/>
  <c r="J625" i="32" s="1"/>
  <c r="W382" i="32"/>
  <c r="J382" i="32" s="1"/>
  <c r="X603" i="32"/>
  <c r="K603" i="32" s="1"/>
  <c r="W510" i="32"/>
  <c r="J510" i="32" s="1"/>
  <c r="X695" i="32"/>
  <c r="K695" i="32" s="1"/>
  <c r="X601" i="32"/>
  <c r="K601" i="32" s="1"/>
  <c r="X353" i="32"/>
  <c r="K353" i="32" s="1"/>
  <c r="W508" i="32"/>
  <c r="J508" i="32" s="1"/>
  <c r="X343" i="32"/>
  <c r="K343" i="32" s="1"/>
  <c r="W649" i="32"/>
  <c r="J649" i="32" s="1"/>
  <c r="X792" i="32"/>
  <c r="K792" i="32" s="1"/>
  <c r="W381" i="32"/>
  <c r="J381" i="32" s="1"/>
  <c r="X745" i="32"/>
  <c r="K745" i="32" s="1"/>
  <c r="W672" i="32"/>
  <c r="J672" i="32" s="1"/>
  <c r="X474" i="32"/>
  <c r="K474" i="32" s="1"/>
  <c r="X342" i="32"/>
  <c r="K342" i="32" s="1"/>
  <c r="W146" i="32"/>
  <c r="J146" i="32" s="1"/>
  <c r="X239" i="32"/>
  <c r="K239" i="32" s="1"/>
  <c r="W7" i="32"/>
  <c r="J7" i="32" s="1"/>
  <c r="W237" i="32"/>
  <c r="J237" i="32" s="1"/>
  <c r="W87" i="32"/>
  <c r="J87" i="32" s="1"/>
  <c r="W6" i="32"/>
  <c r="J6" i="32" s="1"/>
  <c r="W178" i="32"/>
  <c r="J178" i="32" s="1"/>
  <c r="X178" i="32"/>
  <c r="K178" i="32" s="1"/>
  <c r="W130" i="32"/>
  <c r="J130" i="32" s="1"/>
  <c r="X130" i="32"/>
  <c r="K130" i="32" s="1"/>
  <c r="W300" i="32"/>
  <c r="J300" i="32" s="1"/>
  <c r="X300" i="32"/>
  <c r="K300" i="32" s="1"/>
  <c r="W373" i="32"/>
  <c r="J373" i="32" s="1"/>
  <c r="X373" i="32"/>
  <c r="K373" i="32" s="1"/>
  <c r="X377" i="32"/>
  <c r="K377" i="32" s="1"/>
  <c r="W377" i="32"/>
  <c r="J377" i="32" s="1"/>
  <c r="W394" i="32"/>
  <c r="J394" i="32" s="1"/>
  <c r="X394" i="32"/>
  <c r="K394" i="32" s="1"/>
  <c r="X493" i="32"/>
  <c r="K493" i="32" s="1"/>
  <c r="W493" i="32"/>
  <c r="J493" i="32" s="1"/>
  <c r="W514" i="32"/>
  <c r="J514" i="32" s="1"/>
  <c r="X514" i="32"/>
  <c r="K514" i="32" s="1"/>
  <c r="W684" i="32"/>
  <c r="J684" i="32" s="1"/>
  <c r="X684" i="32"/>
  <c r="K684" i="32" s="1"/>
  <c r="W705" i="32"/>
  <c r="J705" i="32" s="1"/>
  <c r="X705" i="32"/>
  <c r="K705" i="32" s="1"/>
  <c r="W73" i="32"/>
  <c r="J73" i="32" s="1"/>
  <c r="X73" i="32"/>
  <c r="K73" i="32" s="1"/>
  <c r="W177" i="32"/>
  <c r="J177" i="32" s="1"/>
  <c r="X177" i="32"/>
  <c r="K177" i="32" s="1"/>
  <c r="X179" i="32"/>
  <c r="K179" i="32" s="1"/>
  <c r="W179" i="32"/>
  <c r="J179" i="32" s="1"/>
  <c r="W274" i="32"/>
  <c r="J274" i="32" s="1"/>
  <c r="X274" i="32"/>
  <c r="K274" i="32" s="1"/>
  <c r="X376" i="32"/>
  <c r="K376" i="32" s="1"/>
  <c r="W376" i="32"/>
  <c r="J376" i="32" s="1"/>
  <c r="W393" i="32"/>
  <c r="J393" i="32" s="1"/>
  <c r="X393" i="32"/>
  <c r="K393" i="32" s="1"/>
  <c r="X565" i="32"/>
  <c r="K565" i="32" s="1"/>
  <c r="W565" i="32"/>
  <c r="J565" i="32" s="1"/>
  <c r="W634" i="32"/>
  <c r="J634" i="32" s="1"/>
  <c r="X634" i="32"/>
  <c r="K634" i="32" s="1"/>
  <c r="W669" i="32"/>
  <c r="J669" i="32" s="1"/>
  <c r="X669" i="32"/>
  <c r="K669" i="32" s="1"/>
  <c r="W704" i="32"/>
  <c r="J704" i="32" s="1"/>
  <c r="X704" i="32"/>
  <c r="K704" i="32" s="1"/>
  <c r="W724" i="32"/>
  <c r="J724" i="32" s="1"/>
  <c r="X724" i="32"/>
  <c r="K724" i="32" s="1"/>
  <c r="W766" i="32"/>
  <c r="J766" i="32" s="1"/>
  <c r="X766" i="32"/>
  <c r="K766" i="32" s="1"/>
  <c r="W754" i="32"/>
  <c r="J754" i="32" s="1"/>
  <c r="X754" i="32"/>
  <c r="K754" i="32" s="1"/>
  <c r="W49" i="32"/>
  <c r="J49" i="32" s="1"/>
  <c r="X49" i="32"/>
  <c r="K49" i="32" s="1"/>
  <c r="W72" i="32"/>
  <c r="J72" i="32" s="1"/>
  <c r="X72" i="32"/>
  <c r="K72" i="32" s="1"/>
  <c r="W100" i="32"/>
  <c r="J100" i="32" s="1"/>
  <c r="X100" i="32"/>
  <c r="K100" i="32" s="1"/>
  <c r="W128" i="32"/>
  <c r="J128" i="32" s="1"/>
  <c r="X128" i="32"/>
  <c r="K128" i="32" s="1"/>
  <c r="W201" i="32"/>
  <c r="J201" i="32" s="1"/>
  <c r="X201" i="32"/>
  <c r="K201" i="32" s="1"/>
  <c r="W273" i="32"/>
  <c r="J273" i="32" s="1"/>
  <c r="X273" i="32"/>
  <c r="K273" i="32" s="1"/>
  <c r="W349" i="32"/>
  <c r="J349" i="32" s="1"/>
  <c r="X349" i="32"/>
  <c r="K349" i="32" s="1"/>
  <c r="X423" i="32"/>
  <c r="K423" i="32" s="1"/>
  <c r="W423" i="32"/>
  <c r="J423" i="32" s="1"/>
  <c r="X491" i="32"/>
  <c r="K491" i="32" s="1"/>
  <c r="W491" i="32"/>
  <c r="J491" i="32" s="1"/>
  <c r="W512" i="32"/>
  <c r="J512" i="32" s="1"/>
  <c r="X512" i="32"/>
  <c r="K512" i="32" s="1"/>
  <c r="X529" i="32"/>
  <c r="K529" i="32" s="1"/>
  <c r="W529" i="32"/>
  <c r="J529" i="32" s="1"/>
  <c r="W564" i="32"/>
  <c r="J564" i="32" s="1"/>
  <c r="X564" i="32"/>
  <c r="K564" i="32" s="1"/>
  <c r="W605" i="32"/>
  <c r="J605" i="32" s="1"/>
  <c r="X605" i="32"/>
  <c r="K605" i="32" s="1"/>
  <c r="W633" i="32"/>
  <c r="J633" i="32" s="1"/>
  <c r="X633" i="32"/>
  <c r="K633" i="32" s="1"/>
  <c r="W668" i="32"/>
  <c r="J668" i="32" s="1"/>
  <c r="X668" i="32"/>
  <c r="K668" i="32" s="1"/>
  <c r="X765" i="32"/>
  <c r="K765" i="32" s="1"/>
  <c r="W765" i="32"/>
  <c r="J765" i="32" s="1"/>
  <c r="W71" i="32"/>
  <c r="J71" i="32" s="1"/>
  <c r="X71" i="32"/>
  <c r="K71" i="32" s="1"/>
  <c r="W348" i="32"/>
  <c r="J348" i="32" s="1"/>
  <c r="X348" i="32"/>
  <c r="K348" i="32" s="1"/>
  <c r="W511" i="32"/>
  <c r="J511" i="32" s="1"/>
  <c r="X511" i="32"/>
  <c r="K511" i="32" s="1"/>
  <c r="X722" i="32"/>
  <c r="K722" i="32" s="1"/>
  <c r="W722" i="32"/>
  <c r="J722" i="32" s="1"/>
  <c r="W812" i="32"/>
  <c r="J812" i="32" s="1"/>
  <c r="X812" i="32"/>
  <c r="K812" i="32" s="1"/>
  <c r="W242" i="32"/>
  <c r="J242" i="32" s="1"/>
  <c r="X242" i="32"/>
  <c r="K242" i="32" s="1"/>
  <c r="W371" i="32"/>
  <c r="J371" i="32" s="1"/>
  <c r="X371" i="32"/>
  <c r="K371" i="32" s="1"/>
  <c r="W430" i="32"/>
  <c r="J430" i="32" s="1"/>
  <c r="X430" i="32"/>
  <c r="K430" i="32" s="1"/>
  <c r="X541" i="32"/>
  <c r="K541" i="32" s="1"/>
  <c r="W541" i="32"/>
  <c r="J541" i="32" s="1"/>
  <c r="X592" i="32"/>
  <c r="K592" i="32" s="1"/>
  <c r="W592" i="32"/>
  <c r="J592" i="32" s="1"/>
  <c r="W723" i="32"/>
  <c r="J723" i="32" s="1"/>
  <c r="X723" i="32"/>
  <c r="K723" i="32" s="1"/>
  <c r="X45" i="32"/>
  <c r="K45" i="32" s="1"/>
  <c r="W45" i="32"/>
  <c r="J45" i="32" s="1"/>
  <c r="W83" i="32"/>
  <c r="J83" i="32" s="1"/>
  <c r="X83" i="32"/>
  <c r="K83" i="32" s="1"/>
  <c r="W127" i="32"/>
  <c r="J127" i="32" s="1"/>
  <c r="X127" i="32"/>
  <c r="K127" i="32" s="1"/>
  <c r="W224" i="32"/>
  <c r="J224" i="32" s="1"/>
  <c r="X224" i="32"/>
  <c r="K224" i="32" s="1"/>
  <c r="W313" i="32"/>
  <c r="J313" i="32" s="1"/>
  <c r="X313" i="32"/>
  <c r="K313" i="32" s="1"/>
  <c r="W391" i="32"/>
  <c r="J391" i="32" s="1"/>
  <c r="X391" i="32"/>
  <c r="K391" i="32" s="1"/>
  <c r="X501" i="32"/>
  <c r="K501" i="32" s="1"/>
  <c r="W501" i="32"/>
  <c r="J501" i="32" s="1"/>
  <c r="X587" i="32"/>
  <c r="K587" i="32" s="1"/>
  <c r="W587" i="32"/>
  <c r="J587" i="32" s="1"/>
  <c r="W693" i="32"/>
  <c r="J693" i="32" s="1"/>
  <c r="X693" i="32"/>
  <c r="K693" i="32" s="1"/>
  <c r="X412" i="32"/>
  <c r="K412" i="32" s="1"/>
  <c r="W245" i="32"/>
  <c r="J245" i="32" s="1"/>
  <c r="X322" i="32"/>
  <c r="K322" i="32" s="1"/>
  <c r="W322" i="32"/>
  <c r="J322" i="32" s="1"/>
  <c r="W131" i="32"/>
  <c r="J131" i="32" s="1"/>
  <c r="X131" i="32"/>
  <c r="K131" i="32" s="1"/>
  <c r="X5" i="32"/>
  <c r="K5" i="32" s="1"/>
  <c r="X57" i="32"/>
  <c r="K57" i="32" s="1"/>
  <c r="W57" i="32"/>
  <c r="J57" i="32" s="1"/>
  <c r="X173" i="32"/>
  <c r="K173" i="32" s="1"/>
  <c r="W173" i="32"/>
  <c r="J173" i="32" s="1"/>
  <c r="W161" i="32"/>
  <c r="J161" i="32" s="1"/>
  <c r="X161" i="32"/>
  <c r="K161" i="32" s="1"/>
  <c r="W187" i="32"/>
  <c r="J187" i="32" s="1"/>
  <c r="X187" i="32"/>
  <c r="K187" i="32" s="1"/>
  <c r="W307" i="32"/>
  <c r="J307" i="32" s="1"/>
  <c r="X307" i="32"/>
  <c r="K307" i="32" s="1"/>
  <c r="W334" i="32"/>
  <c r="J334" i="32" s="1"/>
  <c r="X334" i="32"/>
  <c r="K334" i="32" s="1"/>
  <c r="W389" i="32"/>
  <c r="J389" i="32" s="1"/>
  <c r="X389" i="32"/>
  <c r="K389" i="32" s="1"/>
  <c r="X408" i="32"/>
  <c r="K408" i="32" s="1"/>
  <c r="W408" i="32"/>
  <c r="J408" i="32" s="1"/>
  <c r="X477" i="32"/>
  <c r="K477" i="32" s="1"/>
  <c r="W477" i="32"/>
  <c r="J477" i="32" s="1"/>
  <c r="W509" i="32"/>
  <c r="J509" i="32" s="1"/>
  <c r="X509" i="32"/>
  <c r="K509" i="32" s="1"/>
  <c r="W538" i="32"/>
  <c r="J538" i="32" s="1"/>
  <c r="X538" i="32"/>
  <c r="K538" i="32" s="1"/>
  <c r="W561" i="32"/>
  <c r="J561" i="32" s="1"/>
  <c r="X561" i="32"/>
  <c r="K561" i="32" s="1"/>
  <c r="W630" i="32"/>
  <c r="J630" i="32" s="1"/>
  <c r="X630" i="32"/>
  <c r="K630" i="32" s="1"/>
  <c r="X642" i="32"/>
  <c r="K642" i="32" s="1"/>
  <c r="W642" i="32"/>
  <c r="J642" i="32" s="1"/>
  <c r="W665" i="32"/>
  <c r="J665" i="32" s="1"/>
  <c r="X665" i="32"/>
  <c r="K665" i="32" s="1"/>
  <c r="X691" i="32"/>
  <c r="K691" i="32" s="1"/>
  <c r="W691" i="32"/>
  <c r="J691" i="32" s="1"/>
  <c r="X679" i="32"/>
  <c r="K679" i="32" s="1"/>
  <c r="W679" i="32"/>
  <c r="J679" i="32" s="1"/>
  <c r="W786" i="32"/>
  <c r="J786" i="32" s="1"/>
  <c r="X786" i="32"/>
  <c r="K786" i="32" s="1"/>
  <c r="X774" i="32"/>
  <c r="K774" i="32" s="1"/>
  <c r="W774" i="32"/>
  <c r="J774" i="32" s="1"/>
  <c r="W762" i="32"/>
  <c r="J762" i="32" s="1"/>
  <c r="X762" i="32"/>
  <c r="K762" i="32" s="1"/>
  <c r="W796" i="32"/>
  <c r="J796" i="32" s="1"/>
  <c r="X796" i="32"/>
  <c r="K796" i="32" s="1"/>
  <c r="X719" i="32"/>
  <c r="K719" i="32" s="1"/>
  <c r="W719" i="32"/>
  <c r="J719" i="32" s="1"/>
  <c r="W688" i="32"/>
  <c r="J688" i="32" s="1"/>
  <c r="X688" i="32"/>
  <c r="K688" i="32" s="1"/>
  <c r="X321" i="32"/>
  <c r="K321" i="32" s="1"/>
  <c r="W321" i="32"/>
  <c r="J321" i="32" s="1"/>
  <c r="X764" i="32"/>
  <c r="K764" i="32" s="1"/>
  <c r="X647" i="32"/>
  <c r="K647" i="32" s="1"/>
  <c r="X581" i="32"/>
  <c r="K581" i="32" s="1"/>
  <c r="W243" i="32"/>
  <c r="J243" i="32" s="1"/>
  <c r="W35" i="32"/>
  <c r="J35" i="32" s="1"/>
  <c r="X35" i="32"/>
  <c r="K35" i="32" s="1"/>
  <c r="W141" i="32"/>
  <c r="J141" i="32" s="1"/>
  <c r="X141" i="32"/>
  <c r="K141" i="32" s="1"/>
  <c r="W105" i="32"/>
  <c r="J105" i="32" s="1"/>
  <c r="X105" i="32"/>
  <c r="K105" i="32" s="1"/>
  <c r="W206" i="32"/>
  <c r="J206" i="32" s="1"/>
  <c r="X206" i="32"/>
  <c r="K206" i="32" s="1"/>
  <c r="X267" i="32"/>
  <c r="K267" i="32" s="1"/>
  <c r="W267" i="32"/>
  <c r="J267" i="32" s="1"/>
  <c r="W315" i="32"/>
  <c r="J315" i="32" s="1"/>
  <c r="X315" i="32"/>
  <c r="K315" i="32" s="1"/>
  <c r="X358" i="32"/>
  <c r="K358" i="32" s="1"/>
  <c r="W358" i="32"/>
  <c r="J358" i="32" s="1"/>
  <c r="W458" i="32"/>
  <c r="J458" i="32" s="1"/>
  <c r="X458" i="32"/>
  <c r="K458" i="32" s="1"/>
  <c r="W492" i="32"/>
  <c r="J492" i="32" s="1"/>
  <c r="X492" i="32"/>
  <c r="K492" i="32" s="1"/>
  <c r="X542" i="32"/>
  <c r="K542" i="32" s="1"/>
  <c r="W542" i="32"/>
  <c r="J542" i="32" s="1"/>
  <c r="X589" i="32"/>
  <c r="K589" i="32" s="1"/>
  <c r="W589" i="32"/>
  <c r="J589" i="32" s="1"/>
  <c r="W593" i="32"/>
  <c r="J593" i="32" s="1"/>
  <c r="X593" i="32"/>
  <c r="K593" i="32" s="1"/>
  <c r="X646" i="32"/>
  <c r="K646" i="32" s="1"/>
  <c r="W646" i="32"/>
  <c r="J646" i="32" s="1"/>
  <c r="W683" i="32"/>
  <c r="J683" i="32" s="1"/>
  <c r="X683" i="32"/>
  <c r="K683" i="32" s="1"/>
  <c r="W712" i="32"/>
  <c r="J712" i="32" s="1"/>
  <c r="X712" i="32"/>
  <c r="K712" i="32" s="1"/>
  <c r="W790" i="32"/>
  <c r="J790" i="32" s="1"/>
  <c r="X790" i="32"/>
  <c r="K790" i="32" s="1"/>
  <c r="W742" i="32"/>
  <c r="J742" i="32" s="1"/>
  <c r="X742" i="32"/>
  <c r="K742" i="32" s="1"/>
  <c r="X583" i="32"/>
  <c r="K583" i="32" s="1"/>
  <c r="W583" i="32"/>
  <c r="J583" i="32" s="1"/>
  <c r="X34" i="32"/>
  <c r="K34" i="32" s="1"/>
  <c r="W34" i="32"/>
  <c r="J34" i="32" s="1"/>
  <c r="W176" i="32"/>
  <c r="J176" i="32" s="1"/>
  <c r="X176" i="32"/>
  <c r="K176" i="32" s="1"/>
  <c r="W205" i="32"/>
  <c r="J205" i="32" s="1"/>
  <c r="X205" i="32"/>
  <c r="K205" i="32" s="1"/>
  <c r="W314" i="32"/>
  <c r="J314" i="32" s="1"/>
  <c r="X314" i="32"/>
  <c r="K314" i="32" s="1"/>
  <c r="W392" i="32"/>
  <c r="J392" i="32" s="1"/>
  <c r="X392" i="32"/>
  <c r="K392" i="32" s="1"/>
  <c r="W457" i="32"/>
  <c r="J457" i="32" s="1"/>
  <c r="X457" i="32"/>
  <c r="K457" i="32" s="1"/>
  <c r="X801" i="32"/>
  <c r="K801" i="32" s="1"/>
  <c r="W801" i="32"/>
  <c r="J801" i="32" s="1"/>
  <c r="W14" i="32"/>
  <c r="J14" i="32" s="1"/>
  <c r="X14" i="32"/>
  <c r="K14" i="32" s="1"/>
  <c r="W59" i="32"/>
  <c r="J59" i="32" s="1"/>
  <c r="X59" i="32"/>
  <c r="K59" i="32" s="1"/>
  <c r="X163" i="32"/>
  <c r="K163" i="32" s="1"/>
  <c r="W163" i="32"/>
  <c r="J163" i="32" s="1"/>
  <c r="W189" i="32"/>
  <c r="J189" i="32" s="1"/>
  <c r="X189" i="32"/>
  <c r="K189" i="32" s="1"/>
  <c r="W255" i="32"/>
  <c r="J255" i="32" s="1"/>
  <c r="X255" i="32"/>
  <c r="K255" i="32" s="1"/>
  <c r="W309" i="32"/>
  <c r="J309" i="32" s="1"/>
  <c r="X309" i="32"/>
  <c r="K309" i="32" s="1"/>
  <c r="W336" i="32"/>
  <c r="J336" i="32" s="1"/>
  <c r="X336" i="32"/>
  <c r="K336" i="32" s="1"/>
  <c r="W385" i="32"/>
  <c r="J385" i="32" s="1"/>
  <c r="X385" i="32"/>
  <c r="K385" i="32" s="1"/>
  <c r="W410" i="32"/>
  <c r="J410" i="32" s="1"/>
  <c r="X410" i="32"/>
  <c r="K410" i="32" s="1"/>
  <c r="W456" i="32"/>
  <c r="J456" i="32" s="1"/>
  <c r="X456" i="32"/>
  <c r="K456" i="32" s="1"/>
  <c r="W528" i="32"/>
  <c r="J528" i="32" s="1"/>
  <c r="X528" i="32"/>
  <c r="K528" i="32" s="1"/>
  <c r="W656" i="32"/>
  <c r="J656" i="32" s="1"/>
  <c r="X656" i="32"/>
  <c r="K656" i="32" s="1"/>
  <c r="W776" i="32"/>
  <c r="J776" i="32" s="1"/>
  <c r="X776" i="32"/>
  <c r="K776" i="32" s="1"/>
  <c r="W740" i="32"/>
  <c r="J740" i="32" s="1"/>
  <c r="X740" i="32"/>
  <c r="K740" i="32" s="1"/>
  <c r="W823" i="32"/>
  <c r="J823" i="32" s="1"/>
  <c r="X823" i="32"/>
  <c r="K823" i="32" s="1"/>
  <c r="X114" i="32"/>
  <c r="K114" i="32" s="1"/>
  <c r="W114" i="32"/>
  <c r="J114" i="32" s="1"/>
  <c r="W265" i="32"/>
  <c r="J265" i="32" s="1"/>
  <c r="X265" i="32"/>
  <c r="K265" i="32" s="1"/>
  <c r="X562" i="32"/>
  <c r="K562" i="32" s="1"/>
  <c r="W562" i="32"/>
  <c r="J562" i="32" s="1"/>
  <c r="X655" i="32"/>
  <c r="K655" i="32" s="1"/>
  <c r="W655" i="32"/>
  <c r="J655" i="32" s="1"/>
  <c r="W666" i="32"/>
  <c r="J666" i="32" s="1"/>
  <c r="X666" i="32"/>
  <c r="K666" i="32" s="1"/>
  <c r="W680" i="32"/>
  <c r="J680" i="32" s="1"/>
  <c r="X680" i="32"/>
  <c r="K680" i="32" s="1"/>
  <c r="W787" i="32"/>
  <c r="J787" i="32" s="1"/>
  <c r="X787" i="32"/>
  <c r="K787" i="32" s="1"/>
  <c r="W727" i="32"/>
  <c r="J727" i="32" s="1"/>
  <c r="X727" i="32"/>
  <c r="K727" i="32" s="1"/>
  <c r="X797" i="32"/>
  <c r="K797" i="32" s="1"/>
  <c r="W797" i="32"/>
  <c r="J797" i="32" s="1"/>
  <c r="W721" i="32"/>
  <c r="J721" i="32" s="1"/>
  <c r="X721" i="32"/>
  <c r="K721" i="32" s="1"/>
  <c r="W136" i="32"/>
  <c r="J136" i="32" s="1"/>
  <c r="X136" i="32"/>
  <c r="K136" i="32" s="1"/>
  <c r="W213" i="32"/>
  <c r="J213" i="32" s="1"/>
  <c r="X213" i="32"/>
  <c r="K213" i="32" s="1"/>
  <c r="X233" i="32"/>
  <c r="K233" i="32" s="1"/>
  <c r="W233" i="32"/>
  <c r="J233" i="32" s="1"/>
  <c r="W306" i="32"/>
  <c r="J306" i="32" s="1"/>
  <c r="X306" i="32"/>
  <c r="K306" i="32" s="1"/>
  <c r="X333" i="32"/>
  <c r="K333" i="32" s="1"/>
  <c r="W333" i="32"/>
  <c r="J333" i="32" s="1"/>
  <c r="W476" i="32"/>
  <c r="J476" i="32" s="1"/>
  <c r="X476" i="32"/>
  <c r="K476" i="32" s="1"/>
  <c r="X487" i="32"/>
  <c r="K487" i="32" s="1"/>
  <c r="W487" i="32"/>
  <c r="J487" i="32" s="1"/>
  <c r="W537" i="32"/>
  <c r="J537" i="32" s="1"/>
  <c r="X537" i="32"/>
  <c r="K537" i="32" s="1"/>
  <c r="W525" i="32"/>
  <c r="J525" i="32" s="1"/>
  <c r="X525" i="32"/>
  <c r="K525" i="32" s="1"/>
  <c r="X572" i="32"/>
  <c r="K572" i="32" s="1"/>
  <c r="W572" i="32"/>
  <c r="J572" i="32" s="1"/>
  <c r="W560" i="32"/>
  <c r="J560" i="32" s="1"/>
  <c r="X560" i="32"/>
  <c r="K560" i="32" s="1"/>
  <c r="W606" i="32"/>
  <c r="J606" i="32" s="1"/>
  <c r="X606" i="32"/>
  <c r="K606" i="32" s="1"/>
  <c r="W641" i="32"/>
  <c r="J641" i="32" s="1"/>
  <c r="X641" i="32"/>
  <c r="K641" i="32" s="1"/>
  <c r="X664" i="32"/>
  <c r="K664" i="32" s="1"/>
  <c r="W664" i="32"/>
  <c r="J664" i="32" s="1"/>
  <c r="X678" i="32"/>
  <c r="K678" i="32" s="1"/>
  <c r="W678" i="32"/>
  <c r="J678" i="32" s="1"/>
  <c r="X785" i="32"/>
  <c r="K785" i="32" s="1"/>
  <c r="W785" i="32"/>
  <c r="J785" i="32" s="1"/>
  <c r="W795" i="32"/>
  <c r="J795" i="32" s="1"/>
  <c r="X795" i="32"/>
  <c r="K795" i="32" s="1"/>
  <c r="X685" i="32"/>
  <c r="K685" i="32" s="1"/>
  <c r="W685" i="32"/>
  <c r="J685" i="32" s="1"/>
  <c r="W568" i="32"/>
  <c r="J568" i="32" s="1"/>
  <c r="X568" i="32"/>
  <c r="K568" i="32" s="1"/>
  <c r="W320" i="32"/>
  <c r="J320" i="32" s="1"/>
  <c r="X320" i="32"/>
  <c r="K320" i="32" s="1"/>
  <c r="W199" i="32"/>
  <c r="J199" i="32" s="1"/>
  <c r="X199" i="32"/>
  <c r="K199" i="32" s="1"/>
  <c r="W813" i="32"/>
  <c r="J813" i="32" s="1"/>
  <c r="W713" i="32"/>
  <c r="J713" i="32" s="1"/>
  <c r="X580" i="32"/>
  <c r="K580" i="32" s="1"/>
  <c r="W263" i="32"/>
  <c r="J263" i="32" s="1"/>
  <c r="X15" i="32"/>
  <c r="K15" i="32" s="1"/>
  <c r="W15" i="32"/>
  <c r="J15" i="32" s="1"/>
  <c r="W60" i="32"/>
  <c r="J60" i="32" s="1"/>
  <c r="X60" i="32"/>
  <c r="K60" i="32" s="1"/>
  <c r="W164" i="32"/>
  <c r="J164" i="32" s="1"/>
  <c r="X164" i="32"/>
  <c r="K164" i="32" s="1"/>
  <c r="W116" i="32"/>
  <c r="J116" i="32" s="1"/>
  <c r="X116" i="32"/>
  <c r="K116" i="32" s="1"/>
  <c r="X225" i="32"/>
  <c r="K225" i="32" s="1"/>
  <c r="W225" i="32"/>
  <c r="J225" i="32" s="1"/>
  <c r="W256" i="32"/>
  <c r="J256" i="32" s="1"/>
  <c r="X256" i="32"/>
  <c r="K256" i="32" s="1"/>
  <c r="W326" i="32"/>
  <c r="J326" i="32" s="1"/>
  <c r="X326" i="32"/>
  <c r="K326" i="32" s="1"/>
  <c r="X357" i="32"/>
  <c r="K357" i="32" s="1"/>
  <c r="W357" i="32"/>
  <c r="J357" i="32" s="1"/>
  <c r="W404" i="32"/>
  <c r="J404" i="32" s="1"/>
  <c r="X404" i="32"/>
  <c r="K404" i="32" s="1"/>
  <c r="W442" i="32"/>
  <c r="J442" i="32" s="1"/>
  <c r="X442" i="32"/>
  <c r="K442" i="32" s="1"/>
  <c r="X468" i="32"/>
  <c r="K468" i="32" s="1"/>
  <c r="W468" i="32"/>
  <c r="J468" i="32" s="1"/>
  <c r="X553" i="32"/>
  <c r="K553" i="32" s="1"/>
  <c r="W553" i="32"/>
  <c r="J553" i="32" s="1"/>
  <c r="W588" i="32"/>
  <c r="J588" i="32" s="1"/>
  <c r="X588" i="32"/>
  <c r="K588" i="32" s="1"/>
  <c r="W609" i="32"/>
  <c r="J609" i="32" s="1"/>
  <c r="X609" i="32"/>
  <c r="K609" i="32" s="1"/>
  <c r="W645" i="32"/>
  <c r="J645" i="32" s="1"/>
  <c r="X645" i="32"/>
  <c r="K645" i="32" s="1"/>
  <c r="W682" i="32"/>
  <c r="J682" i="32" s="1"/>
  <c r="X682" i="32"/>
  <c r="K682" i="32" s="1"/>
  <c r="W789" i="32"/>
  <c r="J789" i="32" s="1"/>
  <c r="X789" i="32"/>
  <c r="K789" i="32" s="1"/>
  <c r="W777" i="32"/>
  <c r="J777" i="32" s="1"/>
  <c r="X777" i="32"/>
  <c r="K777" i="32" s="1"/>
  <c r="W741" i="32"/>
  <c r="J741" i="32" s="1"/>
  <c r="X741" i="32"/>
  <c r="K741" i="32" s="1"/>
  <c r="X729" i="32"/>
  <c r="K729" i="32" s="1"/>
  <c r="W729" i="32"/>
  <c r="J729" i="32" s="1"/>
  <c r="W824" i="32"/>
  <c r="J824" i="32" s="1"/>
  <c r="X824" i="32"/>
  <c r="K824" i="32" s="1"/>
  <c r="W751" i="32"/>
  <c r="J751" i="32" s="1"/>
  <c r="X751" i="32"/>
  <c r="K751" i="32" s="1"/>
  <c r="W653" i="32"/>
  <c r="J653" i="32" s="1"/>
  <c r="X653" i="32"/>
  <c r="K653" i="32" s="1"/>
  <c r="X619" i="32"/>
  <c r="K619" i="32" s="1"/>
  <c r="W619" i="32"/>
  <c r="J619" i="32" s="1"/>
  <c r="W582" i="32"/>
  <c r="J582" i="32" s="1"/>
  <c r="X582" i="32"/>
  <c r="K582" i="32" s="1"/>
  <c r="W548" i="32"/>
  <c r="J548" i="32" s="1"/>
  <c r="X548" i="32"/>
  <c r="K548" i="32" s="1"/>
  <c r="X401" i="32"/>
  <c r="K401" i="32" s="1"/>
  <c r="W401" i="32"/>
  <c r="J401" i="32" s="1"/>
  <c r="W276" i="32"/>
  <c r="J276" i="32" s="1"/>
  <c r="X276" i="32"/>
  <c r="K276" i="32" s="1"/>
  <c r="W48" i="32"/>
  <c r="J48" i="32" s="1"/>
  <c r="X48" i="32"/>
  <c r="K48" i="32" s="1"/>
  <c r="X175" i="32"/>
  <c r="K175" i="32" s="1"/>
  <c r="W175" i="32"/>
  <c r="J175" i="32" s="1"/>
  <c r="W139" i="32"/>
  <c r="J139" i="32" s="1"/>
  <c r="X139" i="32"/>
  <c r="K139" i="32" s="1"/>
  <c r="X115" i="32"/>
  <c r="K115" i="32" s="1"/>
  <c r="W115" i="32"/>
  <c r="J115" i="32" s="1"/>
  <c r="W204" i="32"/>
  <c r="J204" i="32" s="1"/>
  <c r="X204" i="32"/>
  <c r="K204" i="32" s="1"/>
  <c r="W241" i="32"/>
  <c r="J241" i="32" s="1"/>
  <c r="X241" i="32"/>
  <c r="K241" i="32" s="1"/>
  <c r="W284" i="32"/>
  <c r="J284" i="32" s="1"/>
  <c r="X284" i="32"/>
  <c r="K284" i="32" s="1"/>
  <c r="X297" i="32"/>
  <c r="K297" i="32" s="1"/>
  <c r="W297" i="32"/>
  <c r="J297" i="32" s="1"/>
  <c r="W370" i="32"/>
  <c r="J370" i="32" s="1"/>
  <c r="X370" i="32"/>
  <c r="K370" i="32" s="1"/>
  <c r="W403" i="32"/>
  <c r="J403" i="32" s="1"/>
  <c r="X403" i="32"/>
  <c r="K403" i="32" s="1"/>
  <c r="W422" i="32"/>
  <c r="J422" i="32" s="1"/>
  <c r="X422" i="32"/>
  <c r="K422" i="32" s="1"/>
  <c r="X429" i="32"/>
  <c r="K429" i="32" s="1"/>
  <c r="W429" i="32"/>
  <c r="J429" i="32" s="1"/>
  <c r="W490" i="32"/>
  <c r="J490" i="32" s="1"/>
  <c r="X490" i="32"/>
  <c r="K490" i="32" s="1"/>
  <c r="X552" i="32"/>
  <c r="K552" i="32" s="1"/>
  <c r="W552" i="32"/>
  <c r="J552" i="32" s="1"/>
  <c r="X575" i="32"/>
  <c r="K575" i="32" s="1"/>
  <c r="W575" i="32"/>
  <c r="J575" i="32" s="1"/>
  <c r="W604" i="32"/>
  <c r="J604" i="32" s="1"/>
  <c r="X604" i="32"/>
  <c r="K604" i="32" s="1"/>
  <c r="X632" i="32"/>
  <c r="K632" i="32" s="1"/>
  <c r="W632" i="32"/>
  <c r="J632" i="32" s="1"/>
  <c r="W618" i="32"/>
  <c r="J618" i="32" s="1"/>
  <c r="X618" i="32"/>
  <c r="K618" i="32" s="1"/>
  <c r="W10" i="32"/>
  <c r="J10" i="32" s="1"/>
  <c r="X10" i="32"/>
  <c r="K10" i="32" s="1"/>
  <c r="X55" i="32"/>
  <c r="K55" i="32" s="1"/>
  <c r="W55" i="32"/>
  <c r="J55" i="32" s="1"/>
  <c r="X67" i="32"/>
  <c r="K67" i="32" s="1"/>
  <c r="W67" i="32"/>
  <c r="J67" i="32" s="1"/>
  <c r="W159" i="32"/>
  <c r="J159" i="32" s="1"/>
  <c r="X159" i="32"/>
  <c r="K159" i="32" s="1"/>
  <c r="W147" i="32"/>
  <c r="J147" i="32" s="1"/>
  <c r="X147" i="32"/>
  <c r="K147" i="32" s="1"/>
  <c r="W135" i="32"/>
  <c r="J135" i="32" s="1"/>
  <c r="X135" i="32"/>
  <c r="K135" i="32" s="1"/>
  <c r="W111" i="32"/>
  <c r="J111" i="32" s="1"/>
  <c r="X111" i="32"/>
  <c r="K111" i="32" s="1"/>
  <c r="X232" i="32"/>
  <c r="K232" i="32" s="1"/>
  <c r="W232" i="32"/>
  <c r="J232" i="32" s="1"/>
  <c r="W280" i="32"/>
  <c r="J280" i="32" s="1"/>
  <c r="X280" i="32"/>
  <c r="K280" i="32" s="1"/>
  <c r="W332" i="32"/>
  <c r="J332" i="32" s="1"/>
  <c r="X332" i="32"/>
  <c r="K332" i="32" s="1"/>
  <c r="W364" i="32"/>
  <c r="J364" i="32" s="1"/>
  <c r="X364" i="32"/>
  <c r="K364" i="32" s="1"/>
  <c r="W387" i="32"/>
  <c r="J387" i="32" s="1"/>
  <c r="X387" i="32"/>
  <c r="K387" i="32" s="1"/>
  <c r="X406" i="32"/>
  <c r="K406" i="32" s="1"/>
  <c r="W406" i="32"/>
  <c r="J406" i="32" s="1"/>
  <c r="W437" i="32"/>
  <c r="J437" i="32" s="1"/>
  <c r="X437" i="32"/>
  <c r="K437" i="32" s="1"/>
  <c r="W452" i="32"/>
  <c r="J452" i="32" s="1"/>
  <c r="X452" i="32"/>
  <c r="K452" i="32" s="1"/>
  <c r="W536" i="32"/>
  <c r="J536" i="32" s="1"/>
  <c r="X536" i="32"/>
  <c r="K536" i="32" s="1"/>
  <c r="X524" i="32"/>
  <c r="K524" i="32" s="1"/>
  <c r="W524" i="32"/>
  <c r="J524" i="32" s="1"/>
  <c r="W640" i="32"/>
  <c r="J640" i="32" s="1"/>
  <c r="X640" i="32"/>
  <c r="K640" i="32" s="1"/>
  <c r="X628" i="32"/>
  <c r="K628" i="32" s="1"/>
  <c r="W628" i="32"/>
  <c r="J628" i="32" s="1"/>
  <c r="W663" i="32"/>
  <c r="J663" i="32" s="1"/>
  <c r="X663" i="32"/>
  <c r="K663" i="32" s="1"/>
  <c r="W677" i="32"/>
  <c r="J677" i="32" s="1"/>
  <c r="X677" i="32"/>
  <c r="K677" i="32" s="1"/>
  <c r="W820" i="32"/>
  <c r="J820" i="32" s="1"/>
  <c r="X820" i="32"/>
  <c r="K820" i="32" s="1"/>
  <c r="X772" i="32"/>
  <c r="K772" i="32" s="1"/>
  <c r="W772" i="32"/>
  <c r="J772" i="32" s="1"/>
  <c r="W760" i="32"/>
  <c r="J760" i="32" s="1"/>
  <c r="X760" i="32"/>
  <c r="K760" i="32" s="1"/>
  <c r="W748" i="32"/>
  <c r="J748" i="32" s="1"/>
  <c r="X748" i="32"/>
  <c r="K748" i="32" s="1"/>
  <c r="W739" i="32"/>
  <c r="J739" i="32" s="1"/>
  <c r="X739" i="32"/>
  <c r="K739" i="32" s="1"/>
  <c r="X637" i="32"/>
  <c r="K637" i="32" s="1"/>
  <c r="W637" i="32"/>
  <c r="J637" i="32" s="1"/>
  <c r="W567" i="32"/>
  <c r="J567" i="32" s="1"/>
  <c r="X567" i="32"/>
  <c r="K567" i="32" s="1"/>
  <c r="W532" i="32"/>
  <c r="J532" i="32" s="1"/>
  <c r="X532" i="32"/>
  <c r="K532" i="32" s="1"/>
  <c r="X763" i="32"/>
  <c r="K763" i="32" s="1"/>
  <c r="X478" i="32"/>
  <c r="K478" i="32" s="1"/>
  <c r="X379" i="32"/>
  <c r="K379" i="32" s="1"/>
  <c r="W262" i="32"/>
  <c r="J262" i="32" s="1"/>
  <c r="W17" i="32"/>
  <c r="J17" i="32" s="1"/>
  <c r="X17" i="32"/>
  <c r="K17" i="32" s="1"/>
  <c r="W36" i="32"/>
  <c r="J36" i="32" s="1"/>
  <c r="X36" i="32"/>
  <c r="K36" i="32" s="1"/>
  <c r="X74" i="32"/>
  <c r="K74" i="32" s="1"/>
  <c r="W74" i="32"/>
  <c r="J74" i="32" s="1"/>
  <c r="X62" i="32"/>
  <c r="K62" i="32" s="1"/>
  <c r="W62" i="32"/>
  <c r="J62" i="32" s="1"/>
  <c r="W101" i="32"/>
  <c r="J101" i="32" s="1"/>
  <c r="X101" i="32"/>
  <c r="K101" i="32" s="1"/>
  <c r="W166" i="32"/>
  <c r="J166" i="32" s="1"/>
  <c r="X166" i="32"/>
  <c r="K166" i="32" s="1"/>
  <c r="W142" i="32"/>
  <c r="J142" i="32" s="1"/>
  <c r="X142" i="32"/>
  <c r="K142" i="32" s="1"/>
  <c r="W118" i="32"/>
  <c r="J118" i="32" s="1"/>
  <c r="X118" i="32"/>
  <c r="K118" i="32" s="1"/>
  <c r="X207" i="32"/>
  <c r="K207" i="32" s="1"/>
  <c r="W207" i="32"/>
  <c r="J207" i="32" s="1"/>
  <c r="X244" i="32"/>
  <c r="K244" i="32" s="1"/>
  <c r="W244" i="32"/>
  <c r="J244" i="32" s="1"/>
  <c r="X268" i="32"/>
  <c r="K268" i="32" s="1"/>
  <c r="W268" i="32"/>
  <c r="J268" i="32" s="1"/>
  <c r="X275" i="32"/>
  <c r="K275" i="32" s="1"/>
  <c r="W275" i="32"/>
  <c r="J275" i="32" s="1"/>
  <c r="W316" i="32"/>
  <c r="J316" i="32" s="1"/>
  <c r="X316" i="32"/>
  <c r="K316" i="32" s="1"/>
  <c r="X339" i="32"/>
  <c r="K339" i="32" s="1"/>
  <c r="W339" i="32"/>
  <c r="J339" i="32" s="1"/>
  <c r="X359" i="32"/>
  <c r="K359" i="32" s="1"/>
  <c r="W359" i="32"/>
  <c r="J359" i="32" s="1"/>
  <c r="W425" i="32"/>
  <c r="J425" i="32" s="1"/>
  <c r="X425" i="32"/>
  <c r="K425" i="32" s="1"/>
  <c r="X444" i="32"/>
  <c r="K444" i="32" s="1"/>
  <c r="W444" i="32"/>
  <c r="J444" i="32" s="1"/>
  <c r="W459" i="32"/>
  <c r="J459" i="32" s="1"/>
  <c r="X459" i="32"/>
  <c r="K459" i="32" s="1"/>
  <c r="X484" i="32"/>
  <c r="K484" i="32" s="1"/>
  <c r="W484" i="32"/>
  <c r="J484" i="32" s="1"/>
  <c r="X502" i="32"/>
  <c r="K502" i="32" s="1"/>
  <c r="W502" i="32"/>
  <c r="J502" i="32" s="1"/>
  <c r="W531" i="32"/>
  <c r="J531" i="32" s="1"/>
  <c r="X531" i="32"/>
  <c r="K531" i="32" s="1"/>
  <c r="W566" i="32"/>
  <c r="J566" i="32" s="1"/>
  <c r="X566" i="32"/>
  <c r="K566" i="32" s="1"/>
  <c r="X578" i="32"/>
  <c r="K578" i="32" s="1"/>
  <c r="W578" i="32"/>
  <c r="J578" i="32" s="1"/>
  <c r="X611" i="32"/>
  <c r="K611" i="32" s="1"/>
  <c r="W611" i="32"/>
  <c r="J611" i="32" s="1"/>
  <c r="W623" i="32"/>
  <c r="J623" i="32" s="1"/>
  <c r="X623" i="32"/>
  <c r="K623" i="32" s="1"/>
  <c r="X725" i="32"/>
  <c r="K725" i="32" s="1"/>
  <c r="W725" i="32"/>
  <c r="J725" i="32" s="1"/>
  <c r="X815" i="32"/>
  <c r="K815" i="32" s="1"/>
  <c r="W815" i="32"/>
  <c r="J815" i="32" s="1"/>
  <c r="X791" i="32"/>
  <c r="K791" i="32" s="1"/>
  <c r="W791" i="32"/>
  <c r="J791" i="32" s="1"/>
  <c r="X767" i="32"/>
  <c r="K767" i="32" s="1"/>
  <c r="W767" i="32"/>
  <c r="J767" i="32" s="1"/>
  <c r="X755" i="32"/>
  <c r="K755" i="32" s="1"/>
  <c r="W755" i="32"/>
  <c r="J755" i="32" s="1"/>
  <c r="X731" i="32"/>
  <c r="K731" i="32" s="1"/>
  <c r="W731" i="32"/>
  <c r="J731" i="32" s="1"/>
  <c r="W702" i="32"/>
  <c r="J702" i="32" s="1"/>
  <c r="X702" i="32"/>
  <c r="K702" i="32" s="1"/>
  <c r="W584" i="32"/>
  <c r="J584" i="32" s="1"/>
  <c r="X584" i="32"/>
  <c r="K584" i="32" s="1"/>
  <c r="W517" i="32"/>
  <c r="J517" i="32" s="1"/>
  <c r="X517" i="32"/>
  <c r="K517" i="32" s="1"/>
  <c r="X465" i="32"/>
  <c r="K465" i="32" s="1"/>
  <c r="W465" i="32"/>
  <c r="J465" i="32" s="1"/>
  <c r="W222" i="32"/>
  <c r="J222" i="32" s="1"/>
  <c r="X222" i="32"/>
  <c r="K222" i="32" s="1"/>
  <c r="W20" i="32"/>
  <c r="J20" i="32" s="1"/>
  <c r="X20" i="32"/>
  <c r="K20" i="32" s="1"/>
  <c r="W4" i="32"/>
  <c r="J4" i="32" s="1"/>
  <c r="X4" i="32"/>
  <c r="K4" i="32" s="1"/>
  <c r="W61" i="32"/>
  <c r="J61" i="32" s="1"/>
  <c r="X61" i="32"/>
  <c r="K61" i="32" s="1"/>
  <c r="W153" i="32"/>
  <c r="J153" i="32" s="1"/>
  <c r="X153" i="32"/>
  <c r="K153" i="32" s="1"/>
  <c r="W117" i="32"/>
  <c r="J117" i="32" s="1"/>
  <c r="X117" i="32"/>
  <c r="K117" i="32" s="1"/>
  <c r="X286" i="32"/>
  <c r="K286" i="32" s="1"/>
  <c r="W286" i="32"/>
  <c r="J286" i="32" s="1"/>
  <c r="X327" i="32"/>
  <c r="K327" i="32" s="1"/>
  <c r="W327" i="32"/>
  <c r="J327" i="32" s="1"/>
  <c r="W338" i="32"/>
  <c r="J338" i="32" s="1"/>
  <c r="X338" i="32"/>
  <c r="K338" i="32" s="1"/>
  <c r="X424" i="32"/>
  <c r="K424" i="32" s="1"/>
  <c r="W424" i="32"/>
  <c r="J424" i="32" s="1"/>
  <c r="W431" i="32"/>
  <c r="J431" i="32" s="1"/>
  <c r="X431" i="32"/>
  <c r="K431" i="32" s="1"/>
  <c r="W483" i="32"/>
  <c r="J483" i="32" s="1"/>
  <c r="X483" i="32"/>
  <c r="K483" i="32" s="1"/>
  <c r="W513" i="32"/>
  <c r="J513" i="32" s="1"/>
  <c r="X513" i="32"/>
  <c r="K513" i="32" s="1"/>
  <c r="X530" i="32"/>
  <c r="K530" i="32" s="1"/>
  <c r="W530" i="32"/>
  <c r="J530" i="32" s="1"/>
  <c r="W610" i="32"/>
  <c r="J610" i="32" s="1"/>
  <c r="X610" i="32"/>
  <c r="K610" i="32" s="1"/>
  <c r="W657" i="32"/>
  <c r="J657" i="32" s="1"/>
  <c r="X657" i="32"/>
  <c r="K657" i="32" s="1"/>
  <c r="W802" i="32"/>
  <c r="J802" i="32" s="1"/>
  <c r="X802" i="32"/>
  <c r="K802" i="32" s="1"/>
  <c r="X730" i="32"/>
  <c r="K730" i="32" s="1"/>
  <c r="W730" i="32"/>
  <c r="J730" i="32" s="1"/>
  <c r="W752" i="32"/>
  <c r="J752" i="32" s="1"/>
  <c r="X752" i="32"/>
  <c r="K752" i="32" s="1"/>
  <c r="X654" i="32"/>
  <c r="K654" i="32" s="1"/>
  <c r="W654" i="32"/>
  <c r="J654" i="32" s="1"/>
  <c r="W549" i="32"/>
  <c r="J549" i="32" s="1"/>
  <c r="X549" i="32"/>
  <c r="K549" i="32" s="1"/>
  <c r="W3" i="32"/>
  <c r="J3" i="32" s="1"/>
  <c r="X3" i="32"/>
  <c r="K3" i="32" s="1"/>
  <c r="W84" i="32"/>
  <c r="J84" i="32" s="1"/>
  <c r="X84" i="32"/>
  <c r="K84" i="32" s="1"/>
  <c r="X140" i="32"/>
  <c r="K140" i="32" s="1"/>
  <c r="W140" i="32"/>
  <c r="J140" i="32" s="1"/>
  <c r="W190" i="32"/>
  <c r="J190" i="32" s="1"/>
  <c r="X190" i="32"/>
  <c r="K190" i="32" s="1"/>
  <c r="X285" i="32"/>
  <c r="K285" i="32" s="1"/>
  <c r="W285" i="32"/>
  <c r="J285" i="32" s="1"/>
  <c r="W337" i="32"/>
  <c r="J337" i="32" s="1"/>
  <c r="X337" i="32"/>
  <c r="K337" i="32" s="1"/>
  <c r="X411" i="32"/>
  <c r="K411" i="32" s="1"/>
  <c r="W411" i="32"/>
  <c r="J411" i="32" s="1"/>
  <c r="X576" i="32"/>
  <c r="K576" i="32" s="1"/>
  <c r="W576" i="32"/>
  <c r="J576" i="32" s="1"/>
  <c r="W621" i="32"/>
  <c r="J621" i="32" s="1"/>
  <c r="X621" i="32"/>
  <c r="K621" i="32" s="1"/>
  <c r="X703" i="32"/>
  <c r="K703" i="32" s="1"/>
  <c r="W703" i="32"/>
  <c r="J703" i="32" s="1"/>
  <c r="X711" i="32"/>
  <c r="K711" i="32" s="1"/>
  <c r="W711" i="32"/>
  <c r="J711" i="32" s="1"/>
  <c r="X33" i="32"/>
  <c r="K33" i="32" s="1"/>
  <c r="W33" i="32"/>
  <c r="J33" i="32" s="1"/>
  <c r="X99" i="32"/>
  <c r="K99" i="32" s="1"/>
  <c r="W99" i="32"/>
  <c r="J99" i="32" s="1"/>
  <c r="W200" i="32"/>
  <c r="J200" i="32" s="1"/>
  <c r="X200" i="32"/>
  <c r="K200" i="32" s="1"/>
  <c r="W266" i="32"/>
  <c r="J266" i="32" s="1"/>
  <c r="X266" i="32"/>
  <c r="K266" i="32" s="1"/>
  <c r="W325" i="32"/>
  <c r="J325" i="32" s="1"/>
  <c r="X325" i="32"/>
  <c r="K325" i="32" s="1"/>
  <c r="W441" i="32"/>
  <c r="J441" i="32" s="1"/>
  <c r="X441" i="32"/>
  <c r="K441" i="32" s="1"/>
  <c r="X480" i="32"/>
  <c r="K480" i="32" s="1"/>
  <c r="W480" i="32"/>
  <c r="J480" i="32" s="1"/>
  <c r="X540" i="32"/>
  <c r="K540" i="32" s="1"/>
  <c r="W540" i="32"/>
  <c r="J540" i="32" s="1"/>
  <c r="X563" i="32"/>
  <c r="K563" i="32" s="1"/>
  <c r="W563" i="32"/>
  <c r="J563" i="32" s="1"/>
  <c r="W608" i="32"/>
  <c r="J608" i="32" s="1"/>
  <c r="X608" i="32"/>
  <c r="K608" i="32" s="1"/>
  <c r="W644" i="32"/>
  <c r="J644" i="32" s="1"/>
  <c r="X644" i="32"/>
  <c r="K644" i="32" s="1"/>
  <c r="W681" i="32"/>
  <c r="J681" i="32" s="1"/>
  <c r="X681" i="32"/>
  <c r="K681" i="32" s="1"/>
  <c r="X788" i="32"/>
  <c r="K788" i="32" s="1"/>
  <c r="W788" i="32"/>
  <c r="J788" i="32" s="1"/>
  <c r="W728" i="32"/>
  <c r="J728" i="32" s="1"/>
  <c r="X728" i="32"/>
  <c r="K728" i="32" s="1"/>
  <c r="W770" i="32"/>
  <c r="J770" i="32" s="1"/>
  <c r="X770" i="32"/>
  <c r="K770" i="32" s="1"/>
  <c r="W652" i="32"/>
  <c r="J652" i="32" s="1"/>
  <c r="X652" i="32"/>
  <c r="K652" i="32" s="1"/>
  <c r="X547" i="32"/>
  <c r="K547" i="32" s="1"/>
  <c r="W547" i="32"/>
  <c r="J547" i="32" s="1"/>
  <c r="X780" i="32"/>
  <c r="K780" i="32" s="1"/>
  <c r="W308" i="32"/>
  <c r="J308" i="32" s="1"/>
  <c r="X308" i="32"/>
  <c r="K308" i="32" s="1"/>
  <c r="X390" i="32"/>
  <c r="K390" i="32" s="1"/>
  <c r="W390" i="32"/>
  <c r="J390" i="32" s="1"/>
  <c r="W409" i="32"/>
  <c r="J409" i="32" s="1"/>
  <c r="X409" i="32"/>
  <c r="K409" i="32" s="1"/>
  <c r="W500" i="32"/>
  <c r="J500" i="32" s="1"/>
  <c r="X500" i="32"/>
  <c r="K500" i="32" s="1"/>
  <c r="W574" i="32"/>
  <c r="J574" i="32" s="1"/>
  <c r="X574" i="32"/>
  <c r="K574" i="32" s="1"/>
  <c r="X607" i="32"/>
  <c r="K607" i="32" s="1"/>
  <c r="W607" i="32"/>
  <c r="J607" i="32" s="1"/>
  <c r="W775" i="32"/>
  <c r="J775" i="32" s="1"/>
  <c r="X775" i="32"/>
  <c r="K775" i="32" s="1"/>
  <c r="W231" i="32"/>
  <c r="J231" i="32" s="1"/>
  <c r="X231" i="32"/>
  <c r="K231" i="32" s="1"/>
  <c r="W236" i="32"/>
  <c r="J236" i="32" s="1"/>
  <c r="X236" i="32"/>
  <c r="K236" i="32" s="1"/>
  <c r="W261" i="32"/>
  <c r="J261" i="32" s="1"/>
  <c r="X261" i="32"/>
  <c r="K261" i="32" s="1"/>
  <c r="X363" i="32"/>
  <c r="K363" i="32" s="1"/>
  <c r="W363" i="32"/>
  <c r="J363" i="32" s="1"/>
  <c r="W436" i="32"/>
  <c r="J436" i="32" s="1"/>
  <c r="X436" i="32"/>
  <c r="K436" i="32" s="1"/>
  <c r="X535" i="32"/>
  <c r="K535" i="32" s="1"/>
  <c r="W535" i="32"/>
  <c r="J535" i="32" s="1"/>
  <c r="W639" i="32"/>
  <c r="J639" i="32" s="1"/>
  <c r="X639" i="32"/>
  <c r="K639" i="32" s="1"/>
  <c r="X738" i="32"/>
  <c r="K738" i="32" s="1"/>
  <c r="W738" i="32"/>
  <c r="J738" i="32" s="1"/>
  <c r="W636" i="32"/>
  <c r="J636" i="32" s="1"/>
  <c r="X636" i="32"/>
  <c r="K636" i="32" s="1"/>
  <c r="W599" i="32"/>
  <c r="J599" i="32" s="1"/>
  <c r="X599" i="32"/>
  <c r="K599" i="32" s="1"/>
  <c r="X303" i="32"/>
  <c r="K303" i="32" s="1"/>
  <c r="W303" i="32"/>
  <c r="J303" i="32" s="1"/>
  <c r="W42" i="32"/>
  <c r="J42" i="32" s="1"/>
  <c r="X42" i="32"/>
  <c r="K42" i="32" s="1"/>
  <c r="W800" i="32"/>
  <c r="J800" i="32" s="1"/>
  <c r="W86" i="32"/>
  <c r="J86" i="32" s="1"/>
  <c r="W58" i="32"/>
  <c r="J58" i="32" s="1"/>
  <c r="X58" i="32"/>
  <c r="K58" i="32" s="1"/>
  <c r="W489" i="32"/>
  <c r="J489" i="32" s="1"/>
  <c r="X489" i="32"/>
  <c r="K489" i="32" s="1"/>
  <c r="W586" i="32"/>
  <c r="J586" i="32" s="1"/>
  <c r="X586" i="32"/>
  <c r="K586" i="32" s="1"/>
  <c r="W692" i="32"/>
  <c r="J692" i="32" s="1"/>
  <c r="X692" i="32"/>
  <c r="K692" i="32" s="1"/>
  <c r="X768" i="32"/>
  <c r="K768" i="32" s="1"/>
  <c r="W768" i="32"/>
  <c r="J768" i="32" s="1"/>
  <c r="W690" i="32"/>
  <c r="J690" i="32" s="1"/>
  <c r="X690" i="32"/>
  <c r="K690" i="32" s="1"/>
  <c r="W651" i="32"/>
  <c r="J651" i="32" s="1"/>
  <c r="X651" i="32"/>
  <c r="K651" i="32" s="1"/>
  <c r="W616" i="32"/>
  <c r="J616" i="32" s="1"/>
  <c r="X616" i="32"/>
  <c r="K616" i="32" s="1"/>
  <c r="X495" i="32"/>
  <c r="K495" i="32" s="1"/>
  <c r="W495" i="32"/>
  <c r="J495" i="32" s="1"/>
  <c r="X202" i="32"/>
  <c r="K202" i="32" s="1"/>
  <c r="W202" i="32"/>
  <c r="J202" i="32" s="1"/>
  <c r="W8" i="32"/>
  <c r="J8" i="32" s="1"/>
  <c r="X8" i="32"/>
  <c r="K8" i="32" s="1"/>
  <c r="X39" i="32"/>
  <c r="K39" i="32" s="1"/>
  <c r="W39" i="32"/>
  <c r="J39" i="32" s="1"/>
  <c r="W53" i="32"/>
  <c r="J53" i="32" s="1"/>
  <c r="X53" i="32"/>
  <c r="K53" i="32" s="1"/>
  <c r="W89" i="32"/>
  <c r="J89" i="32" s="1"/>
  <c r="X89" i="32"/>
  <c r="K89" i="32" s="1"/>
  <c r="X145" i="32"/>
  <c r="K145" i="32" s="1"/>
  <c r="W145" i="32"/>
  <c r="J145" i="32" s="1"/>
  <c r="X133" i="32"/>
  <c r="K133" i="32" s="1"/>
  <c r="W133" i="32"/>
  <c r="J133" i="32" s="1"/>
  <c r="W194" i="32"/>
  <c r="J194" i="32" s="1"/>
  <c r="X194" i="32"/>
  <c r="K194" i="32" s="1"/>
  <c r="W235" i="32"/>
  <c r="J235" i="32" s="1"/>
  <c r="X235" i="32"/>
  <c r="K235" i="32" s="1"/>
  <c r="W260" i="32"/>
  <c r="J260" i="32" s="1"/>
  <c r="X260" i="32"/>
  <c r="K260" i="32" s="1"/>
  <c r="W291" i="32"/>
  <c r="J291" i="32" s="1"/>
  <c r="X291" i="32"/>
  <c r="K291" i="32" s="1"/>
  <c r="W380" i="32"/>
  <c r="J380" i="32" s="1"/>
  <c r="X380" i="32"/>
  <c r="K380" i="32" s="1"/>
  <c r="W435" i="32"/>
  <c r="J435" i="32" s="1"/>
  <c r="X435" i="32"/>
  <c r="K435" i="32" s="1"/>
  <c r="X462" i="32"/>
  <c r="K462" i="32" s="1"/>
  <c r="W462" i="32"/>
  <c r="J462" i="32" s="1"/>
  <c r="W450" i="32"/>
  <c r="J450" i="32" s="1"/>
  <c r="X450" i="32"/>
  <c r="K450" i="32" s="1"/>
  <c r="W505" i="32"/>
  <c r="J505" i="32" s="1"/>
  <c r="X505" i="32"/>
  <c r="K505" i="32" s="1"/>
  <c r="W546" i="32"/>
  <c r="J546" i="32" s="1"/>
  <c r="X546" i="32"/>
  <c r="K546" i="32" s="1"/>
  <c r="W522" i="32"/>
  <c r="J522" i="32" s="1"/>
  <c r="X522" i="32"/>
  <c r="K522" i="32" s="1"/>
  <c r="X569" i="32"/>
  <c r="K569" i="32" s="1"/>
  <c r="W569" i="32"/>
  <c r="J569" i="32" s="1"/>
  <c r="X673" i="32"/>
  <c r="K673" i="32" s="1"/>
  <c r="W673" i="32"/>
  <c r="J673" i="32" s="1"/>
  <c r="X661" i="32"/>
  <c r="K661" i="32" s="1"/>
  <c r="W661" i="32"/>
  <c r="J661" i="32" s="1"/>
  <c r="X710" i="32"/>
  <c r="K710" i="32" s="1"/>
  <c r="W710" i="32"/>
  <c r="J710" i="32" s="1"/>
  <c r="W696" i="32"/>
  <c r="J696" i="32" s="1"/>
  <c r="X696" i="32"/>
  <c r="K696" i="32" s="1"/>
  <c r="W716" i="32"/>
  <c r="J716" i="32" s="1"/>
  <c r="X716" i="32"/>
  <c r="K716" i="32" s="1"/>
  <c r="X818" i="32"/>
  <c r="K818" i="32" s="1"/>
  <c r="W818" i="32"/>
  <c r="J818" i="32" s="1"/>
  <c r="W811" i="32"/>
  <c r="J811" i="32" s="1"/>
  <c r="X811" i="32"/>
  <c r="K811" i="32" s="1"/>
  <c r="X784" i="32"/>
  <c r="K784" i="32" s="1"/>
  <c r="W784" i="32"/>
  <c r="J784" i="32" s="1"/>
  <c r="X737" i="32"/>
  <c r="K737" i="32" s="1"/>
  <c r="W737" i="32"/>
  <c r="J737" i="32" s="1"/>
  <c r="W706" i="32"/>
  <c r="J706" i="32" s="1"/>
  <c r="X706" i="32"/>
  <c r="K706" i="32" s="1"/>
  <c r="W598" i="32"/>
  <c r="J598" i="32" s="1"/>
  <c r="X598" i="32"/>
  <c r="K598" i="32" s="1"/>
  <c r="W475" i="32"/>
  <c r="J475" i="32" s="1"/>
  <c r="X475" i="32"/>
  <c r="K475" i="32" s="1"/>
  <c r="W421" i="32"/>
  <c r="J421" i="32" s="1"/>
  <c r="X421" i="32"/>
  <c r="K421" i="32" s="1"/>
  <c r="X799" i="32"/>
  <c r="K799" i="32" s="1"/>
  <c r="X81" i="32"/>
  <c r="K81" i="32" s="1"/>
  <c r="W461" i="32"/>
  <c r="J461" i="32" s="1"/>
  <c r="X461" i="32"/>
  <c r="K461" i="32" s="1"/>
  <c r="W504" i="32"/>
  <c r="J504" i="32" s="1"/>
  <c r="X504" i="32"/>
  <c r="K504" i="32" s="1"/>
  <c r="W521" i="32"/>
  <c r="J521" i="32" s="1"/>
  <c r="X521" i="32"/>
  <c r="K521" i="32" s="1"/>
  <c r="X556" i="32"/>
  <c r="K556" i="32" s="1"/>
  <c r="W556" i="32"/>
  <c r="J556" i="32" s="1"/>
  <c r="X597" i="32"/>
  <c r="K597" i="32" s="1"/>
  <c r="W597" i="32"/>
  <c r="J597" i="32" s="1"/>
  <c r="X613" i="32"/>
  <c r="K613" i="32" s="1"/>
  <c r="W613" i="32"/>
  <c r="J613" i="32" s="1"/>
  <c r="X708" i="32"/>
  <c r="K708" i="32" s="1"/>
  <c r="W708" i="32"/>
  <c r="J708" i="32" s="1"/>
  <c r="X810" i="32"/>
  <c r="K810" i="32" s="1"/>
  <c r="W810" i="32"/>
  <c r="J810" i="32" s="1"/>
  <c r="W783" i="32"/>
  <c r="J783" i="32" s="1"/>
  <c r="X783" i="32"/>
  <c r="K783" i="32" s="1"/>
  <c r="X736" i="32"/>
  <c r="K736" i="32" s="1"/>
  <c r="W736" i="32"/>
  <c r="J736" i="32" s="1"/>
  <c r="W473" i="32"/>
  <c r="J473" i="32" s="1"/>
  <c r="X473" i="32"/>
  <c r="K473" i="32" s="1"/>
  <c r="X420" i="32"/>
  <c r="K420" i="32" s="1"/>
  <c r="W420" i="32"/>
  <c r="J420" i="32" s="1"/>
  <c r="W294" i="32"/>
  <c r="J294" i="32" s="1"/>
  <c r="X294" i="32"/>
  <c r="K294" i="32" s="1"/>
  <c r="W23" i="32"/>
  <c r="J23" i="32" s="1"/>
  <c r="X23" i="32"/>
  <c r="K23" i="32" s="1"/>
  <c r="W798" i="32"/>
  <c r="J798" i="32" s="1"/>
  <c r="X557" i="32"/>
  <c r="K557" i="32" s="1"/>
  <c r="W24" i="32"/>
  <c r="J24" i="32" s="1"/>
  <c r="X24" i="32"/>
  <c r="K24" i="32" s="1"/>
  <c r="W154" i="32"/>
  <c r="J154" i="32" s="1"/>
  <c r="X154" i="32"/>
  <c r="K154" i="32" s="1"/>
  <c r="W106" i="32"/>
  <c r="J106" i="32" s="1"/>
  <c r="X106" i="32"/>
  <c r="K106" i="32" s="1"/>
  <c r="X180" i="32"/>
  <c r="K180" i="32" s="1"/>
  <c r="W180" i="32"/>
  <c r="J180" i="32" s="1"/>
  <c r="W227" i="32"/>
  <c r="J227" i="32" s="1"/>
  <c r="X227" i="32"/>
  <c r="K227" i="32" s="1"/>
  <c r="X258" i="32"/>
  <c r="K258" i="32" s="1"/>
  <c r="W258" i="32"/>
  <c r="J258" i="32" s="1"/>
  <c r="X287" i="32"/>
  <c r="K287" i="32" s="1"/>
  <c r="W287" i="32"/>
  <c r="J287" i="32" s="1"/>
  <c r="W328" i="32"/>
  <c r="J328" i="32" s="1"/>
  <c r="X328" i="32"/>
  <c r="K328" i="32" s="1"/>
  <c r="W351" i="32"/>
  <c r="J351" i="32" s="1"/>
  <c r="X351" i="32"/>
  <c r="K351" i="32" s="1"/>
  <c r="W413" i="32"/>
  <c r="J413" i="32" s="1"/>
  <c r="X413" i="32"/>
  <c r="K413" i="32" s="1"/>
  <c r="X432" i="32"/>
  <c r="K432" i="32" s="1"/>
  <c r="W432" i="32"/>
  <c r="J432" i="32" s="1"/>
  <c r="W470" i="32"/>
  <c r="J470" i="32" s="1"/>
  <c r="X470" i="32"/>
  <c r="K470" i="32" s="1"/>
  <c r="W543" i="32"/>
  <c r="J543" i="32" s="1"/>
  <c r="X543" i="32"/>
  <c r="K543" i="32" s="1"/>
  <c r="W519" i="32"/>
  <c r="J519" i="32" s="1"/>
  <c r="X519" i="32"/>
  <c r="K519" i="32" s="1"/>
  <c r="X590" i="32"/>
  <c r="K590" i="32" s="1"/>
  <c r="W590" i="32"/>
  <c r="J590" i="32" s="1"/>
  <c r="X595" i="32"/>
  <c r="K595" i="32" s="1"/>
  <c r="W595" i="32"/>
  <c r="J595" i="32" s="1"/>
  <c r="X635" i="32"/>
  <c r="K635" i="32" s="1"/>
  <c r="W635" i="32"/>
  <c r="J635" i="32" s="1"/>
  <c r="W658" i="32"/>
  <c r="J658" i="32" s="1"/>
  <c r="X658" i="32"/>
  <c r="K658" i="32" s="1"/>
  <c r="X803" i="32"/>
  <c r="K803" i="32" s="1"/>
  <c r="W803" i="32"/>
  <c r="J803" i="32" s="1"/>
  <c r="X779" i="32"/>
  <c r="K779" i="32" s="1"/>
  <c r="W779" i="32"/>
  <c r="J779" i="32" s="1"/>
  <c r="X743" i="32"/>
  <c r="K743" i="32" s="1"/>
  <c r="W743" i="32"/>
  <c r="J743" i="32" s="1"/>
  <c r="W753" i="32"/>
  <c r="J753" i="32" s="1"/>
  <c r="X753" i="32"/>
  <c r="K753" i="32" s="1"/>
  <c r="X667" i="32"/>
  <c r="K667" i="32" s="1"/>
  <c r="W667" i="32"/>
  <c r="J667" i="32" s="1"/>
  <c r="W550" i="32"/>
  <c r="J550" i="32" s="1"/>
  <c r="X550" i="32"/>
  <c r="K550" i="32" s="1"/>
  <c r="X151" i="32"/>
  <c r="K151" i="32" s="1"/>
  <c r="W151" i="32"/>
  <c r="J151" i="32" s="1"/>
  <c r="X16" i="32"/>
  <c r="K16" i="32" s="1"/>
  <c r="W16" i="32"/>
  <c r="J16" i="32" s="1"/>
  <c r="W85" i="32"/>
  <c r="J85" i="32" s="1"/>
  <c r="X85" i="32"/>
  <c r="K85" i="32" s="1"/>
  <c r="W165" i="32"/>
  <c r="J165" i="32" s="1"/>
  <c r="X165" i="32"/>
  <c r="K165" i="32" s="1"/>
  <c r="W129" i="32"/>
  <c r="J129" i="32" s="1"/>
  <c r="X129" i="32"/>
  <c r="K129" i="32" s="1"/>
  <c r="W191" i="32"/>
  <c r="J191" i="32" s="1"/>
  <c r="X191" i="32"/>
  <c r="K191" i="32" s="1"/>
  <c r="W226" i="32"/>
  <c r="J226" i="32" s="1"/>
  <c r="X226" i="32"/>
  <c r="K226" i="32" s="1"/>
  <c r="W257" i="32"/>
  <c r="J257" i="32" s="1"/>
  <c r="X257" i="32"/>
  <c r="K257" i="32" s="1"/>
  <c r="W299" i="32"/>
  <c r="J299" i="32" s="1"/>
  <c r="X299" i="32"/>
  <c r="K299" i="32" s="1"/>
  <c r="W350" i="32"/>
  <c r="J350" i="32" s="1"/>
  <c r="X350" i="32"/>
  <c r="K350" i="32" s="1"/>
  <c r="X372" i="32"/>
  <c r="K372" i="32" s="1"/>
  <c r="W372" i="32"/>
  <c r="J372" i="32" s="1"/>
  <c r="W443" i="32"/>
  <c r="J443" i="32" s="1"/>
  <c r="X443" i="32"/>
  <c r="K443" i="32" s="1"/>
  <c r="W469" i="32"/>
  <c r="J469" i="32" s="1"/>
  <c r="X469" i="32"/>
  <c r="K469" i="32" s="1"/>
  <c r="X554" i="32"/>
  <c r="K554" i="32" s="1"/>
  <c r="W554" i="32"/>
  <c r="J554" i="32" s="1"/>
  <c r="W518" i="32"/>
  <c r="J518" i="32" s="1"/>
  <c r="X518" i="32"/>
  <c r="K518" i="32" s="1"/>
  <c r="X577" i="32"/>
  <c r="K577" i="32" s="1"/>
  <c r="W577" i="32"/>
  <c r="J577" i="32" s="1"/>
  <c r="W622" i="32"/>
  <c r="J622" i="32" s="1"/>
  <c r="X622" i="32"/>
  <c r="K622" i="32" s="1"/>
  <c r="W814" i="32"/>
  <c r="J814" i="32" s="1"/>
  <c r="X814" i="32"/>
  <c r="K814" i="32" s="1"/>
  <c r="X778" i="32"/>
  <c r="K778" i="32" s="1"/>
  <c r="W778" i="32"/>
  <c r="J778" i="32" s="1"/>
  <c r="W2" i="32"/>
  <c r="J2" i="32" s="1"/>
  <c r="X2" i="32"/>
  <c r="K2" i="32" s="1"/>
  <c r="X620" i="32"/>
  <c r="K620" i="32" s="1"/>
  <c r="W620" i="32"/>
  <c r="J620" i="32" s="1"/>
  <c r="W221" i="32"/>
  <c r="J221" i="32" s="1"/>
  <c r="X221" i="32"/>
  <c r="K221" i="32" s="1"/>
  <c r="W152" i="32"/>
  <c r="J152" i="32" s="1"/>
  <c r="X152" i="32"/>
  <c r="K152" i="32" s="1"/>
  <c r="W217" i="32"/>
  <c r="J217" i="32" s="1"/>
  <c r="X217" i="32"/>
  <c r="K217" i="32" s="1"/>
  <c r="W298" i="32"/>
  <c r="J298" i="32" s="1"/>
  <c r="X298" i="32"/>
  <c r="K298" i="32" s="1"/>
  <c r="W216" i="32"/>
  <c r="J216" i="32" s="1"/>
  <c r="X216" i="32"/>
  <c r="K216" i="32" s="1"/>
  <c r="W38" i="32"/>
  <c r="J38" i="32" s="1"/>
  <c r="X38" i="32"/>
  <c r="K38" i="32" s="1"/>
  <c r="W26" i="32"/>
  <c r="J26" i="32" s="1"/>
  <c r="X26" i="32"/>
  <c r="K26" i="32" s="1"/>
  <c r="W52" i="32"/>
  <c r="J52" i="32" s="1"/>
  <c r="X52" i="32"/>
  <c r="K52" i="32" s="1"/>
  <c r="W64" i="32"/>
  <c r="J64" i="32" s="1"/>
  <c r="X64" i="32"/>
  <c r="K64" i="32" s="1"/>
  <c r="W88" i="32"/>
  <c r="J88" i="32" s="1"/>
  <c r="X88" i="32"/>
  <c r="K88" i="32" s="1"/>
  <c r="X104" i="32"/>
  <c r="K104" i="32" s="1"/>
  <c r="W104" i="32"/>
  <c r="J104" i="32" s="1"/>
  <c r="W132" i="32"/>
  <c r="J132" i="32" s="1"/>
  <c r="X132" i="32"/>
  <c r="K132" i="32" s="1"/>
  <c r="W193" i="32"/>
  <c r="J193" i="32" s="1"/>
  <c r="X193" i="32"/>
  <c r="K193" i="32" s="1"/>
  <c r="W234" i="32"/>
  <c r="J234" i="32" s="1"/>
  <c r="X234" i="32"/>
  <c r="K234" i="32" s="1"/>
  <c r="W289" i="32"/>
  <c r="J289" i="32" s="1"/>
  <c r="X289" i="32"/>
  <c r="K289" i="32" s="1"/>
  <c r="W277" i="32"/>
  <c r="J277" i="32" s="1"/>
  <c r="X277" i="32"/>
  <c r="K277" i="32" s="1"/>
  <c r="W318" i="32"/>
  <c r="J318" i="32" s="1"/>
  <c r="X318" i="32"/>
  <c r="K318" i="32" s="1"/>
  <c r="W361" i="32"/>
  <c r="J361" i="32" s="1"/>
  <c r="X361" i="32"/>
  <c r="K361" i="32" s="1"/>
  <c r="W37" i="32"/>
  <c r="J37" i="32" s="1"/>
  <c r="X37" i="32"/>
  <c r="K37" i="32" s="1"/>
  <c r="W25" i="32"/>
  <c r="J25" i="32" s="1"/>
  <c r="X25" i="32"/>
  <c r="K25" i="32" s="1"/>
  <c r="W143" i="32"/>
  <c r="J143" i="32" s="1"/>
  <c r="X143" i="32"/>
  <c r="K143" i="32" s="1"/>
  <c r="W119" i="32"/>
  <c r="J119" i="32" s="1"/>
  <c r="X119" i="32"/>
  <c r="K119" i="32" s="1"/>
  <c r="X208" i="32"/>
  <c r="K208" i="32" s="1"/>
  <c r="W208" i="32"/>
  <c r="J208" i="32" s="1"/>
  <c r="W288" i="32"/>
  <c r="J288" i="32" s="1"/>
  <c r="X288" i="32"/>
  <c r="K288" i="32" s="1"/>
  <c r="X329" i="32"/>
  <c r="K329" i="32" s="1"/>
  <c r="W329" i="32"/>
  <c r="J329" i="32" s="1"/>
  <c r="W317" i="32"/>
  <c r="J317" i="32" s="1"/>
  <c r="X317" i="32"/>
  <c r="K317" i="32" s="1"/>
  <c r="W352" i="32"/>
  <c r="J352" i="32" s="1"/>
  <c r="X352" i="32"/>
  <c r="K352" i="32" s="1"/>
  <c r="W360" i="32"/>
  <c r="J360" i="32" s="1"/>
  <c r="X360" i="32"/>
  <c r="K360" i="32" s="1"/>
  <c r="X378" i="32"/>
  <c r="K378" i="32" s="1"/>
  <c r="W378" i="32"/>
  <c r="J378" i="32" s="1"/>
  <c r="W433" i="32"/>
  <c r="J433" i="32" s="1"/>
  <c r="X433" i="32"/>
  <c r="K433" i="32" s="1"/>
  <c r="X809" i="32"/>
  <c r="K809" i="32" s="1"/>
  <c r="W809" i="32"/>
  <c r="J809" i="32" s="1"/>
  <c r="X466" i="32"/>
  <c r="K466" i="32" s="1"/>
  <c r="W466" i="32"/>
  <c r="J466" i="32" s="1"/>
  <c r="W228" i="32"/>
  <c r="J228" i="32" s="1"/>
  <c r="X228" i="32"/>
  <c r="K228" i="32" s="1"/>
  <c r="X156" i="32"/>
  <c r="K156" i="32" s="1"/>
  <c r="W156" i="32"/>
  <c r="J156" i="32" s="1"/>
  <c r="X22" i="32"/>
  <c r="K22" i="32" s="1"/>
  <c r="W22" i="32"/>
  <c r="J22" i="32" s="1"/>
  <c r="X694" i="32"/>
  <c r="K694" i="32" s="1"/>
  <c r="X346" i="32"/>
  <c r="K346" i="32" s="1"/>
  <c r="W699" i="32"/>
  <c r="J699" i="32" s="1"/>
  <c r="X699" i="32"/>
  <c r="K699" i="32" s="1"/>
  <c r="W648" i="32"/>
  <c r="J648" i="32" s="1"/>
  <c r="X648" i="32"/>
  <c r="K648" i="32" s="1"/>
  <c r="X596" i="32"/>
  <c r="K596" i="32" s="1"/>
  <c r="W596" i="32"/>
  <c r="J596" i="32" s="1"/>
  <c r="W579" i="32"/>
  <c r="J579" i="32" s="1"/>
  <c r="X579" i="32"/>
  <c r="K579" i="32" s="1"/>
  <c r="W643" i="32"/>
  <c r="J643" i="32" s="1"/>
  <c r="X551" i="32"/>
  <c r="K551" i="32" s="1"/>
  <c r="X439" i="32"/>
  <c r="K439" i="32" s="1"/>
  <c r="W341" i="32"/>
  <c r="J341" i="32" s="1"/>
  <c r="X181" i="32"/>
  <c r="K181" i="32" s="1"/>
  <c r="W68" i="32"/>
  <c r="J68" i="32" s="1"/>
  <c r="X697" i="32"/>
  <c r="K697" i="32" s="1"/>
  <c r="W697" i="32"/>
  <c r="J697" i="32" s="1"/>
  <c r="W821" i="32"/>
  <c r="J821" i="32" s="1"/>
  <c r="W808" i="32"/>
  <c r="J808" i="32" s="1"/>
  <c r="W773" i="32"/>
  <c r="J773" i="32" s="1"/>
  <c r="W759" i="32"/>
  <c r="J759" i="32" s="1"/>
  <c r="X660" i="32"/>
  <c r="K660" i="32" s="1"/>
  <c r="X615" i="32"/>
  <c r="K615" i="32" s="1"/>
  <c r="W396" i="32"/>
  <c r="J396" i="32" s="1"/>
  <c r="X292" i="32"/>
  <c r="K292" i="32" s="1"/>
  <c r="W675" i="32"/>
  <c r="J675" i="32" s="1"/>
  <c r="X675" i="32"/>
  <c r="K675" i="32" s="1"/>
  <c r="X689" i="32"/>
  <c r="K689" i="32" s="1"/>
  <c r="W689" i="32"/>
  <c r="J689" i="32" s="1"/>
  <c r="X698" i="32"/>
  <c r="K698" i="32" s="1"/>
  <c r="W698" i="32"/>
  <c r="J698" i="32" s="1"/>
  <c r="X804" i="32"/>
  <c r="K804" i="32" s="1"/>
  <c r="W804" i="32"/>
  <c r="J804" i="32" s="1"/>
  <c r="X761" i="32"/>
  <c r="K761" i="32" s="1"/>
  <c r="W761" i="32"/>
  <c r="J761" i="32" s="1"/>
  <c r="W747" i="32"/>
  <c r="J747" i="32" s="1"/>
  <c r="X747" i="32"/>
  <c r="K747" i="32" s="1"/>
  <c r="W627" i="32"/>
  <c r="J627" i="32" s="1"/>
  <c r="X627" i="32"/>
  <c r="K627" i="32" s="1"/>
  <c r="X545" i="32"/>
  <c r="K545" i="32" s="1"/>
  <c r="W523" i="32"/>
  <c r="J523" i="32" s="1"/>
  <c r="X463" i="32"/>
  <c r="K463" i="32" s="1"/>
  <c r="X395" i="32"/>
  <c r="K395" i="32" s="1"/>
  <c r="X281" i="32"/>
  <c r="K281" i="32" s="1"/>
  <c r="X220" i="32"/>
  <c r="K220" i="32" s="1"/>
  <c r="W109" i="32"/>
  <c r="J109" i="32" s="1"/>
  <c r="X418" i="32"/>
  <c r="K418" i="32" s="1"/>
  <c r="W418" i="32"/>
  <c r="J418" i="32" s="1"/>
  <c r="W366" i="32"/>
  <c r="J366" i="32" s="1"/>
  <c r="X366" i="32"/>
  <c r="K366" i="32" s="1"/>
  <c r="W345" i="32"/>
  <c r="J345" i="32" s="1"/>
  <c r="X345" i="32"/>
  <c r="K345" i="32" s="1"/>
  <c r="W319" i="32"/>
  <c r="J319" i="32" s="1"/>
  <c r="X319" i="32"/>
  <c r="K319" i="32" s="1"/>
  <c r="X293" i="32"/>
  <c r="K293" i="32" s="1"/>
  <c r="W293" i="32"/>
  <c r="J293" i="32" s="1"/>
  <c r="W271" i="32"/>
  <c r="J271" i="32" s="1"/>
  <c r="X271" i="32"/>
  <c r="K271" i="32" s="1"/>
  <c r="W246" i="32"/>
  <c r="J246" i="32" s="1"/>
  <c r="X246" i="32"/>
  <c r="K246" i="32" s="1"/>
  <c r="W120" i="32"/>
  <c r="J120" i="32" s="1"/>
  <c r="X120" i="32"/>
  <c r="K120" i="32" s="1"/>
  <c r="X98" i="32"/>
  <c r="K98" i="32" s="1"/>
  <c r="W98" i="32"/>
  <c r="J98" i="32" s="1"/>
  <c r="W70" i="32"/>
  <c r="J70" i="32" s="1"/>
  <c r="X70" i="32"/>
  <c r="K70" i="32" s="1"/>
  <c r="W41" i="32"/>
  <c r="J41" i="32" s="1"/>
  <c r="X41" i="32"/>
  <c r="K41" i="32" s="1"/>
  <c r="W13" i="32"/>
  <c r="J13" i="32" s="1"/>
  <c r="X13" i="32"/>
  <c r="K13" i="32" s="1"/>
  <c r="W47" i="32"/>
  <c r="J47" i="32" s="1"/>
  <c r="X47" i="32"/>
  <c r="K47" i="32" s="1"/>
  <c r="W82" i="32"/>
  <c r="J82" i="32" s="1"/>
  <c r="X82" i="32"/>
  <c r="K82" i="32" s="1"/>
  <c r="W162" i="32"/>
  <c r="J162" i="32" s="1"/>
  <c r="X162" i="32"/>
  <c r="K162" i="32" s="1"/>
  <c r="X126" i="32"/>
  <c r="K126" i="32" s="1"/>
  <c r="W126" i="32"/>
  <c r="J126" i="32" s="1"/>
  <c r="W188" i="32"/>
  <c r="J188" i="32" s="1"/>
  <c r="X188" i="32"/>
  <c r="K188" i="32" s="1"/>
  <c r="X215" i="32"/>
  <c r="K215" i="32" s="1"/>
  <c r="W215" i="32"/>
  <c r="J215" i="32" s="1"/>
  <c r="W203" i="32"/>
  <c r="J203" i="32" s="1"/>
  <c r="X203" i="32"/>
  <c r="K203" i="32" s="1"/>
  <c r="W223" i="32"/>
  <c r="J223" i="32" s="1"/>
  <c r="X223" i="32"/>
  <c r="K223" i="32" s="1"/>
  <c r="W240" i="32"/>
  <c r="J240" i="32" s="1"/>
  <c r="X240" i="32"/>
  <c r="K240" i="32" s="1"/>
  <c r="W254" i="32"/>
  <c r="J254" i="32" s="1"/>
  <c r="X254" i="32"/>
  <c r="K254" i="32" s="1"/>
  <c r="W283" i="32"/>
  <c r="J283" i="32" s="1"/>
  <c r="X283" i="32"/>
  <c r="K283" i="32" s="1"/>
  <c r="W296" i="32"/>
  <c r="J296" i="32" s="1"/>
  <c r="X296" i="32"/>
  <c r="K296" i="32" s="1"/>
  <c r="X347" i="32"/>
  <c r="K347" i="32" s="1"/>
  <c r="W347" i="32"/>
  <c r="J347" i="32" s="1"/>
  <c r="W335" i="32"/>
  <c r="J335" i="32" s="1"/>
  <c r="X335" i="32"/>
  <c r="K335" i="32" s="1"/>
  <c r="W369" i="32"/>
  <c r="J369" i="32" s="1"/>
  <c r="X369" i="32"/>
  <c r="K369" i="32" s="1"/>
  <c r="X384" i="32"/>
  <c r="K384" i="32" s="1"/>
  <c r="W384" i="32"/>
  <c r="J384" i="32" s="1"/>
  <c r="X402" i="32"/>
  <c r="K402" i="32" s="1"/>
  <c r="W402" i="32"/>
  <c r="J402" i="32" s="1"/>
  <c r="W440" i="32"/>
  <c r="J440" i="32" s="1"/>
  <c r="X440" i="32"/>
  <c r="K440" i="32" s="1"/>
  <c r="W467" i="32"/>
  <c r="J467" i="32" s="1"/>
  <c r="X467" i="32"/>
  <c r="K467" i="32" s="1"/>
  <c r="W455" i="32"/>
  <c r="J455" i="32" s="1"/>
  <c r="X455" i="32"/>
  <c r="K455" i="32" s="1"/>
  <c r="W539" i="32"/>
  <c r="J539" i="32" s="1"/>
  <c r="X539" i="32"/>
  <c r="K539" i="32" s="1"/>
  <c r="W527" i="32"/>
  <c r="J527" i="32" s="1"/>
  <c r="X527" i="32"/>
  <c r="K527" i="32" s="1"/>
  <c r="X631" i="32"/>
  <c r="K631" i="32" s="1"/>
  <c r="W631" i="32"/>
  <c r="J631" i="32" s="1"/>
  <c r="W701" i="32"/>
  <c r="J701" i="32" s="1"/>
  <c r="X701" i="32"/>
  <c r="K701" i="32" s="1"/>
  <c r="X822" i="32"/>
  <c r="K822" i="32" s="1"/>
  <c r="W822" i="32"/>
  <c r="J822" i="32" s="1"/>
  <c r="X526" i="32"/>
  <c r="K526" i="32" s="1"/>
  <c r="W526" i="32"/>
  <c r="J526" i="32" s="1"/>
  <c r="W464" i="32"/>
  <c r="J464" i="32" s="1"/>
  <c r="X464" i="32"/>
  <c r="K464" i="32" s="1"/>
  <c r="X438" i="32"/>
  <c r="K438" i="32" s="1"/>
  <c r="W438" i="32"/>
  <c r="J438" i="32" s="1"/>
  <c r="X417" i="32"/>
  <c r="K417" i="32" s="1"/>
  <c r="W417" i="32"/>
  <c r="J417" i="32" s="1"/>
  <c r="W148" i="32"/>
  <c r="J148" i="32" s="1"/>
  <c r="X148" i="32"/>
  <c r="K148" i="32" s="1"/>
  <c r="W96" i="32"/>
  <c r="J96" i="32" s="1"/>
  <c r="X96" i="32"/>
  <c r="K96" i="32" s="1"/>
  <c r="W11" i="32"/>
  <c r="J11" i="32" s="1"/>
  <c r="X11" i="32"/>
  <c r="K11" i="32" s="1"/>
  <c r="X69" i="32"/>
  <c r="K69" i="32" s="1"/>
  <c r="W12" i="32"/>
  <c r="J12" i="32" s="1"/>
  <c r="X12" i="32"/>
  <c r="K12" i="32" s="1"/>
  <c r="W43" i="32"/>
  <c r="J43" i="32" s="1"/>
  <c r="X43" i="32"/>
  <c r="K43" i="32" s="1"/>
  <c r="W31" i="32"/>
  <c r="J31" i="32" s="1"/>
  <c r="X31" i="32"/>
  <c r="K31" i="32" s="1"/>
  <c r="W97" i="32"/>
  <c r="J97" i="32" s="1"/>
  <c r="X97" i="32"/>
  <c r="K97" i="32" s="1"/>
  <c r="W149" i="32"/>
  <c r="J149" i="32" s="1"/>
  <c r="X149" i="32"/>
  <c r="K149" i="32" s="1"/>
  <c r="W137" i="32"/>
  <c r="J137" i="32" s="1"/>
  <c r="X137" i="32"/>
  <c r="K137" i="32" s="1"/>
  <c r="W125" i="32"/>
  <c r="J125" i="32" s="1"/>
  <c r="X125" i="32"/>
  <c r="K125" i="32" s="1"/>
  <c r="W113" i="32"/>
  <c r="J113" i="32" s="1"/>
  <c r="X113" i="32"/>
  <c r="K113" i="32" s="1"/>
  <c r="X214" i="32"/>
  <c r="K214" i="32" s="1"/>
  <c r="W214" i="32"/>
  <c r="J214" i="32" s="1"/>
  <c r="W252" i="32"/>
  <c r="J252" i="32" s="1"/>
  <c r="X252" i="32"/>
  <c r="K252" i="32" s="1"/>
  <c r="W264" i="32"/>
  <c r="J264" i="32" s="1"/>
  <c r="X264" i="32"/>
  <c r="K264" i="32" s="1"/>
  <c r="W282" i="32"/>
  <c r="J282" i="32" s="1"/>
  <c r="X282" i="32"/>
  <c r="K282" i="32" s="1"/>
  <c r="W295" i="32"/>
  <c r="J295" i="32" s="1"/>
  <c r="X295" i="32"/>
  <c r="K295" i="32" s="1"/>
  <c r="X311" i="32"/>
  <c r="K311" i="32" s="1"/>
  <c r="W311" i="32"/>
  <c r="J311" i="32" s="1"/>
  <c r="W368" i="32"/>
  <c r="J368" i="32" s="1"/>
  <c r="X368" i="32"/>
  <c r="K368" i="32" s="1"/>
  <c r="W383" i="32"/>
  <c r="J383" i="32" s="1"/>
  <c r="X383" i="32"/>
  <c r="K383" i="32" s="1"/>
  <c r="X454" i="32"/>
  <c r="K454" i="32" s="1"/>
  <c r="W454" i="32"/>
  <c r="J454" i="32" s="1"/>
  <c r="W499" i="32"/>
  <c r="J499" i="32" s="1"/>
  <c r="X499" i="32"/>
  <c r="K499" i="32" s="1"/>
  <c r="W488" i="32"/>
  <c r="J488" i="32" s="1"/>
  <c r="X488" i="32"/>
  <c r="K488" i="32" s="1"/>
  <c r="W573" i="32"/>
  <c r="J573" i="32" s="1"/>
  <c r="X573" i="32"/>
  <c r="K573" i="32" s="1"/>
  <c r="W585" i="32"/>
  <c r="J585" i="32" s="1"/>
  <c r="X585" i="32"/>
  <c r="K585" i="32" s="1"/>
  <c r="W30" i="32"/>
  <c r="J30" i="32" s="1"/>
  <c r="X30" i="32"/>
  <c r="K30" i="32" s="1"/>
  <c r="W56" i="32"/>
  <c r="J56" i="32" s="1"/>
  <c r="X56" i="32"/>
  <c r="K56" i="32" s="1"/>
  <c r="W92" i="32"/>
  <c r="J92" i="32" s="1"/>
  <c r="X92" i="32"/>
  <c r="K92" i="32" s="1"/>
  <c r="W80" i="32"/>
  <c r="J80" i="32" s="1"/>
  <c r="X80" i="32"/>
  <c r="K80" i="32" s="1"/>
  <c r="W172" i="32"/>
  <c r="J172" i="32" s="1"/>
  <c r="X172" i="32"/>
  <c r="K172" i="32" s="1"/>
  <c r="W160" i="32"/>
  <c r="J160" i="32" s="1"/>
  <c r="X160" i="32"/>
  <c r="K160" i="32" s="1"/>
  <c r="W124" i="32"/>
  <c r="J124" i="32" s="1"/>
  <c r="X124" i="32"/>
  <c r="K124" i="32" s="1"/>
  <c r="W112" i="32"/>
  <c r="J112" i="32" s="1"/>
  <c r="X112" i="32"/>
  <c r="K112" i="32" s="1"/>
  <c r="W198" i="32"/>
  <c r="J198" i="32" s="1"/>
  <c r="X198" i="32"/>
  <c r="K198" i="32" s="1"/>
  <c r="X186" i="32"/>
  <c r="K186" i="32" s="1"/>
  <c r="W186" i="32"/>
  <c r="J186" i="32" s="1"/>
  <c r="X238" i="32"/>
  <c r="K238" i="32" s="1"/>
  <c r="W238" i="32"/>
  <c r="J238" i="32" s="1"/>
  <c r="W310" i="32"/>
  <c r="J310" i="32" s="1"/>
  <c r="X310" i="32"/>
  <c r="K310" i="32" s="1"/>
  <c r="W400" i="32"/>
  <c r="J400" i="32" s="1"/>
  <c r="X400" i="32"/>
  <c r="K400" i="32" s="1"/>
  <c r="W388" i="32"/>
  <c r="J388" i="32" s="1"/>
  <c r="X388" i="32"/>
  <c r="K388" i="32" s="1"/>
  <c r="W419" i="32"/>
  <c r="J419" i="32" s="1"/>
  <c r="X419" i="32"/>
  <c r="K419" i="32" s="1"/>
  <c r="W407" i="32"/>
  <c r="J407" i="32" s="1"/>
  <c r="X407" i="32"/>
  <c r="K407" i="32" s="1"/>
  <c r="X453" i="32"/>
  <c r="K453" i="32" s="1"/>
  <c r="W453" i="32"/>
  <c r="J453" i="32" s="1"/>
  <c r="X498" i="32"/>
  <c r="K498" i="32" s="1"/>
  <c r="W498" i="32"/>
  <c r="J498" i="32" s="1"/>
  <c r="W617" i="32"/>
  <c r="J617" i="32" s="1"/>
  <c r="X617" i="32"/>
  <c r="K617" i="32" s="1"/>
  <c r="X629" i="32"/>
  <c r="K629" i="32" s="1"/>
  <c r="W629" i="32"/>
  <c r="J629" i="32" s="1"/>
  <c r="W29" i="32"/>
  <c r="J29" i="32" s="1"/>
  <c r="X29" i="32"/>
  <c r="K29" i="32" s="1"/>
  <c r="W91" i="32"/>
  <c r="J91" i="32" s="1"/>
  <c r="X91" i="32"/>
  <c r="K91" i="32" s="1"/>
  <c r="W79" i="32"/>
  <c r="J79" i="32" s="1"/>
  <c r="X79" i="32"/>
  <c r="K79" i="32" s="1"/>
  <c r="W95" i="32"/>
  <c r="J95" i="32" s="1"/>
  <c r="X95" i="32"/>
  <c r="K95" i="32" s="1"/>
  <c r="W171" i="32"/>
  <c r="J171" i="32" s="1"/>
  <c r="X171" i="32"/>
  <c r="K171" i="32" s="1"/>
  <c r="W123" i="32"/>
  <c r="J123" i="32" s="1"/>
  <c r="X123" i="32"/>
  <c r="K123" i="32" s="1"/>
  <c r="W196" i="32"/>
  <c r="J196" i="32" s="1"/>
  <c r="X196" i="32"/>
  <c r="K196" i="32" s="1"/>
  <c r="X185" i="32"/>
  <c r="K185" i="32" s="1"/>
  <c r="W185" i="32"/>
  <c r="J185" i="32" s="1"/>
  <c r="W212" i="32"/>
  <c r="J212" i="32" s="1"/>
  <c r="X212" i="32"/>
  <c r="K212" i="32" s="1"/>
  <c r="W356" i="32"/>
  <c r="J356" i="32" s="1"/>
  <c r="X356" i="32"/>
  <c r="K356" i="32" s="1"/>
  <c r="W344" i="32"/>
  <c r="J344" i="32" s="1"/>
  <c r="X344" i="32"/>
  <c r="K344" i="32" s="1"/>
  <c r="X399" i="32"/>
  <c r="K399" i="32" s="1"/>
  <c r="W399" i="32"/>
  <c r="J399" i="32" s="1"/>
  <c r="X497" i="32"/>
  <c r="K497" i="32" s="1"/>
  <c r="W497" i="32"/>
  <c r="J497" i="32" s="1"/>
  <c r="X571" i="32"/>
  <c r="K571" i="32" s="1"/>
  <c r="W571" i="32"/>
  <c r="J571" i="32" s="1"/>
  <c r="X559" i="32"/>
  <c r="K559" i="32" s="1"/>
  <c r="W559" i="32"/>
  <c r="J559" i="32" s="1"/>
  <c r="X600" i="32"/>
  <c r="K600" i="32" s="1"/>
  <c r="W600" i="32"/>
  <c r="J600" i="32" s="1"/>
  <c r="W21" i="32"/>
  <c r="J21" i="32" s="1"/>
  <c r="X21" i="32"/>
  <c r="K21" i="32" s="1"/>
  <c r="W9" i="32"/>
  <c r="J9" i="32" s="1"/>
  <c r="X9" i="32"/>
  <c r="K9" i="32" s="1"/>
  <c r="X40" i="32"/>
  <c r="K40" i="32" s="1"/>
  <c r="W40" i="32"/>
  <c r="J40" i="32" s="1"/>
  <c r="X28" i="32"/>
  <c r="K28" i="32" s="1"/>
  <c r="W28" i="32"/>
  <c r="J28" i="32" s="1"/>
  <c r="W54" i="32"/>
  <c r="J54" i="32" s="1"/>
  <c r="X54" i="32"/>
  <c r="K54" i="32" s="1"/>
  <c r="W66" i="32"/>
  <c r="J66" i="32" s="1"/>
  <c r="X66" i="32"/>
  <c r="K66" i="32" s="1"/>
  <c r="W90" i="32"/>
  <c r="J90" i="32" s="1"/>
  <c r="X90" i="32"/>
  <c r="K90" i="32" s="1"/>
  <c r="W78" i="32"/>
  <c r="J78" i="32" s="1"/>
  <c r="X78" i="32"/>
  <c r="K78" i="32" s="1"/>
  <c r="W94" i="32"/>
  <c r="J94" i="32" s="1"/>
  <c r="X94" i="32"/>
  <c r="K94" i="32" s="1"/>
  <c r="W170" i="32"/>
  <c r="J170" i="32" s="1"/>
  <c r="X170" i="32"/>
  <c r="K170" i="32" s="1"/>
  <c r="W158" i="32"/>
  <c r="J158" i="32" s="1"/>
  <c r="X158" i="32"/>
  <c r="K158" i="32" s="1"/>
  <c r="X134" i="32"/>
  <c r="K134" i="32" s="1"/>
  <c r="W134" i="32"/>
  <c r="J134" i="32" s="1"/>
  <c r="X122" i="32"/>
  <c r="K122" i="32" s="1"/>
  <c r="W122" i="32"/>
  <c r="J122" i="32" s="1"/>
  <c r="X110" i="32"/>
  <c r="K110" i="32" s="1"/>
  <c r="W110" i="32"/>
  <c r="J110" i="32" s="1"/>
  <c r="W195" i="32"/>
  <c r="J195" i="32" s="1"/>
  <c r="X195" i="32"/>
  <c r="K195" i="32" s="1"/>
  <c r="W184" i="32"/>
  <c r="J184" i="32" s="1"/>
  <c r="X184" i="32"/>
  <c r="K184" i="32" s="1"/>
  <c r="W211" i="32"/>
  <c r="J211" i="32" s="1"/>
  <c r="X211" i="32"/>
  <c r="K211" i="32" s="1"/>
  <c r="W272" i="32"/>
  <c r="J272" i="32" s="1"/>
  <c r="X272" i="32"/>
  <c r="K272" i="32" s="1"/>
  <c r="W355" i="32"/>
  <c r="J355" i="32" s="1"/>
  <c r="X355" i="32"/>
  <c r="K355" i="32" s="1"/>
  <c r="W398" i="32"/>
  <c r="J398" i="32" s="1"/>
  <c r="X398" i="32"/>
  <c r="K398" i="32" s="1"/>
  <c r="W386" i="32"/>
  <c r="J386" i="32" s="1"/>
  <c r="X386" i="32"/>
  <c r="K386" i="32" s="1"/>
  <c r="W496" i="32"/>
  <c r="J496" i="32" s="1"/>
  <c r="X496" i="32"/>
  <c r="K496" i="32" s="1"/>
  <c r="W485" i="32"/>
  <c r="J485" i="32" s="1"/>
  <c r="X485" i="32"/>
  <c r="K485" i="32" s="1"/>
  <c r="W506" i="32"/>
  <c r="J506" i="32" s="1"/>
  <c r="X506" i="32"/>
  <c r="K506" i="32" s="1"/>
  <c r="X674" i="32"/>
  <c r="K674" i="32" s="1"/>
  <c r="W674" i="32"/>
  <c r="J674" i="32" s="1"/>
  <c r="X662" i="32"/>
  <c r="K662" i="32" s="1"/>
  <c r="W662" i="32"/>
  <c r="J662" i="32" s="1"/>
  <c r="W717" i="32"/>
  <c r="J717" i="32" s="1"/>
  <c r="X717" i="32"/>
  <c r="K717" i="32" s="1"/>
  <c r="W746" i="32"/>
  <c r="J746" i="32" s="1"/>
  <c r="X746" i="32"/>
  <c r="K746" i="32" s="1"/>
  <c r="X612" i="32"/>
  <c r="K612" i="32" s="1"/>
  <c r="X324" i="32"/>
  <c r="K324" i="32" s="1"/>
  <c r="X219" i="32"/>
  <c r="K219" i="32" s="1"/>
  <c r="W174" i="32"/>
  <c r="J174" i="32" s="1"/>
  <c r="X108" i="32"/>
  <c r="K108" i="32" s="1"/>
  <c r="X46" i="32"/>
  <c r="K46" i="32" s="1"/>
  <c r="W614" i="32"/>
  <c r="J614" i="32" s="1"/>
  <c r="X614" i="32"/>
  <c r="K614" i="32" s="1"/>
  <c r="W638" i="32"/>
  <c r="J638" i="32" s="1"/>
  <c r="X638" i="32"/>
  <c r="K638" i="32" s="1"/>
  <c r="W650" i="32"/>
  <c r="J650" i="32" s="1"/>
  <c r="X650" i="32"/>
  <c r="K650" i="32" s="1"/>
  <c r="W687" i="32"/>
  <c r="J687" i="32" s="1"/>
  <c r="X687" i="32"/>
  <c r="K687" i="32" s="1"/>
  <c r="W555" i="32"/>
  <c r="J555" i="32" s="1"/>
  <c r="X555" i="32"/>
  <c r="K555" i="32" s="1"/>
  <c r="X405" i="32"/>
  <c r="K405" i="32" s="1"/>
  <c r="W405" i="32"/>
  <c r="J405" i="32" s="1"/>
  <c r="X819" i="32"/>
  <c r="K819" i="32" s="1"/>
  <c r="X735" i="32"/>
  <c r="K735" i="32" s="1"/>
  <c r="X720" i="32"/>
  <c r="K720" i="32" s="1"/>
  <c r="W544" i="32"/>
  <c r="J544" i="32" s="1"/>
  <c r="W323" i="32"/>
  <c r="J323" i="32" s="1"/>
  <c r="W686" i="32"/>
  <c r="J686" i="32" s="1"/>
  <c r="X686" i="32"/>
  <c r="K686" i="32" s="1"/>
  <c r="W715" i="32"/>
  <c r="J715" i="32" s="1"/>
  <c r="X715" i="32"/>
  <c r="K715" i="32" s="1"/>
  <c r="X817" i="32"/>
  <c r="K817" i="32" s="1"/>
  <c r="W817" i="32"/>
  <c r="J817" i="32" s="1"/>
  <c r="W805" i="32"/>
  <c r="J805" i="32" s="1"/>
  <c r="X805" i="32"/>
  <c r="K805" i="32" s="1"/>
  <c r="W757" i="32"/>
  <c r="J757" i="32" s="1"/>
  <c r="X757" i="32"/>
  <c r="K757" i="32" s="1"/>
  <c r="X758" i="32"/>
  <c r="K758" i="32" s="1"/>
  <c r="W758" i="32"/>
  <c r="J758" i="32" s="1"/>
  <c r="W676" i="32"/>
  <c r="J676" i="32" s="1"/>
  <c r="X676" i="32"/>
  <c r="K676" i="32" s="1"/>
  <c r="W451" i="32"/>
  <c r="J451" i="32" s="1"/>
  <c r="X451" i="32"/>
  <c r="K451" i="32" s="1"/>
  <c r="W331" i="32"/>
  <c r="J331" i="32" s="1"/>
  <c r="X331" i="32"/>
  <c r="K331" i="32" s="1"/>
  <c r="W520" i="32"/>
  <c r="J520" i="32" s="1"/>
  <c r="X279" i="32"/>
  <c r="K279" i="32" s="1"/>
  <c r="W167" i="32"/>
  <c r="J167" i="32" s="1"/>
  <c r="X794" i="32"/>
  <c r="K794" i="32" s="1"/>
  <c r="W794" i="32"/>
  <c r="J794" i="32" s="1"/>
  <c r="W718" i="32"/>
  <c r="J718" i="32" s="1"/>
  <c r="X718" i="32"/>
  <c r="K718" i="32" s="1"/>
  <c r="X27" i="32"/>
  <c r="K27" i="32" s="1"/>
  <c r="W27" i="32"/>
  <c r="J27" i="32" s="1"/>
  <c r="W65" i="32"/>
  <c r="J65" i="32" s="1"/>
  <c r="X65" i="32"/>
  <c r="K65" i="32" s="1"/>
  <c r="W77" i="32"/>
  <c r="J77" i="32" s="1"/>
  <c r="X77" i="32"/>
  <c r="K77" i="32" s="1"/>
  <c r="X93" i="32"/>
  <c r="K93" i="32" s="1"/>
  <c r="W93" i="32"/>
  <c r="J93" i="32" s="1"/>
  <c r="W169" i="32"/>
  <c r="J169" i="32" s="1"/>
  <c r="X169" i="32"/>
  <c r="K169" i="32" s="1"/>
  <c r="X157" i="32"/>
  <c r="K157" i="32" s="1"/>
  <c r="W157" i="32"/>
  <c r="J157" i="32" s="1"/>
  <c r="X121" i="32"/>
  <c r="K121" i="32" s="1"/>
  <c r="W121" i="32"/>
  <c r="J121" i="32" s="1"/>
  <c r="W183" i="32"/>
  <c r="J183" i="32" s="1"/>
  <c r="X183" i="32"/>
  <c r="K183" i="32" s="1"/>
  <c r="W210" i="32"/>
  <c r="J210" i="32" s="1"/>
  <c r="X210" i="32"/>
  <c r="K210" i="32" s="1"/>
  <c r="W230" i="32"/>
  <c r="J230" i="32" s="1"/>
  <c r="X230" i="32"/>
  <c r="K230" i="32" s="1"/>
  <c r="W218" i="32"/>
  <c r="J218" i="32" s="1"/>
  <c r="X218" i="32"/>
  <c r="K218" i="32" s="1"/>
  <c r="W278" i="32"/>
  <c r="J278" i="32" s="1"/>
  <c r="X278" i="32"/>
  <c r="K278" i="32" s="1"/>
  <c r="W354" i="32"/>
  <c r="J354" i="32" s="1"/>
  <c r="X354" i="32"/>
  <c r="K354" i="32" s="1"/>
  <c r="W330" i="32"/>
  <c r="J330" i="32" s="1"/>
  <c r="X330" i="32"/>
  <c r="K330" i="32" s="1"/>
  <c r="W362" i="32"/>
  <c r="J362" i="32" s="1"/>
  <c r="X362" i="32"/>
  <c r="K362" i="32" s="1"/>
  <c r="W397" i="32"/>
  <c r="J397" i="32" s="1"/>
  <c r="X397" i="32"/>
  <c r="K397" i="32" s="1"/>
  <c r="W428" i="32"/>
  <c r="J428" i="32" s="1"/>
  <c r="X428" i="32"/>
  <c r="K428" i="32" s="1"/>
  <c r="W416" i="32"/>
  <c r="J416" i="32" s="1"/>
  <c r="X416" i="32"/>
  <c r="K416" i="32" s="1"/>
  <c r="W19" i="32"/>
  <c r="J19" i="32" s="1"/>
  <c r="X19" i="32"/>
  <c r="K19" i="32" s="1"/>
  <c r="W76" i="32"/>
  <c r="J76" i="32" s="1"/>
  <c r="X76" i="32"/>
  <c r="K76" i="32" s="1"/>
  <c r="X168" i="32"/>
  <c r="K168" i="32" s="1"/>
  <c r="W168" i="32"/>
  <c r="J168" i="32" s="1"/>
  <c r="W144" i="32"/>
  <c r="J144" i="32" s="1"/>
  <c r="X144" i="32"/>
  <c r="K144" i="32" s="1"/>
  <c r="W182" i="32"/>
  <c r="J182" i="32" s="1"/>
  <c r="X182" i="32"/>
  <c r="K182" i="32" s="1"/>
  <c r="X209" i="32"/>
  <c r="K209" i="32" s="1"/>
  <c r="W209" i="32"/>
  <c r="J209" i="32" s="1"/>
  <c r="W229" i="32"/>
  <c r="J229" i="32" s="1"/>
  <c r="X229" i="32"/>
  <c r="K229" i="32" s="1"/>
  <c r="W302" i="32"/>
  <c r="J302" i="32" s="1"/>
  <c r="X302" i="32"/>
  <c r="K302" i="32" s="1"/>
  <c r="W290" i="32"/>
  <c r="J290" i="32" s="1"/>
  <c r="X290" i="32"/>
  <c r="K290" i="32" s="1"/>
  <c r="W375" i="32"/>
  <c r="J375" i="32" s="1"/>
  <c r="X375" i="32"/>
  <c r="K375" i="32" s="1"/>
  <c r="W427" i="32"/>
  <c r="J427" i="32" s="1"/>
  <c r="X427" i="32"/>
  <c r="K427" i="32" s="1"/>
  <c r="W446" i="32"/>
  <c r="J446" i="32" s="1"/>
  <c r="X446" i="32"/>
  <c r="K446" i="32" s="1"/>
  <c r="W434" i="32"/>
  <c r="J434" i="32" s="1"/>
  <c r="X434" i="32"/>
  <c r="K434" i="32" s="1"/>
  <c r="X472" i="32"/>
  <c r="K472" i="32" s="1"/>
  <c r="W472" i="32"/>
  <c r="J472" i="32" s="1"/>
  <c r="W494" i="32"/>
  <c r="J494" i="32" s="1"/>
  <c r="X494" i="32"/>
  <c r="K494" i="32" s="1"/>
  <c r="X516" i="32"/>
  <c r="K516" i="32" s="1"/>
  <c r="W516" i="32"/>
  <c r="J516" i="32" s="1"/>
  <c r="W18" i="32"/>
  <c r="J18" i="32" s="1"/>
  <c r="X18" i="32"/>
  <c r="K18" i="32" s="1"/>
  <c r="X51" i="32"/>
  <c r="K51" i="32" s="1"/>
  <c r="W51" i="32"/>
  <c r="J51" i="32" s="1"/>
  <c r="X63" i="32"/>
  <c r="K63" i="32" s="1"/>
  <c r="W63" i="32"/>
  <c r="J63" i="32" s="1"/>
  <c r="X75" i="32"/>
  <c r="K75" i="32" s="1"/>
  <c r="W75" i="32"/>
  <c r="J75" i="32" s="1"/>
  <c r="X103" i="32"/>
  <c r="K103" i="32" s="1"/>
  <c r="W103" i="32"/>
  <c r="J103" i="32" s="1"/>
  <c r="W155" i="32"/>
  <c r="J155" i="32" s="1"/>
  <c r="X155" i="32"/>
  <c r="K155" i="32" s="1"/>
  <c r="W107" i="32"/>
  <c r="J107" i="32" s="1"/>
  <c r="X107" i="32"/>
  <c r="K107" i="32" s="1"/>
  <c r="X192" i="32"/>
  <c r="K192" i="32" s="1"/>
  <c r="W192" i="32"/>
  <c r="J192" i="32" s="1"/>
  <c r="X269" i="32"/>
  <c r="K269" i="32" s="1"/>
  <c r="W269" i="32"/>
  <c r="J269" i="32" s="1"/>
  <c r="W301" i="32"/>
  <c r="J301" i="32" s="1"/>
  <c r="X301" i="32"/>
  <c r="K301" i="32" s="1"/>
  <c r="X340" i="32"/>
  <c r="K340" i="32" s="1"/>
  <c r="W340" i="32"/>
  <c r="J340" i="32" s="1"/>
  <c r="W374" i="32"/>
  <c r="J374" i="32" s="1"/>
  <c r="X374" i="32"/>
  <c r="K374" i="32" s="1"/>
  <c r="W426" i="32"/>
  <c r="J426" i="32" s="1"/>
  <c r="X426" i="32"/>
  <c r="K426" i="32" s="1"/>
  <c r="X414" i="32"/>
  <c r="K414" i="32" s="1"/>
  <c r="W414" i="32"/>
  <c r="J414" i="32" s="1"/>
  <c r="W445" i="32"/>
  <c r="J445" i="32" s="1"/>
  <c r="X445" i="32"/>
  <c r="K445" i="32" s="1"/>
  <c r="W503" i="32"/>
  <c r="J503" i="32" s="1"/>
  <c r="X503" i="32"/>
  <c r="K503" i="32" s="1"/>
  <c r="W756" i="32"/>
  <c r="J756" i="32" s="1"/>
  <c r="X756" i="32"/>
  <c r="K756" i="32" s="1"/>
  <c r="X769" i="32"/>
  <c r="K769" i="32" s="1"/>
  <c r="W700" i="32"/>
  <c r="J700" i="32" s="1"/>
  <c r="X515" i="32"/>
  <c r="K515" i="32" s="1"/>
  <c r="X486" i="32"/>
  <c r="K486" i="32" s="1"/>
  <c r="X32" i="32"/>
  <c r="K32" i="32" s="1"/>
  <c r="J11" i="39"/>
  <c r="J752" i="39" s="1"/>
  <c r="J757" i="39" s="1"/>
  <c r="I11" i="39"/>
  <c r="I752" i="39" s="1"/>
  <c r="I757" i="39" s="1"/>
  <c r="P747" i="39"/>
  <c r="O747" i="39"/>
  <c r="N747" i="39"/>
  <c r="M747" i="39"/>
  <c r="O746" i="39"/>
  <c r="P746" i="39"/>
  <c r="N746" i="39"/>
  <c r="M746" i="39"/>
  <c r="P745" i="39"/>
  <c r="O745" i="39"/>
  <c r="N745" i="39"/>
  <c r="M745" i="39"/>
  <c r="P744" i="39"/>
  <c r="O744" i="39"/>
  <c r="N744" i="39"/>
  <c r="M744" i="39"/>
  <c r="P743" i="39"/>
  <c r="O743" i="39"/>
  <c r="N743" i="39"/>
  <c r="M743" i="39"/>
  <c r="P742" i="39"/>
  <c r="O742" i="39"/>
  <c r="N742" i="39"/>
  <c r="M742" i="39"/>
  <c r="P741" i="39"/>
  <c r="O741" i="39"/>
  <c r="N741" i="39"/>
  <c r="M741" i="39"/>
  <c r="P740" i="39"/>
  <c r="O740" i="39"/>
  <c r="N740" i="39"/>
  <c r="M740" i="39"/>
  <c r="P739" i="39"/>
  <c r="O739" i="39"/>
  <c r="N739" i="39"/>
  <c r="M739" i="39"/>
  <c r="O738" i="39"/>
  <c r="P738" i="39"/>
  <c r="N738" i="39"/>
  <c r="M738" i="39"/>
  <c r="P737" i="39"/>
  <c r="O737" i="39"/>
  <c r="N737" i="39"/>
  <c r="M737" i="39"/>
  <c r="P736" i="39"/>
  <c r="O736" i="39"/>
  <c r="N736" i="39"/>
  <c r="M736" i="39"/>
  <c r="O735" i="39"/>
  <c r="P735" i="39"/>
  <c r="M735" i="39"/>
  <c r="N735" i="39"/>
  <c r="O734" i="39"/>
  <c r="P734" i="39"/>
  <c r="N734" i="39"/>
  <c r="M734" i="39"/>
  <c r="P733" i="39"/>
  <c r="O733" i="39"/>
  <c r="N733" i="39"/>
  <c r="M733" i="39"/>
  <c r="P732" i="39"/>
  <c r="O732" i="39"/>
  <c r="N732" i="39"/>
  <c r="M732" i="39"/>
  <c r="P731" i="39"/>
  <c r="O731" i="39"/>
  <c r="N731" i="39"/>
  <c r="M731" i="39"/>
  <c r="P730" i="39"/>
  <c r="O730" i="39"/>
  <c r="M730" i="39"/>
  <c r="N730" i="39"/>
  <c r="O729" i="39"/>
  <c r="P729" i="39"/>
  <c r="M729" i="39"/>
  <c r="N729" i="39"/>
  <c r="P727" i="39"/>
  <c r="O727" i="39"/>
  <c r="N727" i="39"/>
  <c r="M727" i="39"/>
  <c r="P726" i="39"/>
  <c r="O726" i="39"/>
  <c r="N726" i="39"/>
  <c r="M726" i="39"/>
  <c r="P725" i="39"/>
  <c r="O725" i="39"/>
  <c r="N725" i="39"/>
  <c r="M725" i="39"/>
  <c r="P724" i="39"/>
  <c r="O724" i="39"/>
  <c r="N724" i="39"/>
  <c r="M724" i="39"/>
  <c r="P723" i="39"/>
  <c r="O723" i="39"/>
  <c r="N723" i="39"/>
  <c r="M723" i="39"/>
  <c r="P722" i="39"/>
  <c r="O722" i="39"/>
  <c r="N722" i="39"/>
  <c r="M722" i="39"/>
  <c r="P721" i="39"/>
  <c r="O721" i="39"/>
  <c r="N721" i="39"/>
  <c r="M721" i="39"/>
  <c r="P720" i="39"/>
  <c r="O720" i="39"/>
  <c r="N720" i="39"/>
  <c r="M720" i="39"/>
  <c r="P718" i="39"/>
  <c r="O718" i="39"/>
  <c r="N718" i="39"/>
  <c r="M718" i="39"/>
  <c r="P717" i="39"/>
  <c r="O717" i="39"/>
  <c r="N717" i="39"/>
  <c r="M717" i="39"/>
  <c r="P716" i="39"/>
  <c r="O716" i="39"/>
  <c r="M716" i="39"/>
  <c r="N716" i="39"/>
  <c r="P715" i="39"/>
  <c r="O715" i="39"/>
  <c r="N715" i="39"/>
  <c r="M715" i="39"/>
  <c r="P714" i="39"/>
  <c r="O714" i="39"/>
  <c r="N714" i="39"/>
  <c r="M714" i="39"/>
  <c r="P712" i="39"/>
  <c r="O712" i="39"/>
  <c r="N712" i="39"/>
  <c r="M712" i="39"/>
  <c r="P711" i="39"/>
  <c r="O711" i="39"/>
  <c r="N711" i="39"/>
  <c r="M711" i="39"/>
  <c r="P709" i="39"/>
  <c r="P710" i="39" s="1"/>
  <c r="O709" i="39"/>
  <c r="O710" i="39" s="1"/>
  <c r="N709" i="39"/>
  <c r="N710" i="39" s="1"/>
  <c r="M709" i="39"/>
  <c r="M710" i="39" s="1"/>
  <c r="P707" i="39"/>
  <c r="O707" i="39"/>
  <c r="N707" i="39"/>
  <c r="M707" i="39"/>
  <c r="P706" i="39"/>
  <c r="O706" i="39"/>
  <c r="N706" i="39"/>
  <c r="M706" i="39"/>
  <c r="P705" i="39"/>
  <c r="O705" i="39"/>
  <c r="N705" i="39"/>
  <c r="M705" i="39"/>
  <c r="P704" i="39"/>
  <c r="O704" i="39"/>
  <c r="N704" i="39"/>
  <c r="M704" i="39"/>
  <c r="P703" i="39"/>
  <c r="O703" i="39"/>
  <c r="N703" i="39"/>
  <c r="M703" i="39"/>
  <c r="P702" i="39"/>
  <c r="O702" i="39"/>
  <c r="N702" i="39"/>
  <c r="M702" i="39"/>
  <c r="P701" i="39"/>
  <c r="O701" i="39"/>
  <c r="N701" i="39"/>
  <c r="M701" i="39"/>
  <c r="P700" i="39"/>
  <c r="O700" i="39"/>
  <c r="N700" i="39"/>
  <c r="M700" i="39"/>
  <c r="P699" i="39"/>
  <c r="O699" i="39"/>
  <c r="N699" i="39"/>
  <c r="M699" i="39"/>
  <c r="P698" i="39"/>
  <c r="O698" i="39"/>
  <c r="N698" i="39"/>
  <c r="M698" i="39"/>
  <c r="O697" i="39"/>
  <c r="P697" i="39"/>
  <c r="N697" i="39"/>
  <c r="M697" i="39"/>
  <c r="P696" i="39"/>
  <c r="O696" i="39"/>
  <c r="N696" i="39"/>
  <c r="M696" i="39"/>
  <c r="P695" i="39"/>
  <c r="O695" i="39"/>
  <c r="N695" i="39"/>
  <c r="M695" i="39"/>
  <c r="P694" i="39"/>
  <c r="O694" i="39"/>
  <c r="N694" i="39"/>
  <c r="M694" i="39"/>
  <c r="P693" i="39"/>
  <c r="O693" i="39"/>
  <c r="N693" i="39"/>
  <c r="M693" i="39"/>
  <c r="P692" i="39"/>
  <c r="O692" i="39"/>
  <c r="M692" i="39"/>
  <c r="N692" i="39"/>
  <c r="P691" i="39"/>
  <c r="O691" i="39"/>
  <c r="N691" i="39"/>
  <c r="M691" i="39"/>
  <c r="P689" i="39"/>
  <c r="P690" i="39" s="1"/>
  <c r="O689" i="39"/>
  <c r="O690" i="39" s="1"/>
  <c r="N689" i="39"/>
  <c r="N690" i="39" s="1"/>
  <c r="M689" i="39"/>
  <c r="M690" i="39" s="1"/>
  <c r="P687" i="39"/>
  <c r="O687" i="39"/>
  <c r="N687" i="39"/>
  <c r="M687" i="39"/>
  <c r="P686" i="39"/>
  <c r="O686" i="39"/>
  <c r="N686" i="39"/>
  <c r="M686" i="39"/>
  <c r="P685" i="39"/>
  <c r="O685" i="39"/>
  <c r="N685" i="39"/>
  <c r="M685" i="39"/>
  <c r="P683" i="39"/>
  <c r="O683" i="39"/>
  <c r="N683" i="39"/>
  <c r="M683" i="39"/>
  <c r="P682" i="39"/>
  <c r="O682" i="39"/>
  <c r="N682" i="39"/>
  <c r="M682" i="39"/>
  <c r="P680" i="39"/>
  <c r="O680" i="39"/>
  <c r="N680" i="39"/>
  <c r="M680" i="39"/>
  <c r="P679" i="39"/>
  <c r="O679" i="39"/>
  <c r="N679" i="39"/>
  <c r="M679" i="39"/>
  <c r="O678" i="39"/>
  <c r="P678" i="39"/>
  <c r="N678" i="39"/>
  <c r="M678" i="39"/>
  <c r="P677" i="39"/>
  <c r="O677" i="39"/>
  <c r="N677" i="39"/>
  <c r="M677" i="39"/>
  <c r="P676" i="39"/>
  <c r="O676" i="39"/>
  <c r="N676" i="39"/>
  <c r="M676" i="39"/>
  <c r="O674" i="39"/>
  <c r="P674" i="39"/>
  <c r="N674" i="39"/>
  <c r="M674" i="39"/>
  <c r="P673" i="39"/>
  <c r="P675" i="39" s="1"/>
  <c r="O673" i="39"/>
  <c r="O675" i="39" s="1"/>
  <c r="N673" i="39"/>
  <c r="M673" i="39"/>
  <c r="P671" i="39"/>
  <c r="O671" i="39"/>
  <c r="N671" i="39"/>
  <c r="M671" i="39"/>
  <c r="P670" i="39"/>
  <c r="O670" i="39"/>
  <c r="N670" i="39"/>
  <c r="N672" i="39" s="1"/>
  <c r="M670" i="39"/>
  <c r="M672" i="39" s="1"/>
  <c r="P668" i="39"/>
  <c r="O668" i="39"/>
  <c r="N668" i="39"/>
  <c r="M668" i="39"/>
  <c r="P667" i="39"/>
  <c r="O667" i="39"/>
  <c r="N667" i="39"/>
  <c r="M667" i="39"/>
  <c r="P666" i="39"/>
  <c r="O666" i="39"/>
  <c r="N666" i="39"/>
  <c r="M666" i="39"/>
  <c r="P664" i="39"/>
  <c r="O664" i="39"/>
  <c r="N664" i="39"/>
  <c r="M664" i="39"/>
  <c r="P663" i="39"/>
  <c r="O663" i="39"/>
  <c r="N663" i="39"/>
  <c r="M663" i="39"/>
  <c r="O662" i="39"/>
  <c r="P662" i="39"/>
  <c r="N662" i="39"/>
  <c r="M662" i="39"/>
  <c r="P661" i="39"/>
  <c r="O661" i="39"/>
  <c r="N661" i="39"/>
  <c r="M661" i="39"/>
  <c r="P660" i="39"/>
  <c r="O660" i="39"/>
  <c r="N660" i="39"/>
  <c r="M660" i="39"/>
  <c r="P659" i="39"/>
  <c r="O659" i="39"/>
  <c r="N659" i="39"/>
  <c r="M659" i="39"/>
  <c r="P658" i="39"/>
  <c r="O658" i="39"/>
  <c r="N658" i="39"/>
  <c r="M658" i="39"/>
  <c r="P657" i="39"/>
  <c r="O657" i="39"/>
  <c r="N657" i="39"/>
  <c r="M657" i="39"/>
  <c r="P656" i="39"/>
  <c r="O656" i="39"/>
  <c r="N656" i="39"/>
  <c r="M656" i="39"/>
  <c r="P655" i="39"/>
  <c r="O655" i="39"/>
  <c r="N655" i="39"/>
  <c r="M655" i="39"/>
  <c r="P653" i="39"/>
  <c r="O653" i="39"/>
  <c r="N653" i="39"/>
  <c r="M653" i="39"/>
  <c r="P652" i="39"/>
  <c r="O652" i="39"/>
  <c r="N652" i="39"/>
  <c r="M652" i="39"/>
  <c r="P651" i="39"/>
  <c r="O651" i="39"/>
  <c r="N651" i="39"/>
  <c r="M651" i="39"/>
  <c r="O649" i="39"/>
  <c r="P649" i="39"/>
  <c r="N649" i="39"/>
  <c r="M649" i="39"/>
  <c r="P648" i="39"/>
  <c r="O648" i="39"/>
  <c r="N648" i="39"/>
  <c r="M648" i="39"/>
  <c r="O647" i="39"/>
  <c r="P647" i="39"/>
  <c r="N647" i="39"/>
  <c r="M647" i="39"/>
  <c r="P646" i="39"/>
  <c r="O646" i="39"/>
  <c r="N646" i="39"/>
  <c r="M646" i="39"/>
  <c r="P645" i="39"/>
  <c r="O645" i="39"/>
  <c r="N645" i="39"/>
  <c r="M645" i="39"/>
  <c r="P644" i="39"/>
  <c r="O644" i="39"/>
  <c r="N644" i="39"/>
  <c r="M644" i="39"/>
  <c r="P643" i="39"/>
  <c r="O643" i="39"/>
  <c r="N643" i="39"/>
  <c r="M643" i="39"/>
  <c r="P642" i="39"/>
  <c r="O642" i="39"/>
  <c r="N642" i="39"/>
  <c r="M642" i="39"/>
  <c r="P641" i="39"/>
  <c r="O641" i="39"/>
  <c r="N641" i="39"/>
  <c r="M641" i="39"/>
  <c r="P640" i="39"/>
  <c r="O640" i="39"/>
  <c r="N640" i="39"/>
  <c r="M640" i="39"/>
  <c r="O639" i="39"/>
  <c r="P639" i="39"/>
  <c r="N639" i="39"/>
  <c r="M639" i="39"/>
  <c r="P637" i="39"/>
  <c r="O637" i="39"/>
  <c r="N637" i="39"/>
  <c r="M637" i="39"/>
  <c r="P636" i="39"/>
  <c r="O636" i="39"/>
  <c r="N636" i="39"/>
  <c r="M636" i="39"/>
  <c r="P634" i="39"/>
  <c r="O634" i="39"/>
  <c r="N634" i="39"/>
  <c r="M634" i="39"/>
  <c r="P633" i="39"/>
  <c r="O633" i="39"/>
  <c r="N633" i="39"/>
  <c r="M633" i="39"/>
  <c r="P632" i="39"/>
  <c r="O632" i="39"/>
  <c r="N632" i="39"/>
  <c r="M632" i="39"/>
  <c r="P631" i="39"/>
  <c r="O631" i="39"/>
  <c r="N631" i="39"/>
  <c r="M631" i="39"/>
  <c r="P630" i="39"/>
  <c r="O630" i="39"/>
  <c r="N630" i="39"/>
  <c r="M630" i="39"/>
  <c r="P629" i="39"/>
  <c r="O629" i="39"/>
  <c r="N629" i="39"/>
  <c r="M629" i="39"/>
  <c r="P628" i="39"/>
  <c r="O628" i="39"/>
  <c r="M628" i="39"/>
  <c r="N628" i="39"/>
  <c r="P627" i="39"/>
  <c r="O627" i="39"/>
  <c r="N627" i="39"/>
  <c r="M627" i="39"/>
  <c r="P626" i="39"/>
  <c r="O626" i="39"/>
  <c r="N626" i="39"/>
  <c r="M626" i="39"/>
  <c r="P625" i="39"/>
  <c r="O625" i="39"/>
  <c r="N625" i="39"/>
  <c r="M625" i="39"/>
  <c r="P624" i="39"/>
  <c r="O624" i="39"/>
  <c r="N624" i="39"/>
  <c r="M624" i="39"/>
  <c r="P623" i="39"/>
  <c r="O623" i="39"/>
  <c r="N623" i="39"/>
  <c r="M623" i="39"/>
  <c r="P622" i="39"/>
  <c r="O622" i="39"/>
  <c r="N622" i="39"/>
  <c r="M622" i="39"/>
  <c r="P621" i="39"/>
  <c r="O621" i="39"/>
  <c r="N621" i="39"/>
  <c r="M621" i="39"/>
  <c r="P619" i="39"/>
  <c r="O619" i="39"/>
  <c r="N619" i="39"/>
  <c r="M619" i="39"/>
  <c r="P618" i="39"/>
  <c r="O618" i="39"/>
  <c r="N618" i="39"/>
  <c r="M618" i="39"/>
  <c r="P617" i="39"/>
  <c r="O617" i="39"/>
  <c r="N617" i="39"/>
  <c r="M617" i="39"/>
  <c r="P616" i="39"/>
  <c r="O616" i="39"/>
  <c r="N616" i="39"/>
  <c r="M616" i="39"/>
  <c r="O615" i="39"/>
  <c r="P615" i="39"/>
  <c r="N615" i="39"/>
  <c r="M615" i="39"/>
  <c r="P614" i="39"/>
  <c r="O614" i="39"/>
  <c r="N614" i="39"/>
  <c r="M614" i="39"/>
  <c r="P613" i="39"/>
  <c r="O613" i="39"/>
  <c r="N613" i="39"/>
  <c r="M613" i="39"/>
  <c r="P612" i="39"/>
  <c r="O612" i="39"/>
  <c r="N612" i="39"/>
  <c r="M612" i="39"/>
  <c r="P611" i="39"/>
  <c r="O611" i="39"/>
  <c r="N611" i="39"/>
  <c r="M611" i="39"/>
  <c r="P610" i="39"/>
  <c r="O610" i="39"/>
  <c r="N610" i="39"/>
  <c r="M610" i="39"/>
  <c r="P609" i="39"/>
  <c r="O609" i="39"/>
  <c r="N609" i="39"/>
  <c r="M609" i="39"/>
  <c r="P608" i="39"/>
  <c r="O608" i="39"/>
  <c r="N608" i="39"/>
  <c r="M608" i="39"/>
  <c r="P607" i="39"/>
  <c r="O607" i="39"/>
  <c r="N607" i="39"/>
  <c r="M607" i="39"/>
  <c r="P606" i="39"/>
  <c r="O606" i="39"/>
  <c r="N606" i="39"/>
  <c r="M606" i="39"/>
  <c r="P605" i="39"/>
  <c r="O605" i="39"/>
  <c r="N605" i="39"/>
  <c r="M605" i="39"/>
  <c r="P604" i="39"/>
  <c r="O604" i="39"/>
  <c r="N604" i="39"/>
  <c r="M604" i="39"/>
  <c r="P603" i="39"/>
  <c r="O603" i="39"/>
  <c r="N603" i="39"/>
  <c r="M603" i="39"/>
  <c r="P602" i="39"/>
  <c r="O602" i="39"/>
  <c r="N602" i="39"/>
  <c r="M602" i="39"/>
  <c r="P601" i="39"/>
  <c r="O601" i="39"/>
  <c r="N601" i="39"/>
  <c r="M601" i="39"/>
  <c r="P600" i="39"/>
  <c r="O600" i="39"/>
  <c r="N600" i="39"/>
  <c r="M600" i="39"/>
  <c r="O599" i="39"/>
  <c r="P599" i="39"/>
  <c r="N599" i="39"/>
  <c r="M599" i="39"/>
  <c r="P598" i="39"/>
  <c r="O598" i="39"/>
  <c r="N598" i="39"/>
  <c r="M598" i="39"/>
  <c r="P597" i="39"/>
  <c r="O597" i="39"/>
  <c r="N597" i="39"/>
  <c r="M597" i="39"/>
  <c r="P596" i="39"/>
  <c r="O596" i="39"/>
  <c r="N596" i="39"/>
  <c r="M596" i="39"/>
  <c r="P594" i="39"/>
  <c r="P595" i="39" s="1"/>
  <c r="O594" i="39"/>
  <c r="O595" i="39" s="1"/>
  <c r="N594" i="39"/>
  <c r="N595" i="39" s="1"/>
  <c r="M594" i="39"/>
  <c r="M595" i="39" s="1"/>
  <c r="P592" i="39"/>
  <c r="O592" i="39"/>
  <c r="M592" i="39"/>
  <c r="N592" i="39"/>
  <c r="P591" i="39"/>
  <c r="O591" i="39"/>
  <c r="N591" i="39"/>
  <c r="M591" i="39"/>
  <c r="P590" i="39"/>
  <c r="O590" i="39"/>
  <c r="N590" i="39"/>
  <c r="M590" i="39"/>
  <c r="P589" i="39"/>
  <c r="O589" i="39"/>
  <c r="N589" i="39"/>
  <c r="M589" i="39"/>
  <c r="P588" i="39"/>
  <c r="O588" i="39"/>
  <c r="N588" i="39"/>
  <c r="M588" i="39"/>
  <c r="P587" i="39"/>
  <c r="O587" i="39"/>
  <c r="N587" i="39"/>
  <c r="M587" i="39"/>
  <c r="P586" i="39"/>
  <c r="O586" i="39"/>
  <c r="N586" i="39"/>
  <c r="M586" i="39"/>
  <c r="P585" i="39"/>
  <c r="O585" i="39"/>
  <c r="N585" i="39"/>
  <c r="M585" i="39"/>
  <c r="P584" i="39"/>
  <c r="O584" i="39"/>
  <c r="N584" i="39"/>
  <c r="M584" i="39"/>
  <c r="P583" i="39"/>
  <c r="O583" i="39"/>
  <c r="N583" i="39"/>
  <c r="M583" i="39"/>
  <c r="P582" i="39"/>
  <c r="O582" i="39"/>
  <c r="M582" i="39"/>
  <c r="N582" i="39"/>
  <c r="P581" i="39"/>
  <c r="O581" i="39"/>
  <c r="N581" i="39"/>
  <c r="M581" i="39"/>
  <c r="P580" i="39"/>
  <c r="O580" i="39"/>
  <c r="N580" i="39"/>
  <c r="M580" i="39"/>
  <c r="P579" i="39"/>
  <c r="O579" i="39"/>
  <c r="M579" i="39"/>
  <c r="N579" i="39"/>
  <c r="P578" i="39"/>
  <c r="O578" i="39"/>
  <c r="N578" i="39"/>
  <c r="M578" i="39"/>
  <c r="P577" i="39"/>
  <c r="O577" i="39"/>
  <c r="N577" i="39"/>
  <c r="M577" i="39"/>
  <c r="P576" i="39"/>
  <c r="O576" i="39"/>
  <c r="N576" i="39"/>
  <c r="M576" i="39"/>
  <c r="P574" i="39"/>
  <c r="P575" i="39" s="1"/>
  <c r="O574" i="39"/>
  <c r="O575" i="39" s="1"/>
  <c r="N574" i="39"/>
  <c r="N575" i="39" s="1"/>
  <c r="M574" i="39"/>
  <c r="M575" i="39" s="1"/>
  <c r="P572" i="39"/>
  <c r="O572" i="39"/>
  <c r="N572" i="39"/>
  <c r="M572" i="39"/>
  <c r="P571" i="39"/>
  <c r="O571" i="39"/>
  <c r="N571" i="39"/>
  <c r="M571" i="39"/>
  <c r="P570" i="39"/>
  <c r="O570" i="39"/>
  <c r="N570" i="39"/>
  <c r="M570" i="39"/>
  <c r="P569" i="39"/>
  <c r="O569" i="39"/>
  <c r="N569" i="39"/>
  <c r="M569" i="39"/>
  <c r="O568" i="39"/>
  <c r="P568" i="39"/>
  <c r="N568" i="39"/>
  <c r="M568" i="39"/>
  <c r="P567" i="39"/>
  <c r="O567" i="39"/>
  <c r="N567" i="39"/>
  <c r="M567" i="39"/>
  <c r="P566" i="39"/>
  <c r="O566" i="39"/>
  <c r="N566" i="39"/>
  <c r="M566" i="39"/>
  <c r="P565" i="39"/>
  <c r="O565" i="39"/>
  <c r="N565" i="39"/>
  <c r="M565" i="39"/>
  <c r="P564" i="39"/>
  <c r="O564" i="39"/>
  <c r="N564" i="39"/>
  <c r="M564" i="39"/>
  <c r="P563" i="39"/>
  <c r="O563" i="39"/>
  <c r="N563" i="39"/>
  <c r="M563" i="39"/>
  <c r="P562" i="39"/>
  <c r="O562" i="39"/>
  <c r="N562" i="39"/>
  <c r="M562" i="39"/>
  <c r="P561" i="39"/>
  <c r="O561" i="39"/>
  <c r="N561" i="39"/>
  <c r="M561" i="39"/>
  <c r="P560" i="39"/>
  <c r="O560" i="39"/>
  <c r="N560" i="39"/>
  <c r="M560" i="39"/>
  <c r="P559" i="39"/>
  <c r="O559" i="39"/>
  <c r="N559" i="39"/>
  <c r="M559" i="39"/>
  <c r="P558" i="39"/>
  <c r="O558" i="39"/>
  <c r="N558" i="39"/>
  <c r="M558" i="39"/>
  <c r="P557" i="39"/>
  <c r="O557" i="39"/>
  <c r="N557" i="39"/>
  <c r="M557" i="39"/>
  <c r="P556" i="39"/>
  <c r="O556" i="39"/>
  <c r="N556" i="39"/>
  <c r="M556" i="39"/>
  <c r="O555" i="39"/>
  <c r="P555" i="39"/>
  <c r="N555" i="39"/>
  <c r="M555" i="39"/>
  <c r="P554" i="39"/>
  <c r="O554" i="39"/>
  <c r="N554" i="39"/>
  <c r="M554" i="39"/>
  <c r="P553" i="39"/>
  <c r="O553" i="39"/>
  <c r="N553" i="39"/>
  <c r="M553" i="39"/>
  <c r="P552" i="39"/>
  <c r="O552" i="39"/>
  <c r="N552" i="39"/>
  <c r="M552" i="39"/>
  <c r="P551" i="39"/>
  <c r="O551" i="39"/>
  <c r="N551" i="39"/>
  <c r="M551" i="39"/>
  <c r="P550" i="39"/>
  <c r="O550" i="39"/>
  <c r="N550" i="39"/>
  <c r="M550" i="39"/>
  <c r="P549" i="39"/>
  <c r="O549" i="39"/>
  <c r="N549" i="39"/>
  <c r="M549" i="39"/>
  <c r="P548" i="39"/>
  <c r="O548" i="39"/>
  <c r="N548" i="39"/>
  <c r="M548" i="39"/>
  <c r="O547" i="39"/>
  <c r="P547" i="39"/>
  <c r="N547" i="39"/>
  <c r="M547" i="39"/>
  <c r="P546" i="39"/>
  <c r="O546" i="39"/>
  <c r="N546" i="39"/>
  <c r="M546" i="39"/>
  <c r="P545" i="39"/>
  <c r="O545" i="39"/>
  <c r="N545" i="39"/>
  <c r="M545" i="39"/>
  <c r="P544" i="39"/>
  <c r="O544" i="39"/>
  <c r="N544" i="39"/>
  <c r="M544" i="39"/>
  <c r="P543" i="39"/>
  <c r="O543" i="39"/>
  <c r="N543" i="39"/>
  <c r="M543" i="39"/>
  <c r="P542" i="39"/>
  <c r="O542" i="39"/>
  <c r="N542" i="39"/>
  <c r="M542" i="39"/>
  <c r="P541" i="39"/>
  <c r="O541" i="39"/>
  <c r="N541" i="39"/>
  <c r="M541" i="39"/>
  <c r="P540" i="39"/>
  <c r="O540" i="39"/>
  <c r="N540" i="39"/>
  <c r="M540" i="39"/>
  <c r="P539" i="39"/>
  <c r="O539" i="39"/>
  <c r="N539" i="39"/>
  <c r="M539" i="39"/>
  <c r="P538" i="39"/>
  <c r="O538" i="39"/>
  <c r="M538" i="39"/>
  <c r="N538" i="39"/>
  <c r="P537" i="39"/>
  <c r="O537" i="39"/>
  <c r="N537" i="39"/>
  <c r="M537" i="39"/>
  <c r="O536" i="39"/>
  <c r="P536" i="39"/>
  <c r="N536" i="39"/>
  <c r="M536" i="39"/>
  <c r="P535" i="39"/>
  <c r="O535" i="39"/>
  <c r="N535" i="39"/>
  <c r="M535" i="39"/>
  <c r="P534" i="39"/>
  <c r="O534" i="39"/>
  <c r="N534" i="39"/>
  <c r="M534" i="39"/>
  <c r="P533" i="39"/>
  <c r="O533" i="39"/>
  <c r="N533" i="39"/>
  <c r="M533" i="39"/>
  <c r="P532" i="39"/>
  <c r="O532" i="39"/>
  <c r="N532" i="39"/>
  <c r="M532" i="39"/>
  <c r="P531" i="39"/>
  <c r="O531" i="39"/>
  <c r="N531" i="39"/>
  <c r="M531" i="39"/>
  <c r="P530" i="39"/>
  <c r="O530" i="39"/>
  <c r="N530" i="39"/>
  <c r="M530" i="39"/>
  <c r="P529" i="39"/>
  <c r="O529" i="39"/>
  <c r="N529" i="39"/>
  <c r="M529" i="39"/>
  <c r="P528" i="39"/>
  <c r="O528" i="39"/>
  <c r="N528" i="39"/>
  <c r="M528" i="39"/>
  <c r="P527" i="39"/>
  <c r="O527" i="39"/>
  <c r="N527" i="39"/>
  <c r="M527" i="39"/>
  <c r="O526" i="39"/>
  <c r="P526" i="39"/>
  <c r="N526" i="39"/>
  <c r="M526" i="39"/>
  <c r="P525" i="39"/>
  <c r="O525" i="39"/>
  <c r="N525" i="39"/>
  <c r="M525" i="39"/>
  <c r="P524" i="39"/>
  <c r="O524" i="39"/>
  <c r="N524" i="39"/>
  <c r="M524" i="39"/>
  <c r="P523" i="39"/>
  <c r="O523" i="39"/>
  <c r="N523" i="39"/>
  <c r="M523" i="39"/>
  <c r="P522" i="39"/>
  <c r="O522" i="39"/>
  <c r="N522" i="39"/>
  <c r="M522" i="39"/>
  <c r="P521" i="39"/>
  <c r="O521" i="39"/>
  <c r="N521" i="39"/>
  <c r="M521" i="39"/>
  <c r="P520" i="39"/>
  <c r="O520" i="39"/>
  <c r="N520" i="39"/>
  <c r="M520" i="39"/>
  <c r="P519" i="39"/>
  <c r="O519" i="39"/>
  <c r="N519" i="39"/>
  <c r="M519" i="39"/>
  <c r="P518" i="39"/>
  <c r="O518" i="39"/>
  <c r="N518" i="39"/>
  <c r="M518" i="39"/>
  <c r="P517" i="39"/>
  <c r="O517" i="39"/>
  <c r="N517" i="39"/>
  <c r="M517" i="39"/>
  <c r="P516" i="39"/>
  <c r="O516" i="39"/>
  <c r="N516" i="39"/>
  <c r="M516" i="39"/>
  <c r="P515" i="39"/>
  <c r="O515" i="39"/>
  <c r="N515" i="39"/>
  <c r="M515" i="39"/>
  <c r="P514" i="39"/>
  <c r="O514" i="39"/>
  <c r="N514" i="39"/>
  <c r="M514" i="39"/>
  <c r="P513" i="39"/>
  <c r="O513" i="39"/>
  <c r="N513" i="39"/>
  <c r="M513" i="39"/>
  <c r="P512" i="39"/>
  <c r="O512" i="39"/>
  <c r="N512" i="39"/>
  <c r="M512" i="39"/>
  <c r="P511" i="39"/>
  <c r="O511" i="39"/>
  <c r="M511" i="39"/>
  <c r="N511" i="39"/>
  <c r="P510" i="39"/>
  <c r="O510" i="39"/>
  <c r="N510" i="39"/>
  <c r="M510" i="39"/>
  <c r="P509" i="39"/>
  <c r="O509" i="39"/>
  <c r="N509" i="39"/>
  <c r="M509" i="39"/>
  <c r="P508" i="39"/>
  <c r="O508" i="39"/>
  <c r="N508" i="39"/>
  <c r="M508" i="39"/>
  <c r="P507" i="39"/>
  <c r="O507" i="39"/>
  <c r="N507" i="39"/>
  <c r="M507" i="39"/>
  <c r="P506" i="39"/>
  <c r="O506" i="39"/>
  <c r="N506" i="39"/>
  <c r="M506" i="39"/>
  <c r="O505" i="39"/>
  <c r="P505" i="39"/>
  <c r="N505" i="39"/>
  <c r="M505" i="39"/>
  <c r="P504" i="39"/>
  <c r="O504" i="39"/>
  <c r="N504" i="39"/>
  <c r="M504" i="39"/>
  <c r="P503" i="39"/>
  <c r="O503" i="39"/>
  <c r="N503" i="39"/>
  <c r="M503" i="39"/>
  <c r="P502" i="39"/>
  <c r="O502" i="39"/>
  <c r="N502" i="39"/>
  <c r="M502" i="39"/>
  <c r="P501" i="39"/>
  <c r="O501" i="39"/>
  <c r="N501" i="39"/>
  <c r="M501" i="39"/>
  <c r="P500" i="39"/>
  <c r="O500" i="39"/>
  <c r="N500" i="39"/>
  <c r="M500" i="39"/>
  <c r="P498" i="39"/>
  <c r="O498" i="39"/>
  <c r="N498" i="39"/>
  <c r="M498" i="39"/>
  <c r="P497" i="39"/>
  <c r="O497" i="39"/>
  <c r="N497" i="39"/>
  <c r="M497" i="39"/>
  <c r="P496" i="39"/>
  <c r="O496" i="39"/>
  <c r="N496" i="39"/>
  <c r="M496" i="39"/>
  <c r="P495" i="39"/>
  <c r="O495" i="39"/>
  <c r="M495" i="39"/>
  <c r="N495" i="39"/>
  <c r="P493" i="39"/>
  <c r="O493" i="39"/>
  <c r="N493" i="39"/>
  <c r="M493" i="39"/>
  <c r="P492" i="39"/>
  <c r="O492" i="39"/>
  <c r="N492" i="39"/>
  <c r="M492" i="39"/>
  <c r="P491" i="39"/>
  <c r="O491" i="39"/>
  <c r="M491" i="39"/>
  <c r="N491" i="39"/>
  <c r="P489" i="39"/>
  <c r="O489" i="39"/>
  <c r="N489" i="39"/>
  <c r="M489" i="39"/>
  <c r="P488" i="39"/>
  <c r="O488" i="39"/>
  <c r="N488" i="39"/>
  <c r="M488" i="39"/>
  <c r="P487" i="39"/>
  <c r="O487" i="39"/>
  <c r="N487" i="39"/>
  <c r="M487" i="39"/>
  <c r="P486" i="39"/>
  <c r="O486" i="39"/>
  <c r="N486" i="39"/>
  <c r="M486" i="39"/>
  <c r="P485" i="39"/>
  <c r="O485" i="39"/>
  <c r="N485" i="39"/>
  <c r="M485" i="39"/>
  <c r="P484" i="39"/>
  <c r="O484" i="39"/>
  <c r="N484" i="39"/>
  <c r="M484" i="39"/>
  <c r="P483" i="39"/>
  <c r="O483" i="39"/>
  <c r="N483" i="39"/>
  <c r="M483" i="39"/>
  <c r="P482" i="39"/>
  <c r="O482" i="39"/>
  <c r="N482" i="39"/>
  <c r="M482" i="39"/>
  <c r="P481" i="39"/>
  <c r="O481" i="39"/>
  <c r="M481" i="39"/>
  <c r="N481" i="39"/>
  <c r="P480" i="39"/>
  <c r="O480" i="39"/>
  <c r="N480" i="39"/>
  <c r="M480" i="39"/>
  <c r="P479" i="39"/>
  <c r="O479" i="39"/>
  <c r="N479" i="39"/>
  <c r="M479" i="39"/>
  <c r="P478" i="39"/>
  <c r="O478" i="39"/>
  <c r="N478" i="39"/>
  <c r="M478" i="39"/>
  <c r="P477" i="39"/>
  <c r="O477" i="39"/>
  <c r="N477" i="39"/>
  <c r="M477" i="39"/>
  <c r="P476" i="39"/>
  <c r="O476" i="39"/>
  <c r="N476" i="39"/>
  <c r="M476" i="39"/>
  <c r="P474" i="39"/>
  <c r="O474" i="39"/>
  <c r="N474" i="39"/>
  <c r="M474" i="39"/>
  <c r="P473" i="39"/>
  <c r="O473" i="39"/>
  <c r="N473" i="39"/>
  <c r="M473" i="39"/>
  <c r="P472" i="39"/>
  <c r="O472" i="39"/>
  <c r="N472" i="39"/>
  <c r="M472" i="39"/>
  <c r="P471" i="39"/>
  <c r="O471" i="39"/>
  <c r="N471" i="39"/>
  <c r="M471" i="39"/>
  <c r="P470" i="39"/>
  <c r="O470" i="39"/>
  <c r="N470" i="39"/>
  <c r="M470" i="39"/>
  <c r="P469" i="39"/>
  <c r="O469" i="39"/>
  <c r="M469" i="39"/>
  <c r="N469" i="39"/>
  <c r="P468" i="39"/>
  <c r="O468" i="39"/>
  <c r="N468" i="39"/>
  <c r="M468" i="39"/>
  <c r="P466" i="39"/>
  <c r="O466" i="39"/>
  <c r="N466" i="39"/>
  <c r="M466" i="39"/>
  <c r="P465" i="39"/>
  <c r="O465" i="39"/>
  <c r="N465" i="39"/>
  <c r="M465" i="39"/>
  <c r="P464" i="39"/>
  <c r="O464" i="39"/>
  <c r="N464" i="39"/>
  <c r="M464" i="39"/>
  <c r="P463" i="39"/>
  <c r="O463" i="39"/>
  <c r="M463" i="39"/>
  <c r="N463" i="39"/>
  <c r="P462" i="39"/>
  <c r="O462" i="39"/>
  <c r="N462" i="39"/>
  <c r="M462" i="39"/>
  <c r="P461" i="39"/>
  <c r="O461" i="39"/>
  <c r="N461" i="39"/>
  <c r="M461" i="39"/>
  <c r="P460" i="39"/>
  <c r="O460" i="39"/>
  <c r="N460" i="39"/>
  <c r="M460" i="39"/>
  <c r="P459" i="39"/>
  <c r="O459" i="39"/>
  <c r="N459" i="39"/>
  <c r="M459" i="39"/>
  <c r="P458" i="39"/>
  <c r="O458" i="39"/>
  <c r="N458" i="39"/>
  <c r="M458" i="39"/>
  <c r="O457" i="39"/>
  <c r="P457" i="39"/>
  <c r="N457" i="39"/>
  <c r="M457" i="39"/>
  <c r="P456" i="39"/>
  <c r="O456" i="39"/>
  <c r="N456" i="39"/>
  <c r="M456" i="39"/>
  <c r="P454" i="39"/>
  <c r="O454" i="39"/>
  <c r="N454" i="39"/>
  <c r="M454" i="39"/>
  <c r="P453" i="39"/>
  <c r="O453" i="39"/>
  <c r="N453" i="39"/>
  <c r="M453" i="39"/>
  <c r="O452" i="39"/>
  <c r="P452" i="39"/>
  <c r="M452" i="39"/>
  <c r="N452" i="39"/>
  <c r="P451" i="39"/>
  <c r="O451" i="39"/>
  <c r="N451" i="39"/>
  <c r="M451" i="39"/>
  <c r="P450" i="39"/>
  <c r="O450" i="39"/>
  <c r="N450" i="39"/>
  <c r="M450" i="39"/>
  <c r="P449" i="39"/>
  <c r="O449" i="39"/>
  <c r="N449" i="39"/>
  <c r="M449" i="39"/>
  <c r="P448" i="39"/>
  <c r="O448" i="39"/>
  <c r="N448" i="39"/>
  <c r="M448" i="39"/>
  <c r="P447" i="39"/>
  <c r="O447" i="39"/>
  <c r="N447" i="39"/>
  <c r="M447" i="39"/>
  <c r="O446" i="39"/>
  <c r="P446" i="39"/>
  <c r="N446" i="39"/>
  <c r="M446" i="39"/>
  <c r="P445" i="39"/>
  <c r="O445" i="39"/>
  <c r="N445" i="39"/>
  <c r="M445" i="39"/>
  <c r="P444" i="39"/>
  <c r="O444" i="39"/>
  <c r="N444" i="39"/>
  <c r="M444" i="39"/>
  <c r="P443" i="39"/>
  <c r="O443" i="39"/>
  <c r="N443" i="39"/>
  <c r="M443" i="39"/>
  <c r="P442" i="39"/>
  <c r="O442" i="39"/>
  <c r="N442" i="39"/>
  <c r="M442" i="39"/>
  <c r="P441" i="39"/>
  <c r="O441" i="39"/>
  <c r="N441" i="39"/>
  <c r="M441" i="39"/>
  <c r="P439" i="39"/>
  <c r="P440" i="39" s="1"/>
  <c r="O439" i="39"/>
  <c r="O440" i="39" s="1"/>
  <c r="N439" i="39"/>
  <c r="N440" i="39" s="1"/>
  <c r="M439" i="39"/>
  <c r="M440" i="39" s="1"/>
  <c r="P437" i="39"/>
  <c r="O437" i="39"/>
  <c r="N437" i="39"/>
  <c r="M437" i="39"/>
  <c r="P436" i="39"/>
  <c r="O436" i="39"/>
  <c r="N436" i="39"/>
  <c r="M436" i="39"/>
  <c r="P435" i="39"/>
  <c r="O435" i="39"/>
  <c r="N435" i="39"/>
  <c r="M435" i="39"/>
  <c r="P433" i="39"/>
  <c r="O433" i="39"/>
  <c r="N433" i="39"/>
  <c r="M433" i="39"/>
  <c r="O432" i="39"/>
  <c r="O434" i="39" s="1"/>
  <c r="P432" i="39"/>
  <c r="P434" i="39" s="1"/>
  <c r="N432" i="39"/>
  <c r="M432" i="39"/>
  <c r="P430" i="39"/>
  <c r="O430" i="39"/>
  <c r="N430" i="39"/>
  <c r="M430" i="39"/>
  <c r="P429" i="39"/>
  <c r="O429" i="39"/>
  <c r="N429" i="39"/>
  <c r="N431" i="39" s="1"/>
  <c r="M429" i="39"/>
  <c r="M431" i="39" s="1"/>
  <c r="P427" i="39"/>
  <c r="O427" i="39"/>
  <c r="N427" i="39"/>
  <c r="M427" i="39"/>
  <c r="P426" i="39"/>
  <c r="O426" i="39"/>
  <c r="N426" i="39"/>
  <c r="M426" i="39"/>
  <c r="P425" i="39"/>
  <c r="O425" i="39"/>
  <c r="N425" i="39"/>
  <c r="M425" i="39"/>
  <c r="P424" i="39"/>
  <c r="O424" i="39"/>
  <c r="N424" i="39"/>
  <c r="M424" i="39"/>
  <c r="P423" i="39"/>
  <c r="O423" i="39"/>
  <c r="N423" i="39"/>
  <c r="M423" i="39"/>
  <c r="P422" i="39"/>
  <c r="O422" i="39"/>
  <c r="N422" i="39"/>
  <c r="M422" i="39"/>
  <c r="P421" i="39"/>
  <c r="O421" i="39"/>
  <c r="N421" i="39"/>
  <c r="M421" i="39"/>
  <c r="P420" i="39"/>
  <c r="O420" i="39"/>
  <c r="N420" i="39"/>
  <c r="M420" i="39"/>
  <c r="P419" i="39"/>
  <c r="O419" i="39"/>
  <c r="N419" i="39"/>
  <c r="M419" i="39"/>
  <c r="P418" i="39"/>
  <c r="O418" i="39"/>
  <c r="N418" i="39"/>
  <c r="M418" i="39"/>
  <c r="P417" i="39"/>
  <c r="O417" i="39"/>
  <c r="N417" i="39"/>
  <c r="M417" i="39"/>
  <c r="P416" i="39"/>
  <c r="O416" i="39"/>
  <c r="N416" i="39"/>
  <c r="M416" i="39"/>
  <c r="P415" i="39"/>
  <c r="O415" i="39"/>
  <c r="N415" i="39"/>
  <c r="M415" i="39"/>
  <c r="O414" i="39"/>
  <c r="P414" i="39"/>
  <c r="N414" i="39"/>
  <c r="M414" i="39"/>
  <c r="P413" i="39"/>
  <c r="O413" i="39"/>
  <c r="N413" i="39"/>
  <c r="M413" i="39"/>
  <c r="P412" i="39"/>
  <c r="O412" i="39"/>
  <c r="N412" i="39"/>
  <c r="M412" i="39"/>
  <c r="P411" i="39"/>
  <c r="O411" i="39"/>
  <c r="N411" i="39"/>
  <c r="M411" i="39"/>
  <c r="P410" i="39"/>
  <c r="O410" i="39"/>
  <c r="N410" i="39"/>
  <c r="M410" i="39"/>
  <c r="P409" i="39"/>
  <c r="O409" i="39"/>
  <c r="M409" i="39"/>
  <c r="N409" i="39"/>
  <c r="P408" i="39"/>
  <c r="O408" i="39"/>
  <c r="N408" i="39"/>
  <c r="M408" i="39"/>
  <c r="P407" i="39"/>
  <c r="O407" i="39"/>
  <c r="N407" i="39"/>
  <c r="M407" i="39"/>
  <c r="P406" i="39"/>
  <c r="O406" i="39"/>
  <c r="N406" i="39"/>
  <c r="M406" i="39"/>
  <c r="P405" i="39"/>
  <c r="O405" i="39"/>
  <c r="N405" i="39"/>
  <c r="M405" i="39"/>
  <c r="P404" i="39"/>
  <c r="O404" i="39"/>
  <c r="N404" i="39"/>
  <c r="M404" i="39"/>
  <c r="P403" i="39"/>
  <c r="O403" i="39"/>
  <c r="N403" i="39"/>
  <c r="M403" i="39"/>
  <c r="P401" i="39"/>
  <c r="O401" i="39"/>
  <c r="N401" i="39"/>
  <c r="M401" i="39"/>
  <c r="P400" i="39"/>
  <c r="O400" i="39"/>
  <c r="N400" i="39"/>
  <c r="M400" i="39"/>
  <c r="P399" i="39"/>
  <c r="O399" i="39"/>
  <c r="N399" i="39"/>
  <c r="M399" i="39"/>
  <c r="P398" i="39"/>
  <c r="O398" i="39"/>
  <c r="M398" i="39"/>
  <c r="N398" i="39"/>
  <c r="P397" i="39"/>
  <c r="O397" i="39"/>
  <c r="N397" i="39"/>
  <c r="M397" i="39"/>
  <c r="P396" i="39"/>
  <c r="O396" i="39"/>
  <c r="N396" i="39"/>
  <c r="M396" i="39"/>
  <c r="P395" i="39"/>
  <c r="O395" i="39"/>
  <c r="M395" i="39"/>
  <c r="N395" i="39"/>
  <c r="P394" i="39"/>
  <c r="O394" i="39"/>
  <c r="N394" i="39"/>
  <c r="M394" i="39"/>
  <c r="P393" i="39"/>
  <c r="O393" i="39"/>
  <c r="N393" i="39"/>
  <c r="M393" i="39"/>
  <c r="P392" i="39"/>
  <c r="O392" i="39"/>
  <c r="N392" i="39"/>
  <c r="M392" i="39"/>
  <c r="P391" i="39"/>
  <c r="O391" i="39"/>
  <c r="N391" i="39"/>
  <c r="M391" i="39"/>
  <c r="P390" i="39"/>
  <c r="O390" i="39"/>
  <c r="N390" i="39"/>
  <c r="M390" i="39"/>
  <c r="P389" i="39"/>
  <c r="O389" i="39"/>
  <c r="N389" i="39"/>
  <c r="M389" i="39"/>
  <c r="P388" i="39"/>
  <c r="O388" i="39"/>
  <c r="N388" i="39"/>
  <c r="M388" i="39"/>
  <c r="P387" i="39"/>
  <c r="O387" i="39"/>
  <c r="N387" i="39"/>
  <c r="M387" i="39"/>
  <c r="P386" i="39"/>
  <c r="O386" i="39"/>
  <c r="N386" i="39"/>
  <c r="M386" i="39"/>
  <c r="P385" i="39"/>
  <c r="O385" i="39"/>
  <c r="N385" i="39"/>
  <c r="M385" i="39"/>
  <c r="P384" i="39"/>
  <c r="O384" i="39"/>
  <c r="N384" i="39"/>
  <c r="M384" i="39"/>
  <c r="P383" i="39"/>
  <c r="O383" i="39"/>
  <c r="N383" i="39"/>
  <c r="M383" i="39"/>
  <c r="P382" i="39"/>
  <c r="O382" i="39"/>
  <c r="N382" i="39"/>
  <c r="M382" i="39"/>
  <c r="P381" i="39"/>
  <c r="O381" i="39"/>
  <c r="N381" i="39"/>
  <c r="M381" i="39"/>
  <c r="P380" i="39"/>
  <c r="O380" i="39"/>
  <c r="N380" i="39"/>
  <c r="M380" i="39"/>
  <c r="P379" i="39"/>
  <c r="O379" i="39"/>
  <c r="N379" i="39"/>
  <c r="M379" i="39"/>
  <c r="P378" i="39"/>
  <c r="O378" i="39"/>
  <c r="N378" i="39"/>
  <c r="M378" i="39"/>
  <c r="P376" i="39"/>
  <c r="O376" i="39"/>
  <c r="N376" i="39"/>
  <c r="M376" i="39"/>
  <c r="P375" i="39"/>
  <c r="O375" i="39"/>
  <c r="N375" i="39"/>
  <c r="M375" i="39"/>
  <c r="P374" i="39"/>
  <c r="O374" i="39"/>
  <c r="N374" i="39"/>
  <c r="M374" i="39"/>
  <c r="P373" i="39"/>
  <c r="O373" i="39"/>
  <c r="M373" i="39"/>
  <c r="N373" i="39"/>
  <c r="P372" i="39"/>
  <c r="O372" i="39"/>
  <c r="N372" i="39"/>
  <c r="M372" i="39"/>
  <c r="O371" i="39"/>
  <c r="P371" i="39"/>
  <c r="N371" i="39"/>
  <c r="M371" i="39"/>
  <c r="P370" i="39"/>
  <c r="O370" i="39"/>
  <c r="N370" i="39"/>
  <c r="M370" i="39"/>
  <c r="P369" i="39"/>
  <c r="O369" i="39"/>
  <c r="N369" i="39"/>
  <c r="M369" i="39"/>
  <c r="P368" i="39"/>
  <c r="O368" i="39"/>
  <c r="N368" i="39"/>
  <c r="M368" i="39"/>
  <c r="P367" i="39"/>
  <c r="O367" i="39"/>
  <c r="N367" i="39"/>
  <c r="M367" i="39"/>
  <c r="P366" i="39"/>
  <c r="O366" i="39"/>
  <c r="N366" i="39"/>
  <c r="M366" i="39"/>
  <c r="P365" i="39"/>
  <c r="O365" i="39"/>
  <c r="N365" i="39"/>
  <c r="M365" i="39"/>
  <c r="P364" i="39"/>
  <c r="O364" i="39"/>
  <c r="N364" i="39"/>
  <c r="M364" i="39"/>
  <c r="O363" i="39"/>
  <c r="P363" i="39"/>
  <c r="N363" i="39"/>
  <c r="M363" i="39"/>
  <c r="P362" i="39"/>
  <c r="O362" i="39"/>
  <c r="N362" i="39"/>
  <c r="M362" i="39"/>
  <c r="P361" i="39"/>
  <c r="O361" i="39"/>
  <c r="N361" i="39"/>
  <c r="M361" i="39"/>
  <c r="P360" i="39"/>
  <c r="O360" i="39"/>
  <c r="N360" i="39"/>
  <c r="M360" i="39"/>
  <c r="P359" i="39"/>
  <c r="O359" i="39"/>
  <c r="N359" i="39"/>
  <c r="M359" i="39"/>
  <c r="P358" i="39"/>
  <c r="O358" i="39"/>
  <c r="N358" i="39"/>
  <c r="M358" i="39"/>
  <c r="P357" i="39"/>
  <c r="O357" i="39"/>
  <c r="N357" i="39"/>
  <c r="M357" i="39"/>
  <c r="P356" i="39"/>
  <c r="O356" i="39"/>
  <c r="N356" i="39"/>
  <c r="M356" i="39"/>
  <c r="P355" i="39"/>
  <c r="O355" i="39"/>
  <c r="N355" i="39"/>
  <c r="M355" i="39"/>
  <c r="P354" i="39"/>
  <c r="O354" i="39"/>
  <c r="M354" i="39"/>
  <c r="N354" i="39"/>
  <c r="P353" i="39"/>
  <c r="O353" i="39"/>
  <c r="N353" i="39"/>
  <c r="M353" i="39"/>
  <c r="O352" i="39"/>
  <c r="P352" i="39"/>
  <c r="N352" i="39"/>
  <c r="M352" i="39"/>
  <c r="P350" i="39"/>
  <c r="O350" i="39"/>
  <c r="N350" i="39"/>
  <c r="M350" i="39"/>
  <c r="P349" i="39"/>
  <c r="O349" i="39"/>
  <c r="N349" i="39"/>
  <c r="M349" i="39"/>
  <c r="P348" i="39"/>
  <c r="O348" i="39"/>
  <c r="N348" i="39"/>
  <c r="M348" i="39"/>
  <c r="P347" i="39"/>
  <c r="O347" i="39"/>
  <c r="N347" i="39"/>
  <c r="M347" i="39"/>
  <c r="P346" i="39"/>
  <c r="O346" i="39"/>
  <c r="N346" i="39"/>
  <c r="M346" i="39"/>
  <c r="P345" i="39"/>
  <c r="O345" i="39"/>
  <c r="N345" i="39"/>
  <c r="M345" i="39"/>
  <c r="P344" i="39"/>
  <c r="O344" i="39"/>
  <c r="N344" i="39"/>
  <c r="M344" i="39"/>
  <c r="P343" i="39"/>
  <c r="O343" i="39"/>
  <c r="N343" i="39"/>
  <c r="M343" i="39"/>
  <c r="P342" i="39"/>
  <c r="O342" i="39"/>
  <c r="N342" i="39"/>
  <c r="M342" i="39"/>
  <c r="O341" i="39"/>
  <c r="P341" i="39"/>
  <c r="N341" i="39"/>
  <c r="M341" i="39"/>
  <c r="P340" i="39"/>
  <c r="O340" i="39"/>
  <c r="N340" i="39"/>
  <c r="M340" i="39"/>
  <c r="P338" i="39"/>
  <c r="O338" i="39"/>
  <c r="N338" i="39"/>
  <c r="M338" i="39"/>
  <c r="P337" i="39"/>
  <c r="O337" i="39"/>
  <c r="N337" i="39"/>
  <c r="M337" i="39"/>
  <c r="P336" i="39"/>
  <c r="O336" i="39"/>
  <c r="N336" i="39"/>
  <c r="M336" i="39"/>
  <c r="P335" i="39"/>
  <c r="O335" i="39"/>
  <c r="N335" i="39"/>
  <c r="M335" i="39"/>
  <c r="P334" i="39"/>
  <c r="O334" i="39"/>
  <c r="N334" i="39"/>
  <c r="M334" i="39"/>
  <c r="P333" i="39"/>
  <c r="O333" i="39"/>
  <c r="N333" i="39"/>
  <c r="M333" i="39"/>
  <c r="P332" i="39"/>
  <c r="O332" i="39"/>
  <c r="N332" i="39"/>
  <c r="M332" i="39"/>
  <c r="P331" i="39"/>
  <c r="O331" i="39"/>
  <c r="N331" i="39"/>
  <c r="M331" i="39"/>
  <c r="P330" i="39"/>
  <c r="O330" i="39"/>
  <c r="N330" i="39"/>
  <c r="M330" i="39"/>
  <c r="P329" i="39"/>
  <c r="O329" i="39"/>
  <c r="M329" i="39"/>
  <c r="N329" i="39"/>
  <c r="P328" i="39"/>
  <c r="O328" i="39"/>
  <c r="N328" i="39"/>
  <c r="M328" i="39"/>
  <c r="P327" i="39"/>
  <c r="O327" i="39"/>
  <c r="N327" i="39"/>
  <c r="M327" i="39"/>
  <c r="P326" i="39"/>
  <c r="O326" i="39"/>
  <c r="N326" i="39"/>
  <c r="M326" i="39"/>
  <c r="P324" i="39"/>
  <c r="O324" i="39"/>
  <c r="M324" i="39"/>
  <c r="N324" i="39"/>
  <c r="P323" i="39"/>
  <c r="O323" i="39"/>
  <c r="N323" i="39"/>
  <c r="M323" i="39"/>
  <c r="P322" i="39"/>
  <c r="O322" i="39"/>
  <c r="N322" i="39"/>
  <c r="M322" i="39"/>
  <c r="P321" i="39"/>
  <c r="O321" i="39"/>
  <c r="N321" i="39"/>
  <c r="M321" i="39"/>
  <c r="P320" i="39"/>
  <c r="O320" i="39"/>
  <c r="N320" i="39"/>
  <c r="M320" i="39"/>
  <c r="P319" i="39"/>
  <c r="O319" i="39"/>
  <c r="N319" i="39"/>
  <c r="M319" i="39"/>
  <c r="O318" i="39"/>
  <c r="P318" i="39"/>
  <c r="N318" i="39"/>
  <c r="M318" i="39"/>
  <c r="P317" i="39"/>
  <c r="O317" i="39"/>
  <c r="N317" i="39"/>
  <c r="M317" i="39"/>
  <c r="P316" i="39"/>
  <c r="O316" i="39"/>
  <c r="N316" i="39"/>
  <c r="M316" i="39"/>
  <c r="P315" i="39"/>
  <c r="O315" i="39"/>
  <c r="N315" i="39"/>
  <c r="M315" i="39"/>
  <c r="P314" i="39"/>
  <c r="O314" i="39"/>
  <c r="N314" i="39"/>
  <c r="M314" i="39"/>
  <c r="P313" i="39"/>
  <c r="O313" i="39"/>
  <c r="N313" i="39"/>
  <c r="M313" i="39"/>
  <c r="P312" i="39"/>
  <c r="O312" i="39"/>
  <c r="N312" i="39"/>
  <c r="M312" i="39"/>
  <c r="P311" i="39"/>
  <c r="O311" i="39"/>
  <c r="N311" i="39"/>
  <c r="M311" i="39"/>
  <c r="P310" i="39"/>
  <c r="O310" i="39"/>
  <c r="N310" i="39"/>
  <c r="M310" i="39"/>
  <c r="P309" i="39"/>
  <c r="O309" i="39"/>
  <c r="M309" i="39"/>
  <c r="N309" i="39"/>
  <c r="P308" i="39"/>
  <c r="O308" i="39"/>
  <c r="N308" i="39"/>
  <c r="M308" i="39"/>
  <c r="P307" i="39"/>
  <c r="O307" i="39"/>
  <c r="N307" i="39"/>
  <c r="M307" i="39"/>
  <c r="P306" i="39"/>
  <c r="O306" i="39"/>
  <c r="M306" i="39"/>
  <c r="N306" i="39"/>
  <c r="P305" i="39"/>
  <c r="O305" i="39"/>
  <c r="N305" i="39"/>
  <c r="M305" i="39"/>
  <c r="P304" i="39"/>
  <c r="O304" i="39"/>
  <c r="N304" i="39"/>
  <c r="M304" i="39"/>
  <c r="P303" i="39"/>
  <c r="O303" i="39"/>
  <c r="N303" i="39"/>
  <c r="M303" i="39"/>
  <c r="P302" i="39"/>
  <c r="O302" i="39"/>
  <c r="N302" i="39"/>
  <c r="M302" i="39"/>
  <c r="P301" i="39"/>
  <c r="O301" i="39"/>
  <c r="N301" i="39"/>
  <c r="M301" i="39"/>
  <c r="P300" i="39"/>
  <c r="O300" i="39"/>
  <c r="N300" i="39"/>
  <c r="M300" i="39"/>
  <c r="P299" i="39"/>
  <c r="O299" i="39"/>
  <c r="N299" i="39"/>
  <c r="M299" i="39"/>
  <c r="P298" i="39"/>
  <c r="O298" i="39"/>
  <c r="N298" i="39"/>
  <c r="M298" i="39"/>
  <c r="P297" i="39"/>
  <c r="O297" i="39"/>
  <c r="M297" i="39"/>
  <c r="N297" i="39"/>
  <c r="P296" i="39"/>
  <c r="O296" i="39"/>
  <c r="N296" i="39"/>
  <c r="M296" i="39"/>
  <c r="P295" i="39"/>
  <c r="O295" i="39"/>
  <c r="N295" i="39"/>
  <c r="M295" i="39"/>
  <c r="P294" i="39"/>
  <c r="O294" i="39"/>
  <c r="N294" i="39"/>
  <c r="M294" i="39"/>
  <c r="P293" i="39"/>
  <c r="O293" i="39"/>
  <c r="N293" i="39"/>
  <c r="M293" i="39"/>
  <c r="P292" i="39"/>
  <c r="O292" i="39"/>
  <c r="N292" i="39"/>
  <c r="M292" i="39"/>
  <c r="P291" i="39"/>
  <c r="O291" i="39"/>
  <c r="N291" i="39"/>
  <c r="M291" i="39"/>
  <c r="P290" i="39"/>
  <c r="O290" i="39"/>
  <c r="N290" i="39"/>
  <c r="M290" i="39"/>
  <c r="P289" i="39"/>
  <c r="O289" i="39"/>
  <c r="N289" i="39"/>
  <c r="M289" i="39"/>
  <c r="P288" i="39"/>
  <c r="O288" i="39"/>
  <c r="N288" i="39"/>
  <c r="M288" i="39"/>
  <c r="P287" i="39"/>
  <c r="O287" i="39"/>
  <c r="N287" i="39"/>
  <c r="M287" i="39"/>
  <c r="P286" i="39"/>
  <c r="O286" i="39"/>
  <c r="M286" i="39"/>
  <c r="N286" i="39"/>
  <c r="P285" i="39"/>
  <c r="O285" i="39"/>
  <c r="N285" i="39"/>
  <c r="M285" i="39"/>
  <c r="P284" i="39"/>
  <c r="O284" i="39"/>
  <c r="M284" i="39"/>
  <c r="N284" i="39"/>
  <c r="P282" i="39"/>
  <c r="O282" i="39"/>
  <c r="N282" i="39"/>
  <c r="M282" i="39"/>
  <c r="P281" i="39"/>
  <c r="O281" i="39"/>
  <c r="N281" i="39"/>
  <c r="M281" i="39"/>
  <c r="P280" i="39"/>
  <c r="O280" i="39"/>
  <c r="N280" i="39"/>
  <c r="M280" i="39"/>
  <c r="P279" i="39"/>
  <c r="O279" i="39"/>
  <c r="N279" i="39"/>
  <c r="M279" i="39"/>
  <c r="P278" i="39"/>
  <c r="O278" i="39"/>
  <c r="N278" i="39"/>
  <c r="M278" i="39"/>
  <c r="P277" i="39"/>
  <c r="O277" i="39"/>
  <c r="N277" i="39"/>
  <c r="M277" i="39"/>
  <c r="P276" i="39"/>
  <c r="O276" i="39"/>
  <c r="N276" i="39"/>
  <c r="M276" i="39"/>
  <c r="P275" i="39"/>
  <c r="O275" i="39"/>
  <c r="M275" i="39"/>
  <c r="N275" i="39"/>
  <c r="P274" i="39"/>
  <c r="O274" i="39"/>
  <c r="N274" i="39"/>
  <c r="M274" i="39"/>
  <c r="P273" i="39"/>
  <c r="O273" i="39"/>
  <c r="N273" i="39"/>
  <c r="M273" i="39"/>
  <c r="P272" i="39"/>
  <c r="O272" i="39"/>
  <c r="N272" i="39"/>
  <c r="M272" i="39"/>
  <c r="P271" i="39"/>
  <c r="O271" i="39"/>
  <c r="N271" i="39"/>
  <c r="M271" i="39"/>
  <c r="P270" i="39"/>
  <c r="O270" i="39"/>
  <c r="N270" i="39"/>
  <c r="M270" i="39"/>
  <c r="P269" i="39"/>
  <c r="O269" i="39"/>
  <c r="N269" i="39"/>
  <c r="M269" i="39"/>
  <c r="P268" i="39"/>
  <c r="O268" i="39"/>
  <c r="N268" i="39"/>
  <c r="M268" i="39"/>
  <c r="P267" i="39"/>
  <c r="O267" i="39"/>
  <c r="N267" i="39"/>
  <c r="M267" i="39"/>
  <c r="P266" i="39"/>
  <c r="O266" i="39"/>
  <c r="N266" i="39"/>
  <c r="M266" i="39"/>
  <c r="O265" i="39"/>
  <c r="P265" i="39"/>
  <c r="N265" i="39"/>
  <c r="M265" i="39"/>
  <c r="P264" i="39"/>
  <c r="O264" i="39"/>
  <c r="N264" i="39"/>
  <c r="M264" i="39"/>
  <c r="P263" i="39"/>
  <c r="O263" i="39"/>
  <c r="N263" i="39"/>
  <c r="M263" i="39"/>
  <c r="P261" i="39"/>
  <c r="O261" i="39"/>
  <c r="N261" i="39"/>
  <c r="M261" i="39"/>
  <c r="P260" i="39"/>
  <c r="O260" i="39"/>
  <c r="N260" i="39"/>
  <c r="M260" i="39"/>
  <c r="P259" i="39"/>
  <c r="O259" i="39"/>
  <c r="N259" i="39"/>
  <c r="M259" i="39"/>
  <c r="P258" i="39"/>
  <c r="O258" i="39"/>
  <c r="N258" i="39"/>
  <c r="M258" i="39"/>
  <c r="P257" i="39"/>
  <c r="O257" i="39"/>
  <c r="N257" i="39"/>
  <c r="M257" i="39"/>
  <c r="P256" i="39"/>
  <c r="O256" i="39"/>
  <c r="N256" i="39"/>
  <c r="M256" i="39"/>
  <c r="P254" i="39"/>
  <c r="O254" i="39"/>
  <c r="N254" i="39"/>
  <c r="M254" i="39"/>
  <c r="P253" i="39"/>
  <c r="O253" i="39"/>
  <c r="N253" i="39"/>
  <c r="M253" i="39"/>
  <c r="P252" i="39"/>
  <c r="O252" i="39"/>
  <c r="M252" i="39"/>
  <c r="N252" i="39"/>
  <c r="P251" i="39"/>
  <c r="O251" i="39"/>
  <c r="N251" i="39"/>
  <c r="M251" i="39"/>
  <c r="P249" i="39"/>
  <c r="O249" i="39"/>
  <c r="N249" i="39"/>
  <c r="M249" i="39"/>
  <c r="P248" i="39"/>
  <c r="O248" i="39"/>
  <c r="N248" i="39"/>
  <c r="M248" i="39"/>
  <c r="P247" i="39"/>
  <c r="O247" i="39"/>
  <c r="N247" i="39"/>
  <c r="M247" i="39"/>
  <c r="P246" i="39"/>
  <c r="O246" i="39"/>
  <c r="N246" i="39"/>
  <c r="M246" i="39"/>
  <c r="P245" i="39"/>
  <c r="O245" i="39"/>
  <c r="N245" i="39"/>
  <c r="M245" i="39"/>
  <c r="P244" i="39"/>
  <c r="O244" i="39"/>
  <c r="N244" i="39"/>
  <c r="M244" i="39"/>
  <c r="P243" i="39"/>
  <c r="O243" i="39"/>
  <c r="N243" i="39"/>
  <c r="M243" i="39"/>
  <c r="P242" i="39"/>
  <c r="O242" i="39"/>
  <c r="N242" i="39"/>
  <c r="M242" i="39"/>
  <c r="P241" i="39"/>
  <c r="O241" i="39"/>
  <c r="N241" i="39"/>
  <c r="M241" i="39"/>
  <c r="P240" i="39"/>
  <c r="O240" i="39"/>
  <c r="N240" i="39"/>
  <c r="M240" i="39"/>
  <c r="P239" i="39"/>
  <c r="O239" i="39"/>
  <c r="N239" i="39"/>
  <c r="M239" i="39"/>
  <c r="P238" i="39"/>
  <c r="O238" i="39"/>
  <c r="N238" i="39"/>
  <c r="M238" i="39"/>
  <c r="P237" i="39"/>
  <c r="O237" i="39"/>
  <c r="N237" i="39"/>
  <c r="M237" i="39"/>
  <c r="P236" i="39"/>
  <c r="O236" i="39"/>
  <c r="N236" i="39"/>
  <c r="M236" i="39"/>
  <c r="P235" i="39"/>
  <c r="O235" i="39"/>
  <c r="M235" i="39"/>
  <c r="N235" i="39"/>
  <c r="P234" i="39"/>
  <c r="O234" i="39"/>
  <c r="N234" i="39"/>
  <c r="M234" i="39"/>
  <c r="P233" i="39"/>
  <c r="O233" i="39"/>
  <c r="N233" i="39"/>
  <c r="M233" i="39"/>
  <c r="P232" i="39"/>
  <c r="O232" i="39"/>
  <c r="N232" i="39"/>
  <c r="M232" i="39"/>
  <c r="P231" i="39"/>
  <c r="O231" i="39"/>
  <c r="N231" i="39"/>
  <c r="M231" i="39"/>
  <c r="P230" i="39"/>
  <c r="O230" i="39"/>
  <c r="N230" i="39"/>
  <c r="M230" i="39"/>
  <c r="O229" i="39"/>
  <c r="P229" i="39"/>
  <c r="N229" i="39"/>
  <c r="M229" i="39"/>
  <c r="P228" i="39"/>
  <c r="O228" i="39"/>
  <c r="N228" i="39"/>
  <c r="M228" i="39"/>
  <c r="P226" i="39"/>
  <c r="O226" i="39"/>
  <c r="N226" i="39"/>
  <c r="M226" i="39"/>
  <c r="P225" i="39"/>
  <c r="O225" i="39"/>
  <c r="N225" i="39"/>
  <c r="M225" i="39"/>
  <c r="P224" i="39"/>
  <c r="O224" i="39"/>
  <c r="N224" i="39"/>
  <c r="M224" i="39"/>
  <c r="P223" i="39"/>
  <c r="O223" i="39"/>
  <c r="N223" i="39"/>
  <c r="M223" i="39"/>
  <c r="P222" i="39"/>
  <c r="O222" i="39"/>
  <c r="N222" i="39"/>
  <c r="M222" i="39"/>
  <c r="P221" i="39"/>
  <c r="O221" i="39"/>
  <c r="N221" i="39"/>
  <c r="M221" i="39"/>
  <c r="P220" i="39"/>
  <c r="O220" i="39"/>
  <c r="N220" i="39"/>
  <c r="M220" i="39"/>
  <c r="P218" i="39"/>
  <c r="O218" i="39"/>
  <c r="N218" i="39"/>
  <c r="M218" i="39"/>
  <c r="O217" i="39"/>
  <c r="P217" i="39"/>
  <c r="N217" i="39"/>
  <c r="M217" i="39"/>
  <c r="P216" i="39"/>
  <c r="O216" i="39"/>
  <c r="N216" i="39"/>
  <c r="M216" i="39"/>
  <c r="P215" i="39"/>
  <c r="O215" i="39"/>
  <c r="N215" i="39"/>
  <c r="M215" i="39"/>
  <c r="O214" i="39"/>
  <c r="P214" i="39"/>
  <c r="N214" i="39"/>
  <c r="M214" i="39"/>
  <c r="P213" i="39"/>
  <c r="O213" i="39"/>
  <c r="N213" i="39"/>
  <c r="M213" i="39"/>
  <c r="P212" i="39"/>
  <c r="O212" i="39"/>
  <c r="N212" i="39"/>
  <c r="M212" i="39"/>
  <c r="P211" i="39"/>
  <c r="O211" i="39"/>
  <c r="N211" i="39"/>
  <c r="M211" i="39"/>
  <c r="P210" i="39"/>
  <c r="O210" i="39"/>
  <c r="N210" i="39"/>
  <c r="M210" i="39"/>
  <c r="P209" i="39"/>
  <c r="O209" i="39"/>
  <c r="N209" i="39"/>
  <c r="M209" i="39"/>
  <c r="P208" i="39"/>
  <c r="O208" i="39"/>
  <c r="N208" i="39"/>
  <c r="M208" i="39"/>
  <c r="P207" i="39"/>
  <c r="O207" i="39"/>
  <c r="N207" i="39"/>
  <c r="M207" i="39"/>
  <c r="P206" i="39"/>
  <c r="O206" i="39"/>
  <c r="N206" i="39"/>
  <c r="M206" i="39"/>
  <c r="P205" i="39"/>
  <c r="O205" i="39"/>
  <c r="N205" i="39"/>
  <c r="M205" i="39"/>
  <c r="P204" i="39"/>
  <c r="O204" i="39"/>
  <c r="N204" i="39"/>
  <c r="M204" i="39"/>
  <c r="P203" i="39"/>
  <c r="O203" i="39"/>
  <c r="N203" i="39"/>
  <c r="M203" i="39"/>
  <c r="P202" i="39"/>
  <c r="O202" i="39"/>
  <c r="N202" i="39"/>
  <c r="M202" i="39"/>
  <c r="P201" i="39"/>
  <c r="O201" i="39"/>
  <c r="N201" i="39"/>
  <c r="M201" i="39"/>
  <c r="P200" i="39"/>
  <c r="O200" i="39"/>
  <c r="N200" i="39"/>
  <c r="M200" i="39"/>
  <c r="P198" i="39"/>
  <c r="O198" i="39"/>
  <c r="N198" i="39"/>
  <c r="M198" i="39"/>
  <c r="P197" i="39"/>
  <c r="O197" i="39"/>
  <c r="N197" i="39"/>
  <c r="M197" i="39"/>
  <c r="P196" i="39"/>
  <c r="O196" i="39"/>
  <c r="N196" i="39"/>
  <c r="M196" i="39"/>
  <c r="P195" i="39"/>
  <c r="O195" i="39"/>
  <c r="N195" i="39"/>
  <c r="M195" i="39"/>
  <c r="P194" i="39"/>
  <c r="O194" i="39"/>
  <c r="N194" i="39"/>
  <c r="M194" i="39"/>
  <c r="P193" i="39"/>
  <c r="O193" i="39"/>
  <c r="N193" i="39"/>
  <c r="M193" i="39"/>
  <c r="P192" i="39"/>
  <c r="O192" i="39"/>
  <c r="N192" i="39"/>
  <c r="M192" i="39"/>
  <c r="P191" i="39"/>
  <c r="O191" i="39"/>
  <c r="M191" i="39"/>
  <c r="N191" i="39"/>
  <c r="P190" i="39"/>
  <c r="O190" i="39"/>
  <c r="N190" i="39"/>
  <c r="M190" i="39"/>
  <c r="P189" i="39"/>
  <c r="O189" i="39"/>
  <c r="N189" i="39"/>
  <c r="M189" i="39"/>
  <c r="P188" i="39"/>
  <c r="O188" i="39"/>
  <c r="N188" i="39"/>
  <c r="M188" i="39"/>
  <c r="P187" i="39"/>
  <c r="O187" i="39"/>
  <c r="N187" i="39"/>
  <c r="M187" i="39"/>
  <c r="P186" i="39"/>
  <c r="O186" i="39"/>
  <c r="N186" i="39"/>
  <c r="M186" i="39"/>
  <c r="P185" i="39"/>
  <c r="O185" i="39"/>
  <c r="N185" i="39"/>
  <c r="M185" i="39"/>
  <c r="P184" i="39"/>
  <c r="O184" i="39"/>
  <c r="N184" i="39"/>
  <c r="M184" i="39"/>
  <c r="P183" i="39"/>
  <c r="O183" i="39"/>
  <c r="M183" i="39"/>
  <c r="N183" i="39"/>
  <c r="P182" i="39"/>
  <c r="O182" i="39"/>
  <c r="N182" i="39"/>
  <c r="M182" i="39"/>
  <c r="P181" i="39"/>
  <c r="O181" i="39"/>
  <c r="N181" i="39"/>
  <c r="M181" i="39"/>
  <c r="P180" i="39"/>
  <c r="O180" i="39"/>
  <c r="N180" i="39"/>
  <c r="M180" i="39"/>
  <c r="P179" i="39"/>
  <c r="O179" i="39"/>
  <c r="N179" i="39"/>
  <c r="M179" i="39"/>
  <c r="P177" i="39"/>
  <c r="O177" i="39"/>
  <c r="N177" i="39"/>
  <c r="M177" i="39"/>
  <c r="P176" i="39"/>
  <c r="O176" i="39"/>
  <c r="N176" i="39"/>
  <c r="M176" i="39"/>
  <c r="P175" i="39"/>
  <c r="O175" i="39"/>
  <c r="N175" i="39"/>
  <c r="M175" i="39"/>
  <c r="P174" i="39"/>
  <c r="O174" i="39"/>
  <c r="N174" i="39"/>
  <c r="M174" i="39"/>
  <c r="P172" i="39"/>
  <c r="P173" i="39" s="1"/>
  <c r="O172" i="39"/>
  <c r="O173" i="39" s="1"/>
  <c r="N172" i="39"/>
  <c r="N173" i="39" s="1"/>
  <c r="M172" i="39"/>
  <c r="M173" i="39" s="1"/>
  <c r="O170" i="39"/>
  <c r="P170" i="39"/>
  <c r="N170" i="39"/>
  <c r="M170" i="39"/>
  <c r="P169" i="39"/>
  <c r="O169" i="39"/>
  <c r="M169" i="39"/>
  <c r="N169" i="39"/>
  <c r="P167" i="39"/>
  <c r="O167" i="39"/>
  <c r="N167" i="39"/>
  <c r="M167" i="39"/>
  <c r="P166" i="39"/>
  <c r="O166" i="39"/>
  <c r="N166" i="39"/>
  <c r="M166" i="39"/>
  <c r="P164" i="39"/>
  <c r="P165" i="39" s="1"/>
  <c r="O164" i="39"/>
  <c r="O165" i="39" s="1"/>
  <c r="N164" i="39"/>
  <c r="N165" i="39" s="1"/>
  <c r="M164" i="39"/>
  <c r="M165" i="39" s="1"/>
  <c r="P162" i="39"/>
  <c r="O162" i="39"/>
  <c r="N162" i="39"/>
  <c r="M162" i="39"/>
  <c r="P161" i="39"/>
  <c r="O161" i="39"/>
  <c r="N161" i="39"/>
  <c r="M161" i="39"/>
  <c r="P160" i="39"/>
  <c r="O160" i="39"/>
  <c r="N160" i="39"/>
  <c r="M160" i="39"/>
  <c r="P159" i="39"/>
  <c r="O159" i="39"/>
  <c r="N159" i="39"/>
  <c r="M159" i="39"/>
  <c r="P158" i="39"/>
  <c r="O158" i="39"/>
  <c r="N158" i="39"/>
  <c r="M158" i="39"/>
  <c r="P157" i="39"/>
  <c r="O157" i="39"/>
  <c r="N157" i="39"/>
  <c r="M157" i="39"/>
  <c r="P156" i="39"/>
  <c r="O156" i="39"/>
  <c r="M156" i="39"/>
  <c r="N156" i="39"/>
  <c r="P154" i="39"/>
  <c r="O154" i="39"/>
  <c r="N154" i="39"/>
  <c r="M154" i="39"/>
  <c r="P153" i="39"/>
  <c r="O153" i="39"/>
  <c r="N153" i="39"/>
  <c r="M153" i="39"/>
  <c r="P152" i="39"/>
  <c r="O152" i="39"/>
  <c r="N152" i="39"/>
  <c r="M152" i="39"/>
  <c r="P151" i="39"/>
  <c r="O151" i="39"/>
  <c r="N151" i="39"/>
  <c r="M151" i="39"/>
  <c r="P150" i="39"/>
  <c r="O150" i="39"/>
  <c r="N150" i="39"/>
  <c r="M150" i="39"/>
  <c r="P149" i="39"/>
  <c r="O149" i="39"/>
  <c r="N149" i="39"/>
  <c r="M149" i="39"/>
  <c r="P147" i="39"/>
  <c r="O147" i="39"/>
  <c r="N147" i="39"/>
  <c r="M147" i="39"/>
  <c r="P146" i="39"/>
  <c r="O146" i="39"/>
  <c r="N146" i="39"/>
  <c r="M146" i="39"/>
  <c r="P145" i="39"/>
  <c r="O145" i="39"/>
  <c r="N145" i="39"/>
  <c r="M145" i="39"/>
  <c r="P144" i="39"/>
  <c r="O144" i="39"/>
  <c r="N144" i="39"/>
  <c r="M144" i="39"/>
  <c r="P143" i="39"/>
  <c r="O143" i="39"/>
  <c r="N143" i="39"/>
  <c r="M143" i="39"/>
  <c r="P142" i="39"/>
  <c r="O142" i="39"/>
  <c r="N142" i="39"/>
  <c r="M142" i="39"/>
  <c r="P141" i="39"/>
  <c r="O141" i="39"/>
  <c r="N141" i="39"/>
  <c r="M141" i="39"/>
  <c r="P140" i="39"/>
  <c r="O140" i="39"/>
  <c r="N140" i="39"/>
  <c r="M140" i="39"/>
  <c r="P139" i="39"/>
  <c r="O139" i="39"/>
  <c r="N139" i="39"/>
  <c r="M139" i="39"/>
  <c r="O138" i="39"/>
  <c r="P138" i="39"/>
  <c r="N138" i="39"/>
  <c r="M138" i="39"/>
  <c r="P137" i="39"/>
  <c r="O137" i="39"/>
  <c r="N137" i="39"/>
  <c r="M137" i="39"/>
  <c r="P136" i="39"/>
  <c r="O136" i="39"/>
  <c r="N136" i="39"/>
  <c r="M136" i="39"/>
  <c r="P135" i="39"/>
  <c r="O135" i="39"/>
  <c r="N135" i="39"/>
  <c r="M135" i="39"/>
  <c r="P134" i="39"/>
  <c r="O134" i="39"/>
  <c r="N134" i="39"/>
  <c r="M134" i="39"/>
  <c r="P133" i="39"/>
  <c r="O133" i="39"/>
  <c r="M133" i="39"/>
  <c r="N133" i="39"/>
  <c r="P132" i="39"/>
  <c r="O132" i="39"/>
  <c r="N132" i="39"/>
  <c r="M132" i="39"/>
  <c r="P131" i="39"/>
  <c r="O131" i="39"/>
  <c r="N131" i="39"/>
  <c r="M131" i="39"/>
  <c r="P130" i="39"/>
  <c r="O130" i="39"/>
  <c r="N130" i="39"/>
  <c r="M130" i="39"/>
  <c r="P129" i="39"/>
  <c r="O129" i="39"/>
  <c r="N129" i="39"/>
  <c r="M129" i="39"/>
  <c r="P128" i="39"/>
  <c r="O128" i="39"/>
  <c r="N128" i="39"/>
  <c r="M128" i="39"/>
  <c r="P127" i="39"/>
  <c r="O127" i="39"/>
  <c r="N127" i="39"/>
  <c r="M127" i="39"/>
  <c r="P126" i="39"/>
  <c r="O126" i="39"/>
  <c r="N126" i="39"/>
  <c r="M126" i="39"/>
  <c r="P125" i="39"/>
  <c r="O125" i="39"/>
  <c r="N125" i="39"/>
  <c r="M125" i="39"/>
  <c r="P124" i="39"/>
  <c r="O124" i="39"/>
  <c r="N124" i="39"/>
  <c r="M124" i="39"/>
  <c r="P123" i="39"/>
  <c r="O123" i="39"/>
  <c r="M123" i="39"/>
  <c r="N123" i="39"/>
  <c r="P122" i="39"/>
  <c r="O122" i="39"/>
  <c r="N122" i="39"/>
  <c r="M122" i="39"/>
  <c r="P121" i="39"/>
  <c r="O121" i="39"/>
  <c r="N121" i="39"/>
  <c r="M121" i="39"/>
  <c r="P120" i="39"/>
  <c r="O120" i="39"/>
  <c r="M120" i="39"/>
  <c r="N120" i="39"/>
  <c r="P119" i="39"/>
  <c r="O119" i="39"/>
  <c r="N119" i="39"/>
  <c r="M119" i="39"/>
  <c r="P118" i="39"/>
  <c r="O118" i="39"/>
  <c r="N118" i="39"/>
  <c r="M118" i="39"/>
  <c r="P117" i="39"/>
  <c r="O117" i="39"/>
  <c r="N117" i="39"/>
  <c r="M117" i="39"/>
  <c r="P116" i="39"/>
  <c r="O116" i="39"/>
  <c r="N116" i="39"/>
  <c r="M116" i="39"/>
  <c r="P115" i="39"/>
  <c r="O115" i="39"/>
  <c r="N115" i="39"/>
  <c r="M115" i="39"/>
  <c r="P114" i="39"/>
  <c r="O114" i="39"/>
  <c r="N114" i="39"/>
  <c r="M114" i="39"/>
  <c r="P113" i="39"/>
  <c r="O113" i="39"/>
  <c r="N113" i="39"/>
  <c r="M113" i="39"/>
  <c r="P112" i="39"/>
  <c r="O112" i="39"/>
  <c r="N112" i="39"/>
  <c r="M112" i="39"/>
  <c r="P111" i="39"/>
  <c r="O111" i="39"/>
  <c r="M111" i="39"/>
  <c r="N111" i="39"/>
  <c r="P110" i="39"/>
  <c r="O110" i="39"/>
  <c r="N110" i="39"/>
  <c r="M110" i="39"/>
  <c r="P109" i="39"/>
  <c r="O109" i="39"/>
  <c r="N109" i="39"/>
  <c r="M109" i="39"/>
  <c r="P107" i="39"/>
  <c r="P108" i="39" s="1"/>
  <c r="O107" i="39"/>
  <c r="O108" i="39" s="1"/>
  <c r="N107" i="39"/>
  <c r="N108" i="39" s="1"/>
  <c r="M107" i="39"/>
  <c r="M108" i="39" s="1"/>
  <c r="P105" i="39"/>
  <c r="O105" i="39"/>
  <c r="N105" i="39"/>
  <c r="M105" i="39"/>
  <c r="P104" i="39"/>
  <c r="O104" i="39"/>
  <c r="N104" i="39"/>
  <c r="M104" i="39"/>
  <c r="P103" i="39"/>
  <c r="O103" i="39"/>
  <c r="N103" i="39"/>
  <c r="M103" i="39"/>
  <c r="P102" i="39"/>
  <c r="O102" i="39"/>
  <c r="N102" i="39"/>
  <c r="M102" i="39"/>
  <c r="P101" i="39"/>
  <c r="O101" i="39"/>
  <c r="N101" i="39"/>
  <c r="M101" i="39"/>
  <c r="P100" i="39"/>
  <c r="O100" i="39"/>
  <c r="N100" i="39"/>
  <c r="M100" i="39"/>
  <c r="P98" i="39"/>
  <c r="P99" i="39" s="1"/>
  <c r="O98" i="39"/>
  <c r="O99" i="39" s="1"/>
  <c r="N98" i="39"/>
  <c r="N99" i="39" s="1"/>
  <c r="M98" i="39"/>
  <c r="M99" i="39" s="1"/>
  <c r="P96" i="39"/>
  <c r="O96" i="39"/>
  <c r="M96" i="39"/>
  <c r="N96" i="39"/>
  <c r="P95" i="39"/>
  <c r="O95" i="39"/>
  <c r="N95" i="39"/>
  <c r="M95" i="39"/>
  <c r="P93" i="39"/>
  <c r="P94" i="39" s="1"/>
  <c r="O93" i="39"/>
  <c r="O94" i="39" s="1"/>
  <c r="N93" i="39"/>
  <c r="N94" i="39" s="1"/>
  <c r="M93" i="39"/>
  <c r="M94" i="39" s="1"/>
  <c r="P91" i="39"/>
  <c r="O91" i="39"/>
  <c r="N91" i="39"/>
  <c r="M91" i="39"/>
  <c r="P90" i="39"/>
  <c r="O90" i="39"/>
  <c r="N90" i="39"/>
  <c r="M90" i="39"/>
  <c r="P89" i="39"/>
  <c r="O89" i="39"/>
  <c r="M89" i="39"/>
  <c r="N89" i="39"/>
  <c r="P87" i="39"/>
  <c r="O87" i="39"/>
  <c r="N87" i="39"/>
  <c r="M87" i="39"/>
  <c r="P86" i="39"/>
  <c r="O86" i="39"/>
  <c r="N86" i="39"/>
  <c r="N88" i="39" s="1"/>
  <c r="M86" i="39"/>
  <c r="M88" i="39" s="1"/>
  <c r="P84" i="39"/>
  <c r="O84" i="39"/>
  <c r="N84" i="39"/>
  <c r="M84" i="39"/>
  <c r="P83" i="39"/>
  <c r="O83" i="39"/>
  <c r="N83" i="39"/>
  <c r="M83" i="39"/>
  <c r="P82" i="39"/>
  <c r="O82" i="39"/>
  <c r="N82" i="39"/>
  <c r="M82" i="39"/>
  <c r="O81" i="39"/>
  <c r="P81" i="39"/>
  <c r="N81" i="39"/>
  <c r="M81" i="39"/>
  <c r="P80" i="39"/>
  <c r="O80" i="39"/>
  <c r="N80" i="39"/>
  <c r="M80" i="39"/>
  <c r="P79" i="39"/>
  <c r="O79" i="39"/>
  <c r="N79" i="39"/>
  <c r="M79" i="39"/>
  <c r="P78" i="39"/>
  <c r="O78" i="39"/>
  <c r="N78" i="39"/>
  <c r="M78" i="39"/>
  <c r="O77" i="39"/>
  <c r="P77" i="39"/>
  <c r="M77" i="39"/>
  <c r="N77" i="39"/>
  <c r="P76" i="39"/>
  <c r="O76" i="39"/>
  <c r="N76" i="39"/>
  <c r="M76" i="39"/>
  <c r="P75" i="39"/>
  <c r="O75" i="39"/>
  <c r="N75" i="39"/>
  <c r="M75" i="39"/>
  <c r="P74" i="39"/>
  <c r="O74" i="39"/>
  <c r="N74" i="39"/>
  <c r="M74" i="39"/>
  <c r="P73" i="39"/>
  <c r="O73" i="39"/>
  <c r="N73" i="39"/>
  <c r="M73" i="39"/>
  <c r="P72" i="39"/>
  <c r="O72" i="39"/>
  <c r="N72" i="39"/>
  <c r="M72" i="39"/>
  <c r="O71" i="39"/>
  <c r="P71" i="39"/>
  <c r="N71" i="39"/>
  <c r="M71" i="39"/>
  <c r="P70" i="39"/>
  <c r="O70" i="39"/>
  <c r="N70" i="39"/>
  <c r="M70" i="39"/>
  <c r="P69" i="39"/>
  <c r="O69" i="39"/>
  <c r="N69" i="39"/>
  <c r="M69" i="39"/>
  <c r="P68" i="39"/>
  <c r="O68" i="39"/>
  <c r="N68" i="39"/>
  <c r="M68" i="39"/>
  <c r="P67" i="39"/>
  <c r="O67" i="39"/>
  <c r="N67" i="39"/>
  <c r="M67" i="39"/>
  <c r="P66" i="39"/>
  <c r="O66" i="39"/>
  <c r="N66" i="39"/>
  <c r="M66" i="39"/>
  <c r="P65" i="39"/>
  <c r="O65" i="39"/>
  <c r="N65" i="39"/>
  <c r="M65" i="39"/>
  <c r="P64" i="39"/>
  <c r="O64" i="39"/>
  <c r="N64" i="39"/>
  <c r="M64" i="39"/>
  <c r="P63" i="39"/>
  <c r="O63" i="39"/>
  <c r="N63" i="39"/>
  <c r="M63" i="39"/>
  <c r="P62" i="39"/>
  <c r="O62" i="39"/>
  <c r="N62" i="39"/>
  <c r="M62" i="39"/>
  <c r="P61" i="39"/>
  <c r="O61" i="39"/>
  <c r="N61" i="39"/>
  <c r="M61" i="39"/>
  <c r="O60" i="39"/>
  <c r="P60" i="39"/>
  <c r="N60" i="39"/>
  <c r="M60" i="39"/>
  <c r="P59" i="39"/>
  <c r="O59" i="39"/>
  <c r="N59" i="39"/>
  <c r="M59" i="39"/>
  <c r="P58" i="39"/>
  <c r="O58" i="39"/>
  <c r="N58" i="39"/>
  <c r="M58" i="39"/>
  <c r="P57" i="39"/>
  <c r="O57" i="39"/>
  <c r="N57" i="39"/>
  <c r="M57" i="39"/>
  <c r="P56" i="39"/>
  <c r="O56" i="39"/>
  <c r="N56" i="39"/>
  <c r="M56" i="39"/>
  <c r="P55" i="39"/>
  <c r="O55" i="39"/>
  <c r="N55" i="39"/>
  <c r="M55" i="39"/>
  <c r="P54" i="39"/>
  <c r="O54" i="39"/>
  <c r="N54" i="39"/>
  <c r="M54" i="39"/>
  <c r="P53" i="39"/>
  <c r="O53" i="39"/>
  <c r="N53" i="39"/>
  <c r="M53" i="39"/>
  <c r="P52" i="39"/>
  <c r="O52" i="39"/>
  <c r="N52" i="39"/>
  <c r="M52" i="39"/>
  <c r="P51" i="39"/>
  <c r="O51" i="39"/>
  <c r="N51" i="39"/>
  <c r="M51" i="39"/>
  <c r="P50" i="39"/>
  <c r="O50" i="39"/>
  <c r="N50" i="39"/>
  <c r="M50" i="39"/>
  <c r="P49" i="39"/>
  <c r="O49" i="39"/>
  <c r="N49" i="39"/>
  <c r="M49" i="39"/>
  <c r="P47" i="39"/>
  <c r="O47" i="39"/>
  <c r="N47" i="39"/>
  <c r="M47" i="39"/>
  <c r="P46" i="39"/>
  <c r="O46" i="39"/>
  <c r="N46" i="39"/>
  <c r="M46" i="39"/>
  <c r="P45" i="39"/>
  <c r="O45" i="39"/>
  <c r="N45" i="39"/>
  <c r="M45" i="39"/>
  <c r="P44" i="39"/>
  <c r="O44" i="39"/>
  <c r="N44" i="39"/>
  <c r="M44" i="39"/>
  <c r="P43" i="39"/>
  <c r="O43" i="39"/>
  <c r="N43" i="39"/>
  <c r="M43" i="39"/>
  <c r="P42" i="39"/>
  <c r="O42" i="39"/>
  <c r="N42" i="39"/>
  <c r="M42" i="39"/>
  <c r="P41" i="39"/>
  <c r="O41" i="39"/>
  <c r="N41" i="39"/>
  <c r="M41" i="39"/>
  <c r="P40" i="39"/>
  <c r="O40" i="39"/>
  <c r="N40" i="39"/>
  <c r="M40" i="39"/>
  <c r="P39" i="39"/>
  <c r="O39" i="39"/>
  <c r="N39" i="39"/>
  <c r="M39" i="39"/>
  <c r="P38" i="39"/>
  <c r="O38" i="39"/>
  <c r="N38" i="39"/>
  <c r="M38" i="39"/>
  <c r="O37" i="39"/>
  <c r="P37" i="39"/>
  <c r="N37" i="39"/>
  <c r="M37" i="39"/>
  <c r="P36" i="39"/>
  <c r="O36" i="39"/>
  <c r="N36" i="39"/>
  <c r="M36" i="39"/>
  <c r="P35" i="39"/>
  <c r="O35" i="39"/>
  <c r="N35" i="39"/>
  <c r="M35" i="39"/>
  <c r="P33" i="39"/>
  <c r="O33" i="39"/>
  <c r="N33" i="39"/>
  <c r="M33" i="39"/>
  <c r="P32" i="39"/>
  <c r="O32" i="39"/>
  <c r="N32" i="39"/>
  <c r="M32" i="39"/>
  <c r="P31" i="39"/>
  <c r="O31" i="39"/>
  <c r="N31" i="39"/>
  <c r="M31" i="39"/>
  <c r="P30" i="39"/>
  <c r="O30" i="39"/>
  <c r="N30" i="39"/>
  <c r="M30" i="39"/>
  <c r="P29" i="39"/>
  <c r="O29" i="39"/>
  <c r="N29" i="39"/>
  <c r="M29" i="39"/>
  <c r="P28" i="39"/>
  <c r="O28" i="39"/>
  <c r="N28" i="39"/>
  <c r="M28" i="39"/>
  <c r="P27" i="39"/>
  <c r="O27" i="39"/>
  <c r="N27" i="39"/>
  <c r="M27" i="39"/>
  <c r="O26" i="39"/>
  <c r="P26" i="39"/>
  <c r="N26" i="39"/>
  <c r="M26" i="39"/>
  <c r="P25" i="39"/>
  <c r="O25" i="39"/>
  <c r="N25" i="39"/>
  <c r="M25" i="39"/>
  <c r="P24" i="39"/>
  <c r="O24" i="39"/>
  <c r="N24" i="39"/>
  <c r="M24" i="39"/>
  <c r="O23" i="39"/>
  <c r="P23" i="39"/>
  <c r="N23" i="39"/>
  <c r="M23" i="39"/>
  <c r="P22" i="39"/>
  <c r="O22" i="39"/>
  <c r="N22" i="39"/>
  <c r="M22" i="39"/>
  <c r="P21" i="39"/>
  <c r="O21" i="39"/>
  <c r="N21" i="39"/>
  <c r="M21" i="39"/>
  <c r="P20" i="39"/>
  <c r="O20" i="39"/>
  <c r="N20" i="39"/>
  <c r="M20" i="39"/>
  <c r="P19" i="39"/>
  <c r="O19" i="39"/>
  <c r="N19" i="39"/>
  <c r="M19" i="39"/>
  <c r="P18" i="39"/>
  <c r="O18" i="39"/>
  <c r="N18" i="39"/>
  <c r="M18" i="39"/>
  <c r="P17" i="39"/>
  <c r="O17" i="39"/>
  <c r="N17" i="39"/>
  <c r="M17" i="39"/>
  <c r="P16" i="39"/>
  <c r="O16" i="39"/>
  <c r="N16" i="39"/>
  <c r="M16" i="39"/>
  <c r="P15" i="39"/>
  <c r="O15" i="39"/>
  <c r="N15" i="39"/>
  <c r="M15" i="39"/>
  <c r="P14" i="39"/>
  <c r="O14" i="39"/>
  <c r="N14" i="39"/>
  <c r="M14" i="39"/>
  <c r="P13" i="39"/>
  <c r="O13" i="39"/>
  <c r="N13" i="39"/>
  <c r="M13" i="39"/>
  <c r="P12" i="39"/>
  <c r="O12" i="39"/>
  <c r="N12" i="39"/>
  <c r="M12" i="39"/>
  <c r="P10" i="39"/>
  <c r="O10" i="39"/>
  <c r="N10" i="39"/>
  <c r="M10" i="39"/>
  <c r="P9" i="39"/>
  <c r="O9" i="39"/>
  <c r="N9" i="39"/>
  <c r="M9" i="39"/>
  <c r="P8" i="39"/>
  <c r="O8" i="39"/>
  <c r="N8" i="39"/>
  <c r="M8" i="39"/>
  <c r="P7" i="39"/>
  <c r="O7" i="39"/>
  <c r="N7" i="39"/>
  <c r="M7" i="39"/>
  <c r="P6" i="39"/>
  <c r="O6" i="39"/>
  <c r="N6" i="39"/>
  <c r="M6" i="39"/>
  <c r="P5" i="39"/>
  <c r="O5" i="39"/>
  <c r="N5" i="39"/>
  <c r="M5" i="39"/>
  <c r="P4" i="39"/>
  <c r="O4" i="39"/>
  <c r="N4" i="39"/>
  <c r="M4" i="39"/>
  <c r="O3" i="39"/>
  <c r="P3" i="39"/>
  <c r="M3" i="39"/>
  <c r="N3" i="39"/>
  <c r="P2" i="39"/>
  <c r="O2" i="39"/>
  <c r="N2" i="39"/>
  <c r="M2" i="39"/>
  <c r="I749" i="39" l="1"/>
  <c r="M106" i="39"/>
  <c r="M178" i="39"/>
  <c r="P377" i="39"/>
  <c r="M438" i="39"/>
  <c r="N494" i="39"/>
  <c r="O638" i="39"/>
  <c r="M654" i="39"/>
  <c r="M684" i="39"/>
  <c r="O688" i="39"/>
  <c r="M85" i="39"/>
  <c r="O97" i="39"/>
  <c r="O148" i="39"/>
  <c r="O754" i="39" s="1"/>
  <c r="O163" i="39"/>
  <c r="M168" i="39"/>
  <c r="O171" i="39"/>
  <c r="P97" i="39"/>
  <c r="N168" i="39"/>
  <c r="P171" i="39"/>
  <c r="N438" i="39"/>
  <c r="M494" i="39"/>
  <c r="P638" i="39"/>
  <c r="N654" i="39"/>
  <c r="N684" i="39"/>
  <c r="P688" i="39"/>
  <c r="O48" i="39"/>
  <c r="O753" i="39" s="1"/>
  <c r="N92" i="39"/>
  <c r="O168" i="39"/>
  <c r="M227" i="39"/>
  <c r="M339" i="39"/>
  <c r="M434" i="39"/>
  <c r="O438" i="39"/>
  <c r="O494" i="39"/>
  <c r="N499" i="39"/>
  <c r="N756" i="39" s="1"/>
  <c r="M635" i="39"/>
  <c r="O654" i="39"/>
  <c r="M665" i="39"/>
  <c r="M669" i="39"/>
  <c r="M675" i="39"/>
  <c r="O681" i="39"/>
  <c r="O684" i="39"/>
  <c r="P106" i="39"/>
  <c r="P168" i="39"/>
  <c r="P178" i="39"/>
  <c r="N227" i="39"/>
  <c r="N339" i="39"/>
  <c r="N434" i="39"/>
  <c r="P438" i="39"/>
  <c r="P494" i="39"/>
  <c r="P654" i="39"/>
  <c r="N665" i="39"/>
  <c r="N669" i="39"/>
  <c r="N675" i="39"/>
  <c r="P684" i="39"/>
  <c r="O255" i="39"/>
  <c r="O283" i="39"/>
  <c r="O573" i="39"/>
  <c r="M681" i="39"/>
  <c r="P48" i="39"/>
  <c r="P753" i="39" s="1"/>
  <c r="N85" i="39"/>
  <c r="N106" i="39"/>
  <c r="P148" i="39"/>
  <c r="P754" i="39" s="1"/>
  <c r="P163" i="39"/>
  <c r="N178" i="39"/>
  <c r="P255" i="39"/>
  <c r="P283" i="39"/>
  <c r="O377" i="39"/>
  <c r="N681" i="39"/>
  <c r="O339" i="39"/>
  <c r="O669" i="39"/>
  <c r="P227" i="39"/>
  <c r="N262" i="39"/>
  <c r="N755" i="39" s="1"/>
  <c r="P339" i="39"/>
  <c r="N351" i="39"/>
  <c r="N428" i="39"/>
  <c r="N490" i="39"/>
  <c r="P499" i="39"/>
  <c r="P756" i="39" s="1"/>
  <c r="N593" i="39"/>
  <c r="P635" i="39"/>
  <c r="P665" i="39"/>
  <c r="P669" i="39"/>
  <c r="N708" i="39"/>
  <c r="N719" i="39"/>
  <c r="N728" i="39"/>
  <c r="M92" i="39"/>
  <c r="O88" i="39"/>
  <c r="O155" i="39"/>
  <c r="M199" i="39"/>
  <c r="M219" i="39"/>
  <c r="O262" i="39"/>
  <c r="O755" i="39" s="1"/>
  <c r="O351" i="39"/>
  <c r="O428" i="39"/>
  <c r="O431" i="39"/>
  <c r="M455" i="39"/>
  <c r="M475" i="39"/>
  <c r="O490" i="39"/>
  <c r="O593" i="39"/>
  <c r="M620" i="39"/>
  <c r="M650" i="39"/>
  <c r="O672" i="39"/>
  <c r="O708" i="39"/>
  <c r="M713" i="39"/>
  <c r="O719" i="39"/>
  <c r="O728" i="39"/>
  <c r="N748" i="39"/>
  <c r="O106" i="39"/>
  <c r="M499" i="39"/>
  <c r="M756" i="39" s="1"/>
  <c r="J749" i="39"/>
  <c r="D3" i="43" s="1"/>
  <c r="O92" i="39"/>
  <c r="M155" i="39"/>
  <c r="M262" i="39"/>
  <c r="M755" i="39" s="1"/>
  <c r="P92" i="39"/>
  <c r="P155" i="39"/>
  <c r="N199" i="39"/>
  <c r="N219" i="39"/>
  <c r="P262" i="39"/>
  <c r="P755" i="39" s="1"/>
  <c r="P351" i="39"/>
  <c r="P428" i="39"/>
  <c r="P431" i="39"/>
  <c r="N455" i="39"/>
  <c r="P490" i="39"/>
  <c r="P593" i="39"/>
  <c r="N620" i="39"/>
  <c r="P672" i="39"/>
  <c r="P708" i="39"/>
  <c r="N713" i="39"/>
  <c r="P719" i="39"/>
  <c r="P728" i="39"/>
  <c r="M748" i="39"/>
  <c r="O85" i="39"/>
  <c r="O178" i="39"/>
  <c r="C3" i="43"/>
  <c r="M351" i="39"/>
  <c r="M428" i="39"/>
  <c r="M490" i="39"/>
  <c r="O499" i="39"/>
  <c r="O756" i="39" s="1"/>
  <c r="M593" i="39"/>
  <c r="O635" i="39"/>
  <c r="O665" i="39"/>
  <c r="M708" i="39"/>
  <c r="M719" i="39"/>
  <c r="M728" i="39"/>
  <c r="N155" i="39"/>
  <c r="P88" i="39"/>
  <c r="M48" i="39"/>
  <c r="M753" i="39" s="1"/>
  <c r="M97" i="39"/>
  <c r="M148" i="39"/>
  <c r="M754" i="39" s="1"/>
  <c r="N163" i="39"/>
  <c r="N171" i="39"/>
  <c r="O199" i="39"/>
  <c r="O219" i="39"/>
  <c r="M255" i="39"/>
  <c r="M283" i="39"/>
  <c r="M377" i="39"/>
  <c r="O455" i="39"/>
  <c r="O475" i="39"/>
  <c r="M573" i="39"/>
  <c r="O620" i="39"/>
  <c r="M638" i="39"/>
  <c r="P650" i="39"/>
  <c r="M688" i="39"/>
  <c r="P748" i="39"/>
  <c r="P85" i="39"/>
  <c r="N635" i="39"/>
  <c r="P681" i="39"/>
  <c r="O227" i="39"/>
  <c r="N48" i="39"/>
  <c r="N753" i="39" s="1"/>
  <c r="N97" i="39"/>
  <c r="N148" i="39"/>
  <c r="N754" i="39" s="1"/>
  <c r="M163" i="39"/>
  <c r="M171" i="39"/>
  <c r="P199" i="39"/>
  <c r="P219" i="39"/>
  <c r="N255" i="39"/>
  <c r="N283" i="39"/>
  <c r="N377" i="39"/>
  <c r="P455" i="39"/>
  <c r="N573" i="39"/>
  <c r="P620" i="39"/>
  <c r="N638" i="39"/>
  <c r="O650" i="39"/>
  <c r="N688" i="39"/>
  <c r="P713" i="39"/>
  <c r="O748" i="39"/>
  <c r="E482" i="32"/>
  <c r="H482" i="32"/>
  <c r="F482" i="32"/>
  <c r="I482" i="32"/>
  <c r="W449" i="32"/>
  <c r="J449" i="32" s="1"/>
  <c r="H449" i="32" s="1"/>
  <c r="X670" i="32"/>
  <c r="K670" i="32" s="1"/>
  <c r="F670" i="32" s="1"/>
  <c r="H349" i="32"/>
  <c r="E349" i="32"/>
  <c r="H224" i="32"/>
  <c r="E224" i="32"/>
  <c r="I541" i="32"/>
  <c r="F541" i="32"/>
  <c r="H511" i="32"/>
  <c r="E511" i="32"/>
  <c r="H605" i="32"/>
  <c r="E605" i="32"/>
  <c r="I744" i="32"/>
  <c r="F744" i="32"/>
  <c r="H130" i="32"/>
  <c r="E130" i="32"/>
  <c r="H177" i="32"/>
  <c r="E177" i="32"/>
  <c r="H714" i="32"/>
  <c r="E714" i="32"/>
  <c r="H700" i="32"/>
  <c r="E700" i="32"/>
  <c r="I375" i="32"/>
  <c r="F375" i="32"/>
  <c r="H93" i="32"/>
  <c r="E93" i="32"/>
  <c r="I735" i="32"/>
  <c r="F735" i="32"/>
  <c r="I398" i="32"/>
  <c r="F398" i="32"/>
  <c r="I78" i="32"/>
  <c r="F78" i="32"/>
  <c r="H629" i="32"/>
  <c r="E629" i="32"/>
  <c r="I56" i="32"/>
  <c r="F56" i="32"/>
  <c r="I137" i="32"/>
  <c r="F137" i="32"/>
  <c r="H539" i="32"/>
  <c r="E539" i="32"/>
  <c r="H162" i="32"/>
  <c r="E162" i="32"/>
  <c r="I627" i="32"/>
  <c r="F627" i="32"/>
  <c r="I466" i="32"/>
  <c r="F466" i="32"/>
  <c r="H52" i="32"/>
  <c r="E52" i="32"/>
  <c r="I372" i="32"/>
  <c r="F372" i="32"/>
  <c r="H658" i="32"/>
  <c r="E658" i="32"/>
  <c r="H783" i="32"/>
  <c r="E783" i="32"/>
  <c r="H716" i="32"/>
  <c r="E716" i="32"/>
  <c r="I145" i="32"/>
  <c r="F145" i="32"/>
  <c r="H586" i="32"/>
  <c r="E586" i="32"/>
  <c r="H574" i="32"/>
  <c r="E574" i="32"/>
  <c r="I266" i="32"/>
  <c r="F266" i="32"/>
  <c r="I752" i="32"/>
  <c r="F752" i="32"/>
  <c r="I222" i="32"/>
  <c r="F222" i="32"/>
  <c r="H275" i="32"/>
  <c r="E275" i="32"/>
  <c r="I663" i="32"/>
  <c r="F663" i="32"/>
  <c r="H552" i="32"/>
  <c r="E552" i="32"/>
  <c r="I256" i="32"/>
  <c r="F256" i="32"/>
  <c r="H358" i="32"/>
  <c r="E358" i="32"/>
  <c r="H514" i="32"/>
  <c r="E514" i="32"/>
  <c r="I374" i="32"/>
  <c r="F374" i="32"/>
  <c r="I155" i="32"/>
  <c r="F155" i="32"/>
  <c r="H516" i="32"/>
  <c r="E516" i="32"/>
  <c r="I144" i="32"/>
  <c r="F144" i="32"/>
  <c r="I397" i="32"/>
  <c r="F397" i="32"/>
  <c r="I230" i="32"/>
  <c r="F230" i="32"/>
  <c r="H167" i="32"/>
  <c r="E167" i="32"/>
  <c r="H757" i="32"/>
  <c r="E757" i="32"/>
  <c r="I614" i="32"/>
  <c r="F614" i="32"/>
  <c r="H662" i="32"/>
  <c r="E662" i="32"/>
  <c r="H110" i="32"/>
  <c r="E110" i="32"/>
  <c r="H399" i="32"/>
  <c r="E399" i="32"/>
  <c r="I123" i="32"/>
  <c r="F123" i="32"/>
  <c r="I388" i="32"/>
  <c r="F388" i="32"/>
  <c r="I112" i="32"/>
  <c r="F112" i="32"/>
  <c r="H454" i="32"/>
  <c r="E454" i="32"/>
  <c r="I264" i="32"/>
  <c r="F264" i="32"/>
  <c r="I69" i="32"/>
  <c r="F69" i="32"/>
  <c r="H464" i="32"/>
  <c r="E464" i="32"/>
  <c r="H369" i="32"/>
  <c r="E369" i="32"/>
  <c r="H240" i="32"/>
  <c r="E240" i="32"/>
  <c r="I98" i="32"/>
  <c r="F98" i="32"/>
  <c r="H345" i="32"/>
  <c r="E345" i="32"/>
  <c r="I675" i="32"/>
  <c r="F675" i="32"/>
  <c r="H68" i="32"/>
  <c r="E68" i="32"/>
  <c r="I699" i="32"/>
  <c r="F699" i="32"/>
  <c r="H317" i="32"/>
  <c r="E317" i="32"/>
  <c r="H234" i="32"/>
  <c r="E234" i="32"/>
  <c r="H152" i="32"/>
  <c r="E152" i="32"/>
  <c r="H622" i="32"/>
  <c r="E622" i="32"/>
  <c r="H129" i="32"/>
  <c r="E129" i="32"/>
  <c r="H550" i="32"/>
  <c r="E550" i="32"/>
  <c r="H470" i="32"/>
  <c r="E470" i="32"/>
  <c r="I258" i="32"/>
  <c r="F258" i="32"/>
  <c r="H798" i="32"/>
  <c r="E798" i="32"/>
  <c r="H521" i="32"/>
  <c r="E521" i="32"/>
  <c r="H598" i="32"/>
  <c r="E598" i="32"/>
  <c r="H522" i="32"/>
  <c r="E522" i="32"/>
  <c r="H380" i="32"/>
  <c r="E380" i="32"/>
  <c r="I495" i="32"/>
  <c r="F495" i="32"/>
  <c r="H599" i="32"/>
  <c r="E599" i="32"/>
  <c r="I363" i="32"/>
  <c r="F363" i="32"/>
  <c r="I652" i="32"/>
  <c r="F652" i="32"/>
  <c r="I608" i="32"/>
  <c r="F608" i="32"/>
  <c r="I621" i="32"/>
  <c r="F621" i="32"/>
  <c r="I190" i="32"/>
  <c r="F190" i="32"/>
  <c r="I513" i="32"/>
  <c r="F513" i="32"/>
  <c r="H286" i="32"/>
  <c r="E286" i="32"/>
  <c r="H755" i="32"/>
  <c r="E755" i="32"/>
  <c r="H611" i="32"/>
  <c r="E611" i="32"/>
  <c r="I459" i="32"/>
  <c r="F459" i="32"/>
  <c r="I142" i="32"/>
  <c r="F142" i="32"/>
  <c r="I739" i="32"/>
  <c r="F739" i="32"/>
  <c r="I437" i="32"/>
  <c r="F437" i="32"/>
  <c r="H232" i="32"/>
  <c r="E232" i="32"/>
  <c r="H55" i="32"/>
  <c r="E55" i="32"/>
  <c r="H297" i="32"/>
  <c r="E297" i="32"/>
  <c r="H175" i="32"/>
  <c r="E175" i="32"/>
  <c r="H619" i="32"/>
  <c r="E619" i="32"/>
  <c r="I777" i="32"/>
  <c r="F777" i="32"/>
  <c r="H553" i="32"/>
  <c r="E553" i="32"/>
  <c r="H263" i="32"/>
  <c r="E263" i="32"/>
  <c r="I795" i="32"/>
  <c r="F795" i="32"/>
  <c r="I560" i="32"/>
  <c r="F560" i="32"/>
  <c r="H333" i="32"/>
  <c r="E333" i="32"/>
  <c r="H797" i="32"/>
  <c r="E797" i="32"/>
  <c r="H562" i="32"/>
  <c r="E562" i="32"/>
  <c r="I656" i="32"/>
  <c r="F656" i="32"/>
  <c r="I309" i="32"/>
  <c r="F309" i="32"/>
  <c r="H801" i="32"/>
  <c r="E801" i="32"/>
  <c r="H646" i="32"/>
  <c r="E646" i="32"/>
  <c r="I796" i="32"/>
  <c r="F796" i="32"/>
  <c r="I665" i="32"/>
  <c r="F665" i="32"/>
  <c r="H477" i="32"/>
  <c r="E477" i="32"/>
  <c r="I161" i="32"/>
  <c r="F161" i="32"/>
  <c r="I412" i="32"/>
  <c r="F412" i="32"/>
  <c r="H634" i="32"/>
  <c r="E634" i="32"/>
  <c r="H382" i="32"/>
  <c r="E382" i="32"/>
  <c r="H624" i="32"/>
  <c r="E624" i="32"/>
  <c r="H375" i="32"/>
  <c r="E375" i="32"/>
  <c r="I279" i="32"/>
  <c r="F279" i="32"/>
  <c r="H614" i="32"/>
  <c r="E614" i="32"/>
  <c r="H78" i="32"/>
  <c r="E78" i="32"/>
  <c r="I629" i="32"/>
  <c r="F629" i="32"/>
  <c r="I454" i="32"/>
  <c r="F454" i="32"/>
  <c r="I455" i="32"/>
  <c r="F455" i="32"/>
  <c r="I120" i="32"/>
  <c r="F120" i="32"/>
  <c r="H699" i="32"/>
  <c r="E699" i="32"/>
  <c r="I193" i="32"/>
  <c r="F193" i="32"/>
  <c r="I165" i="32"/>
  <c r="F165" i="32"/>
  <c r="H810" i="32"/>
  <c r="E810" i="32"/>
  <c r="I291" i="32"/>
  <c r="F291" i="32"/>
  <c r="I636" i="32"/>
  <c r="F636" i="32"/>
  <c r="H266" i="32"/>
  <c r="E266" i="32"/>
  <c r="H513" i="32"/>
  <c r="E513" i="32"/>
  <c r="I275" i="32"/>
  <c r="F275" i="32"/>
  <c r="H663" i="32"/>
  <c r="E663" i="32"/>
  <c r="I297" i="32"/>
  <c r="F297" i="32"/>
  <c r="I580" i="32"/>
  <c r="F580" i="32"/>
  <c r="I797" i="32"/>
  <c r="F797" i="32"/>
  <c r="H796" i="32"/>
  <c r="E796" i="32"/>
  <c r="I693" i="32"/>
  <c r="F693" i="32"/>
  <c r="I273" i="32"/>
  <c r="F273" i="32"/>
  <c r="H625" i="32"/>
  <c r="E625" i="32"/>
  <c r="I756" i="32"/>
  <c r="F756" i="32"/>
  <c r="I290" i="32"/>
  <c r="F290" i="32"/>
  <c r="H520" i="32"/>
  <c r="E520" i="32"/>
  <c r="I90" i="32"/>
  <c r="F90" i="32"/>
  <c r="I171" i="32"/>
  <c r="F171" i="32"/>
  <c r="I383" i="32"/>
  <c r="F383" i="32"/>
  <c r="I149" i="32"/>
  <c r="F149" i="32"/>
  <c r="H223" i="32"/>
  <c r="E223" i="32"/>
  <c r="I747" i="32"/>
  <c r="F747" i="32"/>
  <c r="I329" i="32"/>
  <c r="F329" i="32"/>
  <c r="I577" i="32"/>
  <c r="F577" i="32"/>
  <c r="H227" i="32"/>
  <c r="E227" i="32"/>
  <c r="H696" i="32"/>
  <c r="E696" i="32"/>
  <c r="H489" i="32"/>
  <c r="E489" i="32"/>
  <c r="I770" i="32"/>
  <c r="F770" i="32"/>
  <c r="H730" i="32"/>
  <c r="E730" i="32"/>
  <c r="H578" i="32"/>
  <c r="E578" i="32"/>
  <c r="I748" i="32"/>
  <c r="F748" i="32"/>
  <c r="I490" i="32"/>
  <c r="F490" i="32"/>
  <c r="H468" i="32"/>
  <c r="E468" i="32"/>
  <c r="H572" i="32"/>
  <c r="E572" i="32"/>
  <c r="I528" i="32"/>
  <c r="F528" i="32"/>
  <c r="I315" i="32"/>
  <c r="F315" i="32"/>
  <c r="H408" i="32"/>
  <c r="E408" i="32"/>
  <c r="H430" i="32"/>
  <c r="E430" i="32"/>
  <c r="H273" i="32"/>
  <c r="E273" i="32"/>
  <c r="H381" i="32"/>
  <c r="E381" i="32"/>
  <c r="I782" i="32"/>
  <c r="F782" i="32"/>
  <c r="H626" i="32"/>
  <c r="E626" i="32"/>
  <c r="H494" i="32"/>
  <c r="E494" i="32"/>
  <c r="H210" i="32"/>
  <c r="E210" i="32"/>
  <c r="I405" i="32"/>
  <c r="F405" i="32"/>
  <c r="I122" i="32"/>
  <c r="F122" i="32"/>
  <c r="H617" i="32"/>
  <c r="E617" i="32"/>
  <c r="H383" i="32"/>
  <c r="E383" i="32"/>
  <c r="I467" i="32"/>
  <c r="F467" i="32"/>
  <c r="H747" i="32"/>
  <c r="E747" i="32"/>
  <c r="H620" i="32"/>
  <c r="E620" i="32"/>
  <c r="I299" i="32"/>
  <c r="F299" i="32"/>
  <c r="H180" i="32"/>
  <c r="E180" i="32"/>
  <c r="H737" i="32"/>
  <c r="E737" i="32"/>
  <c r="I651" i="32"/>
  <c r="F651" i="32"/>
  <c r="H770" i="32"/>
  <c r="E770" i="32"/>
  <c r="I140" i="32"/>
  <c r="F140" i="32"/>
  <c r="I578" i="32"/>
  <c r="F578" i="32"/>
  <c r="I628" i="32"/>
  <c r="F628" i="32"/>
  <c r="I468" i="32"/>
  <c r="F468" i="32"/>
  <c r="I785" i="32"/>
  <c r="F785" i="32"/>
  <c r="H727" i="32"/>
  <c r="E727" i="32"/>
  <c r="H457" i="32"/>
  <c r="E457" i="32"/>
  <c r="I581" i="32"/>
  <c r="F581" i="32"/>
  <c r="H587" i="32"/>
  <c r="E587" i="32"/>
  <c r="H529" i="32"/>
  <c r="E529" i="32"/>
  <c r="I73" i="32"/>
  <c r="F73" i="32"/>
  <c r="H782" i="32"/>
  <c r="E782" i="32"/>
  <c r="H472" i="32"/>
  <c r="E472" i="32"/>
  <c r="I183" i="32"/>
  <c r="F183" i="32"/>
  <c r="H174" i="32"/>
  <c r="E174" i="32"/>
  <c r="H600" i="32"/>
  <c r="E600" i="32"/>
  <c r="I585" i="32"/>
  <c r="F585" i="32"/>
  <c r="I822" i="32"/>
  <c r="F822" i="32"/>
  <c r="I551" i="32"/>
  <c r="F551" i="32"/>
  <c r="H361" i="32"/>
  <c r="E361" i="32"/>
  <c r="H299" i="32"/>
  <c r="E299" i="32"/>
  <c r="H413" i="32"/>
  <c r="E413" i="32"/>
  <c r="I737" i="32"/>
  <c r="F737" i="32"/>
  <c r="H53" i="32"/>
  <c r="E53" i="32"/>
  <c r="H409" i="32"/>
  <c r="E409" i="32"/>
  <c r="H99" i="32"/>
  <c r="E99" i="32"/>
  <c r="I431" i="32"/>
  <c r="F431" i="32"/>
  <c r="I566" i="32"/>
  <c r="F566" i="32"/>
  <c r="I478" i="32"/>
  <c r="F478" i="32"/>
  <c r="I135" i="32"/>
  <c r="F135" i="32"/>
  <c r="I276" i="32"/>
  <c r="F276" i="32"/>
  <c r="I199" i="32"/>
  <c r="F199" i="32"/>
  <c r="I787" i="32"/>
  <c r="F787" i="32"/>
  <c r="I742" i="32"/>
  <c r="F742" i="32"/>
  <c r="H774" i="32"/>
  <c r="E774" i="32"/>
  <c r="I587" i="32"/>
  <c r="F587" i="32"/>
  <c r="H71" i="32"/>
  <c r="E71" i="32"/>
  <c r="H393" i="32"/>
  <c r="E393" i="32"/>
  <c r="I750" i="32"/>
  <c r="F750" i="32"/>
  <c r="I472" i="32"/>
  <c r="F472" i="32"/>
  <c r="I451" i="32"/>
  <c r="F451" i="32"/>
  <c r="H506" i="32"/>
  <c r="E506" i="32"/>
  <c r="I600" i="32"/>
  <c r="F600" i="32"/>
  <c r="I498" i="32"/>
  <c r="F498" i="32"/>
  <c r="I214" i="32"/>
  <c r="F214" i="32"/>
  <c r="I440" i="32"/>
  <c r="F440" i="32"/>
  <c r="I271" i="32"/>
  <c r="F271" i="32"/>
  <c r="I660" i="32"/>
  <c r="F660" i="32"/>
  <c r="H208" i="32"/>
  <c r="E208" i="32"/>
  <c r="H104" i="32"/>
  <c r="E104" i="32"/>
  <c r="I257" i="32"/>
  <c r="F257" i="32"/>
  <c r="H743" i="32"/>
  <c r="E743" i="32"/>
  <c r="H728" i="32"/>
  <c r="E728" i="32"/>
  <c r="H445" i="32"/>
  <c r="E445" i="32"/>
  <c r="H434" i="32"/>
  <c r="E434" i="32"/>
  <c r="H212" i="32"/>
  <c r="E212" i="32"/>
  <c r="H192" i="32"/>
  <c r="E192" i="32"/>
  <c r="H209" i="32"/>
  <c r="E209" i="32"/>
  <c r="H157" i="32"/>
  <c r="E157" i="32"/>
  <c r="H686" i="32"/>
  <c r="E686" i="32"/>
  <c r="I650" i="32"/>
  <c r="F650" i="32"/>
  <c r="I184" i="32"/>
  <c r="F184" i="32"/>
  <c r="I91" i="32"/>
  <c r="F91" i="32"/>
  <c r="I80" i="32"/>
  <c r="F80" i="32"/>
  <c r="I113" i="32"/>
  <c r="F113" i="32"/>
  <c r="I778" i="32"/>
  <c r="F778" i="32"/>
  <c r="I515" i="32"/>
  <c r="F515" i="32"/>
  <c r="H426" i="32"/>
  <c r="E426" i="32"/>
  <c r="H107" i="32"/>
  <c r="E107" i="32"/>
  <c r="H427" i="32"/>
  <c r="E427" i="32"/>
  <c r="H182" i="32"/>
  <c r="E182" i="32"/>
  <c r="H428" i="32"/>
  <c r="E428" i="32"/>
  <c r="H218" i="32"/>
  <c r="E218" i="32"/>
  <c r="H169" i="32"/>
  <c r="E169" i="32"/>
  <c r="I794" i="32"/>
  <c r="F794" i="32"/>
  <c r="I757" i="32"/>
  <c r="F757" i="32"/>
  <c r="I720" i="32"/>
  <c r="F720" i="32"/>
  <c r="H638" i="32"/>
  <c r="E638" i="32"/>
  <c r="H717" i="32"/>
  <c r="E717" i="32"/>
  <c r="H386" i="32"/>
  <c r="E386" i="32"/>
  <c r="H195" i="32"/>
  <c r="E195" i="32"/>
  <c r="H94" i="32"/>
  <c r="E94" i="32"/>
  <c r="I497" i="32"/>
  <c r="F497" i="32"/>
  <c r="H196" i="32"/>
  <c r="E196" i="32"/>
  <c r="H419" i="32"/>
  <c r="E419" i="32"/>
  <c r="H198" i="32"/>
  <c r="E198" i="32"/>
  <c r="H92" i="32"/>
  <c r="E92" i="32"/>
  <c r="H499" i="32"/>
  <c r="E499" i="32"/>
  <c r="H282" i="32"/>
  <c r="E282" i="32"/>
  <c r="H125" i="32"/>
  <c r="E125" i="32"/>
  <c r="I464" i="32"/>
  <c r="F464" i="32"/>
  <c r="I539" i="32"/>
  <c r="F539" i="32"/>
  <c r="I369" i="32"/>
  <c r="F369" i="32"/>
  <c r="I240" i="32"/>
  <c r="F240" i="32"/>
  <c r="I162" i="32"/>
  <c r="F162" i="32"/>
  <c r="H98" i="32"/>
  <c r="E98" i="32"/>
  <c r="I345" i="32"/>
  <c r="F345" i="32"/>
  <c r="I545" i="32"/>
  <c r="F545" i="32"/>
  <c r="I689" i="32"/>
  <c r="F689" i="32"/>
  <c r="I697" i="32"/>
  <c r="F697" i="32"/>
  <c r="H648" i="32"/>
  <c r="E648" i="32"/>
  <c r="H466" i="32"/>
  <c r="E466" i="32"/>
  <c r="I317" i="32"/>
  <c r="F317" i="32"/>
  <c r="I234" i="32"/>
  <c r="F234" i="32"/>
  <c r="I52" i="32"/>
  <c r="F52" i="32"/>
  <c r="I152" i="32"/>
  <c r="F152" i="32"/>
  <c r="I622" i="32"/>
  <c r="F622" i="32"/>
  <c r="H372" i="32"/>
  <c r="E372" i="32"/>
  <c r="I129" i="32"/>
  <c r="F129" i="32"/>
  <c r="I550" i="32"/>
  <c r="F550" i="32"/>
  <c r="I658" i="32"/>
  <c r="F658" i="32"/>
  <c r="I470" i="32"/>
  <c r="F470" i="32"/>
  <c r="H258" i="32"/>
  <c r="E258" i="32"/>
  <c r="I557" i="32"/>
  <c r="F557" i="32"/>
  <c r="I783" i="32"/>
  <c r="F783" i="32"/>
  <c r="I521" i="32"/>
  <c r="F521" i="32"/>
  <c r="I598" i="32"/>
  <c r="F598" i="32"/>
  <c r="I716" i="32"/>
  <c r="F716" i="32"/>
  <c r="I522" i="32"/>
  <c r="F522" i="32"/>
  <c r="I380" i="32"/>
  <c r="F380" i="32"/>
  <c r="H145" i="32"/>
  <c r="E145" i="32"/>
  <c r="H495" i="32"/>
  <c r="E495" i="32"/>
  <c r="I586" i="32"/>
  <c r="F586" i="32"/>
  <c r="I599" i="32"/>
  <c r="F599" i="32"/>
  <c r="H363" i="32"/>
  <c r="E363" i="32"/>
  <c r="I574" i="32"/>
  <c r="F574" i="32"/>
  <c r="I547" i="32"/>
  <c r="F547" i="32"/>
  <c r="H644" i="32"/>
  <c r="E644" i="32"/>
  <c r="H325" i="32"/>
  <c r="E325" i="32"/>
  <c r="I703" i="32"/>
  <c r="F703" i="32"/>
  <c r="I285" i="32"/>
  <c r="F285" i="32"/>
  <c r="I654" i="32"/>
  <c r="F654" i="32"/>
  <c r="I530" i="32"/>
  <c r="F530" i="32"/>
  <c r="I327" i="32"/>
  <c r="F327" i="32"/>
  <c r="I731" i="32"/>
  <c r="F731" i="32"/>
  <c r="H623" i="32"/>
  <c r="E623" i="32"/>
  <c r="I484" i="32"/>
  <c r="F484" i="32"/>
  <c r="H316" i="32"/>
  <c r="E316" i="32"/>
  <c r="H118" i="32"/>
  <c r="E118" i="32"/>
  <c r="I637" i="32"/>
  <c r="F637" i="32"/>
  <c r="H677" i="32"/>
  <c r="E677" i="32"/>
  <c r="H452" i="32"/>
  <c r="E452" i="32"/>
  <c r="H280" i="32"/>
  <c r="E280" i="32"/>
  <c r="I67" i="32"/>
  <c r="F67" i="32"/>
  <c r="I575" i="32"/>
  <c r="F575" i="32"/>
  <c r="H370" i="32"/>
  <c r="E370" i="32"/>
  <c r="H139" i="32"/>
  <c r="E139" i="32"/>
  <c r="H582" i="32"/>
  <c r="E582" i="32"/>
  <c r="H741" i="32"/>
  <c r="E741" i="32"/>
  <c r="H588" i="32"/>
  <c r="E588" i="32"/>
  <c r="H326" i="32"/>
  <c r="E326" i="32"/>
  <c r="I685" i="32"/>
  <c r="F685" i="32"/>
  <c r="H606" i="32"/>
  <c r="E606" i="32"/>
  <c r="H476" i="32"/>
  <c r="E476" i="32"/>
  <c r="H721" i="32"/>
  <c r="E721" i="32"/>
  <c r="I655" i="32"/>
  <c r="F655" i="32"/>
  <c r="H776" i="32"/>
  <c r="E776" i="32"/>
  <c r="H336" i="32"/>
  <c r="E336" i="32"/>
  <c r="H176" i="32"/>
  <c r="E176" i="32"/>
  <c r="H683" i="32"/>
  <c r="E683" i="32"/>
  <c r="H458" i="32"/>
  <c r="E458" i="32"/>
  <c r="H141" i="32"/>
  <c r="E141" i="32"/>
  <c r="I719" i="32"/>
  <c r="F719" i="32"/>
  <c r="I691" i="32"/>
  <c r="F691" i="32"/>
  <c r="H509" i="32"/>
  <c r="E509" i="32"/>
  <c r="H187" i="32"/>
  <c r="E187" i="32"/>
  <c r="H245" i="32"/>
  <c r="E245" i="32"/>
  <c r="I224" i="32"/>
  <c r="F224" i="32"/>
  <c r="H541" i="32"/>
  <c r="E541" i="32"/>
  <c r="I511" i="32"/>
  <c r="F511" i="32"/>
  <c r="I605" i="32"/>
  <c r="F605" i="32"/>
  <c r="I349" i="32"/>
  <c r="F349" i="32"/>
  <c r="I634" i="32"/>
  <c r="F634" i="32"/>
  <c r="I177" i="32"/>
  <c r="F177" i="32"/>
  <c r="I514" i="32"/>
  <c r="F514" i="32"/>
  <c r="I130" i="32"/>
  <c r="F130" i="32"/>
  <c r="I474" i="32"/>
  <c r="F474" i="32"/>
  <c r="I603" i="32"/>
  <c r="F603" i="32"/>
  <c r="H534" i="32"/>
  <c r="E534" i="32"/>
  <c r="H734" i="32"/>
  <c r="E734" i="32"/>
  <c r="I447" i="32"/>
  <c r="F447" i="32"/>
  <c r="I624" i="32"/>
  <c r="F624" i="32"/>
  <c r="I93" i="32"/>
  <c r="F93" i="32"/>
  <c r="H137" i="32"/>
  <c r="E137" i="32"/>
  <c r="H627" i="32"/>
  <c r="E627" i="32"/>
  <c r="I221" i="32"/>
  <c r="F221" i="32"/>
  <c r="I489" i="32"/>
  <c r="F489" i="32"/>
  <c r="H752" i="32"/>
  <c r="E752" i="32"/>
  <c r="H739" i="32"/>
  <c r="E739" i="32"/>
  <c r="I175" i="32"/>
  <c r="F175" i="32"/>
  <c r="I333" i="32"/>
  <c r="F333" i="32"/>
  <c r="I477" i="32"/>
  <c r="F477" i="32"/>
  <c r="H565" i="32"/>
  <c r="E565" i="32"/>
  <c r="H103" i="32"/>
  <c r="E103" i="32"/>
  <c r="H405" i="32"/>
  <c r="E405" i="32"/>
  <c r="I617" i="32"/>
  <c r="F617" i="32"/>
  <c r="H455" i="32"/>
  <c r="E455" i="32"/>
  <c r="H341" i="32"/>
  <c r="E341" i="32"/>
  <c r="H221" i="32"/>
  <c r="E221" i="32"/>
  <c r="I810" i="32"/>
  <c r="F810" i="32"/>
  <c r="H636" i="32"/>
  <c r="E636" i="32"/>
  <c r="I483" i="32"/>
  <c r="F483" i="32"/>
  <c r="I166" i="32"/>
  <c r="F166" i="32"/>
  <c r="I727" i="32"/>
  <c r="F727" i="32"/>
  <c r="I762" i="32"/>
  <c r="F762" i="32"/>
  <c r="H754" i="32"/>
  <c r="E754" i="32"/>
  <c r="I168" i="32"/>
  <c r="F168" i="32"/>
  <c r="I674" i="32"/>
  <c r="F674" i="32"/>
  <c r="H124" i="32"/>
  <c r="E124" i="32"/>
  <c r="I203" i="32"/>
  <c r="F203" i="32"/>
  <c r="I361" i="32"/>
  <c r="F361" i="32"/>
  <c r="I413" i="32"/>
  <c r="F413" i="32"/>
  <c r="I53" i="32"/>
  <c r="F53" i="32"/>
  <c r="I730" i="32"/>
  <c r="F730" i="32"/>
  <c r="H166" i="32"/>
  <c r="E166" i="32"/>
  <c r="H653" i="32"/>
  <c r="E653" i="32"/>
  <c r="I572" i="32"/>
  <c r="F572" i="32"/>
  <c r="H315" i="32"/>
  <c r="E315" i="32"/>
  <c r="I71" i="32"/>
  <c r="F71" i="32"/>
  <c r="I792" i="32"/>
  <c r="F792" i="32"/>
  <c r="I330" i="32"/>
  <c r="F330" i="32"/>
  <c r="I66" i="32"/>
  <c r="F66" i="32"/>
  <c r="H96" i="32"/>
  <c r="E96" i="32"/>
  <c r="H761" i="32"/>
  <c r="E761" i="32"/>
  <c r="H132" i="32"/>
  <c r="E132" i="32"/>
  <c r="I708" i="32"/>
  <c r="F708" i="32"/>
  <c r="H651" i="32"/>
  <c r="E651" i="32"/>
  <c r="I84" i="32"/>
  <c r="F84" i="32"/>
  <c r="I101" i="32"/>
  <c r="F101" i="32"/>
  <c r="I751" i="32"/>
  <c r="F751" i="32"/>
  <c r="H114" i="32"/>
  <c r="E114" i="32"/>
  <c r="I389" i="32"/>
  <c r="F389" i="32"/>
  <c r="H394" i="32"/>
  <c r="E394" i="32"/>
  <c r="I75" i="32"/>
  <c r="F75" i="32"/>
  <c r="H272" i="32"/>
  <c r="E272" i="32"/>
  <c r="H585" i="32"/>
  <c r="E585" i="32"/>
  <c r="H215" i="32"/>
  <c r="E215" i="32"/>
  <c r="H378" i="32"/>
  <c r="E378" i="32"/>
  <c r="H590" i="32"/>
  <c r="E590" i="32"/>
  <c r="I351" i="32"/>
  <c r="F351" i="32"/>
  <c r="I106" i="32"/>
  <c r="F106" i="32"/>
  <c r="H420" i="32"/>
  <c r="E420" i="32"/>
  <c r="H613" i="32"/>
  <c r="E613" i="32"/>
  <c r="I81" i="32"/>
  <c r="F81" i="32"/>
  <c r="H784" i="32"/>
  <c r="E784" i="32"/>
  <c r="H661" i="32"/>
  <c r="E661" i="32"/>
  <c r="I450" i="32"/>
  <c r="F450" i="32"/>
  <c r="I639" i="32"/>
  <c r="F639" i="32"/>
  <c r="I231" i="32"/>
  <c r="F231" i="32"/>
  <c r="I540" i="32"/>
  <c r="F540" i="32"/>
  <c r="H84" i="32"/>
  <c r="E84" i="32"/>
  <c r="H802" i="32"/>
  <c r="E802" i="32"/>
  <c r="H431" i="32"/>
  <c r="E431" i="32"/>
  <c r="H153" i="32"/>
  <c r="E153" i="32"/>
  <c r="H517" i="32"/>
  <c r="E517" i="32"/>
  <c r="I791" i="32"/>
  <c r="F791" i="32"/>
  <c r="H566" i="32"/>
  <c r="E566" i="32"/>
  <c r="H425" i="32"/>
  <c r="E425" i="32"/>
  <c r="I244" i="32"/>
  <c r="F244" i="32"/>
  <c r="H101" i="32"/>
  <c r="E101" i="32"/>
  <c r="I763" i="32"/>
  <c r="F763" i="32"/>
  <c r="H760" i="32"/>
  <c r="E760" i="32"/>
  <c r="H640" i="32"/>
  <c r="E640" i="32"/>
  <c r="H387" i="32"/>
  <c r="E387" i="32"/>
  <c r="H135" i="32"/>
  <c r="E135" i="32"/>
  <c r="H618" i="32"/>
  <c r="E618" i="32"/>
  <c r="I429" i="32"/>
  <c r="F429" i="32"/>
  <c r="H241" i="32"/>
  <c r="E241" i="32"/>
  <c r="H276" i="32"/>
  <c r="E276" i="32"/>
  <c r="H751" i="32"/>
  <c r="E751" i="32"/>
  <c r="H682" i="32"/>
  <c r="E682" i="32"/>
  <c r="H442" i="32"/>
  <c r="E442" i="32"/>
  <c r="H116" i="32"/>
  <c r="E116" i="32"/>
  <c r="H199" i="32"/>
  <c r="E199" i="32"/>
  <c r="I678" i="32"/>
  <c r="F678" i="32"/>
  <c r="H525" i="32"/>
  <c r="E525" i="32"/>
  <c r="I233" i="32"/>
  <c r="F233" i="32"/>
  <c r="H787" i="32"/>
  <c r="E787" i="32"/>
  <c r="I114" i="32"/>
  <c r="F114" i="32"/>
  <c r="H456" i="32"/>
  <c r="E456" i="32"/>
  <c r="H189" i="32"/>
  <c r="E189" i="32"/>
  <c r="H392" i="32"/>
  <c r="E392" i="32"/>
  <c r="H742" i="32"/>
  <c r="E742" i="32"/>
  <c r="I589" i="32"/>
  <c r="F589" i="32"/>
  <c r="I267" i="32"/>
  <c r="F267" i="32"/>
  <c r="I764" i="32"/>
  <c r="F764" i="32"/>
  <c r="I774" i="32"/>
  <c r="F774" i="32"/>
  <c r="H630" i="32"/>
  <c r="E630" i="32"/>
  <c r="H389" i="32"/>
  <c r="E389" i="32"/>
  <c r="I57" i="32"/>
  <c r="F57" i="32"/>
  <c r="H501" i="32"/>
  <c r="E501" i="32"/>
  <c r="I242" i="32"/>
  <c r="F242" i="32"/>
  <c r="H765" i="32"/>
  <c r="E765" i="32"/>
  <c r="I512" i="32"/>
  <c r="F512" i="32"/>
  <c r="I128" i="32"/>
  <c r="F128" i="32"/>
  <c r="I724" i="32"/>
  <c r="F724" i="32"/>
  <c r="H376" i="32"/>
  <c r="E376" i="32"/>
  <c r="I705" i="32"/>
  <c r="F705" i="32"/>
  <c r="H377" i="32"/>
  <c r="E377" i="32"/>
  <c r="H87" i="32"/>
  <c r="E87" i="32"/>
  <c r="I343" i="32"/>
  <c r="F343" i="32"/>
  <c r="H750" i="32"/>
  <c r="E750" i="32"/>
  <c r="I533" i="32"/>
  <c r="F533" i="32"/>
  <c r="I312" i="32"/>
  <c r="F312" i="32"/>
  <c r="H304" i="32"/>
  <c r="E304" i="32"/>
  <c r="H155" i="32"/>
  <c r="E155" i="32"/>
  <c r="I819" i="32"/>
  <c r="F819" i="32"/>
  <c r="H388" i="32"/>
  <c r="E388" i="32"/>
  <c r="I335" i="32"/>
  <c r="F335" i="32"/>
  <c r="I181" i="32"/>
  <c r="F181" i="32"/>
  <c r="I350" i="32"/>
  <c r="F350" i="32"/>
  <c r="I696" i="32"/>
  <c r="F696" i="32"/>
  <c r="H652" i="32"/>
  <c r="E652" i="32"/>
  <c r="I611" i="32"/>
  <c r="F611" i="32"/>
  <c r="I232" i="32"/>
  <c r="F232" i="32"/>
  <c r="I553" i="32"/>
  <c r="F553" i="32"/>
  <c r="H309" i="32"/>
  <c r="E309" i="32"/>
  <c r="H161" i="32"/>
  <c r="E161" i="32"/>
  <c r="I745" i="32"/>
  <c r="F745" i="32"/>
  <c r="I494" i="32"/>
  <c r="F494" i="32"/>
  <c r="I400" i="32"/>
  <c r="F400" i="32"/>
  <c r="H335" i="32"/>
  <c r="E335" i="32"/>
  <c r="I809" i="32"/>
  <c r="F809" i="32"/>
  <c r="I635" i="32"/>
  <c r="F635" i="32"/>
  <c r="H89" i="32"/>
  <c r="E89" i="32"/>
  <c r="H576" i="32"/>
  <c r="E576" i="32"/>
  <c r="H444" i="32"/>
  <c r="E444" i="32"/>
  <c r="H785" i="32"/>
  <c r="E785" i="32"/>
  <c r="I593" i="32"/>
  <c r="F593" i="32"/>
  <c r="H127" i="32"/>
  <c r="E127" i="32"/>
  <c r="H178" i="32"/>
  <c r="E178" i="32"/>
  <c r="H362" i="32"/>
  <c r="E362" i="32"/>
  <c r="H90" i="32"/>
  <c r="E90" i="32"/>
  <c r="H252" i="32"/>
  <c r="E252" i="32"/>
  <c r="I246" i="32"/>
  <c r="F246" i="32"/>
  <c r="I288" i="32"/>
  <c r="F288" i="32"/>
  <c r="H595" i="32"/>
  <c r="E595" i="32"/>
  <c r="I260" i="32"/>
  <c r="F260" i="32"/>
  <c r="I563" i="32"/>
  <c r="F563" i="32"/>
  <c r="I767" i="32"/>
  <c r="F767" i="32"/>
  <c r="H111" i="32"/>
  <c r="E111" i="32"/>
  <c r="I225" i="32"/>
  <c r="F225" i="32"/>
  <c r="I583" i="32"/>
  <c r="F583" i="32"/>
  <c r="I83" i="32"/>
  <c r="F83" i="32"/>
  <c r="H602" i="32"/>
  <c r="E602" i="32"/>
  <c r="I302" i="32"/>
  <c r="F302" i="32"/>
  <c r="I272" i="32"/>
  <c r="F272" i="32"/>
  <c r="I160" i="32"/>
  <c r="F160" i="32"/>
  <c r="H203" i="32"/>
  <c r="E203" i="32"/>
  <c r="H288" i="32"/>
  <c r="E288" i="32"/>
  <c r="H85" i="32"/>
  <c r="E85" i="32"/>
  <c r="I710" i="32"/>
  <c r="F710" i="32"/>
  <c r="I728" i="32"/>
  <c r="F728" i="32"/>
  <c r="I425" i="32"/>
  <c r="F425" i="32"/>
  <c r="H429" i="32"/>
  <c r="E429" i="32"/>
  <c r="H233" i="32"/>
  <c r="E233" i="32"/>
  <c r="H267" i="32"/>
  <c r="E267" i="32"/>
  <c r="H201" i="32"/>
  <c r="E201" i="32"/>
  <c r="I793" i="32"/>
  <c r="F793" i="32"/>
  <c r="H302" i="32"/>
  <c r="E302" i="32"/>
  <c r="I219" i="32"/>
  <c r="F219" i="32"/>
  <c r="H310" i="32"/>
  <c r="E310" i="32"/>
  <c r="I701" i="32"/>
  <c r="F701" i="32"/>
  <c r="I99" i="32"/>
  <c r="F99" i="32"/>
  <c r="I445" i="32"/>
  <c r="F445" i="32"/>
  <c r="H269" i="32"/>
  <c r="E269" i="32"/>
  <c r="H63" i="32"/>
  <c r="E63" i="32"/>
  <c r="I434" i="32"/>
  <c r="F434" i="32"/>
  <c r="I229" i="32"/>
  <c r="F229" i="32"/>
  <c r="I354" i="32"/>
  <c r="F354" i="32"/>
  <c r="H121" i="32"/>
  <c r="E121" i="32"/>
  <c r="H451" i="32"/>
  <c r="E451" i="32"/>
  <c r="H715" i="32"/>
  <c r="E715" i="32"/>
  <c r="I687" i="32"/>
  <c r="F687" i="32"/>
  <c r="I324" i="32"/>
  <c r="F324" i="32"/>
  <c r="I485" i="32"/>
  <c r="F485" i="32"/>
  <c r="I211" i="32"/>
  <c r="F211" i="32"/>
  <c r="I158" i="32"/>
  <c r="F158" i="32"/>
  <c r="I54" i="32"/>
  <c r="F54" i="32"/>
  <c r="H559" i="32"/>
  <c r="E559" i="32"/>
  <c r="I212" i="32"/>
  <c r="F212" i="32"/>
  <c r="I79" i="32"/>
  <c r="F79" i="32"/>
  <c r="H453" i="32"/>
  <c r="E453" i="32"/>
  <c r="H238" i="32"/>
  <c r="E238" i="32"/>
  <c r="I172" i="32"/>
  <c r="F172" i="32"/>
  <c r="I573" i="32"/>
  <c r="F573" i="32"/>
  <c r="H311" i="32"/>
  <c r="E311" i="32"/>
  <c r="H148" i="32"/>
  <c r="E148" i="32"/>
  <c r="H701" i="32"/>
  <c r="E701" i="32"/>
  <c r="H440" i="32"/>
  <c r="E440" i="32"/>
  <c r="H296" i="32"/>
  <c r="E296" i="32"/>
  <c r="I215" i="32"/>
  <c r="F215" i="32"/>
  <c r="H271" i="32"/>
  <c r="E271" i="32"/>
  <c r="I220" i="32"/>
  <c r="F220" i="32"/>
  <c r="H804" i="32"/>
  <c r="E804" i="32"/>
  <c r="H759" i="32"/>
  <c r="E759" i="32"/>
  <c r="I579" i="32"/>
  <c r="F579" i="32"/>
  <c r="I378" i="32"/>
  <c r="F378" i="32"/>
  <c r="I208" i="32"/>
  <c r="F208" i="32"/>
  <c r="H318" i="32"/>
  <c r="E318" i="32"/>
  <c r="I104" i="32"/>
  <c r="F104" i="32"/>
  <c r="H216" i="32"/>
  <c r="E216" i="32"/>
  <c r="I554" i="32"/>
  <c r="F554" i="32"/>
  <c r="H257" i="32"/>
  <c r="E257" i="32"/>
  <c r="I743" i="32"/>
  <c r="F743" i="32"/>
  <c r="I590" i="32"/>
  <c r="F590" i="32"/>
  <c r="H351" i="32"/>
  <c r="E351" i="32"/>
  <c r="H106" i="32"/>
  <c r="E106" i="32"/>
  <c r="I420" i="32"/>
  <c r="F420" i="32"/>
  <c r="I613" i="32"/>
  <c r="F613" i="32"/>
  <c r="I799" i="32"/>
  <c r="F799" i="32"/>
  <c r="I784" i="32"/>
  <c r="F784" i="32"/>
  <c r="I661" i="32"/>
  <c r="F661" i="32"/>
  <c r="H450" i="32"/>
  <c r="E450" i="32"/>
  <c r="H235" i="32"/>
  <c r="E235" i="32"/>
  <c r="H690" i="32"/>
  <c r="E690" i="32"/>
  <c r="H800" i="32"/>
  <c r="E800" i="32"/>
  <c r="H639" i="32"/>
  <c r="E639" i="32"/>
  <c r="H231" i="32"/>
  <c r="E231" i="32"/>
  <c r="I390" i="32"/>
  <c r="F390" i="32"/>
  <c r="H788" i="32"/>
  <c r="E788" i="32"/>
  <c r="H480" i="32"/>
  <c r="E480" i="32"/>
  <c r="H411" i="32"/>
  <c r="E411" i="32"/>
  <c r="I657" i="32"/>
  <c r="F657" i="32"/>
  <c r="H424" i="32"/>
  <c r="E424" i="32"/>
  <c r="I61" i="32"/>
  <c r="F61" i="32"/>
  <c r="I584" i="32"/>
  <c r="F584" i="32"/>
  <c r="H815" i="32"/>
  <c r="E815" i="32"/>
  <c r="I531" i="32"/>
  <c r="F531" i="32"/>
  <c r="H359" i="32"/>
  <c r="E359" i="32"/>
  <c r="H207" i="32"/>
  <c r="E207" i="32"/>
  <c r="H62" i="32"/>
  <c r="E62" i="32"/>
  <c r="I532" i="32"/>
  <c r="F532" i="32"/>
  <c r="H772" i="32"/>
  <c r="E772" i="32"/>
  <c r="H524" i="32"/>
  <c r="E524" i="32"/>
  <c r="I364" i="32"/>
  <c r="F364" i="32"/>
  <c r="I147" i="32"/>
  <c r="F147" i="32"/>
  <c r="H632" i="32"/>
  <c r="E632" i="32"/>
  <c r="I422" i="32"/>
  <c r="F422" i="32"/>
  <c r="I204" i="32"/>
  <c r="F204" i="32"/>
  <c r="H401" i="32"/>
  <c r="E401" i="32"/>
  <c r="I824" i="32"/>
  <c r="F824" i="32"/>
  <c r="I645" i="32"/>
  <c r="F645" i="32"/>
  <c r="I404" i="32"/>
  <c r="F404" i="32"/>
  <c r="I164" i="32"/>
  <c r="F164" i="32"/>
  <c r="I320" i="32"/>
  <c r="F320" i="32"/>
  <c r="H664" i="32"/>
  <c r="E664" i="32"/>
  <c r="I537" i="32"/>
  <c r="F537" i="32"/>
  <c r="I213" i="32"/>
  <c r="F213" i="32"/>
  <c r="I680" i="32"/>
  <c r="F680" i="32"/>
  <c r="I823" i="32"/>
  <c r="F823" i="32"/>
  <c r="I410" i="32"/>
  <c r="F410" i="32"/>
  <c r="H163" i="32"/>
  <c r="E163" i="32"/>
  <c r="I314" i="32"/>
  <c r="F314" i="32"/>
  <c r="I790" i="32"/>
  <c r="F790" i="32"/>
  <c r="H542" i="32"/>
  <c r="E542" i="32"/>
  <c r="I206" i="32"/>
  <c r="F206" i="32"/>
  <c r="H321" i="32"/>
  <c r="E321" i="32"/>
  <c r="I786" i="32"/>
  <c r="F786" i="32"/>
  <c r="I561" i="32"/>
  <c r="F561" i="32"/>
  <c r="I334" i="32"/>
  <c r="F334" i="32"/>
  <c r="I501" i="32"/>
  <c r="F501" i="32"/>
  <c r="H242" i="32"/>
  <c r="E242" i="32"/>
  <c r="I765" i="32"/>
  <c r="F765" i="32"/>
  <c r="H512" i="32"/>
  <c r="E512" i="32"/>
  <c r="H128" i="32"/>
  <c r="E128" i="32"/>
  <c r="H724" i="32"/>
  <c r="E724" i="32"/>
  <c r="I376" i="32"/>
  <c r="F376" i="32"/>
  <c r="H705" i="32"/>
  <c r="E705" i="32"/>
  <c r="I377" i="32"/>
  <c r="F377" i="32"/>
  <c r="H237" i="32"/>
  <c r="E237" i="32"/>
  <c r="H508" i="32"/>
  <c r="E508" i="32"/>
  <c r="H749" i="32"/>
  <c r="E749" i="32"/>
  <c r="I415" i="32"/>
  <c r="F415" i="32"/>
  <c r="I726" i="32"/>
  <c r="F726" i="32"/>
  <c r="H144" i="32"/>
  <c r="E144" i="32"/>
  <c r="H398" i="32"/>
  <c r="E398" i="32"/>
  <c r="H56" i="32"/>
  <c r="E56" i="32"/>
  <c r="I366" i="32"/>
  <c r="F366" i="32"/>
  <c r="I227" i="32"/>
  <c r="F227" i="32"/>
  <c r="I616" i="32"/>
  <c r="F616" i="32"/>
  <c r="H190" i="32"/>
  <c r="E190" i="32"/>
  <c r="H142" i="32"/>
  <c r="E142" i="32"/>
  <c r="I619" i="32"/>
  <c r="F619" i="32"/>
  <c r="I562" i="32"/>
  <c r="F562" i="32"/>
  <c r="I564" i="32"/>
  <c r="F564" i="32"/>
  <c r="H558" i="32"/>
  <c r="E558" i="32"/>
  <c r="I210" i="32"/>
  <c r="F210" i="32"/>
  <c r="H122" i="32"/>
  <c r="E122" i="32"/>
  <c r="I252" i="32"/>
  <c r="F252" i="32"/>
  <c r="H120" i="32"/>
  <c r="E120" i="32"/>
  <c r="H165" i="32"/>
  <c r="E165" i="32"/>
  <c r="H706" i="32"/>
  <c r="E706" i="32"/>
  <c r="H500" i="32"/>
  <c r="E500" i="32"/>
  <c r="H465" i="32"/>
  <c r="E465" i="32"/>
  <c r="H628" i="32"/>
  <c r="E628" i="32"/>
  <c r="I789" i="32"/>
  <c r="F789" i="32"/>
  <c r="I255" i="32"/>
  <c r="F255" i="32"/>
  <c r="H173" i="32"/>
  <c r="E173" i="32"/>
  <c r="I493" i="32"/>
  <c r="F493" i="32"/>
  <c r="I340" i="32"/>
  <c r="F340" i="32"/>
  <c r="I108" i="32"/>
  <c r="F108" i="32"/>
  <c r="H400" i="32"/>
  <c r="E400" i="32"/>
  <c r="H347" i="32"/>
  <c r="E347" i="32"/>
  <c r="I433" i="32"/>
  <c r="F433" i="32"/>
  <c r="I753" i="32"/>
  <c r="F753" i="32"/>
  <c r="I505" i="32"/>
  <c r="F505" i="32"/>
  <c r="I576" i="32"/>
  <c r="F576" i="32"/>
  <c r="I268" i="32"/>
  <c r="F268" i="32"/>
  <c r="H265" i="32"/>
  <c r="E265" i="32"/>
  <c r="I642" i="32"/>
  <c r="F642" i="32"/>
  <c r="I393" i="32"/>
  <c r="F393" i="32"/>
  <c r="I503" i="32"/>
  <c r="F503" i="32"/>
  <c r="I817" i="32"/>
  <c r="F817" i="32"/>
  <c r="I95" i="32"/>
  <c r="F95" i="32"/>
  <c r="H214" i="32"/>
  <c r="E214" i="32"/>
  <c r="I418" i="32"/>
  <c r="F418" i="32"/>
  <c r="I620" i="32"/>
  <c r="F620" i="32"/>
  <c r="H461" i="32"/>
  <c r="E461" i="32"/>
  <c r="H236" i="32"/>
  <c r="E236" i="32"/>
  <c r="I153" i="32"/>
  <c r="F153" i="32"/>
  <c r="I640" i="32"/>
  <c r="F640" i="32"/>
  <c r="I116" i="32"/>
  <c r="F116" i="32"/>
  <c r="I392" i="32"/>
  <c r="F392" i="32"/>
  <c r="H83" i="32"/>
  <c r="E83" i="32"/>
  <c r="H649" i="32"/>
  <c r="E649" i="32"/>
  <c r="H330" i="32"/>
  <c r="E330" i="32"/>
  <c r="H160" i="32"/>
  <c r="E160" i="32"/>
  <c r="I235" i="32"/>
  <c r="F235" i="32"/>
  <c r="I63" i="32"/>
  <c r="F63" i="32"/>
  <c r="H354" i="32"/>
  <c r="E354" i="32"/>
  <c r="I121" i="32"/>
  <c r="F121" i="32"/>
  <c r="I676" i="32"/>
  <c r="F676" i="32"/>
  <c r="I686" i="32"/>
  <c r="F686" i="32"/>
  <c r="I612" i="32"/>
  <c r="F612" i="32"/>
  <c r="H485" i="32"/>
  <c r="E485" i="32"/>
  <c r="H158" i="32"/>
  <c r="E158" i="32"/>
  <c r="H54" i="32"/>
  <c r="E54" i="32"/>
  <c r="I559" i="32"/>
  <c r="F559" i="32"/>
  <c r="I453" i="32"/>
  <c r="F453" i="32"/>
  <c r="I238" i="32"/>
  <c r="F238" i="32"/>
  <c r="H172" i="32"/>
  <c r="E172" i="32"/>
  <c r="H573" i="32"/>
  <c r="E573" i="32"/>
  <c r="I311" i="32"/>
  <c r="F311" i="32"/>
  <c r="H417" i="32"/>
  <c r="E417" i="32"/>
  <c r="H631" i="32"/>
  <c r="E631" i="32"/>
  <c r="H402" i="32"/>
  <c r="E402" i="32"/>
  <c r="I283" i="32"/>
  <c r="F283" i="32"/>
  <c r="I188" i="32"/>
  <c r="F188" i="32"/>
  <c r="H293" i="32"/>
  <c r="E293" i="32"/>
  <c r="I281" i="32"/>
  <c r="F281" i="32"/>
  <c r="I804" i="32"/>
  <c r="F804" i="32"/>
  <c r="H773" i="32"/>
  <c r="E773" i="32"/>
  <c r="H579" i="32"/>
  <c r="E579" i="32"/>
  <c r="H156" i="32"/>
  <c r="E156" i="32"/>
  <c r="I360" i="32"/>
  <c r="F360" i="32"/>
  <c r="I119" i="32"/>
  <c r="F119" i="32"/>
  <c r="I277" i="32"/>
  <c r="F277" i="32"/>
  <c r="I88" i="32"/>
  <c r="F88" i="32"/>
  <c r="I298" i="32"/>
  <c r="F298" i="32"/>
  <c r="H778" i="32"/>
  <c r="E778" i="32"/>
  <c r="I469" i="32"/>
  <c r="F469" i="32"/>
  <c r="I226" i="32"/>
  <c r="F226" i="32"/>
  <c r="H779" i="32"/>
  <c r="E779" i="32"/>
  <c r="I519" i="32"/>
  <c r="F519" i="32"/>
  <c r="I328" i="32"/>
  <c r="F328" i="32"/>
  <c r="I154" i="32"/>
  <c r="F154" i="32"/>
  <c r="I473" i="32"/>
  <c r="F473" i="32"/>
  <c r="H597" i="32"/>
  <c r="E597" i="32"/>
  <c r="I421" i="32"/>
  <c r="F421" i="32"/>
  <c r="I811" i="32"/>
  <c r="F811" i="32"/>
  <c r="H673" i="32"/>
  <c r="E673" i="32"/>
  <c r="H462" i="32"/>
  <c r="E462" i="32"/>
  <c r="I194" i="32"/>
  <c r="F194" i="32"/>
  <c r="H768" i="32"/>
  <c r="E768" i="32"/>
  <c r="H535" i="32"/>
  <c r="E535" i="32"/>
  <c r="I775" i="32"/>
  <c r="F775" i="32"/>
  <c r="I308" i="32"/>
  <c r="F308" i="32"/>
  <c r="I788" i="32"/>
  <c r="F788" i="32"/>
  <c r="I480" i="32"/>
  <c r="F480" i="32"/>
  <c r="I411" i="32"/>
  <c r="F411" i="32"/>
  <c r="H657" i="32"/>
  <c r="E657" i="32"/>
  <c r="I424" i="32"/>
  <c r="F424" i="32"/>
  <c r="H61" i="32"/>
  <c r="E61" i="32"/>
  <c r="H584" i="32"/>
  <c r="E584" i="32"/>
  <c r="I815" i="32"/>
  <c r="F815" i="32"/>
  <c r="H531" i="32"/>
  <c r="E531" i="32"/>
  <c r="I359" i="32"/>
  <c r="F359" i="32"/>
  <c r="I207" i="32"/>
  <c r="F207" i="32"/>
  <c r="I62" i="32"/>
  <c r="F62" i="32"/>
  <c r="H532" i="32"/>
  <c r="E532" i="32"/>
  <c r="I772" i="32"/>
  <c r="F772" i="32"/>
  <c r="I524" i="32"/>
  <c r="F524" i="32"/>
  <c r="H364" i="32"/>
  <c r="E364" i="32"/>
  <c r="H147" i="32"/>
  <c r="E147" i="32"/>
  <c r="I632" i="32"/>
  <c r="F632" i="32"/>
  <c r="H422" i="32"/>
  <c r="E422" i="32"/>
  <c r="H204" i="32"/>
  <c r="E204" i="32"/>
  <c r="I401" i="32"/>
  <c r="F401" i="32"/>
  <c r="H824" i="32"/>
  <c r="E824" i="32"/>
  <c r="H645" i="32"/>
  <c r="E645" i="32"/>
  <c r="H404" i="32"/>
  <c r="E404" i="32"/>
  <c r="H164" i="32"/>
  <c r="E164" i="32"/>
  <c r="H320" i="32"/>
  <c r="E320" i="32"/>
  <c r="I664" i="32"/>
  <c r="F664" i="32"/>
  <c r="H537" i="32"/>
  <c r="E537" i="32"/>
  <c r="H213" i="32"/>
  <c r="E213" i="32"/>
  <c r="H680" i="32"/>
  <c r="E680" i="32"/>
  <c r="H823" i="32"/>
  <c r="E823" i="32"/>
  <c r="H410" i="32"/>
  <c r="E410" i="32"/>
  <c r="I163" i="32"/>
  <c r="F163" i="32"/>
  <c r="H314" i="32"/>
  <c r="E314" i="32"/>
  <c r="H790" i="32"/>
  <c r="E790" i="32"/>
  <c r="I542" i="32"/>
  <c r="F542" i="32"/>
  <c r="H206" i="32"/>
  <c r="E206" i="32"/>
  <c r="I321" i="32"/>
  <c r="F321" i="32"/>
  <c r="H786" i="32"/>
  <c r="E786" i="32"/>
  <c r="H561" i="32"/>
  <c r="E561" i="32"/>
  <c r="H334" i="32"/>
  <c r="E334" i="32"/>
  <c r="I131" i="32"/>
  <c r="F131" i="32"/>
  <c r="I391" i="32"/>
  <c r="F391" i="32"/>
  <c r="I723" i="32"/>
  <c r="F723" i="32"/>
  <c r="I812" i="32"/>
  <c r="F812" i="32"/>
  <c r="I668" i="32"/>
  <c r="F668" i="32"/>
  <c r="H491" i="32"/>
  <c r="E491" i="32"/>
  <c r="I100" i="32"/>
  <c r="F100" i="32"/>
  <c r="I704" i="32"/>
  <c r="F704" i="32"/>
  <c r="I274" i="32"/>
  <c r="F274" i="32"/>
  <c r="I684" i="32"/>
  <c r="F684" i="32"/>
  <c r="I373" i="32"/>
  <c r="F373" i="32"/>
  <c r="I353" i="32"/>
  <c r="F353" i="32"/>
  <c r="I749" i="32"/>
  <c r="F749" i="32"/>
  <c r="H732" i="32"/>
  <c r="E732" i="32"/>
  <c r="H726" i="32"/>
  <c r="E726" i="32"/>
  <c r="I270" i="32"/>
  <c r="F270" i="32"/>
  <c r="I449" i="32"/>
  <c r="F449" i="32"/>
  <c r="H374" i="32"/>
  <c r="E374" i="32"/>
  <c r="I805" i="32"/>
  <c r="F805" i="32"/>
  <c r="H123" i="32"/>
  <c r="E123" i="32"/>
  <c r="H526" i="32"/>
  <c r="E526" i="32"/>
  <c r="H809" i="32"/>
  <c r="E809" i="32"/>
  <c r="H667" i="32"/>
  <c r="E667" i="32"/>
  <c r="I546" i="32"/>
  <c r="F546" i="32"/>
  <c r="H608" i="32"/>
  <c r="E608" i="32"/>
  <c r="I755" i="32"/>
  <c r="F755" i="32"/>
  <c r="I552" i="32"/>
  <c r="F552" i="32"/>
  <c r="H795" i="32"/>
  <c r="E795" i="32"/>
  <c r="I358" i="32"/>
  <c r="F358" i="32"/>
  <c r="I127" i="32"/>
  <c r="F127" i="32"/>
  <c r="I178" i="32"/>
  <c r="F178" i="32"/>
  <c r="H168" i="32"/>
  <c r="E168" i="32"/>
  <c r="H674" i="32"/>
  <c r="E674" i="32"/>
  <c r="I124" i="32"/>
  <c r="F124" i="32"/>
  <c r="H366" i="32"/>
  <c r="E366" i="32"/>
  <c r="H616" i="32"/>
  <c r="E616" i="32"/>
  <c r="H140" i="32"/>
  <c r="E140" i="32"/>
  <c r="H262" i="32"/>
  <c r="E262" i="32"/>
  <c r="I653" i="32"/>
  <c r="F653" i="32"/>
  <c r="I265" i="32"/>
  <c r="F265" i="32"/>
  <c r="H642" i="32"/>
  <c r="E642" i="32"/>
  <c r="I565" i="32"/>
  <c r="F565" i="32"/>
  <c r="H756" i="32"/>
  <c r="E756" i="32"/>
  <c r="H817" i="32"/>
  <c r="E817" i="32"/>
  <c r="H344" i="32"/>
  <c r="E344" i="32"/>
  <c r="I96" i="32"/>
  <c r="F96" i="32"/>
  <c r="H396" i="32"/>
  <c r="E396" i="32"/>
  <c r="I518" i="32"/>
  <c r="F518" i="32"/>
  <c r="I461" i="32"/>
  <c r="F461" i="32"/>
  <c r="I236" i="32"/>
  <c r="F236" i="32"/>
  <c r="H117" i="32"/>
  <c r="E117" i="32"/>
  <c r="I379" i="32"/>
  <c r="F379" i="32"/>
  <c r="H284" i="32"/>
  <c r="E284" i="32"/>
  <c r="H306" i="32"/>
  <c r="E306" i="32"/>
  <c r="H762" i="32"/>
  <c r="E762" i="32"/>
  <c r="I766" i="32"/>
  <c r="F766" i="32"/>
  <c r="H75" i="32"/>
  <c r="E75" i="32"/>
  <c r="I555" i="32"/>
  <c r="F555" i="32"/>
  <c r="H498" i="32"/>
  <c r="E498" i="32"/>
  <c r="H467" i="32"/>
  <c r="E467" i="32"/>
  <c r="I694" i="32"/>
  <c r="F694" i="32"/>
  <c r="I595" i="32"/>
  <c r="F595" i="32"/>
  <c r="H260" i="32"/>
  <c r="E260" i="32"/>
  <c r="H540" i="32"/>
  <c r="E540" i="32"/>
  <c r="H791" i="32"/>
  <c r="E791" i="32"/>
  <c r="I618" i="32"/>
  <c r="F618" i="32"/>
  <c r="I525" i="32"/>
  <c r="F525" i="32"/>
  <c r="I647" i="32"/>
  <c r="F647" i="32"/>
  <c r="I529" i="32"/>
  <c r="F529" i="32"/>
  <c r="I659" i="32"/>
  <c r="F659" i="32"/>
  <c r="H503" i="32"/>
  <c r="E503" i="32"/>
  <c r="H65" i="32"/>
  <c r="E65" i="32"/>
  <c r="I134" i="32"/>
  <c r="F134" i="32"/>
  <c r="H97" i="32"/>
  <c r="E97" i="32"/>
  <c r="I761" i="32"/>
  <c r="F761" i="32"/>
  <c r="H390" i="32"/>
  <c r="E390" i="32"/>
  <c r="H687" i="32"/>
  <c r="E687" i="32"/>
  <c r="I416" i="32"/>
  <c r="F416" i="32"/>
  <c r="I496" i="32"/>
  <c r="F496" i="32"/>
  <c r="H186" i="32"/>
  <c r="E186" i="32"/>
  <c r="H283" i="32"/>
  <c r="E283" i="32"/>
  <c r="I293" i="32"/>
  <c r="F293" i="32"/>
  <c r="H808" i="32"/>
  <c r="E808" i="32"/>
  <c r="I156" i="32"/>
  <c r="F156" i="32"/>
  <c r="H360" i="32"/>
  <c r="E360" i="32"/>
  <c r="H119" i="32"/>
  <c r="E119" i="32"/>
  <c r="H277" i="32"/>
  <c r="E277" i="32"/>
  <c r="H88" i="32"/>
  <c r="E88" i="32"/>
  <c r="H298" i="32"/>
  <c r="E298" i="32"/>
  <c r="H469" i="32"/>
  <c r="E469" i="32"/>
  <c r="I779" i="32"/>
  <c r="F779" i="32"/>
  <c r="H519" i="32"/>
  <c r="E519" i="32"/>
  <c r="H328" i="32"/>
  <c r="E328" i="32"/>
  <c r="H473" i="32"/>
  <c r="E473" i="32"/>
  <c r="I597" i="32"/>
  <c r="F597" i="32"/>
  <c r="H421" i="32"/>
  <c r="E421" i="32"/>
  <c r="H811" i="32"/>
  <c r="E811" i="32"/>
  <c r="I673" i="32"/>
  <c r="F673" i="32"/>
  <c r="I462" i="32"/>
  <c r="F462" i="32"/>
  <c r="H194" i="32"/>
  <c r="E194" i="32"/>
  <c r="I768" i="32"/>
  <c r="F768" i="32"/>
  <c r="I535" i="32"/>
  <c r="F535" i="32"/>
  <c r="H775" i="32"/>
  <c r="E775" i="32"/>
  <c r="H308" i="32"/>
  <c r="E308" i="32"/>
  <c r="I681" i="32"/>
  <c r="F681" i="32"/>
  <c r="I441" i="32"/>
  <c r="F441" i="32"/>
  <c r="H711" i="32"/>
  <c r="E711" i="32"/>
  <c r="I337" i="32"/>
  <c r="F337" i="32"/>
  <c r="I549" i="32"/>
  <c r="F549" i="32"/>
  <c r="I610" i="32"/>
  <c r="F610" i="32"/>
  <c r="I338" i="32"/>
  <c r="F338" i="32"/>
  <c r="I702" i="32"/>
  <c r="F702" i="32"/>
  <c r="H725" i="32"/>
  <c r="E725" i="32"/>
  <c r="H502" i="32"/>
  <c r="E502" i="32"/>
  <c r="H339" i="32"/>
  <c r="E339" i="32"/>
  <c r="H74" i="32"/>
  <c r="E74" i="32"/>
  <c r="I567" i="32"/>
  <c r="F567" i="32"/>
  <c r="I820" i="32"/>
  <c r="F820" i="32"/>
  <c r="I536" i="32"/>
  <c r="F536" i="32"/>
  <c r="I332" i="32"/>
  <c r="F332" i="32"/>
  <c r="I159" i="32"/>
  <c r="F159" i="32"/>
  <c r="I604" i="32"/>
  <c r="F604" i="32"/>
  <c r="I403" i="32"/>
  <c r="F403" i="32"/>
  <c r="H115" i="32"/>
  <c r="E115" i="32"/>
  <c r="I548" i="32"/>
  <c r="F548" i="32"/>
  <c r="H729" i="32"/>
  <c r="E729" i="32"/>
  <c r="I609" i="32"/>
  <c r="F609" i="32"/>
  <c r="H357" i="32"/>
  <c r="E357" i="32"/>
  <c r="I60" i="32"/>
  <c r="F60" i="32"/>
  <c r="I568" i="32"/>
  <c r="F568" i="32"/>
  <c r="I641" i="32"/>
  <c r="F641" i="32"/>
  <c r="H487" i="32"/>
  <c r="E487" i="32"/>
  <c r="I136" i="32"/>
  <c r="F136" i="32"/>
  <c r="I666" i="32"/>
  <c r="F666" i="32"/>
  <c r="I740" i="32"/>
  <c r="F740" i="32"/>
  <c r="I385" i="32"/>
  <c r="F385" i="32"/>
  <c r="I59" i="32"/>
  <c r="F59" i="32"/>
  <c r="I205" i="32"/>
  <c r="F205" i="32"/>
  <c r="I712" i="32"/>
  <c r="F712" i="32"/>
  <c r="I492" i="32"/>
  <c r="F492" i="32"/>
  <c r="I105" i="32"/>
  <c r="F105" i="32"/>
  <c r="I688" i="32"/>
  <c r="F688" i="32"/>
  <c r="H679" i="32"/>
  <c r="E679" i="32"/>
  <c r="I538" i="32"/>
  <c r="F538" i="32"/>
  <c r="I307" i="32"/>
  <c r="F307" i="32"/>
  <c r="H131" i="32"/>
  <c r="E131" i="32"/>
  <c r="H391" i="32"/>
  <c r="E391" i="32"/>
  <c r="H723" i="32"/>
  <c r="E723" i="32"/>
  <c r="H812" i="32"/>
  <c r="E812" i="32"/>
  <c r="H668" i="32"/>
  <c r="E668" i="32"/>
  <c r="I491" i="32"/>
  <c r="F491" i="32"/>
  <c r="H100" i="32"/>
  <c r="E100" i="32"/>
  <c r="H704" i="32"/>
  <c r="E704" i="32"/>
  <c r="H274" i="32"/>
  <c r="E274" i="32"/>
  <c r="H684" i="32"/>
  <c r="E684" i="32"/>
  <c r="H373" i="32"/>
  <c r="E373" i="32"/>
  <c r="I239" i="32"/>
  <c r="F239" i="32"/>
  <c r="I601" i="32"/>
  <c r="F601" i="32"/>
  <c r="H771" i="32"/>
  <c r="E771" i="32"/>
  <c r="H460" i="32"/>
  <c r="E460" i="32"/>
  <c r="I448" i="32"/>
  <c r="F448" i="32"/>
  <c r="H671" i="32"/>
  <c r="E671" i="32"/>
  <c r="H397" i="32"/>
  <c r="E397" i="32"/>
  <c r="I110" i="32"/>
  <c r="F110" i="32"/>
  <c r="H264" i="32"/>
  <c r="E264" i="32"/>
  <c r="I82" i="32"/>
  <c r="F82" i="32"/>
  <c r="H329" i="32"/>
  <c r="E329" i="32"/>
  <c r="H635" i="32"/>
  <c r="E635" i="32"/>
  <c r="I706" i="32"/>
  <c r="F706" i="32"/>
  <c r="I500" i="32"/>
  <c r="F500" i="32"/>
  <c r="H222" i="32"/>
  <c r="E222" i="32"/>
  <c r="H437" i="32"/>
  <c r="E437" i="32"/>
  <c r="H256" i="32"/>
  <c r="E256" i="32"/>
  <c r="I801" i="32"/>
  <c r="F801" i="32"/>
  <c r="I348" i="32"/>
  <c r="F348" i="32"/>
  <c r="I816" i="32"/>
  <c r="F816" i="32"/>
  <c r="H805" i="32"/>
  <c r="E805" i="32"/>
  <c r="I344" i="32"/>
  <c r="F344" i="32"/>
  <c r="I526" i="32"/>
  <c r="F526" i="32"/>
  <c r="I346" i="32"/>
  <c r="F346" i="32"/>
  <c r="I667" i="32"/>
  <c r="F667" i="32"/>
  <c r="H546" i="32"/>
  <c r="E546" i="32"/>
  <c r="H563" i="32"/>
  <c r="E563" i="32"/>
  <c r="H767" i="32"/>
  <c r="E767" i="32"/>
  <c r="I111" i="32"/>
  <c r="F111" i="32"/>
  <c r="H225" i="32"/>
  <c r="E225" i="32"/>
  <c r="H583" i="32"/>
  <c r="E583" i="32"/>
  <c r="H348" i="32"/>
  <c r="E348" i="32"/>
  <c r="I781" i="32"/>
  <c r="F781" i="32"/>
  <c r="I103" i="32"/>
  <c r="F103" i="32"/>
  <c r="I331" i="32"/>
  <c r="F331" i="32"/>
  <c r="H149" i="32"/>
  <c r="E149" i="32"/>
  <c r="H418" i="32"/>
  <c r="E418" i="32"/>
  <c r="I132" i="32"/>
  <c r="F132" i="32"/>
  <c r="I294" i="32"/>
  <c r="F294" i="32"/>
  <c r="I58" i="32"/>
  <c r="F58" i="32"/>
  <c r="H483" i="32"/>
  <c r="E483" i="32"/>
  <c r="H748" i="32"/>
  <c r="E748" i="32"/>
  <c r="H789" i="32"/>
  <c r="E789" i="32"/>
  <c r="H255" i="32"/>
  <c r="E255" i="32"/>
  <c r="I173" i="32"/>
  <c r="F173" i="32"/>
  <c r="I394" i="32"/>
  <c r="F394" i="32"/>
  <c r="I65" i="32"/>
  <c r="F65" i="32"/>
  <c r="I356" i="32"/>
  <c r="F356" i="32"/>
  <c r="I97" i="32"/>
  <c r="F97" i="32"/>
  <c r="I615" i="32"/>
  <c r="F615" i="32"/>
  <c r="H518" i="32"/>
  <c r="E518" i="32"/>
  <c r="I180" i="32"/>
  <c r="F180" i="32"/>
  <c r="H58" i="32"/>
  <c r="E58" i="32"/>
  <c r="I802" i="32"/>
  <c r="F802" i="32"/>
  <c r="I760" i="32"/>
  <c r="F760" i="32"/>
  <c r="I682" i="32"/>
  <c r="F682" i="32"/>
  <c r="I189" i="32"/>
  <c r="F189" i="32"/>
  <c r="H57" i="32"/>
  <c r="E57" i="32"/>
  <c r="H183" i="32"/>
  <c r="E183" i="32"/>
  <c r="H356" i="32"/>
  <c r="E356" i="32"/>
  <c r="I296" i="32"/>
  <c r="F296" i="32"/>
  <c r="H86" i="32"/>
  <c r="E86" i="32"/>
  <c r="H211" i="32"/>
  <c r="E211" i="32"/>
  <c r="H414" i="32"/>
  <c r="E414" i="32"/>
  <c r="I718" i="32"/>
  <c r="F718" i="32"/>
  <c r="H185" i="32"/>
  <c r="E185" i="32"/>
  <c r="H226" i="32"/>
  <c r="E226" i="32"/>
  <c r="I51" i="32"/>
  <c r="F51" i="32"/>
  <c r="H416" i="32"/>
  <c r="E416" i="32"/>
  <c r="H718" i="32"/>
  <c r="E718" i="32"/>
  <c r="H650" i="32"/>
  <c r="E650" i="32"/>
  <c r="H184" i="32"/>
  <c r="E184" i="32"/>
  <c r="I185" i="32"/>
  <c r="F185" i="32"/>
  <c r="I186" i="32"/>
  <c r="F186" i="32"/>
  <c r="H488" i="32"/>
  <c r="E488" i="32"/>
  <c r="H295" i="32"/>
  <c r="E295" i="32"/>
  <c r="H113" i="32"/>
  <c r="E113" i="32"/>
  <c r="H438" i="32"/>
  <c r="E438" i="32"/>
  <c r="I527" i="32"/>
  <c r="F527" i="32"/>
  <c r="H384" i="32"/>
  <c r="E384" i="32"/>
  <c r="I254" i="32"/>
  <c r="F254" i="32"/>
  <c r="H126" i="32"/>
  <c r="E126" i="32"/>
  <c r="I70" i="32"/>
  <c r="F70" i="32"/>
  <c r="I463" i="32"/>
  <c r="F463" i="32"/>
  <c r="I698" i="32"/>
  <c r="F698" i="32"/>
  <c r="H821" i="32"/>
  <c r="E821" i="32"/>
  <c r="I596" i="32"/>
  <c r="F596" i="32"/>
  <c r="I228" i="32"/>
  <c r="F228" i="32"/>
  <c r="I352" i="32"/>
  <c r="F352" i="32"/>
  <c r="I143" i="32"/>
  <c r="F143" i="32"/>
  <c r="I289" i="32"/>
  <c r="F289" i="32"/>
  <c r="I64" i="32"/>
  <c r="F64" i="32"/>
  <c r="I217" i="32"/>
  <c r="F217" i="32"/>
  <c r="I814" i="32"/>
  <c r="F814" i="32"/>
  <c r="I443" i="32"/>
  <c r="F443" i="32"/>
  <c r="I191" i="32"/>
  <c r="F191" i="32"/>
  <c r="H151" i="32"/>
  <c r="E151" i="32"/>
  <c r="H803" i="32"/>
  <c r="E803" i="32"/>
  <c r="I543" i="32"/>
  <c r="F543" i="32"/>
  <c r="H287" i="32"/>
  <c r="E287" i="32"/>
  <c r="H736" i="32"/>
  <c r="E736" i="32"/>
  <c r="H556" i="32"/>
  <c r="E556" i="32"/>
  <c r="I475" i="32"/>
  <c r="F475" i="32"/>
  <c r="H818" i="32"/>
  <c r="E818" i="32"/>
  <c r="H569" i="32"/>
  <c r="E569" i="32"/>
  <c r="I435" i="32"/>
  <c r="F435" i="32"/>
  <c r="H133" i="32"/>
  <c r="E133" i="32"/>
  <c r="H202" i="32"/>
  <c r="E202" i="32"/>
  <c r="I692" i="32"/>
  <c r="F692" i="32"/>
  <c r="H303" i="32"/>
  <c r="E303" i="32"/>
  <c r="I436" i="32"/>
  <c r="F436" i="32"/>
  <c r="H607" i="32"/>
  <c r="E607" i="32"/>
  <c r="I780" i="32"/>
  <c r="F780" i="32"/>
  <c r="H681" i="32"/>
  <c r="E681" i="32"/>
  <c r="H441" i="32"/>
  <c r="E441" i="32"/>
  <c r="I711" i="32"/>
  <c r="F711" i="32"/>
  <c r="H337" i="32"/>
  <c r="E337" i="32"/>
  <c r="H549" i="32"/>
  <c r="E549" i="32"/>
  <c r="H610" i="32"/>
  <c r="E610" i="32"/>
  <c r="H338" i="32"/>
  <c r="E338" i="32"/>
  <c r="H702" i="32"/>
  <c r="E702" i="32"/>
  <c r="I725" i="32"/>
  <c r="F725" i="32"/>
  <c r="I502" i="32"/>
  <c r="F502" i="32"/>
  <c r="I339" i="32"/>
  <c r="F339" i="32"/>
  <c r="I74" i="32"/>
  <c r="F74" i="32"/>
  <c r="H567" i="32"/>
  <c r="E567" i="32"/>
  <c r="H820" i="32"/>
  <c r="E820" i="32"/>
  <c r="H536" i="32"/>
  <c r="E536" i="32"/>
  <c r="H332" i="32"/>
  <c r="E332" i="32"/>
  <c r="H159" i="32"/>
  <c r="E159" i="32"/>
  <c r="H604" i="32"/>
  <c r="E604" i="32"/>
  <c r="H403" i="32"/>
  <c r="E403" i="32"/>
  <c r="I115" i="32"/>
  <c r="F115" i="32"/>
  <c r="H548" i="32"/>
  <c r="E548" i="32"/>
  <c r="I729" i="32"/>
  <c r="F729" i="32"/>
  <c r="H609" i="32"/>
  <c r="E609" i="32"/>
  <c r="I357" i="32"/>
  <c r="F357" i="32"/>
  <c r="H60" i="32"/>
  <c r="E60" i="32"/>
  <c r="H568" i="32"/>
  <c r="E568" i="32"/>
  <c r="H641" i="32"/>
  <c r="E641" i="32"/>
  <c r="I487" i="32"/>
  <c r="F487" i="32"/>
  <c r="H136" i="32"/>
  <c r="E136" i="32"/>
  <c r="H666" i="32"/>
  <c r="E666" i="32"/>
  <c r="H740" i="32"/>
  <c r="E740" i="32"/>
  <c r="H385" i="32"/>
  <c r="E385" i="32"/>
  <c r="H59" i="32"/>
  <c r="E59" i="32"/>
  <c r="H205" i="32"/>
  <c r="E205" i="32"/>
  <c r="H712" i="32"/>
  <c r="E712" i="32"/>
  <c r="H492" i="32"/>
  <c r="E492" i="32"/>
  <c r="H105" i="32"/>
  <c r="E105" i="32"/>
  <c r="H688" i="32"/>
  <c r="E688" i="32"/>
  <c r="I679" i="32"/>
  <c r="F679" i="32"/>
  <c r="H538" i="32"/>
  <c r="E538" i="32"/>
  <c r="H307" i="32"/>
  <c r="E307" i="32"/>
  <c r="H322" i="32"/>
  <c r="E322" i="32"/>
  <c r="I313" i="32"/>
  <c r="F313" i="32"/>
  <c r="H592" i="32"/>
  <c r="E592" i="32"/>
  <c r="H722" i="32"/>
  <c r="E722" i="32"/>
  <c r="I633" i="32"/>
  <c r="F633" i="32"/>
  <c r="H423" i="32"/>
  <c r="E423" i="32"/>
  <c r="I72" i="32"/>
  <c r="F72" i="32"/>
  <c r="I669" i="32"/>
  <c r="F669" i="32"/>
  <c r="H179" i="32"/>
  <c r="E179" i="32"/>
  <c r="I300" i="32"/>
  <c r="F300" i="32"/>
  <c r="H146" i="32"/>
  <c r="E146" i="32"/>
  <c r="I695" i="32"/>
  <c r="F695" i="32"/>
  <c r="I771" i="32"/>
  <c r="F771" i="32"/>
  <c r="I733" i="32"/>
  <c r="F733" i="32"/>
  <c r="H448" i="32"/>
  <c r="E448" i="32"/>
  <c r="H138" i="32"/>
  <c r="E138" i="32"/>
  <c r="H672" i="32"/>
  <c r="E672" i="32"/>
  <c r="I558" i="32"/>
  <c r="F558" i="32"/>
  <c r="H570" i="32"/>
  <c r="E570" i="32"/>
  <c r="I769" i="32"/>
  <c r="F769" i="32"/>
  <c r="I516" i="32"/>
  <c r="F516" i="32"/>
  <c r="H230" i="32"/>
  <c r="E230" i="32"/>
  <c r="I662" i="32"/>
  <c r="F662" i="32"/>
  <c r="I399" i="32"/>
  <c r="F399" i="32"/>
  <c r="H112" i="32"/>
  <c r="E112" i="32"/>
  <c r="I223" i="32"/>
  <c r="F223" i="32"/>
  <c r="H675" i="32"/>
  <c r="E675" i="32"/>
  <c r="H577" i="32"/>
  <c r="E577" i="32"/>
  <c r="H432" i="32"/>
  <c r="E432" i="32"/>
  <c r="I504" i="32"/>
  <c r="F504" i="32"/>
  <c r="I89" i="32"/>
  <c r="F89" i="32"/>
  <c r="I261" i="32"/>
  <c r="F261" i="32"/>
  <c r="H621" i="32"/>
  <c r="E621" i="32"/>
  <c r="I286" i="32"/>
  <c r="F286" i="32"/>
  <c r="H459" i="32"/>
  <c r="E459" i="32"/>
  <c r="I55" i="32"/>
  <c r="F55" i="32"/>
  <c r="H777" i="32"/>
  <c r="E777" i="32"/>
  <c r="H560" i="32"/>
  <c r="E560" i="32"/>
  <c r="H656" i="32"/>
  <c r="E656" i="32"/>
  <c r="I646" i="32"/>
  <c r="F646" i="32"/>
  <c r="H665" i="32"/>
  <c r="E665" i="32"/>
  <c r="I430" i="32"/>
  <c r="F430" i="32"/>
  <c r="I754" i="32"/>
  <c r="F754" i="32"/>
  <c r="H493" i="32"/>
  <c r="E493" i="32"/>
  <c r="I714" i="32"/>
  <c r="F714" i="32"/>
  <c r="H340" i="32"/>
  <c r="E340" i="32"/>
  <c r="I362" i="32"/>
  <c r="F362" i="32"/>
  <c r="I77" i="32"/>
  <c r="F77" i="32"/>
  <c r="I355" i="32"/>
  <c r="F355" i="32"/>
  <c r="H82" i="32"/>
  <c r="E82" i="32"/>
  <c r="I292" i="32"/>
  <c r="F292" i="32"/>
  <c r="H193" i="32"/>
  <c r="E193" i="32"/>
  <c r="H350" i="32"/>
  <c r="E350" i="32"/>
  <c r="I432" i="32"/>
  <c r="F432" i="32"/>
  <c r="H504" i="32"/>
  <c r="E504" i="32"/>
  <c r="H291" i="32"/>
  <c r="E291" i="32"/>
  <c r="H261" i="32"/>
  <c r="E261" i="32"/>
  <c r="I200" i="32"/>
  <c r="F200" i="32"/>
  <c r="I117" i="32"/>
  <c r="F117" i="32"/>
  <c r="H268" i="32"/>
  <c r="E268" i="32"/>
  <c r="H406" i="32"/>
  <c r="E406" i="32"/>
  <c r="I284" i="32"/>
  <c r="F284" i="32"/>
  <c r="H713" i="32"/>
  <c r="E713" i="32"/>
  <c r="I306" i="32"/>
  <c r="F306" i="32"/>
  <c r="I457" i="32"/>
  <c r="F457" i="32"/>
  <c r="H243" i="32"/>
  <c r="E243" i="32"/>
  <c r="H693" i="32"/>
  <c r="E693" i="32"/>
  <c r="H564" i="32"/>
  <c r="E564" i="32"/>
  <c r="I507" i="32"/>
  <c r="F507" i="32"/>
  <c r="I305" i="32"/>
  <c r="F305" i="32"/>
  <c r="H290" i="32"/>
  <c r="E290" i="32"/>
  <c r="H77" i="32"/>
  <c r="E77" i="32"/>
  <c r="H355" i="32"/>
  <c r="E355" i="32"/>
  <c r="H171" i="32"/>
  <c r="E171" i="32"/>
  <c r="H822" i="32"/>
  <c r="E822" i="32"/>
  <c r="I439" i="32"/>
  <c r="F439" i="32"/>
  <c r="I85" i="32"/>
  <c r="F85" i="32"/>
  <c r="H708" i="32"/>
  <c r="E708" i="32"/>
  <c r="H710" i="32"/>
  <c r="E710" i="32"/>
  <c r="H738" i="32"/>
  <c r="E738" i="32"/>
  <c r="I409" i="32"/>
  <c r="F409" i="32"/>
  <c r="H200" i="32"/>
  <c r="E200" i="32"/>
  <c r="I465" i="32"/>
  <c r="F465" i="32"/>
  <c r="I444" i="32"/>
  <c r="F444" i="32"/>
  <c r="I406" i="32"/>
  <c r="F406" i="32"/>
  <c r="H490" i="32"/>
  <c r="E490" i="32"/>
  <c r="H813" i="32"/>
  <c r="E813" i="32"/>
  <c r="H528" i="32"/>
  <c r="E528" i="32"/>
  <c r="H593" i="32"/>
  <c r="E593" i="32"/>
  <c r="I408" i="32"/>
  <c r="F408" i="32"/>
  <c r="I371" i="32"/>
  <c r="F371" i="32"/>
  <c r="I201" i="32"/>
  <c r="F201" i="32"/>
  <c r="I259" i="32"/>
  <c r="F259" i="32"/>
  <c r="I807" i="32"/>
  <c r="F807" i="32"/>
  <c r="I301" i="32"/>
  <c r="F301" i="32"/>
  <c r="I76" i="32"/>
  <c r="F76" i="32"/>
  <c r="H331" i="32"/>
  <c r="E331" i="32"/>
  <c r="I506" i="32"/>
  <c r="F506" i="32"/>
  <c r="H134" i="32"/>
  <c r="E134" i="32"/>
  <c r="I310" i="32"/>
  <c r="F310" i="32"/>
  <c r="I368" i="32"/>
  <c r="F368" i="32"/>
  <c r="I347" i="32"/>
  <c r="F347" i="32"/>
  <c r="H246" i="32"/>
  <c r="E246" i="32"/>
  <c r="H433" i="32"/>
  <c r="E433" i="32"/>
  <c r="H753" i="32"/>
  <c r="E753" i="32"/>
  <c r="H294" i="32"/>
  <c r="E294" i="32"/>
  <c r="H505" i="32"/>
  <c r="E505" i="32"/>
  <c r="I738" i="32"/>
  <c r="F738" i="32"/>
  <c r="I517" i="32"/>
  <c r="F517" i="32"/>
  <c r="H244" i="32"/>
  <c r="E244" i="32"/>
  <c r="I387" i="32"/>
  <c r="F387" i="32"/>
  <c r="I241" i="32"/>
  <c r="F241" i="32"/>
  <c r="I442" i="32"/>
  <c r="F442" i="32"/>
  <c r="H678" i="32"/>
  <c r="E678" i="32"/>
  <c r="I456" i="32"/>
  <c r="F456" i="32"/>
  <c r="H589" i="32"/>
  <c r="E589" i="32"/>
  <c r="I630" i="32"/>
  <c r="F630" i="32"/>
  <c r="H371" i="32"/>
  <c r="E371" i="32"/>
  <c r="H766" i="32"/>
  <c r="E766" i="32"/>
  <c r="H73" i="32"/>
  <c r="E73" i="32"/>
  <c r="H533" i="32"/>
  <c r="E533" i="32"/>
  <c r="H301" i="32"/>
  <c r="E301" i="32"/>
  <c r="H76" i="32"/>
  <c r="E76" i="32"/>
  <c r="I715" i="32"/>
  <c r="F715" i="32"/>
  <c r="H555" i="32"/>
  <c r="E555" i="32"/>
  <c r="H66" i="32"/>
  <c r="E66" i="32"/>
  <c r="H95" i="32"/>
  <c r="E95" i="32"/>
  <c r="H368" i="32"/>
  <c r="E368" i="32"/>
  <c r="I148" i="32"/>
  <c r="F148" i="32"/>
  <c r="H109" i="32"/>
  <c r="E109" i="32"/>
  <c r="H643" i="32"/>
  <c r="E643" i="32"/>
  <c r="I318" i="32"/>
  <c r="F318" i="32"/>
  <c r="I216" i="32"/>
  <c r="F216" i="32"/>
  <c r="H554" i="32"/>
  <c r="E554" i="32"/>
  <c r="I690" i="32"/>
  <c r="F690" i="32"/>
  <c r="I269" i="32"/>
  <c r="F269" i="32"/>
  <c r="H229" i="32"/>
  <c r="E229" i="32"/>
  <c r="H79" i="32"/>
  <c r="E79" i="32"/>
  <c r="H51" i="32"/>
  <c r="E51" i="32"/>
  <c r="I446" i="32"/>
  <c r="F446" i="32"/>
  <c r="I278" i="32"/>
  <c r="F278" i="32"/>
  <c r="H676" i="32"/>
  <c r="E676" i="32"/>
  <c r="I746" i="32"/>
  <c r="F746" i="32"/>
  <c r="I170" i="32"/>
  <c r="F170" i="32"/>
  <c r="H571" i="32"/>
  <c r="E571" i="32"/>
  <c r="I407" i="32"/>
  <c r="F407" i="32"/>
  <c r="I488" i="32"/>
  <c r="F488" i="32"/>
  <c r="I295" i="32"/>
  <c r="F295" i="32"/>
  <c r="I417" i="32"/>
  <c r="F417" i="32"/>
  <c r="I631" i="32"/>
  <c r="F631" i="32"/>
  <c r="I402" i="32"/>
  <c r="F402" i="32"/>
  <c r="H188" i="32"/>
  <c r="E188" i="32"/>
  <c r="I395" i="32"/>
  <c r="F395" i="32"/>
  <c r="H698" i="32"/>
  <c r="E698" i="32"/>
  <c r="H596" i="32"/>
  <c r="E596" i="32"/>
  <c r="H154" i="32"/>
  <c r="E154" i="32"/>
  <c r="I414" i="32"/>
  <c r="F414" i="32"/>
  <c r="I192" i="32"/>
  <c r="F192" i="32"/>
  <c r="H446" i="32"/>
  <c r="E446" i="32"/>
  <c r="I209" i="32"/>
  <c r="F209" i="32"/>
  <c r="H278" i="32"/>
  <c r="E278" i="32"/>
  <c r="I157" i="32"/>
  <c r="F157" i="32"/>
  <c r="H758" i="32"/>
  <c r="E758" i="32"/>
  <c r="H323" i="32"/>
  <c r="E323" i="32"/>
  <c r="H746" i="32"/>
  <c r="E746" i="32"/>
  <c r="H496" i="32"/>
  <c r="E496" i="32"/>
  <c r="H170" i="32"/>
  <c r="E170" i="32"/>
  <c r="I571" i="32"/>
  <c r="F571" i="32"/>
  <c r="H91" i="32"/>
  <c r="E91" i="32"/>
  <c r="H407" i="32"/>
  <c r="E407" i="32"/>
  <c r="H80" i="32"/>
  <c r="E80" i="32"/>
  <c r="I319" i="32"/>
  <c r="F319" i="32"/>
  <c r="I486" i="32"/>
  <c r="F486" i="32"/>
  <c r="I426" i="32"/>
  <c r="F426" i="32"/>
  <c r="I107" i="32"/>
  <c r="F107" i="32"/>
  <c r="I427" i="32"/>
  <c r="F427" i="32"/>
  <c r="I182" i="32"/>
  <c r="F182" i="32"/>
  <c r="I428" i="32"/>
  <c r="F428" i="32"/>
  <c r="I218" i="32"/>
  <c r="F218" i="32"/>
  <c r="I169" i="32"/>
  <c r="F169" i="32"/>
  <c r="H794" i="32"/>
  <c r="E794" i="32"/>
  <c r="I758" i="32"/>
  <c r="F758" i="32"/>
  <c r="H544" i="32"/>
  <c r="E544" i="32"/>
  <c r="I638" i="32"/>
  <c r="F638" i="32"/>
  <c r="I717" i="32"/>
  <c r="F717" i="32"/>
  <c r="I386" i="32"/>
  <c r="F386" i="32"/>
  <c r="I195" i="32"/>
  <c r="F195" i="32"/>
  <c r="I94" i="32"/>
  <c r="F94" i="32"/>
  <c r="H497" i="32"/>
  <c r="E497" i="32"/>
  <c r="I196" i="32"/>
  <c r="F196" i="32"/>
  <c r="I419" i="32"/>
  <c r="F419" i="32"/>
  <c r="I198" i="32"/>
  <c r="F198" i="32"/>
  <c r="I92" i="32"/>
  <c r="F92" i="32"/>
  <c r="I499" i="32"/>
  <c r="F499" i="32"/>
  <c r="I282" i="32"/>
  <c r="F282" i="32"/>
  <c r="I125" i="32"/>
  <c r="F125" i="32"/>
  <c r="I438" i="32"/>
  <c r="F438" i="32"/>
  <c r="H527" i="32"/>
  <c r="E527" i="32"/>
  <c r="I384" i="32"/>
  <c r="F384" i="32"/>
  <c r="H254" i="32"/>
  <c r="E254" i="32"/>
  <c r="I126" i="32"/>
  <c r="F126" i="32"/>
  <c r="H70" i="32"/>
  <c r="E70" i="32"/>
  <c r="H319" i="32"/>
  <c r="E319" i="32"/>
  <c r="H523" i="32"/>
  <c r="E523" i="32"/>
  <c r="H689" i="32"/>
  <c r="E689" i="32"/>
  <c r="H697" i="32"/>
  <c r="E697" i="32"/>
  <c r="I648" i="32"/>
  <c r="F648" i="32"/>
  <c r="H228" i="32"/>
  <c r="E228" i="32"/>
  <c r="H352" i="32"/>
  <c r="E352" i="32"/>
  <c r="H143" i="32"/>
  <c r="E143" i="32"/>
  <c r="H289" i="32"/>
  <c r="E289" i="32"/>
  <c r="H64" i="32"/>
  <c r="E64" i="32"/>
  <c r="H217" i="32"/>
  <c r="E217" i="32"/>
  <c r="H814" i="32"/>
  <c r="E814" i="32"/>
  <c r="H443" i="32"/>
  <c r="E443" i="32"/>
  <c r="H191" i="32"/>
  <c r="E191" i="32"/>
  <c r="I151" i="32"/>
  <c r="F151" i="32"/>
  <c r="I803" i="32"/>
  <c r="F803" i="32"/>
  <c r="H543" i="32"/>
  <c r="E543" i="32"/>
  <c r="I287" i="32"/>
  <c r="F287" i="32"/>
  <c r="I736" i="32"/>
  <c r="F736" i="32"/>
  <c r="I556" i="32"/>
  <c r="F556" i="32"/>
  <c r="H475" i="32"/>
  <c r="E475" i="32"/>
  <c r="I818" i="32"/>
  <c r="F818" i="32"/>
  <c r="I569" i="32"/>
  <c r="F569" i="32"/>
  <c r="H435" i="32"/>
  <c r="E435" i="32"/>
  <c r="I133" i="32"/>
  <c r="F133" i="32"/>
  <c r="I202" i="32"/>
  <c r="F202" i="32"/>
  <c r="H692" i="32"/>
  <c r="E692" i="32"/>
  <c r="I303" i="32"/>
  <c r="F303" i="32"/>
  <c r="H436" i="32"/>
  <c r="E436" i="32"/>
  <c r="I607" i="32"/>
  <c r="F607" i="32"/>
  <c r="H547" i="32"/>
  <c r="E547" i="32"/>
  <c r="I644" i="32"/>
  <c r="F644" i="32"/>
  <c r="I325" i="32"/>
  <c r="F325" i="32"/>
  <c r="H703" i="32"/>
  <c r="E703" i="32"/>
  <c r="H285" i="32"/>
  <c r="E285" i="32"/>
  <c r="H654" i="32"/>
  <c r="E654" i="32"/>
  <c r="H530" i="32"/>
  <c r="E530" i="32"/>
  <c r="H327" i="32"/>
  <c r="E327" i="32"/>
  <c r="H731" i="32"/>
  <c r="E731" i="32"/>
  <c r="I623" i="32"/>
  <c r="F623" i="32"/>
  <c r="H484" i="32"/>
  <c r="E484" i="32"/>
  <c r="I316" i="32"/>
  <c r="F316" i="32"/>
  <c r="I118" i="32"/>
  <c r="F118" i="32"/>
  <c r="H637" i="32"/>
  <c r="E637" i="32"/>
  <c r="I677" i="32"/>
  <c r="F677" i="32"/>
  <c r="I452" i="32"/>
  <c r="F452" i="32"/>
  <c r="I280" i="32"/>
  <c r="F280" i="32"/>
  <c r="H67" i="32"/>
  <c r="E67" i="32"/>
  <c r="H575" i="32"/>
  <c r="E575" i="32"/>
  <c r="I370" i="32"/>
  <c r="F370" i="32"/>
  <c r="I139" i="32"/>
  <c r="F139" i="32"/>
  <c r="I582" i="32"/>
  <c r="F582" i="32"/>
  <c r="I741" i="32"/>
  <c r="F741" i="32"/>
  <c r="I588" i="32"/>
  <c r="F588" i="32"/>
  <c r="I326" i="32"/>
  <c r="F326" i="32"/>
  <c r="H685" i="32"/>
  <c r="E685" i="32"/>
  <c r="I606" i="32"/>
  <c r="F606" i="32"/>
  <c r="I476" i="32"/>
  <c r="F476" i="32"/>
  <c r="I721" i="32"/>
  <c r="F721" i="32"/>
  <c r="H655" i="32"/>
  <c r="E655" i="32"/>
  <c r="I776" i="32"/>
  <c r="F776" i="32"/>
  <c r="I336" i="32"/>
  <c r="F336" i="32"/>
  <c r="I176" i="32"/>
  <c r="F176" i="32"/>
  <c r="I683" i="32"/>
  <c r="F683" i="32"/>
  <c r="I458" i="32"/>
  <c r="F458" i="32"/>
  <c r="I141" i="32"/>
  <c r="F141" i="32"/>
  <c r="H719" i="32"/>
  <c r="E719" i="32"/>
  <c r="H691" i="32"/>
  <c r="E691" i="32"/>
  <c r="I509" i="32"/>
  <c r="F509" i="32"/>
  <c r="I187" i="32"/>
  <c r="F187" i="32"/>
  <c r="I322" i="32"/>
  <c r="F322" i="32"/>
  <c r="H313" i="32"/>
  <c r="E313" i="32"/>
  <c r="I592" i="32"/>
  <c r="F592" i="32"/>
  <c r="I722" i="32"/>
  <c r="F722" i="32"/>
  <c r="H633" i="32"/>
  <c r="E633" i="32"/>
  <c r="I423" i="32"/>
  <c r="F423" i="32"/>
  <c r="H72" i="32"/>
  <c r="E72" i="32"/>
  <c r="H669" i="32"/>
  <c r="E669" i="32"/>
  <c r="I179" i="32"/>
  <c r="F179" i="32"/>
  <c r="H670" i="32"/>
  <c r="E670" i="32"/>
  <c r="H300" i="32"/>
  <c r="E300" i="32"/>
  <c r="I342" i="32"/>
  <c r="F342" i="32"/>
  <c r="H510" i="32"/>
  <c r="E510" i="32"/>
  <c r="I534" i="32"/>
  <c r="F534" i="32"/>
  <c r="H471" i="32"/>
  <c r="E471" i="32"/>
  <c r="H447" i="32"/>
  <c r="E447" i="32"/>
  <c r="H806" i="32"/>
  <c r="E806" i="32"/>
  <c r="I9" i="32"/>
  <c r="F9" i="32"/>
  <c r="H25" i="32"/>
  <c r="E25" i="32"/>
  <c r="H34" i="32"/>
  <c r="E34" i="32"/>
  <c r="I37" i="32"/>
  <c r="F37" i="32"/>
  <c r="I34" i="32"/>
  <c r="F34" i="32"/>
  <c r="I30" i="32"/>
  <c r="F30" i="32"/>
  <c r="H37" i="32"/>
  <c r="E37" i="32"/>
  <c r="I48" i="32"/>
  <c r="F48" i="32"/>
  <c r="H30" i="32"/>
  <c r="E30" i="32"/>
  <c r="I47" i="32"/>
  <c r="F47" i="32"/>
  <c r="I38" i="32"/>
  <c r="F38" i="32"/>
  <c r="H10" i="32"/>
  <c r="E10" i="32"/>
  <c r="H47" i="32"/>
  <c r="E47" i="32"/>
  <c r="H6" i="32"/>
  <c r="E6" i="32"/>
  <c r="I13" i="32"/>
  <c r="F13" i="32"/>
  <c r="H22" i="32"/>
  <c r="E22" i="32"/>
  <c r="I2" i="32"/>
  <c r="F2" i="32"/>
  <c r="H39" i="32"/>
  <c r="E39" i="32"/>
  <c r="H45" i="32"/>
  <c r="E45" i="32"/>
  <c r="H44" i="32"/>
  <c r="E44" i="32"/>
  <c r="I19" i="32"/>
  <c r="F19" i="32"/>
  <c r="H27" i="32"/>
  <c r="E27" i="32"/>
  <c r="I31" i="32"/>
  <c r="F31" i="32"/>
  <c r="H13" i="32"/>
  <c r="E13" i="32"/>
  <c r="I22" i="32"/>
  <c r="F22" i="32"/>
  <c r="H2" i="32"/>
  <c r="E2" i="32"/>
  <c r="I39" i="32"/>
  <c r="F39" i="32"/>
  <c r="H33" i="32"/>
  <c r="E33" i="32"/>
  <c r="I3" i="32"/>
  <c r="F3" i="32"/>
  <c r="I5" i="32"/>
  <c r="F5" i="32"/>
  <c r="I45" i="32"/>
  <c r="F45" i="32"/>
  <c r="H9" i="32"/>
  <c r="E9" i="32"/>
  <c r="I26" i="32"/>
  <c r="F26" i="32"/>
  <c r="I23" i="32"/>
  <c r="F23" i="32"/>
  <c r="I41" i="32"/>
  <c r="F41" i="32"/>
  <c r="I42" i="32"/>
  <c r="F42" i="32"/>
  <c r="H28" i="32"/>
  <c r="E28" i="32"/>
  <c r="I16" i="32"/>
  <c r="F16" i="32"/>
  <c r="H8" i="32"/>
  <c r="E8" i="32"/>
  <c r="H43" i="32"/>
  <c r="E43" i="32"/>
  <c r="I24" i="32"/>
  <c r="F24" i="32"/>
  <c r="H4" i="32"/>
  <c r="E4" i="32"/>
  <c r="I17" i="32"/>
  <c r="F17" i="32"/>
  <c r="I35" i="32"/>
  <c r="F35" i="32"/>
  <c r="I11" i="32"/>
  <c r="F11" i="32"/>
  <c r="H17" i="32"/>
  <c r="E17" i="32"/>
  <c r="H35" i="32"/>
  <c r="E35" i="32"/>
  <c r="H11" i="32"/>
  <c r="E11" i="32"/>
  <c r="H23" i="32"/>
  <c r="E23" i="32"/>
  <c r="I10" i="32"/>
  <c r="F10" i="32"/>
  <c r="H21" i="32"/>
  <c r="E21" i="32"/>
  <c r="H48" i="32"/>
  <c r="E48" i="32"/>
  <c r="H19" i="32"/>
  <c r="E19" i="32"/>
  <c r="I27" i="32"/>
  <c r="F27" i="32"/>
  <c r="H31" i="32"/>
  <c r="E31" i="32"/>
  <c r="H16" i="32"/>
  <c r="E16" i="32"/>
  <c r="H3" i="32"/>
  <c r="E3" i="32"/>
  <c r="H7" i="32"/>
  <c r="E7" i="32"/>
  <c r="I43" i="32"/>
  <c r="F43" i="32"/>
  <c r="I4" i="32"/>
  <c r="F4" i="32"/>
  <c r="I32" i="32"/>
  <c r="F32" i="32"/>
  <c r="I28" i="32"/>
  <c r="F28" i="32"/>
  <c r="I18" i="32"/>
  <c r="F18" i="32"/>
  <c r="H40" i="32"/>
  <c r="E40" i="32"/>
  <c r="I29" i="32"/>
  <c r="F29" i="32"/>
  <c r="I12" i="32"/>
  <c r="F12" i="32"/>
  <c r="H24" i="32"/>
  <c r="E24" i="32"/>
  <c r="I20" i="32"/>
  <c r="F20" i="32"/>
  <c r="I36" i="32"/>
  <c r="F36" i="32"/>
  <c r="H15" i="32"/>
  <c r="E15" i="32"/>
  <c r="I14" i="32"/>
  <c r="F14" i="32"/>
  <c r="H49" i="32"/>
  <c r="E49" i="32"/>
  <c r="I46" i="32"/>
  <c r="F46" i="32"/>
  <c r="I21" i="32"/>
  <c r="F21" i="32"/>
  <c r="H26" i="32"/>
  <c r="E26" i="32"/>
  <c r="H38" i="32"/>
  <c r="E38" i="32"/>
  <c r="I8" i="32"/>
  <c r="F8" i="32"/>
  <c r="I33" i="32"/>
  <c r="F33" i="32"/>
  <c r="H41" i="32"/>
  <c r="E41" i="32"/>
  <c r="H42" i="32"/>
  <c r="E42" i="32"/>
  <c r="H18" i="32"/>
  <c r="E18" i="32"/>
  <c r="I40" i="32"/>
  <c r="F40" i="32"/>
  <c r="H29" i="32"/>
  <c r="E29" i="32"/>
  <c r="H12" i="32"/>
  <c r="E12" i="32"/>
  <c r="I25" i="32"/>
  <c r="F25" i="32"/>
  <c r="H20" i="32"/>
  <c r="E20" i="32"/>
  <c r="H36" i="32"/>
  <c r="E36" i="32"/>
  <c r="I15" i="32"/>
  <c r="F15" i="32"/>
  <c r="H14" i="32"/>
  <c r="E14" i="32"/>
  <c r="I49" i="32"/>
  <c r="F49" i="32"/>
  <c r="X806" i="32"/>
  <c r="K806" i="32" s="1"/>
  <c r="W807" i="32"/>
  <c r="J807" i="32" s="1"/>
  <c r="X570" i="32"/>
  <c r="K570" i="32" s="1"/>
  <c r="X44" i="32"/>
  <c r="K44" i="32" s="1"/>
  <c r="P325" i="39"/>
  <c r="O325" i="39"/>
  <c r="M325" i="39"/>
  <c r="N325" i="39"/>
  <c r="N650" i="39"/>
  <c r="P467" i="39"/>
  <c r="O467" i="39"/>
  <c r="N467" i="39"/>
  <c r="M467" i="39"/>
  <c r="P402" i="39"/>
  <c r="O402" i="39"/>
  <c r="N402" i="39"/>
  <c r="M402" i="39"/>
  <c r="P475" i="39"/>
  <c r="P250" i="39"/>
  <c r="O250" i="39"/>
  <c r="N250" i="39"/>
  <c r="M250" i="39"/>
  <c r="N475" i="39"/>
  <c r="P34" i="39"/>
  <c r="O34" i="39"/>
  <c r="N34" i="39"/>
  <c r="M34" i="39"/>
  <c r="O713" i="39"/>
  <c r="P573" i="39"/>
  <c r="P11" i="39"/>
  <c r="P752" i="39" s="1"/>
  <c r="O11" i="39"/>
  <c r="O752" i="39" s="1"/>
  <c r="N11" i="39"/>
  <c r="N752" i="39" s="1"/>
  <c r="M11" i="39"/>
  <c r="M752" i="39" s="1"/>
  <c r="P757" i="39" l="1"/>
  <c r="N757" i="39"/>
  <c r="M757" i="39"/>
  <c r="O757" i="39"/>
  <c r="I670" i="32"/>
  <c r="I707" i="32" s="1"/>
  <c r="E449" i="32"/>
  <c r="I247" i="32"/>
  <c r="H365" i="32"/>
  <c r="I365" i="32"/>
  <c r="H707" i="32"/>
  <c r="H150" i="32"/>
  <c r="H247" i="32"/>
  <c r="I102" i="32"/>
  <c r="H591" i="32"/>
  <c r="I197" i="32"/>
  <c r="H102" i="32"/>
  <c r="I150" i="32"/>
  <c r="H479" i="32"/>
  <c r="I479" i="32"/>
  <c r="H197" i="32"/>
  <c r="I570" i="32"/>
  <c r="I591" i="32" s="1"/>
  <c r="F570" i="32"/>
  <c r="I806" i="32"/>
  <c r="I825" i="32" s="1"/>
  <c r="F806" i="32"/>
  <c r="H50" i="32"/>
  <c r="H807" i="32"/>
  <c r="H825" i="32" s="1"/>
  <c r="E807" i="32"/>
  <c r="I44" i="32"/>
  <c r="I50" i="32" s="1"/>
  <c r="F44" i="32"/>
  <c r="P749" i="39"/>
  <c r="J3" i="43" s="1"/>
  <c r="N749" i="39"/>
  <c r="I3" i="43" s="1"/>
  <c r="O749" i="39"/>
  <c r="G3" i="43" s="1"/>
  <c r="M749" i="39"/>
  <c r="F3" i="43" s="1"/>
  <c r="N31" i="37"/>
  <c r="N32" i="37"/>
  <c r="N33" i="37"/>
  <c r="N34" i="37"/>
  <c r="N35" i="37"/>
  <c r="N36" i="37"/>
  <c r="N37" i="37"/>
  <c r="N38" i="37"/>
  <c r="N39" i="37"/>
  <c r="N40" i="37"/>
  <c r="N41" i="37"/>
  <c r="N42" i="37"/>
  <c r="N43" i="37"/>
  <c r="N44" i="37"/>
  <c r="N45" i="37"/>
  <c r="N46" i="37"/>
  <c r="N47" i="37"/>
  <c r="N48" i="37"/>
  <c r="N49" i="37"/>
  <c r="N50" i="37"/>
  <c r="N51" i="37"/>
  <c r="N52" i="37"/>
  <c r="N53" i="37"/>
  <c r="N54" i="37"/>
  <c r="N55" i="37"/>
  <c r="N56" i="37"/>
  <c r="N57" i="37"/>
  <c r="N58" i="37"/>
  <c r="N59" i="37"/>
  <c r="N60" i="37"/>
  <c r="N61" i="37"/>
  <c r="N62" i="37"/>
  <c r="N63" i="37"/>
  <c r="N64" i="37"/>
  <c r="N65" i="37"/>
  <c r="N66" i="37"/>
  <c r="N67" i="37"/>
  <c r="N68" i="37"/>
  <c r="N69" i="37"/>
  <c r="N70" i="37"/>
  <c r="N71" i="37"/>
  <c r="N72" i="37"/>
  <c r="N73" i="37"/>
  <c r="N74" i="37"/>
  <c r="N75" i="37"/>
  <c r="N76" i="37"/>
  <c r="N77" i="37"/>
  <c r="N78" i="37"/>
  <c r="N79" i="37"/>
  <c r="N80" i="37"/>
  <c r="N81" i="37"/>
  <c r="N82" i="37"/>
  <c r="N83" i="37"/>
  <c r="N84" i="37"/>
  <c r="N85" i="37"/>
  <c r="N86" i="37"/>
  <c r="N87" i="37"/>
  <c r="N88" i="37"/>
  <c r="N89" i="37"/>
  <c r="N90" i="37"/>
  <c r="N91" i="37"/>
  <c r="N92" i="37"/>
  <c r="N93" i="37"/>
  <c r="N94" i="37"/>
  <c r="N95" i="37"/>
  <c r="N96" i="37"/>
  <c r="N97" i="37"/>
  <c r="N98" i="37"/>
  <c r="N99" i="37"/>
  <c r="N100" i="37"/>
  <c r="N101" i="37"/>
  <c r="N102" i="37"/>
  <c r="N103" i="37"/>
  <c r="N104" i="37"/>
  <c r="N105" i="37"/>
  <c r="N106" i="37"/>
  <c r="N107" i="37"/>
  <c r="N108" i="37"/>
  <c r="N109" i="37"/>
  <c r="N110" i="37"/>
  <c r="N111" i="37"/>
  <c r="N112" i="37"/>
  <c r="N113" i="37"/>
  <c r="N114" i="37"/>
  <c r="N115" i="37"/>
  <c r="N116" i="37"/>
  <c r="N117" i="37"/>
  <c r="N118" i="37"/>
  <c r="N119" i="37"/>
  <c r="N120" i="37"/>
  <c r="N121" i="37"/>
  <c r="N122" i="37"/>
  <c r="N123" i="37"/>
  <c r="N124" i="37"/>
  <c r="N125" i="37"/>
  <c r="N126" i="37"/>
  <c r="N127" i="37"/>
  <c r="N128" i="37"/>
  <c r="N129" i="37"/>
  <c r="N130" i="37"/>
  <c r="N131" i="37"/>
  <c r="N132" i="37"/>
  <c r="N133" i="37"/>
  <c r="N134" i="37"/>
  <c r="N135" i="37"/>
  <c r="N136" i="37"/>
  <c r="N137" i="37"/>
  <c r="N138" i="37"/>
  <c r="N139" i="37"/>
  <c r="N140" i="37"/>
  <c r="N141" i="37"/>
  <c r="N142" i="37"/>
  <c r="N143" i="37"/>
  <c r="N144" i="37"/>
  <c r="N145" i="37"/>
  <c r="N146" i="37"/>
  <c r="N147" i="37"/>
  <c r="N148" i="37"/>
  <c r="N149" i="37"/>
  <c r="N150" i="37"/>
  <c r="N151" i="37"/>
  <c r="N152" i="37"/>
  <c r="N153" i="37"/>
  <c r="N154" i="37"/>
  <c r="N155" i="37"/>
  <c r="N156" i="37"/>
  <c r="N157" i="37"/>
  <c r="N158" i="37"/>
  <c r="N159" i="37"/>
  <c r="N160" i="37"/>
  <c r="N161" i="37"/>
  <c r="N162" i="37"/>
  <c r="N163" i="37"/>
  <c r="N164" i="37"/>
  <c r="N165" i="37"/>
  <c r="N166" i="37"/>
  <c r="N167" i="37"/>
  <c r="N168" i="37"/>
  <c r="N169" i="37"/>
  <c r="N170" i="37"/>
  <c r="N171" i="37"/>
  <c r="N172" i="37"/>
  <c r="N173" i="37"/>
  <c r="N174" i="37"/>
  <c r="N175" i="37"/>
  <c r="N176" i="37"/>
  <c r="N177" i="37"/>
  <c r="N178" i="37"/>
  <c r="N179" i="37"/>
  <c r="N180" i="37"/>
  <c r="N181" i="37"/>
  <c r="N182" i="37"/>
  <c r="N183" i="37"/>
  <c r="N184" i="37"/>
  <c r="N185" i="37"/>
  <c r="N186" i="37"/>
  <c r="N187" i="37"/>
  <c r="N188" i="37"/>
  <c r="N189" i="37"/>
  <c r="N190" i="37"/>
  <c r="N191" i="37"/>
  <c r="N192" i="37"/>
  <c r="N193" i="37"/>
  <c r="N194" i="37"/>
  <c r="N195" i="37"/>
  <c r="N196" i="37"/>
  <c r="N197" i="37"/>
  <c r="N198" i="37"/>
  <c r="N199" i="37"/>
  <c r="N200" i="37"/>
  <c r="N201" i="37"/>
  <c r="N202" i="37"/>
  <c r="N203" i="37"/>
  <c r="N204" i="37"/>
  <c r="N205" i="37"/>
  <c r="N206" i="37"/>
  <c r="N207" i="37"/>
  <c r="N208" i="37"/>
  <c r="N209" i="37"/>
  <c r="N210" i="37"/>
  <c r="N211" i="37"/>
  <c r="N212" i="37"/>
  <c r="N213" i="37"/>
  <c r="N214" i="37"/>
  <c r="N215" i="37"/>
  <c r="N216" i="37"/>
  <c r="N217" i="37"/>
  <c r="N218" i="37"/>
  <c r="N219" i="37"/>
  <c r="N220" i="37"/>
  <c r="N221" i="37"/>
  <c r="N222" i="37"/>
  <c r="N223" i="37"/>
  <c r="N224" i="37"/>
  <c r="N225" i="37"/>
  <c r="N226" i="37"/>
  <c r="N227" i="37"/>
  <c r="N228" i="37"/>
  <c r="N229" i="37"/>
  <c r="N230" i="37"/>
  <c r="N231" i="37"/>
  <c r="N232" i="37"/>
  <c r="N233" i="37"/>
  <c r="N234" i="37"/>
  <c r="N235" i="37"/>
  <c r="N236" i="37"/>
  <c r="N237" i="37"/>
  <c r="N238" i="37"/>
  <c r="N239" i="37"/>
  <c r="N240" i="37"/>
  <c r="N241" i="37"/>
  <c r="N242" i="37"/>
  <c r="N243" i="37"/>
  <c r="N244" i="37"/>
  <c r="N245" i="37"/>
  <c r="N246" i="37"/>
  <c r="N247" i="37"/>
  <c r="N248" i="37"/>
  <c r="N249" i="37"/>
  <c r="N250" i="37"/>
  <c r="N251" i="37"/>
  <c r="N252" i="37"/>
  <c r="N253" i="37"/>
  <c r="N254" i="37"/>
  <c r="N255" i="37"/>
  <c r="N256" i="37"/>
  <c r="N257" i="37"/>
  <c r="N258" i="37"/>
  <c r="N259" i="37"/>
  <c r="N260" i="37"/>
  <c r="N261" i="37"/>
  <c r="N262" i="37"/>
  <c r="N263" i="37"/>
  <c r="N264" i="37"/>
  <c r="N265" i="37"/>
  <c r="N266" i="37"/>
  <c r="N267" i="37"/>
  <c r="N268" i="37"/>
  <c r="N269" i="37"/>
  <c r="N270" i="37"/>
  <c r="N271" i="37"/>
  <c r="N272" i="37"/>
  <c r="N273" i="37"/>
  <c r="N274" i="37"/>
  <c r="N275" i="37"/>
  <c r="N276" i="37"/>
  <c r="N277" i="37"/>
  <c r="N278" i="37"/>
  <c r="N279" i="37"/>
  <c r="N280" i="37"/>
  <c r="N281" i="37"/>
  <c r="N282" i="37"/>
  <c r="N283" i="37"/>
  <c r="N284" i="37"/>
  <c r="N285" i="37"/>
  <c r="N286" i="37"/>
  <c r="N287" i="37"/>
  <c r="N288" i="37"/>
  <c r="N289" i="37"/>
  <c r="N290" i="37"/>
  <c r="N291" i="37"/>
  <c r="N292" i="37"/>
  <c r="N293" i="37"/>
  <c r="N294" i="37"/>
  <c r="N295" i="37"/>
  <c r="N296" i="37"/>
  <c r="N297" i="37"/>
  <c r="N298" i="37"/>
  <c r="N299" i="37"/>
  <c r="N300" i="37"/>
  <c r="N301" i="37"/>
  <c r="N302" i="37"/>
  <c r="N303" i="37"/>
  <c r="N304" i="37"/>
  <c r="N305" i="37"/>
  <c r="N306" i="37"/>
  <c r="N307" i="37"/>
  <c r="N308" i="37"/>
  <c r="N309" i="37"/>
  <c r="N310" i="37"/>
  <c r="N311" i="37"/>
  <c r="N312" i="37"/>
  <c r="N313" i="37"/>
  <c r="N314" i="37"/>
  <c r="N315" i="37"/>
  <c r="N316" i="37"/>
  <c r="N317" i="37"/>
  <c r="N318" i="37"/>
  <c r="N319" i="37"/>
  <c r="N320" i="37"/>
  <c r="N321" i="37"/>
  <c r="N322" i="37"/>
  <c r="N323" i="37"/>
  <c r="N324" i="37"/>
  <c r="N325" i="37"/>
  <c r="N326" i="37"/>
  <c r="N327" i="37"/>
  <c r="N328" i="37"/>
  <c r="N329" i="37"/>
  <c r="N330" i="37"/>
  <c r="N331" i="37"/>
  <c r="N332" i="37"/>
  <c r="N333" i="37"/>
  <c r="N334" i="37"/>
  <c r="N335" i="37"/>
  <c r="N336" i="37"/>
  <c r="N337" i="37"/>
  <c r="N338" i="37"/>
  <c r="N339" i="37"/>
  <c r="N340" i="37"/>
  <c r="N341" i="37"/>
  <c r="N342" i="37"/>
  <c r="N343" i="37"/>
  <c r="N344" i="37"/>
  <c r="N345" i="37"/>
  <c r="N346" i="37"/>
  <c r="N347" i="37"/>
  <c r="N348" i="37"/>
  <c r="N349" i="37"/>
  <c r="N350" i="37"/>
  <c r="N351" i="37"/>
  <c r="N352" i="37"/>
  <c r="N353" i="37"/>
  <c r="N354" i="37"/>
  <c r="N355" i="37"/>
  <c r="N356" i="37"/>
  <c r="N357" i="37"/>
  <c r="N358" i="37"/>
  <c r="N359" i="37"/>
  <c r="N360" i="37"/>
  <c r="N361" i="37"/>
  <c r="N362" i="37"/>
  <c r="N363" i="37"/>
  <c r="N364" i="37"/>
  <c r="N365" i="37"/>
  <c r="N366" i="37"/>
  <c r="N367" i="37"/>
  <c r="N368" i="37"/>
  <c r="N369" i="37"/>
  <c r="N370" i="37"/>
  <c r="N371" i="37"/>
  <c r="N372" i="37"/>
  <c r="N373" i="37"/>
  <c r="N374" i="37"/>
  <c r="N375" i="37"/>
  <c r="N376" i="37"/>
  <c r="N377" i="37"/>
  <c r="N378" i="37"/>
  <c r="N379" i="37"/>
  <c r="N380" i="37"/>
  <c r="N381" i="37"/>
  <c r="N382" i="37"/>
  <c r="N383" i="37"/>
  <c r="N384" i="37"/>
  <c r="N385" i="37"/>
  <c r="N386" i="37"/>
  <c r="N387" i="37"/>
  <c r="N388" i="37"/>
  <c r="N389" i="37"/>
  <c r="N390" i="37"/>
  <c r="N391" i="37"/>
  <c r="N392" i="37"/>
  <c r="N393" i="37"/>
  <c r="N394" i="37"/>
  <c r="N395" i="37"/>
  <c r="N396" i="37"/>
  <c r="N397" i="37"/>
  <c r="N398" i="37"/>
  <c r="N399" i="37"/>
  <c r="N400" i="37"/>
  <c r="N401" i="37"/>
  <c r="N402" i="37"/>
  <c r="N403" i="37"/>
  <c r="N404" i="37"/>
  <c r="N405" i="37"/>
  <c r="N406" i="37"/>
  <c r="N407" i="37"/>
  <c r="N408" i="37"/>
  <c r="N409" i="37"/>
  <c r="N410" i="37"/>
  <c r="N411" i="37"/>
  <c r="N412" i="37"/>
  <c r="N413" i="37"/>
  <c r="N414" i="37"/>
  <c r="N415" i="37"/>
  <c r="N416" i="37"/>
  <c r="N417" i="37"/>
  <c r="N418" i="37"/>
  <c r="N419" i="37"/>
  <c r="N420" i="37"/>
  <c r="N421" i="37"/>
  <c r="N422" i="37"/>
  <c r="N423" i="37"/>
  <c r="N424" i="37"/>
  <c r="N425" i="37"/>
  <c r="N426" i="37"/>
  <c r="N427" i="37"/>
  <c r="N428" i="37"/>
  <c r="N429" i="37"/>
  <c r="N430" i="37"/>
  <c r="N431" i="37"/>
  <c r="N432" i="37"/>
  <c r="N433" i="37"/>
  <c r="N434" i="37"/>
  <c r="N435" i="37"/>
  <c r="N436" i="37"/>
  <c r="N437" i="37"/>
  <c r="N438" i="37"/>
  <c r="N439" i="37"/>
  <c r="N440" i="37"/>
  <c r="N441" i="37"/>
  <c r="N442" i="37"/>
  <c r="N443" i="37"/>
  <c r="N444" i="37"/>
  <c r="N445" i="37"/>
  <c r="N446" i="37"/>
  <c r="N447" i="37"/>
  <c r="N448" i="37"/>
  <c r="N449" i="37"/>
  <c r="N450" i="37"/>
  <c r="N451" i="37"/>
  <c r="N452" i="37"/>
  <c r="N453" i="37"/>
  <c r="N454" i="37"/>
  <c r="N455" i="37"/>
  <c r="N456" i="37"/>
  <c r="N457" i="37"/>
  <c r="N458" i="37"/>
  <c r="N459" i="37"/>
  <c r="N460" i="37"/>
  <c r="N461" i="37"/>
  <c r="N462" i="37"/>
  <c r="N463" i="37"/>
  <c r="N464" i="37"/>
  <c r="N465" i="37"/>
  <c r="N466" i="37"/>
  <c r="N467" i="37"/>
  <c r="N468" i="37"/>
  <c r="N469" i="37"/>
  <c r="N470" i="37"/>
  <c r="N471" i="37"/>
  <c r="N472" i="37"/>
  <c r="N473" i="37"/>
  <c r="N474" i="37"/>
  <c r="N475" i="37"/>
  <c r="N476" i="37"/>
  <c r="N477" i="37"/>
  <c r="N478" i="37"/>
  <c r="N479" i="37"/>
  <c r="N480" i="37"/>
  <c r="N481" i="37"/>
  <c r="N482" i="37"/>
  <c r="N483" i="37"/>
  <c r="N484" i="37"/>
  <c r="N485" i="37"/>
  <c r="N486" i="37"/>
  <c r="N487" i="37"/>
  <c r="N488" i="37"/>
  <c r="N489" i="37"/>
  <c r="N490" i="37"/>
  <c r="N491" i="37"/>
  <c r="N492" i="37"/>
  <c r="N493" i="37"/>
  <c r="N494" i="37"/>
  <c r="N495" i="37"/>
  <c r="N496" i="37"/>
  <c r="N497" i="37"/>
  <c r="N498" i="37"/>
  <c r="N499" i="37"/>
  <c r="N500" i="37"/>
  <c r="N501" i="37"/>
  <c r="N502" i="37"/>
  <c r="N503" i="37"/>
  <c r="N504" i="37"/>
  <c r="N505" i="37"/>
  <c r="N506" i="37"/>
  <c r="N507" i="37"/>
  <c r="N508" i="37"/>
  <c r="N509" i="37"/>
  <c r="N510" i="37"/>
  <c r="N511" i="37"/>
  <c r="N512" i="37"/>
  <c r="N513" i="37"/>
  <c r="N514" i="37"/>
  <c r="N515" i="37"/>
  <c r="N516" i="37"/>
  <c r="N517" i="37"/>
  <c r="N518" i="37"/>
  <c r="N519" i="37"/>
  <c r="N520" i="37"/>
  <c r="N521" i="37"/>
  <c r="N522" i="37"/>
  <c r="N523" i="37"/>
  <c r="N524" i="37"/>
  <c r="N525" i="37"/>
  <c r="N526" i="37"/>
  <c r="N527" i="37"/>
  <c r="N528" i="37"/>
  <c r="N529" i="37"/>
  <c r="N530" i="37"/>
  <c r="N531" i="37"/>
  <c r="N532" i="37"/>
  <c r="N533" i="37"/>
  <c r="N534" i="37"/>
  <c r="N535" i="37"/>
  <c r="N536" i="37"/>
  <c r="N537" i="37"/>
  <c r="N538" i="37"/>
  <c r="N539" i="37"/>
  <c r="N540" i="37"/>
  <c r="N541" i="37"/>
  <c r="N542" i="37"/>
  <c r="N543" i="37"/>
  <c r="N544" i="37"/>
  <c r="N545" i="37"/>
  <c r="N546" i="37"/>
  <c r="N547" i="37"/>
  <c r="N548" i="37"/>
  <c r="N549" i="37"/>
  <c r="N550" i="37"/>
  <c r="N551" i="37"/>
  <c r="N552" i="37"/>
  <c r="N553" i="37"/>
  <c r="N554" i="37"/>
  <c r="N555" i="37"/>
  <c r="N556" i="37"/>
  <c r="N557" i="37"/>
  <c r="N558" i="37"/>
  <c r="N559" i="37"/>
  <c r="N560" i="37"/>
  <c r="N561" i="37"/>
  <c r="N562" i="37"/>
  <c r="N563" i="37"/>
  <c r="N564" i="37"/>
  <c r="N565" i="37"/>
  <c r="N566" i="37"/>
  <c r="N567" i="37"/>
  <c r="N568" i="37"/>
  <c r="N569" i="37"/>
  <c r="N570" i="37"/>
  <c r="N571" i="37"/>
  <c r="N572" i="37"/>
  <c r="N573" i="37"/>
  <c r="N574" i="37"/>
  <c r="N575" i="37"/>
  <c r="N576" i="37"/>
  <c r="N577" i="37"/>
  <c r="N578" i="37"/>
  <c r="N579" i="37"/>
  <c r="N580" i="37"/>
  <c r="N581" i="37"/>
  <c r="N582" i="37"/>
  <c r="N583" i="37"/>
  <c r="N584" i="37"/>
  <c r="N585" i="37"/>
  <c r="N586" i="37"/>
  <c r="N587" i="37"/>
  <c r="N588" i="37"/>
  <c r="N589" i="37"/>
  <c r="N590" i="37"/>
  <c r="N591" i="37"/>
  <c r="N592" i="37"/>
  <c r="N593" i="37"/>
  <c r="N594" i="37"/>
  <c r="N595" i="37"/>
  <c r="N596" i="37"/>
  <c r="N597" i="37"/>
  <c r="N598" i="37"/>
  <c r="N599" i="37"/>
  <c r="N600" i="37"/>
  <c r="N601" i="37"/>
  <c r="N602" i="37"/>
  <c r="N603" i="37"/>
  <c r="N604" i="37"/>
  <c r="N605" i="37"/>
  <c r="N606" i="37"/>
  <c r="N607" i="37"/>
  <c r="N608" i="37"/>
  <c r="N609" i="37"/>
  <c r="N610" i="37"/>
  <c r="N611" i="37"/>
  <c r="N612" i="37"/>
  <c r="N613" i="37"/>
  <c r="N614" i="37"/>
  <c r="N615" i="37"/>
  <c r="N616" i="37"/>
  <c r="N617" i="37"/>
  <c r="N618" i="37"/>
  <c r="N619" i="37"/>
  <c r="N620" i="37"/>
  <c r="N621" i="37"/>
  <c r="N622" i="37"/>
  <c r="N623" i="37"/>
  <c r="N624" i="37"/>
  <c r="N625" i="37"/>
  <c r="N626" i="37"/>
  <c r="N627" i="37"/>
  <c r="N628" i="37"/>
  <c r="N629" i="37"/>
  <c r="N630" i="37"/>
  <c r="N631" i="37"/>
  <c r="N632" i="37"/>
  <c r="N633" i="37"/>
  <c r="N634" i="37"/>
  <c r="N635" i="37"/>
  <c r="N636" i="37"/>
  <c r="N637" i="37"/>
  <c r="N638" i="37"/>
  <c r="N639" i="37"/>
  <c r="N640" i="37"/>
  <c r="N641" i="37"/>
  <c r="N642" i="37"/>
  <c r="N643" i="37"/>
  <c r="N644" i="37"/>
  <c r="N645" i="37"/>
  <c r="N646" i="37"/>
  <c r="N647" i="37"/>
  <c r="N648" i="37"/>
  <c r="N649" i="37"/>
  <c r="N650" i="37"/>
  <c r="N651" i="37"/>
  <c r="N652" i="37"/>
  <c r="N653" i="37"/>
  <c r="N654" i="37"/>
  <c r="N655" i="37"/>
  <c r="N656" i="37"/>
  <c r="N657" i="37"/>
  <c r="N658" i="37"/>
  <c r="N659" i="37"/>
  <c r="N660" i="37"/>
  <c r="N661" i="37"/>
  <c r="N662" i="37"/>
  <c r="N663" i="37"/>
  <c r="N664" i="37"/>
  <c r="N665" i="37"/>
  <c r="N666" i="37"/>
  <c r="N667" i="37"/>
  <c r="N668" i="37"/>
  <c r="N669" i="37"/>
  <c r="N670" i="37"/>
  <c r="N671" i="37"/>
  <c r="N672" i="37"/>
  <c r="N673" i="37"/>
  <c r="N674" i="37"/>
  <c r="N675" i="37"/>
  <c r="N676" i="37"/>
  <c r="N677" i="37"/>
  <c r="N678" i="37"/>
  <c r="N679" i="37"/>
  <c r="N680" i="37"/>
  <c r="N681" i="37"/>
  <c r="N682" i="37"/>
  <c r="N683" i="37"/>
  <c r="N684" i="37"/>
  <c r="N685" i="37"/>
  <c r="N686" i="37"/>
  <c r="N687" i="37"/>
  <c r="N688" i="37"/>
  <c r="N689" i="37"/>
  <c r="N690" i="37"/>
  <c r="N691" i="37"/>
  <c r="N692" i="37"/>
  <c r="N693" i="37"/>
  <c r="N694" i="37"/>
  <c r="N695" i="37"/>
  <c r="N696" i="37"/>
  <c r="N697" i="37"/>
  <c r="N698" i="37"/>
  <c r="N699" i="37"/>
  <c r="N700" i="37"/>
  <c r="N701" i="37"/>
  <c r="N702" i="37"/>
  <c r="N703" i="37"/>
  <c r="N704" i="37"/>
  <c r="N705" i="37"/>
  <c r="N706" i="37"/>
  <c r="N707" i="37"/>
  <c r="N708" i="37"/>
  <c r="N709" i="37"/>
  <c r="N710" i="37"/>
  <c r="N711" i="37"/>
  <c r="N712" i="37"/>
  <c r="N713" i="37"/>
  <c r="N714" i="37"/>
  <c r="N715" i="37"/>
  <c r="N716" i="37"/>
  <c r="N717" i="37"/>
  <c r="N718" i="37"/>
  <c r="N719" i="37"/>
  <c r="N720" i="37"/>
  <c r="N721" i="37"/>
  <c r="N722" i="37"/>
  <c r="N723" i="37"/>
  <c r="N724" i="37"/>
  <c r="N725" i="37"/>
  <c r="N726" i="37"/>
  <c r="N727" i="37"/>
  <c r="N728" i="37"/>
  <c r="N729" i="37"/>
  <c r="N730" i="37"/>
  <c r="N731" i="37"/>
  <c r="N732" i="37"/>
  <c r="N733" i="37"/>
  <c r="N734" i="37"/>
  <c r="N735" i="37"/>
  <c r="N736" i="37"/>
  <c r="N737" i="37"/>
  <c r="N738" i="37"/>
  <c r="N739" i="37"/>
  <c r="N740" i="37"/>
  <c r="N741" i="37"/>
  <c r="N742" i="37"/>
  <c r="N743" i="37"/>
  <c r="N744" i="37"/>
  <c r="N745" i="37"/>
  <c r="N746" i="37"/>
  <c r="N747" i="37"/>
  <c r="N748" i="37"/>
  <c r="N749" i="37"/>
  <c r="N750" i="37"/>
  <c r="N751" i="37"/>
  <c r="N752" i="37"/>
  <c r="N753" i="37"/>
  <c r="N754" i="37"/>
  <c r="N755" i="37"/>
  <c r="N756" i="37"/>
  <c r="N757" i="37"/>
  <c r="N758" i="37"/>
  <c r="N759" i="37"/>
  <c r="N760" i="37"/>
  <c r="N761" i="37"/>
  <c r="N762" i="37"/>
  <c r="N763" i="37"/>
  <c r="N764" i="37"/>
  <c r="N765" i="37"/>
  <c r="N766" i="37"/>
  <c r="N767" i="37"/>
  <c r="N768" i="37"/>
  <c r="N769" i="37"/>
  <c r="N770" i="37"/>
  <c r="N771" i="37"/>
  <c r="N772" i="37"/>
  <c r="N773" i="37"/>
  <c r="N774" i="37"/>
  <c r="N775" i="37"/>
  <c r="N776" i="37"/>
  <c r="N777" i="37"/>
  <c r="N778" i="37"/>
  <c r="N779" i="37"/>
  <c r="N780" i="37"/>
  <c r="N781" i="37"/>
  <c r="N782" i="37"/>
  <c r="N783" i="37"/>
  <c r="N784" i="37"/>
  <c r="N785" i="37"/>
  <c r="N786" i="37"/>
  <c r="N787" i="37"/>
  <c r="N788" i="37"/>
  <c r="N789" i="37"/>
  <c r="N790" i="37"/>
  <c r="N791" i="37"/>
  <c r="N792" i="37"/>
  <c r="N793" i="37"/>
  <c r="N794" i="37"/>
  <c r="N795" i="37"/>
  <c r="N796" i="37"/>
  <c r="N797" i="37"/>
  <c r="N798" i="37"/>
  <c r="N799" i="37"/>
  <c r="N800" i="37"/>
  <c r="N801" i="37"/>
  <c r="N802" i="37"/>
  <c r="N803" i="37"/>
  <c r="N804" i="37"/>
  <c r="N805" i="37"/>
  <c r="N806" i="37"/>
  <c r="N807" i="37"/>
  <c r="N808" i="37"/>
  <c r="N809" i="37"/>
  <c r="N810" i="37"/>
  <c r="N811" i="37"/>
  <c r="N812" i="37"/>
  <c r="N813" i="37"/>
  <c r="N3" i="37"/>
  <c r="N4" i="37"/>
  <c r="N5" i="37"/>
  <c r="N6" i="37"/>
  <c r="N7" i="37"/>
  <c r="N8" i="37"/>
  <c r="N9" i="37"/>
  <c r="N10" i="37"/>
  <c r="N11" i="37"/>
  <c r="N12" i="37"/>
  <c r="N13" i="37"/>
  <c r="N14" i="37"/>
  <c r="N15" i="37"/>
  <c r="N16" i="37"/>
  <c r="N17" i="37"/>
  <c r="N18" i="37"/>
  <c r="N19" i="37"/>
  <c r="N20" i="37"/>
  <c r="N21" i="37"/>
  <c r="N22" i="37"/>
  <c r="N23" i="37"/>
  <c r="N24" i="37"/>
  <c r="N25" i="37"/>
  <c r="N26" i="37"/>
  <c r="N27" i="37"/>
  <c r="N28" i="37"/>
  <c r="N29" i="37"/>
  <c r="N30" i="37"/>
  <c r="N2" i="37"/>
  <c r="M281" i="37"/>
  <c r="M282" i="37"/>
  <c r="M283" i="37"/>
  <c r="M284" i="37"/>
  <c r="M285" i="37"/>
  <c r="M286" i="37"/>
  <c r="M287" i="37"/>
  <c r="M288" i="37"/>
  <c r="M289" i="37"/>
  <c r="M290" i="37"/>
  <c r="M291" i="37"/>
  <c r="M292" i="37"/>
  <c r="M293" i="37"/>
  <c r="M294" i="37"/>
  <c r="M295" i="37"/>
  <c r="M296" i="37"/>
  <c r="M297" i="37"/>
  <c r="M298" i="37"/>
  <c r="M299" i="37"/>
  <c r="M300" i="37"/>
  <c r="M301" i="37"/>
  <c r="M302" i="37"/>
  <c r="M303" i="37"/>
  <c r="M304" i="37"/>
  <c r="M305" i="37"/>
  <c r="M306" i="37"/>
  <c r="M307" i="37"/>
  <c r="M308" i="37"/>
  <c r="M309" i="37"/>
  <c r="M310" i="37"/>
  <c r="M311" i="37"/>
  <c r="M312" i="37"/>
  <c r="M313" i="37"/>
  <c r="M314" i="37"/>
  <c r="M315" i="37"/>
  <c r="M316" i="37"/>
  <c r="M317" i="37"/>
  <c r="M318" i="37"/>
  <c r="M319" i="37"/>
  <c r="M320" i="37"/>
  <c r="M321" i="37"/>
  <c r="M322" i="37"/>
  <c r="M323" i="37"/>
  <c r="M324" i="37"/>
  <c r="M325" i="37"/>
  <c r="M326" i="37"/>
  <c r="M327" i="37"/>
  <c r="M328" i="37"/>
  <c r="M329" i="37"/>
  <c r="M330" i="37"/>
  <c r="M331" i="37"/>
  <c r="M332" i="37"/>
  <c r="M333" i="37"/>
  <c r="M334" i="37"/>
  <c r="M335" i="37"/>
  <c r="M336" i="37"/>
  <c r="M337" i="37"/>
  <c r="M338" i="37"/>
  <c r="M339" i="37"/>
  <c r="M340" i="37"/>
  <c r="M341" i="37"/>
  <c r="M342" i="37"/>
  <c r="M343" i="37"/>
  <c r="M344" i="37"/>
  <c r="M345" i="37"/>
  <c r="M346" i="37"/>
  <c r="M347" i="37"/>
  <c r="M348" i="37"/>
  <c r="M349" i="37"/>
  <c r="M350" i="37"/>
  <c r="M351" i="37"/>
  <c r="M352" i="37"/>
  <c r="M353" i="37"/>
  <c r="M354" i="37"/>
  <c r="M355" i="37"/>
  <c r="M356" i="37"/>
  <c r="M357" i="37"/>
  <c r="M358" i="37"/>
  <c r="M359" i="37"/>
  <c r="M360" i="37"/>
  <c r="M361" i="37"/>
  <c r="M362" i="37"/>
  <c r="M363" i="37"/>
  <c r="M364" i="37"/>
  <c r="M365" i="37"/>
  <c r="M366" i="37"/>
  <c r="M367" i="37"/>
  <c r="M368" i="37"/>
  <c r="M369" i="37"/>
  <c r="M370" i="37"/>
  <c r="M371" i="37"/>
  <c r="M372" i="37"/>
  <c r="M373" i="37"/>
  <c r="M374" i="37"/>
  <c r="M375" i="37"/>
  <c r="M376" i="37"/>
  <c r="M377" i="37"/>
  <c r="M378" i="37"/>
  <c r="M379" i="37"/>
  <c r="M380" i="37"/>
  <c r="M381" i="37"/>
  <c r="M382" i="37"/>
  <c r="M383" i="37"/>
  <c r="M384" i="37"/>
  <c r="M385" i="37"/>
  <c r="M386" i="37"/>
  <c r="M387" i="37"/>
  <c r="M388" i="37"/>
  <c r="M389" i="37"/>
  <c r="M390" i="37"/>
  <c r="M391" i="37"/>
  <c r="M392" i="37"/>
  <c r="M393" i="37"/>
  <c r="M394" i="37"/>
  <c r="M395" i="37"/>
  <c r="M396" i="37"/>
  <c r="M397" i="37"/>
  <c r="M398" i="37"/>
  <c r="M399" i="37"/>
  <c r="M400" i="37"/>
  <c r="M401" i="37"/>
  <c r="M402" i="37"/>
  <c r="M403" i="37"/>
  <c r="M404" i="37"/>
  <c r="M405" i="37"/>
  <c r="M406" i="37"/>
  <c r="M407" i="37"/>
  <c r="M408" i="37"/>
  <c r="M409" i="37"/>
  <c r="M410" i="37"/>
  <c r="M411" i="37"/>
  <c r="M412" i="37"/>
  <c r="M413" i="37"/>
  <c r="M414" i="37"/>
  <c r="M415" i="37"/>
  <c r="M416" i="37"/>
  <c r="M417" i="37"/>
  <c r="M418" i="37"/>
  <c r="M419" i="37"/>
  <c r="M420" i="37"/>
  <c r="M421" i="37"/>
  <c r="M422" i="37"/>
  <c r="M423" i="37"/>
  <c r="M424" i="37"/>
  <c r="M425" i="37"/>
  <c r="M426" i="37"/>
  <c r="M427" i="37"/>
  <c r="M428" i="37"/>
  <c r="M429" i="37"/>
  <c r="M430" i="37"/>
  <c r="M431" i="37"/>
  <c r="M432" i="37"/>
  <c r="M433" i="37"/>
  <c r="M434" i="37"/>
  <c r="M435" i="37"/>
  <c r="M436" i="37"/>
  <c r="M437" i="37"/>
  <c r="M438" i="37"/>
  <c r="M439" i="37"/>
  <c r="M440" i="37"/>
  <c r="M441" i="37"/>
  <c r="M442" i="37"/>
  <c r="M443" i="37"/>
  <c r="M444" i="37"/>
  <c r="M445" i="37"/>
  <c r="M446" i="37"/>
  <c r="M447" i="37"/>
  <c r="M448" i="37"/>
  <c r="M449" i="37"/>
  <c r="M450" i="37"/>
  <c r="M451" i="37"/>
  <c r="M452" i="37"/>
  <c r="M453" i="37"/>
  <c r="M454" i="37"/>
  <c r="M455" i="37"/>
  <c r="M456" i="37"/>
  <c r="M457" i="37"/>
  <c r="M458" i="37"/>
  <c r="M459" i="37"/>
  <c r="M460" i="37"/>
  <c r="M461" i="37"/>
  <c r="M462" i="37"/>
  <c r="M463" i="37"/>
  <c r="M464" i="37"/>
  <c r="M465" i="37"/>
  <c r="M466" i="37"/>
  <c r="M467" i="37"/>
  <c r="M468" i="37"/>
  <c r="M469" i="37"/>
  <c r="M470" i="37"/>
  <c r="M471" i="37"/>
  <c r="M472" i="37"/>
  <c r="M473" i="37"/>
  <c r="M474" i="37"/>
  <c r="M475" i="37"/>
  <c r="M476" i="37"/>
  <c r="M477" i="37"/>
  <c r="M478" i="37"/>
  <c r="M479" i="37"/>
  <c r="M480" i="37"/>
  <c r="M481" i="37"/>
  <c r="M482" i="37"/>
  <c r="M483" i="37"/>
  <c r="M484" i="37"/>
  <c r="M485" i="37"/>
  <c r="M486" i="37"/>
  <c r="M487" i="37"/>
  <c r="M488" i="37"/>
  <c r="M489" i="37"/>
  <c r="M490" i="37"/>
  <c r="M491" i="37"/>
  <c r="M492" i="37"/>
  <c r="M493" i="37"/>
  <c r="M494" i="37"/>
  <c r="M495" i="37"/>
  <c r="M496" i="37"/>
  <c r="M497" i="37"/>
  <c r="M498" i="37"/>
  <c r="M499" i="37"/>
  <c r="M500" i="37"/>
  <c r="M501" i="37"/>
  <c r="M502" i="37"/>
  <c r="M503" i="37"/>
  <c r="M504" i="37"/>
  <c r="M505" i="37"/>
  <c r="M506" i="37"/>
  <c r="M507" i="37"/>
  <c r="M508" i="37"/>
  <c r="M509" i="37"/>
  <c r="M510" i="37"/>
  <c r="M511" i="37"/>
  <c r="M512" i="37"/>
  <c r="M513" i="37"/>
  <c r="M514" i="37"/>
  <c r="M515" i="37"/>
  <c r="M516" i="37"/>
  <c r="M517" i="37"/>
  <c r="M518" i="37"/>
  <c r="M519" i="37"/>
  <c r="M520" i="37"/>
  <c r="M521" i="37"/>
  <c r="M522" i="37"/>
  <c r="M523" i="37"/>
  <c r="M524" i="37"/>
  <c r="M525" i="37"/>
  <c r="M526" i="37"/>
  <c r="M527" i="37"/>
  <c r="M528" i="37"/>
  <c r="M529" i="37"/>
  <c r="M530" i="37"/>
  <c r="M531" i="37"/>
  <c r="M532" i="37"/>
  <c r="M533" i="37"/>
  <c r="M534" i="37"/>
  <c r="M535" i="37"/>
  <c r="M536" i="37"/>
  <c r="M537" i="37"/>
  <c r="M538" i="37"/>
  <c r="M539" i="37"/>
  <c r="M540" i="37"/>
  <c r="M541" i="37"/>
  <c r="M542" i="37"/>
  <c r="M543" i="37"/>
  <c r="M544" i="37"/>
  <c r="M545" i="37"/>
  <c r="M546" i="37"/>
  <c r="M547" i="37"/>
  <c r="M548" i="37"/>
  <c r="M549" i="37"/>
  <c r="M550" i="37"/>
  <c r="M551" i="37"/>
  <c r="M552" i="37"/>
  <c r="M553" i="37"/>
  <c r="M554" i="37"/>
  <c r="M555" i="37"/>
  <c r="M556" i="37"/>
  <c r="M557" i="37"/>
  <c r="M558" i="37"/>
  <c r="M559" i="37"/>
  <c r="M560" i="37"/>
  <c r="M561" i="37"/>
  <c r="M562" i="37"/>
  <c r="M563" i="37"/>
  <c r="M564" i="37"/>
  <c r="M565" i="37"/>
  <c r="M566" i="37"/>
  <c r="M567" i="37"/>
  <c r="M568" i="37"/>
  <c r="M569" i="37"/>
  <c r="M570" i="37"/>
  <c r="M571" i="37"/>
  <c r="M572" i="37"/>
  <c r="M573" i="37"/>
  <c r="M574" i="37"/>
  <c r="M575" i="37"/>
  <c r="M576" i="37"/>
  <c r="M577" i="37"/>
  <c r="M578" i="37"/>
  <c r="M579" i="37"/>
  <c r="M580" i="37"/>
  <c r="M581" i="37"/>
  <c r="M582" i="37"/>
  <c r="M583" i="37"/>
  <c r="M584" i="37"/>
  <c r="M585" i="37"/>
  <c r="M586" i="37"/>
  <c r="M587" i="37"/>
  <c r="M588" i="37"/>
  <c r="M589" i="37"/>
  <c r="M590" i="37"/>
  <c r="M591" i="37"/>
  <c r="M592" i="37"/>
  <c r="M593" i="37"/>
  <c r="M594" i="37"/>
  <c r="M595" i="37"/>
  <c r="M596" i="37"/>
  <c r="M597" i="37"/>
  <c r="M598" i="37"/>
  <c r="M599" i="37"/>
  <c r="M600" i="37"/>
  <c r="M601" i="37"/>
  <c r="M602" i="37"/>
  <c r="M603" i="37"/>
  <c r="M604" i="37"/>
  <c r="M605" i="37"/>
  <c r="M606" i="37"/>
  <c r="M607" i="37"/>
  <c r="M608" i="37"/>
  <c r="M609" i="37"/>
  <c r="M610" i="37"/>
  <c r="M611" i="37"/>
  <c r="M612" i="37"/>
  <c r="M613" i="37"/>
  <c r="M614" i="37"/>
  <c r="M615" i="37"/>
  <c r="M616" i="37"/>
  <c r="M617" i="37"/>
  <c r="M618" i="37"/>
  <c r="M619" i="37"/>
  <c r="M620" i="37"/>
  <c r="M621" i="37"/>
  <c r="M622" i="37"/>
  <c r="M623" i="37"/>
  <c r="M624" i="37"/>
  <c r="M625" i="37"/>
  <c r="M626" i="37"/>
  <c r="M627" i="37"/>
  <c r="M628" i="37"/>
  <c r="M629" i="37"/>
  <c r="M630" i="37"/>
  <c r="M631" i="37"/>
  <c r="M632" i="37"/>
  <c r="M633" i="37"/>
  <c r="M634" i="37"/>
  <c r="M635" i="37"/>
  <c r="M636" i="37"/>
  <c r="M637" i="37"/>
  <c r="M638" i="37"/>
  <c r="M639" i="37"/>
  <c r="M640" i="37"/>
  <c r="M641" i="37"/>
  <c r="M642" i="37"/>
  <c r="M643" i="37"/>
  <c r="M644" i="37"/>
  <c r="M645" i="37"/>
  <c r="M646" i="37"/>
  <c r="M647" i="37"/>
  <c r="M648" i="37"/>
  <c r="M649" i="37"/>
  <c r="M650" i="37"/>
  <c r="M651" i="37"/>
  <c r="M652" i="37"/>
  <c r="M653" i="37"/>
  <c r="M654" i="37"/>
  <c r="M655" i="37"/>
  <c r="M656" i="37"/>
  <c r="M657" i="37"/>
  <c r="M658" i="37"/>
  <c r="M659" i="37"/>
  <c r="M660" i="37"/>
  <c r="M661" i="37"/>
  <c r="M662" i="37"/>
  <c r="M663" i="37"/>
  <c r="M664" i="37"/>
  <c r="M665" i="37"/>
  <c r="M666" i="37"/>
  <c r="M667" i="37"/>
  <c r="M668" i="37"/>
  <c r="M669" i="37"/>
  <c r="M670" i="37"/>
  <c r="M671" i="37"/>
  <c r="M672" i="37"/>
  <c r="M673" i="37"/>
  <c r="M674" i="37"/>
  <c r="M675" i="37"/>
  <c r="M676" i="37"/>
  <c r="M677" i="37"/>
  <c r="M678" i="37"/>
  <c r="M679" i="37"/>
  <c r="M680" i="37"/>
  <c r="M681" i="37"/>
  <c r="M682" i="37"/>
  <c r="M683" i="37"/>
  <c r="M684" i="37"/>
  <c r="M685" i="37"/>
  <c r="M686" i="37"/>
  <c r="M687" i="37"/>
  <c r="M688" i="37"/>
  <c r="M689" i="37"/>
  <c r="M690" i="37"/>
  <c r="M691" i="37"/>
  <c r="M692" i="37"/>
  <c r="M693" i="37"/>
  <c r="M694" i="37"/>
  <c r="M695" i="37"/>
  <c r="M696" i="37"/>
  <c r="M697" i="37"/>
  <c r="M698" i="37"/>
  <c r="M699" i="37"/>
  <c r="M700" i="37"/>
  <c r="M701" i="37"/>
  <c r="M702" i="37"/>
  <c r="M703" i="37"/>
  <c r="M704" i="37"/>
  <c r="M705" i="37"/>
  <c r="M706" i="37"/>
  <c r="M707" i="37"/>
  <c r="M708" i="37"/>
  <c r="M709" i="37"/>
  <c r="M710" i="37"/>
  <c r="M711" i="37"/>
  <c r="M712" i="37"/>
  <c r="M713" i="37"/>
  <c r="M714" i="37"/>
  <c r="M715" i="37"/>
  <c r="M716" i="37"/>
  <c r="M717" i="37"/>
  <c r="M718" i="37"/>
  <c r="M719" i="37"/>
  <c r="M720" i="37"/>
  <c r="M721" i="37"/>
  <c r="M722" i="37"/>
  <c r="M723" i="37"/>
  <c r="M724" i="37"/>
  <c r="M725" i="37"/>
  <c r="M726" i="37"/>
  <c r="M727" i="37"/>
  <c r="M728" i="37"/>
  <c r="M729" i="37"/>
  <c r="M730" i="37"/>
  <c r="M731" i="37"/>
  <c r="M732" i="37"/>
  <c r="M733" i="37"/>
  <c r="M734" i="37"/>
  <c r="M735" i="37"/>
  <c r="M736" i="37"/>
  <c r="M737" i="37"/>
  <c r="M738" i="37"/>
  <c r="M739" i="37"/>
  <c r="M740" i="37"/>
  <c r="M741" i="37"/>
  <c r="M742" i="37"/>
  <c r="M743" i="37"/>
  <c r="M744" i="37"/>
  <c r="M745" i="37"/>
  <c r="M746" i="37"/>
  <c r="M747" i="37"/>
  <c r="M748" i="37"/>
  <c r="M749" i="37"/>
  <c r="M750" i="37"/>
  <c r="M751" i="37"/>
  <c r="M752" i="37"/>
  <c r="M753" i="37"/>
  <c r="M754" i="37"/>
  <c r="M755" i="37"/>
  <c r="M756" i="37"/>
  <c r="M757" i="37"/>
  <c r="M758" i="37"/>
  <c r="M759" i="37"/>
  <c r="M760" i="37"/>
  <c r="M761" i="37"/>
  <c r="M762" i="37"/>
  <c r="M763" i="37"/>
  <c r="M764" i="37"/>
  <c r="M765" i="37"/>
  <c r="M766" i="37"/>
  <c r="M767" i="37"/>
  <c r="M768" i="37"/>
  <c r="M769" i="37"/>
  <c r="M770" i="37"/>
  <c r="M771" i="37"/>
  <c r="M772" i="37"/>
  <c r="M773" i="37"/>
  <c r="M774" i="37"/>
  <c r="M775" i="37"/>
  <c r="M776" i="37"/>
  <c r="M777" i="37"/>
  <c r="M778" i="37"/>
  <c r="M779" i="37"/>
  <c r="M780" i="37"/>
  <c r="M781" i="37"/>
  <c r="M782" i="37"/>
  <c r="M783" i="37"/>
  <c r="M784" i="37"/>
  <c r="M785" i="37"/>
  <c r="M786" i="37"/>
  <c r="M787" i="37"/>
  <c r="M788" i="37"/>
  <c r="M789" i="37"/>
  <c r="M790" i="37"/>
  <c r="M791" i="37"/>
  <c r="M792" i="37"/>
  <c r="M793" i="37"/>
  <c r="M794" i="37"/>
  <c r="M795" i="37"/>
  <c r="M796" i="37"/>
  <c r="M797" i="37"/>
  <c r="M798" i="37"/>
  <c r="M799" i="37"/>
  <c r="M800" i="37"/>
  <c r="M801" i="37"/>
  <c r="M802" i="37"/>
  <c r="M803" i="37"/>
  <c r="M804" i="37"/>
  <c r="M805" i="37"/>
  <c r="M806" i="37"/>
  <c r="M807" i="37"/>
  <c r="M808" i="37"/>
  <c r="M809" i="37"/>
  <c r="M810" i="37"/>
  <c r="M811" i="37"/>
  <c r="M812" i="37"/>
  <c r="M813" i="37"/>
  <c r="M266" i="37"/>
  <c r="M267" i="37"/>
  <c r="M268" i="37"/>
  <c r="M269" i="37"/>
  <c r="M270" i="37"/>
  <c r="M271" i="37"/>
  <c r="M272" i="37"/>
  <c r="M273" i="37"/>
  <c r="M274" i="37"/>
  <c r="M275" i="37"/>
  <c r="M276" i="37"/>
  <c r="M277" i="37"/>
  <c r="M278" i="37"/>
  <c r="M279" i="37"/>
  <c r="M280" i="37"/>
  <c r="M265" i="37"/>
  <c r="G825" i="32"/>
  <c r="G50" i="32"/>
  <c r="G102" i="32"/>
  <c r="G150" i="32"/>
  <c r="G197" i="32"/>
  <c r="G247" i="32"/>
  <c r="G365" i="32"/>
  <c r="G479" i="32"/>
  <c r="G591" i="32"/>
  <c r="G707" i="32"/>
  <c r="H826" i="32" l="1"/>
  <c r="J4" i="17" s="1"/>
  <c r="I248" i="32"/>
  <c r="I826" i="32"/>
  <c r="M4" i="17" s="1"/>
  <c r="H248" i="32"/>
  <c r="G248" i="32"/>
  <c r="F4" i="17" s="1"/>
  <c r="G826" i="32"/>
  <c r="G4" i="17" s="1"/>
  <c r="I4" i="17" l="1"/>
  <c r="H831" i="32"/>
  <c r="L4" i="17"/>
  <c r="I831" i="32"/>
  <c r="G831" i="32"/>
  <c r="H116" i="36" l="1"/>
  <c r="H105" i="36"/>
  <c r="G116" i="36"/>
  <c r="G105" i="36"/>
  <c r="F92" i="36"/>
  <c r="F118" i="36" s="1"/>
  <c r="F269" i="36" s="1"/>
  <c r="F116" i="36"/>
  <c r="F105" i="36"/>
  <c r="H191" i="36"/>
  <c r="G191" i="36"/>
  <c r="F191" i="36"/>
  <c r="F182" i="36"/>
  <c r="F169" i="36"/>
  <c r="F193" i="36" s="1"/>
  <c r="F270" i="36" s="1"/>
  <c r="H215" i="36"/>
  <c r="H217" i="36" s="1"/>
  <c r="G215" i="36"/>
  <c r="G217" i="36" s="1"/>
  <c r="F215" i="36"/>
  <c r="F217" i="36" s="1"/>
  <c r="E215" i="36"/>
  <c r="E217" i="36" s="1"/>
  <c r="D215" i="36"/>
  <c r="D217" i="36" s="1"/>
  <c r="C215" i="36"/>
  <c r="C217" i="36" s="1"/>
  <c r="H143" i="36"/>
  <c r="H145" i="36" s="1"/>
  <c r="G143" i="36"/>
  <c r="G145" i="36" s="1"/>
  <c r="F143" i="36"/>
  <c r="F145" i="36" s="1"/>
  <c r="E143" i="36"/>
  <c r="E145" i="36" s="1"/>
  <c r="D143" i="36"/>
  <c r="D145" i="36" s="1"/>
  <c r="C143" i="36"/>
  <c r="C145" i="36" s="1"/>
  <c r="G74" i="36"/>
  <c r="G75" i="36"/>
  <c r="G78" i="36"/>
  <c r="G79" i="36"/>
  <c r="G80" i="36"/>
  <c r="G81" i="36"/>
  <c r="G82" i="36"/>
  <c r="G83" i="36"/>
  <c r="G86" i="36"/>
  <c r="H86" i="36"/>
  <c r="G87" i="36"/>
  <c r="H87" i="36"/>
  <c r="G88" i="36"/>
  <c r="G89" i="36"/>
  <c r="G90" i="36"/>
  <c r="G91" i="36"/>
  <c r="G172" i="36"/>
  <c r="G173" i="36"/>
  <c r="G174" i="36"/>
  <c r="G175" i="36"/>
  <c r="G176" i="36"/>
  <c r="G177" i="36"/>
  <c r="G178" i="36"/>
  <c r="G179" i="36"/>
  <c r="G180" i="36"/>
  <c r="G181" i="36"/>
  <c r="G168" i="36"/>
  <c r="G167" i="36"/>
  <c r="G166" i="36"/>
  <c r="G165" i="36"/>
  <c r="H164" i="36"/>
  <c r="G164" i="36"/>
  <c r="H163" i="36"/>
  <c r="G163" i="36"/>
  <c r="G161" i="36"/>
  <c r="G160" i="36"/>
  <c r="G159" i="36"/>
  <c r="G158" i="36"/>
  <c r="G157" i="36"/>
  <c r="G156" i="36"/>
  <c r="G153" i="36"/>
  <c r="G152" i="36"/>
  <c r="J260" i="36"/>
  <c r="I260" i="36"/>
  <c r="J259" i="36"/>
  <c r="I259" i="36"/>
  <c r="J258" i="36"/>
  <c r="I258" i="36"/>
  <c r="J256" i="36"/>
  <c r="I256" i="36"/>
  <c r="J255" i="36"/>
  <c r="I255" i="36"/>
  <c r="J254" i="36"/>
  <c r="I254" i="36"/>
  <c r="J251" i="36"/>
  <c r="I251" i="36"/>
  <c r="J250" i="36"/>
  <c r="I250" i="36"/>
  <c r="J248" i="36"/>
  <c r="I248" i="36"/>
  <c r="J246" i="36"/>
  <c r="I246" i="36"/>
  <c r="J238" i="36"/>
  <c r="I238" i="36"/>
  <c r="J237" i="36"/>
  <c r="I237" i="36"/>
  <c r="J236" i="36"/>
  <c r="I236" i="36"/>
  <c r="J234" i="36"/>
  <c r="I234" i="36"/>
  <c r="J233" i="36"/>
  <c r="I233" i="36"/>
  <c r="J232" i="36"/>
  <c r="I232" i="36"/>
  <c r="J229" i="36"/>
  <c r="I229" i="36"/>
  <c r="J228" i="36"/>
  <c r="I228" i="36"/>
  <c r="J226" i="36"/>
  <c r="I226" i="36"/>
  <c r="J224" i="36"/>
  <c r="I224" i="36"/>
  <c r="I184" i="36"/>
  <c r="J184" i="36"/>
  <c r="J185" i="36"/>
  <c r="J186" i="36"/>
  <c r="J187" i="36"/>
  <c r="J188" i="36"/>
  <c r="J189" i="36"/>
  <c r="J190" i="36"/>
  <c r="J183" i="36"/>
  <c r="I183" i="36"/>
  <c r="I171" i="36"/>
  <c r="G171" i="36" s="1"/>
  <c r="J171" i="36"/>
  <c r="H171" i="36" s="1"/>
  <c r="J172" i="36"/>
  <c r="H172" i="36" s="1"/>
  <c r="J173" i="36"/>
  <c r="H173" i="36" s="1"/>
  <c r="J174" i="36"/>
  <c r="H174" i="36" s="1"/>
  <c r="J175" i="36"/>
  <c r="H175" i="36" s="1"/>
  <c r="J176" i="36"/>
  <c r="H176" i="36" s="1"/>
  <c r="J177" i="36"/>
  <c r="H177" i="36" s="1"/>
  <c r="J178" i="36"/>
  <c r="H178" i="36" s="1"/>
  <c r="J179" i="36"/>
  <c r="H179" i="36" s="1"/>
  <c r="J180" i="36"/>
  <c r="H180" i="36" s="1"/>
  <c r="J181" i="36"/>
  <c r="H181" i="36" s="1"/>
  <c r="J170" i="36"/>
  <c r="H170" i="36" s="1"/>
  <c r="H182" i="36" s="1"/>
  <c r="I170" i="36"/>
  <c r="G170" i="36" s="1"/>
  <c r="G182" i="36" s="1"/>
  <c r="J159" i="36"/>
  <c r="H159" i="36" s="1"/>
  <c r="J160" i="36"/>
  <c r="H160" i="36" s="1"/>
  <c r="J161" i="36"/>
  <c r="H161" i="36" s="1"/>
  <c r="I162" i="36"/>
  <c r="G162" i="36" s="1"/>
  <c r="J162" i="36"/>
  <c r="H162" i="36" s="1"/>
  <c r="J165" i="36"/>
  <c r="H165" i="36" s="1"/>
  <c r="J166" i="36"/>
  <c r="H166" i="36" s="1"/>
  <c r="J167" i="36"/>
  <c r="H167" i="36" s="1"/>
  <c r="J168" i="36"/>
  <c r="H168" i="36" s="1"/>
  <c r="I151" i="36"/>
  <c r="G151" i="36" s="1"/>
  <c r="J151" i="36"/>
  <c r="H151" i="36" s="1"/>
  <c r="J152" i="36"/>
  <c r="H152" i="36" s="1"/>
  <c r="J153" i="36"/>
  <c r="H153" i="36" s="1"/>
  <c r="I154" i="36"/>
  <c r="G154" i="36" s="1"/>
  <c r="G193" i="36" s="1"/>
  <c r="G270" i="36" s="1"/>
  <c r="J154" i="36"/>
  <c r="H154" i="36" s="1"/>
  <c r="H193" i="36" s="1"/>
  <c r="H270" i="36" s="1"/>
  <c r="I155" i="36"/>
  <c r="G155" i="36" s="1"/>
  <c r="J155" i="36"/>
  <c r="H155" i="36" s="1"/>
  <c r="J156" i="36"/>
  <c r="H156" i="36" s="1"/>
  <c r="J157" i="36"/>
  <c r="H157" i="36" s="1"/>
  <c r="J158" i="36"/>
  <c r="H158" i="36" s="1"/>
  <c r="J150" i="36"/>
  <c r="H150" i="36" s="1"/>
  <c r="H169" i="36" s="1"/>
  <c r="I150" i="36"/>
  <c r="G150" i="36" s="1"/>
  <c r="G169" i="36" s="1"/>
  <c r="I73" i="36"/>
  <c r="G73" i="36" s="1"/>
  <c r="J107" i="36"/>
  <c r="J108" i="36"/>
  <c r="J109" i="36"/>
  <c r="J110" i="36"/>
  <c r="J111" i="36"/>
  <c r="J112" i="36"/>
  <c r="J113" i="36"/>
  <c r="J114" i="36"/>
  <c r="J115" i="36"/>
  <c r="J94" i="36"/>
  <c r="J95" i="36"/>
  <c r="J96" i="36"/>
  <c r="J97" i="36"/>
  <c r="J98" i="36"/>
  <c r="J99" i="36"/>
  <c r="J100" i="36"/>
  <c r="J101" i="36"/>
  <c r="J102" i="36"/>
  <c r="J103" i="36"/>
  <c r="J104" i="36"/>
  <c r="J106" i="36"/>
  <c r="J84" i="36"/>
  <c r="H84" i="36" s="1"/>
  <c r="J85" i="36"/>
  <c r="H85" i="36" s="1"/>
  <c r="J88" i="36"/>
  <c r="H88" i="36" s="1"/>
  <c r="J89" i="36"/>
  <c r="H89" i="36" s="1"/>
  <c r="J90" i="36"/>
  <c r="H90" i="36" s="1"/>
  <c r="J91" i="36"/>
  <c r="H91" i="36" s="1"/>
  <c r="J93" i="36"/>
  <c r="J76" i="36"/>
  <c r="H76" i="36" s="1"/>
  <c r="J77" i="36"/>
  <c r="H77" i="36" s="1"/>
  <c r="J78" i="36"/>
  <c r="H78" i="36" s="1"/>
  <c r="J79" i="36"/>
  <c r="H79" i="36" s="1"/>
  <c r="J80" i="36"/>
  <c r="H80" i="36" s="1"/>
  <c r="J81" i="36"/>
  <c r="H81" i="36" s="1"/>
  <c r="J82" i="36"/>
  <c r="H82" i="36" s="1"/>
  <c r="J83" i="36"/>
  <c r="H83" i="36" s="1"/>
  <c r="J73" i="36"/>
  <c r="H73" i="36" s="1"/>
  <c r="J74" i="36"/>
  <c r="H74" i="36" s="1"/>
  <c r="J75" i="36"/>
  <c r="H75" i="36" s="1"/>
  <c r="J72" i="36"/>
  <c r="H72" i="36" s="1"/>
  <c r="H92" i="36" s="1"/>
  <c r="H118" i="36" s="1"/>
  <c r="H269" i="36" s="1"/>
  <c r="I107" i="36"/>
  <c r="I106" i="36"/>
  <c r="I94" i="36"/>
  <c r="I93" i="36"/>
  <c r="I84" i="36"/>
  <c r="G84" i="36" s="1"/>
  <c r="I85" i="36"/>
  <c r="G85" i="36" s="1"/>
  <c r="I76" i="36"/>
  <c r="G76" i="36" s="1"/>
  <c r="I77" i="36"/>
  <c r="G77" i="36" s="1"/>
  <c r="I72" i="36"/>
  <c r="G72" i="36" s="1"/>
  <c r="G92" i="36" s="1"/>
  <c r="G118" i="36" s="1"/>
  <c r="G269" i="36" s="1"/>
  <c r="J59" i="36"/>
  <c r="J60" i="36"/>
  <c r="J61" i="36"/>
  <c r="J58" i="36"/>
  <c r="I59" i="36"/>
  <c r="I60" i="36"/>
  <c r="I61" i="36"/>
  <c r="I58" i="36"/>
  <c r="J54" i="36"/>
  <c r="J55" i="36"/>
  <c r="J56" i="36"/>
  <c r="I54" i="36"/>
  <c r="I55" i="36"/>
  <c r="I56" i="36"/>
  <c r="J46" i="36"/>
  <c r="J47" i="36"/>
  <c r="J48" i="36"/>
  <c r="J49" i="36"/>
  <c r="J45" i="36"/>
  <c r="I46" i="36"/>
  <c r="I47" i="36"/>
  <c r="I48" i="36"/>
  <c r="I49" i="36"/>
  <c r="I45" i="36"/>
  <c r="J36" i="36"/>
  <c r="J37" i="36"/>
  <c r="J38" i="36"/>
  <c r="J39" i="36"/>
  <c r="J40" i="36"/>
  <c r="J35" i="36"/>
  <c r="I36" i="36"/>
  <c r="I37" i="36"/>
  <c r="I38" i="36"/>
  <c r="I39" i="36"/>
  <c r="I40" i="36"/>
  <c r="I35" i="36"/>
  <c r="J26" i="36"/>
  <c r="J27" i="36"/>
  <c r="J28" i="36"/>
  <c r="J25" i="36"/>
  <c r="I26" i="36"/>
  <c r="I27" i="36"/>
  <c r="I28" i="36"/>
  <c r="I25" i="36"/>
  <c r="J21" i="36"/>
  <c r="J22" i="36"/>
  <c r="J23" i="36"/>
  <c r="I21" i="36"/>
  <c r="I22" i="36"/>
  <c r="I23" i="36"/>
  <c r="I14" i="36"/>
  <c r="I15" i="36"/>
  <c r="I16" i="36"/>
  <c r="I13" i="36"/>
  <c r="J11" i="36"/>
  <c r="J10" i="36"/>
  <c r="I11" i="36"/>
  <c r="I10" i="36"/>
  <c r="J4" i="36"/>
  <c r="J7" i="36"/>
  <c r="J8" i="36"/>
  <c r="J3" i="36"/>
  <c r="I7" i="36"/>
  <c r="I8" i="36"/>
  <c r="E261" i="36"/>
  <c r="D261" i="36"/>
  <c r="C261" i="36"/>
  <c r="E257" i="36"/>
  <c r="D257" i="36"/>
  <c r="C257" i="36"/>
  <c r="E253" i="36"/>
  <c r="D253" i="36"/>
  <c r="C253" i="36"/>
  <c r="E247" i="36"/>
  <c r="D247" i="36"/>
  <c r="C247" i="36"/>
  <c r="E239" i="36"/>
  <c r="D239" i="36"/>
  <c r="C239" i="36"/>
  <c r="E235" i="36"/>
  <c r="D235" i="36"/>
  <c r="C235" i="36"/>
  <c r="E231" i="36"/>
  <c r="D231" i="36"/>
  <c r="C231" i="36"/>
  <c r="E225" i="36"/>
  <c r="D225" i="36"/>
  <c r="C225" i="36"/>
  <c r="E191" i="36"/>
  <c r="D191" i="36"/>
  <c r="C191" i="36"/>
  <c r="E182" i="36"/>
  <c r="D182" i="36"/>
  <c r="C182" i="36"/>
  <c r="E169" i="36"/>
  <c r="D169" i="36"/>
  <c r="C169" i="36"/>
  <c r="E116" i="36"/>
  <c r="D116" i="36"/>
  <c r="C116" i="36"/>
  <c r="E105" i="36"/>
  <c r="D105" i="36"/>
  <c r="C105" i="36"/>
  <c r="E92" i="36"/>
  <c r="D92" i="36"/>
  <c r="C92" i="36"/>
  <c r="E62" i="36"/>
  <c r="D62" i="36"/>
  <c r="C62" i="36"/>
  <c r="E57" i="36"/>
  <c r="D57" i="36"/>
  <c r="C57" i="36"/>
  <c r="E50" i="36"/>
  <c r="D50" i="36"/>
  <c r="C50" i="36"/>
  <c r="E44" i="36"/>
  <c r="D44" i="36"/>
  <c r="C44" i="36"/>
  <c r="E41" i="36"/>
  <c r="D41" i="36"/>
  <c r="C41" i="36"/>
  <c r="E29" i="36"/>
  <c r="D29" i="36"/>
  <c r="C29" i="36"/>
  <c r="E24" i="36"/>
  <c r="D24" i="36"/>
  <c r="C24" i="36"/>
  <c r="E17" i="36"/>
  <c r="D17" i="36"/>
  <c r="C17" i="36"/>
  <c r="E12" i="36"/>
  <c r="D12" i="36"/>
  <c r="C12" i="36"/>
  <c r="C9" i="36"/>
  <c r="D6" i="36"/>
  <c r="E6" i="36" s="1"/>
  <c r="J6" i="36" s="1"/>
  <c r="D5" i="36"/>
  <c r="E5" i="36" s="1"/>
  <c r="J5" i="36" s="1"/>
  <c r="Q99" i="22"/>
  <c r="Q219" i="22"/>
  <c r="R219" i="22"/>
  <c r="Q199" i="22"/>
  <c r="R199" i="22"/>
  <c r="Q178" i="22"/>
  <c r="R178" i="22"/>
  <c r="Q171" i="22"/>
  <c r="R171" i="22"/>
  <c r="Q168" i="22"/>
  <c r="R168" i="22"/>
  <c r="Q165" i="22"/>
  <c r="R165" i="22"/>
  <c r="Q163" i="22"/>
  <c r="R163" i="22"/>
  <c r="Q164" i="22"/>
  <c r="R164" i="22"/>
  <c r="Q148" i="22"/>
  <c r="R148" i="22"/>
  <c r="Q108" i="22"/>
  <c r="R108" i="22"/>
  <c r="Q97" i="22"/>
  <c r="R97" i="22"/>
  <c r="Q94" i="22"/>
  <c r="R94" i="22"/>
  <c r="Q92" i="22"/>
  <c r="R92" i="22"/>
  <c r="Q88" i="22"/>
  <c r="R88" i="22"/>
  <c r="Q85" i="22"/>
  <c r="R85" i="22"/>
  <c r="Q48" i="22"/>
  <c r="R48" i="22"/>
  <c r="Q34" i="22"/>
  <c r="R34" i="22"/>
  <c r="Q11" i="22"/>
  <c r="R11" i="22"/>
  <c r="Q748" i="22"/>
  <c r="R748" i="22"/>
  <c r="Q728" i="22"/>
  <c r="R728" i="22"/>
  <c r="Q719" i="22"/>
  <c r="R719" i="22"/>
  <c r="Q713" i="22"/>
  <c r="R713" i="22"/>
  <c r="Q710" i="22"/>
  <c r="R710" i="22"/>
  <c r="Q708" i="22"/>
  <c r="R708" i="22"/>
  <c r="Q690" i="22"/>
  <c r="R690" i="22"/>
  <c r="Q688" i="22"/>
  <c r="R688" i="22"/>
  <c r="Q689" i="22"/>
  <c r="R689" i="22"/>
  <c r="M688" i="22"/>
  <c r="N688" i="22"/>
  <c r="Q684" i="22"/>
  <c r="R684" i="22"/>
  <c r="M684" i="22"/>
  <c r="N684" i="22"/>
  <c r="Q681" i="22"/>
  <c r="R681" i="22"/>
  <c r="Q675" i="22"/>
  <c r="R675" i="22"/>
  <c r="Q672" i="22"/>
  <c r="R672" i="22"/>
  <c r="M672" i="22"/>
  <c r="N672" i="22"/>
  <c r="Q669" i="22"/>
  <c r="R669" i="22"/>
  <c r="M669" i="22"/>
  <c r="N669" i="22"/>
  <c r="Q665" i="22"/>
  <c r="R665" i="22"/>
  <c r="Q654" i="22"/>
  <c r="R654" i="22"/>
  <c r="M654" i="22"/>
  <c r="N654" i="22"/>
  <c r="Q650" i="22"/>
  <c r="R650" i="22"/>
  <c r="M650" i="22"/>
  <c r="N650" i="22"/>
  <c r="Q635" i="22"/>
  <c r="R635" i="22"/>
  <c r="Q620" i="22"/>
  <c r="R620" i="22"/>
  <c r="Q595" i="22"/>
  <c r="R595" i="22"/>
  <c r="Q593" i="22"/>
  <c r="R593" i="22"/>
  <c r="M593" i="22"/>
  <c r="N593" i="22"/>
  <c r="Q575" i="22"/>
  <c r="R575" i="22"/>
  <c r="Q573" i="22"/>
  <c r="R573" i="22"/>
  <c r="M573" i="22"/>
  <c r="N573" i="22"/>
  <c r="Q499" i="22"/>
  <c r="R499" i="22"/>
  <c r="M499" i="22"/>
  <c r="N499" i="22"/>
  <c r="Q490" i="22"/>
  <c r="R490" i="22"/>
  <c r="M490" i="22"/>
  <c r="N490" i="22"/>
  <c r="Q475" i="22"/>
  <c r="R475" i="22"/>
  <c r="M475" i="22"/>
  <c r="N475" i="22"/>
  <c r="Q467" i="22"/>
  <c r="R467" i="22"/>
  <c r="Q455" i="22"/>
  <c r="R455" i="22"/>
  <c r="M455" i="22"/>
  <c r="N455" i="22"/>
  <c r="Q440" i="22"/>
  <c r="R440" i="22"/>
  <c r="Q438" i="22"/>
  <c r="R438" i="22"/>
  <c r="M438" i="22"/>
  <c r="N438" i="22"/>
  <c r="Q434" i="22"/>
  <c r="R434" i="22"/>
  <c r="M434" i="22"/>
  <c r="N434" i="22"/>
  <c r="Q431" i="22"/>
  <c r="R431" i="22"/>
  <c r="Q428" i="22"/>
  <c r="R428" i="22"/>
  <c r="M428" i="22"/>
  <c r="N428" i="22"/>
  <c r="Q377" i="22"/>
  <c r="R377" i="22"/>
  <c r="M377" i="22"/>
  <c r="N377" i="22"/>
  <c r="Q351" i="22"/>
  <c r="R351" i="22"/>
  <c r="Q339" i="22"/>
  <c r="R339" i="22"/>
  <c r="Q325" i="22"/>
  <c r="R325" i="22"/>
  <c r="Q283" i="22"/>
  <c r="R283" i="22"/>
  <c r="Q284" i="22"/>
  <c r="R284" i="22"/>
  <c r="Q285" i="22"/>
  <c r="R285" i="22"/>
  <c r="Q286" i="22"/>
  <c r="R286" i="22"/>
  <c r="Q287" i="22"/>
  <c r="R287" i="22"/>
  <c r="Q288" i="22"/>
  <c r="R288" i="22"/>
  <c r="Q289" i="22"/>
  <c r="R289" i="22"/>
  <c r="Q290" i="22"/>
  <c r="R290" i="22"/>
  <c r="Q291" i="22"/>
  <c r="R291" i="22"/>
  <c r="Q292" i="22"/>
  <c r="R292" i="22"/>
  <c r="Q293" i="22"/>
  <c r="R293" i="22"/>
  <c r="Q294" i="22"/>
  <c r="R294" i="22"/>
  <c r="Q295" i="22"/>
  <c r="R295" i="22"/>
  <c r="Q296" i="22"/>
  <c r="R296" i="22"/>
  <c r="Q297" i="22"/>
  <c r="R297" i="22"/>
  <c r="Q298" i="22"/>
  <c r="R298" i="22"/>
  <c r="Q299" i="22"/>
  <c r="R299" i="22"/>
  <c r="Q300" i="22"/>
  <c r="R300" i="22"/>
  <c r="Q301" i="22"/>
  <c r="R301" i="22"/>
  <c r="Q302" i="22"/>
  <c r="R302" i="22"/>
  <c r="Q303" i="22"/>
  <c r="R303" i="22"/>
  <c r="Q304" i="22"/>
  <c r="R304" i="22"/>
  <c r="Q305" i="22"/>
  <c r="R305" i="22"/>
  <c r="Q306" i="22"/>
  <c r="R306" i="22"/>
  <c r="Q307" i="22"/>
  <c r="R307" i="22"/>
  <c r="Q308" i="22"/>
  <c r="R308" i="22"/>
  <c r="Q309" i="22"/>
  <c r="R309" i="22"/>
  <c r="Q310" i="22"/>
  <c r="R310" i="22"/>
  <c r="Q311" i="22"/>
  <c r="R311" i="22"/>
  <c r="Q312" i="22"/>
  <c r="R312" i="22"/>
  <c r="Q313" i="22"/>
  <c r="R313" i="22"/>
  <c r="Q314" i="22"/>
  <c r="R314" i="22"/>
  <c r="Q315" i="22"/>
  <c r="R315" i="22"/>
  <c r="Q316" i="22"/>
  <c r="R316" i="22"/>
  <c r="Q317" i="22"/>
  <c r="R317" i="22"/>
  <c r="Q318" i="22"/>
  <c r="R318" i="22"/>
  <c r="Q319" i="22"/>
  <c r="R319" i="22"/>
  <c r="Q320" i="22"/>
  <c r="R320" i="22"/>
  <c r="Q321" i="22"/>
  <c r="R321" i="22"/>
  <c r="Q322" i="22"/>
  <c r="R322" i="22"/>
  <c r="Q323" i="22"/>
  <c r="R323" i="22"/>
  <c r="Q324" i="22"/>
  <c r="R324" i="22"/>
  <c r="M283" i="22"/>
  <c r="N283" i="22"/>
  <c r="Q262" i="22"/>
  <c r="R262" i="22"/>
  <c r="Q255" i="22"/>
  <c r="R255" i="22"/>
  <c r="M255" i="22"/>
  <c r="N255" i="22"/>
  <c r="M219" i="22"/>
  <c r="N219" i="22"/>
  <c r="M199" i="22"/>
  <c r="N199" i="22"/>
  <c r="M168" i="22"/>
  <c r="N168" i="22"/>
  <c r="M108" i="22"/>
  <c r="N108" i="22"/>
  <c r="M106" i="22"/>
  <c r="M99" i="22"/>
  <c r="N99" i="22"/>
  <c r="M97" i="22"/>
  <c r="N97" i="22"/>
  <c r="M92" i="22"/>
  <c r="N92" i="22"/>
  <c r="M88" i="22"/>
  <c r="N88" i="22"/>
  <c r="M48" i="22"/>
  <c r="N48" i="22"/>
  <c r="M34" i="22"/>
  <c r="N34" i="22"/>
  <c r="H748" i="22"/>
  <c r="G748" i="22"/>
  <c r="H728" i="22"/>
  <c r="G728" i="22"/>
  <c r="H719" i="22"/>
  <c r="G719" i="22"/>
  <c r="H713" i="22"/>
  <c r="G713" i="22"/>
  <c r="H710" i="22"/>
  <c r="G710" i="22"/>
  <c r="H708" i="22"/>
  <c r="G708" i="22"/>
  <c r="H690" i="22"/>
  <c r="G690" i="22"/>
  <c r="H688" i="22"/>
  <c r="G688" i="22"/>
  <c r="H684" i="22"/>
  <c r="G684" i="22"/>
  <c r="H681" i="22"/>
  <c r="G681" i="22"/>
  <c r="H675" i="22"/>
  <c r="G675" i="22"/>
  <c r="H672" i="22"/>
  <c r="G672" i="22"/>
  <c r="H669" i="22"/>
  <c r="G669" i="22"/>
  <c r="H665" i="22"/>
  <c r="G665" i="22"/>
  <c r="H654" i="22"/>
  <c r="G654" i="22"/>
  <c r="H650" i="22"/>
  <c r="G650" i="22"/>
  <c r="H638" i="22"/>
  <c r="G638" i="22"/>
  <c r="H635" i="22"/>
  <c r="G635" i="22"/>
  <c r="H620" i="22"/>
  <c r="G620" i="22"/>
  <c r="H595" i="22"/>
  <c r="G595" i="22"/>
  <c r="H593" i="22"/>
  <c r="G593" i="22"/>
  <c r="H575" i="22"/>
  <c r="G575" i="22"/>
  <c r="H573" i="22"/>
  <c r="G573" i="22"/>
  <c r="H499" i="22"/>
  <c r="G499" i="22"/>
  <c r="H494" i="22"/>
  <c r="G494" i="22"/>
  <c r="H490" i="22"/>
  <c r="G490" i="22"/>
  <c r="H475" i="22"/>
  <c r="G475" i="22"/>
  <c r="H467" i="22"/>
  <c r="G467" i="22"/>
  <c r="H455" i="22"/>
  <c r="G455" i="22"/>
  <c r="H440" i="22"/>
  <c r="G440" i="22"/>
  <c r="H438" i="22"/>
  <c r="G438" i="22"/>
  <c r="H434" i="22"/>
  <c r="G434" i="22"/>
  <c r="H431" i="22"/>
  <c r="G431" i="22"/>
  <c r="H428" i="22"/>
  <c r="G428" i="22"/>
  <c r="H402" i="22"/>
  <c r="G402" i="22"/>
  <c r="H377" i="22"/>
  <c r="G377" i="22"/>
  <c r="H351" i="22"/>
  <c r="G351" i="22"/>
  <c r="H339" i="22"/>
  <c r="G339" i="22"/>
  <c r="H325" i="22"/>
  <c r="G325" i="22"/>
  <c r="H283" i="22"/>
  <c r="G283" i="22"/>
  <c r="H262" i="22"/>
  <c r="G262" i="22"/>
  <c r="H255" i="22"/>
  <c r="G255" i="22"/>
  <c r="H250" i="22"/>
  <c r="G250" i="22"/>
  <c r="H227" i="22"/>
  <c r="G227" i="22"/>
  <c r="H219" i="22"/>
  <c r="G219" i="22"/>
  <c r="H199" i="22"/>
  <c r="G199" i="22"/>
  <c r="H178" i="22"/>
  <c r="G178" i="22"/>
  <c r="H173" i="22"/>
  <c r="G173" i="22"/>
  <c r="H171" i="22"/>
  <c r="G171" i="22"/>
  <c r="H168" i="22"/>
  <c r="G168" i="22"/>
  <c r="H165" i="22"/>
  <c r="G165" i="22"/>
  <c r="H163" i="22"/>
  <c r="G163" i="22"/>
  <c r="H155" i="22"/>
  <c r="G155" i="22"/>
  <c r="H148" i="22"/>
  <c r="G148" i="22"/>
  <c r="H108" i="22"/>
  <c r="G108" i="22"/>
  <c r="H106" i="22"/>
  <c r="G106" i="22"/>
  <c r="H99" i="22"/>
  <c r="G99" i="22"/>
  <c r="H97" i="22"/>
  <c r="G97" i="22"/>
  <c r="H94" i="22"/>
  <c r="G94" i="22"/>
  <c r="H92" i="22"/>
  <c r="G92" i="22"/>
  <c r="H88" i="22"/>
  <c r="G88" i="22"/>
  <c r="H85" i="22"/>
  <c r="G85" i="22"/>
  <c r="H48" i="22"/>
  <c r="G48" i="22"/>
  <c r="H34" i="22"/>
  <c r="G34" i="22"/>
  <c r="H11" i="22"/>
  <c r="G11" i="22"/>
  <c r="Q729" i="22"/>
  <c r="R729" i="22"/>
  <c r="Q730" i="22"/>
  <c r="R730" i="22"/>
  <c r="Q731" i="22"/>
  <c r="R731" i="22"/>
  <c r="Q732" i="22"/>
  <c r="R732" i="22"/>
  <c r="Q733" i="22"/>
  <c r="R733" i="22"/>
  <c r="Q734" i="22"/>
  <c r="R734" i="22"/>
  <c r="Q735" i="22"/>
  <c r="R735" i="22"/>
  <c r="Q736" i="22"/>
  <c r="R736" i="22"/>
  <c r="Q737" i="22"/>
  <c r="R737" i="22"/>
  <c r="Q738" i="22"/>
  <c r="R738" i="22"/>
  <c r="Q739" i="22"/>
  <c r="R739" i="22"/>
  <c r="Q740" i="22"/>
  <c r="R740" i="22"/>
  <c r="Q741" i="22"/>
  <c r="R741" i="22"/>
  <c r="Q742" i="22"/>
  <c r="R742" i="22"/>
  <c r="Q743" i="22"/>
  <c r="R743" i="22"/>
  <c r="Q744" i="22"/>
  <c r="R744" i="22"/>
  <c r="Q745" i="22"/>
  <c r="R745" i="22"/>
  <c r="Q746" i="22"/>
  <c r="R746" i="22"/>
  <c r="Q747" i="22"/>
  <c r="R747" i="22"/>
  <c r="Q720" i="22"/>
  <c r="R720" i="22"/>
  <c r="Q721" i="22"/>
  <c r="R721" i="22"/>
  <c r="Q722" i="22"/>
  <c r="R722" i="22"/>
  <c r="Q723" i="22"/>
  <c r="R723" i="22"/>
  <c r="Q724" i="22"/>
  <c r="R724" i="22"/>
  <c r="Q725" i="22"/>
  <c r="R725" i="22"/>
  <c r="Q726" i="22"/>
  <c r="R726" i="22"/>
  <c r="Q727" i="22"/>
  <c r="R727" i="22"/>
  <c r="Q714" i="22"/>
  <c r="R714" i="22"/>
  <c r="Q715" i="22"/>
  <c r="R715" i="22"/>
  <c r="Q716" i="22"/>
  <c r="R716" i="22"/>
  <c r="Q717" i="22"/>
  <c r="R717" i="22"/>
  <c r="Q718" i="22"/>
  <c r="R718" i="22"/>
  <c r="Q711" i="22"/>
  <c r="R711" i="22"/>
  <c r="Q712" i="22"/>
  <c r="R712" i="22"/>
  <c r="Q709" i="22"/>
  <c r="R709" i="22"/>
  <c r="Q691" i="22"/>
  <c r="R691" i="22"/>
  <c r="Q692" i="22"/>
  <c r="R692" i="22"/>
  <c r="Q693" i="22"/>
  <c r="R693" i="22"/>
  <c r="Q694" i="22"/>
  <c r="R694" i="22"/>
  <c r="Q695" i="22"/>
  <c r="R695" i="22"/>
  <c r="Q696" i="22"/>
  <c r="R696" i="22"/>
  <c r="Q697" i="22"/>
  <c r="R697" i="22"/>
  <c r="Q698" i="22"/>
  <c r="R698" i="22"/>
  <c r="Q699" i="22"/>
  <c r="R699" i="22"/>
  <c r="Q700" i="22"/>
  <c r="R700" i="22"/>
  <c r="Q701" i="22"/>
  <c r="R701" i="22"/>
  <c r="Q702" i="22"/>
  <c r="R702" i="22"/>
  <c r="Q703" i="22"/>
  <c r="R703" i="22"/>
  <c r="Q704" i="22"/>
  <c r="R704" i="22"/>
  <c r="Q705" i="22"/>
  <c r="R705" i="22"/>
  <c r="Q706" i="22"/>
  <c r="R706" i="22"/>
  <c r="Q707" i="22"/>
  <c r="R707" i="22"/>
  <c r="M685" i="22"/>
  <c r="N685" i="22"/>
  <c r="Q685" i="22"/>
  <c r="R685" i="22"/>
  <c r="M686" i="22"/>
  <c r="N686" i="22"/>
  <c r="Q686" i="22"/>
  <c r="R686" i="22"/>
  <c r="M687" i="22"/>
  <c r="N687" i="22"/>
  <c r="Q687" i="22"/>
  <c r="R687" i="22"/>
  <c r="M682" i="22"/>
  <c r="N682" i="22"/>
  <c r="Q682" i="22"/>
  <c r="R682" i="22"/>
  <c r="M683" i="22"/>
  <c r="N683" i="22"/>
  <c r="Q683" i="22"/>
  <c r="R683" i="22"/>
  <c r="Q676" i="22"/>
  <c r="R676" i="22"/>
  <c r="Q677" i="22"/>
  <c r="R677" i="22"/>
  <c r="Q678" i="22"/>
  <c r="R678" i="22"/>
  <c r="Q679" i="22"/>
  <c r="R679" i="22"/>
  <c r="Q680" i="22"/>
  <c r="R680" i="22"/>
  <c r="Q673" i="22"/>
  <c r="R673" i="22"/>
  <c r="Q674" i="22"/>
  <c r="R674" i="22"/>
  <c r="M670" i="22"/>
  <c r="N670" i="22"/>
  <c r="Q670" i="22"/>
  <c r="R670" i="22"/>
  <c r="M671" i="22"/>
  <c r="N671" i="22"/>
  <c r="Q671" i="22"/>
  <c r="R671" i="22"/>
  <c r="M666" i="22"/>
  <c r="N666" i="22"/>
  <c r="Q666" i="22"/>
  <c r="R666" i="22"/>
  <c r="M667" i="22"/>
  <c r="N667" i="22"/>
  <c r="Q667" i="22"/>
  <c r="R667" i="22"/>
  <c r="M668" i="22"/>
  <c r="N668" i="22"/>
  <c r="Q668" i="22"/>
  <c r="R668" i="22"/>
  <c r="Q655" i="22"/>
  <c r="R655" i="22"/>
  <c r="Q656" i="22"/>
  <c r="R656" i="22"/>
  <c r="Q657" i="22"/>
  <c r="R657" i="22"/>
  <c r="Q658" i="22"/>
  <c r="R658" i="22"/>
  <c r="Q659" i="22"/>
  <c r="R659" i="22"/>
  <c r="Q660" i="22"/>
  <c r="R660" i="22"/>
  <c r="Q661" i="22"/>
  <c r="R661" i="22"/>
  <c r="Q662" i="22"/>
  <c r="R662" i="22"/>
  <c r="Q663" i="22"/>
  <c r="R663" i="22"/>
  <c r="Q664" i="22"/>
  <c r="R664" i="22"/>
  <c r="M651" i="22"/>
  <c r="N651" i="22"/>
  <c r="Q651" i="22"/>
  <c r="R651" i="22"/>
  <c r="M652" i="22"/>
  <c r="N652" i="22"/>
  <c r="Q652" i="22"/>
  <c r="R652" i="22"/>
  <c r="M653" i="22"/>
  <c r="N653" i="22"/>
  <c r="Q653" i="22"/>
  <c r="R653" i="22"/>
  <c r="M639" i="22"/>
  <c r="N639" i="22"/>
  <c r="Q639" i="22"/>
  <c r="R639" i="22"/>
  <c r="M640" i="22"/>
  <c r="N640" i="22"/>
  <c r="Q640" i="22"/>
  <c r="R640" i="22"/>
  <c r="M641" i="22"/>
  <c r="N641" i="22"/>
  <c r="Q641" i="22"/>
  <c r="R641" i="22"/>
  <c r="M642" i="22"/>
  <c r="N642" i="22"/>
  <c r="Q642" i="22"/>
  <c r="R642" i="22"/>
  <c r="M643" i="22"/>
  <c r="N643" i="22"/>
  <c r="Q643" i="22"/>
  <c r="R643" i="22"/>
  <c r="M644" i="22"/>
  <c r="N644" i="22"/>
  <c r="Q644" i="22"/>
  <c r="R644" i="22"/>
  <c r="M645" i="22"/>
  <c r="N645" i="22"/>
  <c r="Q645" i="22"/>
  <c r="R645" i="22"/>
  <c r="M646" i="22"/>
  <c r="N646" i="22"/>
  <c r="Q646" i="22"/>
  <c r="R646" i="22"/>
  <c r="M647" i="22"/>
  <c r="N647" i="22"/>
  <c r="Q647" i="22"/>
  <c r="R647" i="22"/>
  <c r="M648" i="22"/>
  <c r="N648" i="22"/>
  <c r="Q648" i="22"/>
  <c r="R648" i="22"/>
  <c r="M649" i="22"/>
  <c r="N649" i="22"/>
  <c r="Q649" i="22"/>
  <c r="R649" i="22"/>
  <c r="Q621" i="22"/>
  <c r="R621" i="22"/>
  <c r="Q622" i="22"/>
  <c r="R622" i="22"/>
  <c r="Q623" i="22"/>
  <c r="R623" i="22"/>
  <c r="Q624" i="22"/>
  <c r="R624" i="22"/>
  <c r="Q625" i="22"/>
  <c r="R625" i="22"/>
  <c r="Q626" i="22"/>
  <c r="R626" i="22"/>
  <c r="Q627" i="22"/>
  <c r="R627" i="22"/>
  <c r="Q628" i="22"/>
  <c r="R628" i="22"/>
  <c r="Q629" i="22"/>
  <c r="R629" i="22"/>
  <c r="Q630" i="22"/>
  <c r="R630" i="22"/>
  <c r="Q631" i="22"/>
  <c r="R631" i="22"/>
  <c r="Q632" i="22"/>
  <c r="R632" i="22"/>
  <c r="Q633" i="22"/>
  <c r="R633" i="22"/>
  <c r="Q634" i="22"/>
  <c r="R634" i="22"/>
  <c r="Q596" i="22"/>
  <c r="R596" i="22"/>
  <c r="Q597" i="22"/>
  <c r="R597" i="22"/>
  <c r="Q598" i="22"/>
  <c r="R598" i="22"/>
  <c r="Q599" i="22"/>
  <c r="R599" i="22"/>
  <c r="Q600" i="22"/>
  <c r="R600" i="22"/>
  <c r="Q601" i="22"/>
  <c r="R601" i="22"/>
  <c r="Q602" i="22"/>
  <c r="R602" i="22"/>
  <c r="Q603" i="22"/>
  <c r="R603" i="22"/>
  <c r="Q604" i="22"/>
  <c r="R604" i="22"/>
  <c r="Q605" i="22"/>
  <c r="R605" i="22"/>
  <c r="Q606" i="22"/>
  <c r="R606" i="22"/>
  <c r="Q607" i="22"/>
  <c r="R607" i="22"/>
  <c r="Q608" i="22"/>
  <c r="R608" i="22"/>
  <c r="Q609" i="22"/>
  <c r="R609" i="22"/>
  <c r="Q610" i="22"/>
  <c r="R610" i="22"/>
  <c r="Q611" i="22"/>
  <c r="R611" i="22"/>
  <c r="Q612" i="22"/>
  <c r="R612" i="22"/>
  <c r="Q613" i="22"/>
  <c r="R613" i="22"/>
  <c r="Q614" i="22"/>
  <c r="R614" i="22"/>
  <c r="Q615" i="22"/>
  <c r="R615" i="22"/>
  <c r="Q616" i="22"/>
  <c r="R616" i="22"/>
  <c r="Q617" i="22"/>
  <c r="R617" i="22"/>
  <c r="Q618" i="22"/>
  <c r="R618" i="22"/>
  <c r="Q619" i="22"/>
  <c r="R619" i="22"/>
  <c r="Q594" i="22"/>
  <c r="R594" i="22"/>
  <c r="M576" i="22"/>
  <c r="N576" i="22"/>
  <c r="Q576" i="22"/>
  <c r="R576" i="22"/>
  <c r="M577" i="22"/>
  <c r="N577" i="22"/>
  <c r="Q577" i="22"/>
  <c r="R577" i="22"/>
  <c r="M578" i="22"/>
  <c r="N578" i="22"/>
  <c r="Q578" i="22"/>
  <c r="R578" i="22"/>
  <c r="M579" i="22"/>
  <c r="N579" i="22"/>
  <c r="Q579" i="22"/>
  <c r="R579" i="22"/>
  <c r="M580" i="22"/>
  <c r="N580" i="22"/>
  <c r="Q580" i="22"/>
  <c r="R580" i="22"/>
  <c r="M581" i="22"/>
  <c r="N581" i="22"/>
  <c r="Q581" i="22"/>
  <c r="R581" i="22"/>
  <c r="M582" i="22"/>
  <c r="N582" i="22"/>
  <c r="Q582" i="22"/>
  <c r="R582" i="22"/>
  <c r="M583" i="22"/>
  <c r="N583" i="22"/>
  <c r="Q583" i="22"/>
  <c r="R583" i="22"/>
  <c r="M584" i="22"/>
  <c r="N584" i="22"/>
  <c r="Q584" i="22"/>
  <c r="R584" i="22"/>
  <c r="M585" i="22"/>
  <c r="N585" i="22"/>
  <c r="Q585" i="22"/>
  <c r="R585" i="22"/>
  <c r="M586" i="22"/>
  <c r="N586" i="22"/>
  <c r="Q586" i="22"/>
  <c r="R586" i="22"/>
  <c r="M587" i="22"/>
  <c r="N587" i="22"/>
  <c r="Q587" i="22"/>
  <c r="R587" i="22"/>
  <c r="M588" i="22"/>
  <c r="N588" i="22"/>
  <c r="Q588" i="22"/>
  <c r="R588" i="22"/>
  <c r="M589" i="22"/>
  <c r="N589" i="22"/>
  <c r="Q589" i="22"/>
  <c r="R589" i="22"/>
  <c r="M590" i="22"/>
  <c r="N590" i="22"/>
  <c r="Q590" i="22"/>
  <c r="R590" i="22"/>
  <c r="M591" i="22"/>
  <c r="N591" i="22"/>
  <c r="Q591" i="22"/>
  <c r="R591" i="22"/>
  <c r="M592" i="22"/>
  <c r="N592" i="22"/>
  <c r="Q592" i="22"/>
  <c r="R592" i="22"/>
  <c r="Q574" i="22"/>
  <c r="R574" i="22"/>
  <c r="M500" i="22"/>
  <c r="N500" i="22"/>
  <c r="Q500" i="22"/>
  <c r="R500" i="22"/>
  <c r="M501" i="22"/>
  <c r="N501" i="22"/>
  <c r="Q501" i="22"/>
  <c r="R501" i="22"/>
  <c r="M502" i="22"/>
  <c r="N502" i="22"/>
  <c r="Q502" i="22"/>
  <c r="R502" i="22"/>
  <c r="M503" i="22"/>
  <c r="N503" i="22"/>
  <c r="Q503" i="22"/>
  <c r="R503" i="22"/>
  <c r="M504" i="22"/>
  <c r="N504" i="22"/>
  <c r="Q504" i="22"/>
  <c r="R504" i="22"/>
  <c r="M505" i="22"/>
  <c r="N505" i="22"/>
  <c r="Q505" i="22"/>
  <c r="R505" i="22"/>
  <c r="M506" i="22"/>
  <c r="N506" i="22"/>
  <c r="Q506" i="22"/>
  <c r="R506" i="22"/>
  <c r="M507" i="22"/>
  <c r="N507" i="22"/>
  <c r="Q507" i="22"/>
  <c r="R507" i="22"/>
  <c r="M508" i="22"/>
  <c r="N508" i="22"/>
  <c r="Q508" i="22"/>
  <c r="R508" i="22"/>
  <c r="M509" i="22"/>
  <c r="N509" i="22"/>
  <c r="Q509" i="22"/>
  <c r="R509" i="22"/>
  <c r="M510" i="22"/>
  <c r="N510" i="22"/>
  <c r="Q510" i="22"/>
  <c r="R510" i="22"/>
  <c r="M511" i="22"/>
  <c r="N511" i="22"/>
  <c r="Q511" i="22"/>
  <c r="R511" i="22"/>
  <c r="M512" i="22"/>
  <c r="N512" i="22"/>
  <c r="Q512" i="22"/>
  <c r="R512" i="22"/>
  <c r="M513" i="22"/>
  <c r="N513" i="22"/>
  <c r="Q513" i="22"/>
  <c r="R513" i="22"/>
  <c r="M514" i="22"/>
  <c r="N514" i="22"/>
  <c r="Q514" i="22"/>
  <c r="R514" i="22"/>
  <c r="M515" i="22"/>
  <c r="N515" i="22"/>
  <c r="Q515" i="22"/>
  <c r="R515" i="22"/>
  <c r="M516" i="22"/>
  <c r="N516" i="22"/>
  <c r="Q516" i="22"/>
  <c r="R516" i="22"/>
  <c r="M517" i="22"/>
  <c r="N517" i="22"/>
  <c r="Q517" i="22"/>
  <c r="R517" i="22"/>
  <c r="M518" i="22"/>
  <c r="N518" i="22"/>
  <c r="Q518" i="22"/>
  <c r="R518" i="22"/>
  <c r="M519" i="22"/>
  <c r="N519" i="22"/>
  <c r="Q519" i="22"/>
  <c r="R519" i="22"/>
  <c r="M520" i="22"/>
  <c r="N520" i="22"/>
  <c r="Q520" i="22"/>
  <c r="R520" i="22"/>
  <c r="M521" i="22"/>
  <c r="N521" i="22"/>
  <c r="Q521" i="22"/>
  <c r="R521" i="22"/>
  <c r="M522" i="22"/>
  <c r="N522" i="22"/>
  <c r="Q522" i="22"/>
  <c r="R522" i="22"/>
  <c r="M523" i="22"/>
  <c r="N523" i="22"/>
  <c r="Q523" i="22"/>
  <c r="R523" i="22"/>
  <c r="M524" i="22"/>
  <c r="N524" i="22"/>
  <c r="Q524" i="22"/>
  <c r="R524" i="22"/>
  <c r="M525" i="22"/>
  <c r="N525" i="22"/>
  <c r="Q525" i="22"/>
  <c r="R525" i="22"/>
  <c r="M526" i="22"/>
  <c r="N526" i="22"/>
  <c r="Q526" i="22"/>
  <c r="R526" i="22"/>
  <c r="M527" i="22"/>
  <c r="N527" i="22"/>
  <c r="Q527" i="22"/>
  <c r="R527" i="22"/>
  <c r="M528" i="22"/>
  <c r="N528" i="22"/>
  <c r="Q528" i="22"/>
  <c r="R528" i="22"/>
  <c r="M529" i="22"/>
  <c r="N529" i="22"/>
  <c r="Q529" i="22"/>
  <c r="R529" i="22"/>
  <c r="M530" i="22"/>
  <c r="N530" i="22"/>
  <c r="Q530" i="22"/>
  <c r="R530" i="22"/>
  <c r="M531" i="22"/>
  <c r="N531" i="22"/>
  <c r="Q531" i="22"/>
  <c r="R531" i="22"/>
  <c r="M532" i="22"/>
  <c r="N532" i="22"/>
  <c r="Q532" i="22"/>
  <c r="R532" i="22"/>
  <c r="M533" i="22"/>
  <c r="N533" i="22"/>
  <c r="Q533" i="22"/>
  <c r="R533" i="22"/>
  <c r="M534" i="22"/>
  <c r="N534" i="22"/>
  <c r="Q534" i="22"/>
  <c r="R534" i="22"/>
  <c r="M535" i="22"/>
  <c r="N535" i="22"/>
  <c r="Q535" i="22"/>
  <c r="R535" i="22"/>
  <c r="M536" i="22"/>
  <c r="N536" i="22"/>
  <c r="Q536" i="22"/>
  <c r="R536" i="22"/>
  <c r="M537" i="22"/>
  <c r="N537" i="22"/>
  <c r="Q537" i="22"/>
  <c r="R537" i="22"/>
  <c r="M538" i="22"/>
  <c r="N538" i="22"/>
  <c r="Q538" i="22"/>
  <c r="R538" i="22"/>
  <c r="M539" i="22"/>
  <c r="N539" i="22"/>
  <c r="Q539" i="22"/>
  <c r="R539" i="22"/>
  <c r="M540" i="22"/>
  <c r="N540" i="22"/>
  <c r="Q540" i="22"/>
  <c r="R540" i="22"/>
  <c r="M541" i="22"/>
  <c r="N541" i="22"/>
  <c r="Q541" i="22"/>
  <c r="R541" i="22"/>
  <c r="M542" i="22"/>
  <c r="N542" i="22"/>
  <c r="Q542" i="22"/>
  <c r="R542" i="22"/>
  <c r="M543" i="22"/>
  <c r="N543" i="22"/>
  <c r="Q543" i="22"/>
  <c r="R543" i="22"/>
  <c r="M544" i="22"/>
  <c r="N544" i="22"/>
  <c r="Q544" i="22"/>
  <c r="R544" i="22"/>
  <c r="M545" i="22"/>
  <c r="N545" i="22"/>
  <c r="Q545" i="22"/>
  <c r="R545" i="22"/>
  <c r="M546" i="22"/>
  <c r="N546" i="22"/>
  <c r="Q546" i="22"/>
  <c r="R546" i="22"/>
  <c r="M547" i="22"/>
  <c r="N547" i="22"/>
  <c r="Q547" i="22"/>
  <c r="R547" i="22"/>
  <c r="M548" i="22"/>
  <c r="N548" i="22"/>
  <c r="Q548" i="22"/>
  <c r="R548" i="22"/>
  <c r="M549" i="22"/>
  <c r="N549" i="22"/>
  <c r="Q549" i="22"/>
  <c r="R549" i="22"/>
  <c r="M550" i="22"/>
  <c r="N550" i="22"/>
  <c r="Q550" i="22"/>
  <c r="R550" i="22"/>
  <c r="M551" i="22"/>
  <c r="N551" i="22"/>
  <c r="Q551" i="22"/>
  <c r="R551" i="22"/>
  <c r="M552" i="22"/>
  <c r="N552" i="22"/>
  <c r="Q552" i="22"/>
  <c r="R552" i="22"/>
  <c r="M553" i="22"/>
  <c r="N553" i="22"/>
  <c r="Q553" i="22"/>
  <c r="R553" i="22"/>
  <c r="M554" i="22"/>
  <c r="N554" i="22"/>
  <c r="Q554" i="22"/>
  <c r="R554" i="22"/>
  <c r="M555" i="22"/>
  <c r="N555" i="22"/>
  <c r="Q555" i="22"/>
  <c r="R555" i="22"/>
  <c r="M556" i="22"/>
  <c r="N556" i="22"/>
  <c r="Q556" i="22"/>
  <c r="R556" i="22"/>
  <c r="M557" i="22"/>
  <c r="N557" i="22"/>
  <c r="Q557" i="22"/>
  <c r="R557" i="22"/>
  <c r="M558" i="22"/>
  <c r="N558" i="22"/>
  <c r="Q558" i="22"/>
  <c r="R558" i="22"/>
  <c r="M559" i="22"/>
  <c r="N559" i="22"/>
  <c r="Q559" i="22"/>
  <c r="R559" i="22"/>
  <c r="M560" i="22"/>
  <c r="N560" i="22"/>
  <c r="Q560" i="22"/>
  <c r="R560" i="22"/>
  <c r="M561" i="22"/>
  <c r="N561" i="22"/>
  <c r="Q561" i="22"/>
  <c r="R561" i="22"/>
  <c r="M562" i="22"/>
  <c r="N562" i="22"/>
  <c r="Q562" i="22"/>
  <c r="R562" i="22"/>
  <c r="M563" i="22"/>
  <c r="N563" i="22"/>
  <c r="Q563" i="22"/>
  <c r="R563" i="22"/>
  <c r="M564" i="22"/>
  <c r="N564" i="22"/>
  <c r="Q564" i="22"/>
  <c r="R564" i="22"/>
  <c r="M565" i="22"/>
  <c r="N565" i="22"/>
  <c r="Q565" i="22"/>
  <c r="R565" i="22"/>
  <c r="M566" i="22"/>
  <c r="N566" i="22"/>
  <c r="Q566" i="22"/>
  <c r="R566" i="22"/>
  <c r="M567" i="22"/>
  <c r="N567" i="22"/>
  <c r="Q567" i="22"/>
  <c r="R567" i="22"/>
  <c r="M568" i="22"/>
  <c r="N568" i="22"/>
  <c r="Q568" i="22"/>
  <c r="R568" i="22"/>
  <c r="M569" i="22"/>
  <c r="N569" i="22"/>
  <c r="Q569" i="22"/>
  <c r="R569" i="22"/>
  <c r="M570" i="22"/>
  <c r="N570" i="22"/>
  <c r="Q570" i="22"/>
  <c r="R570" i="22"/>
  <c r="M571" i="22"/>
  <c r="N571" i="22"/>
  <c r="Q571" i="22"/>
  <c r="R571" i="22"/>
  <c r="M572" i="22"/>
  <c r="N572" i="22"/>
  <c r="Q572" i="22"/>
  <c r="R572" i="22"/>
  <c r="M495" i="22"/>
  <c r="N495" i="22"/>
  <c r="Q495" i="22"/>
  <c r="R495" i="22"/>
  <c r="M496" i="22"/>
  <c r="N496" i="22"/>
  <c r="Q496" i="22"/>
  <c r="R496" i="22"/>
  <c r="M497" i="22"/>
  <c r="N497" i="22"/>
  <c r="Q497" i="22"/>
  <c r="R497" i="22"/>
  <c r="M498" i="22"/>
  <c r="N498" i="22"/>
  <c r="Q498" i="22"/>
  <c r="R498" i="22"/>
  <c r="M476" i="22"/>
  <c r="N476" i="22"/>
  <c r="Q476" i="22"/>
  <c r="R476" i="22"/>
  <c r="M477" i="22"/>
  <c r="N477" i="22"/>
  <c r="Q477" i="22"/>
  <c r="R477" i="22"/>
  <c r="M478" i="22"/>
  <c r="N478" i="22"/>
  <c r="Q478" i="22"/>
  <c r="R478" i="22"/>
  <c r="M479" i="22"/>
  <c r="N479" i="22"/>
  <c r="Q479" i="22"/>
  <c r="R479" i="22"/>
  <c r="M480" i="22"/>
  <c r="N480" i="22"/>
  <c r="Q480" i="22"/>
  <c r="R480" i="22"/>
  <c r="M481" i="22"/>
  <c r="N481" i="22"/>
  <c r="Q481" i="22"/>
  <c r="R481" i="22"/>
  <c r="M482" i="22"/>
  <c r="N482" i="22"/>
  <c r="Q482" i="22"/>
  <c r="R482" i="22"/>
  <c r="M483" i="22"/>
  <c r="N483" i="22"/>
  <c r="Q483" i="22"/>
  <c r="R483" i="22"/>
  <c r="M484" i="22"/>
  <c r="N484" i="22"/>
  <c r="Q484" i="22"/>
  <c r="R484" i="22"/>
  <c r="M485" i="22"/>
  <c r="N485" i="22"/>
  <c r="Q485" i="22"/>
  <c r="R485" i="22"/>
  <c r="M486" i="22"/>
  <c r="N486" i="22"/>
  <c r="Q486" i="22"/>
  <c r="R486" i="22"/>
  <c r="M487" i="22"/>
  <c r="N487" i="22"/>
  <c r="Q487" i="22"/>
  <c r="R487" i="22"/>
  <c r="M488" i="22"/>
  <c r="N488" i="22"/>
  <c r="Q488" i="22"/>
  <c r="R488" i="22"/>
  <c r="M489" i="22"/>
  <c r="N489" i="22"/>
  <c r="Q489" i="22"/>
  <c r="R489" i="22"/>
  <c r="M468" i="22"/>
  <c r="N468" i="22"/>
  <c r="Q468" i="22"/>
  <c r="R468" i="22"/>
  <c r="M469" i="22"/>
  <c r="N469" i="22"/>
  <c r="Q469" i="22"/>
  <c r="R469" i="22"/>
  <c r="M470" i="22"/>
  <c r="N470" i="22"/>
  <c r="Q470" i="22"/>
  <c r="R470" i="22"/>
  <c r="M471" i="22"/>
  <c r="N471" i="22"/>
  <c r="Q471" i="22"/>
  <c r="R471" i="22"/>
  <c r="M472" i="22"/>
  <c r="N472" i="22"/>
  <c r="Q472" i="22"/>
  <c r="R472" i="22"/>
  <c r="M473" i="22"/>
  <c r="N473" i="22"/>
  <c r="Q473" i="22"/>
  <c r="R473" i="22"/>
  <c r="M474" i="22"/>
  <c r="N474" i="22"/>
  <c r="Q474" i="22"/>
  <c r="R474" i="22"/>
  <c r="Q456" i="22"/>
  <c r="R456" i="22"/>
  <c r="Q457" i="22"/>
  <c r="R457" i="22"/>
  <c r="Q458" i="22"/>
  <c r="R458" i="22"/>
  <c r="Q459" i="22"/>
  <c r="R459" i="22"/>
  <c r="Q460" i="22"/>
  <c r="R460" i="22"/>
  <c r="Q461" i="22"/>
  <c r="R461" i="22"/>
  <c r="Q462" i="22"/>
  <c r="R462" i="22"/>
  <c r="Q463" i="22"/>
  <c r="R463" i="22"/>
  <c r="Q464" i="22"/>
  <c r="R464" i="22"/>
  <c r="Q465" i="22"/>
  <c r="R465" i="22"/>
  <c r="Q466" i="22"/>
  <c r="R466" i="22"/>
  <c r="M441" i="22"/>
  <c r="N441" i="22"/>
  <c r="Q441" i="22"/>
  <c r="R441" i="22"/>
  <c r="M442" i="22"/>
  <c r="N442" i="22"/>
  <c r="Q442" i="22"/>
  <c r="R442" i="22"/>
  <c r="M443" i="22"/>
  <c r="N443" i="22"/>
  <c r="Q443" i="22"/>
  <c r="R443" i="22"/>
  <c r="M444" i="22"/>
  <c r="N444" i="22"/>
  <c r="Q444" i="22"/>
  <c r="R444" i="22"/>
  <c r="M445" i="22"/>
  <c r="N445" i="22"/>
  <c r="Q445" i="22"/>
  <c r="R445" i="22"/>
  <c r="M446" i="22"/>
  <c r="N446" i="22"/>
  <c r="Q446" i="22"/>
  <c r="R446" i="22"/>
  <c r="M447" i="22"/>
  <c r="N447" i="22"/>
  <c r="Q447" i="22"/>
  <c r="R447" i="22"/>
  <c r="M448" i="22"/>
  <c r="N448" i="22"/>
  <c r="Q448" i="22"/>
  <c r="R448" i="22"/>
  <c r="M449" i="22"/>
  <c r="N449" i="22"/>
  <c r="Q449" i="22"/>
  <c r="R449" i="22"/>
  <c r="M450" i="22"/>
  <c r="N450" i="22"/>
  <c r="Q450" i="22"/>
  <c r="R450" i="22"/>
  <c r="M451" i="22"/>
  <c r="N451" i="22"/>
  <c r="Q451" i="22"/>
  <c r="R451" i="22"/>
  <c r="M452" i="22"/>
  <c r="N452" i="22"/>
  <c r="Q452" i="22"/>
  <c r="R452" i="22"/>
  <c r="M453" i="22"/>
  <c r="N453" i="22"/>
  <c r="Q453" i="22"/>
  <c r="R453" i="22"/>
  <c r="M454" i="22"/>
  <c r="N454" i="22"/>
  <c r="Q454" i="22"/>
  <c r="R454" i="22"/>
  <c r="Q439" i="22"/>
  <c r="R439" i="22"/>
  <c r="M435" i="22"/>
  <c r="N435" i="22"/>
  <c r="Q435" i="22"/>
  <c r="R435" i="22"/>
  <c r="M436" i="22"/>
  <c r="N436" i="22"/>
  <c r="Q436" i="22"/>
  <c r="R436" i="22"/>
  <c r="M437" i="22"/>
  <c r="N437" i="22"/>
  <c r="Q437" i="22"/>
  <c r="R437" i="22"/>
  <c r="M432" i="22"/>
  <c r="N432" i="22"/>
  <c r="Q432" i="22"/>
  <c r="R432" i="22"/>
  <c r="M433" i="22"/>
  <c r="N433" i="22"/>
  <c r="Q433" i="22"/>
  <c r="R433" i="22"/>
  <c r="Q429" i="22"/>
  <c r="R429" i="22"/>
  <c r="Q430" i="22"/>
  <c r="R430" i="22"/>
  <c r="M403" i="22"/>
  <c r="N403" i="22"/>
  <c r="Q403" i="22"/>
  <c r="R403" i="22"/>
  <c r="M404" i="22"/>
  <c r="N404" i="22"/>
  <c r="Q404" i="22"/>
  <c r="R404" i="22"/>
  <c r="M405" i="22"/>
  <c r="N405" i="22"/>
  <c r="Q405" i="22"/>
  <c r="R405" i="22"/>
  <c r="M406" i="22"/>
  <c r="N406" i="22"/>
  <c r="Q406" i="22"/>
  <c r="R406" i="22"/>
  <c r="M407" i="22"/>
  <c r="N407" i="22"/>
  <c r="Q407" i="22"/>
  <c r="R407" i="22"/>
  <c r="M408" i="22"/>
  <c r="N408" i="22"/>
  <c r="Q408" i="22"/>
  <c r="R408" i="22"/>
  <c r="M409" i="22"/>
  <c r="N409" i="22"/>
  <c r="Q409" i="22"/>
  <c r="R409" i="22"/>
  <c r="M410" i="22"/>
  <c r="N410" i="22"/>
  <c r="Q410" i="22"/>
  <c r="R410" i="22"/>
  <c r="M411" i="22"/>
  <c r="N411" i="22"/>
  <c r="Q411" i="22"/>
  <c r="R411" i="22"/>
  <c r="M412" i="22"/>
  <c r="N412" i="22"/>
  <c r="Q412" i="22"/>
  <c r="R412" i="22"/>
  <c r="M413" i="22"/>
  <c r="N413" i="22"/>
  <c r="Q413" i="22"/>
  <c r="R413" i="22"/>
  <c r="M414" i="22"/>
  <c r="N414" i="22"/>
  <c r="Q414" i="22"/>
  <c r="R414" i="22"/>
  <c r="M415" i="22"/>
  <c r="N415" i="22"/>
  <c r="Q415" i="22"/>
  <c r="R415" i="22"/>
  <c r="M416" i="22"/>
  <c r="N416" i="22"/>
  <c r="Q416" i="22"/>
  <c r="R416" i="22"/>
  <c r="M417" i="22"/>
  <c r="N417" i="22"/>
  <c r="Q417" i="22"/>
  <c r="R417" i="22"/>
  <c r="M418" i="22"/>
  <c r="N418" i="22"/>
  <c r="Q418" i="22"/>
  <c r="R418" i="22"/>
  <c r="M419" i="22"/>
  <c r="N419" i="22"/>
  <c r="Q419" i="22"/>
  <c r="R419" i="22"/>
  <c r="M420" i="22"/>
  <c r="N420" i="22"/>
  <c r="Q420" i="22"/>
  <c r="R420" i="22"/>
  <c r="M421" i="22"/>
  <c r="N421" i="22"/>
  <c r="Q421" i="22"/>
  <c r="R421" i="22"/>
  <c r="M422" i="22"/>
  <c r="N422" i="22"/>
  <c r="Q422" i="22"/>
  <c r="R422" i="22"/>
  <c r="M423" i="22"/>
  <c r="N423" i="22"/>
  <c r="Q423" i="22"/>
  <c r="R423" i="22"/>
  <c r="M424" i="22"/>
  <c r="N424" i="22"/>
  <c r="Q424" i="22"/>
  <c r="R424" i="22"/>
  <c r="M425" i="22"/>
  <c r="N425" i="22"/>
  <c r="Q425" i="22"/>
  <c r="R425" i="22"/>
  <c r="M426" i="22"/>
  <c r="N426" i="22"/>
  <c r="Q426" i="22"/>
  <c r="R426" i="22"/>
  <c r="M427" i="22"/>
  <c r="N427" i="22"/>
  <c r="Q427" i="22"/>
  <c r="R427" i="22"/>
  <c r="M352" i="22"/>
  <c r="N352" i="22"/>
  <c r="Q352" i="22"/>
  <c r="R352" i="22"/>
  <c r="M353" i="22"/>
  <c r="N353" i="22"/>
  <c r="Q353" i="22"/>
  <c r="R353" i="22"/>
  <c r="M354" i="22"/>
  <c r="N354" i="22"/>
  <c r="Q354" i="22"/>
  <c r="R354" i="22"/>
  <c r="M355" i="22"/>
  <c r="N355" i="22"/>
  <c r="Q355" i="22"/>
  <c r="R355" i="22"/>
  <c r="M356" i="22"/>
  <c r="N356" i="22"/>
  <c r="Q356" i="22"/>
  <c r="R356" i="22"/>
  <c r="M357" i="22"/>
  <c r="N357" i="22"/>
  <c r="Q357" i="22"/>
  <c r="R357" i="22"/>
  <c r="M358" i="22"/>
  <c r="N358" i="22"/>
  <c r="Q358" i="22"/>
  <c r="R358" i="22"/>
  <c r="M359" i="22"/>
  <c r="N359" i="22"/>
  <c r="Q359" i="22"/>
  <c r="R359" i="22"/>
  <c r="M360" i="22"/>
  <c r="N360" i="22"/>
  <c r="Q360" i="22"/>
  <c r="R360" i="22"/>
  <c r="M361" i="22"/>
  <c r="N361" i="22"/>
  <c r="Q361" i="22"/>
  <c r="R361" i="22"/>
  <c r="M362" i="22"/>
  <c r="N362" i="22"/>
  <c r="Q362" i="22"/>
  <c r="R362" i="22"/>
  <c r="M363" i="22"/>
  <c r="N363" i="22"/>
  <c r="Q363" i="22"/>
  <c r="R363" i="22"/>
  <c r="M364" i="22"/>
  <c r="N364" i="22"/>
  <c r="Q364" i="22"/>
  <c r="R364" i="22"/>
  <c r="M365" i="22"/>
  <c r="N365" i="22"/>
  <c r="Q365" i="22"/>
  <c r="R365" i="22"/>
  <c r="M366" i="22"/>
  <c r="N366" i="22"/>
  <c r="Q366" i="22"/>
  <c r="R366" i="22"/>
  <c r="M367" i="22"/>
  <c r="N367" i="22"/>
  <c r="Q367" i="22"/>
  <c r="R367" i="22"/>
  <c r="M368" i="22"/>
  <c r="N368" i="22"/>
  <c r="Q368" i="22"/>
  <c r="R368" i="22"/>
  <c r="M369" i="22"/>
  <c r="N369" i="22"/>
  <c r="Q369" i="22"/>
  <c r="R369" i="22"/>
  <c r="M370" i="22"/>
  <c r="N370" i="22"/>
  <c r="Q370" i="22"/>
  <c r="R370" i="22"/>
  <c r="M371" i="22"/>
  <c r="N371" i="22"/>
  <c r="Q371" i="22"/>
  <c r="R371" i="22"/>
  <c r="M372" i="22"/>
  <c r="N372" i="22"/>
  <c r="Q372" i="22"/>
  <c r="R372" i="22"/>
  <c r="M373" i="22"/>
  <c r="N373" i="22"/>
  <c r="Q373" i="22"/>
  <c r="R373" i="22"/>
  <c r="M374" i="22"/>
  <c r="N374" i="22"/>
  <c r="Q374" i="22"/>
  <c r="R374" i="22"/>
  <c r="M375" i="22"/>
  <c r="N375" i="22"/>
  <c r="Q375" i="22"/>
  <c r="R375" i="22"/>
  <c r="M376" i="22"/>
  <c r="N376" i="22"/>
  <c r="Q376" i="22"/>
  <c r="R376" i="22"/>
  <c r="Q340" i="22"/>
  <c r="R340" i="22"/>
  <c r="Q341" i="22"/>
  <c r="R341" i="22"/>
  <c r="Q342" i="22"/>
  <c r="R342" i="22"/>
  <c r="Q343" i="22"/>
  <c r="R343" i="22"/>
  <c r="Q344" i="22"/>
  <c r="R344" i="22"/>
  <c r="Q345" i="22"/>
  <c r="R345" i="22"/>
  <c r="Q346" i="22"/>
  <c r="R346" i="22"/>
  <c r="Q347" i="22"/>
  <c r="R347" i="22"/>
  <c r="Q348" i="22"/>
  <c r="R348" i="22"/>
  <c r="Q349" i="22"/>
  <c r="R349" i="22"/>
  <c r="Q350" i="22"/>
  <c r="R350" i="22"/>
  <c r="Q326" i="22"/>
  <c r="R326" i="22"/>
  <c r="Q327" i="22"/>
  <c r="R327" i="22"/>
  <c r="Q328" i="22"/>
  <c r="R328" i="22"/>
  <c r="Q329" i="22"/>
  <c r="R329" i="22"/>
  <c r="Q330" i="22"/>
  <c r="R330" i="22"/>
  <c r="Q331" i="22"/>
  <c r="R331" i="22"/>
  <c r="Q332" i="22"/>
  <c r="R332" i="22"/>
  <c r="Q333" i="22"/>
  <c r="R333" i="22"/>
  <c r="Q334" i="22"/>
  <c r="R334" i="22"/>
  <c r="Q335" i="22"/>
  <c r="R335" i="22"/>
  <c r="Q336" i="22"/>
  <c r="R336" i="22"/>
  <c r="Q337" i="22"/>
  <c r="R337" i="22"/>
  <c r="Q338" i="22"/>
  <c r="R338" i="22"/>
  <c r="M263" i="22"/>
  <c r="N263" i="22"/>
  <c r="Q263" i="22"/>
  <c r="R263" i="22"/>
  <c r="M264" i="22"/>
  <c r="N264" i="22"/>
  <c r="Q264" i="22"/>
  <c r="R264" i="22"/>
  <c r="M265" i="22"/>
  <c r="N265" i="22"/>
  <c r="Q265" i="22"/>
  <c r="R265" i="22"/>
  <c r="M266" i="22"/>
  <c r="N266" i="22"/>
  <c r="Q266" i="22"/>
  <c r="R266" i="22"/>
  <c r="M267" i="22"/>
  <c r="N267" i="22"/>
  <c r="Q267" i="22"/>
  <c r="R267" i="22"/>
  <c r="M268" i="22"/>
  <c r="N268" i="22"/>
  <c r="Q268" i="22"/>
  <c r="R268" i="22"/>
  <c r="M269" i="22"/>
  <c r="N269" i="22"/>
  <c r="Q269" i="22"/>
  <c r="R269" i="22"/>
  <c r="M270" i="22"/>
  <c r="N270" i="22"/>
  <c r="Q270" i="22"/>
  <c r="R270" i="22"/>
  <c r="M271" i="22"/>
  <c r="N271" i="22"/>
  <c r="Q271" i="22"/>
  <c r="R271" i="22"/>
  <c r="M272" i="22"/>
  <c r="N272" i="22"/>
  <c r="Q272" i="22"/>
  <c r="R272" i="22"/>
  <c r="M273" i="22"/>
  <c r="N273" i="22"/>
  <c r="Q273" i="22"/>
  <c r="R273" i="22"/>
  <c r="M274" i="22"/>
  <c r="N274" i="22"/>
  <c r="Q274" i="22"/>
  <c r="R274" i="22"/>
  <c r="M275" i="22"/>
  <c r="N275" i="22"/>
  <c r="Q275" i="22"/>
  <c r="R275" i="22"/>
  <c r="M276" i="22"/>
  <c r="N276" i="22"/>
  <c r="Q276" i="22"/>
  <c r="R276" i="22"/>
  <c r="M277" i="22"/>
  <c r="N277" i="22"/>
  <c r="Q277" i="22"/>
  <c r="R277" i="22"/>
  <c r="M278" i="22"/>
  <c r="N278" i="22"/>
  <c r="Q278" i="22"/>
  <c r="R278" i="22"/>
  <c r="M279" i="22"/>
  <c r="N279" i="22"/>
  <c r="Q279" i="22"/>
  <c r="R279" i="22"/>
  <c r="M280" i="22"/>
  <c r="N280" i="22"/>
  <c r="Q280" i="22"/>
  <c r="R280" i="22"/>
  <c r="M281" i="22"/>
  <c r="N281" i="22"/>
  <c r="Q281" i="22"/>
  <c r="R281" i="22"/>
  <c r="M282" i="22"/>
  <c r="N282" i="22"/>
  <c r="Q282" i="22"/>
  <c r="R282" i="22"/>
  <c r="Q256" i="22"/>
  <c r="R256" i="22"/>
  <c r="Q257" i="22"/>
  <c r="R257" i="22"/>
  <c r="Q258" i="22"/>
  <c r="R258" i="22"/>
  <c r="Q259" i="22"/>
  <c r="R259" i="22"/>
  <c r="Q260" i="22"/>
  <c r="R260" i="22"/>
  <c r="Q261" i="22"/>
  <c r="R261" i="22"/>
  <c r="M251" i="22"/>
  <c r="N251" i="22"/>
  <c r="Q251" i="22"/>
  <c r="R251" i="22"/>
  <c r="M252" i="22"/>
  <c r="N252" i="22"/>
  <c r="Q252" i="22"/>
  <c r="R252" i="22"/>
  <c r="M253" i="22"/>
  <c r="N253" i="22"/>
  <c r="Q253" i="22"/>
  <c r="R253" i="22"/>
  <c r="M254" i="22"/>
  <c r="N254" i="22"/>
  <c r="Q254" i="22"/>
  <c r="R254" i="22"/>
  <c r="M200" i="22"/>
  <c r="N200" i="22"/>
  <c r="Q200" i="22"/>
  <c r="R200" i="22"/>
  <c r="M201" i="22"/>
  <c r="N201" i="22"/>
  <c r="Q201" i="22"/>
  <c r="R201" i="22"/>
  <c r="M202" i="22"/>
  <c r="N202" i="22"/>
  <c r="Q202" i="22"/>
  <c r="R202" i="22"/>
  <c r="M203" i="22"/>
  <c r="N203" i="22"/>
  <c r="Q203" i="22"/>
  <c r="R203" i="22"/>
  <c r="M204" i="22"/>
  <c r="N204" i="22"/>
  <c r="Q204" i="22"/>
  <c r="R204" i="22"/>
  <c r="M205" i="22"/>
  <c r="N205" i="22"/>
  <c r="Q205" i="22"/>
  <c r="R205" i="22"/>
  <c r="M206" i="22"/>
  <c r="N206" i="22"/>
  <c r="Q206" i="22"/>
  <c r="R206" i="22"/>
  <c r="M207" i="22"/>
  <c r="N207" i="22"/>
  <c r="Q207" i="22"/>
  <c r="R207" i="22"/>
  <c r="M208" i="22"/>
  <c r="N208" i="22"/>
  <c r="Q208" i="22"/>
  <c r="R208" i="22"/>
  <c r="M209" i="22"/>
  <c r="N209" i="22"/>
  <c r="Q209" i="22"/>
  <c r="R209" i="22"/>
  <c r="M210" i="22"/>
  <c r="N210" i="22"/>
  <c r="Q210" i="22"/>
  <c r="R210" i="22"/>
  <c r="M211" i="22"/>
  <c r="N211" i="22"/>
  <c r="Q211" i="22"/>
  <c r="R211" i="22"/>
  <c r="M212" i="22"/>
  <c r="N212" i="22"/>
  <c r="Q212" i="22"/>
  <c r="R212" i="22"/>
  <c r="M213" i="22"/>
  <c r="N213" i="22"/>
  <c r="Q213" i="22"/>
  <c r="R213" i="22"/>
  <c r="M214" i="22"/>
  <c r="N214" i="22"/>
  <c r="Q214" i="22"/>
  <c r="R214" i="22"/>
  <c r="M215" i="22"/>
  <c r="N215" i="22"/>
  <c r="Q215" i="22"/>
  <c r="R215" i="22"/>
  <c r="M216" i="22"/>
  <c r="N216" i="22"/>
  <c r="Q216" i="22"/>
  <c r="R216" i="22"/>
  <c r="M217" i="22"/>
  <c r="N217" i="22"/>
  <c r="Q217" i="22"/>
  <c r="R217" i="22"/>
  <c r="M218" i="22"/>
  <c r="N218" i="22"/>
  <c r="Q218" i="22"/>
  <c r="R218" i="22"/>
  <c r="M179" i="22"/>
  <c r="N179" i="22"/>
  <c r="Q179" i="22"/>
  <c r="R179" i="22"/>
  <c r="M180" i="22"/>
  <c r="N180" i="22"/>
  <c r="Q180" i="22"/>
  <c r="R180" i="22"/>
  <c r="M181" i="22"/>
  <c r="N181" i="22"/>
  <c r="Q181" i="22"/>
  <c r="R181" i="22"/>
  <c r="M182" i="22"/>
  <c r="N182" i="22"/>
  <c r="Q182" i="22"/>
  <c r="R182" i="22"/>
  <c r="M183" i="22"/>
  <c r="N183" i="22"/>
  <c r="Q183" i="22"/>
  <c r="R183" i="22"/>
  <c r="M184" i="22"/>
  <c r="N184" i="22"/>
  <c r="Q184" i="22"/>
  <c r="R184" i="22"/>
  <c r="M185" i="22"/>
  <c r="N185" i="22"/>
  <c r="Q185" i="22"/>
  <c r="R185" i="22"/>
  <c r="M186" i="22"/>
  <c r="N186" i="22"/>
  <c r="Q186" i="22"/>
  <c r="R186" i="22"/>
  <c r="M187" i="22"/>
  <c r="N187" i="22"/>
  <c r="Q187" i="22"/>
  <c r="R187" i="22"/>
  <c r="M188" i="22"/>
  <c r="N188" i="22"/>
  <c r="Q188" i="22"/>
  <c r="R188" i="22"/>
  <c r="M189" i="22"/>
  <c r="N189" i="22"/>
  <c r="Q189" i="22"/>
  <c r="R189" i="22"/>
  <c r="M190" i="22"/>
  <c r="N190" i="22"/>
  <c r="Q190" i="22"/>
  <c r="R190" i="22"/>
  <c r="M191" i="22"/>
  <c r="N191" i="22"/>
  <c r="Q191" i="22"/>
  <c r="R191" i="22"/>
  <c r="M192" i="22"/>
  <c r="N192" i="22"/>
  <c r="Q192" i="22"/>
  <c r="R192" i="22"/>
  <c r="M193" i="22"/>
  <c r="N193" i="22"/>
  <c r="Q193" i="22"/>
  <c r="R193" i="22"/>
  <c r="M194" i="22"/>
  <c r="N194" i="22"/>
  <c r="Q194" i="22"/>
  <c r="R194" i="22"/>
  <c r="M195" i="22"/>
  <c r="N195" i="22"/>
  <c r="Q195" i="22"/>
  <c r="R195" i="22"/>
  <c r="M196" i="22"/>
  <c r="N196" i="22"/>
  <c r="Q196" i="22"/>
  <c r="R196" i="22"/>
  <c r="M197" i="22"/>
  <c r="N197" i="22"/>
  <c r="Q197" i="22"/>
  <c r="R197" i="22"/>
  <c r="M198" i="22"/>
  <c r="N198" i="22"/>
  <c r="Q198" i="22"/>
  <c r="R198" i="22"/>
  <c r="Q174" i="22"/>
  <c r="R174" i="22"/>
  <c r="Q175" i="22"/>
  <c r="R175" i="22"/>
  <c r="Q176" i="22"/>
  <c r="R176" i="22"/>
  <c r="Q177" i="22"/>
  <c r="R177" i="22"/>
  <c r="Q169" i="22"/>
  <c r="R169" i="22"/>
  <c r="Q170" i="22"/>
  <c r="R170" i="22"/>
  <c r="M166" i="22"/>
  <c r="N166" i="22"/>
  <c r="Q166" i="22"/>
  <c r="R166" i="22"/>
  <c r="M167" i="22"/>
  <c r="N167" i="22"/>
  <c r="Q167" i="22"/>
  <c r="R167" i="22"/>
  <c r="Q156" i="22"/>
  <c r="R156" i="22"/>
  <c r="Q157" i="22"/>
  <c r="R157" i="22"/>
  <c r="Q158" i="22"/>
  <c r="R158" i="22"/>
  <c r="Q159" i="22"/>
  <c r="R159" i="22"/>
  <c r="Q160" i="22"/>
  <c r="R160" i="22"/>
  <c r="Q161" i="22"/>
  <c r="R161" i="22"/>
  <c r="Q162" i="22"/>
  <c r="R162" i="22"/>
  <c r="Q109" i="22"/>
  <c r="R109" i="22"/>
  <c r="Q110" i="22"/>
  <c r="R110" i="22"/>
  <c r="Q111" i="22"/>
  <c r="R111" i="22"/>
  <c r="Q112" i="22"/>
  <c r="R112" i="22"/>
  <c r="Q113" i="22"/>
  <c r="R113" i="22"/>
  <c r="Q114" i="22"/>
  <c r="R114" i="22"/>
  <c r="Q115" i="22"/>
  <c r="R115" i="22"/>
  <c r="Q116" i="22"/>
  <c r="R116" i="22"/>
  <c r="Q117" i="22"/>
  <c r="R117" i="22"/>
  <c r="Q118" i="22"/>
  <c r="R118" i="22"/>
  <c r="Q119" i="22"/>
  <c r="R119" i="22"/>
  <c r="Q120" i="22"/>
  <c r="R120" i="22"/>
  <c r="Q121" i="22"/>
  <c r="R121" i="22"/>
  <c r="Q122" i="22"/>
  <c r="R122" i="22"/>
  <c r="Q123" i="22"/>
  <c r="R123" i="22"/>
  <c r="Q124" i="22"/>
  <c r="R124" i="22"/>
  <c r="Q125" i="22"/>
  <c r="R125" i="22"/>
  <c r="Q126" i="22"/>
  <c r="R126" i="22"/>
  <c r="Q127" i="22"/>
  <c r="R127" i="22"/>
  <c r="Q128" i="22"/>
  <c r="R128" i="22"/>
  <c r="Q129" i="22"/>
  <c r="R129" i="22"/>
  <c r="Q130" i="22"/>
  <c r="R130" i="22"/>
  <c r="Q131" i="22"/>
  <c r="R131" i="22"/>
  <c r="Q132" i="22"/>
  <c r="R132" i="22"/>
  <c r="Q133" i="22"/>
  <c r="R133" i="22"/>
  <c r="Q134" i="22"/>
  <c r="R134" i="22"/>
  <c r="Q135" i="22"/>
  <c r="R135" i="22"/>
  <c r="Q136" i="22"/>
  <c r="R136" i="22"/>
  <c r="Q137" i="22"/>
  <c r="R137" i="22"/>
  <c r="Q138" i="22"/>
  <c r="R138" i="22"/>
  <c r="Q139" i="22"/>
  <c r="R139" i="22"/>
  <c r="Q140" i="22"/>
  <c r="R140" i="22"/>
  <c r="Q141" i="22"/>
  <c r="R141" i="22"/>
  <c r="Q142" i="22"/>
  <c r="R142" i="22"/>
  <c r="Q143" i="22"/>
  <c r="R143" i="22"/>
  <c r="Q144" i="22"/>
  <c r="R144" i="22"/>
  <c r="Q145" i="22"/>
  <c r="R145" i="22"/>
  <c r="Q146" i="22"/>
  <c r="R146" i="22"/>
  <c r="Q147" i="22"/>
  <c r="R147" i="22"/>
  <c r="M107" i="22"/>
  <c r="N107" i="22"/>
  <c r="Q107" i="22"/>
  <c r="R107" i="22"/>
  <c r="M100" i="22"/>
  <c r="M101" i="22"/>
  <c r="M102" i="22"/>
  <c r="M103" i="22"/>
  <c r="M104" i="22"/>
  <c r="M105" i="22"/>
  <c r="M98" i="22"/>
  <c r="N98" i="22"/>
  <c r="Q98" i="22"/>
  <c r="R98" i="22"/>
  <c r="M95" i="22"/>
  <c r="N95" i="22"/>
  <c r="Q95" i="22"/>
  <c r="R95" i="22"/>
  <c r="M96" i="22"/>
  <c r="N96" i="22"/>
  <c r="Q96" i="22"/>
  <c r="R96" i="22"/>
  <c r="Q93" i="22"/>
  <c r="R93" i="22"/>
  <c r="M89" i="22"/>
  <c r="N89" i="22"/>
  <c r="Q89" i="22"/>
  <c r="R89" i="22"/>
  <c r="M90" i="22"/>
  <c r="N90" i="22"/>
  <c r="Q90" i="22"/>
  <c r="R90" i="22"/>
  <c r="M91" i="22"/>
  <c r="N91" i="22"/>
  <c r="Q91" i="22"/>
  <c r="R91" i="22"/>
  <c r="M86" i="22"/>
  <c r="N86" i="22"/>
  <c r="Q86" i="22"/>
  <c r="R86" i="22"/>
  <c r="M87" i="22"/>
  <c r="N87" i="22"/>
  <c r="Q87" i="22"/>
  <c r="R87" i="22"/>
  <c r="Q49" i="22"/>
  <c r="R49" i="22"/>
  <c r="Q50" i="22"/>
  <c r="R50" i="22"/>
  <c r="Q51" i="22"/>
  <c r="R51" i="22"/>
  <c r="Q52" i="22"/>
  <c r="R52" i="22"/>
  <c r="Q53" i="22"/>
  <c r="R53" i="22"/>
  <c r="Q54" i="22"/>
  <c r="R54" i="22"/>
  <c r="Q55" i="22"/>
  <c r="R55" i="22"/>
  <c r="Q56" i="22"/>
  <c r="R56" i="22"/>
  <c r="Q57" i="22"/>
  <c r="R57" i="22"/>
  <c r="Q58" i="22"/>
  <c r="R58" i="22"/>
  <c r="Q59" i="22"/>
  <c r="R59" i="22"/>
  <c r="Q60" i="22"/>
  <c r="R60" i="22"/>
  <c r="Q61" i="22"/>
  <c r="R61" i="22"/>
  <c r="Q62" i="22"/>
  <c r="R62" i="22"/>
  <c r="Q63" i="22"/>
  <c r="R63" i="22"/>
  <c r="Q64" i="22"/>
  <c r="R64" i="22"/>
  <c r="Q65" i="22"/>
  <c r="R65" i="22"/>
  <c r="Q66" i="22"/>
  <c r="R66" i="22"/>
  <c r="Q67" i="22"/>
  <c r="R67" i="22"/>
  <c r="Q68" i="22"/>
  <c r="R68" i="22"/>
  <c r="Q69" i="22"/>
  <c r="R69" i="22"/>
  <c r="Q70" i="22"/>
  <c r="R70" i="22"/>
  <c r="Q71" i="22"/>
  <c r="R71" i="22"/>
  <c r="Q72" i="22"/>
  <c r="R72" i="22"/>
  <c r="Q73" i="22"/>
  <c r="R73" i="22"/>
  <c r="Q74" i="22"/>
  <c r="R74" i="22"/>
  <c r="Q75" i="22"/>
  <c r="R75" i="22"/>
  <c r="Q76" i="22"/>
  <c r="R76" i="22"/>
  <c r="Q77" i="22"/>
  <c r="R77" i="22"/>
  <c r="Q78" i="22"/>
  <c r="R78" i="22"/>
  <c r="Q79" i="22"/>
  <c r="R79" i="22"/>
  <c r="Q80" i="22"/>
  <c r="R80" i="22"/>
  <c r="Q81" i="22"/>
  <c r="R81" i="22"/>
  <c r="Q82" i="22"/>
  <c r="R82" i="22"/>
  <c r="Q83" i="22"/>
  <c r="R83" i="22"/>
  <c r="Q84" i="22"/>
  <c r="R84" i="22"/>
  <c r="M35" i="22"/>
  <c r="N35" i="22"/>
  <c r="Q35" i="22"/>
  <c r="R35" i="22"/>
  <c r="M36" i="22"/>
  <c r="N36" i="22"/>
  <c r="Q36" i="22"/>
  <c r="R36" i="22"/>
  <c r="M37" i="22"/>
  <c r="N37" i="22"/>
  <c r="Q37" i="22"/>
  <c r="R37" i="22"/>
  <c r="M38" i="22"/>
  <c r="N38" i="22"/>
  <c r="Q38" i="22"/>
  <c r="R38" i="22"/>
  <c r="M39" i="22"/>
  <c r="N39" i="22"/>
  <c r="Q39" i="22"/>
  <c r="R39" i="22"/>
  <c r="M40" i="22"/>
  <c r="N40" i="22"/>
  <c r="Q40" i="22"/>
  <c r="R40" i="22"/>
  <c r="M41" i="22"/>
  <c r="N41" i="22"/>
  <c r="Q41" i="22"/>
  <c r="R41" i="22"/>
  <c r="M42" i="22"/>
  <c r="N42" i="22"/>
  <c r="Q42" i="22"/>
  <c r="R42" i="22"/>
  <c r="M43" i="22"/>
  <c r="N43" i="22"/>
  <c r="Q43" i="22"/>
  <c r="R43" i="22"/>
  <c r="M44" i="22"/>
  <c r="N44" i="22"/>
  <c r="Q44" i="22"/>
  <c r="R44" i="22"/>
  <c r="M45" i="22"/>
  <c r="N45" i="22"/>
  <c r="Q45" i="22"/>
  <c r="R45" i="22"/>
  <c r="M46" i="22"/>
  <c r="N46" i="22"/>
  <c r="Q46" i="22"/>
  <c r="R46" i="22"/>
  <c r="M47" i="22"/>
  <c r="N47" i="22"/>
  <c r="Q47" i="22"/>
  <c r="R47" i="22"/>
  <c r="M12" i="22"/>
  <c r="N12" i="22"/>
  <c r="Q12" i="22"/>
  <c r="R12" i="22"/>
  <c r="M13" i="22"/>
  <c r="N13" i="22"/>
  <c r="Q13" i="22"/>
  <c r="R13" i="22"/>
  <c r="M14" i="22"/>
  <c r="N14" i="22"/>
  <c r="Q14" i="22"/>
  <c r="R14" i="22"/>
  <c r="M15" i="22"/>
  <c r="N15" i="22"/>
  <c r="Q15" i="22"/>
  <c r="R15" i="22"/>
  <c r="M16" i="22"/>
  <c r="N16" i="22"/>
  <c r="Q16" i="22"/>
  <c r="R16" i="22"/>
  <c r="M17" i="22"/>
  <c r="N17" i="22"/>
  <c r="Q17" i="22"/>
  <c r="R17" i="22"/>
  <c r="M18" i="22"/>
  <c r="N18" i="22"/>
  <c r="Q18" i="22"/>
  <c r="R18" i="22"/>
  <c r="M19" i="22"/>
  <c r="N19" i="22"/>
  <c r="Q19" i="22"/>
  <c r="R19" i="22"/>
  <c r="M20" i="22"/>
  <c r="N20" i="22"/>
  <c r="Q20" i="22"/>
  <c r="R20" i="22"/>
  <c r="M21" i="22"/>
  <c r="N21" i="22"/>
  <c r="Q21" i="22"/>
  <c r="R21" i="22"/>
  <c r="M22" i="22"/>
  <c r="N22" i="22"/>
  <c r="Q22" i="22"/>
  <c r="R22" i="22"/>
  <c r="M23" i="22"/>
  <c r="N23" i="22"/>
  <c r="Q23" i="22"/>
  <c r="R23" i="22"/>
  <c r="M24" i="22"/>
  <c r="N24" i="22"/>
  <c r="Q24" i="22"/>
  <c r="R24" i="22"/>
  <c r="M25" i="22"/>
  <c r="N25" i="22"/>
  <c r="Q25" i="22"/>
  <c r="R25" i="22"/>
  <c r="M26" i="22"/>
  <c r="N26" i="22"/>
  <c r="Q26" i="22"/>
  <c r="R26" i="22"/>
  <c r="M27" i="22"/>
  <c r="N27" i="22"/>
  <c r="Q27" i="22"/>
  <c r="R27" i="22"/>
  <c r="M28" i="22"/>
  <c r="N28" i="22"/>
  <c r="Q28" i="22"/>
  <c r="R28" i="22"/>
  <c r="M29" i="22"/>
  <c r="N29" i="22"/>
  <c r="Q29" i="22"/>
  <c r="R29" i="22"/>
  <c r="M30" i="22"/>
  <c r="N30" i="22"/>
  <c r="Q30" i="22"/>
  <c r="R30" i="22"/>
  <c r="M31" i="22"/>
  <c r="N31" i="22"/>
  <c r="Q31" i="22"/>
  <c r="R31" i="22"/>
  <c r="M32" i="22"/>
  <c r="N32" i="22"/>
  <c r="Q32" i="22"/>
  <c r="R32" i="22"/>
  <c r="M33" i="22"/>
  <c r="N33" i="22"/>
  <c r="Q33" i="22"/>
  <c r="R33" i="22"/>
  <c r="Q2" i="22"/>
  <c r="R2" i="22"/>
  <c r="Q3" i="22"/>
  <c r="R3" i="22"/>
  <c r="Q4" i="22"/>
  <c r="R4" i="22"/>
  <c r="Q5" i="22"/>
  <c r="R5" i="22"/>
  <c r="Q6" i="22"/>
  <c r="R6" i="22"/>
  <c r="Q7" i="22"/>
  <c r="R7" i="22"/>
  <c r="Q8" i="22"/>
  <c r="R8" i="22"/>
  <c r="Q9" i="22"/>
  <c r="R9" i="22"/>
  <c r="Q10" i="22"/>
  <c r="R10" i="22"/>
  <c r="L483" i="19"/>
  <c r="H18" i="35"/>
  <c r="G18" i="35"/>
  <c r="F18" i="35"/>
  <c r="E18" i="35"/>
  <c r="H17" i="35"/>
  <c r="G17" i="35"/>
  <c r="F17" i="35"/>
  <c r="E17" i="35"/>
  <c r="I3" i="35"/>
  <c r="J3" i="35"/>
  <c r="K3" i="35"/>
  <c r="L3" i="35"/>
  <c r="I4" i="35"/>
  <c r="J4" i="35"/>
  <c r="K4" i="35"/>
  <c r="L4" i="35"/>
  <c r="I5" i="35"/>
  <c r="J5" i="35"/>
  <c r="K5" i="35"/>
  <c r="L5" i="35"/>
  <c r="I6" i="35"/>
  <c r="J6" i="35"/>
  <c r="K6" i="35"/>
  <c r="L6" i="35"/>
  <c r="I7" i="35"/>
  <c r="J7" i="35"/>
  <c r="K7" i="35"/>
  <c r="L7" i="35"/>
  <c r="I8" i="35"/>
  <c r="J8" i="35"/>
  <c r="K8" i="35"/>
  <c r="L8" i="35"/>
  <c r="I9" i="35"/>
  <c r="J9" i="35"/>
  <c r="K9" i="35"/>
  <c r="L9" i="35"/>
  <c r="I10" i="35"/>
  <c r="J10" i="35"/>
  <c r="K10" i="35"/>
  <c r="L10" i="35"/>
  <c r="I11" i="35"/>
  <c r="J11" i="35"/>
  <c r="K11" i="35"/>
  <c r="L11" i="35"/>
  <c r="I12" i="35"/>
  <c r="J12" i="35"/>
  <c r="K12" i="35"/>
  <c r="L12" i="35"/>
  <c r="I13" i="35"/>
  <c r="J13" i="35"/>
  <c r="K13" i="35"/>
  <c r="L13" i="35"/>
  <c r="I14" i="35"/>
  <c r="J14" i="35"/>
  <c r="K14" i="35"/>
  <c r="L14" i="35"/>
  <c r="I15" i="35"/>
  <c r="J15" i="35"/>
  <c r="K15" i="35"/>
  <c r="L15" i="35"/>
  <c r="I16" i="35"/>
  <c r="J16" i="35"/>
  <c r="K16" i="35"/>
  <c r="L16" i="35"/>
  <c r="L2" i="35"/>
  <c r="K2" i="35"/>
  <c r="J2" i="35"/>
  <c r="I2" i="35"/>
  <c r="L666" i="19"/>
  <c r="M666" i="19"/>
  <c r="L667" i="19"/>
  <c r="M667" i="19"/>
  <c r="L654" i="19"/>
  <c r="M654" i="19"/>
  <c r="L655" i="19"/>
  <c r="M655" i="19"/>
  <c r="L620" i="19"/>
  <c r="M620" i="19"/>
  <c r="L621" i="19"/>
  <c r="M621" i="19"/>
  <c r="P620" i="19"/>
  <c r="Q620" i="19"/>
  <c r="P621" i="19"/>
  <c r="Q621" i="19"/>
  <c r="L480" i="19"/>
  <c r="M480" i="19"/>
  <c r="L481" i="19"/>
  <c r="M481" i="19"/>
  <c r="L482" i="19"/>
  <c r="M482" i="19"/>
  <c r="P480" i="19"/>
  <c r="Q480" i="19"/>
  <c r="P481" i="19"/>
  <c r="Q481" i="19"/>
  <c r="P482" i="19"/>
  <c r="Q482" i="19"/>
  <c r="P370" i="19"/>
  <c r="Q370" i="19"/>
  <c r="P371" i="19"/>
  <c r="Q371" i="19"/>
  <c r="P372" i="19"/>
  <c r="Q372" i="19"/>
  <c r="P373" i="19"/>
  <c r="Q373" i="19"/>
  <c r="P374" i="19"/>
  <c r="Q374" i="19"/>
  <c r="P375" i="19"/>
  <c r="Q375" i="19"/>
  <c r="P376" i="19"/>
  <c r="Q376" i="19"/>
  <c r="P377" i="19"/>
  <c r="Q377" i="19"/>
  <c r="P378" i="19"/>
  <c r="Q378" i="19"/>
  <c r="P379" i="19"/>
  <c r="Q379" i="19"/>
  <c r="P380" i="19"/>
  <c r="Q380" i="19"/>
  <c r="P381" i="19"/>
  <c r="Q381" i="19"/>
  <c r="P382" i="19"/>
  <c r="Q382" i="19"/>
  <c r="P383" i="19"/>
  <c r="Q383" i="19"/>
  <c r="P384" i="19"/>
  <c r="Q384" i="19"/>
  <c r="P385" i="19"/>
  <c r="Q385" i="19"/>
  <c r="P386" i="19"/>
  <c r="Q386" i="19"/>
  <c r="P387" i="19"/>
  <c r="Q387" i="19"/>
  <c r="P388" i="19"/>
  <c r="Q388" i="19"/>
  <c r="P389" i="19"/>
  <c r="Q389" i="19"/>
  <c r="P390" i="19"/>
  <c r="Q390" i="19"/>
  <c r="L370" i="19"/>
  <c r="M370" i="19"/>
  <c r="L371" i="19"/>
  <c r="M371" i="19"/>
  <c r="L372" i="19"/>
  <c r="M372" i="19"/>
  <c r="L373" i="19"/>
  <c r="M373" i="19"/>
  <c r="L374" i="19"/>
  <c r="M374" i="19"/>
  <c r="L375" i="19"/>
  <c r="M375" i="19"/>
  <c r="L376" i="19"/>
  <c r="M376" i="19"/>
  <c r="L377" i="19"/>
  <c r="M377" i="19"/>
  <c r="L378" i="19"/>
  <c r="M378" i="19"/>
  <c r="L379" i="19"/>
  <c r="M379" i="19"/>
  <c r="L380" i="19"/>
  <c r="M380" i="19"/>
  <c r="L381" i="19"/>
  <c r="M381" i="19"/>
  <c r="L382" i="19"/>
  <c r="M382" i="19"/>
  <c r="L383" i="19"/>
  <c r="M383" i="19"/>
  <c r="L384" i="19"/>
  <c r="M384" i="19"/>
  <c r="L385" i="19"/>
  <c r="M385" i="19"/>
  <c r="L386" i="19"/>
  <c r="M386" i="19"/>
  <c r="L387" i="19"/>
  <c r="M387" i="19"/>
  <c r="L388" i="19"/>
  <c r="M388" i="19"/>
  <c r="L389" i="19"/>
  <c r="M389" i="19"/>
  <c r="L390" i="19"/>
  <c r="M390" i="19"/>
  <c r="P318" i="19"/>
  <c r="Q318" i="19"/>
  <c r="P319" i="19"/>
  <c r="Q319" i="19"/>
  <c r="P320" i="19"/>
  <c r="Q320" i="19"/>
  <c r="P321" i="19"/>
  <c r="Q321" i="19"/>
  <c r="P322" i="19"/>
  <c r="Q322" i="19"/>
  <c r="P323" i="19"/>
  <c r="Q323" i="19"/>
  <c r="P324" i="19"/>
  <c r="Q324" i="19"/>
  <c r="P325" i="19"/>
  <c r="Q325" i="19"/>
  <c r="P326" i="19"/>
  <c r="Q326" i="19"/>
  <c r="P327" i="19"/>
  <c r="Q327" i="19"/>
  <c r="P328" i="19"/>
  <c r="Q328" i="19"/>
  <c r="P329" i="19"/>
  <c r="Q329" i="19"/>
  <c r="P330" i="19"/>
  <c r="Q330" i="19"/>
  <c r="L218" i="19"/>
  <c r="M218" i="19"/>
  <c r="L219" i="19"/>
  <c r="M219" i="19"/>
  <c r="L220" i="19"/>
  <c r="M220" i="19"/>
  <c r="L221" i="19"/>
  <c r="M221" i="19"/>
  <c r="L222" i="19"/>
  <c r="M222" i="19"/>
  <c r="L223" i="19"/>
  <c r="M223" i="19"/>
  <c r="L224" i="19"/>
  <c r="M224" i="19"/>
  <c r="P218" i="19"/>
  <c r="Q218" i="19"/>
  <c r="P219" i="19"/>
  <c r="Q219" i="19"/>
  <c r="P220" i="19"/>
  <c r="Q220" i="19"/>
  <c r="P221" i="19"/>
  <c r="Q221" i="19"/>
  <c r="P222" i="19"/>
  <c r="Q222" i="19"/>
  <c r="P223" i="19"/>
  <c r="Q223" i="19"/>
  <c r="P224" i="19"/>
  <c r="Q224" i="19"/>
  <c r="P226" i="19"/>
  <c r="Q226" i="19"/>
  <c r="P227" i="19"/>
  <c r="Q227" i="19"/>
  <c r="P228" i="19"/>
  <c r="Q228" i="19"/>
  <c r="P229" i="19"/>
  <c r="Q229" i="19"/>
  <c r="P230" i="19"/>
  <c r="Q230" i="19"/>
  <c r="P231" i="19"/>
  <c r="Q231" i="19"/>
  <c r="P232" i="19"/>
  <c r="Q232" i="19"/>
  <c r="P233" i="19"/>
  <c r="Q233" i="19"/>
  <c r="P234" i="19"/>
  <c r="Q234" i="19"/>
  <c r="P235" i="19"/>
  <c r="Q235" i="19"/>
  <c r="P236" i="19"/>
  <c r="Q236" i="19"/>
  <c r="P237" i="19"/>
  <c r="Q237" i="19"/>
  <c r="P238" i="19"/>
  <c r="Q238" i="19"/>
  <c r="P239" i="19"/>
  <c r="Q239" i="19"/>
  <c r="P240" i="19"/>
  <c r="Q240" i="19"/>
  <c r="P241" i="19"/>
  <c r="Q241" i="19"/>
  <c r="P242" i="19"/>
  <c r="Q242" i="19"/>
  <c r="P243" i="19"/>
  <c r="Q243" i="19"/>
  <c r="P244" i="19"/>
  <c r="Q244" i="19"/>
  <c r="P245" i="19"/>
  <c r="Q245" i="19"/>
  <c r="P246" i="19"/>
  <c r="Q246" i="19"/>
  <c r="P247" i="19"/>
  <c r="Q247" i="19"/>
  <c r="L226" i="19"/>
  <c r="M226" i="19"/>
  <c r="L227" i="19"/>
  <c r="M227" i="19"/>
  <c r="L228" i="19"/>
  <c r="M228" i="19"/>
  <c r="L229" i="19"/>
  <c r="M229" i="19"/>
  <c r="L230" i="19"/>
  <c r="M230" i="19"/>
  <c r="L231" i="19"/>
  <c r="M231" i="19"/>
  <c r="L232" i="19"/>
  <c r="M232" i="19"/>
  <c r="L233" i="19"/>
  <c r="M233" i="19"/>
  <c r="L234" i="19"/>
  <c r="M234" i="19"/>
  <c r="L235" i="19"/>
  <c r="M235" i="19"/>
  <c r="L236" i="19"/>
  <c r="M236" i="19"/>
  <c r="L237" i="19"/>
  <c r="M237" i="19"/>
  <c r="L238" i="19"/>
  <c r="M238" i="19"/>
  <c r="L239" i="19"/>
  <c r="M239" i="19"/>
  <c r="L240" i="19"/>
  <c r="M240" i="19"/>
  <c r="L241" i="19"/>
  <c r="M241" i="19"/>
  <c r="L242" i="19"/>
  <c r="M242" i="19"/>
  <c r="L243" i="19"/>
  <c r="M243" i="19"/>
  <c r="L244" i="19"/>
  <c r="M244" i="19"/>
  <c r="L245" i="19"/>
  <c r="M245" i="19"/>
  <c r="L246" i="19"/>
  <c r="M246" i="19"/>
  <c r="L247" i="19"/>
  <c r="M247" i="19"/>
  <c r="P105" i="19"/>
  <c r="Q105" i="19"/>
  <c r="L105" i="19"/>
  <c r="M105" i="19"/>
  <c r="L713" i="19"/>
  <c r="M713" i="19"/>
  <c r="P713" i="19"/>
  <c r="Q713" i="19"/>
  <c r="L714" i="19"/>
  <c r="M714" i="19"/>
  <c r="P714" i="19"/>
  <c r="Q714" i="19"/>
  <c r="L715" i="19"/>
  <c r="M715" i="19"/>
  <c r="P715" i="19"/>
  <c r="Q715" i="19"/>
  <c r="L716" i="19"/>
  <c r="M716" i="19"/>
  <c r="P716" i="19"/>
  <c r="Q716" i="19"/>
  <c r="L717" i="19"/>
  <c r="M717" i="19"/>
  <c r="P717" i="19"/>
  <c r="Q717" i="19"/>
  <c r="L718" i="19"/>
  <c r="M718" i="19"/>
  <c r="P718" i="19"/>
  <c r="Q718" i="19"/>
  <c r="L719" i="19"/>
  <c r="M719" i="19"/>
  <c r="P719" i="19"/>
  <c r="Q719" i="19"/>
  <c r="L720" i="19"/>
  <c r="M720" i="19"/>
  <c r="P720" i="19"/>
  <c r="Q720" i="19"/>
  <c r="L721" i="19"/>
  <c r="M721" i="19"/>
  <c r="P721" i="19"/>
  <c r="Q721" i="19"/>
  <c r="L722" i="19"/>
  <c r="M722" i="19"/>
  <c r="P722" i="19"/>
  <c r="Q722" i="19"/>
  <c r="L723" i="19"/>
  <c r="M723" i="19"/>
  <c r="P723" i="19"/>
  <c r="Q723" i="19"/>
  <c r="L724" i="19"/>
  <c r="M724" i="19"/>
  <c r="P724" i="19"/>
  <c r="Q724" i="19"/>
  <c r="L725" i="19"/>
  <c r="M725" i="19"/>
  <c r="P725" i="19"/>
  <c r="Q725" i="19"/>
  <c r="L726" i="19"/>
  <c r="M726" i="19"/>
  <c r="P726" i="19"/>
  <c r="Q726" i="19"/>
  <c r="L727" i="19"/>
  <c r="M727" i="19"/>
  <c r="P727" i="19"/>
  <c r="Q727" i="19"/>
  <c r="L728" i="19"/>
  <c r="M728" i="19"/>
  <c r="P728" i="19"/>
  <c r="Q728" i="19"/>
  <c r="L729" i="19"/>
  <c r="M729" i="19"/>
  <c r="P729" i="19"/>
  <c r="Q729" i="19"/>
  <c r="L730" i="19"/>
  <c r="M730" i="19"/>
  <c r="P730" i="19"/>
  <c r="Q730" i="19"/>
  <c r="L731" i="19"/>
  <c r="M731" i="19"/>
  <c r="P731" i="19"/>
  <c r="Q731" i="19"/>
  <c r="L704" i="19"/>
  <c r="M704" i="19"/>
  <c r="P704" i="19"/>
  <c r="Q704" i="19"/>
  <c r="L705" i="19"/>
  <c r="M705" i="19"/>
  <c r="P705" i="19"/>
  <c r="Q705" i="19"/>
  <c r="L706" i="19"/>
  <c r="M706" i="19"/>
  <c r="P706" i="19"/>
  <c r="Q706" i="19"/>
  <c r="L707" i="19"/>
  <c r="M707" i="19"/>
  <c r="P707" i="19"/>
  <c r="Q707" i="19"/>
  <c r="L708" i="19"/>
  <c r="M708" i="19"/>
  <c r="P708" i="19"/>
  <c r="Q708" i="19"/>
  <c r="L709" i="19"/>
  <c r="M709" i="19"/>
  <c r="P709" i="19"/>
  <c r="Q709" i="19"/>
  <c r="L710" i="19"/>
  <c r="M710" i="19"/>
  <c r="P710" i="19"/>
  <c r="Q710" i="19"/>
  <c r="L711" i="19"/>
  <c r="M711" i="19"/>
  <c r="P711" i="19"/>
  <c r="Q711" i="19"/>
  <c r="L698" i="19"/>
  <c r="M698" i="19"/>
  <c r="P698" i="19"/>
  <c r="Q698" i="19"/>
  <c r="L699" i="19"/>
  <c r="M699" i="19"/>
  <c r="P699" i="19"/>
  <c r="Q699" i="19"/>
  <c r="L700" i="19"/>
  <c r="M700" i="19"/>
  <c r="P700" i="19"/>
  <c r="Q700" i="19"/>
  <c r="L701" i="19"/>
  <c r="M701" i="19"/>
  <c r="P701" i="19"/>
  <c r="Q701" i="19"/>
  <c r="L702" i="19"/>
  <c r="M702" i="19"/>
  <c r="P702" i="19"/>
  <c r="Q702" i="19"/>
  <c r="L695" i="19"/>
  <c r="M695" i="19"/>
  <c r="P695" i="19"/>
  <c r="Q695" i="19"/>
  <c r="L696" i="19"/>
  <c r="M696" i="19"/>
  <c r="P696" i="19"/>
  <c r="Q696" i="19"/>
  <c r="L693" i="19"/>
  <c r="M693" i="19"/>
  <c r="P693" i="19"/>
  <c r="Q693" i="19"/>
  <c r="L675" i="19"/>
  <c r="M675" i="19"/>
  <c r="P675" i="19"/>
  <c r="Q675" i="19"/>
  <c r="L676" i="19"/>
  <c r="M676" i="19"/>
  <c r="P676" i="19"/>
  <c r="Q676" i="19"/>
  <c r="L677" i="19"/>
  <c r="M677" i="19"/>
  <c r="P677" i="19"/>
  <c r="Q677" i="19"/>
  <c r="L678" i="19"/>
  <c r="M678" i="19"/>
  <c r="P678" i="19"/>
  <c r="Q678" i="19"/>
  <c r="L679" i="19"/>
  <c r="M679" i="19"/>
  <c r="P679" i="19"/>
  <c r="Q679" i="19"/>
  <c r="L680" i="19"/>
  <c r="M680" i="19"/>
  <c r="P680" i="19"/>
  <c r="Q680" i="19"/>
  <c r="L681" i="19"/>
  <c r="M681" i="19"/>
  <c r="P681" i="19"/>
  <c r="Q681" i="19"/>
  <c r="L682" i="19"/>
  <c r="M682" i="19"/>
  <c r="P682" i="19"/>
  <c r="Q682" i="19"/>
  <c r="L683" i="19"/>
  <c r="M683" i="19"/>
  <c r="P683" i="19"/>
  <c r="Q683" i="19"/>
  <c r="L684" i="19"/>
  <c r="M684" i="19"/>
  <c r="P684" i="19"/>
  <c r="Q684" i="19"/>
  <c r="L685" i="19"/>
  <c r="M685" i="19"/>
  <c r="P685" i="19"/>
  <c r="Q685" i="19"/>
  <c r="L686" i="19"/>
  <c r="M686" i="19"/>
  <c r="P686" i="19"/>
  <c r="Q686" i="19"/>
  <c r="L687" i="19"/>
  <c r="M687" i="19"/>
  <c r="P687" i="19"/>
  <c r="Q687" i="19"/>
  <c r="L688" i="19"/>
  <c r="M688" i="19"/>
  <c r="P688" i="19"/>
  <c r="Q688" i="19"/>
  <c r="L689" i="19"/>
  <c r="M689" i="19"/>
  <c r="P689" i="19"/>
  <c r="Q689" i="19"/>
  <c r="L690" i="19"/>
  <c r="M690" i="19"/>
  <c r="P690" i="19"/>
  <c r="Q690" i="19"/>
  <c r="L691" i="19"/>
  <c r="M691" i="19"/>
  <c r="P691" i="19"/>
  <c r="Q691" i="19"/>
  <c r="L673" i="19"/>
  <c r="M673" i="19"/>
  <c r="P673" i="19"/>
  <c r="Q673" i="19"/>
  <c r="L669" i="19"/>
  <c r="M669" i="19"/>
  <c r="P669" i="19"/>
  <c r="Q669" i="19"/>
  <c r="L670" i="19"/>
  <c r="M670" i="19"/>
  <c r="P670" i="19"/>
  <c r="Q670" i="19"/>
  <c r="L671" i="19"/>
  <c r="M671" i="19"/>
  <c r="P671" i="19"/>
  <c r="Q671" i="19"/>
  <c r="P666" i="19"/>
  <c r="Q666" i="19"/>
  <c r="P667" i="19"/>
  <c r="Q667" i="19"/>
  <c r="L660" i="19"/>
  <c r="M660" i="19"/>
  <c r="P660" i="19"/>
  <c r="Q660" i="19"/>
  <c r="L661" i="19"/>
  <c r="M661" i="19"/>
  <c r="P661" i="19"/>
  <c r="Q661" i="19"/>
  <c r="L662" i="19"/>
  <c r="M662" i="19"/>
  <c r="P662" i="19"/>
  <c r="Q662" i="19"/>
  <c r="L663" i="19"/>
  <c r="M663" i="19"/>
  <c r="P663" i="19"/>
  <c r="Q663" i="19"/>
  <c r="L664" i="19"/>
  <c r="M664" i="19"/>
  <c r="P664" i="19"/>
  <c r="Q664" i="19"/>
  <c r="L657" i="19"/>
  <c r="M657" i="19"/>
  <c r="P657" i="19"/>
  <c r="Q657" i="19"/>
  <c r="L658" i="19"/>
  <c r="M658" i="19"/>
  <c r="P658" i="19"/>
  <c r="Q658" i="19"/>
  <c r="P654" i="19"/>
  <c r="Q654" i="19"/>
  <c r="P655" i="19"/>
  <c r="Q655" i="19"/>
  <c r="L650" i="19"/>
  <c r="M650" i="19"/>
  <c r="P650" i="19"/>
  <c r="Q650" i="19"/>
  <c r="L651" i="19"/>
  <c r="M651" i="19"/>
  <c r="P651" i="19"/>
  <c r="Q651" i="19"/>
  <c r="L652" i="19"/>
  <c r="M652" i="19"/>
  <c r="P652" i="19"/>
  <c r="Q652" i="19"/>
  <c r="L639" i="19"/>
  <c r="M639" i="19"/>
  <c r="P639" i="19"/>
  <c r="Q639" i="19"/>
  <c r="L640" i="19"/>
  <c r="M640" i="19"/>
  <c r="P640" i="19"/>
  <c r="Q640" i="19"/>
  <c r="L641" i="19"/>
  <c r="M641" i="19"/>
  <c r="P641" i="19"/>
  <c r="Q641" i="19"/>
  <c r="L642" i="19"/>
  <c r="M642" i="19"/>
  <c r="P642" i="19"/>
  <c r="Q642" i="19"/>
  <c r="L643" i="19"/>
  <c r="M643" i="19"/>
  <c r="P643" i="19"/>
  <c r="Q643" i="19"/>
  <c r="L644" i="19"/>
  <c r="M644" i="19"/>
  <c r="P644" i="19"/>
  <c r="Q644" i="19"/>
  <c r="L645" i="19"/>
  <c r="M645" i="19"/>
  <c r="P645" i="19"/>
  <c r="Q645" i="19"/>
  <c r="L646" i="19"/>
  <c r="M646" i="19"/>
  <c r="P646" i="19"/>
  <c r="Q646" i="19"/>
  <c r="L647" i="19"/>
  <c r="M647" i="19"/>
  <c r="P647" i="19"/>
  <c r="Q647" i="19"/>
  <c r="L648" i="19"/>
  <c r="M648" i="19"/>
  <c r="P648" i="19"/>
  <c r="Q648" i="19"/>
  <c r="L635" i="19"/>
  <c r="M635" i="19"/>
  <c r="P635" i="19"/>
  <c r="Q635" i="19"/>
  <c r="L636" i="19"/>
  <c r="M636" i="19"/>
  <c r="P636" i="19"/>
  <c r="Q636" i="19"/>
  <c r="L637" i="19"/>
  <c r="M637" i="19"/>
  <c r="P637" i="19"/>
  <c r="Q637" i="19"/>
  <c r="L623" i="19"/>
  <c r="M623" i="19"/>
  <c r="P623" i="19"/>
  <c r="Q623" i="19"/>
  <c r="L624" i="19"/>
  <c r="M624" i="19"/>
  <c r="P624" i="19"/>
  <c r="Q624" i="19"/>
  <c r="L625" i="19"/>
  <c r="M625" i="19"/>
  <c r="P625" i="19"/>
  <c r="Q625" i="19"/>
  <c r="L626" i="19"/>
  <c r="M626" i="19"/>
  <c r="P626" i="19"/>
  <c r="Q626" i="19"/>
  <c r="L627" i="19"/>
  <c r="M627" i="19"/>
  <c r="P627" i="19"/>
  <c r="Q627" i="19"/>
  <c r="L628" i="19"/>
  <c r="M628" i="19"/>
  <c r="P628" i="19"/>
  <c r="Q628" i="19"/>
  <c r="L629" i="19"/>
  <c r="M629" i="19"/>
  <c r="P629" i="19"/>
  <c r="Q629" i="19"/>
  <c r="L630" i="19"/>
  <c r="M630" i="19"/>
  <c r="P630" i="19"/>
  <c r="Q630" i="19"/>
  <c r="L631" i="19"/>
  <c r="M631" i="19"/>
  <c r="P631" i="19"/>
  <c r="Q631" i="19"/>
  <c r="L632" i="19"/>
  <c r="M632" i="19"/>
  <c r="P632" i="19"/>
  <c r="Q632" i="19"/>
  <c r="L633" i="19"/>
  <c r="M633" i="19"/>
  <c r="P633" i="19"/>
  <c r="Q633" i="19"/>
  <c r="L605" i="19"/>
  <c r="M605" i="19"/>
  <c r="P605" i="19"/>
  <c r="Q605" i="19"/>
  <c r="L606" i="19"/>
  <c r="M606" i="19"/>
  <c r="P606" i="19"/>
  <c r="Q606" i="19"/>
  <c r="L607" i="19"/>
  <c r="M607" i="19"/>
  <c r="P607" i="19"/>
  <c r="Q607" i="19"/>
  <c r="L608" i="19"/>
  <c r="M608" i="19"/>
  <c r="P608" i="19"/>
  <c r="Q608" i="19"/>
  <c r="L609" i="19"/>
  <c r="M609" i="19"/>
  <c r="P609" i="19"/>
  <c r="Q609" i="19"/>
  <c r="L610" i="19"/>
  <c r="M610" i="19"/>
  <c r="P610" i="19"/>
  <c r="Q610" i="19"/>
  <c r="L611" i="19"/>
  <c r="M611" i="19"/>
  <c r="P611" i="19"/>
  <c r="Q611" i="19"/>
  <c r="L612" i="19"/>
  <c r="M612" i="19"/>
  <c r="P612" i="19"/>
  <c r="Q612" i="19"/>
  <c r="L613" i="19"/>
  <c r="M613" i="19"/>
  <c r="P613" i="19"/>
  <c r="Q613" i="19"/>
  <c r="L614" i="19"/>
  <c r="M614" i="19"/>
  <c r="P614" i="19"/>
  <c r="Q614" i="19"/>
  <c r="L615" i="19"/>
  <c r="M615" i="19"/>
  <c r="P615" i="19"/>
  <c r="Q615" i="19"/>
  <c r="L616" i="19"/>
  <c r="M616" i="19"/>
  <c r="P616" i="19"/>
  <c r="Q616" i="19"/>
  <c r="L617" i="19"/>
  <c r="M617" i="19"/>
  <c r="P617" i="19"/>
  <c r="Q617" i="19"/>
  <c r="L618" i="19"/>
  <c r="M618" i="19"/>
  <c r="P618" i="19"/>
  <c r="Q618" i="19"/>
  <c r="L580" i="19"/>
  <c r="M580" i="19"/>
  <c r="P580" i="19"/>
  <c r="Q580" i="19"/>
  <c r="L581" i="19"/>
  <c r="M581" i="19"/>
  <c r="P581" i="19"/>
  <c r="Q581" i="19"/>
  <c r="L582" i="19"/>
  <c r="M582" i="19"/>
  <c r="P582" i="19"/>
  <c r="Q582" i="19"/>
  <c r="L583" i="19"/>
  <c r="M583" i="19"/>
  <c r="P583" i="19"/>
  <c r="Q583" i="19"/>
  <c r="L584" i="19"/>
  <c r="M584" i="19"/>
  <c r="P584" i="19"/>
  <c r="Q584" i="19"/>
  <c r="L585" i="19"/>
  <c r="M585" i="19"/>
  <c r="P585" i="19"/>
  <c r="Q585" i="19"/>
  <c r="L586" i="19"/>
  <c r="M586" i="19"/>
  <c r="P586" i="19"/>
  <c r="Q586" i="19"/>
  <c r="L587" i="19"/>
  <c r="M587" i="19"/>
  <c r="P587" i="19"/>
  <c r="Q587" i="19"/>
  <c r="L588" i="19"/>
  <c r="M588" i="19"/>
  <c r="P588" i="19"/>
  <c r="Q588" i="19"/>
  <c r="L589" i="19"/>
  <c r="M589" i="19"/>
  <c r="P589" i="19"/>
  <c r="Q589" i="19"/>
  <c r="L590" i="19"/>
  <c r="M590" i="19"/>
  <c r="P590" i="19"/>
  <c r="Q590" i="19"/>
  <c r="L591" i="19"/>
  <c r="M591" i="19"/>
  <c r="P591" i="19"/>
  <c r="Q591" i="19"/>
  <c r="L592" i="19"/>
  <c r="M592" i="19"/>
  <c r="P592" i="19"/>
  <c r="Q592" i="19"/>
  <c r="L593" i="19"/>
  <c r="M593" i="19"/>
  <c r="P593" i="19"/>
  <c r="Q593" i="19"/>
  <c r="L594" i="19"/>
  <c r="M594" i="19"/>
  <c r="P594" i="19"/>
  <c r="Q594" i="19"/>
  <c r="L595" i="19"/>
  <c r="M595" i="19"/>
  <c r="P595" i="19"/>
  <c r="Q595" i="19"/>
  <c r="L596" i="19"/>
  <c r="M596" i="19"/>
  <c r="P596" i="19"/>
  <c r="Q596" i="19"/>
  <c r="L597" i="19"/>
  <c r="M597" i="19"/>
  <c r="P597" i="19"/>
  <c r="Q597" i="19"/>
  <c r="L598" i="19"/>
  <c r="M598" i="19"/>
  <c r="P598" i="19"/>
  <c r="Q598" i="19"/>
  <c r="L599" i="19"/>
  <c r="M599" i="19"/>
  <c r="P599" i="19"/>
  <c r="Q599" i="19"/>
  <c r="L600" i="19"/>
  <c r="M600" i="19"/>
  <c r="P600" i="19"/>
  <c r="Q600" i="19"/>
  <c r="L601" i="19"/>
  <c r="M601" i="19"/>
  <c r="P601" i="19"/>
  <c r="Q601" i="19"/>
  <c r="L602" i="19"/>
  <c r="M602" i="19"/>
  <c r="P602" i="19"/>
  <c r="Q602" i="19"/>
  <c r="L603" i="19"/>
  <c r="M603" i="19"/>
  <c r="P603" i="19"/>
  <c r="Q603" i="19"/>
  <c r="L578" i="19"/>
  <c r="M578" i="19"/>
  <c r="P578" i="19"/>
  <c r="Q578" i="19"/>
  <c r="L565" i="19"/>
  <c r="M565" i="19"/>
  <c r="P565" i="19"/>
  <c r="Q565" i="19"/>
  <c r="L566" i="19"/>
  <c r="M566" i="19"/>
  <c r="P566" i="19"/>
  <c r="Q566" i="19"/>
  <c r="L567" i="19"/>
  <c r="M567" i="19"/>
  <c r="P567" i="19"/>
  <c r="Q567" i="19"/>
  <c r="L568" i="19"/>
  <c r="M568" i="19"/>
  <c r="P568" i="19"/>
  <c r="Q568" i="19"/>
  <c r="L569" i="19"/>
  <c r="M569" i="19"/>
  <c r="P569" i="19"/>
  <c r="Q569" i="19"/>
  <c r="L570" i="19"/>
  <c r="M570" i="19"/>
  <c r="P570" i="19"/>
  <c r="Q570" i="19"/>
  <c r="L571" i="19"/>
  <c r="M571" i="19"/>
  <c r="P571" i="19"/>
  <c r="Q571" i="19"/>
  <c r="L572" i="19"/>
  <c r="M572" i="19"/>
  <c r="P572" i="19"/>
  <c r="Q572" i="19"/>
  <c r="L573" i="19"/>
  <c r="M573" i="19"/>
  <c r="P573" i="19"/>
  <c r="Q573" i="19"/>
  <c r="L574" i="19"/>
  <c r="M574" i="19"/>
  <c r="P574" i="19"/>
  <c r="Q574" i="19"/>
  <c r="L575" i="19"/>
  <c r="M575" i="19"/>
  <c r="P575" i="19"/>
  <c r="Q575" i="19"/>
  <c r="L576" i="19"/>
  <c r="M576" i="19"/>
  <c r="P576" i="19"/>
  <c r="Q576" i="19"/>
  <c r="L563" i="19"/>
  <c r="M563" i="19"/>
  <c r="P563" i="19"/>
  <c r="Q563" i="19"/>
  <c r="L489" i="19"/>
  <c r="M489" i="19"/>
  <c r="P489" i="19"/>
  <c r="Q489" i="19"/>
  <c r="L490" i="19"/>
  <c r="M490" i="19"/>
  <c r="P490" i="19"/>
  <c r="Q490" i="19"/>
  <c r="L491" i="19"/>
  <c r="M491" i="19"/>
  <c r="P491" i="19"/>
  <c r="Q491" i="19"/>
  <c r="L492" i="19"/>
  <c r="M492" i="19"/>
  <c r="P492" i="19"/>
  <c r="Q492" i="19"/>
  <c r="L493" i="19"/>
  <c r="M493" i="19"/>
  <c r="P493" i="19"/>
  <c r="Q493" i="19"/>
  <c r="L494" i="19"/>
  <c r="M494" i="19"/>
  <c r="P494" i="19"/>
  <c r="Q494" i="19"/>
  <c r="L495" i="19"/>
  <c r="M495" i="19"/>
  <c r="P495" i="19"/>
  <c r="Q495" i="19"/>
  <c r="L496" i="19"/>
  <c r="M496" i="19"/>
  <c r="P496" i="19"/>
  <c r="Q496" i="19"/>
  <c r="L497" i="19"/>
  <c r="M497" i="19"/>
  <c r="P497" i="19"/>
  <c r="Q497" i="19"/>
  <c r="L498" i="19"/>
  <c r="M498" i="19"/>
  <c r="P498" i="19"/>
  <c r="Q498" i="19"/>
  <c r="L499" i="19"/>
  <c r="M499" i="19"/>
  <c r="P499" i="19"/>
  <c r="Q499" i="19"/>
  <c r="L500" i="19"/>
  <c r="M500" i="19"/>
  <c r="P500" i="19"/>
  <c r="Q500" i="19"/>
  <c r="L501" i="19"/>
  <c r="M501" i="19"/>
  <c r="P501" i="19"/>
  <c r="Q501" i="19"/>
  <c r="L502" i="19"/>
  <c r="M502" i="19"/>
  <c r="P502" i="19"/>
  <c r="Q502" i="19"/>
  <c r="L503" i="19"/>
  <c r="M503" i="19"/>
  <c r="P503" i="19"/>
  <c r="Q503" i="19"/>
  <c r="L504" i="19"/>
  <c r="M504" i="19"/>
  <c r="P504" i="19"/>
  <c r="Q504" i="19"/>
  <c r="L505" i="19"/>
  <c r="M505" i="19"/>
  <c r="P505" i="19"/>
  <c r="Q505" i="19"/>
  <c r="L506" i="19"/>
  <c r="M506" i="19"/>
  <c r="P506" i="19"/>
  <c r="Q506" i="19"/>
  <c r="L507" i="19"/>
  <c r="M507" i="19"/>
  <c r="P507" i="19"/>
  <c r="Q507" i="19"/>
  <c r="L508" i="19"/>
  <c r="M508" i="19"/>
  <c r="P508" i="19"/>
  <c r="Q508" i="19"/>
  <c r="L509" i="19"/>
  <c r="M509" i="19"/>
  <c r="P509" i="19"/>
  <c r="Q509" i="19"/>
  <c r="L510" i="19"/>
  <c r="M510" i="19"/>
  <c r="P510" i="19"/>
  <c r="Q510" i="19"/>
  <c r="L511" i="19"/>
  <c r="M511" i="19"/>
  <c r="P511" i="19"/>
  <c r="Q511" i="19"/>
  <c r="L512" i="19"/>
  <c r="M512" i="19"/>
  <c r="P512" i="19"/>
  <c r="Q512" i="19"/>
  <c r="L513" i="19"/>
  <c r="M513" i="19"/>
  <c r="P513" i="19"/>
  <c r="Q513" i="19"/>
  <c r="L514" i="19"/>
  <c r="M514" i="19"/>
  <c r="P514" i="19"/>
  <c r="Q514" i="19"/>
  <c r="L515" i="19"/>
  <c r="M515" i="19"/>
  <c r="P515" i="19"/>
  <c r="Q515" i="19"/>
  <c r="L516" i="19"/>
  <c r="M516" i="19"/>
  <c r="P516" i="19"/>
  <c r="Q516" i="19"/>
  <c r="L517" i="19"/>
  <c r="M517" i="19"/>
  <c r="P517" i="19"/>
  <c r="Q517" i="19"/>
  <c r="L518" i="19"/>
  <c r="M518" i="19"/>
  <c r="P518" i="19"/>
  <c r="Q518" i="19"/>
  <c r="L519" i="19"/>
  <c r="M519" i="19"/>
  <c r="P519" i="19"/>
  <c r="Q519" i="19"/>
  <c r="L520" i="19"/>
  <c r="M520" i="19"/>
  <c r="P520" i="19"/>
  <c r="Q520" i="19"/>
  <c r="L521" i="19"/>
  <c r="M521" i="19"/>
  <c r="P521" i="19"/>
  <c r="Q521" i="19"/>
  <c r="L522" i="19"/>
  <c r="M522" i="19"/>
  <c r="P522" i="19"/>
  <c r="Q522" i="19"/>
  <c r="L523" i="19"/>
  <c r="M523" i="19"/>
  <c r="P523" i="19"/>
  <c r="Q523" i="19"/>
  <c r="L524" i="19"/>
  <c r="M524" i="19"/>
  <c r="P524" i="19"/>
  <c r="Q524" i="19"/>
  <c r="L525" i="19"/>
  <c r="M525" i="19"/>
  <c r="P525" i="19"/>
  <c r="Q525" i="19"/>
  <c r="L526" i="19"/>
  <c r="M526" i="19"/>
  <c r="P526" i="19"/>
  <c r="Q526" i="19"/>
  <c r="L527" i="19"/>
  <c r="M527" i="19"/>
  <c r="P527" i="19"/>
  <c r="Q527" i="19"/>
  <c r="L528" i="19"/>
  <c r="M528" i="19"/>
  <c r="P528" i="19"/>
  <c r="Q528" i="19"/>
  <c r="L529" i="19"/>
  <c r="M529" i="19"/>
  <c r="P529" i="19"/>
  <c r="Q529" i="19"/>
  <c r="L530" i="19"/>
  <c r="M530" i="19"/>
  <c r="P530" i="19"/>
  <c r="Q530" i="19"/>
  <c r="L531" i="19"/>
  <c r="M531" i="19"/>
  <c r="P531" i="19"/>
  <c r="Q531" i="19"/>
  <c r="L532" i="19"/>
  <c r="M532" i="19"/>
  <c r="P532" i="19"/>
  <c r="Q532" i="19"/>
  <c r="L533" i="19"/>
  <c r="M533" i="19"/>
  <c r="P533" i="19"/>
  <c r="Q533" i="19"/>
  <c r="L534" i="19"/>
  <c r="M534" i="19"/>
  <c r="P534" i="19"/>
  <c r="Q534" i="19"/>
  <c r="L535" i="19"/>
  <c r="M535" i="19"/>
  <c r="P535" i="19"/>
  <c r="Q535" i="19"/>
  <c r="L536" i="19"/>
  <c r="M536" i="19"/>
  <c r="P536" i="19"/>
  <c r="Q536" i="19"/>
  <c r="L537" i="19"/>
  <c r="M537" i="19"/>
  <c r="P537" i="19"/>
  <c r="Q537" i="19"/>
  <c r="L538" i="19"/>
  <c r="M538" i="19"/>
  <c r="P538" i="19"/>
  <c r="Q538" i="19"/>
  <c r="L539" i="19"/>
  <c r="M539" i="19"/>
  <c r="P539" i="19"/>
  <c r="Q539" i="19"/>
  <c r="L540" i="19"/>
  <c r="M540" i="19"/>
  <c r="P540" i="19"/>
  <c r="Q540" i="19"/>
  <c r="L541" i="19"/>
  <c r="M541" i="19"/>
  <c r="P541" i="19"/>
  <c r="Q541" i="19"/>
  <c r="L542" i="19"/>
  <c r="M542" i="19"/>
  <c r="P542" i="19"/>
  <c r="Q542" i="19"/>
  <c r="L543" i="19"/>
  <c r="M543" i="19"/>
  <c r="P543" i="19"/>
  <c r="Q543" i="19"/>
  <c r="L544" i="19"/>
  <c r="M544" i="19"/>
  <c r="P544" i="19"/>
  <c r="Q544" i="19"/>
  <c r="L545" i="19"/>
  <c r="M545" i="19"/>
  <c r="P545" i="19"/>
  <c r="Q545" i="19"/>
  <c r="L546" i="19"/>
  <c r="M546" i="19"/>
  <c r="P546" i="19"/>
  <c r="Q546" i="19"/>
  <c r="L547" i="19"/>
  <c r="M547" i="19"/>
  <c r="P547" i="19"/>
  <c r="Q547" i="19"/>
  <c r="L548" i="19"/>
  <c r="M548" i="19"/>
  <c r="P548" i="19"/>
  <c r="Q548" i="19"/>
  <c r="L549" i="19"/>
  <c r="M549" i="19"/>
  <c r="P549" i="19"/>
  <c r="Q549" i="19"/>
  <c r="L550" i="19"/>
  <c r="M550" i="19"/>
  <c r="P550" i="19"/>
  <c r="Q550" i="19"/>
  <c r="L551" i="19"/>
  <c r="M551" i="19"/>
  <c r="P551" i="19"/>
  <c r="Q551" i="19"/>
  <c r="L552" i="19"/>
  <c r="M552" i="19"/>
  <c r="P552" i="19"/>
  <c r="Q552" i="19"/>
  <c r="L553" i="19"/>
  <c r="M553" i="19"/>
  <c r="P553" i="19"/>
  <c r="Q553" i="19"/>
  <c r="L554" i="19"/>
  <c r="M554" i="19"/>
  <c r="P554" i="19"/>
  <c r="Q554" i="19"/>
  <c r="L555" i="19"/>
  <c r="M555" i="19"/>
  <c r="P555" i="19"/>
  <c r="Q555" i="19"/>
  <c r="L556" i="19"/>
  <c r="M556" i="19"/>
  <c r="P556" i="19"/>
  <c r="Q556" i="19"/>
  <c r="L557" i="19"/>
  <c r="M557" i="19"/>
  <c r="P557" i="19"/>
  <c r="Q557" i="19"/>
  <c r="L558" i="19"/>
  <c r="M558" i="19"/>
  <c r="P558" i="19"/>
  <c r="Q558" i="19"/>
  <c r="L559" i="19"/>
  <c r="M559" i="19"/>
  <c r="P559" i="19"/>
  <c r="Q559" i="19"/>
  <c r="L560" i="19"/>
  <c r="M560" i="19"/>
  <c r="P560" i="19"/>
  <c r="Q560" i="19"/>
  <c r="L561" i="19"/>
  <c r="M561" i="19"/>
  <c r="P561" i="19"/>
  <c r="Q561" i="19"/>
  <c r="L484" i="19"/>
  <c r="M484" i="19"/>
  <c r="P484" i="19"/>
  <c r="Q484" i="19"/>
  <c r="L485" i="19"/>
  <c r="M485" i="19"/>
  <c r="P485" i="19"/>
  <c r="Q485" i="19"/>
  <c r="L486" i="19"/>
  <c r="M486" i="19"/>
  <c r="P486" i="19"/>
  <c r="Q486" i="19"/>
  <c r="L487" i="19"/>
  <c r="M487" i="19"/>
  <c r="P487" i="19"/>
  <c r="Q487" i="19"/>
  <c r="L465" i="19"/>
  <c r="M465" i="19"/>
  <c r="P465" i="19"/>
  <c r="Q465" i="19"/>
  <c r="L466" i="19"/>
  <c r="M466" i="19"/>
  <c r="P466" i="19"/>
  <c r="Q466" i="19"/>
  <c r="L467" i="19"/>
  <c r="M467" i="19"/>
  <c r="P467" i="19"/>
  <c r="Q467" i="19"/>
  <c r="L468" i="19"/>
  <c r="M468" i="19"/>
  <c r="P468" i="19"/>
  <c r="Q468" i="19"/>
  <c r="L469" i="19"/>
  <c r="M469" i="19"/>
  <c r="P469" i="19"/>
  <c r="Q469" i="19"/>
  <c r="L470" i="19"/>
  <c r="M470" i="19"/>
  <c r="P470" i="19"/>
  <c r="Q470" i="19"/>
  <c r="L471" i="19"/>
  <c r="M471" i="19"/>
  <c r="P471" i="19"/>
  <c r="Q471" i="19"/>
  <c r="L472" i="19"/>
  <c r="M472" i="19"/>
  <c r="P472" i="19"/>
  <c r="Q472" i="19"/>
  <c r="L473" i="19"/>
  <c r="M473" i="19"/>
  <c r="P473" i="19"/>
  <c r="Q473" i="19"/>
  <c r="L474" i="19"/>
  <c r="M474" i="19"/>
  <c r="P474" i="19"/>
  <c r="Q474" i="19"/>
  <c r="L475" i="19"/>
  <c r="M475" i="19"/>
  <c r="P475" i="19"/>
  <c r="Q475" i="19"/>
  <c r="L476" i="19"/>
  <c r="M476" i="19"/>
  <c r="P476" i="19"/>
  <c r="Q476" i="19"/>
  <c r="L477" i="19"/>
  <c r="M477" i="19"/>
  <c r="P477" i="19"/>
  <c r="Q477" i="19"/>
  <c r="L478" i="19"/>
  <c r="M478" i="19"/>
  <c r="P478" i="19"/>
  <c r="Q478" i="19"/>
  <c r="L457" i="19"/>
  <c r="M457" i="19"/>
  <c r="P457" i="19"/>
  <c r="Q457" i="19"/>
  <c r="L458" i="19"/>
  <c r="M458" i="19"/>
  <c r="P458" i="19"/>
  <c r="Q458" i="19"/>
  <c r="L459" i="19"/>
  <c r="M459" i="19"/>
  <c r="P459" i="19"/>
  <c r="Q459" i="19"/>
  <c r="L460" i="19"/>
  <c r="M460" i="19"/>
  <c r="P460" i="19"/>
  <c r="Q460" i="19"/>
  <c r="L461" i="19"/>
  <c r="M461" i="19"/>
  <c r="P461" i="19"/>
  <c r="Q461" i="19"/>
  <c r="L462" i="19"/>
  <c r="M462" i="19"/>
  <c r="P462" i="19"/>
  <c r="Q462" i="19"/>
  <c r="L463" i="19"/>
  <c r="M463" i="19"/>
  <c r="P463" i="19"/>
  <c r="Q463" i="19"/>
  <c r="L445" i="19"/>
  <c r="M445" i="19"/>
  <c r="P445" i="19"/>
  <c r="Q445" i="19"/>
  <c r="L446" i="19"/>
  <c r="M446" i="19"/>
  <c r="P446" i="19"/>
  <c r="Q446" i="19"/>
  <c r="L447" i="19"/>
  <c r="M447" i="19"/>
  <c r="P447" i="19"/>
  <c r="Q447" i="19"/>
  <c r="L448" i="19"/>
  <c r="M448" i="19"/>
  <c r="P448" i="19"/>
  <c r="Q448" i="19"/>
  <c r="L449" i="19"/>
  <c r="M449" i="19"/>
  <c r="P449" i="19"/>
  <c r="Q449" i="19"/>
  <c r="L450" i="19"/>
  <c r="M450" i="19"/>
  <c r="P450" i="19"/>
  <c r="Q450" i="19"/>
  <c r="L451" i="19"/>
  <c r="M451" i="19"/>
  <c r="P451" i="19"/>
  <c r="Q451" i="19"/>
  <c r="L452" i="19"/>
  <c r="M452" i="19"/>
  <c r="P452" i="19"/>
  <c r="Q452" i="19"/>
  <c r="L453" i="19"/>
  <c r="M453" i="19"/>
  <c r="P453" i="19"/>
  <c r="Q453" i="19"/>
  <c r="L454" i="19"/>
  <c r="M454" i="19"/>
  <c r="P454" i="19"/>
  <c r="Q454" i="19"/>
  <c r="L455" i="19"/>
  <c r="M455" i="19"/>
  <c r="P455" i="19"/>
  <c r="Q455" i="19"/>
  <c r="L430" i="19"/>
  <c r="M430" i="19"/>
  <c r="P430" i="19"/>
  <c r="Q430" i="19"/>
  <c r="L431" i="19"/>
  <c r="M431" i="19"/>
  <c r="P431" i="19"/>
  <c r="Q431" i="19"/>
  <c r="L432" i="19"/>
  <c r="M432" i="19"/>
  <c r="P432" i="19"/>
  <c r="Q432" i="19"/>
  <c r="L433" i="19"/>
  <c r="M433" i="19"/>
  <c r="P433" i="19"/>
  <c r="Q433" i="19"/>
  <c r="L434" i="19"/>
  <c r="M434" i="19"/>
  <c r="P434" i="19"/>
  <c r="Q434" i="19"/>
  <c r="L435" i="19"/>
  <c r="M435" i="19"/>
  <c r="P435" i="19"/>
  <c r="Q435" i="19"/>
  <c r="L436" i="19"/>
  <c r="M436" i="19"/>
  <c r="P436" i="19"/>
  <c r="Q436" i="19"/>
  <c r="L437" i="19"/>
  <c r="M437" i="19"/>
  <c r="P437" i="19"/>
  <c r="Q437" i="19"/>
  <c r="L438" i="19"/>
  <c r="M438" i="19"/>
  <c r="P438" i="19"/>
  <c r="Q438" i="19"/>
  <c r="L439" i="19"/>
  <c r="M439" i="19"/>
  <c r="P439" i="19"/>
  <c r="Q439" i="19"/>
  <c r="L440" i="19"/>
  <c r="M440" i="19"/>
  <c r="P440" i="19"/>
  <c r="Q440" i="19"/>
  <c r="L441" i="19"/>
  <c r="M441" i="19"/>
  <c r="P441" i="19"/>
  <c r="Q441" i="19"/>
  <c r="L442" i="19"/>
  <c r="M442" i="19"/>
  <c r="P442" i="19"/>
  <c r="Q442" i="19"/>
  <c r="L443" i="19"/>
  <c r="M443" i="19"/>
  <c r="P443" i="19"/>
  <c r="Q443" i="19"/>
  <c r="L428" i="19"/>
  <c r="M428" i="19"/>
  <c r="P428" i="19"/>
  <c r="Q428" i="19"/>
  <c r="L424" i="19"/>
  <c r="M424" i="19"/>
  <c r="P424" i="19"/>
  <c r="Q424" i="19"/>
  <c r="L425" i="19"/>
  <c r="M425" i="19"/>
  <c r="P425" i="19"/>
  <c r="Q425" i="19"/>
  <c r="L426" i="19"/>
  <c r="M426" i="19"/>
  <c r="P426" i="19"/>
  <c r="Q426" i="19"/>
  <c r="L421" i="19"/>
  <c r="M421" i="19"/>
  <c r="P421" i="19"/>
  <c r="Q421" i="19"/>
  <c r="L422" i="19"/>
  <c r="M422" i="19"/>
  <c r="P422" i="19"/>
  <c r="Q422" i="19"/>
  <c r="L418" i="19"/>
  <c r="M418" i="19"/>
  <c r="P418" i="19"/>
  <c r="Q418" i="19"/>
  <c r="L419" i="19"/>
  <c r="M419" i="19"/>
  <c r="P419" i="19"/>
  <c r="Q419" i="19"/>
  <c r="L392" i="19"/>
  <c r="M392" i="19"/>
  <c r="P392" i="19"/>
  <c r="Q392" i="19"/>
  <c r="L393" i="19"/>
  <c r="M393" i="19"/>
  <c r="P393" i="19"/>
  <c r="Q393" i="19"/>
  <c r="L394" i="19"/>
  <c r="M394" i="19"/>
  <c r="P394" i="19"/>
  <c r="Q394" i="19"/>
  <c r="L395" i="19"/>
  <c r="M395" i="19"/>
  <c r="P395" i="19"/>
  <c r="Q395" i="19"/>
  <c r="L396" i="19"/>
  <c r="M396" i="19"/>
  <c r="P396" i="19"/>
  <c r="Q396" i="19"/>
  <c r="L397" i="19"/>
  <c r="M397" i="19"/>
  <c r="P397" i="19"/>
  <c r="Q397" i="19"/>
  <c r="L398" i="19"/>
  <c r="M398" i="19"/>
  <c r="P398" i="19"/>
  <c r="Q398" i="19"/>
  <c r="L399" i="19"/>
  <c r="M399" i="19"/>
  <c r="P399" i="19"/>
  <c r="Q399" i="19"/>
  <c r="L400" i="19"/>
  <c r="M400" i="19"/>
  <c r="P400" i="19"/>
  <c r="Q400" i="19"/>
  <c r="L401" i="19"/>
  <c r="M401" i="19"/>
  <c r="P401" i="19"/>
  <c r="Q401" i="19"/>
  <c r="L402" i="19"/>
  <c r="M402" i="19"/>
  <c r="P402" i="19"/>
  <c r="Q402" i="19"/>
  <c r="L403" i="19"/>
  <c r="M403" i="19"/>
  <c r="P403" i="19"/>
  <c r="Q403" i="19"/>
  <c r="L404" i="19"/>
  <c r="M404" i="19"/>
  <c r="P404" i="19"/>
  <c r="Q404" i="19"/>
  <c r="L405" i="19"/>
  <c r="M405" i="19"/>
  <c r="P405" i="19"/>
  <c r="Q405" i="19"/>
  <c r="L406" i="19"/>
  <c r="M406" i="19"/>
  <c r="P406" i="19"/>
  <c r="Q406" i="19"/>
  <c r="L407" i="19"/>
  <c r="M407" i="19"/>
  <c r="P407" i="19"/>
  <c r="Q407" i="19"/>
  <c r="L408" i="19"/>
  <c r="M408" i="19"/>
  <c r="P408" i="19"/>
  <c r="Q408" i="19"/>
  <c r="L409" i="19"/>
  <c r="M409" i="19"/>
  <c r="P409" i="19"/>
  <c r="Q409" i="19"/>
  <c r="L410" i="19"/>
  <c r="M410" i="19"/>
  <c r="P410" i="19"/>
  <c r="Q410" i="19"/>
  <c r="L411" i="19"/>
  <c r="M411" i="19"/>
  <c r="P411" i="19"/>
  <c r="Q411" i="19"/>
  <c r="L412" i="19"/>
  <c r="M412" i="19"/>
  <c r="P412" i="19"/>
  <c r="Q412" i="19"/>
  <c r="L413" i="19"/>
  <c r="M413" i="19"/>
  <c r="P413" i="19"/>
  <c r="Q413" i="19"/>
  <c r="L414" i="19"/>
  <c r="M414" i="19"/>
  <c r="P414" i="19"/>
  <c r="Q414" i="19"/>
  <c r="L415" i="19"/>
  <c r="M415" i="19"/>
  <c r="P415" i="19"/>
  <c r="Q415" i="19"/>
  <c r="L416" i="19"/>
  <c r="M416" i="19"/>
  <c r="P416" i="19"/>
  <c r="Q416" i="19"/>
  <c r="L344" i="19"/>
  <c r="M344" i="19"/>
  <c r="P344" i="19"/>
  <c r="Q344" i="19"/>
  <c r="L345" i="19"/>
  <c r="M345" i="19"/>
  <c r="P345" i="19"/>
  <c r="Q345" i="19"/>
  <c r="L346" i="19"/>
  <c r="M346" i="19"/>
  <c r="P346" i="19"/>
  <c r="Q346" i="19"/>
  <c r="L347" i="19"/>
  <c r="M347" i="19"/>
  <c r="P347" i="19"/>
  <c r="Q347" i="19"/>
  <c r="L348" i="19"/>
  <c r="M348" i="19"/>
  <c r="P348" i="19"/>
  <c r="Q348" i="19"/>
  <c r="L349" i="19"/>
  <c r="M349" i="19"/>
  <c r="P349" i="19"/>
  <c r="Q349" i="19"/>
  <c r="L350" i="19"/>
  <c r="M350" i="19"/>
  <c r="P350" i="19"/>
  <c r="Q350" i="19"/>
  <c r="L351" i="19"/>
  <c r="M351" i="19"/>
  <c r="P351" i="19"/>
  <c r="Q351" i="19"/>
  <c r="L352" i="19"/>
  <c r="M352" i="19"/>
  <c r="P352" i="19"/>
  <c r="Q352" i="19"/>
  <c r="L353" i="19"/>
  <c r="M353" i="19"/>
  <c r="P353" i="19"/>
  <c r="Q353" i="19"/>
  <c r="L354" i="19"/>
  <c r="M354" i="19"/>
  <c r="P354" i="19"/>
  <c r="Q354" i="19"/>
  <c r="L355" i="19"/>
  <c r="M355" i="19"/>
  <c r="P355" i="19"/>
  <c r="Q355" i="19"/>
  <c r="L356" i="19"/>
  <c r="M356" i="19"/>
  <c r="P356" i="19"/>
  <c r="Q356" i="19"/>
  <c r="L357" i="19"/>
  <c r="M357" i="19"/>
  <c r="P357" i="19"/>
  <c r="Q357" i="19"/>
  <c r="L358" i="19"/>
  <c r="M358" i="19"/>
  <c r="P358" i="19"/>
  <c r="Q358" i="19"/>
  <c r="L359" i="19"/>
  <c r="M359" i="19"/>
  <c r="P359" i="19"/>
  <c r="Q359" i="19"/>
  <c r="L360" i="19"/>
  <c r="M360" i="19"/>
  <c r="P360" i="19"/>
  <c r="Q360" i="19"/>
  <c r="L361" i="19"/>
  <c r="M361" i="19"/>
  <c r="P361" i="19"/>
  <c r="Q361" i="19"/>
  <c r="L362" i="19"/>
  <c r="M362" i="19"/>
  <c r="P362" i="19"/>
  <c r="Q362" i="19"/>
  <c r="L363" i="19"/>
  <c r="M363" i="19"/>
  <c r="P363" i="19"/>
  <c r="Q363" i="19"/>
  <c r="L364" i="19"/>
  <c r="M364" i="19"/>
  <c r="P364" i="19"/>
  <c r="Q364" i="19"/>
  <c r="L365" i="19"/>
  <c r="M365" i="19"/>
  <c r="P365" i="19"/>
  <c r="Q365" i="19"/>
  <c r="L366" i="19"/>
  <c r="M366" i="19"/>
  <c r="P366" i="19"/>
  <c r="Q366" i="19"/>
  <c r="L367" i="19"/>
  <c r="M367" i="19"/>
  <c r="P367" i="19"/>
  <c r="Q367" i="19"/>
  <c r="L368" i="19"/>
  <c r="M368" i="19"/>
  <c r="P368" i="19"/>
  <c r="Q368" i="19"/>
  <c r="L332" i="19"/>
  <c r="M332" i="19"/>
  <c r="P332" i="19"/>
  <c r="Q332" i="19"/>
  <c r="L333" i="19"/>
  <c r="M333" i="19"/>
  <c r="P333" i="19"/>
  <c r="Q333" i="19"/>
  <c r="L334" i="19"/>
  <c r="M334" i="19"/>
  <c r="P334" i="19"/>
  <c r="Q334" i="19"/>
  <c r="L335" i="19"/>
  <c r="M335" i="19"/>
  <c r="P335" i="19"/>
  <c r="Q335" i="19"/>
  <c r="L336" i="19"/>
  <c r="M336" i="19"/>
  <c r="P336" i="19"/>
  <c r="Q336" i="19"/>
  <c r="L337" i="19"/>
  <c r="M337" i="19"/>
  <c r="P337" i="19"/>
  <c r="Q337" i="19"/>
  <c r="L338" i="19"/>
  <c r="M338" i="19"/>
  <c r="P338" i="19"/>
  <c r="Q338" i="19"/>
  <c r="L339" i="19"/>
  <c r="M339" i="19"/>
  <c r="P339" i="19"/>
  <c r="Q339" i="19"/>
  <c r="L340" i="19"/>
  <c r="M340" i="19"/>
  <c r="P340" i="19"/>
  <c r="Q340" i="19"/>
  <c r="L341" i="19"/>
  <c r="M341" i="19"/>
  <c r="P341" i="19"/>
  <c r="Q341" i="19"/>
  <c r="L342" i="19"/>
  <c r="M342" i="19"/>
  <c r="P342" i="19"/>
  <c r="Q342" i="19"/>
  <c r="L318" i="19"/>
  <c r="M318" i="19"/>
  <c r="L319" i="19"/>
  <c r="M319" i="19"/>
  <c r="L320" i="19"/>
  <c r="M320" i="19"/>
  <c r="L321" i="19"/>
  <c r="M321" i="19"/>
  <c r="L322" i="19"/>
  <c r="M322" i="19"/>
  <c r="L323" i="19"/>
  <c r="M323" i="19"/>
  <c r="L324" i="19"/>
  <c r="M324" i="19"/>
  <c r="L325" i="19"/>
  <c r="M325" i="19"/>
  <c r="L326" i="19"/>
  <c r="M326" i="19"/>
  <c r="L327" i="19"/>
  <c r="M327" i="19"/>
  <c r="L328" i="19"/>
  <c r="M328" i="19"/>
  <c r="L329" i="19"/>
  <c r="M329" i="19"/>
  <c r="L330" i="19"/>
  <c r="M330" i="19"/>
  <c r="L276" i="19"/>
  <c r="M276" i="19"/>
  <c r="P276" i="19"/>
  <c r="Q276" i="19"/>
  <c r="L277" i="19"/>
  <c r="M277" i="19"/>
  <c r="P277" i="19"/>
  <c r="Q277" i="19"/>
  <c r="L278" i="19"/>
  <c r="M278" i="19"/>
  <c r="P278" i="19"/>
  <c r="Q278" i="19"/>
  <c r="L279" i="19"/>
  <c r="M279" i="19"/>
  <c r="P279" i="19"/>
  <c r="Q279" i="19"/>
  <c r="L280" i="19"/>
  <c r="M280" i="19"/>
  <c r="P280" i="19"/>
  <c r="Q280" i="19"/>
  <c r="L281" i="19"/>
  <c r="M281" i="19"/>
  <c r="P281" i="19"/>
  <c r="Q281" i="19"/>
  <c r="L282" i="19"/>
  <c r="M282" i="19"/>
  <c r="P282" i="19"/>
  <c r="Q282" i="19"/>
  <c r="L283" i="19"/>
  <c r="M283" i="19"/>
  <c r="P283" i="19"/>
  <c r="Q283" i="19"/>
  <c r="L284" i="19"/>
  <c r="M284" i="19"/>
  <c r="P284" i="19"/>
  <c r="Q284" i="19"/>
  <c r="L285" i="19"/>
  <c r="M285" i="19"/>
  <c r="P285" i="19"/>
  <c r="Q285" i="19"/>
  <c r="L286" i="19"/>
  <c r="M286" i="19"/>
  <c r="P286" i="19"/>
  <c r="Q286" i="19"/>
  <c r="L287" i="19"/>
  <c r="M287" i="19"/>
  <c r="P287" i="19"/>
  <c r="Q287" i="19"/>
  <c r="L288" i="19"/>
  <c r="M288" i="19"/>
  <c r="P288" i="19"/>
  <c r="Q288" i="19"/>
  <c r="L289" i="19"/>
  <c r="M289" i="19"/>
  <c r="P289" i="19"/>
  <c r="Q289" i="19"/>
  <c r="L290" i="19"/>
  <c r="M290" i="19"/>
  <c r="P290" i="19"/>
  <c r="Q290" i="19"/>
  <c r="L291" i="19"/>
  <c r="M291" i="19"/>
  <c r="P291" i="19"/>
  <c r="Q291" i="19"/>
  <c r="L292" i="19"/>
  <c r="M292" i="19"/>
  <c r="P292" i="19"/>
  <c r="Q292" i="19"/>
  <c r="L293" i="19"/>
  <c r="M293" i="19"/>
  <c r="P293" i="19"/>
  <c r="Q293" i="19"/>
  <c r="L294" i="19"/>
  <c r="M294" i="19"/>
  <c r="P294" i="19"/>
  <c r="Q294" i="19"/>
  <c r="L295" i="19"/>
  <c r="M295" i="19"/>
  <c r="P295" i="19"/>
  <c r="Q295" i="19"/>
  <c r="L296" i="19"/>
  <c r="M296" i="19"/>
  <c r="P296" i="19"/>
  <c r="Q296" i="19"/>
  <c r="L297" i="19"/>
  <c r="M297" i="19"/>
  <c r="P297" i="19"/>
  <c r="Q297" i="19"/>
  <c r="L298" i="19"/>
  <c r="M298" i="19"/>
  <c r="P298" i="19"/>
  <c r="Q298" i="19"/>
  <c r="L299" i="19"/>
  <c r="M299" i="19"/>
  <c r="P299" i="19"/>
  <c r="Q299" i="19"/>
  <c r="L300" i="19"/>
  <c r="M300" i="19"/>
  <c r="P300" i="19"/>
  <c r="Q300" i="19"/>
  <c r="L301" i="19"/>
  <c r="M301" i="19"/>
  <c r="P301" i="19"/>
  <c r="Q301" i="19"/>
  <c r="L302" i="19"/>
  <c r="M302" i="19"/>
  <c r="P302" i="19"/>
  <c r="Q302" i="19"/>
  <c r="L303" i="19"/>
  <c r="M303" i="19"/>
  <c r="P303" i="19"/>
  <c r="Q303" i="19"/>
  <c r="L304" i="19"/>
  <c r="M304" i="19"/>
  <c r="P304" i="19"/>
  <c r="Q304" i="19"/>
  <c r="L305" i="19"/>
  <c r="M305" i="19"/>
  <c r="P305" i="19"/>
  <c r="Q305" i="19"/>
  <c r="L306" i="19"/>
  <c r="M306" i="19"/>
  <c r="P306" i="19"/>
  <c r="Q306" i="19"/>
  <c r="L307" i="19"/>
  <c r="M307" i="19"/>
  <c r="P307" i="19"/>
  <c r="Q307" i="19"/>
  <c r="L308" i="19"/>
  <c r="M308" i="19"/>
  <c r="P308" i="19"/>
  <c r="Q308" i="19"/>
  <c r="L309" i="19"/>
  <c r="M309" i="19"/>
  <c r="P309" i="19"/>
  <c r="Q309" i="19"/>
  <c r="L310" i="19"/>
  <c r="M310" i="19"/>
  <c r="P310" i="19"/>
  <c r="Q310" i="19"/>
  <c r="L311" i="19"/>
  <c r="M311" i="19"/>
  <c r="P311" i="19"/>
  <c r="Q311" i="19"/>
  <c r="L312" i="19"/>
  <c r="M312" i="19"/>
  <c r="P312" i="19"/>
  <c r="Q312" i="19"/>
  <c r="L313" i="19"/>
  <c r="M313" i="19"/>
  <c r="P313" i="19"/>
  <c r="Q313" i="19"/>
  <c r="L314" i="19"/>
  <c r="M314" i="19"/>
  <c r="P314" i="19"/>
  <c r="Q314" i="19"/>
  <c r="L315" i="19"/>
  <c r="M315" i="19"/>
  <c r="P315" i="19"/>
  <c r="Q315" i="19"/>
  <c r="L316" i="19"/>
  <c r="M316" i="19"/>
  <c r="P316" i="19"/>
  <c r="Q316" i="19"/>
  <c r="L261" i="19"/>
  <c r="M261" i="19"/>
  <c r="P261" i="19"/>
  <c r="Q261" i="19"/>
  <c r="L262" i="19"/>
  <c r="M262" i="19"/>
  <c r="P262" i="19"/>
  <c r="Q262" i="19"/>
  <c r="L263" i="19"/>
  <c r="M263" i="19"/>
  <c r="P263" i="19"/>
  <c r="Q263" i="19"/>
  <c r="L264" i="19"/>
  <c r="M264" i="19"/>
  <c r="P264" i="19"/>
  <c r="Q264" i="19"/>
  <c r="L265" i="19"/>
  <c r="M265" i="19"/>
  <c r="P265" i="19"/>
  <c r="Q265" i="19"/>
  <c r="L266" i="19"/>
  <c r="M266" i="19"/>
  <c r="P266" i="19"/>
  <c r="Q266" i="19"/>
  <c r="L267" i="19"/>
  <c r="M267" i="19"/>
  <c r="P267" i="19"/>
  <c r="Q267" i="19"/>
  <c r="L268" i="19"/>
  <c r="M268" i="19"/>
  <c r="P268" i="19"/>
  <c r="Q268" i="19"/>
  <c r="L269" i="19"/>
  <c r="M269" i="19"/>
  <c r="P269" i="19"/>
  <c r="Q269" i="19"/>
  <c r="L270" i="19"/>
  <c r="M270" i="19"/>
  <c r="P270" i="19"/>
  <c r="Q270" i="19"/>
  <c r="L271" i="19"/>
  <c r="M271" i="19"/>
  <c r="P271" i="19"/>
  <c r="Q271" i="19"/>
  <c r="L272" i="19"/>
  <c r="M272" i="19"/>
  <c r="P272" i="19"/>
  <c r="Q272" i="19"/>
  <c r="L273" i="19"/>
  <c r="M273" i="19"/>
  <c r="P273" i="19"/>
  <c r="Q273" i="19"/>
  <c r="L274" i="19"/>
  <c r="M274" i="19"/>
  <c r="P274" i="19"/>
  <c r="Q274" i="19"/>
  <c r="L254" i="19"/>
  <c r="M254" i="19"/>
  <c r="P254" i="19"/>
  <c r="Q254" i="19"/>
  <c r="L255" i="19"/>
  <c r="M255" i="19"/>
  <c r="P255" i="19"/>
  <c r="Q255" i="19"/>
  <c r="L256" i="19"/>
  <c r="M256" i="19"/>
  <c r="P256" i="19"/>
  <c r="Q256" i="19"/>
  <c r="L257" i="19"/>
  <c r="M257" i="19"/>
  <c r="P257" i="19"/>
  <c r="Q257" i="19"/>
  <c r="L258" i="19"/>
  <c r="M258" i="19"/>
  <c r="P258" i="19"/>
  <c r="Q258" i="19"/>
  <c r="L259" i="19"/>
  <c r="M259" i="19"/>
  <c r="P259" i="19"/>
  <c r="Q259" i="19"/>
  <c r="L249" i="19"/>
  <c r="M249" i="19"/>
  <c r="P249" i="19"/>
  <c r="Q249" i="19"/>
  <c r="L250" i="19"/>
  <c r="M250" i="19"/>
  <c r="P250" i="19"/>
  <c r="Q250" i="19"/>
  <c r="L251" i="19"/>
  <c r="M251" i="19"/>
  <c r="P251" i="19"/>
  <c r="Q251" i="19"/>
  <c r="L252" i="19"/>
  <c r="M252" i="19"/>
  <c r="P252" i="19"/>
  <c r="Q252" i="19"/>
  <c r="L198" i="19"/>
  <c r="M198" i="19"/>
  <c r="P198" i="19"/>
  <c r="Q198" i="19"/>
  <c r="L199" i="19"/>
  <c r="M199" i="19"/>
  <c r="P199" i="19"/>
  <c r="Q199" i="19"/>
  <c r="L200" i="19"/>
  <c r="M200" i="19"/>
  <c r="P200" i="19"/>
  <c r="Q200" i="19"/>
  <c r="L201" i="19"/>
  <c r="M201" i="19"/>
  <c r="P201" i="19"/>
  <c r="Q201" i="19"/>
  <c r="L202" i="19"/>
  <c r="M202" i="19"/>
  <c r="P202" i="19"/>
  <c r="Q202" i="19"/>
  <c r="L203" i="19"/>
  <c r="M203" i="19"/>
  <c r="P203" i="19"/>
  <c r="Q203" i="19"/>
  <c r="L204" i="19"/>
  <c r="M204" i="19"/>
  <c r="P204" i="19"/>
  <c r="Q204" i="19"/>
  <c r="L205" i="19"/>
  <c r="M205" i="19"/>
  <c r="P205" i="19"/>
  <c r="Q205" i="19"/>
  <c r="L206" i="19"/>
  <c r="M206" i="19"/>
  <c r="P206" i="19"/>
  <c r="Q206" i="19"/>
  <c r="L207" i="19"/>
  <c r="M207" i="19"/>
  <c r="P207" i="19"/>
  <c r="Q207" i="19"/>
  <c r="L208" i="19"/>
  <c r="M208" i="19"/>
  <c r="P208" i="19"/>
  <c r="Q208" i="19"/>
  <c r="L209" i="19"/>
  <c r="M209" i="19"/>
  <c r="P209" i="19"/>
  <c r="Q209" i="19"/>
  <c r="L210" i="19"/>
  <c r="M210" i="19"/>
  <c r="P210" i="19"/>
  <c r="Q210" i="19"/>
  <c r="L211" i="19"/>
  <c r="M211" i="19"/>
  <c r="P211" i="19"/>
  <c r="Q211" i="19"/>
  <c r="L212" i="19"/>
  <c r="M212" i="19"/>
  <c r="P212" i="19"/>
  <c r="Q212" i="19"/>
  <c r="L213" i="19"/>
  <c r="M213" i="19"/>
  <c r="P213" i="19"/>
  <c r="Q213" i="19"/>
  <c r="L214" i="19"/>
  <c r="M214" i="19"/>
  <c r="P214" i="19"/>
  <c r="Q214" i="19"/>
  <c r="L215" i="19"/>
  <c r="M215" i="19"/>
  <c r="P215" i="19"/>
  <c r="Q215" i="19"/>
  <c r="L216" i="19"/>
  <c r="M216" i="19"/>
  <c r="P216" i="19"/>
  <c r="Q216" i="19"/>
  <c r="L177" i="19"/>
  <c r="M177" i="19"/>
  <c r="P177" i="19"/>
  <c r="Q177" i="19"/>
  <c r="L178" i="19"/>
  <c r="M178" i="19"/>
  <c r="P178" i="19"/>
  <c r="Q178" i="19"/>
  <c r="L179" i="19"/>
  <c r="M179" i="19"/>
  <c r="P179" i="19"/>
  <c r="Q179" i="19"/>
  <c r="L180" i="19"/>
  <c r="M180" i="19"/>
  <c r="P180" i="19"/>
  <c r="Q180" i="19"/>
  <c r="L181" i="19"/>
  <c r="M181" i="19"/>
  <c r="P181" i="19"/>
  <c r="Q181" i="19"/>
  <c r="L182" i="19"/>
  <c r="M182" i="19"/>
  <c r="P182" i="19"/>
  <c r="Q182" i="19"/>
  <c r="L183" i="19"/>
  <c r="M183" i="19"/>
  <c r="P183" i="19"/>
  <c r="Q183" i="19"/>
  <c r="L184" i="19"/>
  <c r="M184" i="19"/>
  <c r="P184" i="19"/>
  <c r="Q184" i="19"/>
  <c r="L185" i="19"/>
  <c r="M185" i="19"/>
  <c r="P185" i="19"/>
  <c r="Q185" i="19"/>
  <c r="L186" i="19"/>
  <c r="M186" i="19"/>
  <c r="P186" i="19"/>
  <c r="Q186" i="19"/>
  <c r="L187" i="19"/>
  <c r="M187" i="19"/>
  <c r="P187" i="19"/>
  <c r="Q187" i="19"/>
  <c r="L188" i="19"/>
  <c r="M188" i="19"/>
  <c r="P188" i="19"/>
  <c r="Q188" i="19"/>
  <c r="L189" i="19"/>
  <c r="M189" i="19"/>
  <c r="P189" i="19"/>
  <c r="Q189" i="19"/>
  <c r="L190" i="19"/>
  <c r="M190" i="19"/>
  <c r="P190" i="19"/>
  <c r="Q190" i="19"/>
  <c r="L191" i="19"/>
  <c r="M191" i="19"/>
  <c r="P191" i="19"/>
  <c r="Q191" i="19"/>
  <c r="L192" i="19"/>
  <c r="M192" i="19"/>
  <c r="P192" i="19"/>
  <c r="Q192" i="19"/>
  <c r="L193" i="19"/>
  <c r="M193" i="19"/>
  <c r="P193" i="19"/>
  <c r="Q193" i="19"/>
  <c r="L194" i="19"/>
  <c r="M194" i="19"/>
  <c r="P194" i="19"/>
  <c r="Q194" i="19"/>
  <c r="L195" i="19"/>
  <c r="M195" i="19"/>
  <c r="P195" i="19"/>
  <c r="Q195" i="19"/>
  <c r="L196" i="19"/>
  <c r="M196" i="19"/>
  <c r="P196" i="19"/>
  <c r="Q196" i="19"/>
  <c r="L172" i="19"/>
  <c r="M172" i="19"/>
  <c r="P172" i="19"/>
  <c r="Q172" i="19"/>
  <c r="L173" i="19"/>
  <c r="M173" i="19"/>
  <c r="P173" i="19"/>
  <c r="Q173" i="19"/>
  <c r="L174" i="19"/>
  <c r="M174" i="19"/>
  <c r="P174" i="19"/>
  <c r="Q174" i="19"/>
  <c r="L175" i="19"/>
  <c r="M175" i="19"/>
  <c r="P175" i="19"/>
  <c r="Q175" i="19"/>
  <c r="L167" i="19"/>
  <c r="M167" i="19"/>
  <c r="P167" i="19"/>
  <c r="Q167" i="19"/>
  <c r="L168" i="19"/>
  <c r="M168" i="19"/>
  <c r="P168" i="19"/>
  <c r="Q168" i="19"/>
  <c r="L164" i="19"/>
  <c r="M164" i="19"/>
  <c r="P164" i="19"/>
  <c r="Q164" i="19"/>
  <c r="L165" i="19"/>
  <c r="M165" i="19"/>
  <c r="P165" i="19"/>
  <c r="Q165" i="19"/>
  <c r="L162" i="19"/>
  <c r="M162" i="19"/>
  <c r="P162" i="19"/>
  <c r="Q162" i="19"/>
  <c r="L154" i="19"/>
  <c r="M154" i="19"/>
  <c r="P154" i="19"/>
  <c r="Q154" i="19"/>
  <c r="L155" i="19"/>
  <c r="M155" i="19"/>
  <c r="P155" i="19"/>
  <c r="Q155" i="19"/>
  <c r="L156" i="19"/>
  <c r="M156" i="19"/>
  <c r="P156" i="19"/>
  <c r="Q156" i="19"/>
  <c r="L157" i="19"/>
  <c r="M157" i="19"/>
  <c r="P157" i="19"/>
  <c r="Q157" i="19"/>
  <c r="L158" i="19"/>
  <c r="M158" i="19"/>
  <c r="P158" i="19"/>
  <c r="Q158" i="19"/>
  <c r="L159" i="19"/>
  <c r="M159" i="19"/>
  <c r="P159" i="19"/>
  <c r="Q159" i="19"/>
  <c r="L160" i="19"/>
  <c r="M160" i="19"/>
  <c r="P160" i="19"/>
  <c r="Q160" i="19"/>
  <c r="L107" i="19"/>
  <c r="M107" i="19"/>
  <c r="P107" i="19"/>
  <c r="Q107" i="19"/>
  <c r="L108" i="19"/>
  <c r="M108" i="19"/>
  <c r="P108" i="19"/>
  <c r="Q108" i="19"/>
  <c r="L109" i="19"/>
  <c r="M109" i="19"/>
  <c r="P109" i="19"/>
  <c r="Q109" i="19"/>
  <c r="L110" i="19"/>
  <c r="M110" i="19"/>
  <c r="P110" i="19"/>
  <c r="Q110" i="19"/>
  <c r="L111" i="19"/>
  <c r="M111" i="19"/>
  <c r="P111" i="19"/>
  <c r="Q111" i="19"/>
  <c r="L112" i="19"/>
  <c r="M112" i="19"/>
  <c r="P112" i="19"/>
  <c r="Q112" i="19"/>
  <c r="L113" i="19"/>
  <c r="M113" i="19"/>
  <c r="P113" i="19"/>
  <c r="Q113" i="19"/>
  <c r="L114" i="19"/>
  <c r="M114" i="19"/>
  <c r="P114" i="19"/>
  <c r="Q114" i="19"/>
  <c r="L115" i="19"/>
  <c r="M115" i="19"/>
  <c r="P115" i="19"/>
  <c r="Q115" i="19"/>
  <c r="L116" i="19"/>
  <c r="M116" i="19"/>
  <c r="P116" i="19"/>
  <c r="Q116" i="19"/>
  <c r="L117" i="19"/>
  <c r="M117" i="19"/>
  <c r="P117" i="19"/>
  <c r="Q117" i="19"/>
  <c r="L118" i="19"/>
  <c r="M118" i="19"/>
  <c r="P118" i="19"/>
  <c r="Q118" i="19"/>
  <c r="L119" i="19"/>
  <c r="M119" i="19"/>
  <c r="P119" i="19"/>
  <c r="Q119" i="19"/>
  <c r="L120" i="19"/>
  <c r="M120" i="19"/>
  <c r="P120" i="19"/>
  <c r="Q120" i="19"/>
  <c r="L121" i="19"/>
  <c r="M121" i="19"/>
  <c r="P121" i="19"/>
  <c r="Q121" i="19"/>
  <c r="L122" i="19"/>
  <c r="M122" i="19"/>
  <c r="P122" i="19"/>
  <c r="Q122" i="19"/>
  <c r="L123" i="19"/>
  <c r="M123" i="19"/>
  <c r="P123" i="19"/>
  <c r="Q123" i="19"/>
  <c r="L124" i="19"/>
  <c r="M124" i="19"/>
  <c r="P124" i="19"/>
  <c r="Q124" i="19"/>
  <c r="L125" i="19"/>
  <c r="M125" i="19"/>
  <c r="P125" i="19"/>
  <c r="Q125" i="19"/>
  <c r="L126" i="19"/>
  <c r="M126" i="19"/>
  <c r="P126" i="19"/>
  <c r="Q126" i="19"/>
  <c r="L127" i="19"/>
  <c r="M127" i="19"/>
  <c r="P127" i="19"/>
  <c r="Q127" i="19"/>
  <c r="L128" i="19"/>
  <c r="M128" i="19"/>
  <c r="P128" i="19"/>
  <c r="Q128" i="19"/>
  <c r="L129" i="19"/>
  <c r="M129" i="19"/>
  <c r="P129" i="19"/>
  <c r="Q129" i="19"/>
  <c r="L130" i="19"/>
  <c r="M130" i="19"/>
  <c r="P130" i="19"/>
  <c r="Q130" i="19"/>
  <c r="L131" i="19"/>
  <c r="M131" i="19"/>
  <c r="P131" i="19"/>
  <c r="Q131" i="19"/>
  <c r="L132" i="19"/>
  <c r="M132" i="19"/>
  <c r="P132" i="19"/>
  <c r="Q132" i="19"/>
  <c r="L133" i="19"/>
  <c r="M133" i="19"/>
  <c r="P133" i="19"/>
  <c r="Q133" i="19"/>
  <c r="L134" i="19"/>
  <c r="M134" i="19"/>
  <c r="P134" i="19"/>
  <c r="Q134" i="19"/>
  <c r="L135" i="19"/>
  <c r="M135" i="19"/>
  <c r="P135" i="19"/>
  <c r="Q135" i="19"/>
  <c r="L136" i="19"/>
  <c r="M136" i="19"/>
  <c r="P136" i="19"/>
  <c r="Q136" i="19"/>
  <c r="L137" i="19"/>
  <c r="M137" i="19"/>
  <c r="P137" i="19"/>
  <c r="Q137" i="19"/>
  <c r="L138" i="19"/>
  <c r="M138" i="19"/>
  <c r="P138" i="19"/>
  <c r="Q138" i="19"/>
  <c r="L139" i="19"/>
  <c r="M139" i="19"/>
  <c r="P139" i="19"/>
  <c r="Q139" i="19"/>
  <c r="L140" i="19"/>
  <c r="M140" i="19"/>
  <c r="P140" i="19"/>
  <c r="Q140" i="19"/>
  <c r="L141" i="19"/>
  <c r="M141" i="19"/>
  <c r="P141" i="19"/>
  <c r="Q141" i="19"/>
  <c r="L142" i="19"/>
  <c r="M142" i="19"/>
  <c r="P142" i="19"/>
  <c r="Q142" i="19"/>
  <c r="L143" i="19"/>
  <c r="M143" i="19"/>
  <c r="P143" i="19"/>
  <c r="Q143" i="19"/>
  <c r="L144" i="19"/>
  <c r="M144" i="19"/>
  <c r="P144" i="19"/>
  <c r="Q144" i="19"/>
  <c r="L145" i="19"/>
  <c r="M145" i="19"/>
  <c r="P145" i="19"/>
  <c r="Q145" i="19"/>
  <c r="L98" i="19"/>
  <c r="M98" i="19"/>
  <c r="L99" i="19"/>
  <c r="M99" i="19"/>
  <c r="L100" i="19"/>
  <c r="M100" i="19"/>
  <c r="L101" i="19"/>
  <c r="M101" i="19"/>
  <c r="L102" i="19"/>
  <c r="M102" i="19"/>
  <c r="L103" i="19"/>
  <c r="M103" i="19"/>
  <c r="P93" i="19"/>
  <c r="Q93" i="19"/>
  <c r="P94" i="19"/>
  <c r="Q94" i="19"/>
  <c r="L96" i="19"/>
  <c r="M96" i="19"/>
  <c r="L93" i="19"/>
  <c r="M93" i="19"/>
  <c r="L94" i="19"/>
  <c r="M94" i="19"/>
  <c r="P91" i="19"/>
  <c r="Q91" i="19"/>
  <c r="L91" i="19"/>
  <c r="M91" i="19"/>
  <c r="L87" i="19"/>
  <c r="M87" i="19"/>
  <c r="L88" i="19"/>
  <c r="M88" i="19"/>
  <c r="L89" i="19"/>
  <c r="M89" i="19"/>
  <c r="P87" i="19"/>
  <c r="Q87" i="19"/>
  <c r="P88" i="19"/>
  <c r="Q88" i="19"/>
  <c r="P89" i="19"/>
  <c r="Q89" i="19"/>
  <c r="P84" i="19"/>
  <c r="Q84" i="19"/>
  <c r="P85" i="19"/>
  <c r="Q85" i="19"/>
  <c r="L84" i="19"/>
  <c r="M84" i="19"/>
  <c r="L85" i="19"/>
  <c r="M85" i="19"/>
  <c r="P47" i="19"/>
  <c r="Q47" i="19"/>
  <c r="P48" i="19"/>
  <c r="Q48" i="19"/>
  <c r="P49" i="19"/>
  <c r="Q49" i="19"/>
  <c r="P50" i="19"/>
  <c r="Q50" i="19"/>
  <c r="P51" i="19"/>
  <c r="Q51" i="19"/>
  <c r="P52" i="19"/>
  <c r="Q52" i="19"/>
  <c r="P53" i="19"/>
  <c r="Q53" i="19"/>
  <c r="P54" i="19"/>
  <c r="Q54" i="19"/>
  <c r="P55" i="19"/>
  <c r="Q55" i="19"/>
  <c r="P56" i="19"/>
  <c r="Q56" i="19"/>
  <c r="P57" i="19"/>
  <c r="Q57" i="19"/>
  <c r="P58" i="19"/>
  <c r="Q58" i="19"/>
  <c r="P59" i="19"/>
  <c r="Q59" i="19"/>
  <c r="P60" i="19"/>
  <c r="Q60" i="19"/>
  <c r="P61" i="19"/>
  <c r="Q61" i="19"/>
  <c r="P62" i="19"/>
  <c r="Q62" i="19"/>
  <c r="P63" i="19"/>
  <c r="Q63" i="19"/>
  <c r="P64" i="19"/>
  <c r="Q64" i="19"/>
  <c r="P65" i="19"/>
  <c r="Q65" i="19"/>
  <c r="P66" i="19"/>
  <c r="Q66" i="19"/>
  <c r="P67" i="19"/>
  <c r="Q67" i="19"/>
  <c r="P68" i="19"/>
  <c r="Q68" i="19"/>
  <c r="P69" i="19"/>
  <c r="Q69" i="19"/>
  <c r="P70" i="19"/>
  <c r="Q70" i="19"/>
  <c r="P71" i="19"/>
  <c r="Q71" i="19"/>
  <c r="P72" i="19"/>
  <c r="Q72" i="19"/>
  <c r="P73" i="19"/>
  <c r="Q73" i="19"/>
  <c r="P74" i="19"/>
  <c r="Q74" i="19"/>
  <c r="P75" i="19"/>
  <c r="Q75" i="19"/>
  <c r="P76" i="19"/>
  <c r="Q76" i="19"/>
  <c r="P77" i="19"/>
  <c r="Q77" i="19"/>
  <c r="P78" i="19"/>
  <c r="Q78" i="19"/>
  <c r="P79" i="19"/>
  <c r="Q79" i="19"/>
  <c r="P80" i="19"/>
  <c r="Q80" i="19"/>
  <c r="P81" i="19"/>
  <c r="Q81" i="19"/>
  <c r="P82" i="19"/>
  <c r="Q82" i="19"/>
  <c r="L47" i="19"/>
  <c r="M47" i="19"/>
  <c r="L48" i="19"/>
  <c r="M48" i="19"/>
  <c r="L49" i="19"/>
  <c r="M49" i="19"/>
  <c r="L50" i="19"/>
  <c r="M50" i="19"/>
  <c r="L51" i="19"/>
  <c r="M51" i="19"/>
  <c r="L52" i="19"/>
  <c r="M52" i="19"/>
  <c r="L53" i="19"/>
  <c r="M53" i="19"/>
  <c r="L54" i="19"/>
  <c r="M54" i="19"/>
  <c r="L55" i="19"/>
  <c r="M55" i="19"/>
  <c r="L56" i="19"/>
  <c r="M56" i="19"/>
  <c r="L57" i="19"/>
  <c r="M57" i="19"/>
  <c r="L58" i="19"/>
  <c r="M58" i="19"/>
  <c r="L59" i="19"/>
  <c r="M59" i="19"/>
  <c r="L60" i="19"/>
  <c r="M60" i="19"/>
  <c r="L61" i="19"/>
  <c r="M61" i="19"/>
  <c r="L62" i="19"/>
  <c r="M62" i="19"/>
  <c r="L63" i="19"/>
  <c r="M63" i="19"/>
  <c r="L64" i="19"/>
  <c r="M64" i="19"/>
  <c r="L65" i="19"/>
  <c r="M65" i="19"/>
  <c r="L66" i="19"/>
  <c r="M66" i="19"/>
  <c r="L67" i="19"/>
  <c r="M67" i="19"/>
  <c r="L68" i="19"/>
  <c r="M68" i="19"/>
  <c r="L69" i="19"/>
  <c r="M69" i="19"/>
  <c r="L70" i="19"/>
  <c r="M70" i="19"/>
  <c r="L71" i="19"/>
  <c r="M71" i="19"/>
  <c r="L72" i="19"/>
  <c r="M72" i="19"/>
  <c r="L73" i="19"/>
  <c r="M73" i="19"/>
  <c r="L74" i="19"/>
  <c r="M74" i="19"/>
  <c r="L75" i="19"/>
  <c r="M75" i="19"/>
  <c r="L76" i="19"/>
  <c r="M76" i="19"/>
  <c r="L77" i="19"/>
  <c r="M77" i="19"/>
  <c r="L78" i="19"/>
  <c r="M78" i="19"/>
  <c r="L79" i="19"/>
  <c r="M79" i="19"/>
  <c r="L80" i="19"/>
  <c r="M80" i="19"/>
  <c r="L81" i="19"/>
  <c r="M81" i="19"/>
  <c r="L82" i="19"/>
  <c r="M82" i="19"/>
  <c r="L35" i="19"/>
  <c r="M35" i="19"/>
  <c r="P35" i="19"/>
  <c r="Q35" i="19"/>
  <c r="L36" i="19"/>
  <c r="M36" i="19"/>
  <c r="P36" i="19"/>
  <c r="Q36" i="19"/>
  <c r="L37" i="19"/>
  <c r="M37" i="19"/>
  <c r="P37" i="19"/>
  <c r="Q37" i="19"/>
  <c r="L38" i="19"/>
  <c r="M38" i="19"/>
  <c r="P38" i="19"/>
  <c r="Q38" i="19"/>
  <c r="L39" i="19"/>
  <c r="M39" i="19"/>
  <c r="P39" i="19"/>
  <c r="Q39" i="19"/>
  <c r="L40" i="19"/>
  <c r="M40" i="19"/>
  <c r="P40" i="19"/>
  <c r="Q40" i="19"/>
  <c r="L41" i="19"/>
  <c r="M41" i="19"/>
  <c r="P41" i="19"/>
  <c r="Q41" i="19"/>
  <c r="L42" i="19"/>
  <c r="M42" i="19"/>
  <c r="P42" i="19"/>
  <c r="Q42" i="19"/>
  <c r="L43" i="19"/>
  <c r="M43" i="19"/>
  <c r="P43" i="19"/>
  <c r="Q43" i="19"/>
  <c r="L44" i="19"/>
  <c r="M44" i="19"/>
  <c r="P44" i="19"/>
  <c r="Q44" i="19"/>
  <c r="L45" i="19"/>
  <c r="M45" i="19"/>
  <c r="P45" i="19"/>
  <c r="Q45" i="19"/>
  <c r="P26" i="19"/>
  <c r="Q26" i="19"/>
  <c r="P27" i="19"/>
  <c r="Q27" i="19"/>
  <c r="P28" i="19"/>
  <c r="Q28" i="19"/>
  <c r="P29" i="19"/>
  <c r="Q29" i="19"/>
  <c r="P30" i="19"/>
  <c r="Q30" i="19"/>
  <c r="P31" i="19"/>
  <c r="Q31" i="19"/>
  <c r="P32" i="19"/>
  <c r="Q32" i="19"/>
  <c r="P33" i="19"/>
  <c r="Q33" i="19"/>
  <c r="P34" i="19"/>
  <c r="Q34" i="19"/>
  <c r="P12" i="19"/>
  <c r="Q12" i="19"/>
  <c r="P13" i="19"/>
  <c r="Q13" i="19"/>
  <c r="P14" i="19"/>
  <c r="Q14" i="19"/>
  <c r="P15" i="19"/>
  <c r="Q15" i="19"/>
  <c r="P16" i="19"/>
  <c r="Q16" i="19"/>
  <c r="P17" i="19"/>
  <c r="Q17" i="19"/>
  <c r="P18" i="19"/>
  <c r="Q18" i="19"/>
  <c r="P19" i="19"/>
  <c r="Q19" i="19"/>
  <c r="P20" i="19"/>
  <c r="Q20" i="19"/>
  <c r="P21" i="19"/>
  <c r="Q21" i="19"/>
  <c r="P22" i="19"/>
  <c r="Q22" i="19"/>
  <c r="P23" i="19"/>
  <c r="Q23" i="19"/>
  <c r="P24" i="19"/>
  <c r="Q24" i="19"/>
  <c r="P25" i="19"/>
  <c r="Q25" i="19"/>
  <c r="L12" i="19"/>
  <c r="M12" i="19"/>
  <c r="L13" i="19"/>
  <c r="M13" i="19"/>
  <c r="L14" i="19"/>
  <c r="M14" i="19"/>
  <c r="L15" i="19"/>
  <c r="M15" i="19"/>
  <c r="L16" i="19"/>
  <c r="M16" i="19"/>
  <c r="L17" i="19"/>
  <c r="M17" i="19"/>
  <c r="L18" i="19"/>
  <c r="M18" i="19"/>
  <c r="L19" i="19"/>
  <c r="M19" i="19"/>
  <c r="L20" i="19"/>
  <c r="M20" i="19"/>
  <c r="L21" i="19"/>
  <c r="M21" i="19"/>
  <c r="L22" i="19"/>
  <c r="M22" i="19"/>
  <c r="L23" i="19"/>
  <c r="M23" i="19"/>
  <c r="L24" i="19"/>
  <c r="M24" i="19"/>
  <c r="L25" i="19"/>
  <c r="M25" i="19"/>
  <c r="L26" i="19"/>
  <c r="M26" i="19"/>
  <c r="L27" i="19"/>
  <c r="M27" i="19"/>
  <c r="L28" i="19"/>
  <c r="M28" i="19"/>
  <c r="L29" i="19"/>
  <c r="M29" i="19"/>
  <c r="L30" i="19"/>
  <c r="M30" i="19"/>
  <c r="L31" i="19"/>
  <c r="M31" i="19"/>
  <c r="L32" i="19"/>
  <c r="M32" i="19"/>
  <c r="L33" i="19"/>
  <c r="M33" i="19"/>
  <c r="P2" i="19"/>
  <c r="Q2" i="19"/>
  <c r="P3" i="19"/>
  <c r="Q3" i="19"/>
  <c r="P4" i="19"/>
  <c r="Q4" i="19"/>
  <c r="P5" i="19"/>
  <c r="Q5" i="19"/>
  <c r="P6" i="19"/>
  <c r="Q6" i="19"/>
  <c r="P7" i="19"/>
  <c r="Q7" i="19"/>
  <c r="P8" i="19"/>
  <c r="Q8" i="19"/>
  <c r="P9" i="19"/>
  <c r="Q9" i="19"/>
  <c r="P10" i="19"/>
  <c r="Q10" i="19"/>
  <c r="L2" i="19"/>
  <c r="M2" i="19"/>
  <c r="L3" i="19"/>
  <c r="M3" i="19"/>
  <c r="L4" i="19"/>
  <c r="M4" i="19"/>
  <c r="L5" i="19"/>
  <c r="M5" i="19"/>
  <c r="L6" i="19"/>
  <c r="M6" i="19"/>
  <c r="L7" i="19"/>
  <c r="M7" i="19"/>
  <c r="L8" i="19"/>
  <c r="M8" i="19"/>
  <c r="L9" i="19"/>
  <c r="M9" i="19"/>
  <c r="L10" i="19"/>
  <c r="M10" i="19"/>
  <c r="C193" i="36" l="1"/>
  <c r="D193" i="36"/>
  <c r="E193" i="36"/>
  <c r="I5" i="36"/>
  <c r="I6" i="36"/>
  <c r="E263" i="36"/>
  <c r="D263" i="36"/>
  <c r="C263" i="36"/>
  <c r="D241" i="36"/>
  <c r="C241" i="36"/>
  <c r="E241" i="36"/>
  <c r="D118" i="36"/>
  <c r="C118" i="36"/>
  <c r="E118" i="36"/>
  <c r="C64" i="36"/>
  <c r="D64" i="36"/>
  <c r="E64" i="36"/>
  <c r="C31" i="36"/>
  <c r="E9" i="36"/>
  <c r="E31" i="36" s="1"/>
  <c r="D9" i="36"/>
  <c r="D31" i="36" s="1"/>
  <c r="G749" i="22"/>
  <c r="C3" i="17" s="1"/>
  <c r="H749" i="22"/>
  <c r="D3" i="17" s="1"/>
  <c r="I17" i="35"/>
  <c r="K18" i="35"/>
  <c r="L18" i="35"/>
  <c r="L17" i="35"/>
  <c r="I18" i="35"/>
  <c r="J18" i="35"/>
  <c r="K17" i="35"/>
  <c r="J17" i="35"/>
  <c r="E270" i="36" l="1"/>
  <c r="D270" i="36"/>
  <c r="C270" i="36"/>
  <c r="E269" i="36"/>
  <c r="C269" i="36"/>
  <c r="C5" i="17" s="1"/>
  <c r="D269" i="36"/>
  <c r="I839" i="33"/>
  <c r="H839" i="33"/>
  <c r="G839" i="33"/>
  <c r="F839" i="33"/>
  <c r="E839" i="33"/>
  <c r="D839" i="33"/>
  <c r="C839" i="33"/>
  <c r="I720" i="33"/>
  <c r="H720" i="33"/>
  <c r="G720" i="33"/>
  <c r="F720" i="33"/>
  <c r="E720" i="33"/>
  <c r="D720" i="33"/>
  <c r="C720" i="33"/>
  <c r="I598" i="33"/>
  <c r="H598" i="33"/>
  <c r="G598" i="33"/>
  <c r="F598" i="33"/>
  <c r="E598" i="33"/>
  <c r="D598" i="33"/>
  <c r="C598" i="33"/>
  <c r="I486" i="33"/>
  <c r="H486" i="33"/>
  <c r="G486" i="33"/>
  <c r="F486" i="33"/>
  <c r="E486" i="33"/>
  <c r="D486" i="33"/>
  <c r="C486" i="33"/>
  <c r="I367" i="33"/>
  <c r="H367" i="33"/>
  <c r="G367" i="33"/>
  <c r="F367" i="33"/>
  <c r="E367" i="33"/>
  <c r="D367" i="33"/>
  <c r="C367" i="33"/>
  <c r="I251" i="33"/>
  <c r="H251" i="33"/>
  <c r="G251" i="33"/>
  <c r="F251" i="33"/>
  <c r="E251" i="33"/>
  <c r="D251" i="33"/>
  <c r="C251" i="33"/>
  <c r="I201" i="33"/>
  <c r="H201" i="33"/>
  <c r="G201" i="33"/>
  <c r="F201" i="33"/>
  <c r="E201" i="33"/>
  <c r="D201" i="33"/>
  <c r="C201" i="33"/>
  <c r="I150" i="33"/>
  <c r="H150" i="33"/>
  <c r="G150" i="33"/>
  <c r="F150" i="33"/>
  <c r="E150" i="33"/>
  <c r="D150" i="33"/>
  <c r="C150" i="33"/>
  <c r="I101" i="33"/>
  <c r="H101" i="33"/>
  <c r="G101" i="33"/>
  <c r="F101" i="33"/>
  <c r="E101" i="33"/>
  <c r="D101" i="33"/>
  <c r="C101" i="33"/>
  <c r="I48" i="33"/>
  <c r="H48" i="33"/>
  <c r="G48" i="33"/>
  <c r="F48" i="33"/>
  <c r="E48" i="33"/>
  <c r="D48" i="33"/>
  <c r="C48" i="33"/>
  <c r="F825" i="32"/>
  <c r="E825" i="32"/>
  <c r="D825" i="32"/>
  <c r="F707" i="32"/>
  <c r="E707" i="32"/>
  <c r="D707" i="32"/>
  <c r="F591" i="32"/>
  <c r="E591" i="32"/>
  <c r="D591" i="32"/>
  <c r="F479" i="32"/>
  <c r="E479" i="32"/>
  <c r="D479" i="32"/>
  <c r="F365" i="32"/>
  <c r="E365" i="32"/>
  <c r="D365" i="32"/>
  <c r="F247" i="32"/>
  <c r="E247" i="32"/>
  <c r="D247" i="32"/>
  <c r="F197" i="32"/>
  <c r="E197" i="32"/>
  <c r="D197" i="32"/>
  <c r="F150" i="32"/>
  <c r="E150" i="32"/>
  <c r="D150" i="32"/>
  <c r="F102" i="32"/>
  <c r="E102" i="32"/>
  <c r="D102" i="32"/>
  <c r="F50" i="32"/>
  <c r="E50" i="32"/>
  <c r="D50" i="32"/>
  <c r="C841" i="33" l="1"/>
  <c r="D4" i="17" s="1"/>
  <c r="D841" i="33"/>
  <c r="E841" i="33"/>
  <c r="F841" i="33"/>
  <c r="G841" i="33"/>
  <c r="H841" i="33"/>
  <c r="I841" i="33"/>
  <c r="H253" i="33"/>
  <c r="E253" i="33"/>
  <c r="F253" i="33"/>
  <c r="I253" i="33"/>
  <c r="G253" i="33"/>
  <c r="C253" i="33"/>
  <c r="D253" i="33"/>
  <c r="D826" i="32"/>
  <c r="D5" i="17" s="1"/>
  <c r="E826" i="32"/>
  <c r="F826" i="32"/>
  <c r="F248" i="32"/>
  <c r="D248" i="32"/>
  <c r="C4" i="17" s="1"/>
  <c r="E248" i="32"/>
  <c r="D831" i="32" l="1"/>
  <c r="E831" i="32"/>
  <c r="F831" i="32"/>
  <c r="F845" i="33"/>
  <c r="E845" i="33"/>
  <c r="C845" i="33"/>
  <c r="D845" i="33"/>
  <c r="H845" i="33"/>
  <c r="G845" i="33"/>
  <c r="I845" i="33"/>
  <c r="M20" i="27" l="1"/>
  <c r="N20" i="27"/>
  <c r="M21" i="27"/>
  <c r="N21" i="27"/>
  <c r="M22" i="27"/>
  <c r="N22" i="27"/>
  <c r="M23" i="27"/>
  <c r="N23" i="27"/>
  <c r="M24" i="27"/>
  <c r="N24" i="27"/>
  <c r="M25" i="27"/>
  <c r="N25" i="27"/>
  <c r="M26" i="27"/>
  <c r="N26" i="27"/>
  <c r="M27" i="27"/>
  <c r="N27" i="27"/>
  <c r="O2" i="27"/>
  <c r="K20" i="27"/>
  <c r="L20" i="27"/>
  <c r="K21" i="27"/>
  <c r="L21" i="27"/>
  <c r="K22" i="27"/>
  <c r="L22" i="27"/>
  <c r="K23" i="27"/>
  <c r="L23" i="27"/>
  <c r="K24" i="27"/>
  <c r="L24" i="27"/>
  <c r="K25" i="27"/>
  <c r="L25" i="27"/>
  <c r="K26" i="27"/>
  <c r="L26" i="27"/>
  <c r="K27" i="27"/>
  <c r="L27" i="27"/>
  <c r="H3" i="28"/>
  <c r="H4" i="28"/>
  <c r="H5" i="28"/>
  <c r="H6" i="28"/>
  <c r="H7" i="28"/>
  <c r="H8" i="28"/>
  <c r="H9" i="28"/>
  <c r="H10" i="28"/>
  <c r="H11" i="28"/>
  <c r="H12" i="28"/>
  <c r="H13" i="28"/>
  <c r="H14" i="28"/>
  <c r="H15" i="28"/>
  <c r="H16" i="28"/>
  <c r="H17" i="28"/>
  <c r="F3" i="28"/>
  <c r="F4" i="28"/>
  <c r="F5" i="28"/>
  <c r="F6" i="28"/>
  <c r="F7" i="28"/>
  <c r="F8" i="28"/>
  <c r="F9" i="28"/>
  <c r="F10" i="28"/>
  <c r="F11" i="28"/>
  <c r="F12" i="28"/>
  <c r="F13" i="28"/>
  <c r="F14" i="28"/>
  <c r="F15" i="28"/>
  <c r="F16" i="28"/>
  <c r="F17" i="28"/>
  <c r="H2" i="28"/>
  <c r="F2" i="28"/>
  <c r="H29" i="27" l="1"/>
  <c r="D8" i="17" s="1"/>
  <c r="D10" i="17" s="1"/>
  <c r="G29" i="27"/>
  <c r="C8" i="17" s="1"/>
  <c r="C10" i="17" s="1"/>
  <c r="H28" i="27"/>
  <c r="G28" i="27"/>
  <c r="R19" i="27" l="1"/>
  <c r="Q19" i="27"/>
  <c r="P19" i="27"/>
  <c r="O19" i="27"/>
  <c r="R18" i="27"/>
  <c r="Q18" i="27"/>
  <c r="P18" i="27"/>
  <c r="O18" i="27"/>
  <c r="R17" i="27"/>
  <c r="Q17" i="27"/>
  <c r="P17" i="27"/>
  <c r="O17" i="27"/>
  <c r="R16" i="27"/>
  <c r="Q16" i="27"/>
  <c r="P16" i="27"/>
  <c r="O16" i="27"/>
  <c r="R15" i="27"/>
  <c r="Q15" i="27"/>
  <c r="P15" i="27"/>
  <c r="O15" i="27"/>
  <c r="R14" i="27"/>
  <c r="Q14" i="27"/>
  <c r="P14" i="27"/>
  <c r="O14" i="27"/>
  <c r="R13" i="27"/>
  <c r="Q13" i="27"/>
  <c r="P13" i="27"/>
  <c r="O13" i="27"/>
  <c r="R12" i="27"/>
  <c r="Q12" i="27"/>
  <c r="P12" i="27"/>
  <c r="O12" i="27"/>
  <c r="R11" i="27"/>
  <c r="Q11" i="27"/>
  <c r="P11" i="27"/>
  <c r="O11" i="27"/>
  <c r="R10" i="27"/>
  <c r="Q10" i="27"/>
  <c r="P10" i="27"/>
  <c r="O10" i="27"/>
  <c r="R9" i="27"/>
  <c r="Q9" i="27"/>
  <c r="P9" i="27"/>
  <c r="O9" i="27"/>
  <c r="R8" i="27"/>
  <c r="Q8" i="27"/>
  <c r="P8" i="27"/>
  <c r="O8" i="27"/>
  <c r="R7" i="27"/>
  <c r="Q7" i="27"/>
  <c r="P7" i="27"/>
  <c r="O7" i="27"/>
  <c r="R6" i="27"/>
  <c r="Q6" i="27"/>
  <c r="P6" i="27"/>
  <c r="O6" i="27"/>
  <c r="R5" i="27"/>
  <c r="Q5" i="27"/>
  <c r="P5" i="27"/>
  <c r="O5" i="27"/>
  <c r="R4" i="27"/>
  <c r="Q4" i="27"/>
  <c r="P4" i="27"/>
  <c r="O4" i="27"/>
  <c r="R3" i="27"/>
  <c r="Q3" i="27"/>
  <c r="P3" i="27"/>
  <c r="O3" i="27"/>
  <c r="R2" i="27"/>
  <c r="Q2" i="27"/>
  <c r="P2" i="27"/>
  <c r="J19" i="27"/>
  <c r="I19" i="27"/>
  <c r="J18" i="27"/>
  <c r="I18" i="27"/>
  <c r="J17" i="27"/>
  <c r="I17" i="27"/>
  <c r="J16" i="27"/>
  <c r="I16" i="27"/>
  <c r="J15" i="27"/>
  <c r="I15" i="27"/>
  <c r="J14" i="27"/>
  <c r="I14" i="27"/>
  <c r="J13" i="27"/>
  <c r="I13" i="27"/>
  <c r="J12" i="27"/>
  <c r="I12" i="27"/>
  <c r="J11" i="27"/>
  <c r="I11" i="27"/>
  <c r="J10" i="27"/>
  <c r="I10" i="27"/>
  <c r="J9" i="27"/>
  <c r="I9" i="27"/>
  <c r="J8" i="27"/>
  <c r="I8" i="27"/>
  <c r="J7" i="27"/>
  <c r="I7" i="27"/>
  <c r="J6" i="27"/>
  <c r="I6" i="27"/>
  <c r="J5" i="27"/>
  <c r="I5" i="27"/>
  <c r="J4" i="27"/>
  <c r="I4" i="27"/>
  <c r="J3" i="27"/>
  <c r="I3" i="27"/>
  <c r="J2" i="27"/>
  <c r="I2" i="27"/>
  <c r="M7" i="27" l="1"/>
  <c r="N7" i="27"/>
  <c r="M13" i="27"/>
  <c r="N13" i="27"/>
  <c r="M19" i="27"/>
  <c r="N19" i="27"/>
  <c r="N2" i="27"/>
  <c r="M2" i="27"/>
  <c r="M8" i="27"/>
  <c r="N8" i="27"/>
  <c r="M14" i="27"/>
  <c r="N14" i="27"/>
  <c r="M3" i="27"/>
  <c r="N3" i="27"/>
  <c r="M9" i="27"/>
  <c r="N9" i="27"/>
  <c r="M15" i="27"/>
  <c r="N15" i="27"/>
  <c r="N5" i="27"/>
  <c r="M5" i="27"/>
  <c r="N11" i="27"/>
  <c r="M11" i="27"/>
  <c r="N17" i="27"/>
  <c r="M17" i="27"/>
  <c r="M4" i="27"/>
  <c r="N4" i="27"/>
  <c r="M10" i="27"/>
  <c r="N10" i="27"/>
  <c r="M16" i="27"/>
  <c r="N16" i="27"/>
  <c r="M6" i="27"/>
  <c r="N6" i="27"/>
  <c r="M12" i="27"/>
  <c r="N12" i="27"/>
  <c r="M18" i="27"/>
  <c r="N18" i="27"/>
  <c r="K5" i="27"/>
  <c r="L5" i="27"/>
  <c r="K11" i="27"/>
  <c r="L11" i="27"/>
  <c r="K17" i="27"/>
  <c r="L17" i="27"/>
  <c r="K16" i="27"/>
  <c r="L16" i="27"/>
  <c r="K18" i="27"/>
  <c r="L18" i="27"/>
  <c r="K9" i="27"/>
  <c r="L9" i="27"/>
  <c r="K4" i="27"/>
  <c r="L4" i="27"/>
  <c r="L2" i="27"/>
  <c r="K2" i="27"/>
  <c r="K8" i="27"/>
  <c r="L8" i="27"/>
  <c r="K14" i="27"/>
  <c r="L14" i="27"/>
  <c r="K3" i="27"/>
  <c r="L3" i="27"/>
  <c r="K15" i="27"/>
  <c r="L15" i="27"/>
  <c r="K10" i="27"/>
  <c r="L10" i="27"/>
  <c r="K6" i="27"/>
  <c r="L6" i="27"/>
  <c r="K12" i="27"/>
  <c r="L12" i="27"/>
  <c r="K7" i="27"/>
  <c r="L7" i="27"/>
  <c r="K13" i="27"/>
  <c r="L13" i="27"/>
  <c r="K19" i="27"/>
  <c r="L19" i="27"/>
  <c r="I29" i="27"/>
  <c r="F8" i="17" s="1"/>
  <c r="I28" i="27"/>
  <c r="J29" i="27"/>
  <c r="G8" i="17" s="1"/>
  <c r="J28" i="27"/>
  <c r="E216" i="11"/>
  <c r="D216" i="11"/>
  <c r="C216" i="11"/>
  <c r="E212" i="11"/>
  <c r="D212" i="11"/>
  <c r="C212" i="11"/>
  <c r="E208" i="11"/>
  <c r="D208" i="11"/>
  <c r="C208" i="11"/>
  <c r="E202" i="11"/>
  <c r="D202" i="11"/>
  <c r="C202" i="11"/>
  <c r="E200" i="11"/>
  <c r="D200" i="11"/>
  <c r="C200" i="11"/>
  <c r="E196" i="11"/>
  <c r="D196" i="11"/>
  <c r="C196" i="11"/>
  <c r="E192" i="11"/>
  <c r="D192" i="11"/>
  <c r="C192" i="11"/>
  <c r="E186" i="11"/>
  <c r="D186" i="11"/>
  <c r="C186" i="11"/>
  <c r="E179" i="11"/>
  <c r="D179" i="11"/>
  <c r="C179" i="11"/>
  <c r="E160" i="11"/>
  <c r="D160" i="11"/>
  <c r="C160" i="11"/>
  <c r="E135" i="11"/>
  <c r="D135" i="11"/>
  <c r="D180" i="11" s="1"/>
  <c r="C135" i="11"/>
  <c r="E56" i="11"/>
  <c r="D56" i="11"/>
  <c r="C56" i="11"/>
  <c r="E51" i="11"/>
  <c r="D51" i="11"/>
  <c r="C51" i="11"/>
  <c r="E44" i="11"/>
  <c r="D44" i="11"/>
  <c r="C44" i="11"/>
  <c r="E38" i="11"/>
  <c r="D38" i="11"/>
  <c r="C38" i="11"/>
  <c r="E35" i="11"/>
  <c r="D35" i="11"/>
  <c r="C35" i="11"/>
  <c r="E30" i="11"/>
  <c r="D30" i="11"/>
  <c r="C30" i="11"/>
  <c r="E23" i="11"/>
  <c r="D23" i="11"/>
  <c r="C23" i="11"/>
  <c r="E18" i="11"/>
  <c r="D18" i="11"/>
  <c r="C18" i="11"/>
  <c r="C15" i="11"/>
  <c r="D8" i="11"/>
  <c r="E8" i="11" s="1"/>
  <c r="D9" i="11"/>
  <c r="E9" i="11" s="1"/>
  <c r="D10" i="11"/>
  <c r="E10" i="11" s="1"/>
  <c r="D7" i="11"/>
  <c r="E7" i="11" s="1"/>
  <c r="K29" i="27" l="1"/>
  <c r="K28" i="27"/>
  <c r="L28" i="27"/>
  <c r="L29" i="27"/>
  <c r="M29" i="27"/>
  <c r="M28" i="27"/>
  <c r="N29" i="27"/>
  <c r="N28" i="27"/>
  <c r="D217" i="11"/>
  <c r="E180" i="11"/>
  <c r="C217" i="11"/>
  <c r="E217" i="11"/>
  <c r="C180" i="11"/>
  <c r="C57" i="11"/>
  <c r="D15" i="11"/>
  <c r="D57" i="11" s="1"/>
  <c r="E15" i="11"/>
  <c r="E57" i="11" s="1"/>
  <c r="O732" i="26" l="1"/>
  <c r="N732" i="26"/>
  <c r="L732" i="26"/>
  <c r="K732" i="26"/>
  <c r="G732" i="26"/>
  <c r="F732" i="26"/>
  <c r="B732" i="26"/>
  <c r="I731" i="26"/>
  <c r="H731" i="26"/>
  <c r="I730" i="26"/>
  <c r="H730" i="26"/>
  <c r="I729" i="26"/>
  <c r="H729" i="26"/>
  <c r="I728" i="26"/>
  <c r="H728" i="26"/>
  <c r="I727" i="26"/>
  <c r="H727" i="26"/>
  <c r="I726" i="26"/>
  <c r="H726" i="26"/>
  <c r="I725" i="26"/>
  <c r="H725" i="26"/>
  <c r="I724" i="26"/>
  <c r="H724" i="26"/>
  <c r="I723" i="26"/>
  <c r="H723" i="26"/>
  <c r="I722" i="26"/>
  <c r="H722" i="26"/>
  <c r="I721" i="26"/>
  <c r="H721" i="26"/>
  <c r="I720" i="26"/>
  <c r="H720" i="26"/>
  <c r="I719" i="26"/>
  <c r="H719" i="26"/>
  <c r="I718" i="26"/>
  <c r="H718" i="26"/>
  <c r="I717" i="26"/>
  <c r="H717" i="26"/>
  <c r="I716" i="26"/>
  <c r="H716" i="26"/>
  <c r="I715" i="26"/>
  <c r="H715" i="26"/>
  <c r="I714" i="26"/>
  <c r="H714" i="26"/>
  <c r="I713" i="26"/>
  <c r="H713" i="26"/>
  <c r="O712" i="26"/>
  <c r="N712" i="26"/>
  <c r="L712" i="26"/>
  <c r="K712" i="26"/>
  <c r="G712" i="26"/>
  <c r="F712" i="26"/>
  <c r="B712" i="26"/>
  <c r="I711" i="26"/>
  <c r="H711" i="26"/>
  <c r="I710" i="26"/>
  <c r="H710" i="26"/>
  <c r="I709" i="26"/>
  <c r="H709" i="26"/>
  <c r="I708" i="26"/>
  <c r="H708" i="26"/>
  <c r="I707" i="26"/>
  <c r="H707" i="26"/>
  <c r="I706" i="26"/>
  <c r="H706" i="26"/>
  <c r="I705" i="26"/>
  <c r="H705" i="26"/>
  <c r="I704" i="26"/>
  <c r="H704" i="26"/>
  <c r="O703" i="26"/>
  <c r="N703" i="26"/>
  <c r="L703" i="26"/>
  <c r="K703" i="26"/>
  <c r="G703" i="26"/>
  <c r="F703" i="26"/>
  <c r="B703" i="26"/>
  <c r="I702" i="26"/>
  <c r="H702" i="26"/>
  <c r="I701" i="26"/>
  <c r="H701" i="26"/>
  <c r="I700" i="26"/>
  <c r="H700" i="26"/>
  <c r="I699" i="26"/>
  <c r="H699" i="26"/>
  <c r="I698" i="26"/>
  <c r="H698" i="26"/>
  <c r="O697" i="26"/>
  <c r="N697" i="26"/>
  <c r="L697" i="26"/>
  <c r="K697" i="26"/>
  <c r="G697" i="26"/>
  <c r="F697" i="26"/>
  <c r="B697" i="26"/>
  <c r="I696" i="26"/>
  <c r="I697" i="26" s="1"/>
  <c r="H696" i="26"/>
  <c r="H697" i="26" s="1"/>
  <c r="I695" i="26"/>
  <c r="H695" i="26"/>
  <c r="O694" i="26"/>
  <c r="N694" i="26"/>
  <c r="L694" i="26"/>
  <c r="K694" i="26"/>
  <c r="G694" i="26"/>
  <c r="F694" i="26"/>
  <c r="B694" i="26"/>
  <c r="I693" i="26"/>
  <c r="I694" i="26" s="1"/>
  <c r="H693" i="26"/>
  <c r="H694" i="26" s="1"/>
  <c r="O692" i="26"/>
  <c r="N692" i="26"/>
  <c r="L692" i="26"/>
  <c r="K692" i="26"/>
  <c r="G692" i="26"/>
  <c r="F692" i="26"/>
  <c r="B692" i="26"/>
  <c r="I691" i="26"/>
  <c r="H691" i="26"/>
  <c r="I690" i="26"/>
  <c r="H690" i="26"/>
  <c r="I689" i="26"/>
  <c r="H689" i="26"/>
  <c r="I688" i="26"/>
  <c r="H688" i="26"/>
  <c r="I687" i="26"/>
  <c r="H687" i="26"/>
  <c r="I686" i="26"/>
  <c r="H686" i="26"/>
  <c r="I685" i="26"/>
  <c r="H685" i="26"/>
  <c r="I684" i="26"/>
  <c r="H684" i="26"/>
  <c r="I683" i="26"/>
  <c r="H683" i="26"/>
  <c r="I682" i="26"/>
  <c r="H682" i="26"/>
  <c r="I681" i="26"/>
  <c r="H681" i="26"/>
  <c r="I680" i="26"/>
  <c r="H680" i="26"/>
  <c r="I679" i="26"/>
  <c r="H679" i="26"/>
  <c r="I678" i="26"/>
  <c r="H678" i="26"/>
  <c r="I677" i="26"/>
  <c r="H677" i="26"/>
  <c r="I676" i="26"/>
  <c r="H676" i="26"/>
  <c r="I675" i="26"/>
  <c r="H675" i="26"/>
  <c r="O674" i="26"/>
  <c r="N674" i="26"/>
  <c r="L674" i="26"/>
  <c r="K674" i="26"/>
  <c r="G674" i="26"/>
  <c r="F674" i="26"/>
  <c r="B674" i="26"/>
  <c r="I673" i="26"/>
  <c r="I674" i="26" s="1"/>
  <c r="H673" i="26"/>
  <c r="H674" i="26" s="1"/>
  <c r="O672" i="26"/>
  <c r="N672" i="26"/>
  <c r="L672" i="26"/>
  <c r="K672" i="26"/>
  <c r="G672" i="26"/>
  <c r="F672" i="26"/>
  <c r="B672" i="26"/>
  <c r="I671" i="26"/>
  <c r="H671" i="26"/>
  <c r="I670" i="26"/>
  <c r="H670" i="26"/>
  <c r="I669" i="26"/>
  <c r="H669" i="26"/>
  <c r="O668" i="26"/>
  <c r="N668" i="26"/>
  <c r="L668" i="26"/>
  <c r="K668" i="26"/>
  <c r="G668" i="26"/>
  <c r="F668" i="26"/>
  <c r="B668" i="26"/>
  <c r="I667" i="26"/>
  <c r="I668" i="26" s="1"/>
  <c r="H667" i="26"/>
  <c r="I666" i="26"/>
  <c r="H666" i="26"/>
  <c r="O665" i="26"/>
  <c r="N665" i="26"/>
  <c r="L665" i="26"/>
  <c r="K665" i="26"/>
  <c r="G665" i="26"/>
  <c r="F665" i="26"/>
  <c r="B665" i="26"/>
  <c r="I664" i="26"/>
  <c r="H664" i="26"/>
  <c r="I663" i="26"/>
  <c r="H663" i="26"/>
  <c r="I662" i="26"/>
  <c r="H662" i="26"/>
  <c r="I661" i="26"/>
  <c r="H661" i="26"/>
  <c r="I660" i="26"/>
  <c r="H660" i="26"/>
  <c r="O659" i="26"/>
  <c r="N659" i="26"/>
  <c r="L659" i="26"/>
  <c r="K659" i="26"/>
  <c r="G659" i="26"/>
  <c r="F659" i="26"/>
  <c r="B659" i="26"/>
  <c r="I658" i="26"/>
  <c r="H658" i="26"/>
  <c r="I657" i="26"/>
  <c r="H657" i="26"/>
  <c r="H659" i="26" s="1"/>
  <c r="O656" i="26"/>
  <c r="N656" i="26"/>
  <c r="L656" i="26"/>
  <c r="K656" i="26"/>
  <c r="G656" i="26"/>
  <c r="F656" i="26"/>
  <c r="B656" i="26"/>
  <c r="I655" i="26"/>
  <c r="H655" i="26"/>
  <c r="I654" i="26"/>
  <c r="I656" i="26" s="1"/>
  <c r="H654" i="26"/>
  <c r="O653" i="26"/>
  <c r="N653" i="26"/>
  <c r="L653" i="26"/>
  <c r="K653" i="26"/>
  <c r="G653" i="26"/>
  <c r="F653" i="26"/>
  <c r="B653" i="26"/>
  <c r="I652" i="26"/>
  <c r="H652" i="26"/>
  <c r="I651" i="26"/>
  <c r="H651" i="26"/>
  <c r="I650" i="26"/>
  <c r="H650" i="26"/>
  <c r="O649" i="26"/>
  <c r="N649" i="26"/>
  <c r="L649" i="26"/>
  <c r="K649" i="26"/>
  <c r="G649" i="26"/>
  <c r="F649" i="26"/>
  <c r="B649" i="26"/>
  <c r="I648" i="26"/>
  <c r="H648" i="26"/>
  <c r="I647" i="26"/>
  <c r="H647" i="26"/>
  <c r="I646" i="26"/>
  <c r="H646" i="26"/>
  <c r="I645" i="26"/>
  <c r="H645" i="26"/>
  <c r="I644" i="26"/>
  <c r="H644" i="26"/>
  <c r="I643" i="26"/>
  <c r="H643" i="26"/>
  <c r="I642" i="26"/>
  <c r="H642" i="26"/>
  <c r="I641" i="26"/>
  <c r="H641" i="26"/>
  <c r="I640" i="26"/>
  <c r="H640" i="26"/>
  <c r="I639" i="26"/>
  <c r="H639" i="26"/>
  <c r="O638" i="26"/>
  <c r="N638" i="26"/>
  <c r="L638" i="26"/>
  <c r="K638" i="26"/>
  <c r="G638" i="26"/>
  <c r="F638" i="26"/>
  <c r="B638" i="26"/>
  <c r="I637" i="26"/>
  <c r="H637" i="26"/>
  <c r="I636" i="26"/>
  <c r="H636" i="26"/>
  <c r="I635" i="26"/>
  <c r="H635" i="26"/>
  <c r="O634" i="26"/>
  <c r="N634" i="26"/>
  <c r="L634" i="26"/>
  <c r="K634" i="26"/>
  <c r="G634" i="26"/>
  <c r="F634" i="26"/>
  <c r="B634" i="26"/>
  <c r="I633" i="26"/>
  <c r="H633" i="26"/>
  <c r="I632" i="26"/>
  <c r="H632" i="26"/>
  <c r="I631" i="26"/>
  <c r="H631" i="26"/>
  <c r="I630" i="26"/>
  <c r="H630" i="26"/>
  <c r="I629" i="26"/>
  <c r="H629" i="26"/>
  <c r="I628" i="26"/>
  <c r="H628" i="26"/>
  <c r="I627" i="26"/>
  <c r="H627" i="26"/>
  <c r="I626" i="26"/>
  <c r="H626" i="26"/>
  <c r="I625" i="26"/>
  <c r="H625" i="26"/>
  <c r="I624" i="26"/>
  <c r="H624" i="26"/>
  <c r="I623" i="26"/>
  <c r="H623" i="26"/>
  <c r="O622" i="26"/>
  <c r="N622" i="26"/>
  <c r="L622" i="26"/>
  <c r="K622" i="26"/>
  <c r="G622" i="26"/>
  <c r="F622" i="26"/>
  <c r="B622" i="26"/>
  <c r="I621" i="26"/>
  <c r="H621" i="26"/>
  <c r="I620" i="26"/>
  <c r="H620" i="26"/>
  <c r="H622" i="26" s="1"/>
  <c r="O619" i="26"/>
  <c r="N619" i="26"/>
  <c r="L619" i="26"/>
  <c r="K619" i="26"/>
  <c r="G619" i="26"/>
  <c r="F619" i="26"/>
  <c r="B619" i="26"/>
  <c r="I618" i="26"/>
  <c r="H618" i="26"/>
  <c r="I617" i="26"/>
  <c r="H617" i="26"/>
  <c r="I616" i="26"/>
  <c r="H616" i="26"/>
  <c r="I615" i="26"/>
  <c r="H615" i="26"/>
  <c r="I614" i="26"/>
  <c r="H614" i="26"/>
  <c r="I613" i="26"/>
  <c r="H613" i="26"/>
  <c r="I612" i="26"/>
  <c r="H612" i="26"/>
  <c r="I611" i="26"/>
  <c r="H611" i="26"/>
  <c r="I610" i="26"/>
  <c r="H610" i="26"/>
  <c r="I609" i="26"/>
  <c r="H609" i="26"/>
  <c r="I608" i="26"/>
  <c r="H608" i="26"/>
  <c r="I607" i="26"/>
  <c r="H607" i="26"/>
  <c r="I606" i="26"/>
  <c r="H606" i="26"/>
  <c r="I605" i="26"/>
  <c r="H605" i="26"/>
  <c r="O604" i="26"/>
  <c r="N604" i="26"/>
  <c r="L604" i="26"/>
  <c r="K604" i="26"/>
  <c r="G604" i="26"/>
  <c r="F604" i="26"/>
  <c r="B604" i="26"/>
  <c r="I603" i="26"/>
  <c r="H603" i="26"/>
  <c r="I602" i="26"/>
  <c r="H602" i="26"/>
  <c r="I601" i="26"/>
  <c r="H601" i="26"/>
  <c r="I600" i="26"/>
  <c r="H600" i="26"/>
  <c r="I599" i="26"/>
  <c r="H599" i="26"/>
  <c r="I598" i="26"/>
  <c r="H598" i="26"/>
  <c r="I597" i="26"/>
  <c r="H597" i="26"/>
  <c r="I596" i="26"/>
  <c r="H596" i="26"/>
  <c r="I595" i="26"/>
  <c r="H595" i="26"/>
  <c r="I594" i="26"/>
  <c r="H594" i="26"/>
  <c r="I593" i="26"/>
  <c r="H593" i="26"/>
  <c r="I592" i="26"/>
  <c r="H592" i="26"/>
  <c r="I591" i="26"/>
  <c r="H591" i="26"/>
  <c r="I590" i="26"/>
  <c r="H590" i="26"/>
  <c r="I589" i="26"/>
  <c r="H589" i="26"/>
  <c r="I588" i="26"/>
  <c r="H588" i="26"/>
  <c r="I587" i="26"/>
  <c r="H587" i="26"/>
  <c r="I586" i="26"/>
  <c r="H586" i="26"/>
  <c r="I585" i="26"/>
  <c r="H585" i="26"/>
  <c r="I584" i="26"/>
  <c r="H584" i="26"/>
  <c r="I583" i="26"/>
  <c r="H583" i="26"/>
  <c r="I582" i="26"/>
  <c r="H582" i="26"/>
  <c r="I581" i="26"/>
  <c r="H581" i="26"/>
  <c r="I580" i="26"/>
  <c r="H580" i="26"/>
  <c r="O579" i="26"/>
  <c r="N579" i="26"/>
  <c r="L579" i="26"/>
  <c r="K579" i="26"/>
  <c r="G579" i="26"/>
  <c r="F579" i="26"/>
  <c r="B579" i="26"/>
  <c r="I578" i="26"/>
  <c r="I579" i="26" s="1"/>
  <c r="H578" i="26"/>
  <c r="H579" i="26" s="1"/>
  <c r="O577" i="26"/>
  <c r="N577" i="26"/>
  <c r="L577" i="26"/>
  <c r="K577" i="26"/>
  <c r="G577" i="26"/>
  <c r="F577" i="26"/>
  <c r="B577" i="26"/>
  <c r="I576" i="26"/>
  <c r="H576" i="26"/>
  <c r="I575" i="26"/>
  <c r="H575" i="26"/>
  <c r="I574" i="26"/>
  <c r="H574" i="26"/>
  <c r="I573" i="26"/>
  <c r="H573" i="26"/>
  <c r="I572" i="26"/>
  <c r="H572" i="26"/>
  <c r="I571" i="26"/>
  <c r="H571" i="26"/>
  <c r="I570" i="26"/>
  <c r="H570" i="26"/>
  <c r="I569" i="26"/>
  <c r="H569" i="26"/>
  <c r="I568" i="26"/>
  <c r="H568" i="26"/>
  <c r="I567" i="26"/>
  <c r="H567" i="26"/>
  <c r="I566" i="26"/>
  <c r="H566" i="26"/>
  <c r="I565" i="26"/>
  <c r="H565" i="26"/>
  <c r="O564" i="26"/>
  <c r="N564" i="26"/>
  <c r="L564" i="26"/>
  <c r="K564" i="26"/>
  <c r="G564" i="26"/>
  <c r="F564" i="26"/>
  <c r="B564" i="26"/>
  <c r="I563" i="26"/>
  <c r="I564" i="26" s="1"/>
  <c r="H563" i="26"/>
  <c r="H564" i="26" s="1"/>
  <c r="O562" i="26"/>
  <c r="N562" i="26"/>
  <c r="L562" i="26"/>
  <c r="K562" i="26"/>
  <c r="G562" i="26"/>
  <c r="F562" i="26"/>
  <c r="B562" i="26"/>
  <c r="I561" i="26"/>
  <c r="H561" i="26"/>
  <c r="I560" i="26"/>
  <c r="H560" i="26"/>
  <c r="I559" i="26"/>
  <c r="H559" i="26"/>
  <c r="I558" i="26"/>
  <c r="H558" i="26"/>
  <c r="I557" i="26"/>
  <c r="H557" i="26"/>
  <c r="I556" i="26"/>
  <c r="H556" i="26"/>
  <c r="I555" i="26"/>
  <c r="H555" i="26"/>
  <c r="I554" i="26"/>
  <c r="H554" i="26"/>
  <c r="I553" i="26"/>
  <c r="H553" i="26"/>
  <c r="I552" i="26"/>
  <c r="H552" i="26"/>
  <c r="I551" i="26"/>
  <c r="H551" i="26"/>
  <c r="I550" i="26"/>
  <c r="H550" i="26"/>
  <c r="I549" i="26"/>
  <c r="H549" i="26"/>
  <c r="I548" i="26"/>
  <c r="H548" i="26"/>
  <c r="I547" i="26"/>
  <c r="H547" i="26"/>
  <c r="I546" i="26"/>
  <c r="H546" i="26"/>
  <c r="I545" i="26"/>
  <c r="H545" i="26"/>
  <c r="I544" i="26"/>
  <c r="H544" i="26"/>
  <c r="I543" i="26"/>
  <c r="H543" i="26"/>
  <c r="I542" i="26"/>
  <c r="H542" i="26"/>
  <c r="I541" i="26"/>
  <c r="H541" i="26"/>
  <c r="I540" i="26"/>
  <c r="H540" i="26"/>
  <c r="I539" i="26"/>
  <c r="H539" i="26"/>
  <c r="I538" i="26"/>
  <c r="H538" i="26"/>
  <c r="I537" i="26"/>
  <c r="H537" i="26"/>
  <c r="I536" i="26"/>
  <c r="H536" i="26"/>
  <c r="I535" i="26"/>
  <c r="H535" i="26"/>
  <c r="I534" i="26"/>
  <c r="H534" i="26"/>
  <c r="I533" i="26"/>
  <c r="H533" i="26"/>
  <c r="I532" i="26"/>
  <c r="H532" i="26"/>
  <c r="I531" i="26"/>
  <c r="H531" i="26"/>
  <c r="I530" i="26"/>
  <c r="H530" i="26"/>
  <c r="I529" i="26"/>
  <c r="H529" i="26"/>
  <c r="I528" i="26"/>
  <c r="H528" i="26"/>
  <c r="I527" i="26"/>
  <c r="H527" i="26"/>
  <c r="I526" i="26"/>
  <c r="H526" i="26"/>
  <c r="I525" i="26"/>
  <c r="H525" i="26"/>
  <c r="I524" i="26"/>
  <c r="H524" i="26"/>
  <c r="I523" i="26"/>
  <c r="H523" i="26"/>
  <c r="I522" i="26"/>
  <c r="H522" i="26"/>
  <c r="I521" i="26"/>
  <c r="H521" i="26"/>
  <c r="I520" i="26"/>
  <c r="H520" i="26"/>
  <c r="I519" i="26"/>
  <c r="H519" i="26"/>
  <c r="I518" i="26"/>
  <c r="H518" i="26"/>
  <c r="I517" i="26"/>
  <c r="H517" i="26"/>
  <c r="I516" i="26"/>
  <c r="H516" i="26"/>
  <c r="I515" i="26"/>
  <c r="H515" i="26"/>
  <c r="I514" i="26"/>
  <c r="H514" i="26"/>
  <c r="I513" i="26"/>
  <c r="H513" i="26"/>
  <c r="I512" i="26"/>
  <c r="H512" i="26"/>
  <c r="I511" i="26"/>
  <c r="H511" i="26"/>
  <c r="I510" i="26"/>
  <c r="H510" i="26"/>
  <c r="I509" i="26"/>
  <c r="H509" i="26"/>
  <c r="I508" i="26"/>
  <c r="H508" i="26"/>
  <c r="I507" i="26"/>
  <c r="H507" i="26"/>
  <c r="I506" i="26"/>
  <c r="H506" i="26"/>
  <c r="I505" i="26"/>
  <c r="H505" i="26"/>
  <c r="I504" i="26"/>
  <c r="H504" i="26"/>
  <c r="I503" i="26"/>
  <c r="H503" i="26"/>
  <c r="I502" i="26"/>
  <c r="H502" i="26"/>
  <c r="I501" i="26"/>
  <c r="H501" i="26"/>
  <c r="I500" i="26"/>
  <c r="H500" i="26"/>
  <c r="I499" i="26"/>
  <c r="H499" i="26"/>
  <c r="I498" i="26"/>
  <c r="H498" i="26"/>
  <c r="I497" i="26"/>
  <c r="H497" i="26"/>
  <c r="I496" i="26"/>
  <c r="H496" i="26"/>
  <c r="I495" i="26"/>
  <c r="H495" i="26"/>
  <c r="I494" i="26"/>
  <c r="H494" i="26"/>
  <c r="I493" i="26"/>
  <c r="H493" i="26"/>
  <c r="I492" i="26"/>
  <c r="H492" i="26"/>
  <c r="I491" i="26"/>
  <c r="H491" i="26"/>
  <c r="I490" i="26"/>
  <c r="H490" i="26"/>
  <c r="I489" i="26"/>
  <c r="H489" i="26"/>
  <c r="O488" i="26"/>
  <c r="N488" i="26"/>
  <c r="L488" i="26"/>
  <c r="K488" i="26"/>
  <c r="G488" i="26"/>
  <c r="F488" i="26"/>
  <c r="B488" i="26"/>
  <c r="I487" i="26"/>
  <c r="H487" i="26"/>
  <c r="I486" i="26"/>
  <c r="H486" i="26"/>
  <c r="I485" i="26"/>
  <c r="H485" i="26"/>
  <c r="I484" i="26"/>
  <c r="I488" i="26" s="1"/>
  <c r="H484" i="26"/>
  <c r="O483" i="26"/>
  <c r="N483" i="26"/>
  <c r="L483" i="26"/>
  <c r="K483" i="26"/>
  <c r="G483" i="26"/>
  <c r="F483" i="26"/>
  <c r="B483" i="26"/>
  <c r="I482" i="26"/>
  <c r="H482" i="26"/>
  <c r="I481" i="26"/>
  <c r="H481" i="26"/>
  <c r="I480" i="26"/>
  <c r="H480" i="26"/>
  <c r="O479" i="26"/>
  <c r="N479" i="26"/>
  <c r="L479" i="26"/>
  <c r="K479" i="26"/>
  <c r="G479" i="26"/>
  <c r="F479" i="26"/>
  <c r="B479" i="26"/>
  <c r="I478" i="26"/>
  <c r="H478" i="26"/>
  <c r="I477" i="26"/>
  <c r="H477" i="26"/>
  <c r="I476" i="26"/>
  <c r="H476" i="26"/>
  <c r="I475" i="26"/>
  <c r="H475" i="26"/>
  <c r="I474" i="26"/>
  <c r="H474" i="26"/>
  <c r="I473" i="26"/>
  <c r="H473" i="26"/>
  <c r="I472" i="26"/>
  <c r="H472" i="26"/>
  <c r="I471" i="26"/>
  <c r="H471" i="26"/>
  <c r="I470" i="26"/>
  <c r="H470" i="26"/>
  <c r="I469" i="26"/>
  <c r="H469" i="26"/>
  <c r="I468" i="26"/>
  <c r="H468" i="26"/>
  <c r="I467" i="26"/>
  <c r="H467" i="26"/>
  <c r="I466" i="26"/>
  <c r="H466" i="26"/>
  <c r="I465" i="26"/>
  <c r="H465" i="26"/>
  <c r="O464" i="26"/>
  <c r="N464" i="26"/>
  <c r="L464" i="26"/>
  <c r="K464" i="26"/>
  <c r="G464" i="26"/>
  <c r="F464" i="26"/>
  <c r="B464" i="26"/>
  <c r="I463" i="26"/>
  <c r="H463" i="26"/>
  <c r="I462" i="26"/>
  <c r="H462" i="26"/>
  <c r="I461" i="26"/>
  <c r="H461" i="26"/>
  <c r="I460" i="26"/>
  <c r="H460" i="26"/>
  <c r="I459" i="26"/>
  <c r="H459" i="26"/>
  <c r="I458" i="26"/>
  <c r="H458" i="26"/>
  <c r="I457" i="26"/>
  <c r="H457" i="26"/>
  <c r="O456" i="26"/>
  <c r="N456" i="26"/>
  <c r="L456" i="26"/>
  <c r="K456" i="26"/>
  <c r="G456" i="26"/>
  <c r="F456" i="26"/>
  <c r="B456" i="26"/>
  <c r="I455" i="26"/>
  <c r="H455" i="26"/>
  <c r="I454" i="26"/>
  <c r="H454" i="26"/>
  <c r="I453" i="26"/>
  <c r="H453" i="26"/>
  <c r="I452" i="26"/>
  <c r="H452" i="26"/>
  <c r="I451" i="26"/>
  <c r="H451" i="26"/>
  <c r="I450" i="26"/>
  <c r="H450" i="26"/>
  <c r="I449" i="26"/>
  <c r="H449" i="26"/>
  <c r="I448" i="26"/>
  <c r="H448" i="26"/>
  <c r="I447" i="26"/>
  <c r="H447" i="26"/>
  <c r="I446" i="26"/>
  <c r="I456" i="26" s="1"/>
  <c r="H446" i="26"/>
  <c r="I445" i="26"/>
  <c r="H445" i="26"/>
  <c r="O444" i="26"/>
  <c r="N444" i="26"/>
  <c r="L444" i="26"/>
  <c r="K444" i="26"/>
  <c r="G444" i="26"/>
  <c r="F444" i="26"/>
  <c r="B444" i="26"/>
  <c r="I443" i="26"/>
  <c r="H443" i="26"/>
  <c r="I442" i="26"/>
  <c r="H442" i="26"/>
  <c r="I441" i="26"/>
  <c r="H441" i="26"/>
  <c r="I440" i="26"/>
  <c r="H440" i="26"/>
  <c r="I439" i="26"/>
  <c r="H439" i="26"/>
  <c r="I438" i="26"/>
  <c r="H438" i="26"/>
  <c r="I437" i="26"/>
  <c r="H437" i="26"/>
  <c r="I436" i="26"/>
  <c r="H436" i="26"/>
  <c r="I435" i="26"/>
  <c r="H435" i="26"/>
  <c r="I434" i="26"/>
  <c r="H434" i="26"/>
  <c r="I433" i="26"/>
  <c r="H433" i="26"/>
  <c r="I432" i="26"/>
  <c r="H432" i="26"/>
  <c r="I431" i="26"/>
  <c r="H431" i="26"/>
  <c r="I430" i="26"/>
  <c r="H430" i="26"/>
  <c r="O429" i="26"/>
  <c r="N429" i="26"/>
  <c r="L429" i="26"/>
  <c r="K429" i="26"/>
  <c r="G429" i="26"/>
  <c r="F429" i="26"/>
  <c r="B429" i="26"/>
  <c r="I428" i="26"/>
  <c r="I429" i="26" s="1"/>
  <c r="H428" i="26"/>
  <c r="H429" i="26" s="1"/>
  <c r="O427" i="26"/>
  <c r="N427" i="26"/>
  <c r="L427" i="26"/>
  <c r="K427" i="26"/>
  <c r="G427" i="26"/>
  <c r="F427" i="26"/>
  <c r="B427" i="26"/>
  <c r="I426" i="26"/>
  <c r="H426" i="26"/>
  <c r="I425" i="26"/>
  <c r="H425" i="26"/>
  <c r="I424" i="26"/>
  <c r="H424" i="26"/>
  <c r="O423" i="26"/>
  <c r="N423" i="26"/>
  <c r="L423" i="26"/>
  <c r="K423" i="26"/>
  <c r="G423" i="26"/>
  <c r="F423" i="26"/>
  <c r="B423" i="26"/>
  <c r="I422" i="26"/>
  <c r="H422" i="26"/>
  <c r="I421" i="26"/>
  <c r="I423" i="26" s="1"/>
  <c r="H421" i="26"/>
  <c r="H423" i="26" s="1"/>
  <c r="O420" i="26"/>
  <c r="N420" i="26"/>
  <c r="L420" i="26"/>
  <c r="K420" i="26"/>
  <c r="G420" i="26"/>
  <c r="F420" i="26"/>
  <c r="B420" i="26"/>
  <c r="I419" i="26"/>
  <c r="H419" i="26"/>
  <c r="I418" i="26"/>
  <c r="I420" i="26" s="1"/>
  <c r="H418" i="26"/>
  <c r="H420" i="26" s="1"/>
  <c r="O417" i="26"/>
  <c r="N417" i="26"/>
  <c r="L417" i="26"/>
  <c r="K417" i="26"/>
  <c r="G417" i="26"/>
  <c r="F417" i="26"/>
  <c r="B417" i="26"/>
  <c r="I416" i="26"/>
  <c r="H416" i="26"/>
  <c r="I415" i="26"/>
  <c r="H415" i="26"/>
  <c r="I414" i="26"/>
  <c r="H414" i="26"/>
  <c r="I413" i="26"/>
  <c r="H413" i="26"/>
  <c r="I412" i="26"/>
  <c r="H412" i="26"/>
  <c r="I411" i="26"/>
  <c r="H411" i="26"/>
  <c r="I410" i="26"/>
  <c r="H410" i="26"/>
  <c r="I409" i="26"/>
  <c r="H409" i="26"/>
  <c r="I408" i="26"/>
  <c r="H408" i="26"/>
  <c r="I407" i="26"/>
  <c r="H407" i="26"/>
  <c r="I406" i="26"/>
  <c r="H406" i="26"/>
  <c r="I405" i="26"/>
  <c r="H405" i="26"/>
  <c r="I404" i="26"/>
  <c r="H404" i="26"/>
  <c r="I403" i="26"/>
  <c r="H403" i="26"/>
  <c r="I402" i="26"/>
  <c r="H402" i="26"/>
  <c r="I401" i="26"/>
  <c r="H401" i="26"/>
  <c r="I400" i="26"/>
  <c r="H400" i="26"/>
  <c r="I399" i="26"/>
  <c r="H399" i="26"/>
  <c r="I398" i="26"/>
  <c r="H398" i="26"/>
  <c r="I397" i="26"/>
  <c r="H397" i="26"/>
  <c r="I396" i="26"/>
  <c r="H396" i="26"/>
  <c r="I395" i="26"/>
  <c r="H395" i="26"/>
  <c r="I394" i="26"/>
  <c r="H394" i="26"/>
  <c r="I393" i="26"/>
  <c r="H393" i="26"/>
  <c r="I392" i="26"/>
  <c r="H392" i="26"/>
  <c r="O391" i="26"/>
  <c r="N391" i="26"/>
  <c r="L391" i="26"/>
  <c r="K391" i="26"/>
  <c r="G391" i="26"/>
  <c r="F391" i="26"/>
  <c r="B391" i="26"/>
  <c r="I390" i="26"/>
  <c r="H390" i="26"/>
  <c r="I389" i="26"/>
  <c r="H389" i="26"/>
  <c r="I388" i="26"/>
  <c r="H388" i="26"/>
  <c r="I387" i="26"/>
  <c r="H387" i="26"/>
  <c r="I386" i="26"/>
  <c r="H386" i="26"/>
  <c r="I385" i="26"/>
  <c r="H385" i="26"/>
  <c r="I384" i="26"/>
  <c r="H384" i="26"/>
  <c r="I383" i="26"/>
  <c r="H383" i="26"/>
  <c r="I382" i="26"/>
  <c r="H382" i="26"/>
  <c r="I381" i="26"/>
  <c r="H381" i="26"/>
  <c r="I380" i="26"/>
  <c r="H380" i="26"/>
  <c r="I379" i="26"/>
  <c r="H379" i="26"/>
  <c r="I378" i="26"/>
  <c r="H378" i="26"/>
  <c r="I377" i="26"/>
  <c r="H377" i="26"/>
  <c r="I376" i="26"/>
  <c r="H376" i="26"/>
  <c r="I375" i="26"/>
  <c r="H375" i="26"/>
  <c r="I374" i="26"/>
  <c r="H374" i="26"/>
  <c r="I373" i="26"/>
  <c r="H373" i="26"/>
  <c r="I372" i="26"/>
  <c r="H372" i="26"/>
  <c r="I371" i="26"/>
  <c r="H371" i="26"/>
  <c r="I370" i="26"/>
  <c r="H370" i="26"/>
  <c r="O369" i="26"/>
  <c r="N369" i="26"/>
  <c r="L369" i="26"/>
  <c r="K369" i="26"/>
  <c r="G369" i="26"/>
  <c r="F369" i="26"/>
  <c r="B369" i="26"/>
  <c r="I368" i="26"/>
  <c r="H368" i="26"/>
  <c r="I367" i="26"/>
  <c r="H367" i="26"/>
  <c r="I366" i="26"/>
  <c r="H366" i="26"/>
  <c r="I365" i="26"/>
  <c r="H365" i="26"/>
  <c r="I364" i="26"/>
  <c r="H364" i="26"/>
  <c r="I363" i="26"/>
  <c r="H363" i="26"/>
  <c r="I362" i="26"/>
  <c r="H362" i="26"/>
  <c r="I361" i="26"/>
  <c r="H361" i="26"/>
  <c r="I360" i="26"/>
  <c r="H360" i="26"/>
  <c r="I359" i="26"/>
  <c r="H359" i="26"/>
  <c r="I358" i="26"/>
  <c r="H358" i="26"/>
  <c r="I357" i="26"/>
  <c r="H357" i="26"/>
  <c r="I356" i="26"/>
  <c r="H356" i="26"/>
  <c r="I355" i="26"/>
  <c r="H355" i="26"/>
  <c r="I354" i="26"/>
  <c r="H354" i="26"/>
  <c r="I353" i="26"/>
  <c r="H353" i="26"/>
  <c r="I352" i="26"/>
  <c r="H352" i="26"/>
  <c r="I351" i="26"/>
  <c r="H351" i="26"/>
  <c r="I350" i="26"/>
  <c r="H350" i="26"/>
  <c r="I349" i="26"/>
  <c r="H349" i="26"/>
  <c r="I348" i="26"/>
  <c r="H348" i="26"/>
  <c r="I347" i="26"/>
  <c r="H347" i="26"/>
  <c r="I346" i="26"/>
  <c r="H346" i="26"/>
  <c r="I345" i="26"/>
  <c r="H345" i="26"/>
  <c r="I344" i="26"/>
  <c r="H344" i="26"/>
  <c r="O343" i="26"/>
  <c r="N343" i="26"/>
  <c r="L343" i="26"/>
  <c r="K343" i="26"/>
  <c r="G343" i="26"/>
  <c r="F343" i="26"/>
  <c r="B343" i="26"/>
  <c r="I342" i="26"/>
  <c r="H342" i="26"/>
  <c r="I341" i="26"/>
  <c r="H341" i="26"/>
  <c r="I340" i="26"/>
  <c r="H340" i="26"/>
  <c r="I339" i="26"/>
  <c r="H339" i="26"/>
  <c r="I338" i="26"/>
  <c r="H338" i="26"/>
  <c r="I337" i="26"/>
  <c r="H337" i="26"/>
  <c r="I336" i="26"/>
  <c r="H336" i="26"/>
  <c r="I335" i="26"/>
  <c r="H335" i="26"/>
  <c r="I334" i="26"/>
  <c r="H334" i="26"/>
  <c r="I333" i="26"/>
  <c r="H333" i="26"/>
  <c r="I332" i="26"/>
  <c r="H332" i="26"/>
  <c r="O331" i="26"/>
  <c r="N331" i="26"/>
  <c r="L331" i="26"/>
  <c r="K331" i="26"/>
  <c r="G331" i="26"/>
  <c r="F331" i="26"/>
  <c r="B331" i="26"/>
  <c r="I330" i="26"/>
  <c r="H330" i="26"/>
  <c r="I329" i="26"/>
  <c r="H329" i="26"/>
  <c r="I328" i="26"/>
  <c r="H328" i="26"/>
  <c r="I327" i="26"/>
  <c r="H327" i="26"/>
  <c r="I326" i="26"/>
  <c r="H326" i="26"/>
  <c r="I325" i="26"/>
  <c r="H325" i="26"/>
  <c r="I324" i="26"/>
  <c r="H324" i="26"/>
  <c r="I323" i="26"/>
  <c r="H323" i="26"/>
  <c r="I322" i="26"/>
  <c r="H322" i="26"/>
  <c r="I321" i="26"/>
  <c r="H321" i="26"/>
  <c r="I320" i="26"/>
  <c r="H320" i="26"/>
  <c r="I319" i="26"/>
  <c r="H319" i="26"/>
  <c r="I318" i="26"/>
  <c r="H318" i="26"/>
  <c r="O317" i="26"/>
  <c r="N317" i="26"/>
  <c r="L317" i="26"/>
  <c r="K317" i="26"/>
  <c r="G317" i="26"/>
  <c r="F317" i="26"/>
  <c r="B317" i="26"/>
  <c r="I316" i="26"/>
  <c r="H316" i="26"/>
  <c r="I315" i="26"/>
  <c r="H315" i="26"/>
  <c r="I314" i="26"/>
  <c r="H314" i="26"/>
  <c r="I313" i="26"/>
  <c r="H313" i="26"/>
  <c r="I312" i="26"/>
  <c r="H312" i="26"/>
  <c r="I311" i="26"/>
  <c r="H311" i="26"/>
  <c r="I310" i="26"/>
  <c r="H310" i="26"/>
  <c r="I309" i="26"/>
  <c r="H309" i="26"/>
  <c r="I308" i="26"/>
  <c r="H308" i="26"/>
  <c r="I307" i="26"/>
  <c r="H307" i="26"/>
  <c r="I306" i="26"/>
  <c r="H306" i="26"/>
  <c r="I305" i="26"/>
  <c r="H305" i="26"/>
  <c r="I304" i="26"/>
  <c r="H304" i="26"/>
  <c r="I303" i="26"/>
  <c r="H303" i="26"/>
  <c r="I302" i="26"/>
  <c r="H302" i="26"/>
  <c r="I301" i="26"/>
  <c r="H301" i="26"/>
  <c r="I300" i="26"/>
  <c r="H300" i="26"/>
  <c r="I299" i="26"/>
  <c r="H299" i="26"/>
  <c r="I298" i="26"/>
  <c r="H298" i="26"/>
  <c r="I297" i="26"/>
  <c r="H297" i="26"/>
  <c r="I296" i="26"/>
  <c r="H296" i="26"/>
  <c r="I295" i="26"/>
  <c r="H295" i="26"/>
  <c r="I294" i="26"/>
  <c r="H294" i="26"/>
  <c r="I293" i="26"/>
  <c r="H293" i="26"/>
  <c r="I292" i="26"/>
  <c r="H292" i="26"/>
  <c r="I291" i="26"/>
  <c r="H291" i="26"/>
  <c r="I290" i="26"/>
  <c r="H290" i="26"/>
  <c r="I289" i="26"/>
  <c r="H289" i="26"/>
  <c r="I288" i="26"/>
  <c r="H288" i="26"/>
  <c r="I287" i="26"/>
  <c r="H287" i="26"/>
  <c r="I286" i="26"/>
  <c r="H286" i="26"/>
  <c r="I285" i="26"/>
  <c r="H285" i="26"/>
  <c r="I284" i="26"/>
  <c r="H284" i="26"/>
  <c r="I283" i="26"/>
  <c r="H283" i="26"/>
  <c r="I282" i="26"/>
  <c r="H282" i="26"/>
  <c r="I281" i="26"/>
  <c r="H281" i="26"/>
  <c r="I280" i="26"/>
  <c r="H280" i="26"/>
  <c r="I279" i="26"/>
  <c r="H279" i="26"/>
  <c r="I278" i="26"/>
  <c r="H278" i="26"/>
  <c r="I277" i="26"/>
  <c r="H277" i="26"/>
  <c r="I276" i="26"/>
  <c r="H276" i="26"/>
  <c r="O275" i="26"/>
  <c r="N275" i="26"/>
  <c r="L275" i="26"/>
  <c r="K275" i="26"/>
  <c r="G275" i="26"/>
  <c r="F275" i="26"/>
  <c r="B275" i="26"/>
  <c r="I274" i="26"/>
  <c r="H274" i="26"/>
  <c r="I273" i="26"/>
  <c r="H273" i="26"/>
  <c r="I272" i="26"/>
  <c r="H272" i="26"/>
  <c r="I271" i="26"/>
  <c r="H271" i="26"/>
  <c r="I270" i="26"/>
  <c r="H270" i="26"/>
  <c r="I269" i="26"/>
  <c r="H269" i="26"/>
  <c r="I268" i="26"/>
  <c r="H268" i="26"/>
  <c r="I267" i="26"/>
  <c r="H267" i="26"/>
  <c r="I266" i="26"/>
  <c r="H266" i="26"/>
  <c r="I265" i="26"/>
  <c r="H265" i="26"/>
  <c r="I264" i="26"/>
  <c r="H264" i="26"/>
  <c r="I263" i="26"/>
  <c r="H263" i="26"/>
  <c r="I262" i="26"/>
  <c r="H262" i="26"/>
  <c r="I261" i="26"/>
  <c r="H261" i="26"/>
  <c r="O260" i="26"/>
  <c r="N260" i="26"/>
  <c r="L260" i="26"/>
  <c r="K260" i="26"/>
  <c r="G260" i="26"/>
  <c r="F260" i="26"/>
  <c r="B260" i="26"/>
  <c r="I259" i="26"/>
  <c r="H259" i="26"/>
  <c r="I258" i="26"/>
  <c r="H258" i="26"/>
  <c r="I257" i="26"/>
  <c r="H257" i="26"/>
  <c r="I256" i="26"/>
  <c r="H256" i="26"/>
  <c r="I255" i="26"/>
  <c r="H255" i="26"/>
  <c r="I254" i="26"/>
  <c r="H254" i="26"/>
  <c r="O253" i="26"/>
  <c r="N253" i="26"/>
  <c r="L253" i="26"/>
  <c r="K253" i="26"/>
  <c r="G253" i="26"/>
  <c r="F253" i="26"/>
  <c r="B253" i="26"/>
  <c r="I252" i="26"/>
  <c r="H252" i="26"/>
  <c r="I251" i="26"/>
  <c r="H251" i="26"/>
  <c r="I250" i="26"/>
  <c r="H250" i="26"/>
  <c r="I249" i="26"/>
  <c r="H249" i="26"/>
  <c r="O248" i="26"/>
  <c r="N248" i="26"/>
  <c r="L248" i="26"/>
  <c r="K248" i="26"/>
  <c r="G248" i="26"/>
  <c r="F248" i="26"/>
  <c r="B248" i="26"/>
  <c r="I247" i="26"/>
  <c r="H247" i="26"/>
  <c r="I246" i="26"/>
  <c r="H246" i="26"/>
  <c r="I245" i="26"/>
  <c r="H245" i="26"/>
  <c r="I244" i="26"/>
  <c r="H244" i="26"/>
  <c r="I243" i="26"/>
  <c r="H243" i="26"/>
  <c r="I242" i="26"/>
  <c r="H242" i="26"/>
  <c r="I241" i="26"/>
  <c r="H241" i="26"/>
  <c r="I240" i="26"/>
  <c r="H240" i="26"/>
  <c r="I239" i="26"/>
  <c r="H239" i="26"/>
  <c r="I238" i="26"/>
  <c r="H238" i="26"/>
  <c r="I237" i="26"/>
  <c r="H237" i="26"/>
  <c r="I236" i="26"/>
  <c r="H236" i="26"/>
  <c r="I235" i="26"/>
  <c r="H235" i="26"/>
  <c r="I234" i="26"/>
  <c r="H234" i="26"/>
  <c r="I233" i="26"/>
  <c r="H233" i="26"/>
  <c r="I232" i="26"/>
  <c r="H232" i="26"/>
  <c r="I231" i="26"/>
  <c r="H231" i="26"/>
  <c r="I230" i="26"/>
  <c r="H230" i="26"/>
  <c r="I229" i="26"/>
  <c r="H229" i="26"/>
  <c r="I228" i="26"/>
  <c r="H228" i="26"/>
  <c r="I227" i="26"/>
  <c r="H227" i="26"/>
  <c r="I226" i="26"/>
  <c r="H226" i="26"/>
  <c r="O225" i="26"/>
  <c r="N225" i="26"/>
  <c r="L225" i="26"/>
  <c r="K225" i="26"/>
  <c r="G225" i="26"/>
  <c r="F225" i="26"/>
  <c r="B225" i="26"/>
  <c r="I224" i="26"/>
  <c r="H224" i="26"/>
  <c r="I223" i="26"/>
  <c r="H223" i="26"/>
  <c r="I222" i="26"/>
  <c r="H222" i="26"/>
  <c r="I221" i="26"/>
  <c r="H221" i="26"/>
  <c r="I220" i="26"/>
  <c r="H220" i="26"/>
  <c r="I219" i="26"/>
  <c r="H219" i="26"/>
  <c r="I218" i="26"/>
  <c r="H218" i="26"/>
  <c r="H225" i="26" s="1"/>
  <c r="O217" i="26"/>
  <c r="N217" i="26"/>
  <c r="L217" i="26"/>
  <c r="K217" i="26"/>
  <c r="G217" i="26"/>
  <c r="F217" i="26"/>
  <c r="B217" i="26"/>
  <c r="I216" i="26"/>
  <c r="H216" i="26"/>
  <c r="I215" i="26"/>
  <c r="H215" i="26"/>
  <c r="I214" i="26"/>
  <c r="H214" i="26"/>
  <c r="I213" i="26"/>
  <c r="H213" i="26"/>
  <c r="I212" i="26"/>
  <c r="H212" i="26"/>
  <c r="I211" i="26"/>
  <c r="H211" i="26"/>
  <c r="I210" i="26"/>
  <c r="H210" i="26"/>
  <c r="I209" i="26"/>
  <c r="H209" i="26"/>
  <c r="I208" i="26"/>
  <c r="H208" i="26"/>
  <c r="I207" i="26"/>
  <c r="H207" i="26"/>
  <c r="I206" i="26"/>
  <c r="H206" i="26"/>
  <c r="I205" i="26"/>
  <c r="H205" i="26"/>
  <c r="I204" i="26"/>
  <c r="H204" i="26"/>
  <c r="I203" i="26"/>
  <c r="H203" i="26"/>
  <c r="I202" i="26"/>
  <c r="H202" i="26"/>
  <c r="I201" i="26"/>
  <c r="H201" i="26"/>
  <c r="I200" i="26"/>
  <c r="H200" i="26"/>
  <c r="I199" i="26"/>
  <c r="H199" i="26"/>
  <c r="I198" i="26"/>
  <c r="H198" i="26"/>
  <c r="O197" i="26"/>
  <c r="N197" i="26"/>
  <c r="L197" i="26"/>
  <c r="K197" i="26"/>
  <c r="G197" i="26"/>
  <c r="F197" i="26"/>
  <c r="B197" i="26"/>
  <c r="I196" i="26"/>
  <c r="H196" i="26"/>
  <c r="I195" i="26"/>
  <c r="H195" i="26"/>
  <c r="I194" i="26"/>
  <c r="H194" i="26"/>
  <c r="I193" i="26"/>
  <c r="H193" i="26"/>
  <c r="I192" i="26"/>
  <c r="H192" i="26"/>
  <c r="I191" i="26"/>
  <c r="H191" i="26"/>
  <c r="I190" i="26"/>
  <c r="H190" i="26"/>
  <c r="I189" i="26"/>
  <c r="H189" i="26"/>
  <c r="I188" i="26"/>
  <c r="H188" i="26"/>
  <c r="I187" i="26"/>
  <c r="H187" i="26"/>
  <c r="I186" i="26"/>
  <c r="H186" i="26"/>
  <c r="I185" i="26"/>
  <c r="H185" i="26"/>
  <c r="I184" i="26"/>
  <c r="H184" i="26"/>
  <c r="I183" i="26"/>
  <c r="H183" i="26"/>
  <c r="I182" i="26"/>
  <c r="H182" i="26"/>
  <c r="I181" i="26"/>
  <c r="H181" i="26"/>
  <c r="I180" i="26"/>
  <c r="H180" i="26"/>
  <c r="I179" i="26"/>
  <c r="H179" i="26"/>
  <c r="I178" i="26"/>
  <c r="H178" i="26"/>
  <c r="I177" i="26"/>
  <c r="H177" i="26"/>
  <c r="O176" i="26"/>
  <c r="N176" i="26"/>
  <c r="L176" i="26"/>
  <c r="K176" i="26"/>
  <c r="G176" i="26"/>
  <c r="F176" i="26"/>
  <c r="B176" i="26"/>
  <c r="I175" i="26"/>
  <c r="H175" i="26"/>
  <c r="I174" i="26"/>
  <c r="H174" i="26"/>
  <c r="I173" i="26"/>
  <c r="H173" i="26"/>
  <c r="I172" i="26"/>
  <c r="H172" i="26"/>
  <c r="O171" i="26"/>
  <c r="N171" i="26"/>
  <c r="L171" i="26"/>
  <c r="K171" i="26"/>
  <c r="G171" i="26"/>
  <c r="F171" i="26"/>
  <c r="B171" i="26"/>
  <c r="I170" i="26"/>
  <c r="I171" i="26" s="1"/>
  <c r="H170" i="26"/>
  <c r="H171" i="26" s="1"/>
  <c r="O169" i="26"/>
  <c r="N169" i="26"/>
  <c r="L169" i="26"/>
  <c r="K169" i="26"/>
  <c r="G169" i="26"/>
  <c r="F169" i="26"/>
  <c r="B169" i="26"/>
  <c r="I168" i="26"/>
  <c r="H168" i="26"/>
  <c r="H169" i="26" s="1"/>
  <c r="I167" i="26"/>
  <c r="I169" i="26" s="1"/>
  <c r="H167" i="26"/>
  <c r="O166" i="26"/>
  <c r="N166" i="26"/>
  <c r="L166" i="26"/>
  <c r="K166" i="26"/>
  <c r="G166" i="26"/>
  <c r="F166" i="26"/>
  <c r="B166" i="26"/>
  <c r="I165" i="26"/>
  <c r="H165" i="26"/>
  <c r="I164" i="26"/>
  <c r="H164" i="26"/>
  <c r="H166" i="26" s="1"/>
  <c r="O163" i="26"/>
  <c r="N163" i="26"/>
  <c r="L163" i="26"/>
  <c r="K163" i="26"/>
  <c r="G163" i="26"/>
  <c r="F163" i="26"/>
  <c r="B163" i="26"/>
  <c r="I162" i="26"/>
  <c r="I163" i="26" s="1"/>
  <c r="H162" i="26"/>
  <c r="H163" i="26" s="1"/>
  <c r="O161" i="26"/>
  <c r="N161" i="26"/>
  <c r="L161" i="26"/>
  <c r="K161" i="26"/>
  <c r="G161" i="26"/>
  <c r="F161" i="26"/>
  <c r="B161" i="26"/>
  <c r="I160" i="26"/>
  <c r="H160" i="26"/>
  <c r="I159" i="26"/>
  <c r="H159" i="26"/>
  <c r="I158" i="26"/>
  <c r="H158" i="26"/>
  <c r="I157" i="26"/>
  <c r="H157" i="26"/>
  <c r="I156" i="26"/>
  <c r="H156" i="26"/>
  <c r="I155" i="26"/>
  <c r="H155" i="26"/>
  <c r="I154" i="26"/>
  <c r="H154" i="26"/>
  <c r="O153" i="26"/>
  <c r="N153" i="26"/>
  <c r="L153" i="26"/>
  <c r="K153" i="26"/>
  <c r="G153" i="26"/>
  <c r="F153" i="26"/>
  <c r="B153" i="26"/>
  <c r="I152" i="26"/>
  <c r="H152" i="26"/>
  <c r="I151" i="26"/>
  <c r="H151" i="26"/>
  <c r="I150" i="26"/>
  <c r="H150" i="26"/>
  <c r="I149" i="26"/>
  <c r="H149" i="26"/>
  <c r="I148" i="26"/>
  <c r="H148" i="26"/>
  <c r="I147" i="26"/>
  <c r="H147" i="26"/>
  <c r="O146" i="26"/>
  <c r="N146" i="26"/>
  <c r="L146" i="26"/>
  <c r="K146" i="26"/>
  <c r="G146" i="26"/>
  <c r="F146" i="26"/>
  <c r="B146" i="26"/>
  <c r="I145" i="26"/>
  <c r="H145" i="26"/>
  <c r="I144" i="26"/>
  <c r="H144" i="26"/>
  <c r="I143" i="26"/>
  <c r="H143" i="26"/>
  <c r="I142" i="26"/>
  <c r="H142" i="26"/>
  <c r="I141" i="26"/>
  <c r="H141" i="26"/>
  <c r="I140" i="26"/>
  <c r="H140" i="26"/>
  <c r="I139" i="26"/>
  <c r="H139" i="26"/>
  <c r="I138" i="26"/>
  <c r="H138" i="26"/>
  <c r="I137" i="26"/>
  <c r="H137" i="26"/>
  <c r="I136" i="26"/>
  <c r="H136" i="26"/>
  <c r="I135" i="26"/>
  <c r="H135" i="26"/>
  <c r="I134" i="26"/>
  <c r="H134" i="26"/>
  <c r="I133" i="26"/>
  <c r="H133" i="26"/>
  <c r="I132" i="26"/>
  <c r="H132" i="26"/>
  <c r="I131" i="26"/>
  <c r="H131" i="26"/>
  <c r="I130" i="26"/>
  <c r="H130" i="26"/>
  <c r="I129" i="26"/>
  <c r="H129" i="26"/>
  <c r="I128" i="26"/>
  <c r="H128" i="26"/>
  <c r="I127" i="26"/>
  <c r="H127" i="26"/>
  <c r="I126" i="26"/>
  <c r="H126" i="26"/>
  <c r="I125" i="26"/>
  <c r="H125" i="26"/>
  <c r="I124" i="26"/>
  <c r="H124" i="26"/>
  <c r="I123" i="26"/>
  <c r="H123" i="26"/>
  <c r="I122" i="26"/>
  <c r="H122" i="26"/>
  <c r="I121" i="26"/>
  <c r="H121" i="26"/>
  <c r="I120" i="26"/>
  <c r="H120" i="26"/>
  <c r="I119" i="26"/>
  <c r="H119" i="26"/>
  <c r="I118" i="26"/>
  <c r="H118" i="26"/>
  <c r="I117" i="26"/>
  <c r="H117" i="26"/>
  <c r="I116" i="26"/>
  <c r="H116" i="26"/>
  <c r="I115" i="26"/>
  <c r="H115" i="26"/>
  <c r="I114" i="26"/>
  <c r="H114" i="26"/>
  <c r="I113" i="26"/>
  <c r="H113" i="26"/>
  <c r="I112" i="26"/>
  <c r="H112" i="26"/>
  <c r="I111" i="26"/>
  <c r="H111" i="26"/>
  <c r="I110" i="26"/>
  <c r="H110" i="26"/>
  <c r="I109" i="26"/>
  <c r="H109" i="26"/>
  <c r="I108" i="26"/>
  <c r="H108" i="26"/>
  <c r="I107" i="26"/>
  <c r="H107" i="26"/>
  <c r="O106" i="26"/>
  <c r="N106" i="26"/>
  <c r="L106" i="26"/>
  <c r="K106" i="26"/>
  <c r="G106" i="26"/>
  <c r="F106" i="26"/>
  <c r="B106" i="26"/>
  <c r="I105" i="26"/>
  <c r="I106" i="26" s="1"/>
  <c r="H105" i="26"/>
  <c r="H106" i="26" s="1"/>
  <c r="O104" i="26"/>
  <c r="N104" i="26"/>
  <c r="L104" i="26"/>
  <c r="K104" i="26"/>
  <c r="G104" i="26"/>
  <c r="F104" i="26"/>
  <c r="B104" i="26"/>
  <c r="I103" i="26"/>
  <c r="H103" i="26"/>
  <c r="I102" i="26"/>
  <c r="H102" i="26"/>
  <c r="I101" i="26"/>
  <c r="H101" i="26"/>
  <c r="I100" i="26"/>
  <c r="H100" i="26"/>
  <c r="I99" i="26"/>
  <c r="H99" i="26"/>
  <c r="I98" i="26"/>
  <c r="H98" i="26"/>
  <c r="O97" i="26"/>
  <c r="N97" i="26"/>
  <c r="L97" i="26"/>
  <c r="K97" i="26"/>
  <c r="I97" i="26"/>
  <c r="G97" i="26"/>
  <c r="F97" i="26"/>
  <c r="B97" i="26"/>
  <c r="I96" i="26"/>
  <c r="H96" i="26"/>
  <c r="H97" i="26" s="1"/>
  <c r="O95" i="26"/>
  <c r="N95" i="26"/>
  <c r="L95" i="26"/>
  <c r="K95" i="26"/>
  <c r="G95" i="26"/>
  <c r="F95" i="26"/>
  <c r="B95" i="26"/>
  <c r="I94" i="26"/>
  <c r="H94" i="26"/>
  <c r="I93" i="26"/>
  <c r="I95" i="26" s="1"/>
  <c r="H93" i="26"/>
  <c r="H95" i="26" s="1"/>
  <c r="O92" i="26"/>
  <c r="N92" i="26"/>
  <c r="L92" i="26"/>
  <c r="K92" i="26"/>
  <c r="I92" i="26"/>
  <c r="G92" i="26"/>
  <c r="F92" i="26"/>
  <c r="B92" i="26"/>
  <c r="I91" i="26"/>
  <c r="H91" i="26"/>
  <c r="H92" i="26" s="1"/>
  <c r="O90" i="26"/>
  <c r="N90" i="26"/>
  <c r="L90" i="26"/>
  <c r="K90" i="26"/>
  <c r="G90" i="26"/>
  <c r="F90" i="26"/>
  <c r="B90" i="26"/>
  <c r="I89" i="26"/>
  <c r="H89" i="26"/>
  <c r="I88" i="26"/>
  <c r="H88" i="26"/>
  <c r="I87" i="26"/>
  <c r="I90" i="26" s="1"/>
  <c r="H87" i="26"/>
  <c r="H90" i="26" s="1"/>
  <c r="O86" i="26"/>
  <c r="N86" i="26"/>
  <c r="L86" i="26"/>
  <c r="K86" i="26"/>
  <c r="G86" i="26"/>
  <c r="F86" i="26"/>
  <c r="B86" i="26"/>
  <c r="I85" i="26"/>
  <c r="H85" i="26"/>
  <c r="I84" i="26"/>
  <c r="I86" i="26" s="1"/>
  <c r="H84" i="26"/>
  <c r="H86" i="26" s="1"/>
  <c r="O83" i="26"/>
  <c r="N83" i="26"/>
  <c r="L83" i="26"/>
  <c r="K83" i="26"/>
  <c r="G83" i="26"/>
  <c r="F83" i="26"/>
  <c r="B83" i="26"/>
  <c r="I82" i="26"/>
  <c r="H82" i="26"/>
  <c r="I81" i="26"/>
  <c r="H81" i="26"/>
  <c r="I80" i="26"/>
  <c r="H80" i="26"/>
  <c r="I79" i="26"/>
  <c r="H79" i="26"/>
  <c r="I78" i="26"/>
  <c r="H78" i="26"/>
  <c r="I77" i="26"/>
  <c r="H77" i="26"/>
  <c r="I76" i="26"/>
  <c r="H76" i="26"/>
  <c r="I75" i="26"/>
  <c r="H75" i="26"/>
  <c r="I74" i="26"/>
  <c r="H74" i="26"/>
  <c r="I73" i="26"/>
  <c r="H73" i="26"/>
  <c r="I72" i="26"/>
  <c r="H72" i="26"/>
  <c r="I71" i="26"/>
  <c r="H71" i="26"/>
  <c r="I70" i="26"/>
  <c r="H70" i="26"/>
  <c r="I69" i="26"/>
  <c r="H69" i="26"/>
  <c r="I68" i="26"/>
  <c r="H68" i="26"/>
  <c r="I67" i="26"/>
  <c r="H67" i="26"/>
  <c r="I66" i="26"/>
  <c r="H66" i="26"/>
  <c r="I65" i="26"/>
  <c r="H65" i="26"/>
  <c r="I64" i="26"/>
  <c r="H64" i="26"/>
  <c r="I63" i="26"/>
  <c r="H63" i="26"/>
  <c r="I62" i="26"/>
  <c r="H62" i="26"/>
  <c r="I61" i="26"/>
  <c r="H61" i="26"/>
  <c r="I60" i="26"/>
  <c r="H60" i="26"/>
  <c r="I59" i="26"/>
  <c r="H59" i="26"/>
  <c r="I58" i="26"/>
  <c r="H58" i="26"/>
  <c r="I57" i="26"/>
  <c r="H57" i="26"/>
  <c r="I56" i="26"/>
  <c r="H56" i="26"/>
  <c r="I55" i="26"/>
  <c r="H55" i="26"/>
  <c r="I54" i="26"/>
  <c r="H54" i="26"/>
  <c r="I53" i="26"/>
  <c r="H53" i="26"/>
  <c r="I52" i="26"/>
  <c r="H52" i="26"/>
  <c r="I51" i="26"/>
  <c r="H51" i="26"/>
  <c r="I50" i="26"/>
  <c r="H50" i="26"/>
  <c r="I49" i="26"/>
  <c r="I83" i="26" s="1"/>
  <c r="H49" i="26"/>
  <c r="I48" i="26"/>
  <c r="H48" i="26"/>
  <c r="I47" i="26"/>
  <c r="H47" i="26"/>
  <c r="O46" i="26"/>
  <c r="N46" i="26"/>
  <c r="L46" i="26"/>
  <c r="K46" i="26"/>
  <c r="G46" i="26"/>
  <c r="F46" i="26"/>
  <c r="B46" i="26"/>
  <c r="I45" i="26"/>
  <c r="H45" i="26"/>
  <c r="I44" i="26"/>
  <c r="H44" i="26"/>
  <c r="I43" i="26"/>
  <c r="H43" i="26"/>
  <c r="I42" i="26"/>
  <c r="H42" i="26"/>
  <c r="I41" i="26"/>
  <c r="H41" i="26"/>
  <c r="I40" i="26"/>
  <c r="H40" i="26"/>
  <c r="I39" i="26"/>
  <c r="H39" i="26"/>
  <c r="I38" i="26"/>
  <c r="H38" i="26"/>
  <c r="I37" i="26"/>
  <c r="H37" i="26"/>
  <c r="I36" i="26"/>
  <c r="H36" i="26"/>
  <c r="I35" i="26"/>
  <c r="H35" i="26"/>
  <c r="O34" i="26"/>
  <c r="N34" i="26"/>
  <c r="L34" i="26"/>
  <c r="K34" i="26"/>
  <c r="G34" i="26"/>
  <c r="F34" i="26"/>
  <c r="B34" i="26"/>
  <c r="I33" i="26"/>
  <c r="H33" i="26"/>
  <c r="I32" i="26"/>
  <c r="H32" i="26"/>
  <c r="I31" i="26"/>
  <c r="H31" i="26"/>
  <c r="I30" i="26"/>
  <c r="H30" i="26"/>
  <c r="I29" i="26"/>
  <c r="H29" i="26"/>
  <c r="I28" i="26"/>
  <c r="H28" i="26"/>
  <c r="I27" i="26"/>
  <c r="H27" i="26"/>
  <c r="I26" i="26"/>
  <c r="H26" i="26"/>
  <c r="I25" i="26"/>
  <c r="H25" i="26"/>
  <c r="I24" i="26"/>
  <c r="H24" i="26"/>
  <c r="I23" i="26"/>
  <c r="H23" i="26"/>
  <c r="I22" i="26"/>
  <c r="H22" i="26"/>
  <c r="I21" i="26"/>
  <c r="H21" i="26"/>
  <c r="I20" i="26"/>
  <c r="H20" i="26"/>
  <c r="I19" i="26"/>
  <c r="H19" i="26"/>
  <c r="I18" i="26"/>
  <c r="H18" i="26"/>
  <c r="I17" i="26"/>
  <c r="H17" i="26"/>
  <c r="I16" i="26"/>
  <c r="H16" i="26"/>
  <c r="I15" i="26"/>
  <c r="H15" i="26"/>
  <c r="I14" i="26"/>
  <c r="H14" i="26"/>
  <c r="I13" i="26"/>
  <c r="H13" i="26"/>
  <c r="I12" i="26"/>
  <c r="H12" i="26"/>
  <c r="O11" i="26"/>
  <c r="N11" i="26"/>
  <c r="L11" i="26"/>
  <c r="K11" i="26"/>
  <c r="G11" i="26"/>
  <c r="F11" i="26"/>
  <c r="B11" i="26"/>
  <c r="I10" i="26"/>
  <c r="H10" i="26"/>
  <c r="I9" i="26"/>
  <c r="H9" i="26"/>
  <c r="I8" i="26"/>
  <c r="H8" i="26"/>
  <c r="I7" i="26"/>
  <c r="H7" i="26"/>
  <c r="I6" i="26"/>
  <c r="H6" i="26"/>
  <c r="I5" i="26"/>
  <c r="H5" i="26"/>
  <c r="I4" i="26"/>
  <c r="H4" i="26"/>
  <c r="I3" i="26"/>
  <c r="H3" i="26"/>
  <c r="I2" i="26"/>
  <c r="H2" i="26"/>
  <c r="S816" i="25"/>
  <c r="S817" i="25"/>
  <c r="S818" i="25"/>
  <c r="S819" i="25"/>
  <c r="S820" i="25"/>
  <c r="S821" i="25"/>
  <c r="S822" i="25"/>
  <c r="S823" i="25"/>
  <c r="S824" i="25"/>
  <c r="S815" i="25"/>
  <c r="F824" i="25"/>
  <c r="F823" i="25"/>
  <c r="F822" i="25"/>
  <c r="F821" i="25"/>
  <c r="F820" i="25"/>
  <c r="F819" i="25"/>
  <c r="F818" i="25"/>
  <c r="F817" i="25"/>
  <c r="F816" i="25"/>
  <c r="F815" i="25"/>
  <c r="F814" i="25"/>
  <c r="F813" i="25"/>
  <c r="F812" i="25"/>
  <c r="F811" i="25"/>
  <c r="F810" i="25"/>
  <c r="F809" i="25"/>
  <c r="F808" i="25"/>
  <c r="F807" i="25"/>
  <c r="F806" i="25"/>
  <c r="F805" i="25"/>
  <c r="F804" i="25"/>
  <c r="F803" i="25"/>
  <c r="F802" i="25"/>
  <c r="F801" i="25"/>
  <c r="F800" i="25"/>
  <c r="F799" i="25"/>
  <c r="F798" i="25"/>
  <c r="F797" i="25"/>
  <c r="F796" i="25"/>
  <c r="F795" i="25"/>
  <c r="F794" i="25"/>
  <c r="F793" i="25"/>
  <c r="F792" i="25"/>
  <c r="F791" i="25"/>
  <c r="F790" i="25"/>
  <c r="F789" i="25"/>
  <c r="F788" i="25"/>
  <c r="F787" i="25"/>
  <c r="F786" i="25"/>
  <c r="F785" i="25"/>
  <c r="F784" i="25"/>
  <c r="F783" i="25"/>
  <c r="F782" i="25"/>
  <c r="F781" i="25"/>
  <c r="F780" i="25"/>
  <c r="F779" i="25"/>
  <c r="F778" i="25"/>
  <c r="F777" i="25"/>
  <c r="F776" i="25"/>
  <c r="F775" i="25"/>
  <c r="F774" i="25"/>
  <c r="F773" i="25"/>
  <c r="F772" i="25"/>
  <c r="F771" i="25"/>
  <c r="F770" i="25"/>
  <c r="F769" i="25"/>
  <c r="F768" i="25"/>
  <c r="F767" i="25"/>
  <c r="F766" i="25"/>
  <c r="F765" i="25"/>
  <c r="F764" i="25"/>
  <c r="F763" i="25"/>
  <c r="F762" i="25"/>
  <c r="F761" i="25"/>
  <c r="F760" i="25"/>
  <c r="F759" i="25"/>
  <c r="F758" i="25"/>
  <c r="F757" i="25"/>
  <c r="F756" i="25"/>
  <c r="F755" i="25"/>
  <c r="F754" i="25"/>
  <c r="F753" i="25"/>
  <c r="F752" i="25"/>
  <c r="F751" i="25"/>
  <c r="F750" i="25"/>
  <c r="F749" i="25"/>
  <c r="F748" i="25"/>
  <c r="F747" i="25"/>
  <c r="F746" i="25"/>
  <c r="F745" i="25"/>
  <c r="F744" i="25"/>
  <c r="F743" i="25"/>
  <c r="F742" i="25"/>
  <c r="F741" i="25"/>
  <c r="F740" i="25"/>
  <c r="F739" i="25"/>
  <c r="F738" i="25"/>
  <c r="F737" i="25"/>
  <c r="F736" i="25"/>
  <c r="F735" i="25"/>
  <c r="F734" i="25"/>
  <c r="F733" i="25"/>
  <c r="F732" i="25"/>
  <c r="F731" i="25"/>
  <c r="F730" i="25"/>
  <c r="F729" i="25"/>
  <c r="F728" i="25"/>
  <c r="F727" i="25"/>
  <c r="F726" i="25"/>
  <c r="F725" i="25"/>
  <c r="F724" i="25"/>
  <c r="F723" i="25"/>
  <c r="F722" i="25"/>
  <c r="F721" i="25"/>
  <c r="F720" i="25"/>
  <c r="F719" i="25"/>
  <c r="F718" i="25"/>
  <c r="F717" i="25"/>
  <c r="F716" i="25"/>
  <c r="F715" i="25"/>
  <c r="F714" i="25"/>
  <c r="F713" i="25"/>
  <c r="F712" i="25"/>
  <c r="F711" i="25"/>
  <c r="F710" i="25"/>
  <c r="F709" i="25"/>
  <c r="F708" i="25"/>
  <c r="F707" i="25"/>
  <c r="F706" i="25"/>
  <c r="H665" i="26" l="1"/>
  <c r="H444" i="26"/>
  <c r="H427" i="26"/>
  <c r="I665" i="26"/>
  <c r="I331" i="26"/>
  <c r="I369" i="26"/>
  <c r="I427" i="26"/>
  <c r="I638" i="26"/>
  <c r="I653" i="26"/>
  <c r="H656" i="26"/>
  <c r="I34" i="26"/>
  <c r="I317" i="26"/>
  <c r="I391" i="26"/>
  <c r="H604" i="26"/>
  <c r="H692" i="26"/>
  <c r="H153" i="26"/>
  <c r="H217" i="26"/>
  <c r="H146" i="26"/>
  <c r="H672" i="26"/>
  <c r="I444" i="26"/>
  <c r="H649" i="26"/>
  <c r="I622" i="26"/>
  <c r="I703" i="26"/>
  <c r="I712" i="26"/>
  <c r="H34" i="26"/>
  <c r="H703" i="26"/>
  <c r="I153" i="26"/>
  <c r="H619" i="26"/>
  <c r="H275" i="26"/>
  <c r="I417" i="26"/>
  <c r="H161" i="26"/>
  <c r="I161" i="26"/>
  <c r="H253" i="26"/>
  <c r="I343" i="26"/>
  <c r="I479" i="26"/>
  <c r="H562" i="26"/>
  <c r="H46" i="26"/>
  <c r="H634" i="26"/>
  <c r="H653" i="26"/>
  <c r="I248" i="26"/>
  <c r="I692" i="26"/>
  <c r="H638" i="26"/>
  <c r="I672" i="26"/>
  <c r="H176" i="26"/>
  <c r="H331" i="26"/>
  <c r="H456" i="26"/>
  <c r="I577" i="26"/>
  <c r="H668" i="26"/>
  <c r="H464" i="26"/>
  <c r="I464" i="26"/>
  <c r="I562" i="26"/>
  <c r="H732" i="26"/>
  <c r="H712" i="26"/>
  <c r="H317" i="26"/>
  <c r="H343" i="26"/>
  <c r="I634" i="26"/>
  <c r="H11" i="26"/>
  <c r="H104" i="26"/>
  <c r="I176" i="26"/>
  <c r="I275" i="26"/>
  <c r="H83" i="26"/>
  <c r="I104" i="26"/>
  <c r="H197" i="26"/>
  <c r="I217" i="26"/>
  <c r="H248" i="26"/>
  <c r="H260" i="26"/>
  <c r="H391" i="26"/>
  <c r="H417" i="26"/>
  <c r="H483" i="26"/>
  <c r="H577" i="26"/>
  <c r="I604" i="26"/>
  <c r="I166" i="26"/>
  <c r="I197" i="26"/>
  <c r="I732" i="26"/>
  <c r="I619" i="26"/>
  <c r="I659" i="26"/>
  <c r="I146" i="26"/>
  <c r="I253" i="26"/>
  <c r="I225" i="26"/>
  <c r="I260" i="26"/>
  <c r="H369" i="26"/>
  <c r="H479" i="26"/>
  <c r="I483" i="26"/>
  <c r="H488" i="26"/>
  <c r="I649" i="26"/>
  <c r="F733" i="26"/>
  <c r="I46" i="26"/>
  <c r="G733" i="26"/>
  <c r="I11" i="26"/>
  <c r="L11" i="19"/>
  <c r="I3" i="22"/>
  <c r="J3" i="22"/>
  <c r="I4" i="22"/>
  <c r="J4" i="22"/>
  <c r="I5" i="22"/>
  <c r="J5" i="22"/>
  <c r="I6" i="22"/>
  <c r="J6" i="22"/>
  <c r="I7" i="22"/>
  <c r="J7" i="22"/>
  <c r="I8" i="22"/>
  <c r="J8" i="22"/>
  <c r="I9" i="22"/>
  <c r="J9" i="22"/>
  <c r="I10" i="22"/>
  <c r="J10" i="22"/>
  <c r="I12" i="22"/>
  <c r="J12" i="22"/>
  <c r="I13" i="22"/>
  <c r="J13" i="22"/>
  <c r="I14" i="22"/>
  <c r="J14" i="22"/>
  <c r="I15" i="22"/>
  <c r="J15" i="22"/>
  <c r="I16" i="22"/>
  <c r="J16" i="22"/>
  <c r="I17" i="22"/>
  <c r="J17" i="22"/>
  <c r="I18" i="22"/>
  <c r="J18" i="22"/>
  <c r="I19" i="22"/>
  <c r="J19" i="22"/>
  <c r="I20" i="22"/>
  <c r="J20" i="22"/>
  <c r="I21" i="22"/>
  <c r="J21" i="22"/>
  <c r="I22" i="22"/>
  <c r="J22" i="22"/>
  <c r="I23" i="22"/>
  <c r="J23" i="22"/>
  <c r="I24" i="22"/>
  <c r="J24" i="22"/>
  <c r="I25" i="22"/>
  <c r="J25" i="22"/>
  <c r="I26" i="22"/>
  <c r="J26" i="22"/>
  <c r="I27" i="22"/>
  <c r="J27" i="22"/>
  <c r="I28" i="22"/>
  <c r="J28" i="22"/>
  <c r="I29" i="22"/>
  <c r="J29" i="22"/>
  <c r="I30" i="22"/>
  <c r="J30" i="22"/>
  <c r="I31" i="22"/>
  <c r="J31" i="22"/>
  <c r="I32" i="22"/>
  <c r="J32" i="22"/>
  <c r="I33" i="22"/>
  <c r="J33" i="22"/>
  <c r="I35" i="22"/>
  <c r="J35" i="22"/>
  <c r="I36" i="22"/>
  <c r="J36" i="22"/>
  <c r="I37" i="22"/>
  <c r="J37" i="22"/>
  <c r="I38" i="22"/>
  <c r="J38" i="22"/>
  <c r="I39" i="22"/>
  <c r="J39" i="22"/>
  <c r="I40" i="22"/>
  <c r="J40" i="22"/>
  <c r="I41" i="22"/>
  <c r="J41" i="22"/>
  <c r="I42" i="22"/>
  <c r="J42" i="22"/>
  <c r="I43" i="22"/>
  <c r="J43" i="22"/>
  <c r="I44" i="22"/>
  <c r="J44" i="22"/>
  <c r="I45" i="22"/>
  <c r="J45" i="22"/>
  <c r="I46" i="22"/>
  <c r="J46" i="22"/>
  <c r="I47" i="22"/>
  <c r="J47" i="22"/>
  <c r="I49" i="22"/>
  <c r="J49" i="22"/>
  <c r="I50" i="22"/>
  <c r="J50" i="22"/>
  <c r="I51" i="22"/>
  <c r="J51" i="22"/>
  <c r="I52" i="22"/>
  <c r="J52" i="22"/>
  <c r="I53" i="22"/>
  <c r="J53" i="22"/>
  <c r="I54" i="22"/>
  <c r="J54" i="22"/>
  <c r="I55" i="22"/>
  <c r="J55" i="22"/>
  <c r="I56" i="22"/>
  <c r="J56" i="22"/>
  <c r="I57" i="22"/>
  <c r="J57" i="22"/>
  <c r="I58" i="22"/>
  <c r="J58" i="22"/>
  <c r="I59" i="22"/>
  <c r="J59" i="22"/>
  <c r="I60" i="22"/>
  <c r="J60" i="22"/>
  <c r="I61" i="22"/>
  <c r="J61" i="22"/>
  <c r="I62" i="22"/>
  <c r="J62" i="22"/>
  <c r="I63" i="22"/>
  <c r="J63" i="22"/>
  <c r="I64" i="22"/>
  <c r="J64" i="22"/>
  <c r="I65" i="22"/>
  <c r="J65" i="22"/>
  <c r="I66" i="22"/>
  <c r="J66" i="22"/>
  <c r="I67" i="22"/>
  <c r="J67" i="22"/>
  <c r="I68" i="22"/>
  <c r="J68" i="22"/>
  <c r="I69" i="22"/>
  <c r="J69" i="22"/>
  <c r="I70" i="22"/>
  <c r="J70" i="22"/>
  <c r="I71" i="22"/>
  <c r="J71" i="22"/>
  <c r="I72" i="22"/>
  <c r="J72" i="22"/>
  <c r="I73" i="22"/>
  <c r="J73" i="22"/>
  <c r="I74" i="22"/>
  <c r="J74" i="22"/>
  <c r="I75" i="22"/>
  <c r="J75" i="22"/>
  <c r="I76" i="22"/>
  <c r="J76" i="22"/>
  <c r="I77" i="22"/>
  <c r="J77" i="22"/>
  <c r="I78" i="22"/>
  <c r="J78" i="22"/>
  <c r="I79" i="22"/>
  <c r="J79" i="22"/>
  <c r="I80" i="22"/>
  <c r="J80" i="22"/>
  <c r="I81" i="22"/>
  <c r="J81" i="22"/>
  <c r="I82" i="22"/>
  <c r="J82" i="22"/>
  <c r="I83" i="22"/>
  <c r="J83" i="22"/>
  <c r="I84" i="22"/>
  <c r="J84" i="22"/>
  <c r="I86" i="22"/>
  <c r="J86" i="22"/>
  <c r="I87" i="22"/>
  <c r="J87" i="22"/>
  <c r="I89" i="22"/>
  <c r="J89" i="22"/>
  <c r="I90" i="22"/>
  <c r="J90" i="22"/>
  <c r="I91" i="22"/>
  <c r="J91" i="22"/>
  <c r="I93" i="22"/>
  <c r="I94" i="22" s="1"/>
  <c r="J93" i="22"/>
  <c r="J94" i="22" s="1"/>
  <c r="I95" i="22"/>
  <c r="J95" i="22"/>
  <c r="I96" i="22"/>
  <c r="J96" i="22"/>
  <c r="I98" i="22"/>
  <c r="I99" i="22" s="1"/>
  <c r="J98" i="22"/>
  <c r="J99" i="22" s="1"/>
  <c r="I100" i="22"/>
  <c r="J100" i="22"/>
  <c r="I101" i="22"/>
  <c r="J101" i="22"/>
  <c r="I102" i="22"/>
  <c r="J102" i="22"/>
  <c r="I103" i="22"/>
  <c r="J103" i="22"/>
  <c r="I104" i="22"/>
  <c r="J104" i="22"/>
  <c r="I105" i="22"/>
  <c r="J105" i="22"/>
  <c r="I107" i="22"/>
  <c r="I108" i="22" s="1"/>
  <c r="J107" i="22"/>
  <c r="J108" i="22" s="1"/>
  <c r="I109" i="22"/>
  <c r="J109" i="22"/>
  <c r="I110" i="22"/>
  <c r="J110" i="22"/>
  <c r="I111" i="22"/>
  <c r="J111" i="22"/>
  <c r="I112" i="22"/>
  <c r="J112" i="22"/>
  <c r="I113" i="22"/>
  <c r="J113" i="22"/>
  <c r="I114" i="22"/>
  <c r="J114" i="22"/>
  <c r="I115" i="22"/>
  <c r="J115" i="22"/>
  <c r="I116" i="22"/>
  <c r="J116" i="22"/>
  <c r="I117" i="22"/>
  <c r="J117" i="22"/>
  <c r="I118" i="22"/>
  <c r="J118" i="22"/>
  <c r="I119" i="22"/>
  <c r="J119" i="22"/>
  <c r="I120" i="22"/>
  <c r="J120" i="22"/>
  <c r="I121" i="22"/>
  <c r="J121" i="22"/>
  <c r="I122" i="22"/>
  <c r="J122" i="22"/>
  <c r="I123" i="22"/>
  <c r="J123" i="22"/>
  <c r="I124" i="22"/>
  <c r="J124" i="22"/>
  <c r="I125" i="22"/>
  <c r="J125" i="22"/>
  <c r="I126" i="22"/>
  <c r="J126" i="22"/>
  <c r="I127" i="22"/>
  <c r="J127" i="22"/>
  <c r="I128" i="22"/>
  <c r="J128" i="22"/>
  <c r="I129" i="22"/>
  <c r="J129" i="22"/>
  <c r="I130" i="22"/>
  <c r="J130" i="22"/>
  <c r="I131" i="22"/>
  <c r="J131" i="22"/>
  <c r="I132" i="22"/>
  <c r="J132" i="22"/>
  <c r="I133" i="22"/>
  <c r="J133" i="22"/>
  <c r="I134" i="22"/>
  <c r="J134" i="22"/>
  <c r="I135" i="22"/>
  <c r="J135" i="22"/>
  <c r="I136" i="22"/>
  <c r="J136" i="22"/>
  <c r="I137" i="22"/>
  <c r="J137" i="22"/>
  <c r="I138" i="22"/>
  <c r="J138" i="22"/>
  <c r="I139" i="22"/>
  <c r="J139" i="22"/>
  <c r="I140" i="22"/>
  <c r="J140" i="22"/>
  <c r="I141" i="22"/>
  <c r="J141" i="22"/>
  <c r="I142" i="22"/>
  <c r="J142" i="22"/>
  <c r="I143" i="22"/>
  <c r="J143" i="22"/>
  <c r="I144" i="22"/>
  <c r="J144" i="22"/>
  <c r="I145" i="22"/>
  <c r="J145" i="22"/>
  <c r="I146" i="22"/>
  <c r="J146" i="22"/>
  <c r="I147" i="22"/>
  <c r="J147" i="22"/>
  <c r="I149" i="22"/>
  <c r="J149" i="22"/>
  <c r="I150" i="22"/>
  <c r="J150" i="22"/>
  <c r="I151" i="22"/>
  <c r="J151" i="22"/>
  <c r="I152" i="22"/>
  <c r="J152" i="22"/>
  <c r="I153" i="22"/>
  <c r="J153" i="22"/>
  <c r="I154" i="22"/>
  <c r="J154" i="22"/>
  <c r="I156" i="22"/>
  <c r="J156" i="22"/>
  <c r="I157" i="22"/>
  <c r="J157" i="22"/>
  <c r="I158" i="22"/>
  <c r="J158" i="22"/>
  <c r="I159" i="22"/>
  <c r="J159" i="22"/>
  <c r="I160" i="22"/>
  <c r="J160" i="22"/>
  <c r="I161" i="22"/>
  <c r="J161" i="22"/>
  <c r="I162" i="22"/>
  <c r="J162" i="22"/>
  <c r="I164" i="22"/>
  <c r="I165" i="22" s="1"/>
  <c r="J164" i="22"/>
  <c r="J165" i="22" s="1"/>
  <c r="I166" i="22"/>
  <c r="J166" i="22"/>
  <c r="I167" i="22"/>
  <c r="J167" i="22"/>
  <c r="I169" i="22"/>
  <c r="J169" i="22"/>
  <c r="I170" i="22"/>
  <c r="J170" i="22"/>
  <c r="I172" i="22"/>
  <c r="I173" i="22" s="1"/>
  <c r="J172" i="22"/>
  <c r="J173" i="22" s="1"/>
  <c r="I174" i="22"/>
  <c r="J174" i="22"/>
  <c r="I175" i="22"/>
  <c r="J175" i="22"/>
  <c r="I176" i="22"/>
  <c r="J176" i="22"/>
  <c r="I177" i="22"/>
  <c r="J177" i="22"/>
  <c r="I179" i="22"/>
  <c r="J179" i="22"/>
  <c r="I180" i="22"/>
  <c r="J180" i="22"/>
  <c r="I181" i="22"/>
  <c r="J181" i="22"/>
  <c r="I182" i="22"/>
  <c r="J182" i="22"/>
  <c r="I183" i="22"/>
  <c r="J183" i="22"/>
  <c r="I184" i="22"/>
  <c r="J184" i="22"/>
  <c r="I185" i="22"/>
  <c r="J185" i="22"/>
  <c r="I186" i="22"/>
  <c r="J186" i="22"/>
  <c r="I187" i="22"/>
  <c r="J187" i="22"/>
  <c r="I188" i="22"/>
  <c r="J188" i="22"/>
  <c r="I189" i="22"/>
  <c r="J189" i="22"/>
  <c r="I190" i="22"/>
  <c r="J190" i="22"/>
  <c r="I191" i="22"/>
  <c r="J191" i="22"/>
  <c r="I192" i="22"/>
  <c r="J192" i="22"/>
  <c r="I193" i="22"/>
  <c r="J193" i="22"/>
  <c r="I194" i="22"/>
  <c r="J194" i="22"/>
  <c r="I195" i="22"/>
  <c r="J195" i="22"/>
  <c r="I196" i="22"/>
  <c r="J196" i="22"/>
  <c r="I197" i="22"/>
  <c r="J197" i="22"/>
  <c r="I198" i="22"/>
  <c r="J198" i="22"/>
  <c r="I200" i="22"/>
  <c r="J200" i="22"/>
  <c r="I201" i="22"/>
  <c r="J201" i="22"/>
  <c r="I202" i="22"/>
  <c r="J202" i="22"/>
  <c r="I203" i="22"/>
  <c r="J203" i="22"/>
  <c r="I204" i="22"/>
  <c r="J204" i="22"/>
  <c r="I205" i="22"/>
  <c r="J205" i="22"/>
  <c r="I206" i="22"/>
  <c r="J206" i="22"/>
  <c r="I207" i="22"/>
  <c r="J207" i="22"/>
  <c r="I208" i="22"/>
  <c r="J208" i="22"/>
  <c r="I209" i="22"/>
  <c r="J209" i="22"/>
  <c r="I210" i="22"/>
  <c r="J210" i="22"/>
  <c r="I211" i="22"/>
  <c r="J211" i="22"/>
  <c r="I212" i="22"/>
  <c r="J212" i="22"/>
  <c r="I213" i="22"/>
  <c r="J213" i="22"/>
  <c r="I214" i="22"/>
  <c r="J214" i="22"/>
  <c r="I215" i="22"/>
  <c r="J215" i="22"/>
  <c r="I216" i="22"/>
  <c r="J216" i="22"/>
  <c r="I217" i="22"/>
  <c r="J217" i="22"/>
  <c r="I218" i="22"/>
  <c r="J218" i="22"/>
  <c r="I220" i="22"/>
  <c r="J220" i="22"/>
  <c r="I221" i="22"/>
  <c r="J221" i="22"/>
  <c r="I222" i="22"/>
  <c r="J222" i="22"/>
  <c r="I223" i="22"/>
  <c r="J223" i="22"/>
  <c r="I224" i="22"/>
  <c r="J224" i="22"/>
  <c r="I225" i="22"/>
  <c r="J225" i="22"/>
  <c r="I226" i="22"/>
  <c r="J226" i="22"/>
  <c r="I228" i="22"/>
  <c r="J228" i="22"/>
  <c r="I229" i="22"/>
  <c r="J229" i="22"/>
  <c r="I230" i="22"/>
  <c r="J230" i="22"/>
  <c r="I231" i="22"/>
  <c r="J231" i="22"/>
  <c r="I232" i="22"/>
  <c r="J232" i="22"/>
  <c r="I233" i="22"/>
  <c r="J233" i="22"/>
  <c r="I234" i="22"/>
  <c r="J234" i="22"/>
  <c r="I235" i="22"/>
  <c r="J235" i="22"/>
  <c r="I236" i="22"/>
  <c r="J236" i="22"/>
  <c r="I237" i="22"/>
  <c r="J237" i="22"/>
  <c r="I238" i="22"/>
  <c r="J238" i="22"/>
  <c r="I239" i="22"/>
  <c r="J239" i="22"/>
  <c r="I240" i="22"/>
  <c r="J240" i="22"/>
  <c r="I241" i="22"/>
  <c r="J241" i="22"/>
  <c r="I242" i="22"/>
  <c r="J242" i="22"/>
  <c r="I243" i="22"/>
  <c r="J243" i="22"/>
  <c r="I244" i="22"/>
  <c r="J244" i="22"/>
  <c r="I245" i="22"/>
  <c r="J245" i="22"/>
  <c r="I246" i="22"/>
  <c r="J246" i="22"/>
  <c r="I247" i="22"/>
  <c r="J247" i="22"/>
  <c r="I248" i="22"/>
  <c r="J248" i="22"/>
  <c r="I249" i="22"/>
  <c r="J249" i="22"/>
  <c r="I251" i="22"/>
  <c r="J251" i="22"/>
  <c r="I252" i="22"/>
  <c r="J252" i="22"/>
  <c r="I253" i="22"/>
  <c r="J253" i="22"/>
  <c r="I254" i="22"/>
  <c r="J254" i="22"/>
  <c r="I256" i="22"/>
  <c r="J256" i="22"/>
  <c r="I257" i="22"/>
  <c r="J257" i="22"/>
  <c r="I258" i="22"/>
  <c r="J258" i="22"/>
  <c r="I259" i="22"/>
  <c r="J259" i="22"/>
  <c r="I260" i="22"/>
  <c r="J260" i="22"/>
  <c r="I261" i="22"/>
  <c r="J261" i="22"/>
  <c r="I263" i="22"/>
  <c r="J263" i="22"/>
  <c r="I264" i="22"/>
  <c r="J264" i="22"/>
  <c r="I265" i="22"/>
  <c r="J265" i="22"/>
  <c r="I266" i="22"/>
  <c r="J266" i="22"/>
  <c r="I267" i="22"/>
  <c r="J267" i="22"/>
  <c r="I268" i="22"/>
  <c r="J268" i="22"/>
  <c r="I269" i="22"/>
  <c r="J269" i="22"/>
  <c r="I270" i="22"/>
  <c r="J270" i="22"/>
  <c r="I271" i="22"/>
  <c r="J271" i="22"/>
  <c r="I272" i="22"/>
  <c r="J272" i="22"/>
  <c r="I273" i="22"/>
  <c r="J273" i="22"/>
  <c r="I274" i="22"/>
  <c r="J274" i="22"/>
  <c r="I275" i="22"/>
  <c r="J275" i="22"/>
  <c r="I276" i="22"/>
  <c r="J276" i="22"/>
  <c r="I277" i="22"/>
  <c r="J277" i="22"/>
  <c r="I278" i="22"/>
  <c r="J278" i="22"/>
  <c r="I279" i="22"/>
  <c r="J279" i="22"/>
  <c r="I280" i="22"/>
  <c r="J280" i="22"/>
  <c r="I281" i="22"/>
  <c r="J281" i="22"/>
  <c r="I282" i="22"/>
  <c r="J282" i="22"/>
  <c r="I284" i="22"/>
  <c r="J284" i="22"/>
  <c r="I285" i="22"/>
  <c r="J285" i="22"/>
  <c r="I286" i="22"/>
  <c r="J286" i="22"/>
  <c r="I287" i="22"/>
  <c r="J287" i="22"/>
  <c r="I288" i="22"/>
  <c r="J288" i="22"/>
  <c r="I289" i="22"/>
  <c r="J289" i="22"/>
  <c r="I290" i="22"/>
  <c r="J290" i="22"/>
  <c r="I291" i="22"/>
  <c r="J291" i="22"/>
  <c r="I292" i="22"/>
  <c r="J292" i="22"/>
  <c r="I293" i="22"/>
  <c r="J293" i="22"/>
  <c r="I294" i="22"/>
  <c r="J294" i="22"/>
  <c r="I295" i="22"/>
  <c r="J295" i="22"/>
  <c r="I296" i="22"/>
  <c r="J296" i="22"/>
  <c r="I297" i="22"/>
  <c r="J297" i="22"/>
  <c r="I298" i="22"/>
  <c r="J298" i="22"/>
  <c r="I299" i="22"/>
  <c r="J299" i="22"/>
  <c r="I300" i="22"/>
  <c r="J300" i="22"/>
  <c r="I301" i="22"/>
  <c r="J301" i="22"/>
  <c r="I302" i="22"/>
  <c r="J302" i="22"/>
  <c r="I303" i="22"/>
  <c r="J303" i="22"/>
  <c r="I304" i="22"/>
  <c r="J304" i="22"/>
  <c r="I305" i="22"/>
  <c r="J305" i="22"/>
  <c r="I306" i="22"/>
  <c r="J306" i="22"/>
  <c r="I307" i="22"/>
  <c r="J307" i="22"/>
  <c r="I308" i="22"/>
  <c r="J308" i="22"/>
  <c r="I309" i="22"/>
  <c r="J309" i="22"/>
  <c r="I310" i="22"/>
  <c r="J310" i="22"/>
  <c r="I311" i="22"/>
  <c r="J311" i="22"/>
  <c r="I312" i="22"/>
  <c r="J312" i="22"/>
  <c r="I313" i="22"/>
  <c r="J313" i="22"/>
  <c r="I314" i="22"/>
  <c r="J314" i="22"/>
  <c r="I315" i="22"/>
  <c r="J315" i="22"/>
  <c r="I316" i="22"/>
  <c r="J316" i="22"/>
  <c r="I317" i="22"/>
  <c r="J317" i="22"/>
  <c r="I318" i="22"/>
  <c r="J318" i="22"/>
  <c r="I319" i="22"/>
  <c r="J319" i="22"/>
  <c r="I320" i="22"/>
  <c r="J320" i="22"/>
  <c r="I321" i="22"/>
  <c r="J321" i="22"/>
  <c r="I322" i="22"/>
  <c r="J322" i="22"/>
  <c r="I323" i="22"/>
  <c r="J323" i="22"/>
  <c r="I324" i="22"/>
  <c r="J324" i="22"/>
  <c r="I326" i="22"/>
  <c r="J326" i="22"/>
  <c r="I327" i="22"/>
  <c r="J327" i="22"/>
  <c r="I328" i="22"/>
  <c r="J328" i="22"/>
  <c r="I329" i="22"/>
  <c r="J329" i="22"/>
  <c r="I330" i="22"/>
  <c r="J330" i="22"/>
  <c r="I331" i="22"/>
  <c r="J331" i="22"/>
  <c r="I332" i="22"/>
  <c r="J332" i="22"/>
  <c r="I333" i="22"/>
  <c r="J333" i="22"/>
  <c r="I334" i="22"/>
  <c r="J334" i="22"/>
  <c r="I335" i="22"/>
  <c r="J335" i="22"/>
  <c r="I336" i="22"/>
  <c r="J336" i="22"/>
  <c r="I337" i="22"/>
  <c r="J337" i="22"/>
  <c r="I338" i="22"/>
  <c r="J338" i="22"/>
  <c r="I340" i="22"/>
  <c r="J340" i="22"/>
  <c r="I341" i="22"/>
  <c r="J341" i="22"/>
  <c r="I342" i="22"/>
  <c r="J342" i="22"/>
  <c r="I343" i="22"/>
  <c r="J343" i="22"/>
  <c r="I344" i="22"/>
  <c r="J344" i="22"/>
  <c r="I345" i="22"/>
  <c r="J345" i="22"/>
  <c r="I346" i="22"/>
  <c r="J346" i="22"/>
  <c r="I347" i="22"/>
  <c r="J347" i="22"/>
  <c r="I348" i="22"/>
  <c r="J348" i="22"/>
  <c r="I349" i="22"/>
  <c r="J349" i="22"/>
  <c r="I350" i="22"/>
  <c r="J350" i="22"/>
  <c r="I352" i="22"/>
  <c r="J352" i="22"/>
  <c r="I353" i="22"/>
  <c r="J353" i="22"/>
  <c r="I354" i="22"/>
  <c r="J354" i="22"/>
  <c r="I355" i="22"/>
  <c r="J355" i="22"/>
  <c r="I356" i="22"/>
  <c r="J356" i="22"/>
  <c r="I357" i="22"/>
  <c r="J357" i="22"/>
  <c r="I358" i="22"/>
  <c r="J358" i="22"/>
  <c r="I359" i="22"/>
  <c r="J359" i="22"/>
  <c r="I360" i="22"/>
  <c r="J360" i="22"/>
  <c r="I361" i="22"/>
  <c r="J361" i="22"/>
  <c r="I362" i="22"/>
  <c r="J362" i="22"/>
  <c r="I363" i="22"/>
  <c r="J363" i="22"/>
  <c r="I364" i="22"/>
  <c r="J364" i="22"/>
  <c r="I365" i="22"/>
  <c r="J365" i="22"/>
  <c r="I366" i="22"/>
  <c r="J366" i="22"/>
  <c r="I367" i="22"/>
  <c r="J367" i="22"/>
  <c r="I368" i="22"/>
  <c r="J368" i="22"/>
  <c r="I369" i="22"/>
  <c r="J369" i="22"/>
  <c r="I370" i="22"/>
  <c r="J370" i="22"/>
  <c r="I371" i="22"/>
  <c r="J371" i="22"/>
  <c r="I372" i="22"/>
  <c r="J372" i="22"/>
  <c r="I373" i="22"/>
  <c r="J373" i="22"/>
  <c r="I374" i="22"/>
  <c r="J374" i="22"/>
  <c r="I375" i="22"/>
  <c r="J375" i="22"/>
  <c r="I376" i="22"/>
  <c r="J376" i="22"/>
  <c r="I378" i="22"/>
  <c r="J378" i="22"/>
  <c r="I379" i="22"/>
  <c r="J379" i="22"/>
  <c r="I380" i="22"/>
  <c r="J380" i="22"/>
  <c r="I381" i="22"/>
  <c r="J381" i="22"/>
  <c r="I382" i="22"/>
  <c r="J382" i="22"/>
  <c r="I383" i="22"/>
  <c r="J383" i="22"/>
  <c r="I384" i="22"/>
  <c r="J384" i="22"/>
  <c r="I385" i="22"/>
  <c r="J385" i="22"/>
  <c r="I386" i="22"/>
  <c r="J386" i="22"/>
  <c r="I387" i="22"/>
  <c r="J387" i="22"/>
  <c r="I388" i="22"/>
  <c r="J388" i="22"/>
  <c r="I389" i="22"/>
  <c r="J389" i="22"/>
  <c r="I390" i="22"/>
  <c r="J390" i="22"/>
  <c r="I391" i="22"/>
  <c r="J391" i="22"/>
  <c r="I392" i="22"/>
  <c r="J392" i="22"/>
  <c r="I393" i="22"/>
  <c r="J393" i="22"/>
  <c r="I394" i="22"/>
  <c r="J394" i="22"/>
  <c r="I395" i="22"/>
  <c r="J395" i="22"/>
  <c r="I396" i="22"/>
  <c r="J396" i="22"/>
  <c r="I397" i="22"/>
  <c r="J397" i="22"/>
  <c r="I398" i="22"/>
  <c r="J398" i="22"/>
  <c r="I399" i="22"/>
  <c r="J399" i="22"/>
  <c r="I400" i="22"/>
  <c r="J400" i="22"/>
  <c r="I401" i="22"/>
  <c r="J401" i="22"/>
  <c r="I403" i="22"/>
  <c r="J403" i="22"/>
  <c r="I404" i="22"/>
  <c r="J404" i="22"/>
  <c r="I405" i="22"/>
  <c r="J405" i="22"/>
  <c r="I406" i="22"/>
  <c r="J406" i="22"/>
  <c r="I407" i="22"/>
  <c r="J407" i="22"/>
  <c r="I408" i="22"/>
  <c r="J408" i="22"/>
  <c r="I409" i="22"/>
  <c r="J409" i="22"/>
  <c r="I410" i="22"/>
  <c r="J410" i="22"/>
  <c r="I411" i="22"/>
  <c r="J411" i="22"/>
  <c r="I412" i="22"/>
  <c r="J412" i="22"/>
  <c r="I413" i="22"/>
  <c r="J413" i="22"/>
  <c r="I414" i="22"/>
  <c r="J414" i="22"/>
  <c r="I415" i="22"/>
  <c r="J415" i="22"/>
  <c r="I416" i="22"/>
  <c r="J416" i="22"/>
  <c r="I417" i="22"/>
  <c r="J417" i="22"/>
  <c r="I418" i="22"/>
  <c r="J418" i="22"/>
  <c r="I419" i="22"/>
  <c r="J419" i="22"/>
  <c r="I420" i="22"/>
  <c r="J420" i="22"/>
  <c r="I421" i="22"/>
  <c r="J421" i="22"/>
  <c r="I422" i="22"/>
  <c r="J422" i="22"/>
  <c r="I423" i="22"/>
  <c r="J423" i="22"/>
  <c r="I424" i="22"/>
  <c r="J424" i="22"/>
  <c r="I425" i="22"/>
  <c r="J425" i="22"/>
  <c r="I426" i="22"/>
  <c r="J426" i="22"/>
  <c r="I427" i="22"/>
  <c r="J427" i="22"/>
  <c r="I429" i="22"/>
  <c r="J429" i="22"/>
  <c r="I430" i="22"/>
  <c r="J430" i="22"/>
  <c r="I432" i="22"/>
  <c r="J432" i="22"/>
  <c r="I433" i="22"/>
  <c r="J433" i="22"/>
  <c r="I435" i="22"/>
  <c r="J435" i="22"/>
  <c r="I436" i="22"/>
  <c r="J436" i="22"/>
  <c r="I437" i="22"/>
  <c r="J437" i="22"/>
  <c r="I439" i="22"/>
  <c r="I440" i="22" s="1"/>
  <c r="J439" i="22"/>
  <c r="J440" i="22" s="1"/>
  <c r="I441" i="22"/>
  <c r="J441" i="22"/>
  <c r="I442" i="22"/>
  <c r="J442" i="22"/>
  <c r="I443" i="22"/>
  <c r="J443" i="22"/>
  <c r="I444" i="22"/>
  <c r="J444" i="22"/>
  <c r="I445" i="22"/>
  <c r="J445" i="22"/>
  <c r="I446" i="22"/>
  <c r="J446" i="22"/>
  <c r="I447" i="22"/>
  <c r="J447" i="22"/>
  <c r="I448" i="22"/>
  <c r="J448" i="22"/>
  <c r="I449" i="22"/>
  <c r="J449" i="22"/>
  <c r="I450" i="22"/>
  <c r="J450" i="22"/>
  <c r="I451" i="22"/>
  <c r="J451" i="22"/>
  <c r="I452" i="22"/>
  <c r="J452" i="22"/>
  <c r="I453" i="22"/>
  <c r="J453" i="22"/>
  <c r="I454" i="22"/>
  <c r="J454" i="22"/>
  <c r="I456" i="22"/>
  <c r="J456" i="22"/>
  <c r="I457" i="22"/>
  <c r="J457" i="22"/>
  <c r="I458" i="22"/>
  <c r="J458" i="22"/>
  <c r="I459" i="22"/>
  <c r="J459" i="22"/>
  <c r="I460" i="22"/>
  <c r="J460" i="22"/>
  <c r="I461" i="22"/>
  <c r="J461" i="22"/>
  <c r="I462" i="22"/>
  <c r="J462" i="22"/>
  <c r="I463" i="22"/>
  <c r="J463" i="22"/>
  <c r="I464" i="22"/>
  <c r="J464" i="22"/>
  <c r="I465" i="22"/>
  <c r="J465" i="22"/>
  <c r="I466" i="22"/>
  <c r="J466" i="22"/>
  <c r="I468" i="22"/>
  <c r="J468" i="22"/>
  <c r="I469" i="22"/>
  <c r="J469" i="22"/>
  <c r="I470" i="22"/>
  <c r="J470" i="22"/>
  <c r="I471" i="22"/>
  <c r="J471" i="22"/>
  <c r="I472" i="22"/>
  <c r="J472" i="22"/>
  <c r="I473" i="22"/>
  <c r="J473" i="22"/>
  <c r="I474" i="22"/>
  <c r="J474" i="22"/>
  <c r="I476" i="22"/>
  <c r="J476" i="22"/>
  <c r="I477" i="22"/>
  <c r="J477" i="22"/>
  <c r="I478" i="22"/>
  <c r="J478" i="22"/>
  <c r="I479" i="22"/>
  <c r="J479" i="22"/>
  <c r="I480" i="22"/>
  <c r="J480" i="22"/>
  <c r="I481" i="22"/>
  <c r="J481" i="22"/>
  <c r="I482" i="22"/>
  <c r="J482" i="22"/>
  <c r="I483" i="22"/>
  <c r="J483" i="22"/>
  <c r="I484" i="22"/>
  <c r="J484" i="22"/>
  <c r="I485" i="22"/>
  <c r="J485" i="22"/>
  <c r="I486" i="22"/>
  <c r="J486" i="22"/>
  <c r="I487" i="22"/>
  <c r="J487" i="22"/>
  <c r="I488" i="22"/>
  <c r="J488" i="22"/>
  <c r="I489" i="22"/>
  <c r="J489" i="22"/>
  <c r="I491" i="22"/>
  <c r="J491" i="22"/>
  <c r="I492" i="22"/>
  <c r="J492" i="22"/>
  <c r="I493" i="22"/>
  <c r="J493" i="22"/>
  <c r="I495" i="22"/>
  <c r="J495" i="22"/>
  <c r="I496" i="22"/>
  <c r="J496" i="22"/>
  <c r="I497" i="22"/>
  <c r="J497" i="22"/>
  <c r="I498" i="22"/>
  <c r="J498" i="22"/>
  <c r="I500" i="22"/>
  <c r="J500" i="22"/>
  <c r="I501" i="22"/>
  <c r="J501" i="22"/>
  <c r="I502" i="22"/>
  <c r="J502" i="22"/>
  <c r="I503" i="22"/>
  <c r="J503" i="22"/>
  <c r="I504" i="22"/>
  <c r="J504" i="22"/>
  <c r="I505" i="22"/>
  <c r="J505" i="22"/>
  <c r="I506" i="22"/>
  <c r="J506" i="22"/>
  <c r="I507" i="22"/>
  <c r="J507" i="22"/>
  <c r="I508" i="22"/>
  <c r="J508" i="22"/>
  <c r="I509" i="22"/>
  <c r="J509" i="22"/>
  <c r="I510" i="22"/>
  <c r="J510" i="22"/>
  <c r="I511" i="22"/>
  <c r="J511" i="22"/>
  <c r="I512" i="22"/>
  <c r="J512" i="22"/>
  <c r="I513" i="22"/>
  <c r="J513" i="22"/>
  <c r="I514" i="22"/>
  <c r="J514" i="22"/>
  <c r="I515" i="22"/>
  <c r="J515" i="22"/>
  <c r="I516" i="22"/>
  <c r="J516" i="22"/>
  <c r="I517" i="22"/>
  <c r="J517" i="22"/>
  <c r="I518" i="22"/>
  <c r="J518" i="22"/>
  <c r="I519" i="22"/>
  <c r="J519" i="22"/>
  <c r="I520" i="22"/>
  <c r="J520" i="22"/>
  <c r="I521" i="22"/>
  <c r="J521" i="22"/>
  <c r="I522" i="22"/>
  <c r="J522" i="22"/>
  <c r="I523" i="22"/>
  <c r="J523" i="22"/>
  <c r="I524" i="22"/>
  <c r="J524" i="22"/>
  <c r="I525" i="22"/>
  <c r="J525" i="22"/>
  <c r="I526" i="22"/>
  <c r="J526" i="22"/>
  <c r="I527" i="22"/>
  <c r="J527" i="22"/>
  <c r="I528" i="22"/>
  <c r="J528" i="22"/>
  <c r="I529" i="22"/>
  <c r="J529" i="22"/>
  <c r="I530" i="22"/>
  <c r="J530" i="22"/>
  <c r="I531" i="22"/>
  <c r="J531" i="22"/>
  <c r="I532" i="22"/>
  <c r="J532" i="22"/>
  <c r="I533" i="22"/>
  <c r="J533" i="22"/>
  <c r="I534" i="22"/>
  <c r="J534" i="22"/>
  <c r="I535" i="22"/>
  <c r="J535" i="22"/>
  <c r="I536" i="22"/>
  <c r="J536" i="22"/>
  <c r="I537" i="22"/>
  <c r="J537" i="22"/>
  <c r="I538" i="22"/>
  <c r="J538" i="22"/>
  <c r="I539" i="22"/>
  <c r="J539" i="22"/>
  <c r="I540" i="22"/>
  <c r="J540" i="22"/>
  <c r="I541" i="22"/>
  <c r="J541" i="22"/>
  <c r="I542" i="22"/>
  <c r="J542" i="22"/>
  <c r="I543" i="22"/>
  <c r="J543" i="22"/>
  <c r="I544" i="22"/>
  <c r="J544" i="22"/>
  <c r="I545" i="22"/>
  <c r="J545" i="22"/>
  <c r="I546" i="22"/>
  <c r="J546" i="22"/>
  <c r="I547" i="22"/>
  <c r="J547" i="22"/>
  <c r="I548" i="22"/>
  <c r="J548" i="22"/>
  <c r="I549" i="22"/>
  <c r="J549" i="22"/>
  <c r="I550" i="22"/>
  <c r="J550" i="22"/>
  <c r="I551" i="22"/>
  <c r="J551" i="22"/>
  <c r="I552" i="22"/>
  <c r="J552" i="22"/>
  <c r="I553" i="22"/>
  <c r="J553" i="22"/>
  <c r="I554" i="22"/>
  <c r="J554" i="22"/>
  <c r="I555" i="22"/>
  <c r="J555" i="22"/>
  <c r="I556" i="22"/>
  <c r="J556" i="22"/>
  <c r="I557" i="22"/>
  <c r="J557" i="22"/>
  <c r="I558" i="22"/>
  <c r="J558" i="22"/>
  <c r="I559" i="22"/>
  <c r="J559" i="22"/>
  <c r="I560" i="22"/>
  <c r="J560" i="22"/>
  <c r="I561" i="22"/>
  <c r="J561" i="22"/>
  <c r="I562" i="22"/>
  <c r="J562" i="22"/>
  <c r="I563" i="22"/>
  <c r="J563" i="22"/>
  <c r="I564" i="22"/>
  <c r="J564" i="22"/>
  <c r="I565" i="22"/>
  <c r="J565" i="22"/>
  <c r="I566" i="22"/>
  <c r="J566" i="22"/>
  <c r="I567" i="22"/>
  <c r="J567" i="22"/>
  <c r="I568" i="22"/>
  <c r="J568" i="22"/>
  <c r="I569" i="22"/>
  <c r="J569" i="22"/>
  <c r="I570" i="22"/>
  <c r="J570" i="22"/>
  <c r="I571" i="22"/>
  <c r="J571" i="22"/>
  <c r="I572" i="22"/>
  <c r="J572" i="22"/>
  <c r="I574" i="22"/>
  <c r="I575" i="22" s="1"/>
  <c r="J574" i="22"/>
  <c r="J575" i="22" s="1"/>
  <c r="I576" i="22"/>
  <c r="J576" i="22"/>
  <c r="I577" i="22"/>
  <c r="J577" i="22"/>
  <c r="I578" i="22"/>
  <c r="J578" i="22"/>
  <c r="I579" i="22"/>
  <c r="J579" i="22"/>
  <c r="I580" i="22"/>
  <c r="J580" i="22"/>
  <c r="I581" i="22"/>
  <c r="J581" i="22"/>
  <c r="I582" i="22"/>
  <c r="J582" i="22"/>
  <c r="I583" i="22"/>
  <c r="J583" i="22"/>
  <c r="I584" i="22"/>
  <c r="J584" i="22"/>
  <c r="I585" i="22"/>
  <c r="J585" i="22"/>
  <c r="I586" i="22"/>
  <c r="J586" i="22"/>
  <c r="I587" i="22"/>
  <c r="J587" i="22"/>
  <c r="I588" i="22"/>
  <c r="J588" i="22"/>
  <c r="I589" i="22"/>
  <c r="J589" i="22"/>
  <c r="I590" i="22"/>
  <c r="J590" i="22"/>
  <c r="I591" i="22"/>
  <c r="J591" i="22"/>
  <c r="I592" i="22"/>
  <c r="J592" i="22"/>
  <c r="I594" i="22"/>
  <c r="I595" i="22" s="1"/>
  <c r="J594" i="22"/>
  <c r="J595" i="22" s="1"/>
  <c r="I596" i="22"/>
  <c r="J596" i="22"/>
  <c r="I597" i="22"/>
  <c r="J597" i="22"/>
  <c r="I598" i="22"/>
  <c r="J598" i="22"/>
  <c r="I599" i="22"/>
  <c r="J599" i="22"/>
  <c r="I600" i="22"/>
  <c r="J600" i="22"/>
  <c r="I601" i="22"/>
  <c r="J601" i="22"/>
  <c r="I602" i="22"/>
  <c r="J602" i="22"/>
  <c r="I603" i="22"/>
  <c r="J603" i="22"/>
  <c r="I604" i="22"/>
  <c r="J604" i="22"/>
  <c r="I605" i="22"/>
  <c r="J605" i="22"/>
  <c r="I606" i="22"/>
  <c r="J606" i="22"/>
  <c r="I607" i="22"/>
  <c r="J607" i="22"/>
  <c r="I608" i="22"/>
  <c r="J608" i="22"/>
  <c r="I609" i="22"/>
  <c r="J609" i="22"/>
  <c r="I610" i="22"/>
  <c r="J610" i="22"/>
  <c r="I611" i="22"/>
  <c r="J611" i="22"/>
  <c r="I612" i="22"/>
  <c r="J612" i="22"/>
  <c r="I613" i="22"/>
  <c r="J613" i="22"/>
  <c r="I614" i="22"/>
  <c r="J614" i="22"/>
  <c r="I615" i="22"/>
  <c r="J615" i="22"/>
  <c r="I616" i="22"/>
  <c r="J616" i="22"/>
  <c r="I617" i="22"/>
  <c r="J617" i="22"/>
  <c r="I618" i="22"/>
  <c r="J618" i="22"/>
  <c r="I619" i="22"/>
  <c r="J619" i="22"/>
  <c r="I621" i="22"/>
  <c r="J621" i="22"/>
  <c r="I622" i="22"/>
  <c r="J622" i="22"/>
  <c r="I623" i="22"/>
  <c r="J623" i="22"/>
  <c r="I624" i="22"/>
  <c r="J624" i="22"/>
  <c r="I625" i="22"/>
  <c r="J625" i="22"/>
  <c r="I626" i="22"/>
  <c r="J626" i="22"/>
  <c r="I627" i="22"/>
  <c r="J627" i="22"/>
  <c r="I628" i="22"/>
  <c r="J628" i="22"/>
  <c r="I629" i="22"/>
  <c r="J629" i="22"/>
  <c r="I630" i="22"/>
  <c r="J630" i="22"/>
  <c r="I631" i="22"/>
  <c r="J631" i="22"/>
  <c r="I632" i="22"/>
  <c r="J632" i="22"/>
  <c r="I633" i="22"/>
  <c r="J633" i="22"/>
  <c r="I634" i="22"/>
  <c r="J634" i="22"/>
  <c r="I636" i="22"/>
  <c r="J636" i="22"/>
  <c r="I637" i="22"/>
  <c r="J637" i="22"/>
  <c r="I639" i="22"/>
  <c r="J639" i="22"/>
  <c r="I640" i="22"/>
  <c r="J640" i="22"/>
  <c r="I641" i="22"/>
  <c r="J641" i="22"/>
  <c r="I642" i="22"/>
  <c r="J642" i="22"/>
  <c r="I643" i="22"/>
  <c r="J643" i="22"/>
  <c r="I644" i="22"/>
  <c r="J644" i="22"/>
  <c r="I645" i="22"/>
  <c r="J645" i="22"/>
  <c r="I646" i="22"/>
  <c r="J646" i="22"/>
  <c r="I647" i="22"/>
  <c r="J647" i="22"/>
  <c r="I648" i="22"/>
  <c r="J648" i="22"/>
  <c r="I649" i="22"/>
  <c r="J649" i="22"/>
  <c r="I651" i="22"/>
  <c r="J651" i="22"/>
  <c r="I652" i="22"/>
  <c r="J652" i="22"/>
  <c r="I653" i="22"/>
  <c r="J653" i="22"/>
  <c r="I655" i="22"/>
  <c r="J655" i="22"/>
  <c r="I656" i="22"/>
  <c r="J656" i="22"/>
  <c r="I657" i="22"/>
  <c r="J657" i="22"/>
  <c r="I658" i="22"/>
  <c r="J658" i="22"/>
  <c r="I659" i="22"/>
  <c r="J659" i="22"/>
  <c r="I660" i="22"/>
  <c r="J660" i="22"/>
  <c r="I661" i="22"/>
  <c r="J661" i="22"/>
  <c r="I662" i="22"/>
  <c r="J662" i="22"/>
  <c r="I663" i="22"/>
  <c r="J663" i="22"/>
  <c r="I664" i="22"/>
  <c r="J664" i="22"/>
  <c r="I666" i="22"/>
  <c r="J666" i="22"/>
  <c r="I667" i="22"/>
  <c r="J667" i="22"/>
  <c r="I668" i="22"/>
  <c r="J668" i="22"/>
  <c r="I670" i="22"/>
  <c r="J670" i="22"/>
  <c r="I671" i="22"/>
  <c r="J671" i="22"/>
  <c r="I673" i="22"/>
  <c r="J673" i="22"/>
  <c r="I674" i="22"/>
  <c r="J674" i="22"/>
  <c r="I676" i="22"/>
  <c r="J676" i="22"/>
  <c r="I677" i="22"/>
  <c r="J677" i="22"/>
  <c r="I678" i="22"/>
  <c r="J678" i="22"/>
  <c r="I679" i="22"/>
  <c r="J679" i="22"/>
  <c r="I680" i="22"/>
  <c r="J680" i="22"/>
  <c r="I682" i="22"/>
  <c r="J682" i="22"/>
  <c r="I683" i="22"/>
  <c r="J683" i="22"/>
  <c r="I685" i="22"/>
  <c r="J685" i="22"/>
  <c r="I686" i="22"/>
  <c r="J686" i="22"/>
  <c r="I687" i="22"/>
  <c r="J687" i="22"/>
  <c r="I689" i="22"/>
  <c r="I690" i="22" s="1"/>
  <c r="J689" i="22"/>
  <c r="J690" i="22" s="1"/>
  <c r="I691" i="22"/>
  <c r="J691" i="22"/>
  <c r="I692" i="22"/>
  <c r="J692" i="22"/>
  <c r="I693" i="22"/>
  <c r="J693" i="22"/>
  <c r="I694" i="22"/>
  <c r="J694" i="22"/>
  <c r="I695" i="22"/>
  <c r="J695" i="22"/>
  <c r="I696" i="22"/>
  <c r="J696" i="22"/>
  <c r="I697" i="22"/>
  <c r="J697" i="22"/>
  <c r="I698" i="22"/>
  <c r="J698" i="22"/>
  <c r="I699" i="22"/>
  <c r="J699" i="22"/>
  <c r="I700" i="22"/>
  <c r="J700" i="22"/>
  <c r="I701" i="22"/>
  <c r="J701" i="22"/>
  <c r="I702" i="22"/>
  <c r="J702" i="22"/>
  <c r="I703" i="22"/>
  <c r="J703" i="22"/>
  <c r="I704" i="22"/>
  <c r="J704" i="22"/>
  <c r="I705" i="22"/>
  <c r="J705" i="22"/>
  <c r="I706" i="22"/>
  <c r="J706" i="22"/>
  <c r="I707" i="22"/>
  <c r="J707" i="22"/>
  <c r="I709" i="22"/>
  <c r="I710" i="22" s="1"/>
  <c r="J709" i="22"/>
  <c r="J710" i="22" s="1"/>
  <c r="I711" i="22"/>
  <c r="J711" i="22"/>
  <c r="I712" i="22"/>
  <c r="J712" i="22"/>
  <c r="I714" i="22"/>
  <c r="J714" i="22"/>
  <c r="I715" i="22"/>
  <c r="J715" i="22"/>
  <c r="I716" i="22"/>
  <c r="J716" i="22"/>
  <c r="I717" i="22"/>
  <c r="J717" i="22"/>
  <c r="I718" i="22"/>
  <c r="J718" i="22"/>
  <c r="I720" i="22"/>
  <c r="J720" i="22"/>
  <c r="I721" i="22"/>
  <c r="J721" i="22"/>
  <c r="I722" i="22"/>
  <c r="J722" i="22"/>
  <c r="I723" i="22"/>
  <c r="J723" i="22"/>
  <c r="I724" i="22"/>
  <c r="J724" i="22"/>
  <c r="I725" i="22"/>
  <c r="J725" i="22"/>
  <c r="I726" i="22"/>
  <c r="J726" i="22"/>
  <c r="I727" i="22"/>
  <c r="J727" i="22"/>
  <c r="I729" i="22"/>
  <c r="J729" i="22"/>
  <c r="I730" i="22"/>
  <c r="J730" i="22"/>
  <c r="I731" i="22"/>
  <c r="J731" i="22"/>
  <c r="I732" i="22"/>
  <c r="J732" i="22"/>
  <c r="I733" i="22"/>
  <c r="J733" i="22"/>
  <c r="I734" i="22"/>
  <c r="J734" i="22"/>
  <c r="I735" i="22"/>
  <c r="J735" i="22"/>
  <c r="I736" i="22"/>
  <c r="J736" i="22"/>
  <c r="I737" i="22"/>
  <c r="J737" i="22"/>
  <c r="I738" i="22"/>
  <c r="J738" i="22"/>
  <c r="I739" i="22"/>
  <c r="J739" i="22"/>
  <c r="I740" i="22"/>
  <c r="J740" i="22"/>
  <c r="I741" i="22"/>
  <c r="J741" i="22"/>
  <c r="I742" i="22"/>
  <c r="J742" i="22"/>
  <c r="I743" i="22"/>
  <c r="J743" i="22"/>
  <c r="I744" i="22"/>
  <c r="J744" i="22"/>
  <c r="I745" i="22"/>
  <c r="J745" i="22"/>
  <c r="I746" i="22"/>
  <c r="J746" i="22"/>
  <c r="I747" i="22"/>
  <c r="J747" i="22"/>
  <c r="J2" i="22"/>
  <c r="I2" i="22"/>
  <c r="Q732" i="19"/>
  <c r="P732" i="19"/>
  <c r="M732" i="19"/>
  <c r="L732" i="19"/>
  <c r="Q712" i="19"/>
  <c r="P712" i="19"/>
  <c r="M712" i="19"/>
  <c r="L712" i="19"/>
  <c r="Q703" i="19"/>
  <c r="P703" i="19"/>
  <c r="M703" i="19"/>
  <c r="L703" i="19"/>
  <c r="Q697" i="19"/>
  <c r="P697" i="19"/>
  <c r="M697" i="19"/>
  <c r="L697" i="19"/>
  <c r="Q694" i="19"/>
  <c r="P694" i="19"/>
  <c r="M694" i="19"/>
  <c r="L694" i="19"/>
  <c r="Q692" i="19"/>
  <c r="P692" i="19"/>
  <c r="M692" i="19"/>
  <c r="L692" i="19"/>
  <c r="Q674" i="19"/>
  <c r="P674" i="19"/>
  <c r="M674" i="19"/>
  <c r="L674" i="19"/>
  <c r="Q672" i="19"/>
  <c r="P672" i="19"/>
  <c r="M672" i="19"/>
  <c r="L672" i="19"/>
  <c r="Q668" i="19"/>
  <c r="P668" i="19"/>
  <c r="M668" i="19"/>
  <c r="L668" i="19"/>
  <c r="Q665" i="19"/>
  <c r="P665" i="19"/>
  <c r="M665" i="19"/>
  <c r="L665" i="19"/>
  <c r="Q659" i="19"/>
  <c r="P659" i="19"/>
  <c r="M659" i="19"/>
  <c r="L659" i="19"/>
  <c r="Q656" i="19"/>
  <c r="P656" i="19"/>
  <c r="M656" i="19"/>
  <c r="L656" i="19"/>
  <c r="Q653" i="19"/>
  <c r="P653" i="19"/>
  <c r="M653" i="19"/>
  <c r="L653" i="19"/>
  <c r="Q649" i="19"/>
  <c r="P649" i="19"/>
  <c r="M649" i="19"/>
  <c r="L649" i="19"/>
  <c r="Q638" i="19"/>
  <c r="P638" i="19"/>
  <c r="M638" i="19"/>
  <c r="L638" i="19"/>
  <c r="Q634" i="19"/>
  <c r="P634" i="19"/>
  <c r="M634" i="19"/>
  <c r="L634" i="19"/>
  <c r="Q622" i="19"/>
  <c r="P622" i="19"/>
  <c r="M622" i="19"/>
  <c r="L622" i="19"/>
  <c r="Q619" i="19"/>
  <c r="P619" i="19"/>
  <c r="M619" i="19"/>
  <c r="L619" i="19"/>
  <c r="Q604" i="19"/>
  <c r="P604" i="19"/>
  <c r="M604" i="19"/>
  <c r="L604" i="19"/>
  <c r="Q579" i="19"/>
  <c r="P579" i="19"/>
  <c r="M579" i="19"/>
  <c r="L579" i="19"/>
  <c r="Q577" i="19"/>
  <c r="P577" i="19"/>
  <c r="M577" i="19"/>
  <c r="L577" i="19"/>
  <c r="Q564" i="19"/>
  <c r="P564" i="19"/>
  <c r="M564" i="19"/>
  <c r="L564" i="19"/>
  <c r="Q562" i="19"/>
  <c r="P562" i="19"/>
  <c r="M562" i="19"/>
  <c r="L562" i="19"/>
  <c r="Q488" i="19"/>
  <c r="P488" i="19"/>
  <c r="M488" i="19"/>
  <c r="L488" i="19"/>
  <c r="Q483" i="19"/>
  <c r="P483" i="19"/>
  <c r="M483" i="19"/>
  <c r="Q479" i="19"/>
  <c r="P479" i="19"/>
  <c r="M479" i="19"/>
  <c r="L479" i="19"/>
  <c r="Q464" i="19"/>
  <c r="P464" i="19"/>
  <c r="M464" i="19"/>
  <c r="L464" i="19"/>
  <c r="Q456" i="19"/>
  <c r="P456" i="19"/>
  <c r="M456" i="19"/>
  <c r="L456" i="19"/>
  <c r="Q444" i="19"/>
  <c r="P444" i="19"/>
  <c r="M444" i="19"/>
  <c r="L444" i="19"/>
  <c r="Q429" i="19"/>
  <c r="P429" i="19"/>
  <c r="M429" i="19"/>
  <c r="L429" i="19"/>
  <c r="Q427" i="19"/>
  <c r="P427" i="19"/>
  <c r="M427" i="19"/>
  <c r="L427" i="19"/>
  <c r="Q423" i="19"/>
  <c r="P423" i="19"/>
  <c r="M423" i="19"/>
  <c r="L423" i="19"/>
  <c r="Q420" i="19"/>
  <c r="P420" i="19"/>
  <c r="M420" i="19"/>
  <c r="L420" i="19"/>
  <c r="Q417" i="19"/>
  <c r="P417" i="19"/>
  <c r="M417" i="19"/>
  <c r="L417" i="19"/>
  <c r="Q391" i="19"/>
  <c r="P391" i="19"/>
  <c r="M391" i="19"/>
  <c r="L391" i="19"/>
  <c r="Q369" i="19"/>
  <c r="P369" i="19"/>
  <c r="M369" i="19"/>
  <c r="L369" i="19"/>
  <c r="Q343" i="19"/>
  <c r="P343" i="19"/>
  <c r="M343" i="19"/>
  <c r="L343" i="19"/>
  <c r="Q331" i="19"/>
  <c r="P331" i="19"/>
  <c r="M331" i="19"/>
  <c r="L331" i="19"/>
  <c r="Q317" i="19"/>
  <c r="P317" i="19"/>
  <c r="M317" i="19"/>
  <c r="L317" i="19"/>
  <c r="Q275" i="19"/>
  <c r="P275" i="19"/>
  <c r="M275" i="19"/>
  <c r="L275" i="19"/>
  <c r="Q260" i="19"/>
  <c r="P260" i="19"/>
  <c r="M260" i="19"/>
  <c r="L260" i="19"/>
  <c r="Q253" i="19"/>
  <c r="P253" i="19"/>
  <c r="M253" i="19"/>
  <c r="L253" i="19"/>
  <c r="Q248" i="19"/>
  <c r="P248" i="19"/>
  <c r="M248" i="19"/>
  <c r="L248" i="19"/>
  <c r="Q225" i="19"/>
  <c r="P225" i="19"/>
  <c r="M225" i="19"/>
  <c r="L225" i="19"/>
  <c r="Q217" i="19"/>
  <c r="P217" i="19"/>
  <c r="M217" i="19"/>
  <c r="L217" i="19"/>
  <c r="Q197" i="19"/>
  <c r="P197" i="19"/>
  <c r="M197" i="19"/>
  <c r="L197" i="19"/>
  <c r="Q176" i="19"/>
  <c r="P176" i="19"/>
  <c r="M176" i="19"/>
  <c r="L176" i="19"/>
  <c r="Q171" i="19"/>
  <c r="P171" i="19"/>
  <c r="M171" i="19"/>
  <c r="L171" i="19"/>
  <c r="Q169" i="19"/>
  <c r="P169" i="19"/>
  <c r="M169" i="19"/>
  <c r="L169" i="19"/>
  <c r="Q166" i="19"/>
  <c r="P166" i="19"/>
  <c r="M166" i="19"/>
  <c r="L166" i="19"/>
  <c r="Q163" i="19"/>
  <c r="P163" i="19"/>
  <c r="M163" i="19"/>
  <c r="Q161" i="19"/>
  <c r="P161" i="19"/>
  <c r="M161" i="19"/>
  <c r="L161" i="19"/>
  <c r="Q146" i="19"/>
  <c r="P146" i="19"/>
  <c r="M146" i="19"/>
  <c r="L146" i="19"/>
  <c r="Q106" i="19"/>
  <c r="P106" i="19"/>
  <c r="M106" i="19"/>
  <c r="L106" i="19"/>
  <c r="Q104" i="19"/>
  <c r="P104" i="19"/>
  <c r="M104" i="19"/>
  <c r="L104" i="19"/>
  <c r="M97" i="19"/>
  <c r="L97" i="19"/>
  <c r="Q95" i="19"/>
  <c r="P95" i="19"/>
  <c r="M95" i="19"/>
  <c r="L95" i="19"/>
  <c r="Q92" i="19"/>
  <c r="P92" i="19"/>
  <c r="M92" i="19"/>
  <c r="L92" i="19"/>
  <c r="Q90" i="19"/>
  <c r="P90" i="19"/>
  <c r="M90" i="19"/>
  <c r="L90" i="19"/>
  <c r="Q86" i="19"/>
  <c r="P86" i="19"/>
  <c r="M86" i="19"/>
  <c r="L86" i="19"/>
  <c r="Q83" i="19"/>
  <c r="P83" i="19"/>
  <c r="M83" i="19"/>
  <c r="L83" i="19"/>
  <c r="Q46" i="19"/>
  <c r="P46" i="19"/>
  <c r="M46" i="19"/>
  <c r="L46" i="19"/>
  <c r="M34" i="19"/>
  <c r="L34" i="19"/>
  <c r="Q11" i="19"/>
  <c r="P11" i="19"/>
  <c r="M11" i="19"/>
  <c r="B732" i="19"/>
  <c r="B712" i="19"/>
  <c r="B703" i="19"/>
  <c r="B697" i="19"/>
  <c r="B694" i="19"/>
  <c r="B692" i="19"/>
  <c r="B674" i="19"/>
  <c r="B672" i="19"/>
  <c r="B668" i="19"/>
  <c r="B665" i="19"/>
  <c r="B659" i="19"/>
  <c r="B656" i="19"/>
  <c r="B653" i="19"/>
  <c r="B649" i="19"/>
  <c r="B638" i="19"/>
  <c r="B634" i="19"/>
  <c r="B622" i="19"/>
  <c r="B619" i="19"/>
  <c r="B604" i="19"/>
  <c r="B579" i="19"/>
  <c r="B577" i="19"/>
  <c r="B564" i="19"/>
  <c r="B562" i="19"/>
  <c r="B488" i="19"/>
  <c r="B483" i="19"/>
  <c r="B479" i="19"/>
  <c r="B464" i="19"/>
  <c r="B456" i="19"/>
  <c r="B444" i="19"/>
  <c r="B429" i="19"/>
  <c r="B427" i="19"/>
  <c r="B423" i="19"/>
  <c r="B420" i="19"/>
  <c r="B417" i="19"/>
  <c r="B391" i="19"/>
  <c r="B369" i="19"/>
  <c r="B343" i="19"/>
  <c r="B331" i="19"/>
  <c r="B317" i="19"/>
  <c r="B275" i="19"/>
  <c r="B260" i="19"/>
  <c r="B253" i="19"/>
  <c r="B248" i="19"/>
  <c r="B225" i="19"/>
  <c r="B217" i="19"/>
  <c r="B197" i="19"/>
  <c r="B176" i="19"/>
  <c r="B171" i="19"/>
  <c r="B169" i="19"/>
  <c r="B166" i="19"/>
  <c r="B163" i="19"/>
  <c r="B161" i="19"/>
  <c r="B153" i="19"/>
  <c r="B146" i="19"/>
  <c r="B106" i="19"/>
  <c r="B104" i="19"/>
  <c r="B97" i="19"/>
  <c r="B95" i="19"/>
  <c r="B92" i="19"/>
  <c r="B90" i="19"/>
  <c r="B86" i="19"/>
  <c r="B83" i="19"/>
  <c r="B46" i="19"/>
  <c r="B34" i="19"/>
  <c r="B11" i="19"/>
  <c r="G732" i="19"/>
  <c r="F732" i="19"/>
  <c r="G712" i="19"/>
  <c r="F712" i="19"/>
  <c r="G703" i="19"/>
  <c r="F703" i="19"/>
  <c r="G697" i="19"/>
  <c r="F697" i="19"/>
  <c r="G694" i="19"/>
  <c r="F694" i="19"/>
  <c r="G692" i="19"/>
  <c r="F692" i="19"/>
  <c r="G674" i="19"/>
  <c r="F674" i="19"/>
  <c r="G672" i="19"/>
  <c r="F672" i="19"/>
  <c r="G668" i="19"/>
  <c r="F668" i="19"/>
  <c r="G665" i="19"/>
  <c r="F665" i="19"/>
  <c r="G659" i="19"/>
  <c r="F659" i="19"/>
  <c r="G656" i="19"/>
  <c r="F656" i="19"/>
  <c r="G653" i="19"/>
  <c r="F653" i="19"/>
  <c r="G649" i="19"/>
  <c r="F649" i="19"/>
  <c r="G638" i="19"/>
  <c r="F638" i="19"/>
  <c r="G634" i="19"/>
  <c r="F634" i="19"/>
  <c r="G622" i="19"/>
  <c r="F622" i="19"/>
  <c r="G619" i="19"/>
  <c r="F619" i="19"/>
  <c r="G604" i="19"/>
  <c r="F604" i="19"/>
  <c r="G579" i="19"/>
  <c r="F579" i="19"/>
  <c r="G577" i="19"/>
  <c r="F577" i="19"/>
  <c r="G564" i="19"/>
  <c r="F564" i="19"/>
  <c r="G562" i="19"/>
  <c r="F562" i="19"/>
  <c r="G488" i="19"/>
  <c r="F488" i="19"/>
  <c r="G483" i="19"/>
  <c r="F483" i="19"/>
  <c r="G479" i="19"/>
  <c r="F479" i="19"/>
  <c r="G464" i="19"/>
  <c r="F464" i="19"/>
  <c r="G456" i="19"/>
  <c r="F456" i="19"/>
  <c r="G444" i="19"/>
  <c r="F444" i="19"/>
  <c r="G429" i="19"/>
  <c r="F429" i="19"/>
  <c r="G427" i="19"/>
  <c r="F427" i="19"/>
  <c r="G423" i="19"/>
  <c r="F423" i="19"/>
  <c r="G420" i="19"/>
  <c r="F420" i="19"/>
  <c r="G417" i="19"/>
  <c r="F417" i="19"/>
  <c r="G391" i="19"/>
  <c r="F391" i="19"/>
  <c r="G369" i="19"/>
  <c r="F369" i="19"/>
  <c r="G343" i="19"/>
  <c r="F343" i="19"/>
  <c r="G331" i="19"/>
  <c r="F331" i="19"/>
  <c r="G317" i="19"/>
  <c r="F317" i="19"/>
  <c r="G275" i="19"/>
  <c r="F275" i="19"/>
  <c r="G260" i="19"/>
  <c r="F260" i="19"/>
  <c r="G253" i="19"/>
  <c r="F253" i="19"/>
  <c r="G248" i="19"/>
  <c r="F248" i="19"/>
  <c r="G225" i="19"/>
  <c r="F225" i="19"/>
  <c r="G217" i="19"/>
  <c r="F217" i="19"/>
  <c r="G197" i="19"/>
  <c r="F197" i="19"/>
  <c r="G176" i="19"/>
  <c r="F176" i="19"/>
  <c r="G171" i="19"/>
  <c r="F171" i="19"/>
  <c r="G169" i="19"/>
  <c r="F169" i="19"/>
  <c r="G166" i="19"/>
  <c r="F166" i="19"/>
  <c r="G163" i="19"/>
  <c r="F163" i="19"/>
  <c r="G161" i="19"/>
  <c r="F161" i="19"/>
  <c r="G153" i="19"/>
  <c r="F153" i="19"/>
  <c r="G146" i="19"/>
  <c r="F146" i="19"/>
  <c r="G106" i="19"/>
  <c r="F106" i="19"/>
  <c r="G104" i="19"/>
  <c r="F104" i="19"/>
  <c r="G97" i="19"/>
  <c r="F97" i="19"/>
  <c r="G95" i="19"/>
  <c r="F95" i="19"/>
  <c r="G92" i="19"/>
  <c r="F92" i="19"/>
  <c r="G90" i="19"/>
  <c r="F90" i="19"/>
  <c r="G86" i="19"/>
  <c r="F86" i="19"/>
  <c r="G83" i="19"/>
  <c r="F83" i="19"/>
  <c r="G46" i="19"/>
  <c r="F46" i="19"/>
  <c r="G34" i="19"/>
  <c r="F34" i="19"/>
  <c r="G11" i="19"/>
  <c r="F11" i="19"/>
  <c r="J155" i="22" l="1"/>
  <c r="J438" i="22"/>
  <c r="I672" i="22"/>
  <c r="J672" i="22"/>
  <c r="I438" i="22"/>
  <c r="J163" i="22"/>
  <c r="I467" i="22"/>
  <c r="I155" i="22"/>
  <c r="J490" i="22"/>
  <c r="J467" i="22"/>
  <c r="I339" i="22"/>
  <c r="I163" i="22"/>
  <c r="J34" i="22"/>
  <c r="I431" i="22"/>
  <c r="I748" i="22"/>
  <c r="J638" i="22"/>
  <c r="I34" i="22"/>
  <c r="I675" i="22"/>
  <c r="I168" i="22"/>
  <c r="J377" i="22"/>
  <c r="I377" i="22"/>
  <c r="J719" i="22"/>
  <c r="J635" i="22"/>
  <c r="J262" i="22"/>
  <c r="J88" i="22"/>
  <c r="J85" i="22"/>
  <c r="I620" i="22"/>
  <c r="J728" i="22"/>
  <c r="J681" i="22"/>
  <c r="J434" i="22"/>
  <c r="I681" i="22"/>
  <c r="J708" i="22"/>
  <c r="J684" i="22"/>
  <c r="J669" i="22"/>
  <c r="J650" i="22"/>
  <c r="J573" i="22"/>
  <c r="J250" i="22"/>
  <c r="J148" i="22"/>
  <c r="I713" i="22"/>
  <c r="I708" i="22"/>
  <c r="I684" i="22"/>
  <c r="I669" i="22"/>
  <c r="I650" i="22"/>
  <c r="I573" i="22"/>
  <c r="I250" i="22"/>
  <c r="I148" i="22"/>
  <c r="J675" i="22"/>
  <c r="J654" i="22"/>
  <c r="J494" i="22"/>
  <c r="J431" i="22"/>
  <c r="J227" i="22"/>
  <c r="J168" i="22"/>
  <c r="J106" i="22"/>
  <c r="J665" i="22"/>
  <c r="J620" i="22"/>
  <c r="J199" i="22"/>
  <c r="I719" i="22"/>
  <c r="I665" i="22"/>
  <c r="I635" i="22"/>
  <c r="I475" i="22"/>
  <c r="I283" i="22"/>
  <c r="I97" i="22"/>
  <c r="I728" i="22"/>
  <c r="I434" i="22"/>
  <c r="I171" i="22"/>
  <c r="J713" i="22"/>
  <c r="I654" i="22"/>
  <c r="I494" i="22"/>
  <c r="I227" i="22"/>
  <c r="I106" i="22"/>
  <c r="J688" i="22"/>
  <c r="I688" i="22"/>
  <c r="I593" i="22"/>
  <c r="J455" i="22"/>
  <c r="I11" i="22"/>
  <c r="J748" i="22"/>
  <c r="J339" i="22"/>
  <c r="I490" i="22"/>
  <c r="J593" i="22"/>
  <c r="J499" i="22"/>
  <c r="J475" i="22"/>
  <c r="J283" i="22"/>
  <c r="J97" i="22"/>
  <c r="I499" i="22"/>
  <c r="I262" i="22"/>
  <c r="I199" i="22"/>
  <c r="I88" i="22"/>
  <c r="I85" i="22"/>
  <c r="J171" i="22"/>
  <c r="J48" i="22"/>
  <c r="I455" i="22"/>
  <c r="I48" i="22"/>
  <c r="J428" i="22"/>
  <c r="J402" i="22"/>
  <c r="J351" i="22"/>
  <c r="J325" i="22"/>
  <c r="J255" i="22"/>
  <c r="J219" i="22"/>
  <c r="J178" i="22"/>
  <c r="J92" i="22"/>
  <c r="J11" i="22"/>
  <c r="I638" i="22"/>
  <c r="I428" i="22"/>
  <c r="I402" i="22"/>
  <c r="I351" i="22"/>
  <c r="I325" i="22"/>
  <c r="I255" i="22"/>
  <c r="I219" i="22"/>
  <c r="I178" i="22"/>
  <c r="I92" i="22"/>
  <c r="K9" i="22"/>
  <c r="L9" i="22"/>
  <c r="K3" i="22"/>
  <c r="L3" i="22"/>
  <c r="O8" i="22"/>
  <c r="P8" i="22"/>
  <c r="K8" i="22"/>
  <c r="L8" i="22"/>
  <c r="O7" i="22"/>
  <c r="P7" i="22"/>
  <c r="K7" i="22"/>
  <c r="L7" i="22"/>
  <c r="K2" i="22"/>
  <c r="L2" i="22"/>
  <c r="O6" i="22"/>
  <c r="P6" i="22"/>
  <c r="O2" i="22"/>
  <c r="P2" i="22"/>
  <c r="K6" i="22"/>
  <c r="L6" i="22"/>
  <c r="O5" i="22"/>
  <c r="P5" i="22"/>
  <c r="K5" i="22"/>
  <c r="L5" i="22"/>
  <c r="P10" i="22"/>
  <c r="O10" i="22"/>
  <c r="O4" i="22"/>
  <c r="P4" i="22"/>
  <c r="K10" i="22"/>
  <c r="L10" i="22"/>
  <c r="K4" i="22"/>
  <c r="L4" i="22"/>
  <c r="P9" i="22"/>
  <c r="O9" i="22"/>
  <c r="O3" i="22"/>
  <c r="P3" i="22"/>
  <c r="P746" i="22"/>
  <c r="O746" i="22"/>
  <c r="P734" i="22"/>
  <c r="O734" i="22"/>
  <c r="O721" i="22"/>
  <c r="P721" i="22"/>
  <c r="O705" i="22"/>
  <c r="P705" i="22"/>
  <c r="P685" i="22"/>
  <c r="O685" i="22"/>
  <c r="P668" i="22"/>
  <c r="O668" i="22"/>
  <c r="P655" i="22"/>
  <c r="O655" i="22"/>
  <c r="P633" i="22"/>
  <c r="O633" i="22"/>
  <c r="O621" i="22"/>
  <c r="P621" i="22"/>
  <c r="P602" i="22"/>
  <c r="O602" i="22"/>
  <c r="O588" i="22"/>
  <c r="P588" i="22"/>
  <c r="P568" i="22"/>
  <c r="O568" i="22"/>
  <c r="P556" i="22"/>
  <c r="O556" i="22"/>
  <c r="P538" i="22"/>
  <c r="O538" i="22"/>
  <c r="P520" i="22"/>
  <c r="O520" i="22"/>
  <c r="P508" i="22"/>
  <c r="O508" i="22"/>
  <c r="P487" i="22"/>
  <c r="O487" i="22"/>
  <c r="P468" i="22"/>
  <c r="O468" i="22"/>
  <c r="P454" i="22"/>
  <c r="O454" i="22"/>
  <c r="P433" i="22"/>
  <c r="O433" i="22"/>
  <c r="P425" i="22"/>
  <c r="O425" i="22"/>
  <c r="P407" i="22"/>
  <c r="O407" i="22"/>
  <c r="O394" i="22"/>
  <c r="P394" i="22"/>
  <c r="P375" i="22"/>
  <c r="O375" i="22"/>
  <c r="O357" i="22"/>
  <c r="P357" i="22"/>
  <c r="P344" i="22"/>
  <c r="O344" i="22"/>
  <c r="P337" i="22"/>
  <c r="O337" i="22"/>
  <c r="O318" i="22"/>
  <c r="P318" i="22"/>
  <c r="P300" i="22"/>
  <c r="O300" i="22"/>
  <c r="O269" i="22"/>
  <c r="P269" i="22"/>
  <c r="P223" i="22"/>
  <c r="O223" i="22"/>
  <c r="P154" i="22"/>
  <c r="O154" i="22"/>
  <c r="P111" i="22"/>
  <c r="O111" i="22"/>
  <c r="P42" i="22"/>
  <c r="O42" i="22"/>
  <c r="L256" i="22"/>
  <c r="K256" i="22"/>
  <c r="O745" i="22"/>
  <c r="P745" i="22"/>
  <c r="O733" i="22"/>
  <c r="P733" i="22"/>
  <c r="P720" i="22"/>
  <c r="O720" i="22"/>
  <c r="O704" i="22"/>
  <c r="P704" i="22"/>
  <c r="O692" i="22"/>
  <c r="P692" i="22"/>
  <c r="O676" i="22"/>
  <c r="P676" i="22"/>
  <c r="P660" i="22"/>
  <c r="O660" i="22"/>
  <c r="P646" i="22"/>
  <c r="O646" i="22"/>
  <c r="P640" i="22"/>
  <c r="O640" i="22"/>
  <c r="P632" i="22"/>
  <c r="O632" i="22"/>
  <c r="O619" i="22"/>
  <c r="P619" i="22"/>
  <c r="P607" i="22"/>
  <c r="O607" i="22"/>
  <c r="P594" i="22"/>
  <c r="P595" i="22" s="1"/>
  <c r="O594" i="22"/>
  <c r="O595" i="22" s="1"/>
  <c r="O587" i="22"/>
  <c r="P587" i="22"/>
  <c r="O574" i="22"/>
  <c r="O575" i="22" s="1"/>
  <c r="P574" i="22"/>
  <c r="P575" i="22" s="1"/>
  <c r="O567" i="22"/>
  <c r="P567" i="22"/>
  <c r="O555" i="22"/>
  <c r="P555" i="22"/>
  <c r="P549" i="22"/>
  <c r="O549" i="22"/>
  <c r="P543" i="22"/>
  <c r="O543" i="22"/>
  <c r="O537" i="22"/>
  <c r="P537" i="22"/>
  <c r="P525" i="22"/>
  <c r="O525" i="22"/>
  <c r="P501" i="22"/>
  <c r="O501" i="22"/>
  <c r="O486" i="22"/>
  <c r="P486" i="22"/>
  <c r="O473" i="22"/>
  <c r="P473" i="22"/>
  <c r="O460" i="22"/>
  <c r="P460" i="22"/>
  <c r="O447" i="22"/>
  <c r="P447" i="22"/>
  <c r="O432" i="22"/>
  <c r="P432" i="22"/>
  <c r="O418" i="22"/>
  <c r="P418" i="22"/>
  <c r="P412" i="22"/>
  <c r="O412" i="22"/>
  <c r="P399" i="22"/>
  <c r="O399" i="22"/>
  <c r="O393" i="22"/>
  <c r="P393" i="22"/>
  <c r="O387" i="22"/>
  <c r="P387" i="22"/>
  <c r="O374" i="22"/>
  <c r="P374" i="22"/>
  <c r="O368" i="22"/>
  <c r="P368" i="22"/>
  <c r="P356" i="22"/>
  <c r="O356" i="22"/>
  <c r="P343" i="22"/>
  <c r="O343" i="22"/>
  <c r="O336" i="22"/>
  <c r="P336" i="22"/>
  <c r="P323" i="22"/>
  <c r="O323" i="22"/>
  <c r="P317" i="22"/>
  <c r="O317" i="22"/>
  <c r="P305" i="22"/>
  <c r="O305" i="22"/>
  <c r="P299" i="22"/>
  <c r="O299" i="22"/>
  <c r="P293" i="22"/>
  <c r="O293" i="22"/>
  <c r="O280" i="22"/>
  <c r="P280" i="22"/>
  <c r="O261" i="22"/>
  <c r="P261" i="22"/>
  <c r="P247" i="22"/>
  <c r="O247" i="22"/>
  <c r="P235" i="22"/>
  <c r="O235" i="22"/>
  <c r="O222" i="22"/>
  <c r="P222" i="22"/>
  <c r="O209" i="22"/>
  <c r="P209" i="22"/>
  <c r="P196" i="22"/>
  <c r="O196" i="22"/>
  <c r="P184" i="22"/>
  <c r="O184" i="22"/>
  <c r="P177" i="22"/>
  <c r="O177" i="22"/>
  <c r="O169" i="22"/>
  <c r="P169" i="22"/>
  <c r="O153" i="22"/>
  <c r="P153" i="22"/>
  <c r="P140" i="22"/>
  <c r="O140" i="22"/>
  <c r="P128" i="22"/>
  <c r="O128" i="22"/>
  <c r="O116" i="22"/>
  <c r="P116" i="22"/>
  <c r="O102" i="22"/>
  <c r="P102" i="22"/>
  <c r="P84" i="22"/>
  <c r="O84" i="22"/>
  <c r="O78" i="22"/>
  <c r="P78" i="22"/>
  <c r="P72" i="22"/>
  <c r="O72" i="22"/>
  <c r="P66" i="22"/>
  <c r="O66" i="22"/>
  <c r="P54" i="22"/>
  <c r="O54" i="22"/>
  <c r="O41" i="22"/>
  <c r="P41" i="22"/>
  <c r="O22" i="22"/>
  <c r="P22" i="22"/>
  <c r="K261" i="22"/>
  <c r="L261" i="22"/>
  <c r="K84" i="22"/>
  <c r="L84" i="22"/>
  <c r="P544" i="22"/>
  <c r="O544" i="22"/>
  <c r="O382" i="22"/>
  <c r="P382" i="22"/>
  <c r="O281" i="22"/>
  <c r="P281" i="22"/>
  <c r="P197" i="22"/>
  <c r="O197" i="22"/>
  <c r="O135" i="22"/>
  <c r="P135" i="22"/>
  <c r="O95" i="22"/>
  <c r="P95" i="22"/>
  <c r="P67" i="22"/>
  <c r="O67" i="22"/>
  <c r="O29" i="22"/>
  <c r="P29" i="22"/>
  <c r="O739" i="22"/>
  <c r="P739" i="22"/>
  <c r="P726" i="22"/>
  <c r="O726" i="22"/>
  <c r="P712" i="22"/>
  <c r="O712" i="22"/>
  <c r="O698" i="22"/>
  <c r="P698" i="22"/>
  <c r="P683" i="22"/>
  <c r="O683" i="22"/>
  <c r="O667" i="22"/>
  <c r="P667" i="22"/>
  <c r="O653" i="22"/>
  <c r="P653" i="22"/>
  <c r="P626" i="22"/>
  <c r="O626" i="22"/>
  <c r="P613" i="22"/>
  <c r="O613" i="22"/>
  <c r="P601" i="22"/>
  <c r="O601" i="22"/>
  <c r="P581" i="22"/>
  <c r="O581" i="22"/>
  <c r="O561" i="22"/>
  <c r="P561" i="22"/>
  <c r="P531" i="22"/>
  <c r="O531" i="22"/>
  <c r="P519" i="22"/>
  <c r="O519" i="22"/>
  <c r="P513" i="22"/>
  <c r="O513" i="22"/>
  <c r="P507" i="22"/>
  <c r="O507" i="22"/>
  <c r="O493" i="22"/>
  <c r="P493" i="22"/>
  <c r="O480" i="22"/>
  <c r="P480" i="22"/>
  <c r="O466" i="22"/>
  <c r="P466" i="22"/>
  <c r="P453" i="22"/>
  <c r="O453" i="22"/>
  <c r="O441" i="22"/>
  <c r="P441" i="22"/>
  <c r="P424" i="22"/>
  <c r="O424" i="22"/>
  <c r="O406" i="22"/>
  <c r="P406" i="22"/>
  <c r="O381" i="22"/>
  <c r="P381" i="22"/>
  <c r="O362" i="22"/>
  <c r="P362" i="22"/>
  <c r="P349" i="22"/>
  <c r="O349" i="22"/>
  <c r="O330" i="22"/>
  <c r="P330" i="22"/>
  <c r="P311" i="22"/>
  <c r="O311" i="22"/>
  <c r="P287" i="22"/>
  <c r="O287" i="22"/>
  <c r="P274" i="22"/>
  <c r="O274" i="22"/>
  <c r="P268" i="22"/>
  <c r="O268" i="22"/>
  <c r="O254" i="22"/>
  <c r="P254" i="22"/>
  <c r="P241" i="22"/>
  <c r="O241" i="22"/>
  <c r="P229" i="22"/>
  <c r="O229" i="22"/>
  <c r="P215" i="22"/>
  <c r="O215" i="22"/>
  <c r="O203" i="22"/>
  <c r="P203" i="22"/>
  <c r="P190" i="22"/>
  <c r="O190" i="22"/>
  <c r="O160" i="22"/>
  <c r="P160" i="22"/>
  <c r="P146" i="22"/>
  <c r="O146" i="22"/>
  <c r="O134" i="22"/>
  <c r="P134" i="22"/>
  <c r="P122" i="22"/>
  <c r="O122" i="22"/>
  <c r="P110" i="22"/>
  <c r="O110" i="22"/>
  <c r="P93" i="22"/>
  <c r="P94" i="22" s="1"/>
  <c r="O93" i="22"/>
  <c r="O94" i="22" s="1"/>
  <c r="O60" i="22"/>
  <c r="P60" i="22"/>
  <c r="O47" i="22"/>
  <c r="P47" i="22"/>
  <c r="O35" i="22"/>
  <c r="P35" i="22"/>
  <c r="O28" i="22"/>
  <c r="P28" i="22"/>
  <c r="P16" i="22"/>
  <c r="O16" i="22"/>
  <c r="L254" i="22"/>
  <c r="K254" i="22"/>
  <c r="O744" i="22"/>
  <c r="P744" i="22"/>
  <c r="O738" i="22"/>
  <c r="P738" i="22"/>
  <c r="P732" i="22"/>
  <c r="O732" i="22"/>
  <c r="O725" i="22"/>
  <c r="P725" i="22"/>
  <c r="O718" i="22"/>
  <c r="P718" i="22"/>
  <c r="P711" i="22"/>
  <c r="O711" i="22"/>
  <c r="P703" i="22"/>
  <c r="O703" i="22"/>
  <c r="O697" i="22"/>
  <c r="P697" i="22"/>
  <c r="O691" i="22"/>
  <c r="P691" i="22"/>
  <c r="O682" i="22"/>
  <c r="P682" i="22"/>
  <c r="P674" i="22"/>
  <c r="O674" i="22"/>
  <c r="P666" i="22"/>
  <c r="O666" i="22"/>
  <c r="O659" i="22"/>
  <c r="P659" i="22"/>
  <c r="O652" i="22"/>
  <c r="P652" i="22"/>
  <c r="O645" i="22"/>
  <c r="P645" i="22"/>
  <c r="P639" i="22"/>
  <c r="O639" i="22"/>
  <c r="O631" i="22"/>
  <c r="P631" i="22"/>
  <c r="O625" i="22"/>
  <c r="P625" i="22"/>
  <c r="O618" i="22"/>
  <c r="P618" i="22"/>
  <c r="O612" i="22"/>
  <c r="P612" i="22"/>
  <c r="O606" i="22"/>
  <c r="P606" i="22"/>
  <c r="O600" i="22"/>
  <c r="P600" i="22"/>
  <c r="P592" i="22"/>
  <c r="O592" i="22"/>
  <c r="O586" i="22"/>
  <c r="P586" i="22"/>
  <c r="O580" i="22"/>
  <c r="P580" i="22"/>
  <c r="P572" i="22"/>
  <c r="O572" i="22"/>
  <c r="P566" i="22"/>
  <c r="O566" i="22"/>
  <c r="P560" i="22"/>
  <c r="O560" i="22"/>
  <c r="P554" i="22"/>
  <c r="O554" i="22"/>
  <c r="P548" i="22"/>
  <c r="O548" i="22"/>
  <c r="P542" i="22"/>
  <c r="O542" i="22"/>
  <c r="P536" i="22"/>
  <c r="O536" i="22"/>
  <c r="P530" i="22"/>
  <c r="O530" i="22"/>
  <c r="P524" i="22"/>
  <c r="O524" i="22"/>
  <c r="P518" i="22"/>
  <c r="O518" i="22"/>
  <c r="P512" i="22"/>
  <c r="O512" i="22"/>
  <c r="P506" i="22"/>
  <c r="O506" i="22"/>
  <c r="P500" i="22"/>
  <c r="O500" i="22"/>
  <c r="O492" i="22"/>
  <c r="P492" i="22"/>
  <c r="P485" i="22"/>
  <c r="O485" i="22"/>
  <c r="P479" i="22"/>
  <c r="O479" i="22"/>
  <c r="P472" i="22"/>
  <c r="O472" i="22"/>
  <c r="O465" i="22"/>
  <c r="P465" i="22"/>
  <c r="O459" i="22"/>
  <c r="P459" i="22"/>
  <c r="P452" i="22"/>
  <c r="O452" i="22"/>
  <c r="P446" i="22"/>
  <c r="O446" i="22"/>
  <c r="P439" i="22"/>
  <c r="P440" i="22" s="1"/>
  <c r="O439" i="22"/>
  <c r="O440" i="22" s="1"/>
  <c r="O430" i="22"/>
  <c r="P430" i="22"/>
  <c r="P423" i="22"/>
  <c r="O423" i="22"/>
  <c r="P417" i="22"/>
  <c r="O417" i="22"/>
  <c r="P411" i="22"/>
  <c r="O411" i="22"/>
  <c r="P405" i="22"/>
  <c r="O405" i="22"/>
  <c r="P398" i="22"/>
  <c r="O398" i="22"/>
  <c r="O392" i="22"/>
  <c r="P392" i="22"/>
  <c r="O386" i="22"/>
  <c r="P386" i="22"/>
  <c r="O380" i="22"/>
  <c r="P380" i="22"/>
  <c r="O373" i="22"/>
  <c r="P373" i="22"/>
  <c r="O367" i="22"/>
  <c r="P367" i="22"/>
  <c r="P361" i="22"/>
  <c r="O361" i="22"/>
  <c r="O355" i="22"/>
  <c r="P355" i="22"/>
  <c r="O348" i="22"/>
  <c r="P348" i="22"/>
  <c r="P342" i="22"/>
  <c r="O342" i="22"/>
  <c r="O335" i="22"/>
  <c r="P335" i="22"/>
  <c r="P329" i="22"/>
  <c r="O329" i="22"/>
  <c r="O322" i="22"/>
  <c r="P322" i="22"/>
  <c r="O316" i="22"/>
  <c r="P316" i="22"/>
  <c r="O310" i="22"/>
  <c r="P310" i="22"/>
  <c r="P304" i="22"/>
  <c r="O304" i="22"/>
  <c r="O298" i="22"/>
  <c r="P298" i="22"/>
  <c r="O292" i="22"/>
  <c r="P292" i="22"/>
  <c r="O286" i="22"/>
  <c r="P286" i="22"/>
  <c r="P279" i="22"/>
  <c r="O279" i="22"/>
  <c r="O273" i="22"/>
  <c r="P273" i="22"/>
  <c r="P267" i="22"/>
  <c r="O267" i="22"/>
  <c r="P260" i="22"/>
  <c r="O260" i="22"/>
  <c r="P253" i="22"/>
  <c r="O253" i="22"/>
  <c r="P246" i="22"/>
  <c r="O246" i="22"/>
  <c r="O240" i="22"/>
  <c r="P240" i="22"/>
  <c r="O234" i="22"/>
  <c r="P234" i="22"/>
  <c r="P228" i="22"/>
  <c r="O228" i="22"/>
  <c r="P221" i="22"/>
  <c r="O221" i="22"/>
  <c r="O214" i="22"/>
  <c r="P214" i="22"/>
  <c r="O208" i="22"/>
  <c r="P208" i="22"/>
  <c r="O202" i="22"/>
  <c r="P202" i="22"/>
  <c r="P195" i="22"/>
  <c r="O195" i="22"/>
  <c r="O189" i="22"/>
  <c r="P189" i="22"/>
  <c r="P183" i="22"/>
  <c r="O183" i="22"/>
  <c r="P176" i="22"/>
  <c r="O176" i="22"/>
  <c r="O167" i="22"/>
  <c r="P167" i="22"/>
  <c r="O159" i="22"/>
  <c r="P159" i="22"/>
  <c r="O152" i="22"/>
  <c r="P152" i="22"/>
  <c r="P145" i="22"/>
  <c r="O145" i="22"/>
  <c r="P139" i="22"/>
  <c r="O139" i="22"/>
  <c r="P133" i="22"/>
  <c r="O133" i="22"/>
  <c r="P127" i="22"/>
  <c r="O127" i="22"/>
  <c r="P121" i="22"/>
  <c r="O121" i="22"/>
  <c r="P115" i="22"/>
  <c r="O115" i="22"/>
  <c r="P109" i="22"/>
  <c r="O109" i="22"/>
  <c r="O101" i="22"/>
  <c r="P101" i="22"/>
  <c r="P91" i="22"/>
  <c r="O91" i="22"/>
  <c r="O83" i="22"/>
  <c r="P83" i="22"/>
  <c r="P77" i="22"/>
  <c r="O77" i="22"/>
  <c r="P71" i="22"/>
  <c r="O71" i="22"/>
  <c r="O65" i="22"/>
  <c r="P65" i="22"/>
  <c r="P59" i="22"/>
  <c r="O59" i="22"/>
  <c r="O53" i="22"/>
  <c r="P53" i="22"/>
  <c r="P46" i="22"/>
  <c r="O46" i="22"/>
  <c r="O40" i="22"/>
  <c r="P40" i="22"/>
  <c r="O33" i="22"/>
  <c r="P33" i="22"/>
  <c r="O27" i="22"/>
  <c r="P27" i="22"/>
  <c r="O21" i="22"/>
  <c r="P21" i="22"/>
  <c r="O15" i="22"/>
  <c r="P15" i="22"/>
  <c r="P727" i="22"/>
  <c r="O727" i="22"/>
  <c r="P699" i="22"/>
  <c r="O699" i="22"/>
  <c r="O677" i="22"/>
  <c r="P677" i="22"/>
  <c r="P641" i="22"/>
  <c r="O641" i="22"/>
  <c r="O614" i="22"/>
  <c r="P614" i="22"/>
  <c r="P596" i="22"/>
  <c r="O596" i="22"/>
  <c r="P576" i="22"/>
  <c r="O576" i="22"/>
  <c r="P550" i="22"/>
  <c r="O550" i="22"/>
  <c r="P526" i="22"/>
  <c r="O526" i="22"/>
  <c r="P502" i="22"/>
  <c r="O502" i="22"/>
  <c r="P474" i="22"/>
  <c r="O474" i="22"/>
  <c r="O448" i="22"/>
  <c r="P448" i="22"/>
  <c r="P413" i="22"/>
  <c r="O413" i="22"/>
  <c r="O388" i="22"/>
  <c r="P388" i="22"/>
  <c r="O363" i="22"/>
  <c r="P363" i="22"/>
  <c r="P324" i="22"/>
  <c r="O324" i="22"/>
  <c r="O294" i="22"/>
  <c r="P294" i="22"/>
  <c r="O275" i="22"/>
  <c r="P275" i="22"/>
  <c r="P256" i="22"/>
  <c r="O256" i="22"/>
  <c r="O242" i="22"/>
  <c r="P242" i="22"/>
  <c r="P230" i="22"/>
  <c r="O230" i="22"/>
  <c r="O216" i="22"/>
  <c r="P216" i="22"/>
  <c r="O204" i="22"/>
  <c r="P204" i="22"/>
  <c r="O191" i="22"/>
  <c r="P191" i="22"/>
  <c r="P185" i="22"/>
  <c r="O185" i="22"/>
  <c r="O179" i="22"/>
  <c r="P179" i="22"/>
  <c r="P161" i="22"/>
  <c r="O161" i="22"/>
  <c r="P147" i="22"/>
  <c r="O147" i="22"/>
  <c r="O141" i="22"/>
  <c r="P141" i="22"/>
  <c r="O129" i="22"/>
  <c r="P129" i="22"/>
  <c r="O117" i="22"/>
  <c r="P117" i="22"/>
  <c r="O103" i="22"/>
  <c r="P103" i="22"/>
  <c r="P86" i="22"/>
  <c r="O86" i="22"/>
  <c r="P79" i="22"/>
  <c r="O79" i="22"/>
  <c r="P73" i="22"/>
  <c r="O73" i="22"/>
  <c r="P61" i="22"/>
  <c r="O61" i="22"/>
  <c r="P49" i="22"/>
  <c r="O49" i="22"/>
  <c r="P36" i="22"/>
  <c r="O36" i="22"/>
  <c r="P23" i="22"/>
  <c r="O23" i="22"/>
  <c r="P17" i="22"/>
  <c r="O17" i="22"/>
  <c r="P743" i="22"/>
  <c r="O743" i="22"/>
  <c r="O737" i="22"/>
  <c r="P737" i="22"/>
  <c r="O731" i="22"/>
  <c r="P731" i="22"/>
  <c r="P724" i="22"/>
  <c r="O724" i="22"/>
  <c r="P717" i="22"/>
  <c r="O717" i="22"/>
  <c r="P709" i="22"/>
  <c r="P710" i="22" s="1"/>
  <c r="O709" i="22"/>
  <c r="O710" i="22" s="1"/>
  <c r="P702" i="22"/>
  <c r="O702" i="22"/>
  <c r="P696" i="22"/>
  <c r="O696" i="22"/>
  <c r="P689" i="22"/>
  <c r="P690" i="22" s="1"/>
  <c r="O689" i="22"/>
  <c r="O690" i="22" s="1"/>
  <c r="O680" i="22"/>
  <c r="P680" i="22"/>
  <c r="O673" i="22"/>
  <c r="P673" i="22"/>
  <c r="P664" i="22"/>
  <c r="O664" i="22"/>
  <c r="P658" i="22"/>
  <c r="O658" i="22"/>
  <c r="O651" i="22"/>
  <c r="P651" i="22"/>
  <c r="P644" i="22"/>
  <c r="O644" i="22"/>
  <c r="O637" i="22"/>
  <c r="P637" i="22"/>
  <c r="O630" i="22"/>
  <c r="P630" i="22"/>
  <c r="O624" i="22"/>
  <c r="P624" i="22"/>
  <c r="P617" i="22"/>
  <c r="O617" i="22"/>
  <c r="O611" i="22"/>
  <c r="P611" i="22"/>
  <c r="P605" i="22"/>
  <c r="O605" i="22"/>
  <c r="O599" i="22"/>
  <c r="P599" i="22"/>
  <c r="P591" i="22"/>
  <c r="O591" i="22"/>
  <c r="P585" i="22"/>
  <c r="O585" i="22"/>
  <c r="P579" i="22"/>
  <c r="O579" i="22"/>
  <c r="P571" i="22"/>
  <c r="O571" i="22"/>
  <c r="O565" i="22"/>
  <c r="P565" i="22"/>
  <c r="O559" i="22"/>
  <c r="P559" i="22"/>
  <c r="P553" i="22"/>
  <c r="O553" i="22"/>
  <c r="O547" i="22"/>
  <c r="P547" i="22"/>
  <c r="P541" i="22"/>
  <c r="O541" i="22"/>
  <c r="O535" i="22"/>
  <c r="P535" i="22"/>
  <c r="O529" i="22"/>
  <c r="P529" i="22"/>
  <c r="P523" i="22"/>
  <c r="O523" i="22"/>
  <c r="O517" i="22"/>
  <c r="P517" i="22"/>
  <c r="O511" i="22"/>
  <c r="P511" i="22"/>
  <c r="O505" i="22"/>
  <c r="P505" i="22"/>
  <c r="O498" i="22"/>
  <c r="P498" i="22"/>
  <c r="P491" i="22"/>
  <c r="O491" i="22"/>
  <c r="P484" i="22"/>
  <c r="O484" i="22"/>
  <c r="P478" i="22"/>
  <c r="O478" i="22"/>
  <c r="O471" i="22"/>
  <c r="P471" i="22"/>
  <c r="O464" i="22"/>
  <c r="P464" i="22"/>
  <c r="P458" i="22"/>
  <c r="O458" i="22"/>
  <c r="O451" i="22"/>
  <c r="P451" i="22"/>
  <c r="O445" i="22"/>
  <c r="P445" i="22"/>
  <c r="O437" i="22"/>
  <c r="P437" i="22"/>
  <c r="P429" i="22"/>
  <c r="P431" i="22" s="1"/>
  <c r="O429" i="22"/>
  <c r="O422" i="22"/>
  <c r="P422" i="22"/>
  <c r="O416" i="22"/>
  <c r="P416" i="22"/>
  <c r="O410" i="22"/>
  <c r="P410" i="22"/>
  <c r="O404" i="22"/>
  <c r="P404" i="22"/>
  <c r="O397" i="22"/>
  <c r="P397" i="22"/>
  <c r="P391" i="22"/>
  <c r="O391" i="22"/>
  <c r="P385" i="22"/>
  <c r="O385" i="22"/>
  <c r="O379" i="22"/>
  <c r="P379" i="22"/>
  <c r="P372" i="22"/>
  <c r="O372" i="22"/>
  <c r="P366" i="22"/>
  <c r="O366" i="22"/>
  <c r="P360" i="22"/>
  <c r="O360" i="22"/>
  <c r="O354" i="22"/>
  <c r="P354" i="22"/>
  <c r="P347" i="22"/>
  <c r="O347" i="22"/>
  <c r="O341" i="22"/>
  <c r="P341" i="22"/>
  <c r="O334" i="22"/>
  <c r="P334" i="22"/>
  <c r="P328" i="22"/>
  <c r="O328" i="22"/>
  <c r="O321" i="22"/>
  <c r="P321" i="22"/>
  <c r="P315" i="22"/>
  <c r="O315" i="22"/>
  <c r="P309" i="22"/>
  <c r="O309" i="22"/>
  <c r="P303" i="22"/>
  <c r="O303" i="22"/>
  <c r="P297" i="22"/>
  <c r="O297" i="22"/>
  <c r="O291" i="22"/>
  <c r="P291" i="22"/>
  <c r="O285" i="22"/>
  <c r="P285" i="22"/>
  <c r="O278" i="22"/>
  <c r="P278" i="22"/>
  <c r="O272" i="22"/>
  <c r="P272" i="22"/>
  <c r="P266" i="22"/>
  <c r="O266" i="22"/>
  <c r="P259" i="22"/>
  <c r="O259" i="22"/>
  <c r="O252" i="22"/>
  <c r="P252" i="22"/>
  <c r="P245" i="22"/>
  <c r="O245" i="22"/>
  <c r="O239" i="22"/>
  <c r="P239" i="22"/>
  <c r="P233" i="22"/>
  <c r="O233" i="22"/>
  <c r="O226" i="22"/>
  <c r="P226" i="22"/>
  <c r="O220" i="22"/>
  <c r="P220" i="22"/>
  <c r="O213" i="22"/>
  <c r="P213" i="22"/>
  <c r="O207" i="22"/>
  <c r="P207" i="22"/>
  <c r="P201" i="22"/>
  <c r="O201" i="22"/>
  <c r="P194" i="22"/>
  <c r="O194" i="22"/>
  <c r="P188" i="22"/>
  <c r="O188" i="22"/>
  <c r="O182" i="22"/>
  <c r="P182" i="22"/>
  <c r="P175" i="22"/>
  <c r="O175" i="22"/>
  <c r="P166" i="22"/>
  <c r="O166" i="22"/>
  <c r="P158" i="22"/>
  <c r="O158" i="22"/>
  <c r="P151" i="22"/>
  <c r="O151" i="22"/>
  <c r="P144" i="22"/>
  <c r="O144" i="22"/>
  <c r="P138" i="22"/>
  <c r="O138" i="22"/>
  <c r="O132" i="22"/>
  <c r="P132" i="22"/>
  <c r="O126" i="22"/>
  <c r="P126" i="22"/>
  <c r="P120" i="22"/>
  <c r="O120" i="22"/>
  <c r="P114" i="22"/>
  <c r="O114" i="22"/>
  <c r="P107" i="22"/>
  <c r="P108" i="22" s="1"/>
  <c r="O107" i="22"/>
  <c r="O108" i="22" s="1"/>
  <c r="O100" i="22"/>
  <c r="P100" i="22"/>
  <c r="P90" i="22"/>
  <c r="O90" i="22"/>
  <c r="P82" i="22"/>
  <c r="O82" i="22"/>
  <c r="P76" i="22"/>
  <c r="O76" i="22"/>
  <c r="P70" i="22"/>
  <c r="O70" i="22"/>
  <c r="P64" i="22"/>
  <c r="O64" i="22"/>
  <c r="P58" i="22"/>
  <c r="O58" i="22"/>
  <c r="P52" i="22"/>
  <c r="O52" i="22"/>
  <c r="O45" i="22"/>
  <c r="P45" i="22"/>
  <c r="O39" i="22"/>
  <c r="P39" i="22"/>
  <c r="O32" i="22"/>
  <c r="P32" i="22"/>
  <c r="P26" i="22"/>
  <c r="O26" i="22"/>
  <c r="P20" i="22"/>
  <c r="O20" i="22"/>
  <c r="P14" i="22"/>
  <c r="O14" i="22"/>
  <c r="K259" i="22"/>
  <c r="L259" i="22"/>
  <c r="L252" i="22"/>
  <c r="K252" i="22"/>
  <c r="K82" i="22"/>
  <c r="L82" i="22"/>
  <c r="O742" i="22"/>
  <c r="P742" i="22"/>
  <c r="O736" i="22"/>
  <c r="P736" i="22"/>
  <c r="O730" i="22"/>
  <c r="P730" i="22"/>
  <c r="P723" i="22"/>
  <c r="O723" i="22"/>
  <c r="O716" i="22"/>
  <c r="P716" i="22"/>
  <c r="O707" i="22"/>
  <c r="P707" i="22"/>
  <c r="O701" i="22"/>
  <c r="P701" i="22"/>
  <c r="O695" i="22"/>
  <c r="P695" i="22"/>
  <c r="P687" i="22"/>
  <c r="O687" i="22"/>
  <c r="P679" i="22"/>
  <c r="O679" i="22"/>
  <c r="P671" i="22"/>
  <c r="O671" i="22"/>
  <c r="P663" i="22"/>
  <c r="O663" i="22"/>
  <c r="O657" i="22"/>
  <c r="P657" i="22"/>
  <c r="P649" i="22"/>
  <c r="O649" i="22"/>
  <c r="O643" i="22"/>
  <c r="P643" i="22"/>
  <c r="O636" i="22"/>
  <c r="P636" i="22"/>
  <c r="O629" i="22"/>
  <c r="P629" i="22"/>
  <c r="P623" i="22"/>
  <c r="O623" i="22"/>
  <c r="P616" i="22"/>
  <c r="O616" i="22"/>
  <c r="O610" i="22"/>
  <c r="P610" i="22"/>
  <c r="O604" i="22"/>
  <c r="P604" i="22"/>
  <c r="P598" i="22"/>
  <c r="O598" i="22"/>
  <c r="P590" i="22"/>
  <c r="O590" i="22"/>
  <c r="P584" i="22"/>
  <c r="O584" i="22"/>
  <c r="P578" i="22"/>
  <c r="O578" i="22"/>
  <c r="P570" i="22"/>
  <c r="O570" i="22"/>
  <c r="P564" i="22"/>
  <c r="O564" i="22"/>
  <c r="P558" i="22"/>
  <c r="O558" i="22"/>
  <c r="P552" i="22"/>
  <c r="O552" i="22"/>
  <c r="P546" i="22"/>
  <c r="O546" i="22"/>
  <c r="P540" i="22"/>
  <c r="O540" i="22"/>
  <c r="P534" i="22"/>
  <c r="O534" i="22"/>
  <c r="P528" i="22"/>
  <c r="O528" i="22"/>
  <c r="P522" i="22"/>
  <c r="O522" i="22"/>
  <c r="P516" i="22"/>
  <c r="O516" i="22"/>
  <c r="P510" i="22"/>
  <c r="O510" i="22"/>
  <c r="P504" i="22"/>
  <c r="O504" i="22"/>
  <c r="O497" i="22"/>
  <c r="P497" i="22"/>
  <c r="P489" i="22"/>
  <c r="O489" i="22"/>
  <c r="P483" i="22"/>
  <c r="O483" i="22"/>
  <c r="O477" i="22"/>
  <c r="P477" i="22"/>
  <c r="P470" i="22"/>
  <c r="O470" i="22"/>
  <c r="O463" i="22"/>
  <c r="P463" i="22"/>
  <c r="O457" i="22"/>
  <c r="P457" i="22"/>
  <c r="P450" i="22"/>
  <c r="O450" i="22"/>
  <c r="O444" i="22"/>
  <c r="P444" i="22"/>
  <c r="P436" i="22"/>
  <c r="O436" i="22"/>
  <c r="P427" i="22"/>
  <c r="O427" i="22"/>
  <c r="P421" i="22"/>
  <c r="O421" i="22"/>
  <c r="P415" i="22"/>
  <c r="O415" i="22"/>
  <c r="P409" i="22"/>
  <c r="O409" i="22"/>
  <c r="P403" i="22"/>
  <c r="O403" i="22"/>
  <c r="O396" i="22"/>
  <c r="P396" i="22"/>
  <c r="O390" i="22"/>
  <c r="P390" i="22"/>
  <c r="O384" i="22"/>
  <c r="P384" i="22"/>
  <c r="O378" i="22"/>
  <c r="P378" i="22"/>
  <c r="P371" i="22"/>
  <c r="O371" i="22"/>
  <c r="O365" i="22"/>
  <c r="P365" i="22"/>
  <c r="O359" i="22"/>
  <c r="P359" i="22"/>
  <c r="O353" i="22"/>
  <c r="P353" i="22"/>
  <c r="O346" i="22"/>
  <c r="P346" i="22"/>
  <c r="O340" i="22"/>
  <c r="P340" i="22"/>
  <c r="O333" i="22"/>
  <c r="P333" i="22"/>
  <c r="O327" i="22"/>
  <c r="P327" i="22"/>
  <c r="P320" i="22"/>
  <c r="O320" i="22"/>
  <c r="P314" i="22"/>
  <c r="O314" i="22"/>
  <c r="P308" i="22"/>
  <c r="O308" i="22"/>
  <c r="P302" i="22"/>
  <c r="O302" i="22"/>
  <c r="P296" i="22"/>
  <c r="O296" i="22"/>
  <c r="P290" i="22"/>
  <c r="O290" i="22"/>
  <c r="P284" i="22"/>
  <c r="O284" i="22"/>
  <c r="P277" i="22"/>
  <c r="O277" i="22"/>
  <c r="P271" i="22"/>
  <c r="O271" i="22"/>
  <c r="O265" i="22"/>
  <c r="P265" i="22"/>
  <c r="P258" i="22"/>
  <c r="O258" i="22"/>
  <c r="O251" i="22"/>
  <c r="P251" i="22"/>
  <c r="P244" i="22"/>
  <c r="O244" i="22"/>
  <c r="O238" i="22"/>
  <c r="P238" i="22"/>
  <c r="P232" i="22"/>
  <c r="O232" i="22"/>
  <c r="P225" i="22"/>
  <c r="O225" i="22"/>
  <c r="O218" i="22"/>
  <c r="P218" i="22"/>
  <c r="O212" i="22"/>
  <c r="P212" i="22"/>
  <c r="O206" i="22"/>
  <c r="P206" i="22"/>
  <c r="O200" i="22"/>
  <c r="P200" i="22"/>
  <c r="P193" i="22"/>
  <c r="O193" i="22"/>
  <c r="O187" i="22"/>
  <c r="P187" i="22"/>
  <c r="O181" i="22"/>
  <c r="P181" i="22"/>
  <c r="P174" i="22"/>
  <c r="O174" i="22"/>
  <c r="O164" i="22"/>
  <c r="O165" i="22" s="1"/>
  <c r="P164" i="22"/>
  <c r="P165" i="22" s="1"/>
  <c r="O157" i="22"/>
  <c r="P157" i="22"/>
  <c r="O150" i="22"/>
  <c r="P150" i="22"/>
  <c r="O143" i="22"/>
  <c r="P143" i="22"/>
  <c r="O137" i="22"/>
  <c r="P137" i="22"/>
  <c r="O131" i="22"/>
  <c r="P131" i="22"/>
  <c r="P125" i="22"/>
  <c r="O125" i="22"/>
  <c r="O119" i="22"/>
  <c r="P119" i="22"/>
  <c r="O113" i="22"/>
  <c r="P113" i="22"/>
  <c r="P105" i="22"/>
  <c r="O105" i="22"/>
  <c r="O98" i="22"/>
  <c r="O99" i="22" s="1"/>
  <c r="P98" i="22"/>
  <c r="P99" i="22" s="1"/>
  <c r="P89" i="22"/>
  <c r="O89" i="22"/>
  <c r="P81" i="22"/>
  <c r="O81" i="22"/>
  <c r="O75" i="22"/>
  <c r="P75" i="22"/>
  <c r="P69" i="22"/>
  <c r="O69" i="22"/>
  <c r="O63" i="22"/>
  <c r="P63" i="22"/>
  <c r="P57" i="22"/>
  <c r="O57" i="22"/>
  <c r="O51" i="22"/>
  <c r="P51" i="22"/>
  <c r="O44" i="22"/>
  <c r="P44" i="22"/>
  <c r="O38" i="22"/>
  <c r="P38" i="22"/>
  <c r="O31" i="22"/>
  <c r="P31" i="22"/>
  <c r="O25" i="22"/>
  <c r="P25" i="22"/>
  <c r="O19" i="22"/>
  <c r="P19" i="22"/>
  <c r="O13" i="22"/>
  <c r="P13" i="22"/>
  <c r="K258" i="22"/>
  <c r="L258" i="22"/>
  <c r="K251" i="22"/>
  <c r="L251" i="22"/>
  <c r="P740" i="22"/>
  <c r="O740" i="22"/>
  <c r="O714" i="22"/>
  <c r="P714" i="22"/>
  <c r="P693" i="22"/>
  <c r="O693" i="22"/>
  <c r="O661" i="22"/>
  <c r="P661" i="22"/>
  <c r="P647" i="22"/>
  <c r="O647" i="22"/>
  <c r="O627" i="22"/>
  <c r="P627" i="22"/>
  <c r="O608" i="22"/>
  <c r="P608" i="22"/>
  <c r="P582" i="22"/>
  <c r="O582" i="22"/>
  <c r="P562" i="22"/>
  <c r="O562" i="22"/>
  <c r="P532" i="22"/>
  <c r="O532" i="22"/>
  <c r="P514" i="22"/>
  <c r="O514" i="22"/>
  <c r="O495" i="22"/>
  <c r="P495" i="22"/>
  <c r="O481" i="22"/>
  <c r="P481" i="22"/>
  <c r="O461" i="22"/>
  <c r="P461" i="22"/>
  <c r="P442" i="22"/>
  <c r="O442" i="22"/>
  <c r="P419" i="22"/>
  <c r="O419" i="22"/>
  <c r="O400" i="22"/>
  <c r="P400" i="22"/>
  <c r="P369" i="22"/>
  <c r="O369" i="22"/>
  <c r="P350" i="22"/>
  <c r="O350" i="22"/>
  <c r="P331" i="22"/>
  <c r="O331" i="22"/>
  <c r="P312" i="22"/>
  <c r="O312" i="22"/>
  <c r="P306" i="22"/>
  <c r="O306" i="22"/>
  <c r="P288" i="22"/>
  <c r="O288" i="22"/>
  <c r="P263" i="22"/>
  <c r="O263" i="22"/>
  <c r="O248" i="22"/>
  <c r="P248" i="22"/>
  <c r="O236" i="22"/>
  <c r="P236" i="22"/>
  <c r="O210" i="22"/>
  <c r="P210" i="22"/>
  <c r="O170" i="22"/>
  <c r="P170" i="22"/>
  <c r="P123" i="22"/>
  <c r="O123" i="22"/>
  <c r="P55" i="22"/>
  <c r="O55" i="22"/>
  <c r="K260" i="22"/>
  <c r="L260" i="22"/>
  <c r="K253" i="22"/>
  <c r="L253" i="22"/>
  <c r="L83" i="22"/>
  <c r="K83" i="22"/>
  <c r="P747" i="22"/>
  <c r="O747" i="22"/>
  <c r="O741" i="22"/>
  <c r="P741" i="22"/>
  <c r="P735" i="22"/>
  <c r="O735" i="22"/>
  <c r="O729" i="22"/>
  <c r="P729" i="22"/>
  <c r="O722" i="22"/>
  <c r="P722" i="22"/>
  <c r="O715" i="22"/>
  <c r="P715" i="22"/>
  <c r="P706" i="22"/>
  <c r="O706" i="22"/>
  <c r="O700" i="22"/>
  <c r="P700" i="22"/>
  <c r="P694" i="22"/>
  <c r="O694" i="22"/>
  <c r="P686" i="22"/>
  <c r="O686" i="22"/>
  <c r="P678" i="22"/>
  <c r="O678" i="22"/>
  <c r="O670" i="22"/>
  <c r="P670" i="22"/>
  <c r="O662" i="22"/>
  <c r="P662" i="22"/>
  <c r="O656" i="22"/>
  <c r="P656" i="22"/>
  <c r="O648" i="22"/>
  <c r="P648" i="22"/>
  <c r="P642" i="22"/>
  <c r="O642" i="22"/>
  <c r="O634" i="22"/>
  <c r="P634" i="22"/>
  <c r="O628" i="22"/>
  <c r="P628" i="22"/>
  <c r="O622" i="22"/>
  <c r="P622" i="22"/>
  <c r="O615" i="22"/>
  <c r="P615" i="22"/>
  <c r="O609" i="22"/>
  <c r="P609" i="22"/>
  <c r="O603" i="22"/>
  <c r="P603" i="22"/>
  <c r="O597" i="22"/>
  <c r="P597" i="22"/>
  <c r="O589" i="22"/>
  <c r="P589" i="22"/>
  <c r="P583" i="22"/>
  <c r="O583" i="22"/>
  <c r="O577" i="22"/>
  <c r="P577" i="22"/>
  <c r="P569" i="22"/>
  <c r="O569" i="22"/>
  <c r="O563" i="22"/>
  <c r="P563" i="22"/>
  <c r="P557" i="22"/>
  <c r="O557" i="22"/>
  <c r="O551" i="22"/>
  <c r="P551" i="22"/>
  <c r="O545" i="22"/>
  <c r="P545" i="22"/>
  <c r="O539" i="22"/>
  <c r="P539" i="22"/>
  <c r="O533" i="22"/>
  <c r="P533" i="22"/>
  <c r="O527" i="22"/>
  <c r="P527" i="22"/>
  <c r="O521" i="22"/>
  <c r="P521" i="22"/>
  <c r="O515" i="22"/>
  <c r="P515" i="22"/>
  <c r="O509" i="22"/>
  <c r="P509" i="22"/>
  <c r="O503" i="22"/>
  <c r="P503" i="22"/>
  <c r="P496" i="22"/>
  <c r="O496" i="22"/>
  <c r="O488" i="22"/>
  <c r="P488" i="22"/>
  <c r="O482" i="22"/>
  <c r="P482" i="22"/>
  <c r="P476" i="22"/>
  <c r="O476" i="22"/>
  <c r="P469" i="22"/>
  <c r="O469" i="22"/>
  <c r="O462" i="22"/>
  <c r="P462" i="22"/>
  <c r="O456" i="22"/>
  <c r="P456" i="22"/>
  <c r="O449" i="22"/>
  <c r="P449" i="22"/>
  <c r="P443" i="22"/>
  <c r="O443" i="22"/>
  <c r="O435" i="22"/>
  <c r="P435" i="22"/>
  <c r="P426" i="22"/>
  <c r="O426" i="22"/>
  <c r="P420" i="22"/>
  <c r="O420" i="22"/>
  <c r="O414" i="22"/>
  <c r="P414" i="22"/>
  <c r="P408" i="22"/>
  <c r="O408" i="22"/>
  <c r="O401" i="22"/>
  <c r="P401" i="22"/>
  <c r="O395" i="22"/>
  <c r="P395" i="22"/>
  <c r="P389" i="22"/>
  <c r="O389" i="22"/>
  <c r="O383" i="22"/>
  <c r="P383" i="22"/>
  <c r="P376" i="22"/>
  <c r="O376" i="22"/>
  <c r="O370" i="22"/>
  <c r="P370" i="22"/>
  <c r="P364" i="22"/>
  <c r="O364" i="22"/>
  <c r="P358" i="22"/>
  <c r="O358" i="22"/>
  <c r="O352" i="22"/>
  <c r="P352" i="22"/>
  <c r="O345" i="22"/>
  <c r="P345" i="22"/>
  <c r="P338" i="22"/>
  <c r="O338" i="22"/>
  <c r="O332" i="22"/>
  <c r="P332" i="22"/>
  <c r="O326" i="22"/>
  <c r="P326" i="22"/>
  <c r="O319" i="22"/>
  <c r="P319" i="22"/>
  <c r="O313" i="22"/>
  <c r="P313" i="22"/>
  <c r="O307" i="22"/>
  <c r="P307" i="22"/>
  <c r="O301" i="22"/>
  <c r="P301" i="22"/>
  <c r="O295" i="22"/>
  <c r="P295" i="22"/>
  <c r="P289" i="22"/>
  <c r="O289" i="22"/>
  <c r="O282" i="22"/>
  <c r="P282" i="22"/>
  <c r="O276" i="22"/>
  <c r="P276" i="22"/>
  <c r="O270" i="22"/>
  <c r="P270" i="22"/>
  <c r="P264" i="22"/>
  <c r="O264" i="22"/>
  <c r="O257" i="22"/>
  <c r="P257" i="22"/>
  <c r="P249" i="22"/>
  <c r="O249" i="22"/>
  <c r="O243" i="22"/>
  <c r="P243" i="22"/>
  <c r="P237" i="22"/>
  <c r="O237" i="22"/>
  <c r="O231" i="22"/>
  <c r="P231" i="22"/>
  <c r="O224" i="22"/>
  <c r="P224" i="22"/>
  <c r="O217" i="22"/>
  <c r="P217" i="22"/>
  <c r="P211" i="22"/>
  <c r="O211" i="22"/>
  <c r="O205" i="22"/>
  <c r="P205" i="22"/>
  <c r="P198" i="22"/>
  <c r="O198" i="22"/>
  <c r="P192" i="22"/>
  <c r="O192" i="22"/>
  <c r="P186" i="22"/>
  <c r="O186" i="22"/>
  <c r="P180" i="22"/>
  <c r="O180" i="22"/>
  <c r="P172" i="22"/>
  <c r="P173" i="22" s="1"/>
  <c r="O172" i="22"/>
  <c r="O173" i="22" s="1"/>
  <c r="O162" i="22"/>
  <c r="P162" i="22"/>
  <c r="P156" i="22"/>
  <c r="O156" i="22"/>
  <c r="O149" i="22"/>
  <c r="P149" i="22"/>
  <c r="P142" i="22"/>
  <c r="O142" i="22"/>
  <c r="P136" i="22"/>
  <c r="O136" i="22"/>
  <c r="P130" i="22"/>
  <c r="O130" i="22"/>
  <c r="P124" i="22"/>
  <c r="O124" i="22"/>
  <c r="P118" i="22"/>
  <c r="O118" i="22"/>
  <c r="P112" i="22"/>
  <c r="O112" i="22"/>
  <c r="P104" i="22"/>
  <c r="O104" i="22"/>
  <c r="P96" i="22"/>
  <c r="O96" i="22"/>
  <c r="P87" i="22"/>
  <c r="O87" i="22"/>
  <c r="O80" i="22"/>
  <c r="P80" i="22"/>
  <c r="P74" i="22"/>
  <c r="O74" i="22"/>
  <c r="P68" i="22"/>
  <c r="O68" i="22"/>
  <c r="O62" i="22"/>
  <c r="P62" i="22"/>
  <c r="P56" i="22"/>
  <c r="O56" i="22"/>
  <c r="O50" i="22"/>
  <c r="P50" i="22"/>
  <c r="O43" i="22"/>
  <c r="P43" i="22"/>
  <c r="O37" i="22"/>
  <c r="P37" i="22"/>
  <c r="O30" i="22"/>
  <c r="P30" i="22"/>
  <c r="P24" i="22"/>
  <c r="O24" i="22"/>
  <c r="P18" i="22"/>
  <c r="O18" i="22"/>
  <c r="O12" i="22"/>
  <c r="P12" i="22"/>
  <c r="L257" i="22"/>
  <c r="K257" i="22"/>
  <c r="K725" i="22"/>
  <c r="L725" i="22"/>
  <c r="L697" i="22"/>
  <c r="K697" i="22"/>
  <c r="K666" i="22"/>
  <c r="L666" i="22"/>
  <c r="L631" i="22"/>
  <c r="K631" i="22"/>
  <c r="K606" i="22"/>
  <c r="L606" i="22"/>
  <c r="K580" i="22"/>
  <c r="L580" i="22"/>
  <c r="K572" i="22"/>
  <c r="L572" i="22"/>
  <c r="K554" i="22"/>
  <c r="L554" i="22"/>
  <c r="K536" i="22"/>
  <c r="L536" i="22"/>
  <c r="K524" i="22"/>
  <c r="L524" i="22"/>
  <c r="K506" i="22"/>
  <c r="L506" i="22"/>
  <c r="L485" i="22"/>
  <c r="K485" i="22"/>
  <c r="K465" i="22"/>
  <c r="L465" i="22"/>
  <c r="K446" i="22"/>
  <c r="L446" i="22"/>
  <c r="K417" i="22"/>
  <c r="L417" i="22"/>
  <c r="K386" i="22"/>
  <c r="L386" i="22"/>
  <c r="K367" i="22"/>
  <c r="L367" i="22"/>
  <c r="K335" i="22"/>
  <c r="L335" i="22"/>
  <c r="L316" i="22"/>
  <c r="K316" i="22"/>
  <c r="L286" i="22"/>
  <c r="K286" i="22"/>
  <c r="K267" i="22"/>
  <c r="L267" i="22"/>
  <c r="K240" i="22"/>
  <c r="L240" i="22"/>
  <c r="L221" i="22"/>
  <c r="K221" i="22"/>
  <c r="L189" i="22"/>
  <c r="K189" i="22"/>
  <c r="K159" i="22"/>
  <c r="L159" i="22"/>
  <c r="K115" i="22"/>
  <c r="L115" i="22"/>
  <c r="K77" i="22"/>
  <c r="L77" i="22"/>
  <c r="L27" i="22"/>
  <c r="K27" i="22"/>
  <c r="K709" i="22"/>
  <c r="K710" i="22" s="1"/>
  <c r="L709" i="22"/>
  <c r="L710" i="22" s="1"/>
  <c r="L673" i="22"/>
  <c r="K673" i="22"/>
  <c r="K637" i="22"/>
  <c r="L637" i="22"/>
  <c r="K611" i="22"/>
  <c r="L611" i="22"/>
  <c r="K599" i="22"/>
  <c r="L599" i="22"/>
  <c r="L571" i="22"/>
  <c r="K571" i="22"/>
  <c r="K547" i="22"/>
  <c r="L547" i="22"/>
  <c r="K517" i="22"/>
  <c r="L517" i="22"/>
  <c r="K484" i="22"/>
  <c r="L484" i="22"/>
  <c r="K464" i="22"/>
  <c r="L464" i="22"/>
  <c r="L437" i="22"/>
  <c r="K437" i="22"/>
  <c r="K410" i="22"/>
  <c r="L410" i="22"/>
  <c r="K379" i="22"/>
  <c r="L379" i="22"/>
  <c r="L354" i="22"/>
  <c r="K354" i="22"/>
  <c r="K321" i="22"/>
  <c r="L321" i="22"/>
  <c r="K297" i="22"/>
  <c r="L297" i="22"/>
  <c r="L272" i="22"/>
  <c r="K272" i="22"/>
  <c r="L239" i="22"/>
  <c r="K239" i="22"/>
  <c r="K220" i="22"/>
  <c r="L220" i="22"/>
  <c r="L188" i="22"/>
  <c r="K188" i="22"/>
  <c r="L166" i="22"/>
  <c r="K166" i="22"/>
  <c r="K107" i="22"/>
  <c r="K108" i="22" s="1"/>
  <c r="L107" i="22"/>
  <c r="L108" i="22" s="1"/>
  <c r="L52" i="22"/>
  <c r="K52" i="22"/>
  <c r="L736" i="22"/>
  <c r="K736" i="22"/>
  <c r="L707" i="22"/>
  <c r="K707" i="22"/>
  <c r="L671" i="22"/>
  <c r="K671" i="22"/>
  <c r="K649" i="22"/>
  <c r="L649" i="22"/>
  <c r="K623" i="22"/>
  <c r="L623" i="22"/>
  <c r="K590" i="22"/>
  <c r="L590" i="22"/>
  <c r="K564" i="22"/>
  <c r="L564" i="22"/>
  <c r="K546" i="22"/>
  <c r="L546" i="22"/>
  <c r="K522" i="22"/>
  <c r="L522" i="22"/>
  <c r="K497" i="22"/>
  <c r="L497" i="22"/>
  <c r="K477" i="22"/>
  <c r="L477" i="22"/>
  <c r="L457" i="22"/>
  <c r="K457" i="22"/>
  <c r="L427" i="22"/>
  <c r="K427" i="22"/>
  <c r="K409" i="22"/>
  <c r="L409" i="22"/>
  <c r="L390" i="22"/>
  <c r="K390" i="22"/>
  <c r="K378" i="22"/>
  <c r="L378" i="22"/>
  <c r="K359" i="22"/>
  <c r="L359" i="22"/>
  <c r="K353" i="22"/>
  <c r="L353" i="22"/>
  <c r="K333" i="22"/>
  <c r="L333" i="22"/>
  <c r="L314" i="22"/>
  <c r="K314" i="22"/>
  <c r="L308" i="22"/>
  <c r="K308" i="22"/>
  <c r="L290" i="22"/>
  <c r="K290" i="22"/>
  <c r="K271" i="22"/>
  <c r="L271" i="22"/>
  <c r="L238" i="22"/>
  <c r="K238" i="22"/>
  <c r="K225" i="22"/>
  <c r="L225" i="22"/>
  <c r="L200" i="22"/>
  <c r="K200" i="22"/>
  <c r="K187" i="22"/>
  <c r="L187" i="22"/>
  <c r="K143" i="22"/>
  <c r="L143" i="22"/>
  <c r="L89" i="22"/>
  <c r="K89" i="22"/>
  <c r="K31" i="22"/>
  <c r="L31" i="22"/>
  <c r="K747" i="22"/>
  <c r="L747" i="22"/>
  <c r="L741" i="22"/>
  <c r="K741" i="22"/>
  <c r="K735" i="22"/>
  <c r="L735" i="22"/>
  <c r="K729" i="22"/>
  <c r="L729" i="22"/>
  <c r="K722" i="22"/>
  <c r="L722" i="22"/>
  <c r="K715" i="22"/>
  <c r="L715" i="22"/>
  <c r="L706" i="22"/>
  <c r="K706" i="22"/>
  <c r="L700" i="22"/>
  <c r="K700" i="22"/>
  <c r="L694" i="22"/>
  <c r="K694" i="22"/>
  <c r="K686" i="22"/>
  <c r="L686" i="22"/>
  <c r="K678" i="22"/>
  <c r="L678" i="22"/>
  <c r="L670" i="22"/>
  <c r="K670" i="22"/>
  <c r="K662" i="22"/>
  <c r="L662" i="22"/>
  <c r="K656" i="22"/>
  <c r="L656" i="22"/>
  <c r="L648" i="22"/>
  <c r="K648" i="22"/>
  <c r="L642" i="22"/>
  <c r="K642" i="22"/>
  <c r="L634" i="22"/>
  <c r="K634" i="22"/>
  <c r="L628" i="22"/>
  <c r="K628" i="22"/>
  <c r="L622" i="22"/>
  <c r="K622" i="22"/>
  <c r="K615" i="22"/>
  <c r="L615" i="22"/>
  <c r="L609" i="22"/>
  <c r="K609" i="22"/>
  <c r="K603" i="22"/>
  <c r="L603" i="22"/>
  <c r="K597" i="22"/>
  <c r="L597" i="22"/>
  <c r="K589" i="22"/>
  <c r="L589" i="22"/>
  <c r="L583" i="22"/>
  <c r="K583" i="22"/>
  <c r="K577" i="22"/>
  <c r="L577" i="22"/>
  <c r="L569" i="22"/>
  <c r="K569" i="22"/>
  <c r="L563" i="22"/>
  <c r="K563" i="22"/>
  <c r="K557" i="22"/>
  <c r="L557" i="22"/>
  <c r="K551" i="22"/>
  <c r="L551" i="22"/>
  <c r="L545" i="22"/>
  <c r="K545" i="22"/>
  <c r="K539" i="22"/>
  <c r="L539" i="22"/>
  <c r="K533" i="22"/>
  <c r="L533" i="22"/>
  <c r="K527" i="22"/>
  <c r="L527" i="22"/>
  <c r="K521" i="22"/>
  <c r="L521" i="22"/>
  <c r="K515" i="22"/>
  <c r="L515" i="22"/>
  <c r="K509" i="22"/>
  <c r="L509" i="22"/>
  <c r="K503" i="22"/>
  <c r="L503" i="22"/>
  <c r="K496" i="22"/>
  <c r="L496" i="22"/>
  <c r="L488" i="22"/>
  <c r="K488" i="22"/>
  <c r="K482" i="22"/>
  <c r="L482" i="22"/>
  <c r="K476" i="22"/>
  <c r="L476" i="22"/>
  <c r="K469" i="22"/>
  <c r="L469" i="22"/>
  <c r="K462" i="22"/>
  <c r="L462" i="22"/>
  <c r="K456" i="22"/>
  <c r="L456" i="22"/>
  <c r="K449" i="22"/>
  <c r="L449" i="22"/>
  <c r="K443" i="22"/>
  <c r="L443" i="22"/>
  <c r="K435" i="22"/>
  <c r="L435" i="22"/>
  <c r="K426" i="22"/>
  <c r="L426" i="22"/>
  <c r="K420" i="22"/>
  <c r="L420" i="22"/>
  <c r="L414" i="22"/>
  <c r="K414" i="22"/>
  <c r="K408" i="22"/>
  <c r="L408" i="22"/>
  <c r="L401" i="22"/>
  <c r="K401" i="22"/>
  <c r="K395" i="22"/>
  <c r="L395" i="22"/>
  <c r="K389" i="22"/>
  <c r="L389" i="22"/>
  <c r="L383" i="22"/>
  <c r="K383" i="22"/>
  <c r="L376" i="22"/>
  <c r="K376" i="22"/>
  <c r="K370" i="22"/>
  <c r="L370" i="22"/>
  <c r="K364" i="22"/>
  <c r="L364" i="22"/>
  <c r="K358" i="22"/>
  <c r="L358" i="22"/>
  <c r="K352" i="22"/>
  <c r="L352" i="22"/>
  <c r="K345" i="22"/>
  <c r="L345" i="22"/>
  <c r="L338" i="22"/>
  <c r="K338" i="22"/>
  <c r="K332" i="22"/>
  <c r="L332" i="22"/>
  <c r="L326" i="22"/>
  <c r="K326" i="22"/>
  <c r="K319" i="22"/>
  <c r="L319" i="22"/>
  <c r="K313" i="22"/>
  <c r="L313" i="22"/>
  <c r="L307" i="22"/>
  <c r="K307" i="22"/>
  <c r="K301" i="22"/>
  <c r="L301" i="22"/>
  <c r="L295" i="22"/>
  <c r="K295" i="22"/>
  <c r="K289" i="22"/>
  <c r="L289" i="22"/>
  <c r="L282" i="22"/>
  <c r="K282" i="22"/>
  <c r="K276" i="22"/>
  <c r="L276" i="22"/>
  <c r="K270" i="22"/>
  <c r="L270" i="22"/>
  <c r="K264" i="22"/>
  <c r="L264" i="22"/>
  <c r="K249" i="22"/>
  <c r="L249" i="22"/>
  <c r="L243" i="22"/>
  <c r="K243" i="22"/>
  <c r="K237" i="22"/>
  <c r="L237" i="22"/>
  <c r="L231" i="22"/>
  <c r="K231" i="22"/>
  <c r="L224" i="22"/>
  <c r="K224" i="22"/>
  <c r="K217" i="22"/>
  <c r="L217" i="22"/>
  <c r="L211" i="22"/>
  <c r="K211" i="22"/>
  <c r="K205" i="22"/>
  <c r="L205" i="22"/>
  <c r="L198" i="22"/>
  <c r="K198" i="22"/>
  <c r="L192" i="22"/>
  <c r="K192" i="22"/>
  <c r="K186" i="22"/>
  <c r="L186" i="22"/>
  <c r="K180" i="22"/>
  <c r="L180" i="22"/>
  <c r="K172" i="22"/>
  <c r="K173" i="22" s="1"/>
  <c r="L172" i="22"/>
  <c r="L173" i="22" s="1"/>
  <c r="L162" i="22"/>
  <c r="K162" i="22"/>
  <c r="K156" i="22"/>
  <c r="L156" i="22"/>
  <c r="L149" i="22"/>
  <c r="K149" i="22"/>
  <c r="L142" i="22"/>
  <c r="K142" i="22"/>
  <c r="K136" i="22"/>
  <c r="L136" i="22"/>
  <c r="K130" i="22"/>
  <c r="L130" i="22"/>
  <c r="K124" i="22"/>
  <c r="L124" i="22"/>
  <c r="K118" i="22"/>
  <c r="L118" i="22"/>
  <c r="L112" i="22"/>
  <c r="K112" i="22"/>
  <c r="L104" i="22"/>
  <c r="K104" i="22"/>
  <c r="L96" i="22"/>
  <c r="K96" i="22"/>
  <c r="L87" i="22"/>
  <c r="K87" i="22"/>
  <c r="L80" i="22"/>
  <c r="K80" i="22"/>
  <c r="L74" i="22"/>
  <c r="K74" i="22"/>
  <c r="L68" i="22"/>
  <c r="K68" i="22"/>
  <c r="L62" i="22"/>
  <c r="K62" i="22"/>
  <c r="L56" i="22"/>
  <c r="K56" i="22"/>
  <c r="L50" i="22"/>
  <c r="K50" i="22"/>
  <c r="K43" i="22"/>
  <c r="L43" i="22"/>
  <c r="L37" i="22"/>
  <c r="K37" i="22"/>
  <c r="L30" i="22"/>
  <c r="K30" i="22"/>
  <c r="L24" i="22"/>
  <c r="K24" i="22"/>
  <c r="K18" i="22"/>
  <c r="L18" i="22"/>
  <c r="L12" i="22"/>
  <c r="K12" i="22"/>
  <c r="K732" i="22"/>
  <c r="L732" i="22"/>
  <c r="L691" i="22"/>
  <c r="K691" i="22"/>
  <c r="K659" i="22"/>
  <c r="L659" i="22"/>
  <c r="K625" i="22"/>
  <c r="L625" i="22"/>
  <c r="K592" i="22"/>
  <c r="L592" i="22"/>
  <c r="K548" i="22"/>
  <c r="L548" i="22"/>
  <c r="L512" i="22"/>
  <c r="K512" i="22"/>
  <c r="K472" i="22"/>
  <c r="L472" i="22"/>
  <c r="L430" i="22"/>
  <c r="K430" i="22"/>
  <c r="K392" i="22"/>
  <c r="L392" i="22"/>
  <c r="L361" i="22"/>
  <c r="K361" i="22"/>
  <c r="K322" i="22"/>
  <c r="L322" i="22"/>
  <c r="L298" i="22"/>
  <c r="K298" i="22"/>
  <c r="K273" i="22"/>
  <c r="L273" i="22"/>
  <c r="K234" i="22"/>
  <c r="L234" i="22"/>
  <c r="K214" i="22"/>
  <c r="L214" i="22"/>
  <c r="K183" i="22"/>
  <c r="L183" i="22"/>
  <c r="K145" i="22"/>
  <c r="L145" i="22"/>
  <c r="K101" i="22"/>
  <c r="L101" i="22"/>
  <c r="L53" i="22"/>
  <c r="K53" i="22"/>
  <c r="K15" i="22"/>
  <c r="L15" i="22"/>
  <c r="K702" i="22"/>
  <c r="L702" i="22"/>
  <c r="L664" i="22"/>
  <c r="K664" i="22"/>
  <c r="K630" i="22"/>
  <c r="L630" i="22"/>
  <c r="K605" i="22"/>
  <c r="L605" i="22"/>
  <c r="K565" i="22"/>
  <c r="L565" i="22"/>
  <c r="K529" i="22"/>
  <c r="L529" i="22"/>
  <c r="K505" i="22"/>
  <c r="L505" i="22"/>
  <c r="K471" i="22"/>
  <c r="L471" i="22"/>
  <c r="K429" i="22"/>
  <c r="L429" i="22"/>
  <c r="L404" i="22"/>
  <c r="K404" i="22"/>
  <c r="K372" i="22"/>
  <c r="L372" i="22"/>
  <c r="L334" i="22"/>
  <c r="K334" i="22"/>
  <c r="K309" i="22"/>
  <c r="L309" i="22"/>
  <c r="K285" i="22"/>
  <c r="L285" i="22"/>
  <c r="L245" i="22"/>
  <c r="K245" i="22"/>
  <c r="K213" i="22"/>
  <c r="L213" i="22"/>
  <c r="L182" i="22"/>
  <c r="K182" i="22"/>
  <c r="K144" i="22"/>
  <c r="L144" i="22"/>
  <c r="K114" i="22"/>
  <c r="L114" i="22"/>
  <c r="K64" i="22"/>
  <c r="L64" i="22"/>
  <c r="K723" i="22"/>
  <c r="L723" i="22"/>
  <c r="K687" i="22"/>
  <c r="L687" i="22"/>
  <c r="K636" i="22"/>
  <c r="L636" i="22"/>
  <c r="L604" i="22"/>
  <c r="K604" i="22"/>
  <c r="K570" i="22"/>
  <c r="L570" i="22"/>
  <c r="K534" i="22"/>
  <c r="L534" i="22"/>
  <c r="K489" i="22"/>
  <c r="L489" i="22"/>
  <c r="L450" i="22"/>
  <c r="K450" i="22"/>
  <c r="K403" i="22"/>
  <c r="L403" i="22"/>
  <c r="K365" i="22"/>
  <c r="L365" i="22"/>
  <c r="K320" i="22"/>
  <c r="L320" i="22"/>
  <c r="K277" i="22"/>
  <c r="L277" i="22"/>
  <c r="L232" i="22"/>
  <c r="K232" i="22"/>
  <c r="K193" i="22"/>
  <c r="L193" i="22"/>
  <c r="L157" i="22"/>
  <c r="K157" i="22"/>
  <c r="L113" i="22"/>
  <c r="K113" i="22"/>
  <c r="K69" i="22"/>
  <c r="L69" i="22"/>
  <c r="K19" i="22"/>
  <c r="L19" i="22"/>
  <c r="K721" i="22"/>
  <c r="L721" i="22"/>
  <c r="L677" i="22"/>
  <c r="K677" i="22"/>
  <c r="K647" i="22"/>
  <c r="L647" i="22"/>
  <c r="L621" i="22"/>
  <c r="K621" i="22"/>
  <c r="L596" i="22"/>
  <c r="K596" i="22"/>
  <c r="K568" i="22"/>
  <c r="L568" i="22"/>
  <c r="K544" i="22"/>
  <c r="L544" i="22"/>
  <c r="L520" i="22"/>
  <c r="K520" i="22"/>
  <c r="L481" i="22"/>
  <c r="K481" i="22"/>
  <c r="K448" i="22"/>
  <c r="L448" i="22"/>
  <c r="K413" i="22"/>
  <c r="L413" i="22"/>
  <c r="L388" i="22"/>
  <c r="K388" i="22"/>
  <c r="K350" i="22"/>
  <c r="L350" i="22"/>
  <c r="K318" i="22"/>
  <c r="L318" i="22"/>
  <c r="K288" i="22"/>
  <c r="L288" i="22"/>
  <c r="K263" i="22"/>
  <c r="L263" i="22"/>
  <c r="L236" i="22"/>
  <c r="K236" i="22"/>
  <c r="K216" i="22"/>
  <c r="L216" i="22"/>
  <c r="L197" i="22"/>
  <c r="K197" i="22"/>
  <c r="K179" i="22"/>
  <c r="L179" i="22"/>
  <c r="K154" i="22"/>
  <c r="L154" i="22"/>
  <c r="K147" i="22"/>
  <c r="L147" i="22"/>
  <c r="L135" i="22"/>
  <c r="K135" i="22"/>
  <c r="L129" i="22"/>
  <c r="K129" i="22"/>
  <c r="K117" i="22"/>
  <c r="L117" i="22"/>
  <c r="K111" i="22"/>
  <c r="L111" i="22"/>
  <c r="L103" i="22"/>
  <c r="K103" i="22"/>
  <c r="L86" i="22"/>
  <c r="K86" i="22"/>
  <c r="K73" i="22"/>
  <c r="L73" i="22"/>
  <c r="K67" i="22"/>
  <c r="L67" i="22"/>
  <c r="K61" i="22"/>
  <c r="L61" i="22"/>
  <c r="L55" i="22"/>
  <c r="K55" i="22"/>
  <c r="K49" i="22"/>
  <c r="L49" i="22"/>
  <c r="K42" i="22"/>
  <c r="L42" i="22"/>
  <c r="K36" i="22"/>
  <c r="L36" i="22"/>
  <c r="L29" i="22"/>
  <c r="K29" i="22"/>
  <c r="K23" i="22"/>
  <c r="L23" i="22"/>
  <c r="L17" i="22"/>
  <c r="K17" i="22"/>
  <c r="L738" i="22"/>
  <c r="K738" i="22"/>
  <c r="K711" i="22"/>
  <c r="L711" i="22"/>
  <c r="L682" i="22"/>
  <c r="K682" i="22"/>
  <c r="L652" i="22"/>
  <c r="K652" i="22"/>
  <c r="K618" i="22"/>
  <c r="L618" i="22"/>
  <c r="L600" i="22"/>
  <c r="K600" i="22"/>
  <c r="L566" i="22"/>
  <c r="K566" i="22"/>
  <c r="K530" i="22"/>
  <c r="L530" i="22"/>
  <c r="K492" i="22"/>
  <c r="L492" i="22"/>
  <c r="K459" i="22"/>
  <c r="L459" i="22"/>
  <c r="K423" i="22"/>
  <c r="L423" i="22"/>
  <c r="K405" i="22"/>
  <c r="L405" i="22"/>
  <c r="K373" i="22"/>
  <c r="L373" i="22"/>
  <c r="L342" i="22"/>
  <c r="K342" i="22"/>
  <c r="K310" i="22"/>
  <c r="L310" i="22"/>
  <c r="K208" i="22"/>
  <c r="L208" i="22"/>
  <c r="L139" i="22"/>
  <c r="K139" i="22"/>
  <c r="K743" i="22"/>
  <c r="L743" i="22"/>
  <c r="K737" i="22"/>
  <c r="L737" i="22"/>
  <c r="K717" i="22"/>
  <c r="L717" i="22"/>
  <c r="K696" i="22"/>
  <c r="L696" i="22"/>
  <c r="L680" i="22"/>
  <c r="K680" i="22"/>
  <c r="K651" i="22"/>
  <c r="L651" i="22"/>
  <c r="L624" i="22"/>
  <c r="K624" i="22"/>
  <c r="K591" i="22"/>
  <c r="L591" i="22"/>
  <c r="K559" i="22"/>
  <c r="L559" i="22"/>
  <c r="L535" i="22"/>
  <c r="K535" i="22"/>
  <c r="K511" i="22"/>
  <c r="L511" i="22"/>
  <c r="K478" i="22"/>
  <c r="L478" i="22"/>
  <c r="L451" i="22"/>
  <c r="K451" i="22"/>
  <c r="K416" i="22"/>
  <c r="L416" i="22"/>
  <c r="L385" i="22"/>
  <c r="K385" i="22"/>
  <c r="K360" i="22"/>
  <c r="L360" i="22"/>
  <c r="K328" i="22"/>
  <c r="L328" i="22"/>
  <c r="K303" i="22"/>
  <c r="L303" i="22"/>
  <c r="L201" i="22"/>
  <c r="K201" i="22"/>
  <c r="L151" i="22"/>
  <c r="K151" i="22"/>
  <c r="L14" i="22"/>
  <c r="K14" i="22"/>
  <c r="L730" i="22"/>
  <c r="K730" i="22"/>
  <c r="K695" i="22"/>
  <c r="L695" i="22"/>
  <c r="L657" i="22"/>
  <c r="K657" i="22"/>
  <c r="L616" i="22"/>
  <c r="K616" i="22"/>
  <c r="L584" i="22"/>
  <c r="K584" i="22"/>
  <c r="K552" i="22"/>
  <c r="L552" i="22"/>
  <c r="K528" i="22"/>
  <c r="L528" i="22"/>
  <c r="L504" i="22"/>
  <c r="K504" i="22"/>
  <c r="K483" i="22"/>
  <c r="L483" i="22"/>
  <c r="K463" i="22"/>
  <c r="L463" i="22"/>
  <c r="K436" i="22"/>
  <c r="L436" i="22"/>
  <c r="K415" i="22"/>
  <c r="L415" i="22"/>
  <c r="L384" i="22"/>
  <c r="K384" i="22"/>
  <c r="L340" i="22"/>
  <c r="K340" i="22"/>
  <c r="L296" i="22"/>
  <c r="K296" i="22"/>
  <c r="L212" i="22"/>
  <c r="K212" i="22"/>
  <c r="L174" i="22"/>
  <c r="K174" i="22"/>
  <c r="L131" i="22"/>
  <c r="K131" i="22"/>
  <c r="L98" i="22"/>
  <c r="L99" i="22" s="1"/>
  <c r="K98" i="22"/>
  <c r="K99" i="22" s="1"/>
  <c r="K51" i="22"/>
  <c r="L51" i="22"/>
  <c r="L740" i="22"/>
  <c r="K740" i="22"/>
  <c r="L714" i="22"/>
  <c r="K714" i="22"/>
  <c r="K685" i="22"/>
  <c r="L685" i="22"/>
  <c r="L655" i="22"/>
  <c r="K655" i="22"/>
  <c r="K633" i="22"/>
  <c r="L633" i="22"/>
  <c r="L608" i="22"/>
  <c r="K608" i="22"/>
  <c r="L588" i="22"/>
  <c r="K588" i="22"/>
  <c r="K562" i="22"/>
  <c r="L562" i="22"/>
  <c r="L538" i="22"/>
  <c r="K538" i="22"/>
  <c r="K514" i="22"/>
  <c r="L514" i="22"/>
  <c r="K495" i="22"/>
  <c r="L495" i="22"/>
  <c r="L474" i="22"/>
  <c r="K474" i="22"/>
  <c r="K454" i="22"/>
  <c r="L454" i="22"/>
  <c r="K425" i="22"/>
  <c r="L425" i="22"/>
  <c r="K407" i="22"/>
  <c r="L407" i="22"/>
  <c r="K382" i="22"/>
  <c r="L382" i="22"/>
  <c r="K363" i="22"/>
  <c r="L363" i="22"/>
  <c r="L337" i="22"/>
  <c r="K337" i="22"/>
  <c r="K306" i="22"/>
  <c r="L306" i="22"/>
  <c r="K281" i="22"/>
  <c r="L281" i="22"/>
  <c r="L230" i="22"/>
  <c r="K230" i="22"/>
  <c r="L210" i="22"/>
  <c r="K210" i="22"/>
  <c r="K191" i="22"/>
  <c r="L191" i="22"/>
  <c r="L170" i="22"/>
  <c r="K170" i="22"/>
  <c r="L141" i="22"/>
  <c r="K141" i="22"/>
  <c r="L95" i="22"/>
  <c r="K95" i="22"/>
  <c r="K703" i="22"/>
  <c r="L703" i="22"/>
  <c r="K639" i="22"/>
  <c r="L639" i="22"/>
  <c r="K542" i="22"/>
  <c r="L542" i="22"/>
  <c r="K500" i="22"/>
  <c r="L500" i="22"/>
  <c r="L452" i="22"/>
  <c r="K452" i="22"/>
  <c r="K398" i="22"/>
  <c r="L398" i="22"/>
  <c r="K348" i="22"/>
  <c r="L348" i="22"/>
  <c r="K292" i="22"/>
  <c r="L292" i="22"/>
  <c r="K246" i="22"/>
  <c r="L246" i="22"/>
  <c r="K202" i="22"/>
  <c r="L202" i="22"/>
  <c r="L176" i="22"/>
  <c r="K176" i="22"/>
  <c r="L152" i="22"/>
  <c r="K152" i="22"/>
  <c r="K127" i="22"/>
  <c r="L127" i="22"/>
  <c r="L121" i="22"/>
  <c r="K121" i="22"/>
  <c r="L109" i="22"/>
  <c r="K109" i="22"/>
  <c r="K71" i="22"/>
  <c r="L71" i="22"/>
  <c r="K65" i="22"/>
  <c r="L65" i="22"/>
  <c r="K59" i="22"/>
  <c r="L59" i="22"/>
  <c r="L46" i="22"/>
  <c r="K46" i="22"/>
  <c r="K33" i="22"/>
  <c r="L33" i="22"/>
  <c r="K21" i="22"/>
  <c r="L21" i="22"/>
  <c r="L724" i="22"/>
  <c r="K724" i="22"/>
  <c r="L658" i="22"/>
  <c r="K658" i="22"/>
  <c r="L617" i="22"/>
  <c r="K617" i="22"/>
  <c r="K579" i="22"/>
  <c r="L579" i="22"/>
  <c r="K541" i="22"/>
  <c r="L541" i="22"/>
  <c r="K491" i="22"/>
  <c r="L491" i="22"/>
  <c r="L445" i="22"/>
  <c r="K445" i="22"/>
  <c r="L391" i="22"/>
  <c r="K391" i="22"/>
  <c r="K341" i="22"/>
  <c r="L341" i="22"/>
  <c r="L278" i="22"/>
  <c r="K278" i="22"/>
  <c r="K226" i="22"/>
  <c r="L226" i="22"/>
  <c r="L194" i="22"/>
  <c r="K194" i="22"/>
  <c r="L158" i="22"/>
  <c r="K158" i="22"/>
  <c r="L138" i="22"/>
  <c r="K138" i="22"/>
  <c r="K126" i="22"/>
  <c r="L126" i="22"/>
  <c r="K120" i="22"/>
  <c r="L120" i="22"/>
  <c r="K100" i="22"/>
  <c r="L100" i="22"/>
  <c r="K76" i="22"/>
  <c r="L76" i="22"/>
  <c r="L70" i="22"/>
  <c r="K70" i="22"/>
  <c r="K58" i="22"/>
  <c r="L58" i="22"/>
  <c r="K45" i="22"/>
  <c r="L45" i="22"/>
  <c r="L39" i="22"/>
  <c r="K39" i="22"/>
  <c r="L32" i="22"/>
  <c r="K32" i="22"/>
  <c r="L20" i="22"/>
  <c r="K20" i="22"/>
  <c r="L742" i="22"/>
  <c r="K742" i="22"/>
  <c r="L701" i="22"/>
  <c r="K701" i="22"/>
  <c r="K663" i="22"/>
  <c r="L663" i="22"/>
  <c r="L629" i="22"/>
  <c r="K629" i="22"/>
  <c r="K598" i="22"/>
  <c r="L598" i="22"/>
  <c r="L558" i="22"/>
  <c r="K558" i="22"/>
  <c r="K510" i="22"/>
  <c r="L510" i="22"/>
  <c r="L444" i="22"/>
  <c r="K444" i="22"/>
  <c r="K396" i="22"/>
  <c r="L396" i="22"/>
  <c r="K346" i="22"/>
  <c r="L346" i="22"/>
  <c r="L302" i="22"/>
  <c r="K302" i="22"/>
  <c r="K265" i="22"/>
  <c r="L265" i="22"/>
  <c r="L218" i="22"/>
  <c r="K218" i="22"/>
  <c r="K181" i="22"/>
  <c r="L181" i="22"/>
  <c r="K150" i="22"/>
  <c r="L150" i="22"/>
  <c r="K137" i="22"/>
  <c r="L137" i="22"/>
  <c r="K119" i="22"/>
  <c r="L119" i="22"/>
  <c r="K105" i="22"/>
  <c r="L105" i="22"/>
  <c r="K81" i="22"/>
  <c r="L81" i="22"/>
  <c r="K63" i="22"/>
  <c r="L63" i="22"/>
  <c r="K57" i="22"/>
  <c r="L57" i="22"/>
  <c r="L44" i="22"/>
  <c r="K44" i="22"/>
  <c r="L38" i="22"/>
  <c r="K38" i="22"/>
  <c r="K25" i="22"/>
  <c r="L25" i="22"/>
  <c r="K13" i="22"/>
  <c r="L13" i="22"/>
  <c r="K746" i="22"/>
  <c r="L746" i="22"/>
  <c r="K734" i="22"/>
  <c r="L734" i="22"/>
  <c r="L705" i="22"/>
  <c r="K705" i="22"/>
  <c r="L693" i="22"/>
  <c r="K693" i="22"/>
  <c r="L661" i="22"/>
  <c r="K661" i="22"/>
  <c r="K627" i="22"/>
  <c r="L627" i="22"/>
  <c r="L602" i="22"/>
  <c r="K602" i="22"/>
  <c r="K576" i="22"/>
  <c r="L576" i="22"/>
  <c r="K550" i="22"/>
  <c r="L550" i="22"/>
  <c r="K526" i="22"/>
  <c r="L526" i="22"/>
  <c r="K502" i="22"/>
  <c r="L502" i="22"/>
  <c r="K468" i="22"/>
  <c r="L468" i="22"/>
  <c r="K433" i="22"/>
  <c r="L433" i="22"/>
  <c r="L394" i="22"/>
  <c r="K394" i="22"/>
  <c r="K369" i="22"/>
  <c r="L369" i="22"/>
  <c r="L331" i="22"/>
  <c r="K331" i="22"/>
  <c r="L300" i="22"/>
  <c r="K300" i="22"/>
  <c r="L275" i="22"/>
  <c r="K275" i="22"/>
  <c r="L248" i="22"/>
  <c r="K248" i="22"/>
  <c r="L223" i="22"/>
  <c r="K223" i="22"/>
  <c r="K185" i="22"/>
  <c r="L185" i="22"/>
  <c r="L123" i="22"/>
  <c r="K123" i="22"/>
  <c r="L745" i="22"/>
  <c r="K745" i="22"/>
  <c r="K739" i="22"/>
  <c r="L739" i="22"/>
  <c r="K733" i="22"/>
  <c r="L733" i="22"/>
  <c r="K726" i="22"/>
  <c r="L726" i="22"/>
  <c r="K720" i="22"/>
  <c r="L720" i="22"/>
  <c r="L712" i="22"/>
  <c r="K712" i="22"/>
  <c r="L704" i="22"/>
  <c r="K704" i="22"/>
  <c r="L698" i="22"/>
  <c r="K698" i="22"/>
  <c r="K692" i="22"/>
  <c r="L692" i="22"/>
  <c r="L683" i="22"/>
  <c r="K683" i="22"/>
  <c r="L676" i="22"/>
  <c r="K676" i="22"/>
  <c r="K667" i="22"/>
  <c r="L667" i="22"/>
  <c r="K660" i="22"/>
  <c r="L660" i="22"/>
  <c r="K653" i="22"/>
  <c r="L653" i="22"/>
  <c r="L646" i="22"/>
  <c r="K646" i="22"/>
  <c r="L640" i="22"/>
  <c r="K640" i="22"/>
  <c r="K632" i="22"/>
  <c r="L632" i="22"/>
  <c r="K626" i="22"/>
  <c r="L626" i="22"/>
  <c r="K619" i="22"/>
  <c r="L619" i="22"/>
  <c r="K613" i="22"/>
  <c r="L613" i="22"/>
  <c r="K607" i="22"/>
  <c r="L607" i="22"/>
  <c r="K601" i="22"/>
  <c r="L601" i="22"/>
  <c r="L594" i="22"/>
  <c r="L595" i="22" s="1"/>
  <c r="K594" i="22"/>
  <c r="K595" i="22" s="1"/>
  <c r="K587" i="22"/>
  <c r="L587" i="22"/>
  <c r="L581" i="22"/>
  <c r="K581" i="22"/>
  <c r="L574" i="22"/>
  <c r="L575" i="22" s="1"/>
  <c r="K574" i="22"/>
  <c r="K575" i="22" s="1"/>
  <c r="K567" i="22"/>
  <c r="L567" i="22"/>
  <c r="K561" i="22"/>
  <c r="L561" i="22"/>
  <c r="K555" i="22"/>
  <c r="L555" i="22"/>
  <c r="K549" i="22"/>
  <c r="L549" i="22"/>
  <c r="K543" i="22"/>
  <c r="L543" i="22"/>
  <c r="K537" i="22"/>
  <c r="L537" i="22"/>
  <c r="K531" i="22"/>
  <c r="L531" i="22"/>
  <c r="K525" i="22"/>
  <c r="L525" i="22"/>
  <c r="K519" i="22"/>
  <c r="L519" i="22"/>
  <c r="K513" i="22"/>
  <c r="L513" i="22"/>
  <c r="K507" i="22"/>
  <c r="L507" i="22"/>
  <c r="K501" i="22"/>
  <c r="L501" i="22"/>
  <c r="K493" i="22"/>
  <c r="L493" i="22"/>
  <c r="L486" i="22"/>
  <c r="K486" i="22"/>
  <c r="K480" i="22"/>
  <c r="L480" i="22"/>
  <c r="L473" i="22"/>
  <c r="K473" i="22"/>
  <c r="K466" i="22"/>
  <c r="L466" i="22"/>
  <c r="L460" i="22"/>
  <c r="K460" i="22"/>
  <c r="K453" i="22"/>
  <c r="L453" i="22"/>
  <c r="K447" i="22"/>
  <c r="L447" i="22"/>
  <c r="K441" i="22"/>
  <c r="L441" i="22"/>
  <c r="K432" i="22"/>
  <c r="L432" i="22"/>
  <c r="L424" i="22"/>
  <c r="K424" i="22"/>
  <c r="K418" i="22"/>
  <c r="L418" i="22"/>
  <c r="K412" i="22"/>
  <c r="L412" i="22"/>
  <c r="K406" i="22"/>
  <c r="L406" i="22"/>
  <c r="K399" i="22"/>
  <c r="L399" i="22"/>
  <c r="K393" i="22"/>
  <c r="L393" i="22"/>
  <c r="K387" i="22"/>
  <c r="L387" i="22"/>
  <c r="K381" i="22"/>
  <c r="L381" i="22"/>
  <c r="K374" i="22"/>
  <c r="L374" i="22"/>
  <c r="L368" i="22"/>
  <c r="K368" i="22"/>
  <c r="K362" i="22"/>
  <c r="L362" i="22"/>
  <c r="K356" i="22"/>
  <c r="L356" i="22"/>
  <c r="K349" i="22"/>
  <c r="L349" i="22"/>
  <c r="L343" i="22"/>
  <c r="K343" i="22"/>
  <c r="K336" i="22"/>
  <c r="L336" i="22"/>
  <c r="L330" i="22"/>
  <c r="K330" i="22"/>
  <c r="K323" i="22"/>
  <c r="L323" i="22"/>
  <c r="L317" i="22"/>
  <c r="K317" i="22"/>
  <c r="K311" i="22"/>
  <c r="L311" i="22"/>
  <c r="L305" i="22"/>
  <c r="K305" i="22"/>
  <c r="L299" i="22"/>
  <c r="K299" i="22"/>
  <c r="L293" i="22"/>
  <c r="K293" i="22"/>
  <c r="K287" i="22"/>
  <c r="L287" i="22"/>
  <c r="K280" i="22"/>
  <c r="L280" i="22"/>
  <c r="K274" i="22"/>
  <c r="L274" i="22"/>
  <c r="K268" i="22"/>
  <c r="L268" i="22"/>
  <c r="K247" i="22"/>
  <c r="L247" i="22"/>
  <c r="K241" i="22"/>
  <c r="L241" i="22"/>
  <c r="K235" i="22"/>
  <c r="L235" i="22"/>
  <c r="K229" i="22"/>
  <c r="L229" i="22"/>
  <c r="K222" i="22"/>
  <c r="L222" i="22"/>
  <c r="L215" i="22"/>
  <c r="K215" i="22"/>
  <c r="K209" i="22"/>
  <c r="L209" i="22"/>
  <c r="K203" i="22"/>
  <c r="L203" i="22"/>
  <c r="K196" i="22"/>
  <c r="L196" i="22"/>
  <c r="K190" i="22"/>
  <c r="L190" i="22"/>
  <c r="L184" i="22"/>
  <c r="K184" i="22"/>
  <c r="K177" i="22"/>
  <c r="L177" i="22"/>
  <c r="K169" i="22"/>
  <c r="L169" i="22"/>
  <c r="K160" i="22"/>
  <c r="L160" i="22"/>
  <c r="K153" i="22"/>
  <c r="L153" i="22"/>
  <c r="L146" i="22"/>
  <c r="K146" i="22"/>
  <c r="L140" i="22"/>
  <c r="K140" i="22"/>
  <c r="L134" i="22"/>
  <c r="K134" i="22"/>
  <c r="L128" i="22"/>
  <c r="K128" i="22"/>
  <c r="L122" i="22"/>
  <c r="K122" i="22"/>
  <c r="L116" i="22"/>
  <c r="K116" i="22"/>
  <c r="L110" i="22"/>
  <c r="K110" i="22"/>
  <c r="L102" i="22"/>
  <c r="K102" i="22"/>
  <c r="K93" i="22"/>
  <c r="K94" i="22" s="1"/>
  <c r="L93" i="22"/>
  <c r="L94" i="22" s="1"/>
  <c r="L78" i="22"/>
  <c r="K78" i="22"/>
  <c r="K72" i="22"/>
  <c r="L72" i="22"/>
  <c r="L66" i="22"/>
  <c r="K66" i="22"/>
  <c r="K60" i="22"/>
  <c r="L60" i="22"/>
  <c r="K54" i="22"/>
  <c r="L54" i="22"/>
  <c r="K47" i="22"/>
  <c r="L47" i="22"/>
  <c r="K41" i="22"/>
  <c r="L41" i="22"/>
  <c r="K35" i="22"/>
  <c r="L35" i="22"/>
  <c r="K28" i="22"/>
  <c r="L28" i="22"/>
  <c r="K22" i="22"/>
  <c r="L22" i="22"/>
  <c r="K16" i="22"/>
  <c r="L16" i="22"/>
  <c r="K744" i="22"/>
  <c r="L744" i="22"/>
  <c r="L718" i="22"/>
  <c r="K718" i="22"/>
  <c r="K674" i="22"/>
  <c r="L674" i="22"/>
  <c r="L645" i="22"/>
  <c r="K645" i="22"/>
  <c r="K612" i="22"/>
  <c r="L612" i="22"/>
  <c r="K586" i="22"/>
  <c r="L586" i="22"/>
  <c r="K560" i="22"/>
  <c r="L560" i="22"/>
  <c r="L518" i="22"/>
  <c r="K518" i="22"/>
  <c r="K479" i="22"/>
  <c r="L479" i="22"/>
  <c r="K439" i="22"/>
  <c r="K440" i="22" s="1"/>
  <c r="L439" i="22"/>
  <c r="L440" i="22" s="1"/>
  <c r="K411" i="22"/>
  <c r="L411" i="22"/>
  <c r="K380" i="22"/>
  <c r="L380" i="22"/>
  <c r="L355" i="22"/>
  <c r="K355" i="22"/>
  <c r="L329" i="22"/>
  <c r="K329" i="22"/>
  <c r="L304" i="22"/>
  <c r="K304" i="22"/>
  <c r="L279" i="22"/>
  <c r="K279" i="22"/>
  <c r="L228" i="22"/>
  <c r="K228" i="22"/>
  <c r="K195" i="22"/>
  <c r="L195" i="22"/>
  <c r="L167" i="22"/>
  <c r="K167" i="22"/>
  <c r="K133" i="22"/>
  <c r="L133" i="22"/>
  <c r="K91" i="22"/>
  <c r="L91" i="22"/>
  <c r="L40" i="22"/>
  <c r="K40" i="22"/>
  <c r="L731" i="22"/>
  <c r="K731" i="22"/>
  <c r="K689" i="22"/>
  <c r="K690" i="22" s="1"/>
  <c r="L689" i="22"/>
  <c r="L690" i="22" s="1"/>
  <c r="K644" i="22"/>
  <c r="L644" i="22"/>
  <c r="K585" i="22"/>
  <c r="L585" i="22"/>
  <c r="K553" i="22"/>
  <c r="L553" i="22"/>
  <c r="K523" i="22"/>
  <c r="L523" i="22"/>
  <c r="K498" i="22"/>
  <c r="L498" i="22"/>
  <c r="L458" i="22"/>
  <c r="K458" i="22"/>
  <c r="K422" i="22"/>
  <c r="L422" i="22"/>
  <c r="L397" i="22"/>
  <c r="K397" i="22"/>
  <c r="K366" i="22"/>
  <c r="L366" i="22"/>
  <c r="L347" i="22"/>
  <c r="K347" i="22"/>
  <c r="K315" i="22"/>
  <c r="L315" i="22"/>
  <c r="K291" i="22"/>
  <c r="L291" i="22"/>
  <c r="L266" i="22"/>
  <c r="K266" i="22"/>
  <c r="K233" i="22"/>
  <c r="L233" i="22"/>
  <c r="K207" i="22"/>
  <c r="L207" i="22"/>
  <c r="K175" i="22"/>
  <c r="L175" i="22"/>
  <c r="K132" i="22"/>
  <c r="L132" i="22"/>
  <c r="K90" i="22"/>
  <c r="L90" i="22"/>
  <c r="L26" i="22"/>
  <c r="K26" i="22"/>
  <c r="K716" i="22"/>
  <c r="L716" i="22"/>
  <c r="K679" i="22"/>
  <c r="L679" i="22"/>
  <c r="K643" i="22"/>
  <c r="L643" i="22"/>
  <c r="L610" i="22"/>
  <c r="K610" i="22"/>
  <c r="K578" i="22"/>
  <c r="L578" i="22"/>
  <c r="L540" i="22"/>
  <c r="K540" i="22"/>
  <c r="L516" i="22"/>
  <c r="K516" i="22"/>
  <c r="K470" i="22"/>
  <c r="L470" i="22"/>
  <c r="K421" i="22"/>
  <c r="L421" i="22"/>
  <c r="K371" i="22"/>
  <c r="L371" i="22"/>
  <c r="K327" i="22"/>
  <c r="L327" i="22"/>
  <c r="L284" i="22"/>
  <c r="K284" i="22"/>
  <c r="K244" i="22"/>
  <c r="L244" i="22"/>
  <c r="L206" i="22"/>
  <c r="K206" i="22"/>
  <c r="L164" i="22"/>
  <c r="L165" i="22" s="1"/>
  <c r="K164" i="22"/>
  <c r="K165" i="22" s="1"/>
  <c r="L125" i="22"/>
  <c r="K125" i="22"/>
  <c r="L75" i="22"/>
  <c r="K75" i="22"/>
  <c r="L727" i="22"/>
  <c r="K727" i="22"/>
  <c r="L699" i="22"/>
  <c r="K699" i="22"/>
  <c r="L668" i="22"/>
  <c r="K668" i="22"/>
  <c r="L641" i="22"/>
  <c r="K641" i="22"/>
  <c r="K614" i="22"/>
  <c r="L614" i="22"/>
  <c r="L582" i="22"/>
  <c r="K582" i="22"/>
  <c r="K556" i="22"/>
  <c r="L556" i="22"/>
  <c r="L532" i="22"/>
  <c r="K532" i="22"/>
  <c r="L508" i="22"/>
  <c r="K508" i="22"/>
  <c r="K487" i="22"/>
  <c r="L487" i="22"/>
  <c r="K461" i="22"/>
  <c r="L461" i="22"/>
  <c r="K442" i="22"/>
  <c r="L442" i="22"/>
  <c r="K419" i="22"/>
  <c r="L419" i="22"/>
  <c r="L400" i="22"/>
  <c r="K400" i="22"/>
  <c r="K375" i="22"/>
  <c r="L375" i="22"/>
  <c r="K357" i="22"/>
  <c r="L357" i="22"/>
  <c r="L344" i="22"/>
  <c r="K344" i="22"/>
  <c r="K324" i="22"/>
  <c r="L324" i="22"/>
  <c r="K312" i="22"/>
  <c r="L312" i="22"/>
  <c r="K294" i="22"/>
  <c r="L294" i="22"/>
  <c r="L269" i="22"/>
  <c r="K269" i="22"/>
  <c r="L242" i="22"/>
  <c r="K242" i="22"/>
  <c r="K204" i="22"/>
  <c r="L204" i="22"/>
  <c r="K161" i="22"/>
  <c r="L161" i="22"/>
  <c r="L79" i="22"/>
  <c r="K79" i="22"/>
  <c r="H733" i="26"/>
  <c r="I733" i="26"/>
  <c r="G733" i="19"/>
  <c r="F733" i="19"/>
  <c r="P684" i="22" l="1"/>
  <c r="K97" i="22"/>
  <c r="K171" i="22"/>
  <c r="L638" i="22"/>
  <c r="L88" i="22"/>
  <c r="L688" i="22"/>
  <c r="L97" i="22"/>
  <c r="L728" i="22"/>
  <c r="K728" i="22"/>
  <c r="L713" i="22"/>
  <c r="K688" i="22"/>
  <c r="K681" i="22"/>
  <c r="L681" i="22"/>
  <c r="K672" i="22"/>
  <c r="L672" i="22"/>
  <c r="K638" i="22"/>
  <c r="K434" i="22"/>
  <c r="O431" i="22"/>
  <c r="K178" i="22"/>
  <c r="K654" i="22"/>
  <c r="O638" i="22"/>
  <c r="P438" i="22"/>
  <c r="P672" i="22"/>
  <c r="P434" i="22"/>
  <c r="L494" i="22"/>
  <c r="L499" i="22"/>
  <c r="K684" i="22"/>
  <c r="K620" i="22"/>
  <c r="K219" i="22"/>
  <c r="P34" i="22"/>
  <c r="P339" i="22"/>
  <c r="P719" i="22"/>
  <c r="P351" i="22"/>
  <c r="P106" i="22"/>
  <c r="P227" i="22"/>
  <c r="O494" i="22"/>
  <c r="O665" i="22"/>
  <c r="J749" i="22"/>
  <c r="G3" i="17" s="1"/>
  <c r="G10" i="17" s="1"/>
  <c r="K494" i="22"/>
  <c r="K499" i="22"/>
  <c r="L684" i="22"/>
  <c r="O719" i="22"/>
  <c r="O351" i="22"/>
  <c r="P494" i="22"/>
  <c r="P665" i="22"/>
  <c r="L434" i="22"/>
  <c r="L650" i="22"/>
  <c r="K88" i="22"/>
  <c r="K155" i="22"/>
  <c r="P654" i="22"/>
  <c r="O475" i="22"/>
  <c r="I749" i="22"/>
  <c r="F3" i="17" s="1"/>
  <c r="F10" i="17" s="1"/>
  <c r="K650" i="22"/>
  <c r="L155" i="22"/>
  <c r="O654" i="22"/>
  <c r="P475" i="22"/>
  <c r="L227" i="22"/>
  <c r="P402" i="22"/>
  <c r="O262" i="22"/>
  <c r="L148" i="22"/>
  <c r="L219" i="22"/>
  <c r="O34" i="22"/>
  <c r="O339" i="22"/>
  <c r="O402" i="22"/>
  <c r="O227" i="22"/>
  <c r="P85" i="22"/>
  <c r="K250" i="22"/>
  <c r="L106" i="22"/>
  <c r="L283" i="22"/>
  <c r="K635" i="22"/>
  <c r="L377" i="22"/>
  <c r="P748" i="22"/>
  <c r="O620" i="22"/>
  <c r="O650" i="22"/>
  <c r="L250" i="22"/>
  <c r="K106" i="22"/>
  <c r="L665" i="22"/>
  <c r="K713" i="22"/>
  <c r="L635" i="22"/>
  <c r="P650" i="22"/>
  <c r="L455" i="22"/>
  <c r="K708" i="22"/>
  <c r="L490" i="22"/>
  <c r="O283" i="22"/>
  <c r="L255" i="22"/>
  <c r="P219" i="22"/>
  <c r="P708" i="22"/>
  <c r="P48" i="22"/>
  <c r="K262" i="22"/>
  <c r="K455" i="22"/>
  <c r="L178" i="22"/>
  <c r="L708" i="22"/>
  <c r="K490" i="22"/>
  <c r="K669" i="22"/>
  <c r="O499" i="22"/>
  <c r="K255" i="22"/>
  <c r="O97" i="22"/>
  <c r="L48" i="22"/>
  <c r="L593" i="22"/>
  <c r="K719" i="22"/>
  <c r="L199" i="22"/>
  <c r="K339" i="22"/>
  <c r="K92" i="22"/>
  <c r="P155" i="22"/>
  <c r="O325" i="22"/>
  <c r="O148" i="22"/>
  <c r="O250" i="22"/>
  <c r="O573" i="22"/>
  <c r="P455" i="22"/>
  <c r="K48" i="22"/>
  <c r="K593" i="22"/>
  <c r="L719" i="22"/>
  <c r="K199" i="22"/>
  <c r="L339" i="22"/>
  <c r="L92" i="22"/>
  <c r="O155" i="22"/>
  <c r="P325" i="22"/>
  <c r="P148" i="22"/>
  <c r="P250" i="22"/>
  <c r="P573" i="22"/>
  <c r="O455" i="22"/>
  <c r="L171" i="22"/>
  <c r="L654" i="22"/>
  <c r="L431" i="22"/>
  <c r="K34" i="22"/>
  <c r="L748" i="22"/>
  <c r="L402" i="22"/>
  <c r="K168" i="22"/>
  <c r="O163" i="22"/>
  <c r="P377" i="22"/>
  <c r="O92" i="22"/>
  <c r="O178" i="22"/>
  <c r="P255" i="22"/>
  <c r="O428" i="22"/>
  <c r="P638" i="22"/>
  <c r="O168" i="22"/>
  <c r="P675" i="22"/>
  <c r="O88" i="22"/>
  <c r="P171" i="22"/>
  <c r="P635" i="22"/>
  <c r="K665" i="22"/>
  <c r="K428" i="22"/>
  <c r="K431" i="22"/>
  <c r="L34" i="22"/>
  <c r="K748" i="22"/>
  <c r="K402" i="22"/>
  <c r="L168" i="22"/>
  <c r="P163" i="22"/>
  <c r="O377" i="22"/>
  <c r="P92" i="22"/>
  <c r="P178" i="22"/>
  <c r="O255" i="22"/>
  <c r="P428" i="22"/>
  <c r="P168" i="22"/>
  <c r="O675" i="22"/>
  <c r="P88" i="22"/>
  <c r="O171" i="22"/>
  <c r="O635" i="22"/>
  <c r="P11" i="22"/>
  <c r="K351" i="22"/>
  <c r="L467" i="22"/>
  <c r="K675" i="22"/>
  <c r="O490" i="22"/>
  <c r="P199" i="22"/>
  <c r="O669" i="22"/>
  <c r="O713" i="22"/>
  <c r="O728" i="22"/>
  <c r="O11" i="22"/>
  <c r="K148" i="22"/>
  <c r="O85" i="22"/>
  <c r="O593" i="22"/>
  <c r="L620" i="22"/>
  <c r="K227" i="22"/>
  <c r="O106" i="22"/>
  <c r="P262" i="22"/>
  <c r="P593" i="22"/>
  <c r="L11" i="22"/>
  <c r="K11" i="22"/>
  <c r="K283" i="22"/>
  <c r="K377" i="22"/>
  <c r="O748" i="22"/>
  <c r="P620" i="22"/>
  <c r="O684" i="22"/>
  <c r="L85" i="22"/>
  <c r="L428" i="22"/>
  <c r="L163" i="22"/>
  <c r="L438" i="22"/>
  <c r="L669" i="22"/>
  <c r="P467" i="22"/>
  <c r="P499" i="22"/>
  <c r="P97" i="22"/>
  <c r="P681" i="22"/>
  <c r="O688" i="22"/>
  <c r="K85" i="22"/>
  <c r="K163" i="22"/>
  <c r="K438" i="22"/>
  <c r="O467" i="22"/>
  <c r="P283" i="22"/>
  <c r="O219" i="22"/>
  <c r="O708" i="22"/>
  <c r="O48" i="22"/>
  <c r="O681" i="22"/>
  <c r="L262" i="22"/>
  <c r="P688" i="22"/>
  <c r="K325" i="22"/>
  <c r="L475" i="22"/>
  <c r="L573" i="22"/>
  <c r="L325" i="22"/>
  <c r="K475" i="22"/>
  <c r="K573" i="22"/>
  <c r="L351" i="22"/>
  <c r="K467" i="22"/>
  <c r="L675" i="22"/>
  <c r="O438" i="22"/>
  <c r="P490" i="22"/>
  <c r="O672" i="22"/>
  <c r="O199" i="22"/>
  <c r="P669" i="22"/>
  <c r="P713" i="22"/>
  <c r="O434" i="22"/>
  <c r="P728" i="22"/>
  <c r="I3" i="19"/>
  <c r="I4" i="19"/>
  <c r="I5" i="19"/>
  <c r="I6" i="19"/>
  <c r="I7" i="19"/>
  <c r="I8" i="19"/>
  <c r="I9" i="19"/>
  <c r="I10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5" i="19"/>
  <c r="I36" i="19"/>
  <c r="I37" i="19"/>
  <c r="I38" i="19"/>
  <c r="I39" i="19"/>
  <c r="I40" i="19"/>
  <c r="I41" i="19"/>
  <c r="I42" i="19"/>
  <c r="I43" i="19"/>
  <c r="I44" i="19"/>
  <c r="I45" i="19"/>
  <c r="I47" i="19"/>
  <c r="I48" i="19"/>
  <c r="I49" i="19"/>
  <c r="I50" i="19"/>
  <c r="I51" i="19"/>
  <c r="I52" i="19"/>
  <c r="I53" i="19"/>
  <c r="I54" i="19"/>
  <c r="I55" i="19"/>
  <c r="I56" i="19"/>
  <c r="I57" i="19"/>
  <c r="I58" i="19"/>
  <c r="I59" i="19"/>
  <c r="I60" i="19"/>
  <c r="I61" i="19"/>
  <c r="I62" i="19"/>
  <c r="I63" i="19"/>
  <c r="I64" i="19"/>
  <c r="I65" i="19"/>
  <c r="I66" i="19"/>
  <c r="I67" i="19"/>
  <c r="I68" i="19"/>
  <c r="I69" i="19"/>
  <c r="I70" i="19"/>
  <c r="I71" i="19"/>
  <c r="I72" i="19"/>
  <c r="I73" i="19"/>
  <c r="I74" i="19"/>
  <c r="I75" i="19"/>
  <c r="I76" i="19"/>
  <c r="I77" i="19"/>
  <c r="I78" i="19"/>
  <c r="I79" i="19"/>
  <c r="I80" i="19"/>
  <c r="I81" i="19"/>
  <c r="I82" i="19"/>
  <c r="I84" i="19"/>
  <c r="I85" i="19"/>
  <c r="I87" i="19"/>
  <c r="I88" i="19"/>
  <c r="I89" i="19"/>
  <c r="I91" i="19"/>
  <c r="I93" i="19"/>
  <c r="I94" i="19"/>
  <c r="I96" i="19"/>
  <c r="I98" i="19"/>
  <c r="I99" i="19"/>
  <c r="I100" i="19"/>
  <c r="I101" i="19"/>
  <c r="I102" i="19"/>
  <c r="I103" i="19"/>
  <c r="I105" i="19"/>
  <c r="I107" i="19"/>
  <c r="I108" i="19"/>
  <c r="I109" i="19"/>
  <c r="I110" i="19"/>
  <c r="I111" i="19"/>
  <c r="I112" i="19"/>
  <c r="I113" i="19"/>
  <c r="I114" i="19"/>
  <c r="I115" i="19"/>
  <c r="I116" i="19"/>
  <c r="I117" i="19"/>
  <c r="I118" i="19"/>
  <c r="I119" i="19"/>
  <c r="I120" i="19"/>
  <c r="I121" i="19"/>
  <c r="I122" i="19"/>
  <c r="I123" i="19"/>
  <c r="I124" i="19"/>
  <c r="I125" i="19"/>
  <c r="I126" i="19"/>
  <c r="I127" i="19"/>
  <c r="I128" i="19"/>
  <c r="I129" i="19"/>
  <c r="I130" i="19"/>
  <c r="I131" i="19"/>
  <c r="I132" i="19"/>
  <c r="I133" i="19"/>
  <c r="I134" i="19"/>
  <c r="I135" i="19"/>
  <c r="I136" i="19"/>
  <c r="I137" i="19"/>
  <c r="I138" i="19"/>
  <c r="I139" i="19"/>
  <c r="I140" i="19"/>
  <c r="I141" i="19"/>
  <c r="I142" i="19"/>
  <c r="I143" i="19"/>
  <c r="I144" i="19"/>
  <c r="I145" i="19"/>
  <c r="I147" i="19"/>
  <c r="I148" i="19"/>
  <c r="I149" i="19"/>
  <c r="I150" i="19"/>
  <c r="I151" i="19"/>
  <c r="I152" i="19"/>
  <c r="I154" i="19"/>
  <c r="I155" i="19"/>
  <c r="I156" i="19"/>
  <c r="I157" i="19"/>
  <c r="I158" i="19"/>
  <c r="I159" i="19"/>
  <c r="I160" i="19"/>
  <c r="I162" i="19"/>
  <c r="I164" i="19"/>
  <c r="I165" i="19"/>
  <c r="I167" i="19"/>
  <c r="I168" i="19"/>
  <c r="I170" i="19"/>
  <c r="I172" i="19"/>
  <c r="I173" i="19"/>
  <c r="I174" i="19"/>
  <c r="I175" i="19"/>
  <c r="I177" i="19"/>
  <c r="I178" i="19"/>
  <c r="I179" i="19"/>
  <c r="I180" i="19"/>
  <c r="I181" i="19"/>
  <c r="I182" i="19"/>
  <c r="I183" i="19"/>
  <c r="I184" i="19"/>
  <c r="I185" i="19"/>
  <c r="I186" i="19"/>
  <c r="I187" i="19"/>
  <c r="I188" i="19"/>
  <c r="I189" i="19"/>
  <c r="I190" i="19"/>
  <c r="I191" i="19"/>
  <c r="I192" i="19"/>
  <c r="I193" i="19"/>
  <c r="I194" i="19"/>
  <c r="I195" i="19"/>
  <c r="I196" i="19"/>
  <c r="I198" i="19"/>
  <c r="I199" i="19"/>
  <c r="I200" i="19"/>
  <c r="I201" i="19"/>
  <c r="I202" i="19"/>
  <c r="I203" i="19"/>
  <c r="I204" i="19"/>
  <c r="I205" i="19"/>
  <c r="I206" i="19"/>
  <c r="I207" i="19"/>
  <c r="I208" i="19"/>
  <c r="I209" i="19"/>
  <c r="I210" i="19"/>
  <c r="I211" i="19"/>
  <c r="I212" i="19"/>
  <c r="I213" i="19"/>
  <c r="I214" i="19"/>
  <c r="I215" i="19"/>
  <c r="I216" i="19"/>
  <c r="I218" i="19"/>
  <c r="I219" i="19"/>
  <c r="I220" i="19"/>
  <c r="I221" i="19"/>
  <c r="I222" i="19"/>
  <c r="I223" i="19"/>
  <c r="I224" i="19"/>
  <c r="I226" i="19"/>
  <c r="I227" i="19"/>
  <c r="I228" i="19"/>
  <c r="I229" i="19"/>
  <c r="I230" i="19"/>
  <c r="I231" i="19"/>
  <c r="I232" i="19"/>
  <c r="I233" i="19"/>
  <c r="I234" i="19"/>
  <c r="I235" i="19"/>
  <c r="I236" i="19"/>
  <c r="I237" i="19"/>
  <c r="I238" i="19"/>
  <c r="I239" i="19"/>
  <c r="I240" i="19"/>
  <c r="I241" i="19"/>
  <c r="I242" i="19"/>
  <c r="I243" i="19"/>
  <c r="I244" i="19"/>
  <c r="I245" i="19"/>
  <c r="I246" i="19"/>
  <c r="I247" i="19"/>
  <c r="I249" i="19"/>
  <c r="I250" i="19"/>
  <c r="I251" i="19"/>
  <c r="I252" i="19"/>
  <c r="I254" i="19"/>
  <c r="I255" i="19"/>
  <c r="I256" i="19"/>
  <c r="I257" i="19"/>
  <c r="I258" i="19"/>
  <c r="I259" i="19"/>
  <c r="I261" i="19"/>
  <c r="I262" i="19"/>
  <c r="I263" i="19"/>
  <c r="I264" i="19"/>
  <c r="I265" i="19"/>
  <c r="I266" i="19"/>
  <c r="I267" i="19"/>
  <c r="I268" i="19"/>
  <c r="I269" i="19"/>
  <c r="I270" i="19"/>
  <c r="I271" i="19"/>
  <c r="I272" i="19"/>
  <c r="I273" i="19"/>
  <c r="I274" i="19"/>
  <c r="I276" i="19"/>
  <c r="I277" i="19"/>
  <c r="I278" i="19"/>
  <c r="I279" i="19"/>
  <c r="I280" i="19"/>
  <c r="I281" i="19"/>
  <c r="I282" i="19"/>
  <c r="I283" i="19"/>
  <c r="I284" i="19"/>
  <c r="I285" i="19"/>
  <c r="I286" i="19"/>
  <c r="I287" i="19"/>
  <c r="I288" i="19"/>
  <c r="I289" i="19"/>
  <c r="I290" i="19"/>
  <c r="I291" i="19"/>
  <c r="I292" i="19"/>
  <c r="I293" i="19"/>
  <c r="I294" i="19"/>
  <c r="I295" i="19"/>
  <c r="I296" i="19"/>
  <c r="I297" i="19"/>
  <c r="I298" i="19"/>
  <c r="I299" i="19"/>
  <c r="I300" i="19"/>
  <c r="I301" i="19"/>
  <c r="I302" i="19"/>
  <c r="I303" i="19"/>
  <c r="I304" i="19"/>
  <c r="I305" i="19"/>
  <c r="I306" i="19"/>
  <c r="I307" i="19"/>
  <c r="I308" i="19"/>
  <c r="I309" i="19"/>
  <c r="I310" i="19"/>
  <c r="I311" i="19"/>
  <c r="I312" i="19"/>
  <c r="I313" i="19"/>
  <c r="I314" i="19"/>
  <c r="I315" i="19"/>
  <c r="I316" i="19"/>
  <c r="I318" i="19"/>
  <c r="I319" i="19"/>
  <c r="I320" i="19"/>
  <c r="I321" i="19"/>
  <c r="I322" i="19"/>
  <c r="I323" i="19"/>
  <c r="I324" i="19"/>
  <c r="I325" i="19"/>
  <c r="I326" i="19"/>
  <c r="I327" i="19"/>
  <c r="I328" i="19"/>
  <c r="I329" i="19"/>
  <c r="I330" i="19"/>
  <c r="I332" i="19"/>
  <c r="I333" i="19"/>
  <c r="I334" i="19"/>
  <c r="I335" i="19"/>
  <c r="I336" i="19"/>
  <c r="I337" i="19"/>
  <c r="I338" i="19"/>
  <c r="I339" i="19"/>
  <c r="I340" i="19"/>
  <c r="I341" i="19"/>
  <c r="I342" i="19"/>
  <c r="I344" i="19"/>
  <c r="I345" i="19"/>
  <c r="I346" i="19"/>
  <c r="I347" i="19"/>
  <c r="I348" i="19"/>
  <c r="I349" i="19"/>
  <c r="I350" i="19"/>
  <c r="I351" i="19"/>
  <c r="I352" i="19"/>
  <c r="I353" i="19"/>
  <c r="I354" i="19"/>
  <c r="I355" i="19"/>
  <c r="I356" i="19"/>
  <c r="I357" i="19"/>
  <c r="I358" i="19"/>
  <c r="I359" i="19"/>
  <c r="I360" i="19"/>
  <c r="I361" i="19"/>
  <c r="I362" i="19"/>
  <c r="I363" i="19"/>
  <c r="I364" i="19"/>
  <c r="I365" i="19"/>
  <c r="I366" i="19"/>
  <c r="I367" i="19"/>
  <c r="I368" i="19"/>
  <c r="I370" i="19"/>
  <c r="I371" i="19"/>
  <c r="I372" i="19"/>
  <c r="I373" i="19"/>
  <c r="I374" i="19"/>
  <c r="I375" i="19"/>
  <c r="I376" i="19"/>
  <c r="I377" i="19"/>
  <c r="I378" i="19"/>
  <c r="I379" i="19"/>
  <c r="I380" i="19"/>
  <c r="I381" i="19"/>
  <c r="I382" i="19"/>
  <c r="I383" i="19"/>
  <c r="I384" i="19"/>
  <c r="I385" i="19"/>
  <c r="I386" i="19"/>
  <c r="I387" i="19"/>
  <c r="I388" i="19"/>
  <c r="I389" i="19"/>
  <c r="I390" i="19"/>
  <c r="I392" i="19"/>
  <c r="I393" i="19"/>
  <c r="I394" i="19"/>
  <c r="I395" i="19"/>
  <c r="I396" i="19"/>
  <c r="I397" i="19"/>
  <c r="I398" i="19"/>
  <c r="I399" i="19"/>
  <c r="I400" i="19"/>
  <c r="I401" i="19"/>
  <c r="I402" i="19"/>
  <c r="I403" i="19"/>
  <c r="I404" i="19"/>
  <c r="I405" i="19"/>
  <c r="I406" i="19"/>
  <c r="I407" i="19"/>
  <c r="I408" i="19"/>
  <c r="I409" i="19"/>
  <c r="I410" i="19"/>
  <c r="I411" i="19"/>
  <c r="I412" i="19"/>
  <c r="I413" i="19"/>
  <c r="I414" i="19"/>
  <c r="I415" i="19"/>
  <c r="I416" i="19"/>
  <c r="I418" i="19"/>
  <c r="I419" i="19"/>
  <c r="I421" i="19"/>
  <c r="I422" i="19"/>
  <c r="I424" i="19"/>
  <c r="I425" i="19"/>
  <c r="I426" i="19"/>
  <c r="I428" i="19"/>
  <c r="I430" i="19"/>
  <c r="I431" i="19"/>
  <c r="I432" i="19"/>
  <c r="I433" i="19"/>
  <c r="I434" i="19"/>
  <c r="I435" i="19"/>
  <c r="I436" i="19"/>
  <c r="I437" i="19"/>
  <c r="I438" i="19"/>
  <c r="I439" i="19"/>
  <c r="I440" i="19"/>
  <c r="I441" i="19"/>
  <c r="I442" i="19"/>
  <c r="I443" i="19"/>
  <c r="I445" i="19"/>
  <c r="I446" i="19"/>
  <c r="I447" i="19"/>
  <c r="I448" i="19"/>
  <c r="I449" i="19"/>
  <c r="I450" i="19"/>
  <c r="I451" i="19"/>
  <c r="I452" i="19"/>
  <c r="I453" i="19"/>
  <c r="I454" i="19"/>
  <c r="I455" i="19"/>
  <c r="I457" i="19"/>
  <c r="I458" i="19"/>
  <c r="I459" i="19"/>
  <c r="I460" i="19"/>
  <c r="I461" i="19"/>
  <c r="I462" i="19"/>
  <c r="I463" i="19"/>
  <c r="I465" i="19"/>
  <c r="I466" i="19"/>
  <c r="I467" i="19"/>
  <c r="I468" i="19"/>
  <c r="I469" i="19"/>
  <c r="I470" i="19"/>
  <c r="I471" i="19"/>
  <c r="I472" i="19"/>
  <c r="I473" i="19"/>
  <c r="I474" i="19"/>
  <c r="I475" i="19"/>
  <c r="I476" i="19"/>
  <c r="I477" i="19"/>
  <c r="I478" i="19"/>
  <c r="I480" i="19"/>
  <c r="I481" i="19"/>
  <c r="I482" i="19"/>
  <c r="I484" i="19"/>
  <c r="I485" i="19"/>
  <c r="I486" i="19"/>
  <c r="I487" i="19"/>
  <c r="I489" i="19"/>
  <c r="I490" i="19"/>
  <c r="I491" i="19"/>
  <c r="I492" i="19"/>
  <c r="I493" i="19"/>
  <c r="I494" i="19"/>
  <c r="I495" i="19"/>
  <c r="I496" i="19"/>
  <c r="I497" i="19"/>
  <c r="I498" i="19"/>
  <c r="I499" i="19"/>
  <c r="I500" i="19"/>
  <c r="I501" i="19"/>
  <c r="I502" i="19"/>
  <c r="I503" i="19"/>
  <c r="I504" i="19"/>
  <c r="I505" i="19"/>
  <c r="I506" i="19"/>
  <c r="I507" i="19"/>
  <c r="I508" i="19"/>
  <c r="I509" i="19"/>
  <c r="I510" i="19"/>
  <c r="I511" i="19"/>
  <c r="I512" i="19"/>
  <c r="I513" i="19"/>
  <c r="I514" i="19"/>
  <c r="I515" i="19"/>
  <c r="I516" i="19"/>
  <c r="I517" i="19"/>
  <c r="I518" i="19"/>
  <c r="I519" i="19"/>
  <c r="I520" i="19"/>
  <c r="I521" i="19"/>
  <c r="I522" i="19"/>
  <c r="I523" i="19"/>
  <c r="I524" i="19"/>
  <c r="I525" i="19"/>
  <c r="I526" i="19"/>
  <c r="I527" i="19"/>
  <c r="I528" i="19"/>
  <c r="I529" i="19"/>
  <c r="I530" i="19"/>
  <c r="I531" i="19"/>
  <c r="I532" i="19"/>
  <c r="I533" i="19"/>
  <c r="I534" i="19"/>
  <c r="I535" i="19"/>
  <c r="I536" i="19"/>
  <c r="I537" i="19"/>
  <c r="I538" i="19"/>
  <c r="I539" i="19"/>
  <c r="I540" i="19"/>
  <c r="I541" i="19"/>
  <c r="I542" i="19"/>
  <c r="I543" i="19"/>
  <c r="I544" i="19"/>
  <c r="I545" i="19"/>
  <c r="I546" i="19"/>
  <c r="I547" i="19"/>
  <c r="I548" i="19"/>
  <c r="I549" i="19"/>
  <c r="I550" i="19"/>
  <c r="I551" i="19"/>
  <c r="I552" i="19"/>
  <c r="I553" i="19"/>
  <c r="I554" i="19"/>
  <c r="I555" i="19"/>
  <c r="I556" i="19"/>
  <c r="I557" i="19"/>
  <c r="I558" i="19"/>
  <c r="I559" i="19"/>
  <c r="I560" i="19"/>
  <c r="I561" i="19"/>
  <c r="I563" i="19"/>
  <c r="I565" i="19"/>
  <c r="I566" i="19"/>
  <c r="I567" i="19"/>
  <c r="I568" i="19"/>
  <c r="I569" i="19"/>
  <c r="I570" i="19"/>
  <c r="I571" i="19"/>
  <c r="I572" i="19"/>
  <c r="I573" i="19"/>
  <c r="I574" i="19"/>
  <c r="I575" i="19"/>
  <c r="I576" i="19"/>
  <c r="I578" i="19"/>
  <c r="I580" i="19"/>
  <c r="I581" i="19"/>
  <c r="I582" i="19"/>
  <c r="I583" i="19"/>
  <c r="I584" i="19"/>
  <c r="I585" i="19"/>
  <c r="I586" i="19"/>
  <c r="I587" i="19"/>
  <c r="I588" i="19"/>
  <c r="I589" i="19"/>
  <c r="I590" i="19"/>
  <c r="I591" i="19"/>
  <c r="I592" i="19"/>
  <c r="I593" i="19"/>
  <c r="I594" i="19"/>
  <c r="I595" i="19"/>
  <c r="I596" i="19"/>
  <c r="I597" i="19"/>
  <c r="I598" i="19"/>
  <c r="I599" i="19"/>
  <c r="I600" i="19"/>
  <c r="I601" i="19"/>
  <c r="I602" i="19"/>
  <c r="I603" i="19"/>
  <c r="I605" i="19"/>
  <c r="I606" i="19"/>
  <c r="I607" i="19"/>
  <c r="I608" i="19"/>
  <c r="I609" i="19"/>
  <c r="I610" i="19"/>
  <c r="I611" i="19"/>
  <c r="I612" i="19"/>
  <c r="I613" i="19"/>
  <c r="I614" i="19"/>
  <c r="I615" i="19"/>
  <c r="I616" i="19"/>
  <c r="I617" i="19"/>
  <c r="I618" i="19"/>
  <c r="I620" i="19"/>
  <c r="I621" i="19"/>
  <c r="I623" i="19"/>
  <c r="I624" i="19"/>
  <c r="I625" i="19"/>
  <c r="I626" i="19"/>
  <c r="I627" i="19"/>
  <c r="I628" i="19"/>
  <c r="I629" i="19"/>
  <c r="I630" i="19"/>
  <c r="I631" i="19"/>
  <c r="I632" i="19"/>
  <c r="I633" i="19"/>
  <c r="I635" i="19"/>
  <c r="I636" i="19"/>
  <c r="I637" i="19"/>
  <c r="I639" i="19"/>
  <c r="I640" i="19"/>
  <c r="I641" i="19"/>
  <c r="I642" i="19"/>
  <c r="I643" i="19"/>
  <c r="I644" i="19"/>
  <c r="I645" i="19"/>
  <c r="I646" i="19"/>
  <c r="I647" i="19"/>
  <c r="I648" i="19"/>
  <c r="I650" i="19"/>
  <c r="I651" i="19"/>
  <c r="I652" i="19"/>
  <c r="I654" i="19"/>
  <c r="I655" i="19"/>
  <c r="I657" i="19"/>
  <c r="I658" i="19"/>
  <c r="I660" i="19"/>
  <c r="I661" i="19"/>
  <c r="I662" i="19"/>
  <c r="I663" i="19"/>
  <c r="I664" i="19"/>
  <c r="I666" i="19"/>
  <c r="I667" i="19"/>
  <c r="I669" i="19"/>
  <c r="I670" i="19"/>
  <c r="I671" i="19"/>
  <c r="I673" i="19"/>
  <c r="I675" i="19"/>
  <c r="I676" i="19"/>
  <c r="I677" i="19"/>
  <c r="I678" i="19"/>
  <c r="I679" i="19"/>
  <c r="I680" i="19"/>
  <c r="I681" i="19"/>
  <c r="I682" i="19"/>
  <c r="I683" i="19"/>
  <c r="I684" i="19"/>
  <c r="I685" i="19"/>
  <c r="I686" i="19"/>
  <c r="I687" i="19"/>
  <c r="I688" i="19"/>
  <c r="I689" i="19"/>
  <c r="I690" i="19"/>
  <c r="I691" i="19"/>
  <c r="I693" i="19"/>
  <c r="I695" i="19"/>
  <c r="I696" i="19"/>
  <c r="I698" i="19"/>
  <c r="I699" i="19"/>
  <c r="I700" i="19"/>
  <c r="I701" i="19"/>
  <c r="I702" i="19"/>
  <c r="I704" i="19"/>
  <c r="I705" i="19"/>
  <c r="I706" i="19"/>
  <c r="I707" i="19"/>
  <c r="I708" i="19"/>
  <c r="I709" i="19"/>
  <c r="I710" i="19"/>
  <c r="I711" i="19"/>
  <c r="I713" i="19"/>
  <c r="I714" i="19"/>
  <c r="I715" i="19"/>
  <c r="I716" i="19"/>
  <c r="I717" i="19"/>
  <c r="I718" i="19"/>
  <c r="I719" i="19"/>
  <c r="I720" i="19"/>
  <c r="I721" i="19"/>
  <c r="I722" i="19"/>
  <c r="I723" i="19"/>
  <c r="I724" i="19"/>
  <c r="I725" i="19"/>
  <c r="I726" i="19"/>
  <c r="I727" i="19"/>
  <c r="I728" i="19"/>
  <c r="I729" i="19"/>
  <c r="I730" i="19"/>
  <c r="I731" i="19"/>
  <c r="H3" i="19"/>
  <c r="H4" i="19"/>
  <c r="H5" i="19"/>
  <c r="H6" i="19"/>
  <c r="H7" i="19"/>
  <c r="H8" i="19"/>
  <c r="H9" i="19"/>
  <c r="H10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31" i="19"/>
  <c r="H32" i="19"/>
  <c r="H33" i="19"/>
  <c r="H35" i="19"/>
  <c r="H36" i="19"/>
  <c r="H37" i="19"/>
  <c r="H38" i="19"/>
  <c r="H39" i="19"/>
  <c r="H40" i="19"/>
  <c r="H41" i="19"/>
  <c r="H42" i="19"/>
  <c r="H43" i="19"/>
  <c r="H44" i="19"/>
  <c r="H45" i="19"/>
  <c r="H47" i="19"/>
  <c r="H48" i="19"/>
  <c r="H49" i="19"/>
  <c r="H50" i="19"/>
  <c r="H51" i="19"/>
  <c r="H52" i="19"/>
  <c r="H53" i="19"/>
  <c r="H54" i="19"/>
  <c r="H55" i="19"/>
  <c r="H56" i="19"/>
  <c r="H57" i="19"/>
  <c r="H58" i="19"/>
  <c r="H59" i="19"/>
  <c r="H60" i="19"/>
  <c r="H61" i="19"/>
  <c r="H62" i="19"/>
  <c r="H63" i="19"/>
  <c r="H64" i="19"/>
  <c r="H65" i="19"/>
  <c r="H66" i="19"/>
  <c r="H67" i="19"/>
  <c r="H68" i="19"/>
  <c r="H69" i="19"/>
  <c r="H70" i="19"/>
  <c r="H71" i="19"/>
  <c r="H72" i="19"/>
  <c r="H73" i="19"/>
  <c r="H74" i="19"/>
  <c r="H75" i="19"/>
  <c r="H76" i="19"/>
  <c r="H77" i="19"/>
  <c r="H78" i="19"/>
  <c r="H79" i="19"/>
  <c r="H80" i="19"/>
  <c r="H81" i="19"/>
  <c r="H82" i="19"/>
  <c r="H84" i="19"/>
  <c r="H85" i="19"/>
  <c r="H87" i="19"/>
  <c r="H88" i="19"/>
  <c r="H89" i="19"/>
  <c r="H91" i="19"/>
  <c r="H93" i="19"/>
  <c r="H94" i="19"/>
  <c r="H96" i="19"/>
  <c r="H98" i="19"/>
  <c r="H99" i="19"/>
  <c r="H100" i="19"/>
  <c r="H101" i="19"/>
  <c r="H102" i="19"/>
  <c r="H103" i="19"/>
  <c r="H105" i="19"/>
  <c r="H107" i="19"/>
  <c r="H108" i="19"/>
  <c r="H109" i="19"/>
  <c r="H110" i="19"/>
  <c r="H111" i="19"/>
  <c r="H112" i="19"/>
  <c r="H113" i="19"/>
  <c r="H114" i="19"/>
  <c r="H115" i="19"/>
  <c r="H116" i="19"/>
  <c r="H117" i="19"/>
  <c r="H118" i="19"/>
  <c r="H119" i="19"/>
  <c r="H120" i="19"/>
  <c r="H121" i="19"/>
  <c r="H122" i="19"/>
  <c r="H123" i="19"/>
  <c r="H124" i="19"/>
  <c r="H125" i="19"/>
  <c r="H126" i="19"/>
  <c r="H127" i="19"/>
  <c r="H128" i="19"/>
  <c r="H129" i="19"/>
  <c r="H130" i="19"/>
  <c r="H131" i="19"/>
  <c r="H132" i="19"/>
  <c r="H133" i="19"/>
  <c r="H134" i="19"/>
  <c r="H135" i="19"/>
  <c r="H136" i="19"/>
  <c r="H137" i="19"/>
  <c r="H138" i="19"/>
  <c r="H139" i="19"/>
  <c r="H140" i="19"/>
  <c r="H141" i="19"/>
  <c r="H142" i="19"/>
  <c r="H143" i="19"/>
  <c r="H144" i="19"/>
  <c r="H145" i="19"/>
  <c r="H147" i="19"/>
  <c r="H148" i="19"/>
  <c r="H149" i="19"/>
  <c r="H150" i="19"/>
  <c r="H151" i="19"/>
  <c r="H152" i="19"/>
  <c r="H154" i="19"/>
  <c r="H155" i="19"/>
  <c r="H156" i="19"/>
  <c r="H157" i="19"/>
  <c r="H158" i="19"/>
  <c r="H159" i="19"/>
  <c r="H160" i="19"/>
  <c r="H162" i="19"/>
  <c r="H164" i="19"/>
  <c r="H165" i="19"/>
  <c r="H167" i="19"/>
  <c r="H168" i="19"/>
  <c r="H170" i="19"/>
  <c r="H172" i="19"/>
  <c r="H173" i="19"/>
  <c r="H174" i="19"/>
  <c r="H175" i="19"/>
  <c r="H177" i="19"/>
  <c r="H178" i="19"/>
  <c r="H179" i="19"/>
  <c r="H180" i="19"/>
  <c r="H181" i="19"/>
  <c r="H182" i="19"/>
  <c r="H183" i="19"/>
  <c r="H184" i="19"/>
  <c r="H185" i="19"/>
  <c r="H186" i="19"/>
  <c r="H187" i="19"/>
  <c r="H188" i="19"/>
  <c r="H189" i="19"/>
  <c r="H190" i="19"/>
  <c r="H191" i="19"/>
  <c r="H192" i="19"/>
  <c r="H193" i="19"/>
  <c r="H194" i="19"/>
  <c r="H195" i="19"/>
  <c r="H196" i="19"/>
  <c r="H198" i="19"/>
  <c r="H199" i="19"/>
  <c r="H200" i="19"/>
  <c r="H201" i="19"/>
  <c r="H202" i="19"/>
  <c r="H203" i="19"/>
  <c r="H204" i="19"/>
  <c r="H205" i="19"/>
  <c r="H206" i="19"/>
  <c r="H207" i="19"/>
  <c r="H208" i="19"/>
  <c r="H209" i="19"/>
  <c r="H210" i="19"/>
  <c r="H211" i="19"/>
  <c r="H212" i="19"/>
  <c r="H213" i="19"/>
  <c r="H214" i="19"/>
  <c r="H215" i="19"/>
  <c r="H216" i="19"/>
  <c r="H218" i="19"/>
  <c r="H219" i="19"/>
  <c r="H220" i="19"/>
  <c r="H221" i="19"/>
  <c r="H222" i="19"/>
  <c r="H223" i="19"/>
  <c r="H224" i="19"/>
  <c r="H226" i="19"/>
  <c r="H227" i="19"/>
  <c r="H228" i="19"/>
  <c r="H229" i="19"/>
  <c r="H230" i="19"/>
  <c r="H231" i="19"/>
  <c r="H232" i="19"/>
  <c r="H233" i="19"/>
  <c r="H234" i="19"/>
  <c r="H235" i="19"/>
  <c r="H236" i="19"/>
  <c r="H237" i="19"/>
  <c r="H238" i="19"/>
  <c r="H239" i="19"/>
  <c r="H240" i="19"/>
  <c r="H241" i="19"/>
  <c r="H242" i="19"/>
  <c r="H243" i="19"/>
  <c r="H244" i="19"/>
  <c r="H245" i="19"/>
  <c r="H246" i="19"/>
  <c r="H247" i="19"/>
  <c r="H249" i="19"/>
  <c r="H250" i="19"/>
  <c r="H251" i="19"/>
  <c r="H252" i="19"/>
  <c r="H254" i="19"/>
  <c r="H255" i="19"/>
  <c r="H256" i="19"/>
  <c r="H257" i="19"/>
  <c r="H258" i="19"/>
  <c r="H259" i="19"/>
  <c r="H261" i="19"/>
  <c r="H262" i="19"/>
  <c r="H263" i="19"/>
  <c r="H264" i="19"/>
  <c r="H265" i="19"/>
  <c r="H266" i="19"/>
  <c r="H267" i="19"/>
  <c r="H268" i="19"/>
  <c r="H269" i="19"/>
  <c r="H270" i="19"/>
  <c r="H271" i="19"/>
  <c r="H272" i="19"/>
  <c r="H273" i="19"/>
  <c r="H274" i="19"/>
  <c r="H276" i="19"/>
  <c r="H277" i="19"/>
  <c r="H278" i="19"/>
  <c r="H279" i="19"/>
  <c r="H280" i="19"/>
  <c r="H281" i="19"/>
  <c r="H282" i="19"/>
  <c r="H283" i="19"/>
  <c r="H284" i="19"/>
  <c r="H285" i="19"/>
  <c r="H286" i="19"/>
  <c r="H287" i="19"/>
  <c r="H288" i="19"/>
  <c r="H289" i="19"/>
  <c r="H290" i="19"/>
  <c r="H291" i="19"/>
  <c r="H292" i="19"/>
  <c r="H293" i="19"/>
  <c r="H294" i="19"/>
  <c r="H295" i="19"/>
  <c r="H296" i="19"/>
  <c r="H297" i="19"/>
  <c r="H298" i="19"/>
  <c r="H299" i="19"/>
  <c r="H300" i="19"/>
  <c r="H301" i="19"/>
  <c r="H302" i="19"/>
  <c r="H303" i="19"/>
  <c r="H304" i="19"/>
  <c r="H305" i="19"/>
  <c r="H306" i="19"/>
  <c r="H307" i="19"/>
  <c r="H308" i="19"/>
  <c r="H309" i="19"/>
  <c r="H310" i="19"/>
  <c r="H311" i="19"/>
  <c r="H312" i="19"/>
  <c r="H313" i="19"/>
  <c r="H314" i="19"/>
  <c r="H315" i="19"/>
  <c r="H316" i="19"/>
  <c r="H318" i="19"/>
  <c r="H319" i="19"/>
  <c r="H320" i="19"/>
  <c r="H321" i="19"/>
  <c r="H322" i="19"/>
  <c r="H323" i="19"/>
  <c r="H324" i="19"/>
  <c r="H325" i="19"/>
  <c r="H326" i="19"/>
  <c r="H327" i="19"/>
  <c r="H328" i="19"/>
  <c r="H329" i="19"/>
  <c r="H330" i="19"/>
  <c r="H332" i="19"/>
  <c r="H333" i="19"/>
  <c r="H334" i="19"/>
  <c r="H335" i="19"/>
  <c r="H336" i="19"/>
  <c r="H337" i="19"/>
  <c r="H338" i="19"/>
  <c r="H339" i="19"/>
  <c r="H340" i="19"/>
  <c r="H341" i="19"/>
  <c r="H342" i="19"/>
  <c r="H344" i="19"/>
  <c r="H345" i="19"/>
  <c r="H346" i="19"/>
  <c r="H347" i="19"/>
  <c r="H348" i="19"/>
  <c r="H349" i="19"/>
  <c r="H350" i="19"/>
  <c r="H351" i="19"/>
  <c r="H352" i="19"/>
  <c r="H353" i="19"/>
  <c r="H354" i="19"/>
  <c r="H355" i="19"/>
  <c r="H356" i="19"/>
  <c r="H357" i="19"/>
  <c r="H358" i="19"/>
  <c r="H359" i="19"/>
  <c r="H360" i="19"/>
  <c r="H361" i="19"/>
  <c r="H362" i="19"/>
  <c r="H363" i="19"/>
  <c r="H364" i="19"/>
  <c r="H365" i="19"/>
  <c r="H366" i="19"/>
  <c r="H367" i="19"/>
  <c r="H368" i="19"/>
  <c r="H370" i="19"/>
  <c r="H371" i="19"/>
  <c r="H372" i="19"/>
  <c r="H373" i="19"/>
  <c r="H374" i="19"/>
  <c r="H375" i="19"/>
  <c r="H376" i="19"/>
  <c r="H377" i="19"/>
  <c r="H378" i="19"/>
  <c r="H379" i="19"/>
  <c r="H380" i="19"/>
  <c r="H381" i="19"/>
  <c r="H382" i="19"/>
  <c r="H383" i="19"/>
  <c r="H384" i="19"/>
  <c r="H385" i="19"/>
  <c r="H386" i="19"/>
  <c r="H387" i="19"/>
  <c r="H388" i="19"/>
  <c r="H389" i="19"/>
  <c r="H390" i="19"/>
  <c r="H392" i="19"/>
  <c r="H393" i="19"/>
  <c r="H394" i="19"/>
  <c r="H395" i="19"/>
  <c r="H396" i="19"/>
  <c r="H397" i="19"/>
  <c r="H398" i="19"/>
  <c r="H399" i="19"/>
  <c r="H400" i="19"/>
  <c r="H401" i="19"/>
  <c r="H402" i="19"/>
  <c r="H403" i="19"/>
  <c r="H404" i="19"/>
  <c r="H405" i="19"/>
  <c r="H406" i="19"/>
  <c r="H407" i="19"/>
  <c r="H408" i="19"/>
  <c r="H409" i="19"/>
  <c r="H410" i="19"/>
  <c r="H411" i="19"/>
  <c r="H412" i="19"/>
  <c r="H413" i="19"/>
  <c r="H414" i="19"/>
  <c r="H415" i="19"/>
  <c r="H416" i="19"/>
  <c r="H418" i="19"/>
  <c r="H419" i="19"/>
  <c r="H421" i="19"/>
  <c r="H422" i="19"/>
  <c r="H424" i="19"/>
  <c r="H425" i="19"/>
  <c r="H426" i="19"/>
  <c r="H428" i="19"/>
  <c r="H430" i="19"/>
  <c r="H431" i="19"/>
  <c r="H432" i="19"/>
  <c r="H433" i="19"/>
  <c r="H434" i="19"/>
  <c r="H435" i="19"/>
  <c r="H436" i="19"/>
  <c r="H437" i="19"/>
  <c r="H438" i="19"/>
  <c r="H439" i="19"/>
  <c r="H440" i="19"/>
  <c r="H441" i="19"/>
  <c r="H442" i="19"/>
  <c r="H443" i="19"/>
  <c r="H445" i="19"/>
  <c r="H446" i="19"/>
  <c r="H447" i="19"/>
  <c r="H448" i="19"/>
  <c r="H449" i="19"/>
  <c r="H450" i="19"/>
  <c r="H451" i="19"/>
  <c r="H452" i="19"/>
  <c r="H453" i="19"/>
  <c r="H454" i="19"/>
  <c r="H455" i="19"/>
  <c r="H457" i="19"/>
  <c r="H458" i="19"/>
  <c r="H459" i="19"/>
  <c r="H460" i="19"/>
  <c r="H461" i="19"/>
  <c r="H462" i="19"/>
  <c r="H463" i="19"/>
  <c r="H465" i="19"/>
  <c r="H466" i="19"/>
  <c r="H467" i="19"/>
  <c r="H468" i="19"/>
  <c r="H469" i="19"/>
  <c r="H470" i="19"/>
  <c r="H471" i="19"/>
  <c r="H472" i="19"/>
  <c r="H473" i="19"/>
  <c r="H474" i="19"/>
  <c r="H475" i="19"/>
  <c r="H476" i="19"/>
  <c r="H477" i="19"/>
  <c r="H478" i="19"/>
  <c r="H480" i="19"/>
  <c r="H481" i="19"/>
  <c r="H482" i="19"/>
  <c r="H484" i="19"/>
  <c r="H485" i="19"/>
  <c r="H486" i="19"/>
  <c r="H487" i="19"/>
  <c r="H489" i="19"/>
  <c r="H490" i="19"/>
  <c r="H491" i="19"/>
  <c r="H492" i="19"/>
  <c r="H493" i="19"/>
  <c r="H494" i="19"/>
  <c r="H495" i="19"/>
  <c r="H496" i="19"/>
  <c r="H497" i="19"/>
  <c r="H498" i="19"/>
  <c r="H499" i="19"/>
  <c r="H500" i="19"/>
  <c r="H501" i="19"/>
  <c r="H502" i="19"/>
  <c r="H503" i="19"/>
  <c r="H504" i="19"/>
  <c r="H505" i="19"/>
  <c r="H506" i="19"/>
  <c r="H507" i="19"/>
  <c r="H508" i="19"/>
  <c r="H509" i="19"/>
  <c r="H510" i="19"/>
  <c r="H511" i="19"/>
  <c r="H512" i="19"/>
  <c r="H513" i="19"/>
  <c r="H514" i="19"/>
  <c r="H515" i="19"/>
  <c r="H516" i="19"/>
  <c r="H517" i="19"/>
  <c r="H518" i="19"/>
  <c r="H519" i="19"/>
  <c r="H520" i="19"/>
  <c r="H521" i="19"/>
  <c r="H522" i="19"/>
  <c r="H523" i="19"/>
  <c r="H524" i="19"/>
  <c r="H525" i="19"/>
  <c r="H526" i="19"/>
  <c r="H527" i="19"/>
  <c r="H528" i="19"/>
  <c r="H529" i="19"/>
  <c r="H530" i="19"/>
  <c r="H531" i="19"/>
  <c r="H532" i="19"/>
  <c r="H533" i="19"/>
  <c r="H534" i="19"/>
  <c r="H535" i="19"/>
  <c r="H536" i="19"/>
  <c r="H537" i="19"/>
  <c r="H538" i="19"/>
  <c r="H539" i="19"/>
  <c r="H540" i="19"/>
  <c r="H541" i="19"/>
  <c r="H542" i="19"/>
  <c r="H543" i="19"/>
  <c r="H544" i="19"/>
  <c r="H545" i="19"/>
  <c r="H546" i="19"/>
  <c r="H547" i="19"/>
  <c r="H548" i="19"/>
  <c r="H549" i="19"/>
  <c r="H550" i="19"/>
  <c r="H551" i="19"/>
  <c r="H552" i="19"/>
  <c r="H553" i="19"/>
  <c r="H554" i="19"/>
  <c r="H555" i="19"/>
  <c r="H556" i="19"/>
  <c r="H557" i="19"/>
  <c r="H558" i="19"/>
  <c r="H559" i="19"/>
  <c r="H560" i="19"/>
  <c r="H561" i="19"/>
  <c r="H563" i="19"/>
  <c r="H565" i="19"/>
  <c r="H566" i="19"/>
  <c r="H567" i="19"/>
  <c r="H568" i="19"/>
  <c r="H569" i="19"/>
  <c r="H570" i="19"/>
  <c r="H571" i="19"/>
  <c r="H572" i="19"/>
  <c r="H573" i="19"/>
  <c r="H574" i="19"/>
  <c r="H575" i="19"/>
  <c r="H576" i="19"/>
  <c r="H578" i="19"/>
  <c r="H580" i="19"/>
  <c r="H581" i="19"/>
  <c r="H582" i="19"/>
  <c r="H583" i="19"/>
  <c r="H584" i="19"/>
  <c r="H585" i="19"/>
  <c r="H586" i="19"/>
  <c r="H587" i="19"/>
  <c r="H588" i="19"/>
  <c r="H589" i="19"/>
  <c r="H590" i="19"/>
  <c r="H591" i="19"/>
  <c r="H592" i="19"/>
  <c r="H593" i="19"/>
  <c r="H594" i="19"/>
  <c r="H595" i="19"/>
  <c r="H596" i="19"/>
  <c r="H597" i="19"/>
  <c r="H598" i="19"/>
  <c r="H599" i="19"/>
  <c r="H600" i="19"/>
  <c r="H601" i="19"/>
  <c r="H602" i="19"/>
  <c r="H603" i="19"/>
  <c r="H605" i="19"/>
  <c r="H606" i="19"/>
  <c r="H607" i="19"/>
  <c r="H608" i="19"/>
  <c r="H609" i="19"/>
  <c r="H610" i="19"/>
  <c r="H611" i="19"/>
  <c r="H612" i="19"/>
  <c r="H613" i="19"/>
  <c r="H614" i="19"/>
  <c r="H615" i="19"/>
  <c r="H616" i="19"/>
  <c r="H617" i="19"/>
  <c r="H618" i="19"/>
  <c r="H620" i="19"/>
  <c r="H621" i="19"/>
  <c r="H623" i="19"/>
  <c r="H624" i="19"/>
  <c r="H625" i="19"/>
  <c r="H626" i="19"/>
  <c r="H627" i="19"/>
  <c r="H628" i="19"/>
  <c r="H629" i="19"/>
  <c r="H630" i="19"/>
  <c r="H631" i="19"/>
  <c r="H632" i="19"/>
  <c r="H633" i="19"/>
  <c r="H635" i="19"/>
  <c r="H636" i="19"/>
  <c r="H637" i="19"/>
  <c r="H639" i="19"/>
  <c r="H640" i="19"/>
  <c r="H641" i="19"/>
  <c r="H642" i="19"/>
  <c r="H643" i="19"/>
  <c r="H644" i="19"/>
  <c r="H645" i="19"/>
  <c r="H646" i="19"/>
  <c r="H647" i="19"/>
  <c r="H648" i="19"/>
  <c r="H650" i="19"/>
  <c r="H651" i="19"/>
  <c r="H652" i="19"/>
  <c r="H654" i="19"/>
  <c r="H655" i="19"/>
  <c r="H657" i="19"/>
  <c r="H658" i="19"/>
  <c r="H660" i="19"/>
  <c r="H661" i="19"/>
  <c r="H662" i="19"/>
  <c r="H663" i="19"/>
  <c r="H664" i="19"/>
  <c r="H666" i="19"/>
  <c r="H667" i="19"/>
  <c r="H669" i="19"/>
  <c r="H670" i="19"/>
  <c r="H671" i="19"/>
  <c r="H673" i="19"/>
  <c r="H675" i="19"/>
  <c r="H676" i="19"/>
  <c r="H677" i="19"/>
  <c r="H678" i="19"/>
  <c r="H679" i="19"/>
  <c r="H680" i="19"/>
  <c r="H681" i="19"/>
  <c r="H682" i="19"/>
  <c r="H683" i="19"/>
  <c r="H684" i="19"/>
  <c r="H685" i="19"/>
  <c r="H686" i="19"/>
  <c r="H687" i="19"/>
  <c r="H688" i="19"/>
  <c r="H689" i="19"/>
  <c r="H690" i="19"/>
  <c r="H691" i="19"/>
  <c r="H693" i="19"/>
  <c r="H695" i="19"/>
  <c r="H696" i="19"/>
  <c r="H698" i="19"/>
  <c r="H699" i="19"/>
  <c r="H700" i="19"/>
  <c r="H701" i="19"/>
  <c r="H702" i="19"/>
  <c r="H704" i="19"/>
  <c r="H705" i="19"/>
  <c r="H706" i="19"/>
  <c r="H707" i="19"/>
  <c r="H708" i="19"/>
  <c r="H709" i="19"/>
  <c r="H710" i="19"/>
  <c r="H711" i="19"/>
  <c r="H713" i="19"/>
  <c r="H714" i="19"/>
  <c r="H715" i="19"/>
  <c r="H716" i="19"/>
  <c r="H717" i="19"/>
  <c r="H718" i="19"/>
  <c r="H719" i="19"/>
  <c r="H720" i="19"/>
  <c r="H721" i="19"/>
  <c r="H722" i="19"/>
  <c r="H723" i="19"/>
  <c r="H724" i="19"/>
  <c r="H725" i="19"/>
  <c r="H726" i="19"/>
  <c r="H727" i="19"/>
  <c r="H728" i="19"/>
  <c r="H729" i="19"/>
  <c r="H730" i="19"/>
  <c r="H731" i="19"/>
  <c r="I2" i="19"/>
  <c r="H2" i="19"/>
  <c r="G9" i="16"/>
  <c r="H9" i="16"/>
  <c r="D9" i="16"/>
  <c r="E8" i="16"/>
  <c r="E7" i="16"/>
  <c r="E6" i="16"/>
  <c r="E5" i="16"/>
  <c r="E4" i="16"/>
  <c r="E3" i="16"/>
  <c r="E2" i="16"/>
  <c r="P749" i="22" l="1"/>
  <c r="M3" i="17" s="1"/>
  <c r="M10" i="17" s="1"/>
  <c r="L749" i="22"/>
  <c r="L3" i="17" s="1"/>
  <c r="L10" i="17" s="1"/>
  <c r="O749" i="22"/>
  <c r="J3" i="17" s="1"/>
  <c r="J10" i="17" s="1"/>
  <c r="K749" i="22"/>
  <c r="I3" i="17" s="1"/>
  <c r="I10" i="17" s="1"/>
  <c r="N152" i="19"/>
  <c r="O152" i="19"/>
  <c r="N151" i="19"/>
  <c r="O151" i="19"/>
  <c r="N150" i="19"/>
  <c r="O150" i="19"/>
  <c r="N149" i="19"/>
  <c r="O149" i="19"/>
  <c r="N148" i="19"/>
  <c r="O148" i="19"/>
  <c r="O147" i="19"/>
  <c r="N147" i="19"/>
  <c r="J662" i="19"/>
  <c r="K662" i="19"/>
  <c r="K567" i="19"/>
  <c r="J567" i="19"/>
  <c r="K478" i="19"/>
  <c r="J478" i="19"/>
  <c r="K398" i="19"/>
  <c r="J398" i="19"/>
  <c r="J322" i="19"/>
  <c r="K322" i="19"/>
  <c r="K245" i="19"/>
  <c r="J245" i="19"/>
  <c r="J151" i="19"/>
  <c r="K151" i="19"/>
  <c r="K70" i="19"/>
  <c r="J70" i="19"/>
  <c r="N698" i="19"/>
  <c r="O698" i="19"/>
  <c r="N611" i="19"/>
  <c r="O611" i="19"/>
  <c r="N558" i="19"/>
  <c r="O558" i="19"/>
  <c r="O485" i="19"/>
  <c r="N485" i="19"/>
  <c r="O415" i="19"/>
  <c r="N415" i="19"/>
  <c r="O365" i="19"/>
  <c r="N365" i="19"/>
  <c r="N314" i="19"/>
  <c r="O314" i="19"/>
  <c r="N251" i="19"/>
  <c r="O251" i="19"/>
  <c r="N212" i="19"/>
  <c r="O212" i="19"/>
  <c r="N143" i="19"/>
  <c r="O143" i="19"/>
  <c r="O119" i="19"/>
  <c r="N119" i="19"/>
  <c r="O75" i="19"/>
  <c r="N75" i="19"/>
  <c r="O63" i="19"/>
  <c r="N63" i="19"/>
  <c r="K645" i="19"/>
  <c r="J645" i="19"/>
  <c r="J528" i="19"/>
  <c r="K528" i="19"/>
  <c r="J372" i="19"/>
  <c r="K372" i="19"/>
  <c r="J44" i="19"/>
  <c r="K44" i="19"/>
  <c r="N74" i="19"/>
  <c r="O74" i="19"/>
  <c r="H163" i="19"/>
  <c r="J162" i="19"/>
  <c r="K162" i="19"/>
  <c r="K123" i="19"/>
  <c r="J123" i="19"/>
  <c r="J79" i="19"/>
  <c r="K79" i="19"/>
  <c r="J42" i="19"/>
  <c r="K42" i="19"/>
  <c r="K4" i="19"/>
  <c r="J4" i="19"/>
  <c r="I694" i="19"/>
  <c r="O693" i="19"/>
  <c r="N693" i="19"/>
  <c r="O648" i="19"/>
  <c r="N648" i="19"/>
  <c r="O595" i="19"/>
  <c r="N595" i="19"/>
  <c r="N555" i="19"/>
  <c r="O555" i="19"/>
  <c r="N519" i="19"/>
  <c r="O519" i="19"/>
  <c r="N481" i="19"/>
  <c r="O481" i="19"/>
  <c r="O441" i="19"/>
  <c r="N441" i="19"/>
  <c r="O400" i="19"/>
  <c r="N400" i="19"/>
  <c r="O362" i="19"/>
  <c r="N362" i="19"/>
  <c r="N337" i="19"/>
  <c r="O337" i="19"/>
  <c r="O299" i="19"/>
  <c r="N299" i="19"/>
  <c r="N262" i="19"/>
  <c r="O262" i="19"/>
  <c r="O222" i="19"/>
  <c r="N222" i="19"/>
  <c r="O184" i="19"/>
  <c r="N184" i="19"/>
  <c r="O140" i="19"/>
  <c r="N140" i="19"/>
  <c r="N102" i="19"/>
  <c r="O102" i="19"/>
  <c r="O60" i="19"/>
  <c r="N60" i="19"/>
  <c r="O35" i="19"/>
  <c r="N35" i="19"/>
  <c r="K727" i="19"/>
  <c r="J727" i="19"/>
  <c r="K686" i="19"/>
  <c r="J686" i="19"/>
  <c r="K642" i="19"/>
  <c r="J642" i="19"/>
  <c r="K614" i="19"/>
  <c r="J614" i="19"/>
  <c r="J601" i="19"/>
  <c r="K601" i="19"/>
  <c r="J589" i="19"/>
  <c r="K589" i="19"/>
  <c r="J561" i="19"/>
  <c r="K561" i="19"/>
  <c r="J537" i="19"/>
  <c r="K537" i="19"/>
  <c r="J525" i="19"/>
  <c r="K525" i="19"/>
  <c r="J513" i="19"/>
  <c r="K513" i="19"/>
  <c r="J501" i="19"/>
  <c r="K501" i="19"/>
  <c r="K489" i="19"/>
  <c r="J489" i="19"/>
  <c r="K474" i="19"/>
  <c r="J474" i="19"/>
  <c r="J461" i="19"/>
  <c r="K461" i="19"/>
  <c r="J448" i="19"/>
  <c r="K448" i="19"/>
  <c r="K435" i="19"/>
  <c r="J435" i="19"/>
  <c r="K419" i="19"/>
  <c r="J419" i="19"/>
  <c r="K406" i="19"/>
  <c r="J406" i="19"/>
  <c r="J394" i="19"/>
  <c r="K394" i="19"/>
  <c r="J381" i="19"/>
  <c r="K381" i="19"/>
  <c r="K368" i="19"/>
  <c r="J368" i="19"/>
  <c r="K356" i="19"/>
  <c r="J356" i="19"/>
  <c r="K344" i="19"/>
  <c r="J344" i="19"/>
  <c r="K330" i="19"/>
  <c r="J330" i="19"/>
  <c r="J318" i="19"/>
  <c r="K318" i="19"/>
  <c r="J305" i="19"/>
  <c r="K305" i="19"/>
  <c r="K293" i="19"/>
  <c r="J293" i="19"/>
  <c r="J281" i="19"/>
  <c r="K281" i="19"/>
  <c r="K268" i="19"/>
  <c r="J268" i="19"/>
  <c r="K255" i="19"/>
  <c r="J255" i="19"/>
  <c r="J241" i="19"/>
  <c r="K241" i="19"/>
  <c r="K229" i="19"/>
  <c r="J229" i="19"/>
  <c r="J215" i="19"/>
  <c r="K215" i="19"/>
  <c r="K203" i="19"/>
  <c r="J203" i="19"/>
  <c r="J190" i="19"/>
  <c r="K190" i="19"/>
  <c r="J178" i="19"/>
  <c r="K178" i="19"/>
  <c r="J160" i="19"/>
  <c r="K160" i="19"/>
  <c r="J147" i="19"/>
  <c r="K147" i="19"/>
  <c r="J134" i="19"/>
  <c r="K134" i="19"/>
  <c r="J122" i="19"/>
  <c r="K122" i="19"/>
  <c r="K110" i="19"/>
  <c r="J110" i="19"/>
  <c r="K94" i="19"/>
  <c r="J94" i="19"/>
  <c r="J78" i="19"/>
  <c r="K78" i="19"/>
  <c r="K66" i="19"/>
  <c r="J66" i="19"/>
  <c r="K54" i="19"/>
  <c r="J54" i="19"/>
  <c r="J41" i="19"/>
  <c r="K41" i="19"/>
  <c r="K28" i="19"/>
  <c r="J28" i="19"/>
  <c r="K16" i="19"/>
  <c r="J16" i="19"/>
  <c r="J3" i="19"/>
  <c r="K3" i="19"/>
  <c r="N720" i="19"/>
  <c r="O720" i="19"/>
  <c r="O707" i="19"/>
  <c r="N707" i="19"/>
  <c r="O691" i="19"/>
  <c r="N691" i="19"/>
  <c r="N679" i="19"/>
  <c r="O679" i="19"/>
  <c r="O663" i="19"/>
  <c r="N663" i="19"/>
  <c r="O647" i="19"/>
  <c r="N647" i="19"/>
  <c r="N633" i="19"/>
  <c r="O633" i="19"/>
  <c r="N620" i="19"/>
  <c r="O620" i="19"/>
  <c r="N607" i="19"/>
  <c r="O607" i="19"/>
  <c r="O594" i="19"/>
  <c r="N594" i="19"/>
  <c r="O582" i="19"/>
  <c r="N582" i="19"/>
  <c r="O568" i="19"/>
  <c r="N568" i="19"/>
  <c r="O554" i="19"/>
  <c r="N554" i="19"/>
  <c r="O542" i="19"/>
  <c r="N542" i="19"/>
  <c r="O530" i="19"/>
  <c r="N530" i="19"/>
  <c r="O518" i="19"/>
  <c r="N518" i="19"/>
  <c r="O506" i="19"/>
  <c r="N506" i="19"/>
  <c r="O494" i="19"/>
  <c r="N494" i="19"/>
  <c r="N480" i="19"/>
  <c r="O480" i="19"/>
  <c r="N467" i="19"/>
  <c r="O467" i="19"/>
  <c r="N453" i="19"/>
  <c r="O453" i="19"/>
  <c r="O440" i="19"/>
  <c r="N440" i="19"/>
  <c r="N426" i="19"/>
  <c r="O426" i="19"/>
  <c r="N411" i="19"/>
  <c r="O411" i="19"/>
  <c r="O399" i="19"/>
  <c r="N399" i="19"/>
  <c r="N386" i="19"/>
  <c r="O386" i="19"/>
  <c r="N374" i="19"/>
  <c r="O374" i="19"/>
  <c r="O361" i="19"/>
  <c r="N361" i="19"/>
  <c r="O349" i="19"/>
  <c r="N349" i="19"/>
  <c r="O336" i="19"/>
  <c r="N336" i="19"/>
  <c r="O323" i="19"/>
  <c r="N323" i="19"/>
  <c r="O310" i="19"/>
  <c r="N310" i="19"/>
  <c r="O298" i="19"/>
  <c r="N298" i="19"/>
  <c r="O286" i="19"/>
  <c r="N286" i="19"/>
  <c r="N273" i="19"/>
  <c r="O273" i="19"/>
  <c r="N261" i="19"/>
  <c r="O261" i="19"/>
  <c r="N246" i="19"/>
  <c r="O246" i="19"/>
  <c r="N234" i="19"/>
  <c r="O234" i="19"/>
  <c r="N221" i="19"/>
  <c r="O221" i="19"/>
  <c r="N208" i="19"/>
  <c r="O208" i="19"/>
  <c r="N195" i="19"/>
  <c r="O195" i="19"/>
  <c r="O183" i="19"/>
  <c r="N183" i="19"/>
  <c r="N168" i="19"/>
  <c r="O168" i="19"/>
  <c r="O139" i="19"/>
  <c r="N139" i="19"/>
  <c r="N127" i="19"/>
  <c r="O127" i="19"/>
  <c r="N115" i="19"/>
  <c r="O115" i="19"/>
  <c r="N101" i="19"/>
  <c r="O101" i="19"/>
  <c r="O84" i="19"/>
  <c r="N84" i="19"/>
  <c r="O71" i="19"/>
  <c r="N71" i="19"/>
  <c r="N59" i="19"/>
  <c r="O59" i="19"/>
  <c r="O47" i="19"/>
  <c r="N47" i="19"/>
  <c r="N33" i="19"/>
  <c r="O33" i="19"/>
  <c r="N21" i="19"/>
  <c r="O21" i="19"/>
  <c r="N8" i="19"/>
  <c r="O8" i="19"/>
  <c r="K731" i="19"/>
  <c r="J731" i="19"/>
  <c r="K632" i="19"/>
  <c r="J632" i="19"/>
  <c r="J541" i="19"/>
  <c r="K541" i="19"/>
  <c r="J452" i="19"/>
  <c r="K452" i="19"/>
  <c r="J373" i="19"/>
  <c r="K373" i="19"/>
  <c r="K297" i="19"/>
  <c r="J297" i="19"/>
  <c r="J207" i="19"/>
  <c r="K207" i="19"/>
  <c r="K126" i="19"/>
  <c r="J126" i="19"/>
  <c r="K45" i="19"/>
  <c r="J45" i="19"/>
  <c r="O711" i="19"/>
  <c r="N711" i="19"/>
  <c r="O625" i="19"/>
  <c r="N625" i="19"/>
  <c r="N534" i="19"/>
  <c r="O534" i="19"/>
  <c r="O471" i="19"/>
  <c r="N471" i="19"/>
  <c r="O403" i="19"/>
  <c r="N403" i="19"/>
  <c r="N340" i="19"/>
  <c r="O340" i="19"/>
  <c r="N302" i="19"/>
  <c r="O302" i="19"/>
  <c r="O238" i="19"/>
  <c r="N238" i="19"/>
  <c r="N187" i="19"/>
  <c r="O187" i="19"/>
  <c r="O131" i="19"/>
  <c r="N131" i="19"/>
  <c r="O89" i="19"/>
  <c r="N89" i="19"/>
  <c r="N51" i="19"/>
  <c r="O51" i="19"/>
  <c r="J730" i="19"/>
  <c r="K730" i="19"/>
  <c r="J677" i="19"/>
  <c r="K677" i="19"/>
  <c r="K617" i="19"/>
  <c r="J617" i="19"/>
  <c r="J566" i="19"/>
  <c r="K566" i="19"/>
  <c r="K504" i="19"/>
  <c r="J504" i="19"/>
  <c r="J397" i="19"/>
  <c r="K397" i="19"/>
  <c r="K219" i="19"/>
  <c r="J219" i="19"/>
  <c r="K31" i="19"/>
  <c r="J31" i="19"/>
  <c r="O597" i="19"/>
  <c r="N597" i="19"/>
  <c r="O443" i="19"/>
  <c r="N443" i="19"/>
  <c r="N301" i="19"/>
  <c r="O301" i="19"/>
  <c r="N24" i="19"/>
  <c r="O24" i="19"/>
  <c r="K717" i="19"/>
  <c r="J717" i="19"/>
  <c r="K660" i="19"/>
  <c r="J660" i="19"/>
  <c r="J630" i="19"/>
  <c r="K630" i="19"/>
  <c r="J603" i="19"/>
  <c r="K603" i="19"/>
  <c r="J565" i="19"/>
  <c r="K565" i="19"/>
  <c r="J551" i="19"/>
  <c r="K551" i="19"/>
  <c r="J515" i="19"/>
  <c r="K515" i="19"/>
  <c r="J463" i="19"/>
  <c r="K463" i="19"/>
  <c r="J422" i="19"/>
  <c r="K422" i="19"/>
  <c r="K371" i="19"/>
  <c r="J371" i="19"/>
  <c r="K346" i="19"/>
  <c r="J346" i="19"/>
  <c r="K307" i="19"/>
  <c r="J307" i="19"/>
  <c r="K283" i="19"/>
  <c r="J283" i="19"/>
  <c r="K243" i="19"/>
  <c r="J243" i="19"/>
  <c r="K218" i="19"/>
  <c r="J218" i="19"/>
  <c r="J192" i="19"/>
  <c r="K192" i="19"/>
  <c r="K164" i="19"/>
  <c r="J164" i="19"/>
  <c r="J136" i="19"/>
  <c r="K136" i="19"/>
  <c r="J98" i="19"/>
  <c r="K98" i="19"/>
  <c r="K68" i="19"/>
  <c r="J68" i="19"/>
  <c r="K30" i="19"/>
  <c r="J30" i="19"/>
  <c r="K5" i="19"/>
  <c r="J5" i="19"/>
  <c r="N709" i="19"/>
  <c r="O709" i="19"/>
  <c r="N681" i="19"/>
  <c r="O681" i="19"/>
  <c r="N650" i="19"/>
  <c r="O650" i="19"/>
  <c r="O623" i="19"/>
  <c r="N623" i="19"/>
  <c r="O596" i="19"/>
  <c r="N596" i="19"/>
  <c r="O570" i="19"/>
  <c r="N570" i="19"/>
  <c r="N544" i="19"/>
  <c r="O544" i="19"/>
  <c r="O520" i="19"/>
  <c r="N520" i="19"/>
  <c r="O496" i="19"/>
  <c r="N496" i="19"/>
  <c r="N469" i="19"/>
  <c r="O469" i="19"/>
  <c r="O442" i="19"/>
  <c r="N442" i="19"/>
  <c r="N413" i="19"/>
  <c r="O413" i="19"/>
  <c r="N388" i="19"/>
  <c r="O388" i="19"/>
  <c r="O363" i="19"/>
  <c r="N363" i="19"/>
  <c r="N325" i="19"/>
  <c r="O325" i="19"/>
  <c r="N276" i="19"/>
  <c r="O276" i="19"/>
  <c r="O263" i="19"/>
  <c r="N263" i="19"/>
  <c r="N223" i="19"/>
  <c r="O223" i="19"/>
  <c r="N198" i="19"/>
  <c r="O198" i="19"/>
  <c r="N172" i="19"/>
  <c r="O172" i="19"/>
  <c r="O141" i="19"/>
  <c r="N141" i="19"/>
  <c r="O117" i="19"/>
  <c r="N117" i="19"/>
  <c r="O87" i="19"/>
  <c r="N87" i="19"/>
  <c r="N61" i="19"/>
  <c r="O61" i="19"/>
  <c r="O36" i="19"/>
  <c r="N36" i="19"/>
  <c r="O23" i="19"/>
  <c r="N23" i="19"/>
  <c r="K716" i="19"/>
  <c r="J716" i="19"/>
  <c r="J687" i="19"/>
  <c r="K687" i="19"/>
  <c r="K658" i="19"/>
  <c r="J658" i="19"/>
  <c r="J629" i="19"/>
  <c r="K629" i="19"/>
  <c r="J602" i="19"/>
  <c r="K602" i="19"/>
  <c r="K576" i="19"/>
  <c r="J576" i="19"/>
  <c r="K550" i="19"/>
  <c r="J550" i="19"/>
  <c r="K526" i="19"/>
  <c r="J526" i="19"/>
  <c r="K502" i="19"/>
  <c r="J502" i="19"/>
  <c r="K475" i="19"/>
  <c r="J475" i="19"/>
  <c r="K449" i="19"/>
  <c r="J449" i="19"/>
  <c r="J407" i="19"/>
  <c r="K407" i="19"/>
  <c r="J382" i="19"/>
  <c r="K382" i="19"/>
  <c r="K357" i="19"/>
  <c r="J357" i="19"/>
  <c r="K332" i="19"/>
  <c r="J332" i="19"/>
  <c r="J306" i="19"/>
  <c r="K306" i="19"/>
  <c r="K282" i="19"/>
  <c r="J282" i="19"/>
  <c r="K256" i="19"/>
  <c r="J256" i="19"/>
  <c r="K230" i="19"/>
  <c r="J230" i="19"/>
  <c r="K204" i="19"/>
  <c r="J204" i="19"/>
  <c r="K179" i="19"/>
  <c r="J179" i="19"/>
  <c r="K135" i="19"/>
  <c r="J135" i="19"/>
  <c r="H97" i="19"/>
  <c r="K96" i="19"/>
  <c r="J96" i="19"/>
  <c r="K55" i="19"/>
  <c r="J55" i="19"/>
  <c r="J17" i="19"/>
  <c r="K17" i="19"/>
  <c r="N708" i="19"/>
  <c r="O708" i="19"/>
  <c r="O664" i="19"/>
  <c r="N664" i="19"/>
  <c r="N621" i="19"/>
  <c r="O621" i="19"/>
  <c r="O583" i="19"/>
  <c r="N583" i="19"/>
  <c r="O543" i="19"/>
  <c r="N543" i="19"/>
  <c r="O507" i="19"/>
  <c r="N507" i="19"/>
  <c r="N468" i="19"/>
  <c r="O468" i="19"/>
  <c r="I429" i="19"/>
  <c r="N428" i="19"/>
  <c r="O428" i="19"/>
  <c r="N387" i="19"/>
  <c r="O387" i="19"/>
  <c r="N350" i="19"/>
  <c r="O350" i="19"/>
  <c r="O311" i="19"/>
  <c r="N311" i="19"/>
  <c r="N274" i="19"/>
  <c r="O274" i="19"/>
  <c r="O235" i="19"/>
  <c r="N235" i="19"/>
  <c r="N196" i="19"/>
  <c r="O196" i="19"/>
  <c r="O154" i="19"/>
  <c r="N154" i="19"/>
  <c r="O116" i="19"/>
  <c r="N116" i="19"/>
  <c r="O72" i="19"/>
  <c r="N72" i="19"/>
  <c r="N22" i="19"/>
  <c r="O22" i="19"/>
  <c r="J715" i="19"/>
  <c r="K715" i="19"/>
  <c r="J657" i="19"/>
  <c r="K657" i="19"/>
  <c r="J549" i="19"/>
  <c r="K549" i="19"/>
  <c r="J726" i="19"/>
  <c r="K726" i="19"/>
  <c r="K714" i="19"/>
  <c r="J714" i="19"/>
  <c r="K700" i="19"/>
  <c r="J700" i="19"/>
  <c r="K685" i="19"/>
  <c r="J685" i="19"/>
  <c r="J671" i="19"/>
  <c r="K671" i="19"/>
  <c r="J655" i="19"/>
  <c r="K655" i="19"/>
  <c r="K641" i="19"/>
  <c r="J641" i="19"/>
  <c r="K627" i="19"/>
  <c r="J627" i="19"/>
  <c r="K613" i="19"/>
  <c r="J613" i="19"/>
  <c r="K600" i="19"/>
  <c r="J600" i="19"/>
  <c r="J588" i="19"/>
  <c r="K588" i="19"/>
  <c r="J574" i="19"/>
  <c r="K574" i="19"/>
  <c r="K560" i="19"/>
  <c r="J560" i="19"/>
  <c r="J548" i="19"/>
  <c r="K548" i="19"/>
  <c r="K536" i="19"/>
  <c r="J536" i="19"/>
  <c r="K524" i="19"/>
  <c r="J524" i="19"/>
  <c r="J512" i="19"/>
  <c r="K512" i="19"/>
  <c r="K500" i="19"/>
  <c r="J500" i="19"/>
  <c r="K487" i="19"/>
  <c r="J487" i="19"/>
  <c r="J473" i="19"/>
  <c r="K473" i="19"/>
  <c r="J460" i="19"/>
  <c r="K460" i="19"/>
  <c r="K447" i="19"/>
  <c r="J447" i="19"/>
  <c r="J434" i="19"/>
  <c r="K434" i="19"/>
  <c r="J418" i="19"/>
  <c r="K418" i="19"/>
  <c r="K405" i="19"/>
  <c r="J405" i="19"/>
  <c r="J393" i="19"/>
  <c r="K393" i="19"/>
  <c r="K380" i="19"/>
  <c r="J380" i="19"/>
  <c r="K367" i="19"/>
  <c r="J367" i="19"/>
  <c r="K355" i="19"/>
  <c r="J355" i="19"/>
  <c r="K342" i="19"/>
  <c r="J342" i="19"/>
  <c r="J329" i="19"/>
  <c r="K329" i="19"/>
  <c r="J316" i="19"/>
  <c r="K316" i="19"/>
  <c r="K304" i="19"/>
  <c r="J304" i="19"/>
  <c r="J292" i="19"/>
  <c r="K292" i="19"/>
  <c r="J280" i="19"/>
  <c r="K280" i="19"/>
  <c r="K267" i="19"/>
  <c r="J267" i="19"/>
  <c r="K254" i="19"/>
  <c r="J254" i="19"/>
  <c r="K240" i="19"/>
  <c r="J240" i="19"/>
  <c r="K228" i="19"/>
  <c r="J228" i="19"/>
  <c r="J214" i="19"/>
  <c r="K214" i="19"/>
  <c r="J202" i="19"/>
  <c r="K202" i="19"/>
  <c r="K189" i="19"/>
  <c r="J189" i="19"/>
  <c r="J177" i="19"/>
  <c r="K177" i="19"/>
  <c r="K159" i="19"/>
  <c r="J159" i="19"/>
  <c r="K145" i="19"/>
  <c r="J145" i="19"/>
  <c r="K133" i="19"/>
  <c r="J133" i="19"/>
  <c r="K121" i="19"/>
  <c r="J121" i="19"/>
  <c r="K109" i="19"/>
  <c r="J109" i="19"/>
  <c r="K93" i="19"/>
  <c r="J93" i="19"/>
  <c r="K77" i="19"/>
  <c r="J77" i="19"/>
  <c r="J65" i="19"/>
  <c r="K65" i="19"/>
  <c r="K53" i="19"/>
  <c r="J53" i="19"/>
  <c r="J40" i="19"/>
  <c r="K40" i="19"/>
  <c r="J27" i="19"/>
  <c r="K27" i="19"/>
  <c r="K15" i="19"/>
  <c r="J15" i="19"/>
  <c r="O731" i="19"/>
  <c r="N731" i="19"/>
  <c r="O719" i="19"/>
  <c r="N719" i="19"/>
  <c r="O706" i="19"/>
  <c r="N706" i="19"/>
  <c r="O690" i="19"/>
  <c r="N690" i="19"/>
  <c r="N678" i="19"/>
  <c r="O678" i="19"/>
  <c r="O662" i="19"/>
  <c r="N662" i="19"/>
  <c r="O646" i="19"/>
  <c r="N646" i="19"/>
  <c r="O632" i="19"/>
  <c r="N632" i="19"/>
  <c r="N618" i="19"/>
  <c r="O618" i="19"/>
  <c r="N606" i="19"/>
  <c r="O606" i="19"/>
  <c r="O593" i="19"/>
  <c r="N593" i="19"/>
  <c r="O581" i="19"/>
  <c r="N581" i="19"/>
  <c r="N567" i="19"/>
  <c r="O567" i="19"/>
  <c r="N553" i="19"/>
  <c r="O553" i="19"/>
  <c r="N541" i="19"/>
  <c r="O541" i="19"/>
  <c r="N529" i="19"/>
  <c r="O529" i="19"/>
  <c r="O517" i="19"/>
  <c r="N517" i="19"/>
  <c r="O505" i="19"/>
  <c r="N505" i="19"/>
  <c r="O493" i="19"/>
  <c r="N493" i="19"/>
  <c r="N478" i="19"/>
  <c r="O478" i="19"/>
  <c r="N466" i="19"/>
  <c r="O466" i="19"/>
  <c r="O452" i="19"/>
  <c r="N452" i="19"/>
  <c r="O439" i="19"/>
  <c r="N439" i="19"/>
  <c r="O425" i="19"/>
  <c r="N425" i="19"/>
  <c r="N410" i="19"/>
  <c r="O410" i="19"/>
  <c r="O398" i="19"/>
  <c r="N398" i="19"/>
  <c r="N385" i="19"/>
  <c r="O385" i="19"/>
  <c r="N373" i="19"/>
  <c r="O373" i="19"/>
  <c r="O360" i="19"/>
  <c r="N360" i="19"/>
  <c r="O348" i="19"/>
  <c r="N348" i="19"/>
  <c r="O335" i="19"/>
  <c r="N335" i="19"/>
  <c r="N322" i="19"/>
  <c r="O322" i="19"/>
  <c r="N309" i="19"/>
  <c r="O309" i="19"/>
  <c r="O297" i="19"/>
  <c r="N297" i="19"/>
  <c r="N285" i="19"/>
  <c r="O285" i="19"/>
  <c r="N272" i="19"/>
  <c r="O272" i="19"/>
  <c r="O259" i="19"/>
  <c r="N259" i="19"/>
  <c r="O245" i="19"/>
  <c r="N245" i="19"/>
  <c r="O233" i="19"/>
  <c r="N233" i="19"/>
  <c r="N220" i="19"/>
  <c r="O220" i="19"/>
  <c r="N207" i="19"/>
  <c r="O207" i="19"/>
  <c r="N194" i="19"/>
  <c r="O194" i="19"/>
  <c r="N182" i="19"/>
  <c r="O182" i="19"/>
  <c r="O167" i="19"/>
  <c r="N167" i="19"/>
  <c r="N138" i="19"/>
  <c r="O138" i="19"/>
  <c r="O126" i="19"/>
  <c r="N126" i="19"/>
  <c r="O114" i="19"/>
  <c r="N114" i="19"/>
  <c r="N100" i="19"/>
  <c r="O100" i="19"/>
  <c r="N82" i="19"/>
  <c r="O82" i="19"/>
  <c r="N70" i="19"/>
  <c r="O70" i="19"/>
  <c r="O58" i="19"/>
  <c r="N58" i="19"/>
  <c r="N45" i="19"/>
  <c r="O45" i="19"/>
  <c r="N32" i="19"/>
  <c r="O32" i="19"/>
  <c r="O20" i="19"/>
  <c r="N20" i="19"/>
  <c r="O7" i="19"/>
  <c r="N7" i="19"/>
  <c r="K706" i="19"/>
  <c r="J706" i="19"/>
  <c r="K606" i="19"/>
  <c r="J606" i="19"/>
  <c r="K517" i="19"/>
  <c r="J517" i="19"/>
  <c r="J425" i="19"/>
  <c r="K425" i="19"/>
  <c r="J309" i="19"/>
  <c r="K309" i="19"/>
  <c r="J220" i="19"/>
  <c r="K220" i="19"/>
  <c r="J138" i="19"/>
  <c r="K138" i="19"/>
  <c r="K82" i="19"/>
  <c r="J82" i="19"/>
  <c r="K7" i="19"/>
  <c r="J7" i="19"/>
  <c r="O652" i="19"/>
  <c r="N652" i="19"/>
  <c r="O586" i="19"/>
  <c r="N586" i="19"/>
  <c r="N522" i="19"/>
  <c r="O522" i="19"/>
  <c r="N458" i="19"/>
  <c r="O458" i="19"/>
  <c r="O390" i="19"/>
  <c r="N390" i="19"/>
  <c r="N327" i="19"/>
  <c r="O327" i="19"/>
  <c r="O265" i="19"/>
  <c r="N265" i="19"/>
  <c r="N226" i="19"/>
  <c r="O226" i="19"/>
  <c r="O157" i="19"/>
  <c r="N157" i="19"/>
  <c r="O107" i="19"/>
  <c r="N107" i="19"/>
  <c r="O13" i="19"/>
  <c r="N13" i="19"/>
  <c r="J689" i="19"/>
  <c r="K689" i="19"/>
  <c r="J605" i="19"/>
  <c r="K605" i="19"/>
  <c r="J552" i="19"/>
  <c r="K552" i="19"/>
  <c r="K477" i="19"/>
  <c r="J477" i="19"/>
  <c r="K359" i="19"/>
  <c r="J359" i="19"/>
  <c r="K181" i="19"/>
  <c r="J181" i="19"/>
  <c r="O723" i="19"/>
  <c r="N723" i="19"/>
  <c r="O545" i="19"/>
  <c r="N545" i="19"/>
  <c r="O402" i="19"/>
  <c r="N402" i="19"/>
  <c r="O264" i="19"/>
  <c r="N264" i="19"/>
  <c r="O37" i="19"/>
  <c r="N37" i="19"/>
  <c r="K676" i="19"/>
  <c r="J676" i="19"/>
  <c r="J591" i="19"/>
  <c r="K591" i="19"/>
  <c r="K527" i="19"/>
  <c r="J527" i="19"/>
  <c r="K491" i="19"/>
  <c r="J491" i="19"/>
  <c r="J450" i="19"/>
  <c r="K450" i="19"/>
  <c r="J408" i="19"/>
  <c r="K408" i="19"/>
  <c r="K358" i="19"/>
  <c r="J358" i="19"/>
  <c r="J320" i="19"/>
  <c r="K320" i="19"/>
  <c r="K295" i="19"/>
  <c r="J295" i="19"/>
  <c r="J257" i="19"/>
  <c r="K257" i="19"/>
  <c r="J231" i="19"/>
  <c r="K231" i="19"/>
  <c r="K180" i="19"/>
  <c r="J180" i="19"/>
  <c r="J149" i="19"/>
  <c r="K149" i="19"/>
  <c r="K124" i="19"/>
  <c r="J124" i="19"/>
  <c r="K80" i="19"/>
  <c r="J80" i="19"/>
  <c r="J56" i="19"/>
  <c r="K56" i="19"/>
  <c r="K18" i="19"/>
  <c r="J18" i="19"/>
  <c r="O722" i="19"/>
  <c r="N722" i="19"/>
  <c r="O695" i="19"/>
  <c r="N695" i="19"/>
  <c r="O666" i="19"/>
  <c r="N666" i="19"/>
  <c r="O636" i="19"/>
  <c r="N636" i="19"/>
  <c r="N609" i="19"/>
  <c r="O609" i="19"/>
  <c r="O584" i="19"/>
  <c r="N584" i="19"/>
  <c r="N556" i="19"/>
  <c r="O556" i="19"/>
  <c r="N532" i="19"/>
  <c r="O532" i="19"/>
  <c r="O508" i="19"/>
  <c r="N508" i="19"/>
  <c r="O482" i="19"/>
  <c r="N482" i="19"/>
  <c r="O455" i="19"/>
  <c r="N455" i="19"/>
  <c r="N430" i="19"/>
  <c r="O430" i="19"/>
  <c r="O401" i="19"/>
  <c r="N401" i="19"/>
  <c r="N376" i="19"/>
  <c r="O376" i="19"/>
  <c r="O351" i="19"/>
  <c r="N351" i="19"/>
  <c r="O338" i="19"/>
  <c r="N338" i="19"/>
  <c r="O288" i="19"/>
  <c r="N288" i="19"/>
  <c r="O249" i="19"/>
  <c r="N249" i="19"/>
  <c r="N210" i="19"/>
  <c r="O210" i="19"/>
  <c r="N185" i="19"/>
  <c r="O185" i="19"/>
  <c r="O155" i="19"/>
  <c r="N155" i="19"/>
  <c r="O129" i="19"/>
  <c r="N129" i="19"/>
  <c r="N103" i="19"/>
  <c r="O103" i="19"/>
  <c r="O73" i="19"/>
  <c r="N73" i="19"/>
  <c r="N49" i="19"/>
  <c r="O49" i="19"/>
  <c r="N10" i="19"/>
  <c r="O10" i="19"/>
  <c r="K728" i="19"/>
  <c r="J728" i="19"/>
  <c r="J702" i="19"/>
  <c r="K702" i="19"/>
  <c r="J675" i="19"/>
  <c r="K675" i="19"/>
  <c r="K643" i="19"/>
  <c r="J643" i="19"/>
  <c r="K615" i="19"/>
  <c r="J615" i="19"/>
  <c r="K590" i="19"/>
  <c r="J590" i="19"/>
  <c r="H564" i="19"/>
  <c r="J563" i="19"/>
  <c r="K563" i="19"/>
  <c r="J538" i="19"/>
  <c r="K538" i="19"/>
  <c r="J514" i="19"/>
  <c r="K514" i="19"/>
  <c r="K490" i="19"/>
  <c r="J490" i="19"/>
  <c r="K462" i="19"/>
  <c r="J462" i="19"/>
  <c r="J436" i="19"/>
  <c r="K436" i="19"/>
  <c r="J421" i="19"/>
  <c r="K421" i="19"/>
  <c r="J395" i="19"/>
  <c r="K395" i="19"/>
  <c r="J370" i="19"/>
  <c r="K370" i="19"/>
  <c r="J345" i="19"/>
  <c r="K345" i="19"/>
  <c r="K319" i="19"/>
  <c r="J319" i="19"/>
  <c r="J294" i="19"/>
  <c r="K294" i="19"/>
  <c r="J269" i="19"/>
  <c r="K269" i="19"/>
  <c r="K242" i="19"/>
  <c r="J242" i="19"/>
  <c r="K216" i="19"/>
  <c r="J216" i="19"/>
  <c r="K191" i="19"/>
  <c r="J191" i="19"/>
  <c r="J148" i="19"/>
  <c r="K148" i="19"/>
  <c r="K111" i="19"/>
  <c r="J111" i="19"/>
  <c r="K67" i="19"/>
  <c r="J67" i="19"/>
  <c r="J29" i="19"/>
  <c r="K29" i="19"/>
  <c r="O721" i="19"/>
  <c r="N721" i="19"/>
  <c r="O680" i="19"/>
  <c r="N680" i="19"/>
  <c r="O635" i="19"/>
  <c r="N635" i="19"/>
  <c r="O608" i="19"/>
  <c r="N608" i="19"/>
  <c r="O569" i="19"/>
  <c r="N569" i="19"/>
  <c r="N531" i="19"/>
  <c r="O531" i="19"/>
  <c r="N495" i="19"/>
  <c r="O495" i="19"/>
  <c r="O454" i="19"/>
  <c r="N454" i="19"/>
  <c r="N412" i="19"/>
  <c r="O412" i="19"/>
  <c r="O375" i="19"/>
  <c r="N375" i="19"/>
  <c r="O324" i="19"/>
  <c r="N324" i="19"/>
  <c r="O287" i="19"/>
  <c r="N287" i="19"/>
  <c r="N247" i="19"/>
  <c r="O247" i="19"/>
  <c r="N209" i="19"/>
  <c r="O209" i="19"/>
  <c r="I171" i="19"/>
  <c r="O170" i="19"/>
  <c r="N170" i="19"/>
  <c r="N128" i="19"/>
  <c r="O128" i="19"/>
  <c r="N85" i="19"/>
  <c r="O85" i="19"/>
  <c r="O48" i="19"/>
  <c r="N48" i="19"/>
  <c r="N9" i="19"/>
  <c r="O9" i="19"/>
  <c r="J701" i="19"/>
  <c r="K701" i="19"/>
  <c r="H674" i="19"/>
  <c r="K673" i="19"/>
  <c r="J673" i="19"/>
  <c r="J628" i="19"/>
  <c r="K628" i="19"/>
  <c r="K575" i="19"/>
  <c r="J575" i="19"/>
  <c r="K725" i="19"/>
  <c r="J725" i="19"/>
  <c r="J713" i="19"/>
  <c r="K713" i="19"/>
  <c r="K699" i="19"/>
  <c r="J699" i="19"/>
  <c r="J684" i="19"/>
  <c r="K684" i="19"/>
  <c r="K670" i="19"/>
  <c r="J670" i="19"/>
  <c r="K654" i="19"/>
  <c r="J654" i="19"/>
  <c r="J640" i="19"/>
  <c r="K640" i="19"/>
  <c r="K626" i="19"/>
  <c r="J626" i="19"/>
  <c r="K612" i="19"/>
  <c r="J612" i="19"/>
  <c r="K599" i="19"/>
  <c r="J599" i="19"/>
  <c r="J587" i="19"/>
  <c r="K587" i="19"/>
  <c r="J573" i="19"/>
  <c r="K573" i="19"/>
  <c r="K559" i="19"/>
  <c r="J559" i="19"/>
  <c r="K547" i="19"/>
  <c r="J547" i="19"/>
  <c r="J535" i="19"/>
  <c r="K535" i="19"/>
  <c r="K523" i="19"/>
  <c r="J523" i="19"/>
  <c r="K511" i="19"/>
  <c r="J511" i="19"/>
  <c r="K499" i="19"/>
  <c r="J499" i="19"/>
  <c r="J486" i="19"/>
  <c r="K486" i="19"/>
  <c r="K472" i="19"/>
  <c r="J472" i="19"/>
  <c r="K459" i="19"/>
  <c r="J459" i="19"/>
  <c r="K446" i="19"/>
  <c r="J446" i="19"/>
  <c r="J433" i="19"/>
  <c r="K433" i="19"/>
  <c r="K416" i="19"/>
  <c r="J416" i="19"/>
  <c r="K404" i="19"/>
  <c r="J404" i="19"/>
  <c r="K392" i="19"/>
  <c r="J392" i="19"/>
  <c r="K379" i="19"/>
  <c r="J379" i="19"/>
  <c r="K366" i="19"/>
  <c r="J366" i="19"/>
  <c r="K354" i="19"/>
  <c r="J354" i="19"/>
  <c r="K341" i="19"/>
  <c r="J341" i="19"/>
  <c r="J328" i="19"/>
  <c r="K328" i="19"/>
  <c r="K315" i="19"/>
  <c r="J315" i="19"/>
  <c r="J303" i="19"/>
  <c r="K303" i="19"/>
  <c r="J291" i="19"/>
  <c r="K291" i="19"/>
  <c r="J279" i="19"/>
  <c r="K279" i="19"/>
  <c r="J266" i="19"/>
  <c r="K266" i="19"/>
  <c r="J252" i="19"/>
  <c r="K252" i="19"/>
  <c r="K239" i="19"/>
  <c r="J239" i="19"/>
  <c r="K227" i="19"/>
  <c r="J227" i="19"/>
  <c r="K213" i="19"/>
  <c r="J213" i="19"/>
  <c r="J201" i="19"/>
  <c r="K201" i="19"/>
  <c r="K188" i="19"/>
  <c r="J188" i="19"/>
  <c r="K175" i="19"/>
  <c r="J175" i="19"/>
  <c r="K158" i="19"/>
  <c r="J158" i="19"/>
  <c r="J144" i="19"/>
  <c r="K144" i="19"/>
  <c r="J132" i="19"/>
  <c r="K132" i="19"/>
  <c r="J120" i="19"/>
  <c r="K120" i="19"/>
  <c r="J108" i="19"/>
  <c r="K108" i="19"/>
  <c r="H92" i="19"/>
  <c r="K91" i="19"/>
  <c r="J91" i="19"/>
  <c r="J76" i="19"/>
  <c r="K76" i="19"/>
  <c r="K64" i="19"/>
  <c r="J64" i="19"/>
  <c r="K52" i="19"/>
  <c r="J52" i="19"/>
  <c r="K39" i="19"/>
  <c r="J39" i="19"/>
  <c r="K26" i="19"/>
  <c r="J26" i="19"/>
  <c r="J14" i="19"/>
  <c r="K14" i="19"/>
  <c r="N730" i="19"/>
  <c r="O730" i="19"/>
  <c r="N718" i="19"/>
  <c r="O718" i="19"/>
  <c r="N705" i="19"/>
  <c r="O705" i="19"/>
  <c r="O689" i="19"/>
  <c r="N689" i="19"/>
  <c r="O677" i="19"/>
  <c r="N677" i="19"/>
  <c r="N661" i="19"/>
  <c r="O661" i="19"/>
  <c r="N645" i="19"/>
  <c r="O645" i="19"/>
  <c r="N631" i="19"/>
  <c r="O631" i="19"/>
  <c r="O617" i="19"/>
  <c r="N617" i="19"/>
  <c r="O605" i="19"/>
  <c r="N605" i="19"/>
  <c r="O592" i="19"/>
  <c r="N592" i="19"/>
  <c r="O580" i="19"/>
  <c r="N580" i="19"/>
  <c r="N566" i="19"/>
  <c r="O566" i="19"/>
  <c r="O552" i="19"/>
  <c r="N552" i="19"/>
  <c r="O540" i="19"/>
  <c r="N540" i="19"/>
  <c r="N528" i="19"/>
  <c r="O528" i="19"/>
  <c r="N516" i="19"/>
  <c r="O516" i="19"/>
  <c r="N504" i="19"/>
  <c r="O504" i="19"/>
  <c r="N492" i="19"/>
  <c r="O492" i="19"/>
  <c r="O477" i="19"/>
  <c r="N477" i="19"/>
  <c r="O465" i="19"/>
  <c r="N465" i="19"/>
  <c r="O451" i="19"/>
  <c r="N451" i="19"/>
  <c r="N438" i="19"/>
  <c r="O438" i="19"/>
  <c r="O424" i="19"/>
  <c r="N424" i="19"/>
  <c r="N409" i="19"/>
  <c r="O409" i="19"/>
  <c r="N397" i="19"/>
  <c r="O397" i="19"/>
  <c r="O384" i="19"/>
  <c r="N384" i="19"/>
  <c r="O372" i="19"/>
  <c r="N372" i="19"/>
  <c r="N359" i="19"/>
  <c r="O359" i="19"/>
  <c r="O347" i="19"/>
  <c r="N347" i="19"/>
  <c r="O334" i="19"/>
  <c r="N334" i="19"/>
  <c r="O321" i="19"/>
  <c r="N321" i="19"/>
  <c r="N308" i="19"/>
  <c r="O308" i="19"/>
  <c r="N296" i="19"/>
  <c r="O296" i="19"/>
  <c r="N284" i="19"/>
  <c r="O284" i="19"/>
  <c r="O271" i="19"/>
  <c r="N271" i="19"/>
  <c r="O258" i="19"/>
  <c r="N258" i="19"/>
  <c r="N244" i="19"/>
  <c r="O244" i="19"/>
  <c r="O232" i="19"/>
  <c r="N232" i="19"/>
  <c r="O219" i="19"/>
  <c r="N219" i="19"/>
  <c r="N206" i="19"/>
  <c r="O206" i="19"/>
  <c r="N193" i="19"/>
  <c r="O193" i="19"/>
  <c r="O181" i="19"/>
  <c r="N181" i="19"/>
  <c r="O165" i="19"/>
  <c r="N165" i="19"/>
  <c r="O137" i="19"/>
  <c r="N137" i="19"/>
  <c r="O125" i="19"/>
  <c r="N125" i="19"/>
  <c r="N113" i="19"/>
  <c r="O113" i="19"/>
  <c r="O99" i="19"/>
  <c r="N99" i="19"/>
  <c r="N81" i="19"/>
  <c r="O81" i="19"/>
  <c r="O69" i="19"/>
  <c r="N69" i="19"/>
  <c r="O57" i="19"/>
  <c r="N57" i="19"/>
  <c r="O44" i="19"/>
  <c r="N44" i="19"/>
  <c r="N31" i="19"/>
  <c r="O31" i="19"/>
  <c r="O19" i="19"/>
  <c r="N19" i="19"/>
  <c r="O6" i="19"/>
  <c r="N6" i="19"/>
  <c r="J678" i="19"/>
  <c r="K678" i="19"/>
  <c r="K581" i="19"/>
  <c r="J581" i="19"/>
  <c r="K493" i="19"/>
  <c r="J493" i="19"/>
  <c r="J410" i="19"/>
  <c r="K410" i="19"/>
  <c r="K348" i="19"/>
  <c r="J348" i="19"/>
  <c r="K259" i="19"/>
  <c r="J259" i="19"/>
  <c r="K182" i="19"/>
  <c r="J182" i="19"/>
  <c r="J100" i="19"/>
  <c r="K100" i="19"/>
  <c r="K20" i="19"/>
  <c r="J20" i="19"/>
  <c r="O669" i="19"/>
  <c r="N669" i="19"/>
  <c r="O598" i="19"/>
  <c r="N598" i="19"/>
  <c r="O546" i="19"/>
  <c r="N546" i="19"/>
  <c r="O498" i="19"/>
  <c r="N498" i="19"/>
  <c r="O445" i="19"/>
  <c r="N445" i="19"/>
  <c r="O378" i="19"/>
  <c r="N378" i="19"/>
  <c r="O290" i="19"/>
  <c r="N290" i="19"/>
  <c r="O200" i="19"/>
  <c r="N200" i="19"/>
  <c r="N38" i="19"/>
  <c r="O38" i="19"/>
  <c r="J718" i="19"/>
  <c r="K718" i="19"/>
  <c r="K661" i="19"/>
  <c r="J661" i="19"/>
  <c r="J592" i="19"/>
  <c r="K592" i="19"/>
  <c r="K540" i="19"/>
  <c r="J540" i="19"/>
  <c r="K438" i="19"/>
  <c r="J438" i="19"/>
  <c r="K296" i="19"/>
  <c r="J296" i="19"/>
  <c r="K113" i="19"/>
  <c r="J113" i="19"/>
  <c r="N682" i="19"/>
  <c r="O682" i="19"/>
  <c r="N509" i="19"/>
  <c r="O509" i="19"/>
  <c r="O352" i="19"/>
  <c r="N352" i="19"/>
  <c r="O224" i="19"/>
  <c r="N224" i="19"/>
  <c r="N50" i="19"/>
  <c r="O50" i="19"/>
  <c r="J729" i="19"/>
  <c r="K729" i="19"/>
  <c r="J644" i="19"/>
  <c r="K644" i="19"/>
  <c r="H579" i="19"/>
  <c r="J578" i="19"/>
  <c r="K578" i="19"/>
  <c r="J503" i="19"/>
  <c r="K503" i="19"/>
  <c r="K437" i="19"/>
  <c r="J437" i="19"/>
  <c r="K333" i="19"/>
  <c r="J333" i="19"/>
  <c r="J205" i="19"/>
  <c r="K205" i="19"/>
  <c r="K43" i="19"/>
  <c r="J43" i="19"/>
  <c r="N312" i="19"/>
  <c r="O312" i="19"/>
  <c r="K711" i="19"/>
  <c r="J711" i="19"/>
  <c r="K639" i="19"/>
  <c r="J639" i="19"/>
  <c r="J572" i="19"/>
  <c r="K572" i="19"/>
  <c r="J510" i="19"/>
  <c r="K510" i="19"/>
  <c r="K432" i="19"/>
  <c r="J432" i="19"/>
  <c r="K353" i="19"/>
  <c r="J353" i="19"/>
  <c r="K265" i="19"/>
  <c r="J265" i="19"/>
  <c r="J131" i="19"/>
  <c r="K131" i="19"/>
  <c r="N704" i="19"/>
  <c r="O704" i="19"/>
  <c r="O551" i="19"/>
  <c r="N551" i="19"/>
  <c r="O358" i="19"/>
  <c r="N358" i="19"/>
  <c r="O5" i="19"/>
  <c r="N5" i="19"/>
  <c r="K710" i="19"/>
  <c r="J710" i="19"/>
  <c r="J667" i="19"/>
  <c r="K667" i="19"/>
  <c r="J637" i="19"/>
  <c r="K637" i="19"/>
  <c r="K597" i="19"/>
  <c r="J597" i="19"/>
  <c r="J571" i="19"/>
  <c r="K571" i="19"/>
  <c r="J545" i="19"/>
  <c r="K545" i="19"/>
  <c r="J509" i="19"/>
  <c r="K509" i="19"/>
  <c r="K484" i="19"/>
  <c r="J484" i="19"/>
  <c r="J457" i="19"/>
  <c r="K457" i="19"/>
  <c r="K431" i="19"/>
  <c r="J431" i="19"/>
  <c r="J402" i="19"/>
  <c r="K402" i="19"/>
  <c r="J377" i="19"/>
  <c r="K377" i="19"/>
  <c r="J339" i="19"/>
  <c r="K339" i="19"/>
  <c r="K313" i="19"/>
  <c r="J313" i="19"/>
  <c r="K289" i="19"/>
  <c r="J289" i="19"/>
  <c r="K264" i="19"/>
  <c r="J264" i="19"/>
  <c r="J237" i="19"/>
  <c r="K237" i="19"/>
  <c r="K211" i="19"/>
  <c r="J211" i="19"/>
  <c r="K186" i="19"/>
  <c r="J186" i="19"/>
  <c r="K156" i="19"/>
  <c r="J156" i="19"/>
  <c r="K142" i="19"/>
  <c r="J142" i="19"/>
  <c r="K118" i="19"/>
  <c r="J118" i="19"/>
  <c r="K74" i="19"/>
  <c r="J74" i="19"/>
  <c r="J62" i="19"/>
  <c r="K62" i="19"/>
  <c r="J50" i="19"/>
  <c r="K50" i="19"/>
  <c r="J24" i="19"/>
  <c r="K24" i="19"/>
  <c r="K12" i="19"/>
  <c r="J12" i="19"/>
  <c r="N728" i="19"/>
  <c r="O728" i="19"/>
  <c r="O702" i="19"/>
  <c r="N702" i="19"/>
  <c r="O687" i="19"/>
  <c r="N687" i="19"/>
  <c r="N675" i="19"/>
  <c r="O675" i="19"/>
  <c r="N658" i="19"/>
  <c r="O658" i="19"/>
  <c r="O643" i="19"/>
  <c r="N643" i="19"/>
  <c r="N615" i="19"/>
  <c r="O615" i="19"/>
  <c r="N602" i="19"/>
  <c r="O602" i="19"/>
  <c r="O590" i="19"/>
  <c r="N590" i="19"/>
  <c r="N576" i="19"/>
  <c r="O576" i="19"/>
  <c r="I564" i="19"/>
  <c r="O563" i="19"/>
  <c r="N563" i="19"/>
  <c r="N550" i="19"/>
  <c r="O550" i="19"/>
  <c r="N538" i="19"/>
  <c r="O538" i="19"/>
  <c r="N526" i="19"/>
  <c r="O526" i="19"/>
  <c r="N514" i="19"/>
  <c r="O514" i="19"/>
  <c r="N502" i="19"/>
  <c r="O502" i="19"/>
  <c r="O490" i="19"/>
  <c r="N490" i="19"/>
  <c r="N475" i="19"/>
  <c r="O475" i="19"/>
  <c r="O462" i="19"/>
  <c r="N462" i="19"/>
  <c r="O449" i="19"/>
  <c r="N449" i="19"/>
  <c r="N436" i="19"/>
  <c r="O436" i="19"/>
  <c r="O421" i="19"/>
  <c r="N421" i="19"/>
  <c r="N407" i="19"/>
  <c r="O407" i="19"/>
  <c r="O395" i="19"/>
  <c r="N395" i="19"/>
  <c r="N382" i="19"/>
  <c r="O382" i="19"/>
  <c r="N370" i="19"/>
  <c r="O370" i="19"/>
  <c r="N357" i="19"/>
  <c r="O357" i="19"/>
  <c r="O345" i="19"/>
  <c r="N345" i="19"/>
  <c r="O332" i="19"/>
  <c r="N332" i="19"/>
  <c r="N319" i="19"/>
  <c r="O319" i="19"/>
  <c r="O306" i="19"/>
  <c r="N306" i="19"/>
  <c r="N282" i="19"/>
  <c r="O282" i="19"/>
  <c r="N269" i="19"/>
  <c r="O269" i="19"/>
  <c r="N256" i="19"/>
  <c r="O256" i="19"/>
  <c r="N242" i="19"/>
  <c r="O242" i="19"/>
  <c r="N230" i="19"/>
  <c r="O230" i="19"/>
  <c r="O216" i="19"/>
  <c r="N216" i="19"/>
  <c r="N204" i="19"/>
  <c r="O204" i="19"/>
  <c r="O191" i="19"/>
  <c r="N191" i="19"/>
  <c r="O179" i="19"/>
  <c r="N179" i="19"/>
  <c r="I163" i="19"/>
  <c r="N162" i="19"/>
  <c r="O162" i="19"/>
  <c r="N135" i="19"/>
  <c r="O135" i="19"/>
  <c r="O123" i="19"/>
  <c r="N123" i="19"/>
  <c r="O111" i="19"/>
  <c r="N111" i="19"/>
  <c r="I97" i="19"/>
  <c r="N96" i="19"/>
  <c r="O96" i="19"/>
  <c r="O79" i="19"/>
  <c r="N79" i="19"/>
  <c r="O67" i="19"/>
  <c r="N67" i="19"/>
  <c r="O55" i="19"/>
  <c r="N55" i="19"/>
  <c r="N42" i="19"/>
  <c r="O42" i="19"/>
  <c r="O29" i="19"/>
  <c r="N29" i="19"/>
  <c r="N4" i="19"/>
  <c r="O4" i="19"/>
  <c r="K722" i="19"/>
  <c r="J722" i="19"/>
  <c r="K709" i="19"/>
  <c r="J709" i="19"/>
  <c r="K695" i="19"/>
  <c r="J695" i="19"/>
  <c r="J681" i="19"/>
  <c r="K681" i="19"/>
  <c r="J666" i="19"/>
  <c r="K666" i="19"/>
  <c r="J650" i="19"/>
  <c r="K650" i="19"/>
  <c r="K636" i="19"/>
  <c r="J636" i="19"/>
  <c r="J623" i="19"/>
  <c r="K623" i="19"/>
  <c r="K609" i="19"/>
  <c r="J609" i="19"/>
  <c r="J596" i="19"/>
  <c r="K596" i="19"/>
  <c r="K584" i="19"/>
  <c r="J584" i="19"/>
  <c r="K570" i="19"/>
  <c r="J570" i="19"/>
  <c r="K556" i="19"/>
  <c r="J556" i="19"/>
  <c r="J544" i="19"/>
  <c r="K544" i="19"/>
  <c r="K532" i="19"/>
  <c r="J532" i="19"/>
  <c r="K520" i="19"/>
  <c r="J520" i="19"/>
  <c r="J508" i="19"/>
  <c r="K508" i="19"/>
  <c r="K496" i="19"/>
  <c r="J496" i="19"/>
  <c r="K482" i="19"/>
  <c r="J482" i="19"/>
  <c r="K469" i="19"/>
  <c r="J469" i="19"/>
  <c r="K455" i="19"/>
  <c r="J455" i="19"/>
  <c r="J442" i="19"/>
  <c r="K442" i="19"/>
  <c r="K430" i="19"/>
  <c r="J430" i="19"/>
  <c r="K413" i="19"/>
  <c r="J413" i="19"/>
  <c r="K401" i="19"/>
  <c r="J401" i="19"/>
  <c r="J388" i="19"/>
  <c r="K388" i="19"/>
  <c r="J376" i="19"/>
  <c r="K376" i="19"/>
  <c r="K363" i="19"/>
  <c r="J363" i="19"/>
  <c r="K351" i="19"/>
  <c r="J351" i="19"/>
  <c r="J338" i="19"/>
  <c r="K338" i="19"/>
  <c r="J325" i="19"/>
  <c r="K325" i="19"/>
  <c r="J312" i="19"/>
  <c r="K312" i="19"/>
  <c r="K300" i="19"/>
  <c r="J300" i="19"/>
  <c r="J288" i="19"/>
  <c r="K288" i="19"/>
  <c r="J276" i="19"/>
  <c r="K276" i="19"/>
  <c r="K263" i="19"/>
  <c r="J263" i="19"/>
  <c r="J249" i="19"/>
  <c r="K249" i="19"/>
  <c r="K236" i="19"/>
  <c r="J236" i="19"/>
  <c r="J223" i="19"/>
  <c r="K223" i="19"/>
  <c r="K210" i="19"/>
  <c r="J210" i="19"/>
  <c r="K198" i="19"/>
  <c r="J198" i="19"/>
  <c r="K185" i="19"/>
  <c r="J185" i="19"/>
  <c r="K172" i="19"/>
  <c r="J172" i="19"/>
  <c r="J155" i="19"/>
  <c r="K155" i="19"/>
  <c r="K141" i="19"/>
  <c r="J141" i="19"/>
  <c r="K129" i="19"/>
  <c r="J129" i="19"/>
  <c r="J117" i="19"/>
  <c r="K117" i="19"/>
  <c r="J103" i="19"/>
  <c r="K103" i="19"/>
  <c r="K87" i="19"/>
  <c r="J87" i="19"/>
  <c r="K73" i="19"/>
  <c r="J73" i="19"/>
  <c r="K61" i="19"/>
  <c r="J61" i="19"/>
  <c r="J49" i="19"/>
  <c r="K49" i="19"/>
  <c r="J36" i="19"/>
  <c r="K36" i="19"/>
  <c r="K23" i="19"/>
  <c r="J23" i="19"/>
  <c r="K10" i="19"/>
  <c r="J10" i="19"/>
  <c r="N727" i="19"/>
  <c r="O727" i="19"/>
  <c r="O715" i="19"/>
  <c r="N715" i="19"/>
  <c r="N701" i="19"/>
  <c r="O701" i="19"/>
  <c r="O686" i="19"/>
  <c r="N686" i="19"/>
  <c r="I674" i="19"/>
  <c r="N673" i="19"/>
  <c r="O673" i="19"/>
  <c r="O657" i="19"/>
  <c r="N657" i="19"/>
  <c r="N642" i="19"/>
  <c r="O642" i="19"/>
  <c r="N628" i="19"/>
  <c r="O628" i="19"/>
  <c r="O614" i="19"/>
  <c r="N614" i="19"/>
  <c r="N601" i="19"/>
  <c r="O601" i="19"/>
  <c r="N589" i="19"/>
  <c r="O589" i="19"/>
  <c r="N575" i="19"/>
  <c r="O575" i="19"/>
  <c r="N561" i="19"/>
  <c r="O561" i="19"/>
  <c r="O549" i="19"/>
  <c r="N549" i="19"/>
  <c r="O537" i="19"/>
  <c r="N537" i="19"/>
  <c r="O525" i="19"/>
  <c r="N525" i="19"/>
  <c r="O513" i="19"/>
  <c r="N513" i="19"/>
  <c r="N501" i="19"/>
  <c r="O501" i="19"/>
  <c r="O489" i="19"/>
  <c r="N489" i="19"/>
  <c r="O474" i="19"/>
  <c r="N474" i="19"/>
  <c r="N461" i="19"/>
  <c r="O461" i="19"/>
  <c r="O448" i="19"/>
  <c r="N448" i="19"/>
  <c r="N435" i="19"/>
  <c r="O435" i="19"/>
  <c r="N419" i="19"/>
  <c r="O419" i="19"/>
  <c r="N406" i="19"/>
  <c r="O406" i="19"/>
  <c r="N394" i="19"/>
  <c r="O394" i="19"/>
  <c r="O381" i="19"/>
  <c r="N381" i="19"/>
  <c r="O368" i="19"/>
  <c r="N368" i="19"/>
  <c r="O356" i="19"/>
  <c r="N356" i="19"/>
  <c r="O344" i="19"/>
  <c r="N344" i="19"/>
  <c r="N330" i="19"/>
  <c r="O330" i="19"/>
  <c r="N318" i="19"/>
  <c r="O318" i="19"/>
  <c r="N305" i="19"/>
  <c r="O305" i="19"/>
  <c r="N293" i="19"/>
  <c r="O293" i="19"/>
  <c r="O281" i="19"/>
  <c r="N281" i="19"/>
  <c r="O268" i="19"/>
  <c r="N268" i="19"/>
  <c r="N255" i="19"/>
  <c r="O255" i="19"/>
  <c r="N241" i="19"/>
  <c r="O241" i="19"/>
  <c r="N229" i="19"/>
  <c r="O229" i="19"/>
  <c r="O215" i="19"/>
  <c r="N215" i="19"/>
  <c r="N203" i="19"/>
  <c r="O203" i="19"/>
  <c r="N190" i="19"/>
  <c r="O190" i="19"/>
  <c r="O178" i="19"/>
  <c r="N178" i="19"/>
  <c r="O160" i="19"/>
  <c r="N160" i="19"/>
  <c r="O134" i="19"/>
  <c r="N134" i="19"/>
  <c r="N122" i="19"/>
  <c r="O122" i="19"/>
  <c r="N110" i="19"/>
  <c r="O110" i="19"/>
  <c r="O94" i="19"/>
  <c r="N94" i="19"/>
  <c r="O78" i="19"/>
  <c r="N78" i="19"/>
  <c r="N66" i="19"/>
  <c r="O66" i="19"/>
  <c r="O54" i="19"/>
  <c r="N54" i="19"/>
  <c r="N41" i="19"/>
  <c r="O41" i="19"/>
  <c r="N28" i="19"/>
  <c r="O28" i="19"/>
  <c r="N16" i="19"/>
  <c r="O16" i="19"/>
  <c r="O3" i="19"/>
  <c r="N3" i="19"/>
  <c r="K719" i="19"/>
  <c r="J719" i="19"/>
  <c r="J690" i="19"/>
  <c r="K690" i="19"/>
  <c r="J646" i="19"/>
  <c r="K646" i="19"/>
  <c r="J618" i="19"/>
  <c r="K618" i="19"/>
  <c r="K593" i="19"/>
  <c r="J593" i="19"/>
  <c r="K553" i="19"/>
  <c r="J553" i="19"/>
  <c r="J529" i="19"/>
  <c r="K529" i="19"/>
  <c r="J505" i="19"/>
  <c r="K505" i="19"/>
  <c r="K466" i="19"/>
  <c r="J466" i="19"/>
  <c r="K439" i="19"/>
  <c r="J439" i="19"/>
  <c r="K385" i="19"/>
  <c r="J385" i="19"/>
  <c r="J360" i="19"/>
  <c r="K360" i="19"/>
  <c r="K335" i="19"/>
  <c r="J335" i="19"/>
  <c r="K285" i="19"/>
  <c r="J285" i="19"/>
  <c r="K272" i="19"/>
  <c r="J272" i="19"/>
  <c r="K233" i="19"/>
  <c r="J233" i="19"/>
  <c r="K194" i="19"/>
  <c r="J194" i="19"/>
  <c r="J167" i="19"/>
  <c r="K167" i="19"/>
  <c r="K114" i="19"/>
  <c r="J114" i="19"/>
  <c r="J58" i="19"/>
  <c r="K58" i="19"/>
  <c r="K32" i="19"/>
  <c r="J32" i="19"/>
  <c r="O724" i="19"/>
  <c r="N724" i="19"/>
  <c r="N683" i="19"/>
  <c r="O683" i="19"/>
  <c r="O639" i="19"/>
  <c r="N639" i="19"/>
  <c r="O572" i="19"/>
  <c r="N572" i="19"/>
  <c r="O510" i="19"/>
  <c r="N510" i="19"/>
  <c r="N432" i="19"/>
  <c r="O432" i="19"/>
  <c r="O353" i="19"/>
  <c r="N353" i="19"/>
  <c r="O278" i="19"/>
  <c r="N278" i="19"/>
  <c r="O174" i="19"/>
  <c r="N174" i="19"/>
  <c r="N25" i="19"/>
  <c r="O25" i="19"/>
  <c r="K705" i="19"/>
  <c r="J705" i="19"/>
  <c r="J631" i="19"/>
  <c r="K631" i="19"/>
  <c r="J580" i="19"/>
  <c r="K580" i="19"/>
  <c r="K516" i="19"/>
  <c r="J516" i="19"/>
  <c r="K409" i="19"/>
  <c r="J409" i="19"/>
  <c r="K271" i="19"/>
  <c r="J271" i="19"/>
  <c r="J69" i="19"/>
  <c r="K69" i="19"/>
  <c r="N651" i="19"/>
  <c r="O651" i="19"/>
  <c r="O470" i="19"/>
  <c r="N470" i="19"/>
  <c r="O237" i="19"/>
  <c r="N237" i="19"/>
  <c r="O12" i="19"/>
  <c r="N12" i="19"/>
  <c r="K688" i="19"/>
  <c r="J688" i="19"/>
  <c r="K616" i="19"/>
  <c r="J616" i="19"/>
  <c r="K539" i="19"/>
  <c r="J539" i="19"/>
  <c r="J476" i="19"/>
  <c r="K476" i="19"/>
  <c r="K396" i="19"/>
  <c r="J396" i="19"/>
  <c r="K270" i="19"/>
  <c r="J270" i="19"/>
  <c r="J112" i="19"/>
  <c r="K112" i="19"/>
  <c r="N300" i="19"/>
  <c r="O300" i="19"/>
  <c r="K669" i="19"/>
  <c r="J669" i="19"/>
  <c r="J598" i="19"/>
  <c r="K598" i="19"/>
  <c r="J534" i="19"/>
  <c r="K534" i="19"/>
  <c r="J458" i="19"/>
  <c r="K458" i="19"/>
  <c r="K390" i="19"/>
  <c r="J390" i="19"/>
  <c r="J327" i="19"/>
  <c r="K327" i="19"/>
  <c r="J238" i="19"/>
  <c r="K238" i="19"/>
  <c r="K107" i="19"/>
  <c r="J107" i="19"/>
  <c r="O676" i="19"/>
  <c r="N676" i="19"/>
  <c r="O527" i="19"/>
  <c r="N527" i="19"/>
  <c r="O346" i="19"/>
  <c r="N346" i="19"/>
  <c r="O30" i="19"/>
  <c r="N30" i="19"/>
  <c r="K723" i="19"/>
  <c r="J723" i="19"/>
  <c r="J682" i="19"/>
  <c r="K682" i="19"/>
  <c r="J651" i="19"/>
  <c r="K651" i="19"/>
  <c r="K624" i="19"/>
  <c r="J624" i="19"/>
  <c r="J585" i="19"/>
  <c r="K585" i="19"/>
  <c r="J557" i="19"/>
  <c r="K557" i="19"/>
  <c r="J533" i="19"/>
  <c r="K533" i="19"/>
  <c r="J497" i="19"/>
  <c r="K497" i="19"/>
  <c r="K470" i="19"/>
  <c r="J470" i="19"/>
  <c r="K443" i="19"/>
  <c r="J443" i="19"/>
  <c r="K414" i="19"/>
  <c r="J414" i="19"/>
  <c r="J389" i="19"/>
  <c r="K389" i="19"/>
  <c r="K352" i="19"/>
  <c r="J352" i="19"/>
  <c r="J326" i="19"/>
  <c r="K326" i="19"/>
  <c r="J301" i="19"/>
  <c r="K301" i="19"/>
  <c r="J277" i="19"/>
  <c r="K277" i="19"/>
  <c r="J250" i="19"/>
  <c r="K250" i="19"/>
  <c r="J224" i="19"/>
  <c r="K224" i="19"/>
  <c r="J199" i="19"/>
  <c r="K199" i="19"/>
  <c r="K173" i="19"/>
  <c r="J173" i="19"/>
  <c r="K130" i="19"/>
  <c r="J130" i="19"/>
  <c r="J88" i="19"/>
  <c r="K88" i="19"/>
  <c r="J37" i="19"/>
  <c r="K37" i="19"/>
  <c r="O716" i="19"/>
  <c r="N716" i="19"/>
  <c r="O629" i="19"/>
  <c r="N629" i="19"/>
  <c r="N294" i="19"/>
  <c r="O294" i="19"/>
  <c r="K196" i="19"/>
  <c r="J196" i="19"/>
  <c r="J492" i="19"/>
  <c r="K492" i="19"/>
  <c r="J465" i="19"/>
  <c r="K465" i="19"/>
  <c r="J451" i="19"/>
  <c r="K451" i="19"/>
  <c r="J424" i="19"/>
  <c r="K424" i="19"/>
  <c r="K384" i="19"/>
  <c r="J384" i="19"/>
  <c r="K347" i="19"/>
  <c r="J347" i="19"/>
  <c r="K334" i="19"/>
  <c r="J334" i="19"/>
  <c r="K321" i="19"/>
  <c r="J321" i="19"/>
  <c r="K308" i="19"/>
  <c r="J308" i="19"/>
  <c r="K284" i="19"/>
  <c r="J284" i="19"/>
  <c r="K258" i="19"/>
  <c r="J258" i="19"/>
  <c r="J244" i="19"/>
  <c r="K244" i="19"/>
  <c r="J232" i="19"/>
  <c r="K232" i="19"/>
  <c r="K206" i="19"/>
  <c r="J206" i="19"/>
  <c r="J193" i="19"/>
  <c r="K193" i="19"/>
  <c r="K165" i="19"/>
  <c r="J165" i="19"/>
  <c r="K150" i="19"/>
  <c r="J150" i="19"/>
  <c r="J137" i="19"/>
  <c r="K137" i="19"/>
  <c r="J125" i="19"/>
  <c r="K125" i="19"/>
  <c r="J99" i="19"/>
  <c r="K99" i="19"/>
  <c r="J81" i="19"/>
  <c r="K81" i="19"/>
  <c r="K57" i="19"/>
  <c r="J57" i="19"/>
  <c r="J19" i="19"/>
  <c r="K19" i="19"/>
  <c r="K6" i="19"/>
  <c r="J6" i="19"/>
  <c r="N710" i="19"/>
  <c r="O710" i="19"/>
  <c r="O696" i="19"/>
  <c r="N696" i="19"/>
  <c r="O667" i="19"/>
  <c r="N667" i="19"/>
  <c r="O637" i="19"/>
  <c r="N637" i="19"/>
  <c r="O624" i="19"/>
  <c r="N624" i="19"/>
  <c r="N610" i="19"/>
  <c r="O610" i="19"/>
  <c r="N585" i="19"/>
  <c r="O585" i="19"/>
  <c r="O571" i="19"/>
  <c r="N571" i="19"/>
  <c r="O557" i="19"/>
  <c r="N557" i="19"/>
  <c r="O533" i="19"/>
  <c r="N533" i="19"/>
  <c r="O521" i="19"/>
  <c r="N521" i="19"/>
  <c r="O497" i="19"/>
  <c r="N497" i="19"/>
  <c r="N484" i="19"/>
  <c r="O484" i="19"/>
  <c r="O457" i="19"/>
  <c r="N457" i="19"/>
  <c r="O431" i="19"/>
  <c r="N431" i="19"/>
  <c r="N414" i="19"/>
  <c r="O414" i="19"/>
  <c r="N389" i="19"/>
  <c r="O389" i="19"/>
  <c r="N377" i="19"/>
  <c r="O377" i="19"/>
  <c r="O364" i="19"/>
  <c r="N364" i="19"/>
  <c r="O339" i="19"/>
  <c r="N339" i="19"/>
  <c r="N326" i="19"/>
  <c r="O326" i="19"/>
  <c r="N313" i="19"/>
  <c r="O313" i="19"/>
  <c r="O289" i="19"/>
  <c r="N289" i="19"/>
  <c r="O277" i="19"/>
  <c r="N277" i="19"/>
  <c r="N250" i="19"/>
  <c r="O250" i="19"/>
  <c r="O211" i="19"/>
  <c r="N211" i="19"/>
  <c r="O199" i="19"/>
  <c r="N199" i="19"/>
  <c r="N186" i="19"/>
  <c r="O186" i="19"/>
  <c r="N173" i="19"/>
  <c r="O173" i="19"/>
  <c r="N156" i="19"/>
  <c r="O156" i="19"/>
  <c r="O142" i="19"/>
  <c r="N142" i="19"/>
  <c r="N130" i="19"/>
  <c r="O130" i="19"/>
  <c r="O118" i="19"/>
  <c r="N118" i="19"/>
  <c r="I106" i="19"/>
  <c r="N105" i="19"/>
  <c r="O105" i="19"/>
  <c r="O88" i="19"/>
  <c r="N88" i="19"/>
  <c r="O62" i="19"/>
  <c r="N62" i="19"/>
  <c r="J704" i="19"/>
  <c r="K704" i="19"/>
  <c r="J383" i="19"/>
  <c r="K383" i="19"/>
  <c r="N236" i="19"/>
  <c r="O236" i="19"/>
  <c r="K724" i="19"/>
  <c r="J724" i="19"/>
  <c r="J698" i="19"/>
  <c r="K698" i="19"/>
  <c r="J683" i="19"/>
  <c r="K683" i="19"/>
  <c r="K652" i="19"/>
  <c r="J652" i="19"/>
  <c r="K625" i="19"/>
  <c r="J625" i="19"/>
  <c r="J611" i="19"/>
  <c r="K611" i="19"/>
  <c r="J586" i="19"/>
  <c r="K586" i="19"/>
  <c r="K558" i="19"/>
  <c r="J558" i="19"/>
  <c r="J546" i="19"/>
  <c r="K546" i="19"/>
  <c r="J522" i="19"/>
  <c r="K522" i="19"/>
  <c r="J498" i="19"/>
  <c r="K498" i="19"/>
  <c r="J485" i="19"/>
  <c r="K485" i="19"/>
  <c r="K471" i="19"/>
  <c r="J471" i="19"/>
  <c r="K445" i="19"/>
  <c r="J445" i="19"/>
  <c r="J415" i="19"/>
  <c r="K415" i="19"/>
  <c r="J403" i="19"/>
  <c r="K403" i="19"/>
  <c r="K378" i="19"/>
  <c r="J378" i="19"/>
  <c r="J365" i="19"/>
  <c r="K365" i="19"/>
  <c r="J340" i="19"/>
  <c r="K340" i="19"/>
  <c r="K314" i="19"/>
  <c r="J314" i="19"/>
  <c r="K302" i="19"/>
  <c r="J302" i="19"/>
  <c r="K290" i="19"/>
  <c r="J290" i="19"/>
  <c r="J278" i="19"/>
  <c r="K278" i="19"/>
  <c r="K251" i="19"/>
  <c r="J251" i="19"/>
  <c r="J226" i="19"/>
  <c r="K226" i="19"/>
  <c r="K212" i="19"/>
  <c r="J212" i="19"/>
  <c r="K200" i="19"/>
  <c r="J200" i="19"/>
  <c r="J187" i="19"/>
  <c r="K187" i="19"/>
  <c r="J174" i="19"/>
  <c r="K174" i="19"/>
  <c r="K157" i="19"/>
  <c r="J157" i="19"/>
  <c r="J143" i="19"/>
  <c r="K143" i="19"/>
  <c r="J119" i="19"/>
  <c r="K119" i="19"/>
  <c r="K89" i="19"/>
  <c r="J89" i="19"/>
  <c r="J75" i="19"/>
  <c r="K75" i="19"/>
  <c r="J63" i="19"/>
  <c r="K63" i="19"/>
  <c r="K51" i="19"/>
  <c r="J51" i="19"/>
  <c r="K38" i="19"/>
  <c r="J38" i="19"/>
  <c r="K25" i="19"/>
  <c r="J25" i="19"/>
  <c r="J13" i="19"/>
  <c r="K13" i="19"/>
  <c r="N729" i="19"/>
  <c r="O729" i="19"/>
  <c r="O717" i="19"/>
  <c r="N717" i="19"/>
  <c r="O688" i="19"/>
  <c r="N688" i="19"/>
  <c r="O660" i="19"/>
  <c r="N660" i="19"/>
  <c r="O644" i="19"/>
  <c r="N644" i="19"/>
  <c r="N630" i="19"/>
  <c r="O630" i="19"/>
  <c r="O616" i="19"/>
  <c r="N616" i="19"/>
  <c r="O603" i="19"/>
  <c r="N603" i="19"/>
  <c r="N591" i="19"/>
  <c r="O591" i="19"/>
  <c r="I579" i="19"/>
  <c r="N578" i="19"/>
  <c r="O578" i="19"/>
  <c r="O565" i="19"/>
  <c r="N565" i="19"/>
  <c r="O539" i="19"/>
  <c r="N539" i="19"/>
  <c r="O515" i="19"/>
  <c r="N515" i="19"/>
  <c r="O503" i="19"/>
  <c r="N503" i="19"/>
  <c r="O491" i="19"/>
  <c r="N491" i="19"/>
  <c r="O476" i="19"/>
  <c r="N476" i="19"/>
  <c r="N463" i="19"/>
  <c r="O463" i="19"/>
  <c r="O450" i="19"/>
  <c r="N450" i="19"/>
  <c r="O437" i="19"/>
  <c r="N437" i="19"/>
  <c r="O422" i="19"/>
  <c r="N422" i="19"/>
  <c r="N408" i="19"/>
  <c r="O408" i="19"/>
  <c r="O396" i="19"/>
  <c r="N396" i="19"/>
  <c r="N383" i="19"/>
  <c r="O383" i="19"/>
  <c r="N371" i="19"/>
  <c r="O371" i="19"/>
  <c r="O333" i="19"/>
  <c r="N333" i="19"/>
  <c r="N320" i="19"/>
  <c r="O320" i="19"/>
  <c r="O307" i="19"/>
  <c r="N307" i="19"/>
  <c r="O295" i="19"/>
  <c r="N295" i="19"/>
  <c r="O283" i="19"/>
  <c r="N283" i="19"/>
  <c r="O270" i="19"/>
  <c r="N270" i="19"/>
  <c r="O257" i="19"/>
  <c r="N257" i="19"/>
  <c r="N243" i="19"/>
  <c r="O243" i="19"/>
  <c r="O231" i="19"/>
  <c r="N231" i="19"/>
  <c r="N218" i="19"/>
  <c r="O218" i="19"/>
  <c r="O205" i="19"/>
  <c r="N205" i="19"/>
  <c r="O192" i="19"/>
  <c r="N192" i="19"/>
  <c r="O180" i="19"/>
  <c r="N180" i="19"/>
  <c r="N164" i="19"/>
  <c r="O164" i="19"/>
  <c r="N136" i="19"/>
  <c r="O136" i="19"/>
  <c r="N124" i="19"/>
  <c r="O124" i="19"/>
  <c r="N112" i="19"/>
  <c r="O112" i="19"/>
  <c r="N98" i="19"/>
  <c r="O98" i="19"/>
  <c r="N80" i="19"/>
  <c r="O80" i="19"/>
  <c r="N68" i="19"/>
  <c r="O68" i="19"/>
  <c r="O56" i="19"/>
  <c r="N56" i="19"/>
  <c r="N43" i="19"/>
  <c r="O43" i="19"/>
  <c r="N18" i="19"/>
  <c r="O18" i="19"/>
  <c r="J696" i="19"/>
  <c r="K696" i="19"/>
  <c r="K610" i="19"/>
  <c r="J610" i="19"/>
  <c r="K521" i="19"/>
  <c r="J521" i="19"/>
  <c r="K364" i="19"/>
  <c r="J364" i="19"/>
  <c r="H106" i="19"/>
  <c r="J105" i="19"/>
  <c r="K105" i="19"/>
  <c r="N17" i="19"/>
  <c r="O17" i="19"/>
  <c r="J721" i="19"/>
  <c r="K721" i="19"/>
  <c r="J708" i="19"/>
  <c r="K708" i="19"/>
  <c r="H694" i="19"/>
  <c r="J693" i="19"/>
  <c r="K693" i="19"/>
  <c r="J680" i="19"/>
  <c r="K680" i="19"/>
  <c r="K664" i="19"/>
  <c r="J664" i="19"/>
  <c r="J648" i="19"/>
  <c r="K648" i="19"/>
  <c r="J635" i="19"/>
  <c r="K635" i="19"/>
  <c r="J621" i="19"/>
  <c r="K621" i="19"/>
  <c r="J608" i="19"/>
  <c r="K608" i="19"/>
  <c r="J595" i="19"/>
  <c r="K595" i="19"/>
  <c r="J583" i="19"/>
  <c r="K583" i="19"/>
  <c r="K569" i="19"/>
  <c r="J569" i="19"/>
  <c r="J555" i="19"/>
  <c r="K555" i="19"/>
  <c r="K543" i="19"/>
  <c r="J543" i="19"/>
  <c r="K531" i="19"/>
  <c r="J531" i="19"/>
  <c r="K519" i="19"/>
  <c r="J519" i="19"/>
  <c r="K507" i="19"/>
  <c r="J507" i="19"/>
  <c r="J495" i="19"/>
  <c r="K495" i="19"/>
  <c r="J481" i="19"/>
  <c r="K481" i="19"/>
  <c r="J468" i="19"/>
  <c r="K468" i="19"/>
  <c r="K454" i="19"/>
  <c r="J454" i="19"/>
  <c r="J441" i="19"/>
  <c r="K441" i="19"/>
  <c r="H429" i="19"/>
  <c r="J428" i="19"/>
  <c r="K428" i="19"/>
  <c r="K412" i="19"/>
  <c r="J412" i="19"/>
  <c r="K400" i="19"/>
  <c r="J400" i="19"/>
  <c r="K387" i="19"/>
  <c r="J387" i="19"/>
  <c r="K375" i="19"/>
  <c r="J375" i="19"/>
  <c r="J362" i="19"/>
  <c r="K362" i="19"/>
  <c r="J350" i="19"/>
  <c r="K350" i="19"/>
  <c r="J337" i="19"/>
  <c r="K337" i="19"/>
  <c r="J324" i="19"/>
  <c r="K324" i="19"/>
  <c r="K311" i="19"/>
  <c r="J311" i="19"/>
  <c r="K299" i="19"/>
  <c r="J299" i="19"/>
  <c r="K287" i="19"/>
  <c r="J287" i="19"/>
  <c r="K274" i="19"/>
  <c r="J274" i="19"/>
  <c r="J262" i="19"/>
  <c r="K262" i="19"/>
  <c r="J247" i="19"/>
  <c r="K247" i="19"/>
  <c r="K235" i="19"/>
  <c r="J235" i="19"/>
  <c r="J222" i="19"/>
  <c r="K222" i="19"/>
  <c r="K209" i="19"/>
  <c r="J209" i="19"/>
  <c r="K184" i="19"/>
  <c r="J184" i="19"/>
  <c r="H171" i="19"/>
  <c r="K170" i="19"/>
  <c r="J170" i="19"/>
  <c r="J154" i="19"/>
  <c r="K154" i="19"/>
  <c r="K140" i="19"/>
  <c r="J140" i="19"/>
  <c r="J128" i="19"/>
  <c r="K128" i="19"/>
  <c r="K116" i="19"/>
  <c r="J116" i="19"/>
  <c r="K102" i="19"/>
  <c r="J102" i="19"/>
  <c r="K85" i="19"/>
  <c r="J85" i="19"/>
  <c r="K72" i="19"/>
  <c r="J72" i="19"/>
  <c r="K60" i="19"/>
  <c r="J60" i="19"/>
  <c r="J48" i="19"/>
  <c r="K48" i="19"/>
  <c r="K35" i="19"/>
  <c r="J35" i="19"/>
  <c r="J22" i="19"/>
  <c r="K22" i="19"/>
  <c r="K9" i="19"/>
  <c r="J9" i="19"/>
  <c r="N726" i="19"/>
  <c r="O726" i="19"/>
  <c r="O714" i="19"/>
  <c r="N714" i="19"/>
  <c r="O700" i="19"/>
  <c r="N700" i="19"/>
  <c r="O685" i="19"/>
  <c r="N685" i="19"/>
  <c r="N671" i="19"/>
  <c r="O671" i="19"/>
  <c r="O655" i="19"/>
  <c r="N655" i="19"/>
  <c r="O641" i="19"/>
  <c r="N641" i="19"/>
  <c r="O627" i="19"/>
  <c r="N627" i="19"/>
  <c r="O613" i="19"/>
  <c r="N613" i="19"/>
  <c r="O600" i="19"/>
  <c r="N600" i="19"/>
  <c r="O588" i="19"/>
  <c r="N588" i="19"/>
  <c r="O574" i="19"/>
  <c r="N574" i="19"/>
  <c r="O560" i="19"/>
  <c r="N560" i="19"/>
  <c r="O548" i="19"/>
  <c r="N548" i="19"/>
  <c r="O536" i="19"/>
  <c r="N536" i="19"/>
  <c r="O524" i="19"/>
  <c r="N524" i="19"/>
  <c r="O512" i="19"/>
  <c r="N512" i="19"/>
  <c r="O500" i="19"/>
  <c r="N500" i="19"/>
  <c r="N487" i="19"/>
  <c r="O487" i="19"/>
  <c r="N473" i="19"/>
  <c r="O473" i="19"/>
  <c r="O460" i="19"/>
  <c r="N460" i="19"/>
  <c r="N447" i="19"/>
  <c r="O447" i="19"/>
  <c r="O434" i="19"/>
  <c r="N434" i="19"/>
  <c r="O418" i="19"/>
  <c r="N418" i="19"/>
  <c r="N405" i="19"/>
  <c r="O405" i="19"/>
  <c r="O393" i="19"/>
  <c r="N393" i="19"/>
  <c r="N380" i="19"/>
  <c r="O380" i="19"/>
  <c r="O367" i="19"/>
  <c r="N367" i="19"/>
  <c r="N355" i="19"/>
  <c r="O355" i="19"/>
  <c r="O342" i="19"/>
  <c r="N342" i="19"/>
  <c r="N329" i="19"/>
  <c r="O329" i="19"/>
  <c r="O316" i="19"/>
  <c r="N316" i="19"/>
  <c r="N304" i="19"/>
  <c r="O304" i="19"/>
  <c r="N292" i="19"/>
  <c r="O292" i="19"/>
  <c r="O280" i="19"/>
  <c r="N280" i="19"/>
  <c r="O267" i="19"/>
  <c r="N267" i="19"/>
  <c r="O254" i="19"/>
  <c r="N254" i="19"/>
  <c r="N240" i="19"/>
  <c r="O240" i="19"/>
  <c r="N228" i="19"/>
  <c r="O228" i="19"/>
  <c r="O214" i="19"/>
  <c r="N214" i="19"/>
  <c r="O202" i="19"/>
  <c r="N202" i="19"/>
  <c r="N189" i="19"/>
  <c r="O189" i="19"/>
  <c r="O177" i="19"/>
  <c r="N177" i="19"/>
  <c r="O159" i="19"/>
  <c r="N159" i="19"/>
  <c r="O145" i="19"/>
  <c r="N145" i="19"/>
  <c r="O133" i="19"/>
  <c r="N133" i="19"/>
  <c r="N121" i="19"/>
  <c r="O121" i="19"/>
  <c r="O109" i="19"/>
  <c r="N109" i="19"/>
  <c r="O93" i="19"/>
  <c r="N93" i="19"/>
  <c r="N77" i="19"/>
  <c r="O77" i="19"/>
  <c r="N65" i="19"/>
  <c r="O65" i="19"/>
  <c r="O53" i="19"/>
  <c r="N53" i="19"/>
  <c r="O40" i="19"/>
  <c r="N40" i="19"/>
  <c r="O27" i="19"/>
  <c r="N27" i="19"/>
  <c r="N15" i="19"/>
  <c r="O15" i="19"/>
  <c r="O2" i="19"/>
  <c r="N2" i="19"/>
  <c r="K720" i="19"/>
  <c r="J720" i="19"/>
  <c r="J707" i="19"/>
  <c r="K707" i="19"/>
  <c r="J691" i="19"/>
  <c r="K691" i="19"/>
  <c r="K679" i="19"/>
  <c r="J679" i="19"/>
  <c r="J663" i="19"/>
  <c r="K663" i="19"/>
  <c r="J647" i="19"/>
  <c r="K647" i="19"/>
  <c r="J633" i="19"/>
  <c r="K633" i="19"/>
  <c r="J620" i="19"/>
  <c r="K620" i="19"/>
  <c r="K607" i="19"/>
  <c r="J607" i="19"/>
  <c r="J594" i="19"/>
  <c r="K594" i="19"/>
  <c r="J582" i="19"/>
  <c r="K582" i="19"/>
  <c r="K568" i="19"/>
  <c r="J568" i="19"/>
  <c r="J554" i="19"/>
  <c r="K554" i="19"/>
  <c r="J542" i="19"/>
  <c r="K542" i="19"/>
  <c r="J530" i="19"/>
  <c r="K530" i="19"/>
  <c r="J518" i="19"/>
  <c r="K518" i="19"/>
  <c r="J506" i="19"/>
  <c r="K506" i="19"/>
  <c r="J494" i="19"/>
  <c r="K494" i="19"/>
  <c r="J480" i="19"/>
  <c r="K480" i="19"/>
  <c r="K467" i="19"/>
  <c r="J467" i="19"/>
  <c r="K453" i="19"/>
  <c r="J453" i="19"/>
  <c r="K440" i="19"/>
  <c r="J440" i="19"/>
  <c r="J426" i="19"/>
  <c r="K426" i="19"/>
  <c r="J411" i="19"/>
  <c r="K411" i="19"/>
  <c r="J399" i="19"/>
  <c r="K399" i="19"/>
  <c r="K386" i="19"/>
  <c r="J386" i="19"/>
  <c r="K374" i="19"/>
  <c r="J374" i="19"/>
  <c r="K361" i="19"/>
  <c r="J361" i="19"/>
  <c r="K349" i="19"/>
  <c r="J349" i="19"/>
  <c r="K336" i="19"/>
  <c r="J336" i="19"/>
  <c r="K323" i="19"/>
  <c r="J323" i="19"/>
  <c r="K310" i="19"/>
  <c r="J310" i="19"/>
  <c r="K298" i="19"/>
  <c r="J298" i="19"/>
  <c r="K286" i="19"/>
  <c r="J286" i="19"/>
  <c r="K273" i="19"/>
  <c r="J273" i="19"/>
  <c r="J261" i="19"/>
  <c r="K261" i="19"/>
  <c r="K246" i="19"/>
  <c r="J246" i="19"/>
  <c r="K234" i="19"/>
  <c r="J234" i="19"/>
  <c r="K221" i="19"/>
  <c r="J221" i="19"/>
  <c r="K208" i="19"/>
  <c r="J208" i="19"/>
  <c r="K195" i="19"/>
  <c r="J195" i="19"/>
  <c r="K183" i="19"/>
  <c r="J183" i="19"/>
  <c r="J168" i="19"/>
  <c r="K168" i="19"/>
  <c r="J152" i="19"/>
  <c r="K152" i="19"/>
  <c r="J139" i="19"/>
  <c r="K139" i="19"/>
  <c r="K127" i="19"/>
  <c r="J127" i="19"/>
  <c r="K115" i="19"/>
  <c r="J115" i="19"/>
  <c r="K101" i="19"/>
  <c r="J101" i="19"/>
  <c r="J84" i="19"/>
  <c r="K84" i="19"/>
  <c r="J71" i="19"/>
  <c r="K71" i="19"/>
  <c r="K59" i="19"/>
  <c r="J59" i="19"/>
  <c r="K47" i="19"/>
  <c r="J47" i="19"/>
  <c r="K33" i="19"/>
  <c r="J33" i="19"/>
  <c r="K21" i="19"/>
  <c r="J21" i="19"/>
  <c r="K8" i="19"/>
  <c r="J8" i="19"/>
  <c r="O725" i="19"/>
  <c r="N725" i="19"/>
  <c r="O713" i="19"/>
  <c r="N713" i="19"/>
  <c r="O699" i="19"/>
  <c r="N699" i="19"/>
  <c r="N684" i="19"/>
  <c r="O684" i="19"/>
  <c r="N670" i="19"/>
  <c r="O670" i="19"/>
  <c r="O654" i="19"/>
  <c r="N654" i="19"/>
  <c r="N640" i="19"/>
  <c r="O640" i="19"/>
  <c r="O626" i="19"/>
  <c r="N626" i="19"/>
  <c r="N612" i="19"/>
  <c r="O612" i="19"/>
  <c r="N599" i="19"/>
  <c r="O599" i="19"/>
  <c r="O587" i="19"/>
  <c r="N587" i="19"/>
  <c r="O573" i="19"/>
  <c r="N573" i="19"/>
  <c r="N559" i="19"/>
  <c r="O559" i="19"/>
  <c r="O547" i="19"/>
  <c r="N547" i="19"/>
  <c r="N535" i="19"/>
  <c r="O535" i="19"/>
  <c r="N523" i="19"/>
  <c r="O523" i="19"/>
  <c r="N511" i="19"/>
  <c r="O511" i="19"/>
  <c r="O499" i="19"/>
  <c r="N499" i="19"/>
  <c r="O486" i="19"/>
  <c r="N486" i="19"/>
  <c r="O472" i="19"/>
  <c r="N472" i="19"/>
  <c r="O459" i="19"/>
  <c r="N459" i="19"/>
  <c r="O446" i="19"/>
  <c r="N446" i="19"/>
  <c r="N433" i="19"/>
  <c r="O433" i="19"/>
  <c r="N416" i="19"/>
  <c r="O416" i="19"/>
  <c r="O404" i="19"/>
  <c r="N404" i="19"/>
  <c r="N392" i="19"/>
  <c r="O392" i="19"/>
  <c r="O379" i="19"/>
  <c r="N379" i="19"/>
  <c r="O366" i="19"/>
  <c r="N366" i="19"/>
  <c r="O354" i="19"/>
  <c r="N354" i="19"/>
  <c r="O341" i="19"/>
  <c r="N341" i="19"/>
  <c r="O328" i="19"/>
  <c r="N328" i="19"/>
  <c r="O315" i="19"/>
  <c r="N315" i="19"/>
  <c r="N303" i="19"/>
  <c r="O303" i="19"/>
  <c r="O291" i="19"/>
  <c r="N291" i="19"/>
  <c r="N279" i="19"/>
  <c r="O279" i="19"/>
  <c r="N266" i="19"/>
  <c r="O266" i="19"/>
  <c r="N252" i="19"/>
  <c r="O252" i="19"/>
  <c r="N239" i="19"/>
  <c r="O239" i="19"/>
  <c r="N227" i="19"/>
  <c r="O227" i="19"/>
  <c r="N213" i="19"/>
  <c r="O213" i="19"/>
  <c r="N201" i="19"/>
  <c r="O201" i="19"/>
  <c r="O188" i="19"/>
  <c r="N188" i="19"/>
  <c r="N175" i="19"/>
  <c r="O175" i="19"/>
  <c r="N158" i="19"/>
  <c r="O158" i="19"/>
  <c r="O144" i="19"/>
  <c r="N144" i="19"/>
  <c r="N132" i="19"/>
  <c r="O132" i="19"/>
  <c r="N120" i="19"/>
  <c r="O120" i="19"/>
  <c r="O108" i="19"/>
  <c r="N108" i="19"/>
  <c r="I92" i="19"/>
  <c r="N91" i="19"/>
  <c r="O91" i="19"/>
  <c r="O76" i="19"/>
  <c r="N76" i="19"/>
  <c r="O64" i="19"/>
  <c r="N64" i="19"/>
  <c r="O52" i="19"/>
  <c r="N52" i="19"/>
  <c r="N39" i="19"/>
  <c r="O39" i="19"/>
  <c r="N26" i="19"/>
  <c r="O26" i="19"/>
  <c r="N14" i="19"/>
  <c r="O14" i="19"/>
  <c r="K2" i="19"/>
  <c r="J2" i="19"/>
  <c r="I456" i="19"/>
  <c r="H483" i="19"/>
  <c r="H86" i="19"/>
  <c r="I656" i="19"/>
  <c r="I169" i="19"/>
  <c r="H622" i="19"/>
  <c r="H95" i="19"/>
  <c r="H659" i="19"/>
  <c r="I86" i="19"/>
  <c r="H420" i="19"/>
  <c r="H619" i="19"/>
  <c r="H456" i="19"/>
  <c r="H248" i="19"/>
  <c r="I665" i="19"/>
  <c r="I464" i="19"/>
  <c r="I34" i="19"/>
  <c r="H665" i="19"/>
  <c r="H488" i="19"/>
  <c r="I253" i="19"/>
  <c r="I217" i="19"/>
  <c r="I176" i="19"/>
  <c r="H692" i="19"/>
  <c r="H444" i="19"/>
  <c r="H317" i="19"/>
  <c r="H253" i="19"/>
  <c r="H217" i="19"/>
  <c r="H176" i="19"/>
  <c r="H90" i="19"/>
  <c r="I659" i="19"/>
  <c r="I161" i="19"/>
  <c r="I46" i="19"/>
  <c r="H604" i="19"/>
  <c r="H146" i="19"/>
  <c r="I712" i="19"/>
  <c r="I488" i="19"/>
  <c r="H712" i="19"/>
  <c r="H464" i="19"/>
  <c r="H34" i="19"/>
  <c r="I692" i="19"/>
  <c r="I444" i="19"/>
  <c r="I317" i="19"/>
  <c r="I90" i="19"/>
  <c r="H161" i="19"/>
  <c r="H46" i="19"/>
  <c r="I483" i="19"/>
  <c r="I275" i="19"/>
  <c r="I83" i="19"/>
  <c r="H577" i="19"/>
  <c r="H225" i="19"/>
  <c r="H166" i="19"/>
  <c r="H104" i="19"/>
  <c r="I697" i="19"/>
  <c r="I668" i="19"/>
  <c r="I653" i="19"/>
  <c r="I634" i="19"/>
  <c r="I423" i="19"/>
  <c r="I391" i="19"/>
  <c r="I343" i="19"/>
  <c r="H697" i="19"/>
  <c r="H668" i="19"/>
  <c r="H653" i="19"/>
  <c r="H634" i="19"/>
  <c r="H423" i="19"/>
  <c r="H391" i="19"/>
  <c r="H343" i="19"/>
  <c r="I638" i="19"/>
  <c r="I562" i="19"/>
  <c r="I369" i="19"/>
  <c r="I331" i="19"/>
  <c r="I153" i="19"/>
  <c r="H417" i="19"/>
  <c r="I619" i="19"/>
  <c r="I604" i="19"/>
  <c r="I248" i="19"/>
  <c r="I146" i="19"/>
  <c r="H275" i="19"/>
  <c r="H83" i="19"/>
  <c r="I732" i="19"/>
  <c r="H732" i="19"/>
  <c r="H656" i="19"/>
  <c r="H169" i="19"/>
  <c r="I703" i="19"/>
  <c r="I672" i="19"/>
  <c r="I649" i="19"/>
  <c r="I479" i="19"/>
  <c r="I427" i="19"/>
  <c r="H703" i="19"/>
  <c r="H672" i="19"/>
  <c r="H649" i="19"/>
  <c r="H479" i="19"/>
  <c r="H427" i="19"/>
  <c r="I577" i="19"/>
  <c r="I225" i="19"/>
  <c r="I166" i="19"/>
  <c r="I104" i="19"/>
  <c r="H11" i="19"/>
  <c r="H638" i="19"/>
  <c r="H562" i="19"/>
  <c r="H369" i="19"/>
  <c r="H331" i="19"/>
  <c r="H153" i="19"/>
  <c r="I622" i="19"/>
  <c r="I420" i="19"/>
  <c r="I260" i="19"/>
  <c r="I197" i="19"/>
  <c r="I95" i="19"/>
  <c r="I11" i="19"/>
  <c r="H260" i="19"/>
  <c r="H197" i="19"/>
  <c r="I417" i="19"/>
  <c r="H8" i="16"/>
  <c r="H7" i="16"/>
  <c r="H6" i="16"/>
  <c r="H5" i="16"/>
  <c r="H4" i="16"/>
  <c r="H3" i="16"/>
  <c r="H2" i="16"/>
  <c r="E9" i="16"/>
  <c r="J712" i="19" l="1"/>
  <c r="K712" i="19"/>
  <c r="O429" i="19"/>
  <c r="N429" i="19"/>
  <c r="O11" i="19"/>
  <c r="N11" i="19"/>
  <c r="N104" i="19"/>
  <c r="O104" i="19"/>
  <c r="O672" i="19"/>
  <c r="N672" i="19"/>
  <c r="J417" i="19"/>
  <c r="K417" i="19"/>
  <c r="J697" i="19"/>
  <c r="K697" i="19"/>
  <c r="N83" i="19"/>
  <c r="O83" i="19"/>
  <c r="O488" i="19"/>
  <c r="N488" i="19"/>
  <c r="K444" i="19"/>
  <c r="J444" i="19"/>
  <c r="J619" i="19"/>
  <c r="K619" i="19"/>
  <c r="K171" i="19"/>
  <c r="J171" i="19"/>
  <c r="O697" i="19"/>
  <c r="N697" i="19"/>
  <c r="O146" i="19"/>
  <c r="N146" i="19"/>
  <c r="O464" i="19"/>
  <c r="N464" i="19"/>
  <c r="J34" i="19"/>
  <c r="K34" i="19"/>
  <c r="J225" i="19"/>
  <c r="K225" i="19"/>
  <c r="N674" i="19"/>
  <c r="O674" i="19"/>
  <c r="J577" i="19"/>
  <c r="K577" i="19"/>
  <c r="N564" i="19"/>
  <c r="O564" i="19"/>
  <c r="N171" i="19"/>
  <c r="O171" i="19"/>
  <c r="N95" i="19"/>
  <c r="O95" i="19"/>
  <c r="N166" i="19"/>
  <c r="O166" i="19"/>
  <c r="N703" i="19"/>
  <c r="O703" i="19"/>
  <c r="O153" i="19"/>
  <c r="N153" i="19"/>
  <c r="N343" i="19"/>
  <c r="O343" i="19"/>
  <c r="O275" i="19"/>
  <c r="N275" i="19"/>
  <c r="O712" i="19"/>
  <c r="N712" i="19"/>
  <c r="K692" i="19"/>
  <c r="J692" i="19"/>
  <c r="K420" i="19"/>
  <c r="J420" i="19"/>
  <c r="K331" i="19"/>
  <c r="J331" i="19"/>
  <c r="K275" i="19"/>
  <c r="J275" i="19"/>
  <c r="N444" i="19"/>
  <c r="O444" i="19"/>
  <c r="N656" i="19"/>
  <c r="O656" i="19"/>
  <c r="K423" i="19"/>
  <c r="J423" i="19"/>
  <c r="N427" i="19"/>
  <c r="O427" i="19"/>
  <c r="N248" i="19"/>
  <c r="O248" i="19"/>
  <c r="K217" i="19"/>
  <c r="J217" i="19"/>
  <c r="O106" i="19"/>
  <c r="N106" i="19"/>
  <c r="J197" i="19"/>
  <c r="K197" i="19"/>
  <c r="J638" i="19"/>
  <c r="K638" i="19"/>
  <c r="N479" i="19"/>
  <c r="O479" i="19"/>
  <c r="N604" i="19"/>
  <c r="O604" i="19"/>
  <c r="J653" i="19"/>
  <c r="K653" i="19"/>
  <c r="K253" i="19"/>
  <c r="J253" i="19"/>
  <c r="N163" i="19"/>
  <c r="O163" i="19"/>
  <c r="N34" i="19"/>
  <c r="O34" i="19"/>
  <c r="K703" i="19"/>
  <c r="J703" i="19"/>
  <c r="K86" i="19"/>
  <c r="J86" i="19"/>
  <c r="J694" i="19"/>
  <c r="K694" i="19"/>
  <c r="N579" i="19"/>
  <c r="O579" i="19"/>
  <c r="K564" i="19"/>
  <c r="J564" i="19"/>
  <c r="J97" i="19"/>
  <c r="K97" i="19"/>
  <c r="K634" i="19"/>
  <c r="J634" i="19"/>
  <c r="J674" i="19"/>
  <c r="K674" i="19"/>
  <c r="J11" i="19"/>
  <c r="K11" i="19"/>
  <c r="N649" i="19"/>
  <c r="O649" i="19"/>
  <c r="N619" i="19"/>
  <c r="O619" i="19"/>
  <c r="K668" i="19"/>
  <c r="J668" i="19"/>
  <c r="K456" i="19"/>
  <c r="J456" i="19"/>
  <c r="N331" i="19"/>
  <c r="O331" i="19"/>
  <c r="K163" i="19"/>
  <c r="J163" i="19"/>
  <c r="N260" i="19"/>
  <c r="O260" i="19"/>
  <c r="N577" i="19"/>
  <c r="O577" i="19"/>
  <c r="K656" i="19"/>
  <c r="J656" i="19"/>
  <c r="N369" i="19"/>
  <c r="O369" i="19"/>
  <c r="N423" i="19"/>
  <c r="O423" i="19"/>
  <c r="J46" i="19"/>
  <c r="K46" i="19"/>
  <c r="K604" i="19"/>
  <c r="J604" i="19"/>
  <c r="O217" i="19"/>
  <c r="N217" i="19"/>
  <c r="J659" i="19"/>
  <c r="K659" i="19"/>
  <c r="N92" i="19"/>
  <c r="O92" i="19"/>
  <c r="J429" i="19"/>
  <c r="K429" i="19"/>
  <c r="J92" i="19"/>
  <c r="K92" i="19"/>
  <c r="N694" i="19"/>
  <c r="O694" i="19"/>
  <c r="J672" i="19"/>
  <c r="K672" i="19"/>
  <c r="K104" i="19"/>
  <c r="J104" i="19"/>
  <c r="N417" i="19"/>
  <c r="O417" i="19"/>
  <c r="O665" i="19"/>
  <c r="N665" i="19"/>
  <c r="K464" i="19"/>
  <c r="J464" i="19"/>
  <c r="K260" i="19"/>
  <c r="J260" i="19"/>
  <c r="N97" i="19"/>
  <c r="O97" i="19"/>
  <c r="N391" i="19"/>
  <c r="O391" i="19"/>
  <c r="N86" i="19"/>
  <c r="O86" i="19"/>
  <c r="J427" i="19"/>
  <c r="K427" i="19"/>
  <c r="O634" i="19"/>
  <c r="N634" i="19"/>
  <c r="O253" i="19"/>
  <c r="N253" i="19"/>
  <c r="J579" i="19"/>
  <c r="K579" i="19"/>
  <c r="K90" i="19"/>
  <c r="J90" i="19"/>
  <c r="K369" i="19"/>
  <c r="J369" i="19"/>
  <c r="K176" i="19"/>
  <c r="J176" i="19"/>
  <c r="J166" i="19"/>
  <c r="K166" i="19"/>
  <c r="O456" i="19"/>
  <c r="N456" i="19"/>
  <c r="K317" i="19"/>
  <c r="J317" i="19"/>
  <c r="O225" i="19"/>
  <c r="N225" i="19"/>
  <c r="J146" i="19"/>
  <c r="K146" i="19"/>
  <c r="N562" i="19"/>
  <c r="O562" i="19"/>
  <c r="N46" i="19"/>
  <c r="O46" i="19"/>
  <c r="N622" i="19"/>
  <c r="O622" i="19"/>
  <c r="J479" i="19"/>
  <c r="K479" i="19"/>
  <c r="N732" i="19"/>
  <c r="O732" i="19"/>
  <c r="N638" i="19"/>
  <c r="O638" i="19"/>
  <c r="O653" i="19"/>
  <c r="N653" i="19"/>
  <c r="O90" i="19"/>
  <c r="N90" i="19"/>
  <c r="O161" i="19"/>
  <c r="N161" i="19"/>
  <c r="J488" i="19"/>
  <c r="K488" i="19"/>
  <c r="K622" i="19"/>
  <c r="J622" i="19"/>
  <c r="K106" i="19"/>
  <c r="J106" i="19"/>
  <c r="K391" i="19"/>
  <c r="J391" i="19"/>
  <c r="N692" i="19"/>
  <c r="O692" i="19"/>
  <c r="J562" i="19"/>
  <c r="K562" i="19"/>
  <c r="J483" i="19"/>
  <c r="K483" i="19"/>
  <c r="J248" i="19"/>
  <c r="K248" i="19"/>
  <c r="O197" i="19"/>
  <c r="N197" i="19"/>
  <c r="J169" i="19"/>
  <c r="K169" i="19"/>
  <c r="N483" i="19"/>
  <c r="O483" i="19"/>
  <c r="O176" i="19"/>
  <c r="N176" i="19"/>
  <c r="N420" i="19"/>
  <c r="O420" i="19"/>
  <c r="J732" i="19"/>
  <c r="K732" i="19"/>
  <c r="K161" i="19"/>
  <c r="J161" i="19"/>
  <c r="K95" i="19"/>
  <c r="J95" i="19"/>
  <c r="J153" i="19"/>
  <c r="K153" i="19"/>
  <c r="K649" i="19"/>
  <c r="J649" i="19"/>
  <c r="K83" i="19"/>
  <c r="J83" i="19"/>
  <c r="J343" i="19"/>
  <c r="K343" i="19"/>
  <c r="N668" i="19"/>
  <c r="O668" i="19"/>
  <c r="N317" i="19"/>
  <c r="O317" i="19"/>
  <c r="N659" i="19"/>
  <c r="O659" i="19"/>
  <c r="J665" i="19"/>
  <c r="K665" i="19"/>
  <c r="O169" i="19"/>
  <c r="N169" i="19"/>
  <c r="H733" i="19"/>
  <c r="I733" i="19"/>
</calcChain>
</file>

<file path=xl/sharedStrings.xml><?xml version="1.0" encoding="utf-8"?>
<sst xmlns="http://schemas.openxmlformats.org/spreadsheetml/2006/main" count="55903" uniqueCount="3439">
  <si>
    <t>EPA Region</t>
  </si>
  <si>
    <t>State</t>
  </si>
  <si>
    <t>State-County</t>
  </si>
  <si>
    <t>Pollutant</t>
  </si>
  <si>
    <t>2022 Emissions (Tons)</t>
  </si>
  <si>
    <t>2032 Emissions (Tons)</t>
  </si>
  <si>
    <t>2038 Emissions (Tons)</t>
  </si>
  <si>
    <t>SCC Code</t>
  </si>
  <si>
    <t>Sector</t>
  </si>
  <si>
    <t>SCC Level 1</t>
  </si>
  <si>
    <t>SCC Level  2</t>
  </si>
  <si>
    <t>SCC Level 3</t>
  </si>
  <si>
    <t>SCC Level 4</t>
  </si>
  <si>
    <t>Source Description</t>
  </si>
  <si>
    <t>NOx</t>
  </si>
  <si>
    <t>Mobile Sources</t>
  </si>
  <si>
    <t>VOC</t>
  </si>
  <si>
    <t>Gas Stations</t>
  </si>
  <si>
    <t>-</t>
  </si>
  <si>
    <t>Diesel</t>
  </si>
  <si>
    <t>Gasoline</t>
  </si>
  <si>
    <t>Railroad Equipment</t>
  </si>
  <si>
    <t>Industrial Processes - Storage and Transfer</t>
  </si>
  <si>
    <t>Solvent - Degreasing</t>
  </si>
  <si>
    <t>Solvent - Industrial Surface Coating &amp; Solvent Use</t>
  </si>
  <si>
    <t>Bulk Gasoline Terminals</t>
  </si>
  <si>
    <t>Solvent - Graphic Arts</t>
  </si>
  <si>
    <t>Underground Tank: Breathing and Emptying</t>
  </si>
  <si>
    <t>Fuel Comb - Comm/Institutional - Oil</t>
  </si>
  <si>
    <t>Distillate Oil</t>
  </si>
  <si>
    <t>Fuel Comb - Comm/Institutional - Other</t>
  </si>
  <si>
    <t>Liquified Petroleum Gas (LPG)</t>
  </si>
  <si>
    <t>Fuel Comb - Comm/Institutional - Natural Gas</t>
  </si>
  <si>
    <t>Natural Gas</t>
  </si>
  <si>
    <t>Fuel Comb - Industrial Boilers, ICEs - Oil</t>
  </si>
  <si>
    <t>Commercial/Institutional</t>
  </si>
  <si>
    <t>Industrial</t>
  </si>
  <si>
    <t>Industrial Processes</t>
  </si>
  <si>
    <t>Industrial Processes - Oil &amp; Gas Production</t>
  </si>
  <si>
    <t>Internal Combustion Engines</t>
  </si>
  <si>
    <t>28500201</t>
  </si>
  <si>
    <t>Mobile - Locomotives</t>
  </si>
  <si>
    <t>Yard Locomotives</t>
  </si>
  <si>
    <t>2275050011</t>
  </si>
  <si>
    <t>Mobile - Aircraft</t>
  </si>
  <si>
    <t>Aircraft</t>
  </si>
  <si>
    <t>General Aviation</t>
  </si>
  <si>
    <t>Piston</t>
  </si>
  <si>
    <t>2275050012</t>
  </si>
  <si>
    <t>Turbine</t>
  </si>
  <si>
    <t>Waste Disposal</t>
  </si>
  <si>
    <t>2302002100</t>
  </si>
  <si>
    <t>Commercial Cooking</t>
  </si>
  <si>
    <t>Food and Kindred Products: SIC 20</t>
  </si>
  <si>
    <t>Commercial Cooking - Charbroiling</t>
  </si>
  <si>
    <t>Conveyorized Charbroiling</t>
  </si>
  <si>
    <t>Nonpoint</t>
  </si>
  <si>
    <t>2302002200</t>
  </si>
  <si>
    <t>Under-fired Charbroiling</t>
  </si>
  <si>
    <t>2302003200</t>
  </si>
  <si>
    <t>Commercial Cooking - Frying</t>
  </si>
  <si>
    <t>Clamshell Griddle Frying</t>
  </si>
  <si>
    <t>2302003000</t>
  </si>
  <si>
    <t>Deep Fat Frying</t>
  </si>
  <si>
    <t>2302003100</t>
  </si>
  <si>
    <t>Flat Griddle Frying</t>
  </si>
  <si>
    <t>2810060100</t>
  </si>
  <si>
    <t>Miscellaneous Non-Industrial Not Elsewhere Classified</t>
  </si>
  <si>
    <t>Miscellaneous Area Sources</t>
  </si>
  <si>
    <t>Other Combustion</t>
  </si>
  <si>
    <t>Cremation</t>
  </si>
  <si>
    <t>Humans</t>
  </si>
  <si>
    <t>2810025000</t>
  </si>
  <si>
    <t>Residential Grilling (see 23-02-002-xxx for Commercial)</t>
  </si>
  <si>
    <t>Total</t>
  </si>
  <si>
    <t>2280207124</t>
  </si>
  <si>
    <t>Mobile - Commercial Marine Vessels</t>
  </si>
  <si>
    <t>Marine Vessels, Commercial</t>
  </si>
  <si>
    <t>Diesel General Cargo</t>
  </si>
  <si>
    <t>C1C2 Underway emissions: Auxiliary Engine</t>
  </si>
  <si>
    <t>2280207123</t>
  </si>
  <si>
    <t>C1C2 Underway emissions: Main Engine</t>
  </si>
  <si>
    <t>2280208124</t>
  </si>
  <si>
    <t>Diesel Government</t>
  </si>
  <si>
    <t>2280208123</t>
  </si>
  <si>
    <t>2280209124</t>
  </si>
  <si>
    <t>Diesel Miscellaneous</t>
  </si>
  <si>
    <t>2280209123</t>
  </si>
  <si>
    <t>2280212124</t>
  </si>
  <si>
    <t>Diesel Tour Boat</t>
  </si>
  <si>
    <t>2280212123</t>
  </si>
  <si>
    <t>2280213124</t>
  </si>
  <si>
    <t>Diesel Tug</t>
  </si>
  <si>
    <t>2280213123</t>
  </si>
  <si>
    <t>2285002006</t>
  </si>
  <si>
    <t>Line Haul Locomotives: Class I Operations</t>
  </si>
  <si>
    <t>2285002009</t>
  </si>
  <si>
    <t>Line Haul Locomotives: Commuter Lines</t>
  </si>
  <si>
    <t>2285002008</t>
  </si>
  <si>
    <t>Line Haul Locomotives: Passenger Trains (Amtrak)</t>
  </si>
  <si>
    <t>2415000000</t>
  </si>
  <si>
    <t>Solvent Utilization</t>
  </si>
  <si>
    <t>Degreasing</t>
  </si>
  <si>
    <t>All Processes/All Industries</t>
  </si>
  <si>
    <t>Total: All Solvent Types</t>
  </si>
  <si>
    <t>2420000000</t>
  </si>
  <si>
    <t>Solvent - Dry Cleaning</t>
  </si>
  <si>
    <t>Dry Cleaning</t>
  </si>
  <si>
    <t>All Processes</t>
  </si>
  <si>
    <t>2425000000</t>
  </si>
  <si>
    <t>Graphic Arts</t>
  </si>
  <si>
    <t>2461025100</t>
  </si>
  <si>
    <t>Solvent - Consumer &amp; Commercial Solvent Use</t>
  </si>
  <si>
    <t>Miscellaneous Non-industrial: Commercial</t>
  </si>
  <si>
    <t>Asphalt Paving: Hot and Warm Mix</t>
  </si>
  <si>
    <t>Hot Mix Total: All Solvent Types</t>
  </si>
  <si>
    <t>2461021000</t>
  </si>
  <si>
    <t>Cutback Asphalt</t>
  </si>
  <si>
    <t>2461022000</t>
  </si>
  <si>
    <t>Emulsified Asphalt</t>
  </si>
  <si>
    <t>2460600000</t>
  </si>
  <si>
    <t>Miscellaneous Non-industrial: Consumer and Commercial</t>
  </si>
  <si>
    <t>All Adhesives and Sealants</t>
  </si>
  <si>
    <t>2460400000</t>
  </si>
  <si>
    <t>All Automotive Aftermarket Products</t>
  </si>
  <si>
    <t>2460500000</t>
  </si>
  <si>
    <t>All Coatings and Related Products</t>
  </si>
  <si>
    <t>2460800000</t>
  </si>
  <si>
    <t>All FIFRA Related Products</t>
  </si>
  <si>
    <t>2460200000</t>
  </si>
  <si>
    <t>All Household Products</t>
  </si>
  <si>
    <t>2460100000</t>
  </si>
  <si>
    <t>All Personal Care Products</t>
  </si>
  <si>
    <t>2460030999</t>
  </si>
  <si>
    <t>Lighter Fluid, Fire Starter, Other Fuels</t>
  </si>
  <si>
    <t>Total: All Volatile Chemical Product Types</t>
  </si>
  <si>
    <t>2460900000</t>
  </si>
  <si>
    <t>Miscellaneous Products (Not Otherwise Covered)</t>
  </si>
  <si>
    <t>2401075000</t>
  </si>
  <si>
    <t>Surface Coating</t>
  </si>
  <si>
    <t>Aircraft: SIC 372</t>
  </si>
  <si>
    <t>2401001000</t>
  </si>
  <si>
    <t>Solvent - Non-Industrial Surface Coating</t>
  </si>
  <si>
    <t>Architectural Coatings</t>
  </si>
  <si>
    <t>2401005000</t>
  </si>
  <si>
    <t>Auto Refinishing: SIC 7532</t>
  </si>
  <si>
    <t>2401100000</t>
  </si>
  <si>
    <t>Industrial Maintenance Coatings</t>
  </si>
  <si>
    <t>2401200000</t>
  </si>
  <si>
    <t>Other Special Purpose Coatings</t>
  </si>
  <si>
    <t>2401008000</t>
  </si>
  <si>
    <t>Traffic Markings</t>
  </si>
  <si>
    <t>2401020000</t>
  </si>
  <si>
    <t>Wood Furniture: SIC 25</t>
  </si>
  <si>
    <t>2103007000</t>
  </si>
  <si>
    <t>Stationary Source Fuel Combustion</t>
  </si>
  <si>
    <t>Total: All Combustor Types</t>
  </si>
  <si>
    <t>2103006000</t>
  </si>
  <si>
    <t>Total: Boilers and IC Engines</t>
  </si>
  <si>
    <t>Total: All Boiler Types</t>
  </si>
  <si>
    <t>2104004000</t>
  </si>
  <si>
    <t>Fuel Comb - Residential - Oil</t>
  </si>
  <si>
    <t>Residential</t>
  </si>
  <si>
    <t>2104009000</t>
  </si>
  <si>
    <t>Fuel Comb - Residential - Wood</t>
  </si>
  <si>
    <t>Firelog</t>
  </si>
  <si>
    <t>2104007000</t>
  </si>
  <si>
    <t>Fuel Comb - Residential - Other</t>
  </si>
  <si>
    <t>2104006000</t>
  </si>
  <si>
    <t>Fuel Comb - Residential - Natural Gas</t>
  </si>
  <si>
    <t>2104008100</t>
  </si>
  <si>
    <t>Wood</t>
  </si>
  <si>
    <t>Fireplace: general</t>
  </si>
  <si>
    <t>2104008230</t>
  </si>
  <si>
    <t>Woodstove: fireplace inserts; EPA certified; catalytic</t>
  </si>
  <si>
    <t>2104008220</t>
  </si>
  <si>
    <t>Woodstove: fireplace inserts; EPA certified; non-catalytic</t>
  </si>
  <si>
    <t>2104008210</t>
  </si>
  <si>
    <t>Woodstove: fireplace inserts; non-EPA certified</t>
  </si>
  <si>
    <t>2104008330</t>
  </si>
  <si>
    <t>Woodstove: freestanding, EPA certified, catalytic</t>
  </si>
  <si>
    <t>2104008320</t>
  </si>
  <si>
    <t>Woodstove: freestanding, EPA certified, non-catalytic</t>
  </si>
  <si>
    <t>2104008310</t>
  </si>
  <si>
    <t>Woodstove: freestanding, non-EPA certified</t>
  </si>
  <si>
    <t>2501080050</t>
  </si>
  <si>
    <t>Storage and Transport</t>
  </si>
  <si>
    <t>Petroleum and Petroleum Product Storage</t>
  </si>
  <si>
    <t>Airports : Aviation Gasoline</t>
  </si>
  <si>
    <t>Stage 1: Total</t>
  </si>
  <si>
    <t>2501012012</t>
  </si>
  <si>
    <t>Commercial Portable Gas Cans</t>
  </si>
  <si>
    <t>Evaporation (includes Diurnal losses)</t>
  </si>
  <si>
    <t>2501012011</t>
  </si>
  <si>
    <t>Permeation</t>
  </si>
  <si>
    <t>2501012014</t>
  </si>
  <si>
    <t>Refilling at the Pump - Vapor Displacement</t>
  </si>
  <si>
    <t>2501060053</t>
  </si>
  <si>
    <t>Gasoline Service Stations</t>
  </si>
  <si>
    <t>Stage 1: Balanced Submerged Filling</t>
  </si>
  <si>
    <t>2501060201</t>
  </si>
  <si>
    <t>2501011012</t>
  </si>
  <si>
    <t>Residential Portable Gas Cans</t>
  </si>
  <si>
    <t>2501011011</t>
  </si>
  <si>
    <t>2501011014</t>
  </si>
  <si>
    <t>2505030120</t>
  </si>
  <si>
    <t>Petroleum and Petroleum Product Transport</t>
  </si>
  <si>
    <t>Truck</t>
  </si>
  <si>
    <t>2630020000</t>
  </si>
  <si>
    <t>Waste Disposal, Treatment, and Recovery</t>
  </si>
  <si>
    <t>Wastewater Treatment</t>
  </si>
  <si>
    <t>Public Owned</t>
  </si>
  <si>
    <t>Total Processed</t>
  </si>
  <si>
    <t>Maryland</t>
  </si>
  <si>
    <t>MD-Calvert</t>
  </si>
  <si>
    <t>MD-Charles</t>
  </si>
  <si>
    <t>MD-Frederick</t>
  </si>
  <si>
    <t>MD-Montgomery</t>
  </si>
  <si>
    <t>MD-Prince George's</t>
  </si>
  <si>
    <t>2275060012</t>
  </si>
  <si>
    <t>Air Taxi</t>
  </si>
  <si>
    <t>2275060011</t>
  </si>
  <si>
    <t>2275001000</t>
  </si>
  <si>
    <t>Military Aircraft</t>
  </si>
  <si>
    <t>2275020000</t>
  </si>
  <si>
    <t>Commercial Aircraft</t>
  </si>
  <si>
    <t>Total: All Types</t>
  </si>
  <si>
    <t>2802004003</t>
  </si>
  <si>
    <t>Agricultural Crop Usage</t>
  </si>
  <si>
    <t>Agriculture Silage</t>
  </si>
  <si>
    <t>Feeding</t>
  </si>
  <si>
    <t>2802004002</t>
  </si>
  <si>
    <t>Mixing</t>
  </si>
  <si>
    <t>2802004001</t>
  </si>
  <si>
    <t>Storage</t>
  </si>
  <si>
    <t>2801500141</t>
  </si>
  <si>
    <t>Fires - Agricultural Field Burning</t>
  </si>
  <si>
    <t>Agriculture Production - Crops</t>
  </si>
  <si>
    <t>Agricultural Field Burning - whole field set on fire</t>
  </si>
  <si>
    <t>Field Crop is Bean (red): Headfire Burning</t>
  </si>
  <si>
    <t>2801500150</t>
  </si>
  <si>
    <t>Field Crop is Corn: Burning Techniques Not Important</t>
  </si>
  <si>
    <t>2805002000</t>
  </si>
  <si>
    <t>Agriculture - Livestock Waste</t>
  </si>
  <si>
    <t>Agriculture Production - Livestock</t>
  </si>
  <si>
    <t>Beef cattle production composite</t>
  </si>
  <si>
    <t>Not Elsewhere Classified</t>
  </si>
  <si>
    <t>2805018000</t>
  </si>
  <si>
    <t>Dairy cattle composite</t>
  </si>
  <si>
    <t>2805045000</t>
  </si>
  <si>
    <t>Goats Waste Emissions</t>
  </si>
  <si>
    <t>2805035000</t>
  </si>
  <si>
    <t>Horses and Ponies Waste Emissions</t>
  </si>
  <si>
    <t>2805009100</t>
  </si>
  <si>
    <t>Poultry production - broilers</t>
  </si>
  <si>
    <t>Confinement</t>
  </si>
  <si>
    <t>2805010100</t>
  </si>
  <si>
    <t>Poultry production - turkeys</t>
  </si>
  <si>
    <t>2805007100</t>
  </si>
  <si>
    <t>Poultry Waste</t>
  </si>
  <si>
    <t>Poultry Production - Layers with Dry Manure Management Systems: Confinement</t>
  </si>
  <si>
    <t>2805040000</t>
  </si>
  <si>
    <t>Sheep and Lambs Waste Emissions</t>
  </si>
  <si>
    <t>2805025000</t>
  </si>
  <si>
    <t>Swine production composite</t>
  </si>
  <si>
    <t>Not Elsewhere Classified (see also 28-05-039, -047, -053)</t>
  </si>
  <si>
    <t>Flaming</t>
  </si>
  <si>
    <t>Smoldering</t>
  </si>
  <si>
    <t>2811015002</t>
  </si>
  <si>
    <t>Fires - Prescribed Fires</t>
  </si>
  <si>
    <t>Other Combustion - as Event</t>
  </si>
  <si>
    <t>Prescribed Forest Burning</t>
  </si>
  <si>
    <t>2811015001</t>
  </si>
  <si>
    <t>2280201124</t>
  </si>
  <si>
    <t>Diesel Barge</t>
  </si>
  <si>
    <t>2280201123</t>
  </si>
  <si>
    <t>2280203324</t>
  </si>
  <si>
    <t>Diesel Bulk Carrier</t>
  </si>
  <si>
    <t>C3 Underway emissions: Auxiliary Engine</t>
  </si>
  <si>
    <t>2280203323</t>
  </si>
  <si>
    <t>C3 Underway emissions: Main Engine</t>
  </si>
  <si>
    <t>2280204124</t>
  </si>
  <si>
    <t>Diesel Commercial Fishing</t>
  </si>
  <si>
    <t>2280204123</t>
  </si>
  <si>
    <t>2280205324</t>
  </si>
  <si>
    <t>Diesel Container Ship</t>
  </si>
  <si>
    <t>2280205323</t>
  </si>
  <si>
    <t>2280215324</t>
  </si>
  <si>
    <t>Diesel Cruise</t>
  </si>
  <si>
    <t>2280215323</t>
  </si>
  <si>
    <t>2280207324</t>
  </si>
  <si>
    <t>2280207323</t>
  </si>
  <si>
    <t>2280209324</t>
  </si>
  <si>
    <t>2280209323</t>
  </si>
  <si>
    <t>2280202124</t>
  </si>
  <si>
    <t>Diesel Offshore support</t>
  </si>
  <si>
    <t>2280202123</t>
  </si>
  <si>
    <t>2280202324</t>
  </si>
  <si>
    <t>2280202323</t>
  </si>
  <si>
    <t>2280210124</t>
  </si>
  <si>
    <t>Diesel RollOn RollOff</t>
  </si>
  <si>
    <t>2280210123</t>
  </si>
  <si>
    <t>2280210324</t>
  </si>
  <si>
    <t>2280210323</t>
  </si>
  <si>
    <t>2280211124</t>
  </si>
  <si>
    <t>Diesel Tanker</t>
  </si>
  <si>
    <t>2280211123</t>
  </si>
  <si>
    <t>2280211324</t>
  </si>
  <si>
    <t>2280211323</t>
  </si>
  <si>
    <t>2280213324</t>
  </si>
  <si>
    <t>2280213323</t>
  </si>
  <si>
    <t>2461025200</t>
  </si>
  <si>
    <t>Warm Mix Total: All Solvent Types</t>
  </si>
  <si>
    <t>2461850000</t>
  </si>
  <si>
    <t>Pesticide Application: Agricultural</t>
  </si>
  <si>
    <t>2401015000</t>
  </si>
  <si>
    <t>Factory Finished Wood: SIC 2426 thru 242</t>
  </si>
  <si>
    <t>2401055000</t>
  </si>
  <si>
    <t>Machinery and Equipment: SIC 35</t>
  </si>
  <si>
    <t>2401080000</t>
  </si>
  <si>
    <t>Marine: SIC 373</t>
  </si>
  <si>
    <t>2401025000</t>
  </si>
  <si>
    <t>Metal Furniture: SIC 25</t>
  </si>
  <si>
    <t>2401090000</t>
  </si>
  <si>
    <t>Miscellaneous Manufacturing</t>
  </si>
  <si>
    <t>2401070000</t>
  </si>
  <si>
    <t>Motor Vehicles: SIC 371</t>
  </si>
  <si>
    <t>2103004001</t>
  </si>
  <si>
    <t>Boilers</t>
  </si>
  <si>
    <t>2103004002</t>
  </si>
  <si>
    <t>IC Engines</t>
  </si>
  <si>
    <t>2103011000</t>
  </si>
  <si>
    <t>Kerosene</t>
  </si>
  <si>
    <t>2103008000</t>
  </si>
  <si>
    <t>Fuel Comb - Comm/Institutional - Biomass</t>
  </si>
  <si>
    <t>2102001000</t>
  </si>
  <si>
    <t>Fuel Comb - Industrial Boilers, ICEs - Coal</t>
  </si>
  <si>
    <t>Anthracite Coal</t>
  </si>
  <si>
    <t>2102002000</t>
  </si>
  <si>
    <t>Bituminous/Subbituminous Coal</t>
  </si>
  <si>
    <t>2102011000</t>
  </si>
  <si>
    <t>2102008000</t>
  </si>
  <si>
    <t>Fuel Comb - Industrial Boilers, ICEs - Biomass</t>
  </si>
  <si>
    <t>2104011000</t>
  </si>
  <si>
    <t>Total: All Heater Types</t>
  </si>
  <si>
    <t>2104008510</t>
  </si>
  <si>
    <t>Furnace: Indoor, cordwood-fired, non-EPA certified</t>
  </si>
  <si>
    <t>2104008530</t>
  </si>
  <si>
    <t>Furnace: Indoor, pellet-fired, general</t>
  </si>
  <si>
    <t>2104008620</t>
  </si>
  <si>
    <t>Hydronic heater: indoor</t>
  </si>
  <si>
    <t>2104008610</t>
  </si>
  <si>
    <t>Hydronic heater: outdoor</t>
  </si>
  <si>
    <t>2104008630</t>
  </si>
  <si>
    <t>Hydronic heater: pellet-fired</t>
  </si>
  <si>
    <t>2104008700</t>
  </si>
  <si>
    <t>Outdoor wood burning device, NEC (fire-pits, chimineas, etc)</t>
  </si>
  <si>
    <t>2104008400</t>
  </si>
  <si>
    <t>Woodstove: pellet-fired, general (freestanding or FP insert)</t>
  </si>
  <si>
    <t>2501080100</t>
  </si>
  <si>
    <t>Stage 2: Total</t>
  </si>
  <si>
    <t>2680003000</t>
  </si>
  <si>
    <t>Composting</t>
  </si>
  <si>
    <t>100% Green Waste (e.g., residential or municipal yard wastes)</t>
  </si>
  <si>
    <t>2610000500</t>
  </si>
  <si>
    <t>Open Burning</t>
  </si>
  <si>
    <t>All Categories</t>
  </si>
  <si>
    <t>Land Clearing Debris (use 28-10-005-000 for Logging Debris Burning)</t>
  </si>
  <si>
    <t>2610000400</t>
  </si>
  <si>
    <t>Yard Waste - Brush Species Unspecified</t>
  </si>
  <si>
    <t>2610000100</t>
  </si>
  <si>
    <t>Yard Waste - Leaf Species Unspecified</t>
  </si>
  <si>
    <t>2610030000</t>
  </si>
  <si>
    <t>Household Waste (use 26-10-000-xxx for Yard Wastes)</t>
  </si>
  <si>
    <t>2310121802</t>
  </si>
  <si>
    <t>Oil and Gas Exploration and Production</t>
  </si>
  <si>
    <t>On-Shore Gas Exploration</t>
  </si>
  <si>
    <t>Abandoned Well: Unplugged</t>
  </si>
  <si>
    <t>2810005001</t>
  </si>
  <si>
    <t>Managed Burning, Slash (Logging Debris)</t>
  </si>
  <si>
    <t>Pile Burning</t>
  </si>
  <si>
    <t>2801500171</t>
  </si>
  <si>
    <t>Fallow</t>
  </si>
  <si>
    <t>2285002007</t>
  </si>
  <si>
    <t>Line Haul Locomotives: Class II / III Operations</t>
  </si>
  <si>
    <t>2401065000</t>
  </si>
  <si>
    <t>Electronic and Other Electrical: SIC 36 - 363</t>
  </si>
  <si>
    <t>2501055120</t>
  </si>
  <si>
    <t>Bulk Plants: All Evaporative Losses</t>
  </si>
  <si>
    <t>2505040120</t>
  </si>
  <si>
    <t>Pipeline</t>
  </si>
  <si>
    <t>Airport</t>
  </si>
  <si>
    <t>Rail</t>
  </si>
  <si>
    <t>Marine</t>
  </si>
  <si>
    <t>Data Source: https://www.epa.gov/air-emissions-modeling/2022v1-emissions-modeling-platform (View the 2022v1 Emissions Data Retrieval Tool)</t>
  </si>
  <si>
    <t>premises id</t>
  </si>
  <si>
    <t>County Name</t>
  </si>
  <si>
    <t>O3 NAA</t>
  </si>
  <si>
    <t>master ai name</t>
  </si>
  <si>
    <t>subject item designation</t>
  </si>
  <si>
    <t>009-0012</t>
  </si>
  <si>
    <t>MWCOG</t>
  </si>
  <si>
    <t>Calvert Cliffs Nuclear Power Plant, LLC</t>
  </si>
  <si>
    <t>009-0012-4-0014</t>
  </si>
  <si>
    <t>009-0012-4-0015</t>
  </si>
  <si>
    <t>009-0012-4-0016</t>
  </si>
  <si>
    <t>009-0012-4-0017</t>
  </si>
  <si>
    <t>009-0012-4-0018</t>
  </si>
  <si>
    <t>009-0012-4-0041</t>
  </si>
  <si>
    <t>009-0012-9-0015</t>
  </si>
  <si>
    <t>009-0012-9-0016</t>
  </si>
  <si>
    <t>009-0012-9-0017</t>
  </si>
  <si>
    <t>009-0021</t>
  </si>
  <si>
    <t>Dominion Energy Cove Point LNG, LP</t>
  </si>
  <si>
    <t>009-0021-5-0032</t>
  </si>
  <si>
    <t>009-0021-5-0033</t>
  </si>
  <si>
    <t>009-0021-5-0049</t>
  </si>
  <si>
    <t>009-0021-5-0050</t>
  </si>
  <si>
    <t>009-0021-5-0051</t>
  </si>
  <si>
    <t>009-0021-5-0052</t>
  </si>
  <si>
    <t>009-0021-5-0053</t>
  </si>
  <si>
    <t>009-0021-5-0054</t>
  </si>
  <si>
    <t>009-0021-5-0055</t>
  </si>
  <si>
    <t>009-0021-5-0056</t>
  </si>
  <si>
    <t>009-0021-5-0057</t>
  </si>
  <si>
    <t>009-0021-5-0058</t>
  </si>
  <si>
    <t>009-0021-5-0065</t>
  </si>
  <si>
    <t>009-0021-5-0071</t>
  </si>
  <si>
    <t>009-0021-5-0080</t>
  </si>
  <si>
    <t>009-0021-9-0022</t>
  </si>
  <si>
    <t>009-0021-9-0032</t>
  </si>
  <si>
    <t>009-0021-9-0033</t>
  </si>
  <si>
    <t>009-0021-9-0034</t>
  </si>
  <si>
    <t>009-0021-9-0091</t>
  </si>
  <si>
    <t>009-0021-9-0092</t>
  </si>
  <si>
    <t>009-0021-9-0093</t>
  </si>
  <si>
    <t>017-0014</t>
  </si>
  <si>
    <t>Charles</t>
  </si>
  <si>
    <t>Morgantown Station, LLC.</t>
  </si>
  <si>
    <t>017-0014-3-0002</t>
  </si>
  <si>
    <t>017-0014-3-0003</t>
  </si>
  <si>
    <t>017-0014-4-0018</t>
  </si>
  <si>
    <t>017-0014-4-0068</t>
  </si>
  <si>
    <t>017-0014-4-0069</t>
  </si>
  <si>
    <t>017-0014-4-0070</t>
  </si>
  <si>
    <t>017-0014-4-0071</t>
  </si>
  <si>
    <t>017-0014-4-0073</t>
  </si>
  <si>
    <t>017-0014-4-0074</t>
  </si>
  <si>
    <t>017-0014-4-0191</t>
  </si>
  <si>
    <t>017-0014-6-0150</t>
  </si>
  <si>
    <t>017-0040</t>
  </si>
  <si>
    <t>Naval Support Facility Indian Head</t>
  </si>
  <si>
    <t>017-0040-2-0004</t>
  </si>
  <si>
    <t>017-0040-4-0242</t>
  </si>
  <si>
    <t>017-0040-5-0011</t>
  </si>
  <si>
    <t>017-0040-5-0019</t>
  </si>
  <si>
    <t>017-0040-5-0020</t>
  </si>
  <si>
    <t>017-0040-5-0021</t>
  </si>
  <si>
    <t>017-0040-5-0023</t>
  </si>
  <si>
    <t>017-0040-5-0024</t>
  </si>
  <si>
    <t>017-0040-5-0025</t>
  </si>
  <si>
    <t>017-0040-5-0026</t>
  </si>
  <si>
    <t>017-0040-5-0027</t>
  </si>
  <si>
    <t>017-0040-5-0028</t>
  </si>
  <si>
    <t>017-0040-5-0029</t>
  </si>
  <si>
    <t>017-0040-5-0030</t>
  </si>
  <si>
    <t>017-0040-5-0031</t>
  </si>
  <si>
    <t>017-0040-5-0032</t>
  </si>
  <si>
    <t>017-0040-5-0033</t>
  </si>
  <si>
    <t>017-0040-5-0035</t>
  </si>
  <si>
    <t>017-0040-5-0036</t>
  </si>
  <si>
    <t>017-0040-5-0048</t>
  </si>
  <si>
    <t>017-0040-6-0098</t>
  </si>
  <si>
    <t>017-0040-6-0099</t>
  </si>
  <si>
    <t>017-0040-6-0101</t>
  </si>
  <si>
    <t>017-0040-6-0116</t>
  </si>
  <si>
    <t>017-0040-7-0014</t>
  </si>
  <si>
    <t>017-0040-9-0122</t>
  </si>
  <si>
    <t>017-0040-9-0143</t>
  </si>
  <si>
    <t>017-0040-9-0165</t>
  </si>
  <si>
    <t>017-0040-9-0166</t>
  </si>
  <si>
    <t>017-0040-9-0167</t>
  </si>
  <si>
    <t>017-0040-9-0168</t>
  </si>
  <si>
    <t>017-0040-9-0169</t>
  </si>
  <si>
    <t>017-0040-9-0174</t>
  </si>
  <si>
    <t>017-0040-9-0177</t>
  </si>
  <si>
    <t>017-0040-9-0180</t>
  </si>
  <si>
    <t>017-0072</t>
  </si>
  <si>
    <t>Automated Graphic Systems</t>
  </si>
  <si>
    <t>017-0072-6-0072</t>
  </si>
  <si>
    <t>017-0072-6-0142</t>
  </si>
  <si>
    <t>017-0119</t>
  </si>
  <si>
    <t>Charles County Asphalt</t>
  </si>
  <si>
    <t>017-0119-5-0034</t>
  </si>
  <si>
    <t>017-0119-6-0087</t>
  </si>
  <si>
    <t>017-0119-6-0161</t>
  </si>
  <si>
    <t>017-0137</t>
  </si>
  <si>
    <t>Charles County Municipal Landfill No. 2</t>
  </si>
  <si>
    <t>017-0137-9-0068</t>
  </si>
  <si>
    <t>017-0150</t>
  </si>
  <si>
    <t>Aggregate Industries - Waldorf</t>
  </si>
  <si>
    <t>017-0150-4-0240</t>
  </si>
  <si>
    <t>017-0150-6-0113</t>
  </si>
  <si>
    <t>017-0202</t>
  </si>
  <si>
    <t>Aggregate Industries - La Plata Sand &amp; Gravel</t>
  </si>
  <si>
    <t>017-0210-4-0206</t>
  </si>
  <si>
    <t>017-0235</t>
  </si>
  <si>
    <t xml:space="preserve">CPV St. Charles Energy Center </t>
  </si>
  <si>
    <t>017-0235-5-0012</t>
  </si>
  <si>
    <t>017-0235-5-0013</t>
  </si>
  <si>
    <t>017-0235-5-0016</t>
  </si>
  <si>
    <t>017-0235-6-0151</t>
  </si>
  <si>
    <t>017-0235-9-0158</t>
  </si>
  <si>
    <t>017-0235-9-0159</t>
  </si>
  <si>
    <t>021-0037</t>
  </si>
  <si>
    <t>Pleasants Construction, Inc.</t>
  </si>
  <si>
    <t>021-0037-6-0084</t>
  </si>
  <si>
    <t>021-0131</t>
  </si>
  <si>
    <t>Fort Detrick United States Army</t>
  </si>
  <si>
    <t>021-0131-5-0231</t>
  </si>
  <si>
    <t>021-0131-5-0239</t>
  </si>
  <si>
    <t>021-0131-5-0292</t>
  </si>
  <si>
    <t>021-0131-5-0323</t>
  </si>
  <si>
    <t>021-0131-5-0346</t>
  </si>
  <si>
    <t>021-0131-5-0377</t>
  </si>
  <si>
    <t>021-0131-5-0378</t>
  </si>
  <si>
    <t>021-0131-5-0381</t>
  </si>
  <si>
    <t>021-0131-5-0382</t>
  </si>
  <si>
    <t>021-0131-5-0457</t>
  </si>
  <si>
    <t>021-0131-5-0503</t>
  </si>
  <si>
    <t>021-0131-5-0504</t>
  </si>
  <si>
    <t>021-0131-5-0505</t>
  </si>
  <si>
    <t>021-0131-5-0506</t>
  </si>
  <si>
    <t>021-0131-5-0507</t>
  </si>
  <si>
    <t>021-0131-5-0508</t>
  </si>
  <si>
    <t>021-0131-5-0509</t>
  </si>
  <si>
    <t>021-0131-5-0510</t>
  </si>
  <si>
    <t>021-0131-5-0511</t>
  </si>
  <si>
    <t>021-0131-5-0512</t>
  </si>
  <si>
    <t>021-0131-5-0517</t>
  </si>
  <si>
    <t>021-0131-5-0518</t>
  </si>
  <si>
    <t>021-0131-5-0519</t>
  </si>
  <si>
    <t>021-0131-5-0520</t>
  </si>
  <si>
    <t>021-0131-5-0521</t>
  </si>
  <si>
    <t>021-0131-5-0522</t>
  </si>
  <si>
    <t>021-0131-5-0523</t>
  </si>
  <si>
    <t>021-0131-5-0525</t>
  </si>
  <si>
    <t>021-0131-9-0101</t>
  </si>
  <si>
    <t>021-0131-9-0102</t>
  </si>
  <si>
    <t>021-0131-9-0153</t>
  </si>
  <si>
    <t>021-0131-9-0155</t>
  </si>
  <si>
    <t>021-0131-9-0202</t>
  </si>
  <si>
    <t>021-0131-9-0205</t>
  </si>
  <si>
    <t>021-0131-9-0209</t>
  </si>
  <si>
    <t>021-0131-9-0312</t>
  </si>
  <si>
    <t>021-0131-9-0317</t>
  </si>
  <si>
    <t>021-0131-9-0353</t>
  </si>
  <si>
    <t>021-0131-9-0354</t>
  </si>
  <si>
    <t>021-0172</t>
  </si>
  <si>
    <t>TAMKO Building Products LLC</t>
  </si>
  <si>
    <t>021-0172-5-0554</t>
  </si>
  <si>
    <t>021-0172-6-0062</t>
  </si>
  <si>
    <t>021-0172-6-0481</t>
  </si>
  <si>
    <t>021-0172-6-0570</t>
  </si>
  <si>
    <t>021-0172-9-0045</t>
  </si>
  <si>
    <t>021-0172-9-0391</t>
  </si>
  <si>
    <t>021-0234</t>
  </si>
  <si>
    <t>Bimbo Bakeries USA, Inc</t>
  </si>
  <si>
    <t>021-0234-5-0293</t>
  </si>
  <si>
    <t>021-0234-5-0333</t>
  </si>
  <si>
    <t>021-0234-8-0081</t>
  </si>
  <si>
    <t>021-0234-8-0082</t>
  </si>
  <si>
    <t>021-0234-8-0083</t>
  </si>
  <si>
    <t>021-0234-8-0084</t>
  </si>
  <si>
    <t>021-0234-9-0220</t>
  </si>
  <si>
    <t>021-0254</t>
  </si>
  <si>
    <t>Canam Steel Corporation</t>
  </si>
  <si>
    <t>021-0254-6-0121</t>
  </si>
  <si>
    <t>021-0408</t>
  </si>
  <si>
    <t>Frederick Asphalt Co., L.C. At Essroc</t>
  </si>
  <si>
    <t>021-0408-5-0485</t>
  </si>
  <si>
    <t>021-0408-6-0357</t>
  </si>
  <si>
    <t>021-0409</t>
  </si>
  <si>
    <t>Miller Asphalt - Legore</t>
  </si>
  <si>
    <t>021-0409-6-0359</t>
  </si>
  <si>
    <t>021-0413</t>
  </si>
  <si>
    <t>Maryland Stone - Essroc Site</t>
  </si>
  <si>
    <t>021-0413-6-0386</t>
  </si>
  <si>
    <t>021-0419</t>
  </si>
  <si>
    <t>Reich's Ford Road Landfill</t>
  </si>
  <si>
    <t>021-0419-9-0122</t>
  </si>
  <si>
    <t>021-0419-9-0275</t>
  </si>
  <si>
    <t>021-0419-9-0405</t>
  </si>
  <si>
    <t>021-0419-9-0467</t>
  </si>
  <si>
    <t>021-0444</t>
  </si>
  <si>
    <t>Frederick National Laboratory for Cancer Research</t>
  </si>
  <si>
    <t>021-0444-5-0364</t>
  </si>
  <si>
    <t>021-0444-5-0365</t>
  </si>
  <si>
    <t>021-0444-5-0366</t>
  </si>
  <si>
    <t>021-0444-5-0367</t>
  </si>
  <si>
    <t>021-0444-5-0368</t>
  </si>
  <si>
    <t>021-0444-5-0369</t>
  </si>
  <si>
    <t>021-0444-5-0370</t>
  </si>
  <si>
    <t>021-0444-5-0371</t>
  </si>
  <si>
    <t>021-0444-9-0204</t>
  </si>
  <si>
    <t>021-0444-9-0211</t>
  </si>
  <si>
    <t>021-0444-9-0224</t>
  </si>
  <si>
    <t>021-0444-9-0225</t>
  </si>
  <si>
    <t>021-0444-9-0272</t>
  </si>
  <si>
    <t>021-0444-9-0346</t>
  </si>
  <si>
    <t>021-0444-9-0347</t>
  </si>
  <si>
    <t>021-0444-9-0360</t>
  </si>
  <si>
    <t>021-0444-9-0361</t>
  </si>
  <si>
    <t>021-0444-9-0383</t>
  </si>
  <si>
    <t>021-0444-9-0384</t>
  </si>
  <si>
    <t>021-0444-9-0469</t>
  </si>
  <si>
    <t>021-0459</t>
  </si>
  <si>
    <t>AstraZeneca PLP - Research Ct</t>
  </si>
  <si>
    <t>021-0459-5-0214</t>
  </si>
  <si>
    <t>021-0459-5-0215</t>
  </si>
  <si>
    <t>021-0459-5-0388</t>
  </si>
  <si>
    <t>021-0459-5-0389</t>
  </si>
  <si>
    <t>021-0459-5-0390</t>
  </si>
  <si>
    <t>021-0459-5-0391</t>
  </si>
  <si>
    <t>021-0459-5-0534</t>
  </si>
  <si>
    <t>021-0459-5-0535</t>
  </si>
  <si>
    <t>021-0459-9-0254</t>
  </si>
  <si>
    <t>021-0459-9-0255</t>
  </si>
  <si>
    <t>021-0459-9-0256</t>
  </si>
  <si>
    <t>021-0459-9-0257</t>
  </si>
  <si>
    <t>021-0459-9-0258</t>
  </si>
  <si>
    <t>021-0459-9-0382</t>
  </si>
  <si>
    <t>021-0459-9-0392</t>
  </si>
  <si>
    <t>021-0459-9-0393</t>
  </si>
  <si>
    <t>021-0599</t>
  </si>
  <si>
    <t>Fannie Mae UTC Data Center</t>
  </si>
  <si>
    <t>021-0599-9-0192</t>
  </si>
  <si>
    <t>021-0599-9-0193</t>
  </si>
  <si>
    <t>021-0599-9-0194</t>
  </si>
  <si>
    <t>021-0599-9-0195</t>
  </si>
  <si>
    <t>021-0599-9-0196</t>
  </si>
  <si>
    <t>021-0599-9-0197</t>
  </si>
  <si>
    <t>021-0599-9-0355</t>
  </si>
  <si>
    <t>021-0623</t>
  </si>
  <si>
    <t>NIBC Fort Detrick</t>
  </si>
  <si>
    <t>021-0623-5-0341</t>
  </si>
  <si>
    <t>021-0623-5-0342</t>
  </si>
  <si>
    <t>021-0623-5-0343</t>
  </si>
  <si>
    <t>021-0623-5-0344</t>
  </si>
  <si>
    <t>021-0623-5-0345</t>
  </si>
  <si>
    <t>021-0623-9-0228</t>
  </si>
  <si>
    <t>021-0623-9-0229</t>
  </si>
  <si>
    <t>021-0623-9-0230</t>
  </si>
  <si>
    <t>021-0623-9-0231</t>
  </si>
  <si>
    <t>021-0623-9-0232</t>
  </si>
  <si>
    <t>021-0623-9-0233</t>
  </si>
  <si>
    <t>021-0623-9-0234</t>
  </si>
  <si>
    <t>021-0623-9-0306</t>
  </si>
  <si>
    <t>021-0623-9-0307</t>
  </si>
  <si>
    <t>021-0623-9-0308</t>
  </si>
  <si>
    <t>021-0623-9-0309</t>
  </si>
  <si>
    <t>021-0623-9-0310</t>
  </si>
  <si>
    <t>021-0707</t>
  </si>
  <si>
    <t>EGTS - Myersville Compressor Station</t>
  </si>
  <si>
    <t>021-0707-5-0460</t>
  </si>
  <si>
    <t>021-0707-5-0494</t>
  </si>
  <si>
    <t>021-0707-5-0495</t>
  </si>
  <si>
    <t>021-0707-9-0387</t>
  </si>
  <si>
    <t>031-0142</t>
  </si>
  <si>
    <t>Montgomery</t>
  </si>
  <si>
    <t>Washington Adventist Hospital - Adventist HealthCare Alternate Care Site</t>
  </si>
  <si>
    <t>031-0142-4-1408</t>
  </si>
  <si>
    <t>031-0142-5-1995</t>
  </si>
  <si>
    <t>031-0142-5-1996</t>
  </si>
  <si>
    <t>031-0142-9-0882</t>
  </si>
  <si>
    <t>031-0142-9-0883</t>
  </si>
  <si>
    <t>031-0323</t>
  </si>
  <si>
    <t>National Institute of Standards and Technology</t>
  </si>
  <si>
    <t>031-0323-5-0108</t>
  </si>
  <si>
    <t>031-0323-5-0109</t>
  </si>
  <si>
    <t>031-0323-5-0110</t>
  </si>
  <si>
    <t>031-0323-5-0111</t>
  </si>
  <si>
    <t>031-0323-5-1112</t>
  </si>
  <si>
    <t>031-0323-5-1113</t>
  </si>
  <si>
    <t>031-0323-5-2363</t>
  </si>
  <si>
    <t>031-0323-5-2364</t>
  </si>
  <si>
    <t>031-0323-6-0557</t>
  </si>
  <si>
    <t>031-0323-9-0630</t>
  </si>
  <si>
    <t>031-0323-9-0898</t>
  </si>
  <si>
    <t>031-0323-9-1199</t>
  </si>
  <si>
    <t>031-0323-9-1213</t>
  </si>
  <si>
    <t>031-0323-9-1214</t>
  </si>
  <si>
    <t>031-0324</t>
  </si>
  <si>
    <t>National Institutes of Health</t>
  </si>
  <si>
    <t>031-0324-5-1024</t>
  </si>
  <si>
    <t>031-0324-5-1156</t>
  </si>
  <si>
    <t>031-0324-5-1198</t>
  </si>
  <si>
    <t>031-0324-5-1199</t>
  </si>
  <si>
    <t>031-0324-5-1200</t>
  </si>
  <si>
    <t>031-0324-5-1201</t>
  </si>
  <si>
    <t>031-0324-5-2287</t>
  </si>
  <si>
    <t>031-0324-5-2349</t>
  </si>
  <si>
    <t>031-0324-9-0474</t>
  </si>
  <si>
    <t>031-0324-9-0475</t>
  </si>
  <si>
    <t>031-0324-9-0476</t>
  </si>
  <si>
    <t>031-0324-9-0533</t>
  </si>
  <si>
    <t>031-0324-9-0561</t>
  </si>
  <si>
    <t>031-0324-9-0562</t>
  </si>
  <si>
    <t>031-0324-9-0568</t>
  </si>
  <si>
    <t>031-0324-9-0582</t>
  </si>
  <si>
    <t>031-0324-9-0583</t>
  </si>
  <si>
    <t>031-0324-9-0584</t>
  </si>
  <si>
    <t>031-0324-9-0599</t>
  </si>
  <si>
    <t>031-0324-9-0728</t>
  </si>
  <si>
    <t>031-0324-9-0729</t>
  </si>
  <si>
    <t>031-0324-9-0730</t>
  </si>
  <si>
    <t>031-0324-9-0764</t>
  </si>
  <si>
    <t>031-0324-9-0783</t>
  </si>
  <si>
    <t>031-0324-9-0784</t>
  </si>
  <si>
    <t>031-0324-9-0786</t>
  </si>
  <si>
    <t>031-0324-9-0787</t>
  </si>
  <si>
    <t>031-0324-9-0872</t>
  </si>
  <si>
    <t>031-0324-9-0881</t>
  </si>
  <si>
    <t>031-0324-9-0914</t>
  </si>
  <si>
    <t>031-0324-9-0920</t>
  </si>
  <si>
    <t>031-0324-9-0921</t>
  </si>
  <si>
    <t>031-0324-9-0922</t>
  </si>
  <si>
    <t>031-0324-9-0923</t>
  </si>
  <si>
    <t>031-0324-9-1027</t>
  </si>
  <si>
    <t>031-0325</t>
  </si>
  <si>
    <t>NIH Animal Center</t>
  </si>
  <si>
    <t>031-0325-4-1372</t>
  </si>
  <si>
    <t>031-0325-4-1373</t>
  </si>
  <si>
    <t>031-0325-4-1374</t>
  </si>
  <si>
    <t>031-0325-4-1375</t>
  </si>
  <si>
    <t>031-0325-4-1422</t>
  </si>
  <si>
    <t>031-0325-4-1423</t>
  </si>
  <si>
    <t>031-0325-9-0624</t>
  </si>
  <si>
    <t>031-0325-9-0625</t>
  </si>
  <si>
    <t>031-0325-9-0626</t>
  </si>
  <si>
    <t>031-0325-9-0627</t>
  </si>
  <si>
    <t>031-0325-9-0832</t>
  </si>
  <si>
    <t>031-0325-9-1061</t>
  </si>
  <si>
    <t>031-0983</t>
  </si>
  <si>
    <t>U.S. Army - Forest Glen Annex</t>
  </si>
  <si>
    <t>031-0983-5-1192</t>
  </si>
  <si>
    <t>031-0983-5-2259</t>
  </si>
  <si>
    <t>031-0983-5-2260</t>
  </si>
  <si>
    <t>031-0983-5-2261</t>
  </si>
  <si>
    <t>031-0983-9-0513</t>
  </si>
  <si>
    <t>031-0983-9-0514</t>
  </si>
  <si>
    <t>031-0983-9-0515</t>
  </si>
  <si>
    <t>031-0983-9-0589</t>
  </si>
  <si>
    <t>031-0983-9-0994</t>
  </si>
  <si>
    <t>031-0983-9-1012</t>
  </si>
  <si>
    <t>031-0983-9-1025</t>
  </si>
  <si>
    <t>031-1124</t>
  </si>
  <si>
    <t>Naval Support Activity Bethesda</t>
  </si>
  <si>
    <t>031-1124-5-1241</t>
  </si>
  <si>
    <t>031-1124-5-1242</t>
  </si>
  <si>
    <t>031-1124-5-1263</t>
  </si>
  <si>
    <t>031-1124-5-2223</t>
  </si>
  <si>
    <t>031-1124-9-0628</t>
  </si>
  <si>
    <t>031-1124-9-0804</t>
  </si>
  <si>
    <t>031-1124-9-0805</t>
  </si>
  <si>
    <t>031-1124-9-0949</t>
  </si>
  <si>
    <t>031-1124-9-0960</t>
  </si>
  <si>
    <t>031-1124-9-0961</t>
  </si>
  <si>
    <t>031-1124-9-0962</t>
  </si>
  <si>
    <t>031-1124-9-0963</t>
  </si>
  <si>
    <t>031-1124-9-0964</t>
  </si>
  <si>
    <t>031-1124-9-0966</t>
  </si>
  <si>
    <t>031-1124-9-0967</t>
  </si>
  <si>
    <t>031-1124-9-0970</t>
  </si>
  <si>
    <t>031-1124-9-1009</t>
  </si>
  <si>
    <t>031-1124-9-1010</t>
  </si>
  <si>
    <t>031-1124-9-1024</t>
  </si>
  <si>
    <t>031-1124-9-1138</t>
  </si>
  <si>
    <t>031-1124-9-1140</t>
  </si>
  <si>
    <t>031-1124-9-1183</t>
  </si>
  <si>
    <t>031-1124-9-1184</t>
  </si>
  <si>
    <t>031-1124-9-1185</t>
  </si>
  <si>
    <t>031-1124-9-1186</t>
  </si>
  <si>
    <t>031-1128</t>
  </si>
  <si>
    <t>Naval Support Warfare Center (NSWC), Carderock Division</t>
  </si>
  <si>
    <t>031-1128-5-0899</t>
  </si>
  <si>
    <t>031-1128-5-0900</t>
  </si>
  <si>
    <t>031-1128-5-0901</t>
  </si>
  <si>
    <t>031-1128-5-1077</t>
  </si>
  <si>
    <t>031-1128-5-1189</t>
  </si>
  <si>
    <t>031-1128-5-1254</t>
  </si>
  <si>
    <t>031-1128-5-1255</t>
  </si>
  <si>
    <t>031-1128-5-1876</t>
  </si>
  <si>
    <t>031-1128-5-1877</t>
  </si>
  <si>
    <t>031-1128-5-2555</t>
  </si>
  <si>
    <t>031-1128-5-2559</t>
  </si>
  <si>
    <t>031-1128-6-0157</t>
  </si>
  <si>
    <t>031-1128-6-0230</t>
  </si>
  <si>
    <t>031-1128-6-0350</t>
  </si>
  <si>
    <t>031-1128-6-1350</t>
  </si>
  <si>
    <t>031-1128-9-0373</t>
  </si>
  <si>
    <t>031-1128-9-0866</t>
  </si>
  <si>
    <t>031-1128-9-1129</t>
  </si>
  <si>
    <t>031-1128-9-1130</t>
  </si>
  <si>
    <t>031-1128-9-1131</t>
  </si>
  <si>
    <t>031-1128-9-1259</t>
  </si>
  <si>
    <t>031-1129</t>
  </si>
  <si>
    <t xml:space="preserve">GSA Federal Research Center at White Oak </t>
  </si>
  <si>
    <t>031-1129-5-1294</t>
  </si>
  <si>
    <t>031-1129-5-1295</t>
  </si>
  <si>
    <t>031-1129-5-1296</t>
  </si>
  <si>
    <t>031-1129-5-2284</t>
  </si>
  <si>
    <t>031-1129-9-0710</t>
  </si>
  <si>
    <t>031-1129-9-0840</t>
  </si>
  <si>
    <t>031-1129-9-0841</t>
  </si>
  <si>
    <t>031-1129-9-0901</t>
  </si>
  <si>
    <t>031-1129-9-0940</t>
  </si>
  <si>
    <t>031-1129-9-1045</t>
  </si>
  <si>
    <t>031-1129-9-1046</t>
  </si>
  <si>
    <t>031-1129-9-1048</t>
  </si>
  <si>
    <t>031-1129-9-1049</t>
  </si>
  <si>
    <t>031-1129-9-1050</t>
  </si>
  <si>
    <t>031-1129-9-1090</t>
  </si>
  <si>
    <t>031-1129-9-1091</t>
  </si>
  <si>
    <t>031-1129-9-1092</t>
  </si>
  <si>
    <t>031-1129-9-1093</t>
  </si>
  <si>
    <t>031-1129-9-1094</t>
  </si>
  <si>
    <t>031-1361</t>
  </si>
  <si>
    <t>F. O. Day Bituminous Company</t>
  </si>
  <si>
    <t>031-1361-5-2318</t>
  </si>
  <si>
    <t>031-1361-6-0534</t>
  </si>
  <si>
    <t>031-1385</t>
  </si>
  <si>
    <t>M Luis Products LLC</t>
  </si>
  <si>
    <t>031-1385-5-2353</t>
  </si>
  <si>
    <t>031-1385-6-0061</t>
  </si>
  <si>
    <t>031-1718</t>
  </si>
  <si>
    <t>Montgomery County Resource Recovery Facility (MCRRF)</t>
  </si>
  <si>
    <t>031-1718-2-0132</t>
  </si>
  <si>
    <t>031-1718-2-0134</t>
  </si>
  <si>
    <t>031-1718-2-0135</t>
  </si>
  <si>
    <t>031-1723</t>
  </si>
  <si>
    <t>Oaks Landfill (Gas to Energy)</t>
  </si>
  <si>
    <t>031-1723-9-0503</t>
  </si>
  <si>
    <t>031-1951</t>
  </si>
  <si>
    <t>Washington Gas - Rockville Station</t>
  </si>
  <si>
    <t>031-1951-5-1092</t>
  </si>
  <si>
    <t>031-1951-5-1093</t>
  </si>
  <si>
    <t>031-1951-5-1096</t>
  </si>
  <si>
    <t>031-1951-5-1097</t>
  </si>
  <si>
    <t>031-1951-5-1694</t>
  </si>
  <si>
    <t>031-1951-5-1695</t>
  </si>
  <si>
    <t>031-1951-5-2270</t>
  </si>
  <si>
    <t>031-1951-5-2271</t>
  </si>
  <si>
    <t>031-1951-9-0592</t>
  </si>
  <si>
    <t>031-1951-9-0593</t>
  </si>
  <si>
    <t>031-1951-9-0594</t>
  </si>
  <si>
    <t>031-1951-9-0595</t>
  </si>
  <si>
    <t>031-1951-9-0597</t>
  </si>
  <si>
    <t>031-1951-9-0800</t>
  </si>
  <si>
    <t>031-2164</t>
  </si>
  <si>
    <t>Medimmune</t>
  </si>
  <si>
    <t>031-2164-5-1290</t>
  </si>
  <si>
    <t>031-2164-5-1291</t>
  </si>
  <si>
    <t>031-2164-5-2226</t>
  </si>
  <si>
    <t>031-2164-5-2227</t>
  </si>
  <si>
    <t>031-2164-5-2228</t>
  </si>
  <si>
    <t>031-2164-9-0707</t>
  </si>
  <si>
    <t>031-2164-9-0788</t>
  </si>
  <si>
    <t>031-2164-9-0897</t>
  </si>
  <si>
    <t>031-2164-9-0968</t>
  </si>
  <si>
    <t>031-2164-9-0969</t>
  </si>
  <si>
    <t>031-2164-9-1178</t>
  </si>
  <si>
    <t>031-2308</t>
  </si>
  <si>
    <t>Silver Spring Data Center</t>
  </si>
  <si>
    <t>031-2308-9-0789</t>
  </si>
  <si>
    <t>031-2308-9-0790</t>
  </si>
  <si>
    <t>031-2308-9-0791</t>
  </si>
  <si>
    <t>031-2308-9-0792</t>
  </si>
  <si>
    <t>031-2308-9-0793</t>
  </si>
  <si>
    <t>031-2308-9-0794</t>
  </si>
  <si>
    <t>031-2308-9-0904</t>
  </si>
  <si>
    <t>031-2679</t>
  </si>
  <si>
    <t>Adventist Health Care White Oak Medical Center</t>
  </si>
  <si>
    <t>031-2679-5-2444</t>
  </si>
  <si>
    <t>031-2679-5-2524</t>
  </si>
  <si>
    <t>031-2679-5-2525</t>
  </si>
  <si>
    <t>031-2679-5-2526</t>
  </si>
  <si>
    <t>031-2679-5-2527</t>
  </si>
  <si>
    <t>031-2679-5-2528</t>
  </si>
  <si>
    <t>031-2679-5-2529</t>
  </si>
  <si>
    <t>031-2679-5-2530</t>
  </si>
  <si>
    <t>031-2679-9-1192</t>
  </si>
  <si>
    <t>031-2679-9-1193</t>
  </si>
  <si>
    <t>031-2679-9-1194</t>
  </si>
  <si>
    <t>031-2679-9-1195</t>
  </si>
  <si>
    <t>031-2679-9-1196</t>
  </si>
  <si>
    <t>031-2716</t>
  </si>
  <si>
    <t>Dickerson Power, LLC</t>
  </si>
  <si>
    <t>031-2716-4-0907</t>
  </si>
  <si>
    <t>031-2716-9-0362</t>
  </si>
  <si>
    <t>031-2716-9-0363</t>
  </si>
  <si>
    <t>033-0002</t>
  </si>
  <si>
    <t>Prince Georges</t>
  </si>
  <si>
    <t>Aggregate Industries - Kirby Road Asphalt Plant</t>
  </si>
  <si>
    <t>033-0002-5-1542</t>
  </si>
  <si>
    <t>033-0002-6-0888</t>
  </si>
  <si>
    <t>033-0002-6-1551</t>
  </si>
  <si>
    <t>033-0002-6-1623</t>
  </si>
  <si>
    <t>033-0010</t>
  </si>
  <si>
    <t>University of Maryland</t>
  </si>
  <si>
    <t>033-0010-4-1974</t>
  </si>
  <si>
    <t>033-0010-5-0159</t>
  </si>
  <si>
    <t>033-0010-5-0256</t>
  </si>
  <si>
    <t>033-0010-5-0854</t>
  </si>
  <si>
    <t>033-0010-5-0855</t>
  </si>
  <si>
    <t>033-0010-5-0856</t>
  </si>
  <si>
    <t>033-0010-5-0864</t>
  </si>
  <si>
    <t>033-0010-5-0943</t>
  </si>
  <si>
    <t>033-0010-5-0944</t>
  </si>
  <si>
    <t>033-0010-5-0945</t>
  </si>
  <si>
    <t>033-0010-5-0946</t>
  </si>
  <si>
    <t>033-0010-5-0947</t>
  </si>
  <si>
    <t>033-0010-5-0949</t>
  </si>
  <si>
    <t>033-0010-5-1029</t>
  </si>
  <si>
    <t>033-0010-5-1030</t>
  </si>
  <si>
    <t>033-0010-5-1032</t>
  </si>
  <si>
    <t>033-0010-5-1033</t>
  </si>
  <si>
    <t>033-0010-5-1226</t>
  </si>
  <si>
    <t>033-0010-5-1227</t>
  </si>
  <si>
    <t>033-0010-5-1228</t>
  </si>
  <si>
    <t>033-0010-5-1456</t>
  </si>
  <si>
    <t>033-0010-5-1457</t>
  </si>
  <si>
    <t>033-0010-5-1458</t>
  </si>
  <si>
    <t>033-0010-5-1635</t>
  </si>
  <si>
    <t>033-0010-5-1636</t>
  </si>
  <si>
    <t>033-0010-5-1662</t>
  </si>
  <si>
    <t>033-0010-5-1665</t>
  </si>
  <si>
    <t>033-0010-8-0195</t>
  </si>
  <si>
    <t>033-0010-8-0225</t>
  </si>
  <si>
    <t>033-0010-8-0226</t>
  </si>
  <si>
    <t>033-0010-8-0227</t>
  </si>
  <si>
    <t>033-0010-8-0228</t>
  </si>
  <si>
    <t>033-0010-8-0229</t>
  </si>
  <si>
    <t>033-0010-8-0256</t>
  </si>
  <si>
    <t>033-0010-8-0278</t>
  </si>
  <si>
    <t>033-0010-8-0329</t>
  </si>
  <si>
    <t>033-0010-8-0330</t>
  </si>
  <si>
    <t>033-0010-8-0331</t>
  </si>
  <si>
    <t>033-0010-8-0349</t>
  </si>
  <si>
    <t>033-0010-9-0898</t>
  </si>
  <si>
    <t>033-0010-9-0900</t>
  </si>
  <si>
    <t>033-0010-9-1081</t>
  </si>
  <si>
    <t>033-0010-9-1082</t>
  </si>
  <si>
    <t>033-0010-9-1083</t>
  </si>
  <si>
    <t>033-0010-9-1175</t>
  </si>
  <si>
    <t>033-0010-9-1176</t>
  </si>
  <si>
    <t>033-0010-9-1177</t>
  </si>
  <si>
    <t>033-0010-9-1178</t>
  </si>
  <si>
    <t>033-0010-9-1179</t>
  </si>
  <si>
    <t>033-0010-9-1180</t>
  </si>
  <si>
    <t>033-0010-9-1181</t>
  </si>
  <si>
    <t>033-0010-9-1182</t>
  </si>
  <si>
    <t>033-0010-9-1183</t>
  </si>
  <si>
    <t>033-0010-9-1184</t>
  </si>
  <si>
    <t>033-0010-9-1191</t>
  </si>
  <si>
    <t>033-0010-9-1248</t>
  </si>
  <si>
    <t>033-0010-9-1296</t>
  </si>
  <si>
    <t>033-0010-9-1387</t>
  </si>
  <si>
    <t>033-0010-9-1408</t>
  </si>
  <si>
    <t>033-0010-9-1419</t>
  </si>
  <si>
    <t>033-0010-9-1420</t>
  </si>
  <si>
    <t>033-0010-9-1495</t>
  </si>
  <si>
    <t>033-0010-9-1496</t>
  </si>
  <si>
    <t>033-0010-9-1516</t>
  </si>
  <si>
    <t>033-0010-9-1517</t>
  </si>
  <si>
    <t>033-0010-9-1537</t>
  </si>
  <si>
    <t>033-0010-9-1545</t>
  </si>
  <si>
    <t>033-0010-9-1546</t>
  </si>
  <si>
    <t>033-0010-9-1547</t>
  </si>
  <si>
    <t>033-0011</t>
  </si>
  <si>
    <t>Laurel Sand and Gravel, Inc - Laurel</t>
  </si>
  <si>
    <t>033-0011-6-0448</t>
  </si>
  <si>
    <t>033-0655</t>
  </si>
  <si>
    <t>Andrews Air Force Base</t>
  </si>
  <si>
    <t>033-0655-4-1659</t>
  </si>
  <si>
    <t>033-0655-5-0958</t>
  </si>
  <si>
    <t>033-0655-5-1481</t>
  </si>
  <si>
    <t>033-0655-5-1482</t>
  </si>
  <si>
    <t>033-0655-5-1483</t>
  </si>
  <si>
    <t>033-0655-5-1484</t>
  </si>
  <si>
    <t>033-0655-5-1586</t>
  </si>
  <si>
    <t>033-0655-9-1034</t>
  </si>
  <si>
    <t>033-0655-9-1035</t>
  </si>
  <si>
    <t>033-0655-9-1144</t>
  </si>
  <si>
    <t>033-0655-9-1145</t>
  </si>
  <si>
    <t>033-0655-9-1222</t>
  </si>
  <si>
    <t>033-0655-9-1298</t>
  </si>
  <si>
    <t>033-0655-9-1299</t>
  </si>
  <si>
    <t>033-0655-9-1352</t>
  </si>
  <si>
    <t>033-0655-9-1354</t>
  </si>
  <si>
    <t>033-0655-9-1505</t>
  </si>
  <si>
    <t>033-0655-9-1506</t>
  </si>
  <si>
    <t>033-0667</t>
  </si>
  <si>
    <t>USDA Beltsville Agriculture Research Center</t>
  </si>
  <si>
    <t>033-0667-2-0118</t>
  </si>
  <si>
    <t>033-0675</t>
  </si>
  <si>
    <t>NASA Goddard Space Flight Center</t>
  </si>
  <si>
    <t>033-0675-5-0808</t>
  </si>
  <si>
    <t>033-0675-5-0809</t>
  </si>
  <si>
    <t>033-0675-5-0810</t>
  </si>
  <si>
    <t>033-0675-5-0811</t>
  </si>
  <si>
    <t>033-0675-5-0812</t>
  </si>
  <si>
    <t>033-0675-5-0831</t>
  </si>
  <si>
    <t>033-0675-5-1531</t>
  </si>
  <si>
    <t>033-0675-5-1532</t>
  </si>
  <si>
    <t>033-0675-5-1533</t>
  </si>
  <si>
    <t>033-0675-6-0903</t>
  </si>
  <si>
    <t>033-0675-9-1049</t>
  </si>
  <si>
    <t>033-0675-9-1050</t>
  </si>
  <si>
    <t>033-0675-9-1051</t>
  </si>
  <si>
    <t>033-0675-9-1052</t>
  </si>
  <si>
    <t>033-0675-9-1053</t>
  </si>
  <si>
    <t>033-0675-9-1054</t>
  </si>
  <si>
    <t>033-0675-9-1055</t>
  </si>
  <si>
    <t>033-0675-9-1056</t>
  </si>
  <si>
    <t>033-0675-9-1057</t>
  </si>
  <si>
    <t>033-0675-9-1331</t>
  </si>
  <si>
    <t>033-0675-9-1366</t>
  </si>
  <si>
    <t>033-0883</t>
  </si>
  <si>
    <t>U.S. Army - Adelphi Laboratory Center</t>
  </si>
  <si>
    <t>033-0883-4-1149</t>
  </si>
  <si>
    <t>033-0883-4-1150</t>
  </si>
  <si>
    <t>033-0883-4-1656</t>
  </si>
  <si>
    <t>033-0883-5-0818</t>
  </si>
  <si>
    <t>033-0883-5-0872</t>
  </si>
  <si>
    <t>033-0883-5-0873</t>
  </si>
  <si>
    <t>033-0883-5-1042</t>
  </si>
  <si>
    <t>033-0883-5-1043</t>
  </si>
  <si>
    <t>033-0883-5-1583</t>
  </si>
  <si>
    <t>033-0883-5-1584</t>
  </si>
  <si>
    <t>033-0883-9-1059</t>
  </si>
  <si>
    <t>033-0883-9-1060</t>
  </si>
  <si>
    <t>033-0883-9-1155</t>
  </si>
  <si>
    <t>033-0956</t>
  </si>
  <si>
    <t>Joseph Smith &amp; Sons, Inc</t>
  </si>
  <si>
    <t>033-0956-5-1536</t>
  </si>
  <si>
    <t>033-0956-6-0309</t>
  </si>
  <si>
    <t>033-0996</t>
  </si>
  <si>
    <t>MedStar Southern Maryland Hospital Center</t>
  </si>
  <si>
    <t>033-0996-4-1254</t>
  </si>
  <si>
    <t>033-0996-4-1255</t>
  </si>
  <si>
    <t>033-0996-4-1256</t>
  </si>
  <si>
    <t>033-0996-9-1417</t>
  </si>
  <si>
    <t>033-0996-9-1418</t>
  </si>
  <si>
    <t>033-0996-9-1571</t>
  </si>
  <si>
    <t>033-0996-9-1572</t>
  </si>
  <si>
    <t>033-0996-9-1573</t>
  </si>
  <si>
    <t>033-1068</t>
  </si>
  <si>
    <t>Forestville Asphalt Company</t>
  </si>
  <si>
    <t>033-1068-4-1962</t>
  </si>
  <si>
    <t>033-1068-6-0505</t>
  </si>
  <si>
    <t>033-1068-6-1498</t>
  </si>
  <si>
    <t>033-1522</t>
  </si>
  <si>
    <t>Prince George's County Correctional Facility</t>
  </si>
  <si>
    <t>033-1522-5-1424</t>
  </si>
  <si>
    <t>033-1522-5-1425</t>
  </si>
  <si>
    <t>033-1522-5-1500</t>
  </si>
  <si>
    <t>033-1522-5-1501</t>
  </si>
  <si>
    <t>033-1522-5-1534</t>
  </si>
  <si>
    <t>033-1522-5-1535</t>
  </si>
  <si>
    <t>033-1522-5-1571</t>
  </si>
  <si>
    <t>033-1522-5-1572</t>
  </si>
  <si>
    <t>033-1522-5-1573</t>
  </si>
  <si>
    <t>033-1522-9-1321</t>
  </si>
  <si>
    <t>033-1711</t>
  </si>
  <si>
    <t>The Recycling Center</t>
  </si>
  <si>
    <t>033-1711-6-1516</t>
  </si>
  <si>
    <t>033-1711-6-1517</t>
  </si>
  <si>
    <t>033-1711-6-1518</t>
  </si>
  <si>
    <t>033-1832</t>
  </si>
  <si>
    <t xml:space="preserve">Westland Printers </t>
  </si>
  <si>
    <t>033-1832-6-1278</t>
  </si>
  <si>
    <t>033-1832-6-1390</t>
  </si>
  <si>
    <t>033-1862</t>
  </si>
  <si>
    <t>Sandy Hill Landfill</t>
  </si>
  <si>
    <t>033-1862-9-0657</t>
  </si>
  <si>
    <t>033-1862-9-0658</t>
  </si>
  <si>
    <t>033-2084</t>
  </si>
  <si>
    <t>Brown Station Road Sanitary Landfill</t>
  </si>
  <si>
    <t>033-2084-4-1621</t>
  </si>
  <si>
    <t>033-2084-4-1622</t>
  </si>
  <si>
    <t>033-2084-5-1234</t>
  </si>
  <si>
    <t>033-2084-5-1235</t>
  </si>
  <si>
    <t>033-2084-9-0821</t>
  </si>
  <si>
    <t>033-2190</t>
  </si>
  <si>
    <t>Aggregate Industries - Bladensburg Aggregate</t>
  </si>
  <si>
    <t>033-2190-5-1290</t>
  </si>
  <si>
    <t>033-2190-5-1291</t>
  </si>
  <si>
    <t>033-2200</t>
  </si>
  <si>
    <t>KMC Thermo-Brandywine Power Facility</t>
  </si>
  <si>
    <t>033-2200-5-0844</t>
  </si>
  <si>
    <t>033-2200-5-0845</t>
  </si>
  <si>
    <t>033-2200-9-1465</t>
  </si>
  <si>
    <t>033-2331</t>
  </si>
  <si>
    <t>Ritchie Land Reclamation, LLC</t>
  </si>
  <si>
    <t>033-2331-6-1529</t>
  </si>
  <si>
    <t>033-2568</t>
  </si>
  <si>
    <t>Gaylord Entertainment Company</t>
  </si>
  <si>
    <t>033-2568-5-1369</t>
  </si>
  <si>
    <t>033-2568-5-1370</t>
  </si>
  <si>
    <t>033-2568-5-1371</t>
  </si>
  <si>
    <t>033-2568-5-1372</t>
  </si>
  <si>
    <t>033-2568-5-1373</t>
  </si>
  <si>
    <t>033-2568-5-1374</t>
  </si>
  <si>
    <t>033-2568-8-0286</t>
  </si>
  <si>
    <t>033-2568-8-0287</t>
  </si>
  <si>
    <t>033-2568-8-0288</t>
  </si>
  <si>
    <t>033-2568-8-0289</t>
  </si>
  <si>
    <t>033-2568-8-0290</t>
  </si>
  <si>
    <t>033-2568-8-0291</t>
  </si>
  <si>
    <t>033-2568-9-1325</t>
  </si>
  <si>
    <t>033-2568-9-1326</t>
  </si>
  <si>
    <t>033-2568-9-1507</t>
  </si>
  <si>
    <t>033-2568-9-1508</t>
  </si>
  <si>
    <t>033-2568-9-1509</t>
  </si>
  <si>
    <t>033-2612</t>
  </si>
  <si>
    <t>Barnabas Road Associates, LLC</t>
  </si>
  <si>
    <t>033-2612-6-1463</t>
  </si>
  <si>
    <t>033-2658</t>
  </si>
  <si>
    <t>Aggregate Industries - Bladensburg Asphalt Division</t>
  </si>
  <si>
    <t>033-2658-5-1541</t>
  </si>
  <si>
    <t>033-2658-6-1307</t>
  </si>
  <si>
    <t>033-2737</t>
  </si>
  <si>
    <t xml:space="preserve"> Parkway Generation Keys Energy Center LLC - Keys Energy Center</t>
  </si>
  <si>
    <t>033-2737-5-1578</t>
  </si>
  <si>
    <t>033-2737-5-1579</t>
  </si>
  <si>
    <t>033-2737-5-1582</t>
  </si>
  <si>
    <t>033-2737-9-1484</t>
  </si>
  <si>
    <t>033-2737-9-1485</t>
  </si>
  <si>
    <t>033-2805</t>
  </si>
  <si>
    <t>MGM National Harbor Destination Resort Casino</t>
  </si>
  <si>
    <t>033-2805-5-1561</t>
  </si>
  <si>
    <t>033-2805-5-1562</t>
  </si>
  <si>
    <t>033-2805-5-1563</t>
  </si>
  <si>
    <t>033-2805-5-1564</t>
  </si>
  <si>
    <t>033-2805-5-1587</t>
  </si>
  <si>
    <t>033-2805-9-0061</t>
  </si>
  <si>
    <t>033-2805-9-0062</t>
  </si>
  <si>
    <t>033-2805-9-0063</t>
  </si>
  <si>
    <t>033-2863</t>
  </si>
  <si>
    <t>University of Maryland Capital Region Medical Center</t>
  </si>
  <si>
    <t>033-2863-5-1638</t>
  </si>
  <si>
    <t>033-2863-5-1639</t>
  </si>
  <si>
    <t>033-2863-5-1640</t>
  </si>
  <si>
    <t>033-2863-5-1641</t>
  </si>
  <si>
    <t>033-2863-5-1642</t>
  </si>
  <si>
    <t>033-2863-5-1643</t>
  </si>
  <si>
    <t>033-2863-5-1644</t>
  </si>
  <si>
    <t>033-2863-5-1645</t>
  </si>
  <si>
    <t>033-2863-9-1556</t>
  </si>
  <si>
    <t>033-2863-9-1557</t>
  </si>
  <si>
    <t>033-2863-9-1558</t>
  </si>
  <si>
    <t>GenOn Chalk Point LLC Generating Station</t>
  </si>
  <si>
    <t>033-0014-4-0778</t>
  </si>
  <si>
    <t>033-0014-4-0998</t>
  </si>
  <si>
    <t>033-0014-4-0999</t>
  </si>
  <si>
    <t>033-0014-4-1145</t>
  </si>
  <si>
    <t>033-0014-4-1156</t>
  </si>
  <si>
    <t>033-0014-4-1157</t>
  </si>
  <si>
    <t>033-0014-4-1158</t>
  </si>
  <si>
    <t>033-0014-5-0749</t>
  </si>
  <si>
    <t>033-0014-9-0752</t>
  </si>
  <si>
    <t>033-0014-9-0753</t>
  </si>
  <si>
    <t>033-0014-9-0754</t>
  </si>
  <si>
    <t>033-0014-9-0755</t>
  </si>
  <si>
    <t>009-0012 Total</t>
  </si>
  <si>
    <t>009-0021 Total</t>
  </si>
  <si>
    <t>017-0014 Total</t>
  </si>
  <si>
    <t>017-0040 Total</t>
  </si>
  <si>
    <t>017-0072 Total</t>
  </si>
  <si>
    <t>017-0119 Total</t>
  </si>
  <si>
    <t>017-0137 Total</t>
  </si>
  <si>
    <t>017-0150 Total</t>
  </si>
  <si>
    <t>017-0202 Total</t>
  </si>
  <si>
    <t>017-0235 Total</t>
  </si>
  <si>
    <t>021-0037 Total</t>
  </si>
  <si>
    <t>021-0131 Total</t>
  </si>
  <si>
    <t>021-0172 Total</t>
  </si>
  <si>
    <t>021-0234 Total</t>
  </si>
  <si>
    <t>021-0254 Total</t>
  </si>
  <si>
    <t>021-0408 Total</t>
  </si>
  <si>
    <t>021-0409 Total</t>
  </si>
  <si>
    <t>021-0413 Total</t>
  </si>
  <si>
    <t>021-0419 Total</t>
  </si>
  <si>
    <t>021-0444 Total</t>
  </si>
  <si>
    <t>021-0459 Total</t>
  </si>
  <si>
    <t>021-0599 Total</t>
  </si>
  <si>
    <t>021-0623 Total</t>
  </si>
  <si>
    <t>021-0707 Total</t>
  </si>
  <si>
    <t>031-0142 Total</t>
  </si>
  <si>
    <t>031-0323 Total</t>
  </si>
  <si>
    <t>031-0324 Total</t>
  </si>
  <si>
    <t>031-0325 Total</t>
  </si>
  <si>
    <t>031-0983 Total</t>
  </si>
  <si>
    <t>031-1124 Total</t>
  </si>
  <si>
    <t>031-1128 Total</t>
  </si>
  <si>
    <t>031-1129 Total</t>
  </si>
  <si>
    <t>031-1361 Total</t>
  </si>
  <si>
    <t>031-1385 Total</t>
  </si>
  <si>
    <t>031-1718 Total</t>
  </si>
  <si>
    <t>031-1723 Total</t>
  </si>
  <si>
    <t>031-1951 Total</t>
  </si>
  <si>
    <t>031-2164 Total</t>
  </si>
  <si>
    <t>031-2308 Total</t>
  </si>
  <si>
    <t>031-2679 Total</t>
  </si>
  <si>
    <t>031-2716 Total</t>
  </si>
  <si>
    <t>033-0002 Total</t>
  </si>
  <si>
    <t>033-0010 Total</t>
  </si>
  <si>
    <t>033-0011 Total</t>
  </si>
  <si>
    <t>033-0655 Total</t>
  </si>
  <si>
    <t>033-0667 Total</t>
  </si>
  <si>
    <t>033-0675 Total</t>
  </si>
  <si>
    <t>033-0883 Total</t>
  </si>
  <si>
    <t>033-0956 Total</t>
  </si>
  <si>
    <t>033-0996 Total</t>
  </si>
  <si>
    <t>033-1068 Total</t>
  </si>
  <si>
    <t>033-1522 Total</t>
  </si>
  <si>
    <t>033-1711 Total</t>
  </si>
  <si>
    <t>033-1832 Total</t>
  </si>
  <si>
    <t>033-1862 Total</t>
  </si>
  <si>
    <t>033-2084 Total</t>
  </si>
  <si>
    <t>033-2190 Total</t>
  </si>
  <si>
    <t>033-2200 Total</t>
  </si>
  <si>
    <t>033-2331 Total</t>
  </si>
  <si>
    <t>033-2568 Total</t>
  </si>
  <si>
    <t>033-2612 Total</t>
  </si>
  <si>
    <t>033-2658 Total</t>
  </si>
  <si>
    <t>033-2737 Total</t>
  </si>
  <si>
    <t>033-2805 Total</t>
  </si>
  <si>
    <t>033-2863 Total</t>
  </si>
  <si>
    <t>Grand Total</t>
  </si>
  <si>
    <t>033-0014</t>
  </si>
  <si>
    <t>033-0014 Total</t>
  </si>
  <si>
    <t>RESERVED FOR MDE ADDED NONPOINT SOURCE CATEGORIES</t>
  </si>
  <si>
    <t>NOX</t>
  </si>
  <si>
    <t>Industrial Adhesives</t>
  </si>
  <si>
    <t xml:space="preserve">Fuel Combustion LPG Industrial </t>
  </si>
  <si>
    <t>Fuel Combustion NatGas Industrial</t>
  </si>
  <si>
    <t>Fuel Combustion Residual Comm/Institutional</t>
  </si>
  <si>
    <t>Fuel Combustion Residual Industrial</t>
  </si>
  <si>
    <t>Bakeries</t>
  </si>
  <si>
    <t>Brewpubs</t>
  </si>
  <si>
    <t>Fuel Combustion Distillate Industrial</t>
  </si>
  <si>
    <t>Leaking Underground Storage Tanks - Soil Remediation</t>
  </si>
  <si>
    <t>Oil Spill</t>
  </si>
  <si>
    <t>Structure Fires</t>
  </si>
  <si>
    <t>Vehicle Fires</t>
  </si>
  <si>
    <t>Wineries</t>
  </si>
  <si>
    <t>NOX ERCs tpy</t>
  </si>
  <si>
    <t>NOX ERCs tpd</t>
  </si>
  <si>
    <t>Time Frame</t>
  </si>
  <si>
    <t>VOC ERCs tpy</t>
  </si>
  <si>
    <t>VOC ERCs tpd</t>
  </si>
  <si>
    <t>01/2018-12/2019</t>
  </si>
  <si>
    <t>08/2018-07/2020</t>
  </si>
  <si>
    <t>06/2020-05/2022</t>
  </si>
  <si>
    <t xml:space="preserve">Facility-Unit </t>
  </si>
  <si>
    <t>033-0014-ERC</t>
  </si>
  <si>
    <t>031-0019-ERC</t>
  </si>
  <si>
    <t>017-0014-ERC</t>
  </si>
  <si>
    <t>Category</t>
  </si>
  <si>
    <t>Point</t>
  </si>
  <si>
    <t>VOC (tpy)</t>
  </si>
  <si>
    <t>NOx (tpy)</t>
  </si>
  <si>
    <t>NonPoint</t>
  </si>
  <si>
    <t>M-A-R</t>
  </si>
  <si>
    <t>NR Mobile</t>
  </si>
  <si>
    <t>OR Mobile</t>
  </si>
  <si>
    <t>Quasi Point</t>
  </si>
  <si>
    <t>NOx (tpd)</t>
  </si>
  <si>
    <t>VOC (tpd)</t>
  </si>
  <si>
    <t>Andrews AFB</t>
  </si>
  <si>
    <t>Landfills</t>
  </si>
  <si>
    <t>operations days per year</t>
  </si>
  <si>
    <t>NOX
(tpy)</t>
  </si>
  <si>
    <t>VOC
(tpy)</t>
  </si>
  <si>
    <t>NOX
(tpd)</t>
  </si>
  <si>
    <t>VOC
(tpd)</t>
  </si>
  <si>
    <t>POINT</t>
  </si>
  <si>
    <t>Have tpd &amp; tpy.  Need to incorporate Doris Mcleods CAMD tpd analysis</t>
  </si>
  <si>
    <t>Have EPA GF for most Facilities</t>
  </si>
  <si>
    <t>NONPOINT</t>
  </si>
  <si>
    <t>Annual appears done.  Need temporalization to tpd and GF (MARAMA)</t>
  </si>
  <si>
    <t>Annual appears done.  Need temporalization to tpd and GF to 2032 &amp; 2038. (MARAMA?)</t>
  </si>
  <si>
    <t>NR MOBILE MODEL</t>
  </si>
  <si>
    <t>Sunil will run for all needed years</t>
  </si>
  <si>
    <t>ONROAD MOBILE</t>
  </si>
  <si>
    <t>TPB will run for all needed years</t>
  </si>
  <si>
    <t>QUASI-POINT</t>
  </si>
  <si>
    <t>Andrews AFB - Do we have daily emissions for Andrews??</t>
  </si>
  <si>
    <t>POINT ERC</t>
  </si>
  <si>
    <t>Have tpy and tpd data.  GF should be 1</t>
  </si>
  <si>
    <t>Updated</t>
  </si>
  <si>
    <t>Chalk Point-1571-1</t>
  </si>
  <si>
    <t>Chalk Point-1571-2</t>
  </si>
  <si>
    <t>Dickerson-1572-2</t>
  </si>
  <si>
    <t>Dickerson-1572-3</t>
  </si>
  <si>
    <t>Morgantown-1573-2</t>
  </si>
  <si>
    <t>EIS Facility ID</t>
  </si>
  <si>
    <t>Facility Name</t>
  </si>
  <si>
    <t>MDE Premise ID</t>
  </si>
  <si>
    <t>2026 NOx GF</t>
  </si>
  <si>
    <t>2032 NOX GF</t>
  </si>
  <si>
    <t>2038 NOX GF</t>
  </si>
  <si>
    <t>2026 VOC GF</t>
  </si>
  <si>
    <t>2032 VOC GF</t>
  </si>
  <si>
    <t>2038 VOC GF</t>
  </si>
  <si>
    <t>14498711</t>
  </si>
  <si>
    <t>Liller Brothers Asphalt</t>
  </si>
  <si>
    <t>001-0090</t>
  </si>
  <si>
    <t>14538511</t>
  </si>
  <si>
    <t>I A Construction - Rock Cut</t>
  </si>
  <si>
    <t>001-0101</t>
  </si>
  <si>
    <t>5989311</t>
  </si>
  <si>
    <t>Mountainview Sanitary Landfill</t>
  </si>
  <si>
    <t>001-0206</t>
  </si>
  <si>
    <t>16001811</t>
  </si>
  <si>
    <t>Jessup Correctional Institute</t>
  </si>
  <si>
    <t>003-0033</t>
  </si>
  <si>
    <t>6010511</t>
  </si>
  <si>
    <t>Reliable Contracting Company, Inc. - Gambrills</t>
  </si>
  <si>
    <t>003-0043</t>
  </si>
  <si>
    <t>14527411</t>
  </si>
  <si>
    <t>Prince Specialty Products LLC</t>
  </si>
  <si>
    <t>003-0056</t>
  </si>
  <si>
    <t>16001911</t>
  </si>
  <si>
    <t>Reliable Contracting Company, Inc. - Glen Burnie</t>
  </si>
  <si>
    <t>003-0060</t>
  </si>
  <si>
    <t>6083811</t>
  </si>
  <si>
    <t>Burnett, Wm. T. - Montevideo Road</t>
  </si>
  <si>
    <t>003-0118</t>
  </si>
  <si>
    <t>17877811</t>
  </si>
  <si>
    <t>Baltimore Washington Medical Center</t>
  </si>
  <si>
    <t>003-0193</t>
  </si>
  <si>
    <t>9571111</t>
  </si>
  <si>
    <t>Baltimore-Washington International</t>
  </si>
  <si>
    <t>003-0208</t>
  </si>
  <si>
    <t>9572311</t>
  </si>
  <si>
    <t>Dap Inc.</t>
  </si>
  <si>
    <t>14527511</t>
  </si>
  <si>
    <t>Balto-Wash International Airport</t>
  </si>
  <si>
    <t>7220211</t>
  </si>
  <si>
    <t>003-0250</t>
  </si>
  <si>
    <t>7945711</t>
  </si>
  <si>
    <t>Northrop Grumman Systems Corp. - BWI</t>
  </si>
  <si>
    <t>16002611</t>
  </si>
  <si>
    <t>Northrop Grumman</t>
  </si>
  <si>
    <t>6083911</t>
  </si>
  <si>
    <t>Hi-tech Color</t>
  </si>
  <si>
    <t>003-0276</t>
  </si>
  <si>
    <t>8388111</t>
  </si>
  <si>
    <t>Kinder Morgan Liquids Terminals LLC</t>
  </si>
  <si>
    <t>003-0309</t>
  </si>
  <si>
    <t>6084011</t>
  </si>
  <si>
    <t>Naval Support Activity Annapolis</t>
  </si>
  <si>
    <t>003-0310</t>
  </si>
  <si>
    <t>7930111</t>
  </si>
  <si>
    <t>U.S. Coast Guard Yard - Curtis Bay</t>
  </si>
  <si>
    <t>003-0316</t>
  </si>
  <si>
    <t>6084111</t>
  </si>
  <si>
    <t>National Security Agency</t>
  </si>
  <si>
    <t>003-0317</t>
  </si>
  <si>
    <t>6084211</t>
  </si>
  <si>
    <t>Fort George G. Meade, Dept. of the Army</t>
  </si>
  <si>
    <t>003-0322</t>
  </si>
  <si>
    <t>6084311</t>
  </si>
  <si>
    <t>Raven Power Fort Smallwood LLC</t>
  </si>
  <si>
    <t>003-0468</t>
  </si>
  <si>
    <t>9571311</t>
  </si>
  <si>
    <t>Jessup RMC</t>
  </si>
  <si>
    <t>003-0548</t>
  </si>
  <si>
    <t>14527611</t>
  </si>
  <si>
    <t>Aggregate Industries - Severn Asphalt</t>
  </si>
  <si>
    <t>003-0826</t>
  </si>
  <si>
    <t>18957011</t>
  </si>
  <si>
    <t>Belle Grove Corporation</t>
  </si>
  <si>
    <t>003-0842</t>
  </si>
  <si>
    <t>5265011</t>
  </si>
  <si>
    <t>Millersville Landfill</t>
  </si>
  <si>
    <t>003-0886</t>
  </si>
  <si>
    <t>14538911</t>
  </si>
  <si>
    <t>National Security Agency Fanx III</t>
  </si>
  <si>
    <t>003-0984</t>
  </si>
  <si>
    <t>16881011</t>
  </si>
  <si>
    <t>Millersville Landfill Gas to Electricity Facility</t>
  </si>
  <si>
    <t>003-1471</t>
  </si>
  <si>
    <t>14527711</t>
  </si>
  <si>
    <t>University of Maryland Baltimore County</t>
  </si>
  <si>
    <t>005-0002</t>
  </si>
  <si>
    <t>16002211</t>
  </si>
  <si>
    <t>Greater Baltimore Medical Center</t>
  </si>
  <si>
    <t>005-0039</t>
  </si>
  <si>
    <t>17878811</t>
  </si>
  <si>
    <t>University of Maryland St. Joseph Medical Center</t>
  </si>
  <si>
    <t>005-0041</t>
  </si>
  <si>
    <t>5155211</t>
  </si>
  <si>
    <t>Diageo North America</t>
  </si>
  <si>
    <t>005-0146</t>
  </si>
  <si>
    <t>5155311</t>
  </si>
  <si>
    <t>Independent Can Company</t>
  </si>
  <si>
    <t>005-0148</t>
  </si>
  <si>
    <t>14527811</t>
  </si>
  <si>
    <t>Bluegrass Materials - Texas Quarry</t>
  </si>
  <si>
    <t>005-0184</t>
  </si>
  <si>
    <t>14528011</t>
  </si>
  <si>
    <t>Noxell Corporation</t>
  </si>
  <si>
    <t>5155411</t>
  </si>
  <si>
    <t>Schmidt Baking</t>
  </si>
  <si>
    <t>005-0236</t>
  </si>
  <si>
    <t>14655611</t>
  </si>
  <si>
    <t>York Building Products - Cockeysville</t>
  </si>
  <si>
    <t>005-0256</t>
  </si>
  <si>
    <t>10709611</t>
  </si>
  <si>
    <t>Social Security Administration</t>
  </si>
  <si>
    <t>005-0282</t>
  </si>
  <si>
    <t>5155811</t>
  </si>
  <si>
    <t>Tradepoint Atlantic Shipyard</t>
  </si>
  <si>
    <t>005-0332</t>
  </si>
  <si>
    <t>5859211</t>
  </si>
  <si>
    <t>Franklin Square Hospital Center</t>
  </si>
  <si>
    <t>005-0400</t>
  </si>
  <si>
    <t>5156011</t>
  </si>
  <si>
    <t>Back River Wastewater Treatment Plant</t>
  </si>
  <si>
    <t>005-0812</t>
  </si>
  <si>
    <t>5156111</t>
  </si>
  <si>
    <t>American Yeast</t>
  </si>
  <si>
    <t>005-0979</t>
  </si>
  <si>
    <t>5156311</t>
  </si>
  <si>
    <t>Gamse Lithographing Company</t>
  </si>
  <si>
    <t>005-1149</t>
  </si>
  <si>
    <t>14528211</t>
  </si>
  <si>
    <t>Lafarge Building Materials, Inc. - Sparrows Point Facility</t>
  </si>
  <si>
    <t>005-1484</t>
  </si>
  <si>
    <t>14528311</t>
  </si>
  <si>
    <t>Gray &amp; Son, Inc. - Rosedale</t>
  </si>
  <si>
    <t>005-1809</t>
  </si>
  <si>
    <t>5168511</t>
  </si>
  <si>
    <t>Polystyrene Products</t>
  </si>
  <si>
    <t>005-2305</t>
  </si>
  <si>
    <t>14538411</t>
  </si>
  <si>
    <t>Imerys Carbonates USA, Inc.</t>
  </si>
  <si>
    <t>005-2322</t>
  </si>
  <si>
    <t>8239911</t>
  </si>
  <si>
    <t>Middle River Aerostructure Systems</t>
  </si>
  <si>
    <t>005-2407</t>
  </si>
  <si>
    <t>9572511</t>
  </si>
  <si>
    <t>Gray &amp; Son, Inc. - Texas Plant</t>
  </si>
  <si>
    <t>005-2436</t>
  </si>
  <si>
    <t>5168811</t>
  </si>
  <si>
    <t>Eastern Sanitary Landfill</t>
  </si>
  <si>
    <t>005-2581</t>
  </si>
  <si>
    <t>16002411</t>
  </si>
  <si>
    <t>MANN-PAK, Inc.</t>
  </si>
  <si>
    <t>005-2684</t>
  </si>
  <si>
    <t>17877911</t>
  </si>
  <si>
    <t>Vac Pac, Inc</t>
  </si>
  <si>
    <t>005-2824</t>
  </si>
  <si>
    <t>17878011</t>
  </si>
  <si>
    <t>Benjer, Inc - Middle River</t>
  </si>
  <si>
    <t>5169511</t>
  </si>
  <si>
    <t>5169611</t>
  </si>
  <si>
    <t>5170011</t>
  </si>
  <si>
    <t>Solo Cup Operating Corporation</t>
  </si>
  <si>
    <t>011-0044</t>
  </si>
  <si>
    <t>6415511</t>
  </si>
  <si>
    <t>Midshore Regional Landfill</t>
  </si>
  <si>
    <t>011-0109</t>
  </si>
  <si>
    <t>16881211</t>
  </si>
  <si>
    <t>Midshore II Regional Solid Waste Facility</t>
  </si>
  <si>
    <t>8200011</t>
  </si>
  <si>
    <t>Lehigh Cement Company - Union Bridge</t>
  </si>
  <si>
    <t>013-0012</t>
  </si>
  <si>
    <t>5170311</t>
  </si>
  <si>
    <t>Colonial Pipeline Company - Dorsey Junction</t>
  </si>
  <si>
    <t>013-0056</t>
  </si>
  <si>
    <t>17016711</t>
  </si>
  <si>
    <t>C.J. Miller, LLC - Finksburg</t>
  </si>
  <si>
    <t>013-0102</t>
  </si>
  <si>
    <t>9570611</t>
  </si>
  <si>
    <t>Gray &amp; Son, Inc. - Finksburg</t>
  </si>
  <si>
    <t>013-0110</t>
  </si>
  <si>
    <t>5170411</t>
  </si>
  <si>
    <t>Northern Municipal Landfill</t>
  </si>
  <si>
    <t>013-0242</t>
  </si>
  <si>
    <t>17014211</t>
  </si>
  <si>
    <t>WeCare Denali, LLC</t>
  </si>
  <si>
    <t>013-0394</t>
  </si>
  <si>
    <t>18873911</t>
  </si>
  <si>
    <t>H&amp;S Bakery of Eldersburg Inc.</t>
  </si>
  <si>
    <t>013-0407</t>
  </si>
  <si>
    <t>21052711</t>
  </si>
  <si>
    <t>ChristianaCare Union Hospital</t>
  </si>
  <si>
    <t>015-0004</t>
  </si>
  <si>
    <t>15079511</t>
  </si>
  <si>
    <t>Bluegrass Materials - North East Quarry</t>
  </si>
  <si>
    <t>015-0005</t>
  </si>
  <si>
    <t>5171311</t>
  </si>
  <si>
    <t>Terumo Medical Corporation</t>
  </si>
  <si>
    <t>015-0059</t>
  </si>
  <si>
    <t>16881311</t>
  </si>
  <si>
    <t>Allan Myers Materials - North East Asphalt Plant</t>
  </si>
  <si>
    <t>015-0075</t>
  </si>
  <si>
    <t>5170611</t>
  </si>
  <si>
    <t>Gore, W.L. - Cherry Hill Plant</t>
  </si>
  <si>
    <t>015-0079</t>
  </si>
  <si>
    <t>5170711</t>
  </si>
  <si>
    <t>Cecil County Central Landfill</t>
  </si>
  <si>
    <t>015-0163</t>
  </si>
  <si>
    <t>10709711</t>
  </si>
  <si>
    <t>Rock Springs Generation Facility</t>
  </si>
  <si>
    <t>015-0202</t>
  </si>
  <si>
    <t>10709811</t>
  </si>
  <si>
    <t>Terumo Cardiovascular Systems Corporation</t>
  </si>
  <si>
    <t>015-0212</t>
  </si>
  <si>
    <t>14529511</t>
  </si>
  <si>
    <t>Quikrete Company</t>
  </si>
  <si>
    <t>015-0222</t>
  </si>
  <si>
    <t>17878911</t>
  </si>
  <si>
    <t>Wildcat Point Generation Facility</t>
  </si>
  <si>
    <t>015-0272</t>
  </si>
  <si>
    <t>6011511</t>
  </si>
  <si>
    <t>GenOn Mid-Atlantic, LLC Morgantown Generating Station</t>
  </si>
  <si>
    <t>6117011</t>
  </si>
  <si>
    <t>Naval Support Facility, Indian Head</t>
  </si>
  <si>
    <t>6117111</t>
  </si>
  <si>
    <t>RR Donnelley</t>
  </si>
  <si>
    <t>14529711</t>
  </si>
  <si>
    <t>14529811</t>
  </si>
  <si>
    <t>Charles County Municipal Landfill</t>
  </si>
  <si>
    <t>14538211</t>
  </si>
  <si>
    <t>16881511</t>
  </si>
  <si>
    <t>Aggregate Industries</t>
  </si>
  <si>
    <t>17878111</t>
  </si>
  <si>
    <t>CPV Maryland, LLC - St. Charles Project</t>
  </si>
  <si>
    <t>7945511</t>
  </si>
  <si>
    <t>NRG Vienna Generating Station</t>
  </si>
  <si>
    <t>019-0013</t>
  </si>
  <si>
    <t>6117511</t>
  </si>
  <si>
    <t>Darling Ingredients, Inc. - Linkwood</t>
  </si>
  <si>
    <t>019-0029</t>
  </si>
  <si>
    <t>14527311</t>
  </si>
  <si>
    <t>Darling Ingredients, Inc. - Baltimore</t>
  </si>
  <si>
    <t>16002811</t>
  </si>
  <si>
    <t>Russell Paving Co, Inc.</t>
  </si>
  <si>
    <t>019-0050</t>
  </si>
  <si>
    <t>6117911</t>
  </si>
  <si>
    <t>7947011</t>
  </si>
  <si>
    <t>Fort Detrick - Main Post</t>
  </si>
  <si>
    <t>6118011</t>
  </si>
  <si>
    <t>6118111</t>
  </si>
  <si>
    <t>Canam Steel</t>
  </si>
  <si>
    <t>16881611</t>
  </si>
  <si>
    <t>Frederick Asphalt Co/essroc Site</t>
  </si>
  <si>
    <t>16002911</t>
  </si>
  <si>
    <t>14528911</t>
  </si>
  <si>
    <t>Congoleum Industries</t>
  </si>
  <si>
    <t>14530411</t>
  </si>
  <si>
    <t>Frito-Lay</t>
  </si>
  <si>
    <t>14804411</t>
  </si>
  <si>
    <t>Reichs Ford Landfill</t>
  </si>
  <si>
    <t>16003011</t>
  </si>
  <si>
    <t>15079611</t>
  </si>
  <si>
    <t>AstraZeneca, PLP</t>
  </si>
  <si>
    <t>17014311</t>
  </si>
  <si>
    <t>Dominion Transmission, Inc</t>
  </si>
  <si>
    <t>6131011</t>
  </si>
  <si>
    <t>Garrett County Sw Disposal &amp; Recycling Facility</t>
  </si>
  <si>
    <t>023-0000</t>
  </si>
  <si>
    <t>8388311</t>
  </si>
  <si>
    <t>Mettiki Coal, LLC</t>
  </si>
  <si>
    <t>023-0042</t>
  </si>
  <si>
    <t>6130911</t>
  </si>
  <si>
    <t>Texas Eastern Transmission</t>
  </si>
  <si>
    <t>023-0081</t>
  </si>
  <si>
    <t>6131111</t>
  </si>
  <si>
    <t>Evonik Corporation</t>
  </si>
  <si>
    <t>025-0005</t>
  </si>
  <si>
    <t>6131211</t>
  </si>
  <si>
    <t>Cytec Engineered Materials, Inc</t>
  </si>
  <si>
    <t>025-0006</t>
  </si>
  <si>
    <t>6131311</t>
  </si>
  <si>
    <t>Constellation Power - Perryman Power Plant</t>
  </si>
  <si>
    <t>025-0024</t>
  </si>
  <si>
    <t>9568211</t>
  </si>
  <si>
    <t>Gray &amp; Son, Inc. - Aberdeen</t>
  </si>
  <si>
    <t>025-0031</t>
  </si>
  <si>
    <t>6131411</t>
  </si>
  <si>
    <t>Colonial Pipeline Company - Aberdeen Junction</t>
  </si>
  <si>
    <t>025-0076</t>
  </si>
  <si>
    <t>9569211</t>
  </si>
  <si>
    <t>APG-Aberdeen Area</t>
  </si>
  <si>
    <t>025-0081</t>
  </si>
  <si>
    <t>9569111</t>
  </si>
  <si>
    <t>APG-Edgewood Area</t>
  </si>
  <si>
    <t>025-0082</t>
  </si>
  <si>
    <t>16881711</t>
  </si>
  <si>
    <t>Crouse Construction Co., Inc.</t>
  </si>
  <si>
    <t>025-0333</t>
  </si>
  <si>
    <t>6131911</t>
  </si>
  <si>
    <t>Harford Waste Disposal Center</t>
  </si>
  <si>
    <t>025-0360</t>
  </si>
  <si>
    <t>7930011</t>
  </si>
  <si>
    <t>The Gill Corporation - Maryland</t>
  </si>
  <si>
    <t>025-0423</t>
  </si>
  <si>
    <t>17014411</t>
  </si>
  <si>
    <t>Upper Chesapeake Medical Center</t>
  </si>
  <si>
    <t>025-0434</t>
  </si>
  <si>
    <t>14530611</t>
  </si>
  <si>
    <t>Lifoam Industries, LLC</t>
  </si>
  <si>
    <t>025-0558</t>
  </si>
  <si>
    <t>16572111</t>
  </si>
  <si>
    <t>Bizerba Label Solutions, Inc</t>
  </si>
  <si>
    <t>025-0630</t>
  </si>
  <si>
    <t>18874011</t>
  </si>
  <si>
    <t>Allan Myers MD - Joppa</t>
  </si>
  <si>
    <t>025-0662</t>
  </si>
  <si>
    <t>17664111</t>
  </si>
  <si>
    <t>Johns Hopkins University - APL</t>
  </si>
  <si>
    <t>027-0050</t>
  </si>
  <si>
    <t>14530711</t>
  </si>
  <si>
    <t>Maryland &amp; Virginia Milk Producers</t>
  </si>
  <si>
    <t>027-0052</t>
  </si>
  <si>
    <t>14530811</t>
  </si>
  <si>
    <t>Precoat Mezzanine LLC</t>
  </si>
  <si>
    <t>027-0080</t>
  </si>
  <si>
    <t>5997311</t>
  </si>
  <si>
    <t>Transcontinental Gas Pipeline</t>
  </si>
  <si>
    <t>027-0223</t>
  </si>
  <si>
    <t>14528411</t>
  </si>
  <si>
    <t>Synagro - Back River</t>
  </si>
  <si>
    <t>027-0260</t>
  </si>
  <si>
    <t>14530011</t>
  </si>
  <si>
    <t>Maryland Stone, LLC. - Essroc Site</t>
  </si>
  <si>
    <t>14531111</t>
  </si>
  <si>
    <t>COPT Property Management Services, LLC</t>
  </si>
  <si>
    <t>5997511</t>
  </si>
  <si>
    <t>Alpha Ridge Landfill</t>
  </si>
  <si>
    <t>027-0364</t>
  </si>
  <si>
    <t>15079711</t>
  </si>
  <si>
    <t>Savage Stone, LLC</t>
  </si>
  <si>
    <t>027-0489</t>
  </si>
  <si>
    <t>16005211</t>
  </si>
  <si>
    <t>Allan Myers MD, Inc. - Jessup Asphalt</t>
  </si>
  <si>
    <t>027-0535</t>
  </si>
  <si>
    <t>16880511</t>
  </si>
  <si>
    <t>Laurel Sand and Gravel, Inc. - Elkridge</t>
  </si>
  <si>
    <t>027-0612</t>
  </si>
  <si>
    <t>18874111</t>
  </si>
  <si>
    <t>Constellation New Energy, Inc.</t>
  </si>
  <si>
    <t>027-0661</t>
  </si>
  <si>
    <t>7718011</t>
  </si>
  <si>
    <t>Eastman Specialties Corporation</t>
  </si>
  <si>
    <t>029-0001</t>
  </si>
  <si>
    <t>16003311</t>
  </si>
  <si>
    <t>David A. Bramble - Massey Plant</t>
  </si>
  <si>
    <t>029-0051</t>
  </si>
  <si>
    <t>5998011</t>
  </si>
  <si>
    <t>GenOn Dickerson Generating Station</t>
  </si>
  <si>
    <t>031-0019</t>
  </si>
  <si>
    <t>16003411</t>
  </si>
  <si>
    <t>5998211</t>
  </si>
  <si>
    <t>5998311</t>
  </si>
  <si>
    <t>14531211</t>
  </si>
  <si>
    <t>14531311</t>
  </si>
  <si>
    <t>US Army-Ft. Detrick-Forest Glen Annex</t>
  </si>
  <si>
    <t>5998411</t>
  </si>
  <si>
    <t>14531411</t>
  </si>
  <si>
    <t>GSA Federal Research Center at White Oak</t>
  </si>
  <si>
    <t>5998511</t>
  </si>
  <si>
    <t>14531511</t>
  </si>
  <si>
    <t>M. Luis Products, LLC</t>
  </si>
  <si>
    <t>7719011</t>
  </si>
  <si>
    <t>Montgomery County RRF</t>
  </si>
  <si>
    <t>6011111</t>
  </si>
  <si>
    <t>14531711</t>
  </si>
  <si>
    <t>14531811</t>
  </si>
  <si>
    <t>MedImmune, Inc.</t>
  </si>
  <si>
    <t>14529311</t>
  </si>
  <si>
    <t>Appalachian Tank Car Services, Inc.</t>
  </si>
  <si>
    <t>031-2253</t>
  </si>
  <si>
    <t>16880611</t>
  </si>
  <si>
    <t>Gude Landfill Gas to Energy</t>
  </si>
  <si>
    <t>14528511</t>
  </si>
  <si>
    <t>Roebuck Printing</t>
  </si>
  <si>
    <t>14530111</t>
  </si>
  <si>
    <t>14531911</t>
  </si>
  <si>
    <t>Prosperity Drive Data Center, LLC</t>
  </si>
  <si>
    <t>18957111</t>
  </si>
  <si>
    <t>Adventist HealthCare White Oak Medical Center</t>
  </si>
  <si>
    <t>14532011</t>
  </si>
  <si>
    <t>6011811</t>
  </si>
  <si>
    <t>14528711</t>
  </si>
  <si>
    <t>Eastern Landfill Gas, LLC</t>
  </si>
  <si>
    <t>14530211</t>
  </si>
  <si>
    <t>NIBC Fort Detrick (NIBC Central Utility Plant)</t>
  </si>
  <si>
    <t>14532111</t>
  </si>
  <si>
    <t>Laurel Sand &amp; Gravel, Inc - Laurel</t>
  </si>
  <si>
    <t>6011911</t>
  </si>
  <si>
    <t>NRG Chalk Point, LLC</t>
  </si>
  <si>
    <t>6412611</t>
  </si>
  <si>
    <t>9567311</t>
  </si>
  <si>
    <t>14532211</t>
  </si>
  <si>
    <t>6412711</t>
  </si>
  <si>
    <t>NASA - Goddard Space Flight Center</t>
  </si>
  <si>
    <t>14532411</t>
  </si>
  <si>
    <t>Adelphi Laboratory Center</t>
  </si>
  <si>
    <t>16880711</t>
  </si>
  <si>
    <t>Smith, Joseph &amp; Sons</t>
  </si>
  <si>
    <t>17014511</t>
  </si>
  <si>
    <t>14532511</t>
  </si>
  <si>
    <t>Forestville Asphalt - Darcy Road</t>
  </si>
  <si>
    <t>9567411</t>
  </si>
  <si>
    <t>Prince George's Co. Office of Central Services
Facilities Operation &amp; Manageme</t>
  </si>
  <si>
    <t>18957211</t>
  </si>
  <si>
    <t>Recycling Center, The</t>
  </si>
  <si>
    <t>6413211</t>
  </si>
  <si>
    <t>Westland Printers</t>
  </si>
  <si>
    <t>6413311</t>
  </si>
  <si>
    <t>6413511</t>
  </si>
  <si>
    <t>14528811</t>
  </si>
  <si>
    <t>Valpac, Inc</t>
  </si>
  <si>
    <t>14530311</t>
  </si>
  <si>
    <t>Allan Myers MD, Inc. - Aberdeen Asphalt Plant</t>
  </si>
  <si>
    <t>14532711</t>
  </si>
  <si>
    <t>Aggregate Industries-Aggregate Division</t>
  </si>
  <si>
    <t>6413611</t>
  </si>
  <si>
    <t>KMC Thermo, LLC</t>
  </si>
  <si>
    <t>17664211</t>
  </si>
  <si>
    <t>Ritchie Reclamation - Marlboro Road</t>
  </si>
  <si>
    <t>16003811</t>
  </si>
  <si>
    <t>16880811</t>
  </si>
  <si>
    <t>Barnabas Road Associates</t>
  </si>
  <si>
    <t>14529011</t>
  </si>
  <si>
    <t>C.J. Miller, LLC - Westminster</t>
  </si>
  <si>
    <t>14530511</t>
  </si>
  <si>
    <t>Wave</t>
  </si>
  <si>
    <t>16003911</t>
  </si>
  <si>
    <t>Aggregate Industries-Asphalt Division</t>
  </si>
  <si>
    <t>17878311</t>
  </si>
  <si>
    <t>PSEG Keys Energy Center</t>
  </si>
  <si>
    <t>17878511</t>
  </si>
  <si>
    <t>18957311</t>
  </si>
  <si>
    <t>6414411</t>
  </si>
  <si>
    <t>Tidewater Direct, LLC</t>
  </si>
  <si>
    <t>035-0020</t>
  </si>
  <si>
    <t>14532811</t>
  </si>
  <si>
    <t>David A. Bramble - Wye Mills Plant</t>
  </si>
  <si>
    <t>035-0033</t>
  </si>
  <si>
    <t>6414611</t>
  </si>
  <si>
    <t>Piney Point - Sunoco LLC</t>
  </si>
  <si>
    <t>037-0001</t>
  </si>
  <si>
    <t>6414711</t>
  </si>
  <si>
    <t>Naval Air Station Patuxent River</t>
  </si>
  <si>
    <t>037-0017</t>
  </si>
  <si>
    <t>16004111</t>
  </si>
  <si>
    <t>C. A. Bean, Inc.</t>
  </si>
  <si>
    <t>037-0118</t>
  </si>
  <si>
    <t>6414911</t>
  </si>
  <si>
    <t>Crisfield Energy Center</t>
  </si>
  <si>
    <t>039-0017</t>
  </si>
  <si>
    <t>6415011</t>
  </si>
  <si>
    <t>Eastern Correctional Institution</t>
  </si>
  <si>
    <t>039-0055</t>
  </si>
  <si>
    <t>16436111</t>
  </si>
  <si>
    <t>A &amp; N Electric Cooperative</t>
  </si>
  <si>
    <t>039-0062</t>
  </si>
  <si>
    <t>6415311</t>
  </si>
  <si>
    <t>Easton Utilities - Washington Street</t>
  </si>
  <si>
    <t>039-0145</t>
  </si>
  <si>
    <t>15079811</t>
  </si>
  <si>
    <t>Eastern Shore Forest Products</t>
  </si>
  <si>
    <t>6415411</t>
  </si>
  <si>
    <t>Easton Utilities - Airport Park</t>
  </si>
  <si>
    <t>041-0069</t>
  </si>
  <si>
    <t>7931311</t>
  </si>
  <si>
    <t>Mack Trucks</t>
  </si>
  <si>
    <t>043-0006</t>
  </si>
  <si>
    <t>7931411</t>
  </si>
  <si>
    <t>Holcim (US), Inc.</t>
  </si>
  <si>
    <t>043-0008</t>
  </si>
  <si>
    <t>14533011</t>
  </si>
  <si>
    <t>Craig Blacktop Paving</t>
  </si>
  <si>
    <t>043-0114</t>
  </si>
  <si>
    <t>6569711</t>
  </si>
  <si>
    <t>Rust-Oleum Corporation</t>
  </si>
  <si>
    <t>043-0167</t>
  </si>
  <si>
    <t>6569911</t>
  </si>
  <si>
    <t>Xerxes Corporation</t>
  </si>
  <si>
    <t>043-0184</t>
  </si>
  <si>
    <t>6570111</t>
  </si>
  <si>
    <t>Fil-Tec, Inc.</t>
  </si>
  <si>
    <t>043-0206</t>
  </si>
  <si>
    <t>14533111</t>
  </si>
  <si>
    <t>C. William Hetzer/Beaver Creek West</t>
  </si>
  <si>
    <t>043-0269</t>
  </si>
  <si>
    <t>7764511</t>
  </si>
  <si>
    <t>The Sherwin-Williams Company - Williamsport</t>
  </si>
  <si>
    <t>043-0305</t>
  </si>
  <si>
    <t>14533211</t>
  </si>
  <si>
    <t>Phoenix Color</t>
  </si>
  <si>
    <t>043-0344</t>
  </si>
  <si>
    <t>14533311</t>
  </si>
  <si>
    <t>Forty West Municipal Landfill</t>
  </si>
  <si>
    <t>043-0466</t>
  </si>
  <si>
    <t>16881911</t>
  </si>
  <si>
    <t>C. William Hetzer, Inc.</t>
  </si>
  <si>
    <t>043-0501</t>
  </si>
  <si>
    <t>18874211</t>
  </si>
  <si>
    <t>TidalHealth Peninsula Regional</t>
  </si>
  <si>
    <t>045-0010</t>
  </si>
  <si>
    <t>7764011</t>
  </si>
  <si>
    <t>Perdue Agribusiness Inc, Zion Church Road Complex</t>
  </si>
  <si>
    <t>045-0042</t>
  </si>
  <si>
    <t>7764111</t>
  </si>
  <si>
    <t>Spartech LLC - Salisbury</t>
  </si>
  <si>
    <t>045-0082</t>
  </si>
  <si>
    <t>6571311</t>
  </si>
  <si>
    <t>Sunoco-Fitzwater Street Terminal</t>
  </si>
  <si>
    <t>045-0099</t>
  </si>
  <si>
    <t>6571411</t>
  </si>
  <si>
    <t>Plymouth Tube Company</t>
  </si>
  <si>
    <t>045-0121</t>
  </si>
  <si>
    <t>6571811</t>
  </si>
  <si>
    <t>Center Point Terminal Company, LLC</t>
  </si>
  <si>
    <t>045-0156</t>
  </si>
  <si>
    <t>6571911</t>
  </si>
  <si>
    <t>Newland Park Landfill</t>
  </si>
  <si>
    <t>045-0208</t>
  </si>
  <si>
    <t>14533411</t>
  </si>
  <si>
    <t>Ingenco Wicomico Plant</t>
  </si>
  <si>
    <t>045-0287</t>
  </si>
  <si>
    <t>16004311</t>
  </si>
  <si>
    <t>Allan Myers MD, Inc. -- Delmar Asphalt Plant</t>
  </si>
  <si>
    <t>045-0309</t>
  </si>
  <si>
    <t>14533511</t>
  </si>
  <si>
    <t>Kelly Foods Corporation</t>
  </si>
  <si>
    <t>047-0010</t>
  </si>
  <si>
    <t>6572311</t>
  </si>
  <si>
    <t>Berlin Town Power Plant</t>
  </si>
  <si>
    <t>047-0044</t>
  </si>
  <si>
    <t>17014611</t>
  </si>
  <si>
    <t>Branscome Eastern Shore</t>
  </si>
  <si>
    <t>047-0051</t>
  </si>
  <si>
    <t>16004411</t>
  </si>
  <si>
    <t>Allan Myers Materials-Bishop Asphalt</t>
  </si>
  <si>
    <t>047-0077</t>
  </si>
  <si>
    <t>6572411</t>
  </si>
  <si>
    <t>Central Sanitary Landfill</t>
  </si>
  <si>
    <t>047-0112</t>
  </si>
  <si>
    <t>6572511</t>
  </si>
  <si>
    <t>Johns Hopkins Hospital</t>
  </si>
  <si>
    <t>510-0001</t>
  </si>
  <si>
    <t>14533611</t>
  </si>
  <si>
    <t>Flanigan, P. - N. Monroe Street</t>
  </si>
  <si>
    <t>510-0069</t>
  </si>
  <si>
    <t>7946811</t>
  </si>
  <si>
    <t>GAF Materials Corporation</t>
  </si>
  <si>
    <t>510-0071</t>
  </si>
  <si>
    <t>7717711</t>
  </si>
  <si>
    <t>AES Warrior Run</t>
  </si>
  <si>
    <t>510-0076</t>
  </si>
  <si>
    <t>7946911</t>
  </si>
  <si>
    <t>W. R. Grace &amp; Co. - Conn.</t>
  </si>
  <si>
    <t>6572711</t>
  </si>
  <si>
    <t>Johns Hopkins Univ. - Charles Street</t>
  </si>
  <si>
    <t>510-0077</t>
  </si>
  <si>
    <t>17664311</t>
  </si>
  <si>
    <t>St. Agnes Hospital</t>
  </si>
  <si>
    <t>510-0078</t>
  </si>
  <si>
    <t>17664411</t>
  </si>
  <si>
    <t>U of MD Medical Center Midtown Campus</t>
  </si>
  <si>
    <t>510-0088</t>
  </si>
  <si>
    <t>7931911</t>
  </si>
  <si>
    <t>United States Gypsum Company</t>
  </si>
  <si>
    <t>510-0106</t>
  </si>
  <si>
    <t>5856611</t>
  </si>
  <si>
    <t>Motiva Enterprises, LLC</t>
  </si>
  <si>
    <t>510-0119</t>
  </si>
  <si>
    <t>6572811</t>
  </si>
  <si>
    <t>Citgo/Zenith Petroleum Terminal</t>
  </si>
  <si>
    <t>14533711</t>
  </si>
  <si>
    <t>P. Flanigan and Sons, Inc - Annapolis Rd</t>
  </si>
  <si>
    <t>510-0171</t>
  </si>
  <si>
    <t>7717811</t>
  </si>
  <si>
    <t>Laurel Sand &amp; Gravel, Inc. - Laurel Hill Quarry</t>
  </si>
  <si>
    <t>510-0233</t>
  </si>
  <si>
    <t>7947111</t>
  </si>
  <si>
    <t>Gold Bond Building Products, LLC</t>
  </si>
  <si>
    <t>6435511</t>
  </si>
  <si>
    <t>Constellation Energy Group - Philadelphia Road</t>
  </si>
  <si>
    <t>510-0265</t>
  </si>
  <si>
    <t>14533811</t>
  </si>
  <si>
    <t>Mid-Atlantic Baking</t>
  </si>
  <si>
    <t>510-0283</t>
  </si>
  <si>
    <t>8026811</t>
  </si>
  <si>
    <t>Sherwin-Williams Company</t>
  </si>
  <si>
    <t>510-0286</t>
  </si>
  <si>
    <t>5923111</t>
  </si>
  <si>
    <t>H &amp; S Bakery</t>
  </si>
  <si>
    <t>510-0301</t>
  </si>
  <si>
    <t>8027211</t>
  </si>
  <si>
    <t>American Sugar Refining</t>
  </si>
  <si>
    <t>510-0314</t>
  </si>
  <si>
    <t>9564511</t>
  </si>
  <si>
    <t>Eastalco Aluminum - Hawkins Point Pier</t>
  </si>
  <si>
    <t>510-0355</t>
  </si>
  <si>
    <t>5860111</t>
  </si>
  <si>
    <t>USALCO, LLC</t>
  </si>
  <si>
    <t>510-0376</t>
  </si>
  <si>
    <t>5923311</t>
  </si>
  <si>
    <t>Vicinity Energy Baltimore Heating LLP - Central Ave</t>
  </si>
  <si>
    <t>510-0651</t>
  </si>
  <si>
    <t>16004511</t>
  </si>
  <si>
    <t>Vicinity Energy Baltimore Heating, LLP-Cherry Hill</t>
  </si>
  <si>
    <t>510-0660</t>
  </si>
  <si>
    <t>5923411</t>
  </si>
  <si>
    <t>Petroleum Fuel &amp; Terminal Company - Erdman Ave</t>
  </si>
  <si>
    <t>510-0677</t>
  </si>
  <si>
    <t>5856711</t>
  </si>
  <si>
    <t>Center Point Terminal Baltimore LLC</t>
  </si>
  <si>
    <t>510-0730</t>
  </si>
  <si>
    <t>5856811</t>
  </si>
  <si>
    <t>Fleischmann's Vinegar</t>
  </si>
  <si>
    <t>510-0754</t>
  </si>
  <si>
    <t>5856511</t>
  </si>
  <si>
    <t>Sunoco Terminal</t>
  </si>
  <si>
    <t>510-0918</t>
  </si>
  <si>
    <t>7931811</t>
  </si>
  <si>
    <t>Buckeye Terminals, LLC - Baltimore Terminal</t>
  </si>
  <si>
    <t>5857011</t>
  </si>
  <si>
    <t>LifeBridge Health - Sinai Hospital</t>
  </si>
  <si>
    <t>510-1043</t>
  </si>
  <si>
    <t>14533911</t>
  </si>
  <si>
    <t>Morgan State University</t>
  </si>
  <si>
    <t>510-1045</t>
  </si>
  <si>
    <t>14534011</t>
  </si>
  <si>
    <t>Johns Hopkins Bayview Medical Center</t>
  </si>
  <si>
    <t>510-1158</t>
  </si>
  <si>
    <t>16005811</t>
  </si>
  <si>
    <t>Crispy Bagel Company</t>
  </si>
  <si>
    <t>510-1322</t>
  </si>
  <si>
    <t>5857211</t>
  </si>
  <si>
    <t>Automatic Rolls of Baltimore</t>
  </si>
  <si>
    <t>510-1400</t>
  </si>
  <si>
    <t>5857411</t>
  </si>
  <si>
    <t>Wheelabrator Baltimore, LP</t>
  </si>
  <si>
    <t>510-1886</t>
  </si>
  <si>
    <t>7974311</t>
  </si>
  <si>
    <t>Petroleum Fuel &amp; Terminal Company - S Clinton St</t>
  </si>
  <si>
    <t>510-1923</t>
  </si>
  <si>
    <t>7974411</t>
  </si>
  <si>
    <t>Tnemec Company</t>
  </si>
  <si>
    <t>510-1986</t>
  </si>
  <si>
    <t>14529111</t>
  </si>
  <si>
    <t>Laney Construction Materials, LLC</t>
  </si>
  <si>
    <t>510-2091</t>
  </si>
  <si>
    <t>16150911</t>
  </si>
  <si>
    <t>NuStar Terminals Operations Partnership L.P.</t>
  </si>
  <si>
    <t>5857611</t>
  </si>
  <si>
    <t>MPI Labels of Baltimore, Inc</t>
  </si>
  <si>
    <t>510-2244</t>
  </si>
  <si>
    <t>5857711</t>
  </si>
  <si>
    <t>Clean Harbors of Baltimore</t>
  </si>
  <si>
    <t>510-2260</t>
  </si>
  <si>
    <t>5858411</t>
  </si>
  <si>
    <t>Quarantine Road Landfill</t>
  </si>
  <si>
    <t>510-2293</t>
  </si>
  <si>
    <t>14538811</t>
  </si>
  <si>
    <t>Veolia Water North America-Central, LLC</t>
  </si>
  <si>
    <t>510-2781</t>
  </si>
  <si>
    <t>5857811</t>
  </si>
  <si>
    <t>Vicinity Energy Baltimore Heating, LLP - Spring Gardens</t>
  </si>
  <si>
    <t>510-2796</t>
  </si>
  <si>
    <t>14534111</t>
  </si>
  <si>
    <t>U.S. Concrete Products</t>
  </si>
  <si>
    <t>510-2857</t>
  </si>
  <si>
    <t>5857911</t>
  </si>
  <si>
    <t>Reconserve of MD dba Dext Company</t>
  </si>
  <si>
    <t>510-2871</t>
  </si>
  <si>
    <t>14538311</t>
  </si>
  <si>
    <t>Curtis Bay Energy, LP</t>
  </si>
  <si>
    <t>510-2975</t>
  </si>
  <si>
    <t>14534211</t>
  </si>
  <si>
    <t>University of Maryland - Baltimore</t>
  </si>
  <si>
    <t>510-3032</t>
  </si>
  <si>
    <t>14534311</t>
  </si>
  <si>
    <t>The Baltimore Sun - E Cromwell Street</t>
  </si>
  <si>
    <t>510-3065</t>
  </si>
  <si>
    <t>14538711</t>
  </si>
  <si>
    <t>Vicinity Energy Baltimore Heating, LLP-Saratoga Plant</t>
  </si>
  <si>
    <t>510-3078</t>
  </si>
  <si>
    <t>14534411</t>
  </si>
  <si>
    <t>Synagro-Patapsco Pelletizer</t>
  </si>
  <si>
    <t>510-3157</t>
  </si>
  <si>
    <t>16005911</t>
  </si>
  <si>
    <t>Trigen Energy - Inner Harbor East</t>
  </si>
  <si>
    <t>510-3237</t>
  </si>
  <si>
    <t>17014711</t>
  </si>
  <si>
    <t>P &amp; J Contracting Company, Inc.</t>
  </si>
  <si>
    <t>510-3253</t>
  </si>
  <si>
    <t>14538611</t>
  </si>
  <si>
    <t>CCL Insertco, LLC</t>
  </si>
  <si>
    <t>510-3258</t>
  </si>
  <si>
    <t>14534611</t>
  </si>
  <si>
    <t>NIH Bayview Acquisition, LLC</t>
  </si>
  <si>
    <t>510-3406</t>
  </si>
  <si>
    <t>16882111</t>
  </si>
  <si>
    <t>Origin Baltimore Terminals, LLC</t>
  </si>
  <si>
    <t>510-3465</t>
  </si>
  <si>
    <t>16882311</t>
  </si>
  <si>
    <t>Key Recycling, LLC</t>
  </si>
  <si>
    <t>510-3600</t>
  </si>
  <si>
    <t>17878611</t>
  </si>
  <si>
    <t>Cintas Corporation - Baltimore</t>
  </si>
  <si>
    <t>510-3601</t>
  </si>
  <si>
    <t>17878711</t>
  </si>
  <si>
    <t>APS Properties 4, LLC</t>
  </si>
  <si>
    <t>510-3645</t>
  </si>
  <si>
    <t>GF-NOX-2032</t>
  </si>
  <si>
    <t>GF-NOX-2038</t>
  </si>
  <si>
    <t>GF-VOC-2032</t>
  </si>
  <si>
    <t>GF-VOC-2038</t>
  </si>
  <si>
    <t>Nonpoint, Point Annual_Daily, Point ERCs, Point GF, M-A-R, NR Mobile, OR Mobile, Quasi Pt</t>
  </si>
  <si>
    <t>This attached spreadsheet has 8 tabs described below. Emissions are annual (tons per year).</t>
  </si>
  <si>
    <t xml:space="preserve">M-A-R- Commercial Marine Vessels (C1C2, C3 files), Aircraft- Included in point inventory but separate folder, RailRoad- from Nonpoint datasets </t>
  </si>
  <si>
    <t>For Nonpoint- Nonpoint from the EPAs emission modeling platform+ MDE (missing from the EPA)</t>
  </si>
  <si>
    <t>Quasi Pt (Andrew AFB): From the Pt dataset</t>
  </si>
  <si>
    <t>scc code</t>
  </si>
  <si>
    <t>10100504</t>
  </si>
  <si>
    <t>20100101</t>
  </si>
  <si>
    <t>10200602</t>
  </si>
  <si>
    <t>10500106</t>
  </si>
  <si>
    <t>10500206</t>
  </si>
  <si>
    <t>20100201</t>
  </si>
  <si>
    <t>10100602</t>
  </si>
  <si>
    <t>31000207</t>
  </si>
  <si>
    <t>20200201</t>
  </si>
  <si>
    <t>20300101</t>
  </si>
  <si>
    <t>20100102</t>
  </si>
  <si>
    <t>10100212</t>
  </si>
  <si>
    <t>10100501</t>
  </si>
  <si>
    <t>10300501</t>
  </si>
  <si>
    <t>30599999</t>
  </si>
  <si>
    <t>50600110</t>
  </si>
  <si>
    <t>10300503</t>
  </si>
  <si>
    <t>10301002</t>
  </si>
  <si>
    <t>20100109</t>
  </si>
  <si>
    <t>20100209</t>
  </si>
  <si>
    <t>10300602</t>
  </si>
  <si>
    <t>10300603</t>
  </si>
  <si>
    <t>40200101</t>
  </si>
  <si>
    <t>49099998</t>
  </si>
  <si>
    <t>40299998</t>
  </si>
  <si>
    <t>30140399</t>
  </si>
  <si>
    <t>20200102</t>
  </si>
  <si>
    <t>20300107</t>
  </si>
  <si>
    <t>20100107</t>
  </si>
  <si>
    <t>40600306</t>
  </si>
  <si>
    <t>40500403</t>
  </si>
  <si>
    <t>40500804</t>
  </si>
  <si>
    <t>30500206</t>
  </si>
  <si>
    <t>30500205</t>
  </si>
  <si>
    <t>30502510</t>
  </si>
  <si>
    <t>50100410</t>
  </si>
  <si>
    <t>30500201</t>
  </si>
  <si>
    <t>20300102</t>
  </si>
  <si>
    <t>20300202</t>
  </si>
  <si>
    <t>30500108</t>
  </si>
  <si>
    <t>30500118</t>
  </si>
  <si>
    <t>10200603</t>
  </si>
  <si>
    <t>30500135</t>
  </si>
  <si>
    <t>40100296</t>
  </si>
  <si>
    <t>30203201</t>
  </si>
  <si>
    <t>30182002</t>
  </si>
  <si>
    <t>40202501</t>
  </si>
  <si>
    <t>10200503</t>
  </si>
  <si>
    <t>10201002</t>
  </si>
  <si>
    <t>30502001</t>
  </si>
  <si>
    <t>28888801</t>
  </si>
  <si>
    <t>10300502</t>
  </si>
  <si>
    <t>10200502</t>
  </si>
  <si>
    <t>20300201</t>
  </si>
  <si>
    <t>39999999</t>
  </si>
  <si>
    <t>10300601</t>
  </si>
  <si>
    <t>40600601</t>
  </si>
  <si>
    <t>10300799</t>
  </si>
  <si>
    <t>40202599</t>
  </si>
  <si>
    <t>40600401</t>
  </si>
  <si>
    <t>20300203</t>
  </si>
  <si>
    <t>50100103</t>
  </si>
  <si>
    <t>50100402</t>
  </si>
  <si>
    <t>20100202</t>
  </si>
  <si>
    <t>10100601</t>
  </si>
  <si>
    <t>30504021</t>
  </si>
  <si>
    <t>30504030</t>
  </si>
  <si>
    <t>30201311</t>
  </si>
  <si>
    <t>39000699</t>
  </si>
  <si>
    <t>20100207</t>
  </si>
  <si>
    <t>20300207</t>
  </si>
  <si>
    <t>50100302</t>
  </si>
  <si>
    <t>10300811</t>
  </si>
  <si>
    <t>31306501</t>
  </si>
  <si>
    <t>30499999</t>
  </si>
  <si>
    <t>30500208</t>
  </si>
  <si>
    <t>30500255</t>
  </si>
  <si>
    <t>30500240</t>
  </si>
  <si>
    <t>20300204</t>
  </si>
  <si>
    <t>30502511</t>
  </si>
  <si>
    <t>NOx tpd</t>
  </si>
  <si>
    <t>VOC tpd</t>
  </si>
  <si>
    <t>Animal Cremation</t>
  </si>
  <si>
    <t>Human Cremation</t>
  </si>
  <si>
    <t>FIPS</t>
  </si>
  <si>
    <t>2022 Annual Emiss Data Tool v1 Emissions (Tons)</t>
  </si>
  <si>
    <t>2022 Annual MARAMA-VA Emissions (Tons)</t>
  </si>
  <si>
    <t>2022 MARAMA-VA OSD Emissions (tpd)</t>
  </si>
  <si>
    <t>2022 OSD/Annual Ratio</t>
  </si>
  <si>
    <t>2032 Annual Emissions (Tons)</t>
  </si>
  <si>
    <t>2032 OSD Emissions (tpd)</t>
  </si>
  <si>
    <t>2038 Annual Emissions (Tons)</t>
  </si>
  <si>
    <t>2038 OSD Emissions (tpd)</t>
  </si>
  <si>
    <t>SCC-FIPS-POLLUTANT</t>
  </si>
  <si>
    <t>SCC-Fips-Pollutant combos missing in this tab, but present in tab "Ratios_MARAMA-VA"</t>
  </si>
  <si>
    <t>2102001000-24009-NOx</t>
  </si>
  <si>
    <t>2102001000-24017-NOx</t>
  </si>
  <si>
    <t>2102001000-24021-NOx</t>
  </si>
  <si>
    <t>2102001000-24031-NOx</t>
  </si>
  <si>
    <t>2102001000-24033-NOx</t>
  </si>
  <si>
    <t>2102001000-24009-VOC</t>
  </si>
  <si>
    <t>2102001000-24017-VOC</t>
  </si>
  <si>
    <t>2102001000-24021-VOC</t>
  </si>
  <si>
    <t>2102001000-24031-VOC</t>
  </si>
  <si>
    <t>2102001000-24033-VOC</t>
  </si>
  <si>
    <t>2102002000-24009-NOx</t>
  </si>
  <si>
    <t>2102002000-24017-NOx</t>
  </si>
  <si>
    <t>2102002000-24021-NOx</t>
  </si>
  <si>
    <t>2102002000-24031-NOx</t>
  </si>
  <si>
    <t>SCC Missing</t>
  </si>
  <si>
    <t>NA</t>
  </si>
  <si>
    <t>2104008530-24009-NOx</t>
  </si>
  <si>
    <t>2104008530-24017-NOx</t>
  </si>
  <si>
    <t>2104008530-24021-NOx</t>
  </si>
  <si>
    <t>2104008530-24031-NOx</t>
  </si>
  <si>
    <t>2104008530-24033-NOx</t>
  </si>
  <si>
    <t>2104008530-24009-VOC</t>
  </si>
  <si>
    <t>2104008530-24017-VOC</t>
  </si>
  <si>
    <t>2104008530-24021-VOC</t>
  </si>
  <si>
    <t>2104008530-24031-VOC</t>
  </si>
  <si>
    <t>2104008530-24033-VOC</t>
  </si>
  <si>
    <t>2104008620-24009-NOx</t>
  </si>
  <si>
    <t>2104008620-24017-NOx</t>
  </si>
  <si>
    <t>2104008620-24021-NOx</t>
  </si>
  <si>
    <t>2104008620-24031-NOx</t>
  </si>
  <si>
    <t>2104008620-24033-NOx</t>
  </si>
  <si>
    <t>2104008620-24009-VOC</t>
  </si>
  <si>
    <t>2104008620-24017-VOC</t>
  </si>
  <si>
    <t>2104008620-24021-VOC</t>
  </si>
  <si>
    <t>2104008620-24031-VOC</t>
  </si>
  <si>
    <t>2104008620-24033-VOC</t>
  </si>
  <si>
    <t>2104008630-24009-NOx</t>
  </si>
  <si>
    <t>2104008630-24017-NOx</t>
  </si>
  <si>
    <t>2104008630-24021-NOx</t>
  </si>
  <si>
    <t>2104008630-24031-NOx</t>
  </si>
  <si>
    <t>2104008630-24033-NOx</t>
  </si>
  <si>
    <t>2104008630-24009-VOC</t>
  </si>
  <si>
    <t>2104008630-24017-VOC</t>
  </si>
  <si>
    <t>2104008630-24021-VOC</t>
  </si>
  <si>
    <t>2104008630-24031-VOC</t>
  </si>
  <si>
    <t>2104008630-24033-VOC</t>
  </si>
  <si>
    <t>2102002000-24033-NOx</t>
  </si>
  <si>
    <t>2102002000-24009-VOC</t>
  </si>
  <si>
    <t>2102002000-24017-VOC</t>
  </si>
  <si>
    <t>2102002000-24021-VOC</t>
  </si>
  <si>
    <t>2102002000-24031-VOC</t>
  </si>
  <si>
    <t>2102002000-24033-VOC</t>
  </si>
  <si>
    <t>2102008000-24009-NOx</t>
  </si>
  <si>
    <t>2102008000-24017-NOx</t>
  </si>
  <si>
    <t>2102008000-24021-NOx</t>
  </si>
  <si>
    <t>2102008000-24031-NOx</t>
  </si>
  <si>
    <t>2102008000-24033-NOx</t>
  </si>
  <si>
    <t>2102008000-24009-VOC</t>
  </si>
  <si>
    <t>2102008000-24017-VOC</t>
  </si>
  <si>
    <t>2102008000-24021-VOC</t>
  </si>
  <si>
    <t>2102008000-24031-VOC</t>
  </si>
  <si>
    <t>2102008000-24033-VOC</t>
  </si>
  <si>
    <t>2102011000-24009-NOx</t>
  </si>
  <si>
    <t>2102011000-24017-NOx</t>
  </si>
  <si>
    <t>2102011000-24021-NOx</t>
  </si>
  <si>
    <t>2102011000-24031-NOx</t>
  </si>
  <si>
    <t>2102011000-24033-NOx</t>
  </si>
  <si>
    <t>2102011000-24031-VOC</t>
  </si>
  <si>
    <t>2102011000-24033-VOC</t>
  </si>
  <si>
    <t>2103004001-24009-NOx</t>
  </si>
  <si>
    <t>2103004001-24017-NOx</t>
  </si>
  <si>
    <t>2103004001-24021-NOx</t>
  </si>
  <si>
    <t>2103004001-24031-NOx</t>
  </si>
  <si>
    <t>2103004001-24033-NOx</t>
  </si>
  <si>
    <t>2103004001-24009-VOC</t>
  </si>
  <si>
    <t>2103004001-24017-VOC</t>
  </si>
  <si>
    <t>2103004001-24021-VOC</t>
  </si>
  <si>
    <t>2103004001-24031-VOC</t>
  </si>
  <si>
    <t>2103004001-24033-VOC</t>
  </si>
  <si>
    <t>2103004002-24009-NOx</t>
  </si>
  <si>
    <t>2103004002-24017-NOx</t>
  </si>
  <si>
    <t>2103004002-24021-NOx</t>
  </si>
  <si>
    <t>2103004002-24031-NOx</t>
  </si>
  <si>
    <t>2103004002-24033-NOx</t>
  </si>
  <si>
    <t>2103004002-24009-VOC</t>
  </si>
  <si>
    <t>2103004002-24017-VOC</t>
  </si>
  <si>
    <t>2103004002-24021-VOC</t>
  </si>
  <si>
    <t>2103004002-24031-VOC</t>
  </si>
  <si>
    <t>2103004002-24033-VOC</t>
  </si>
  <si>
    <t>2103006000-24009-NOx</t>
  </si>
  <si>
    <t>2103006000-24017-NOx</t>
  </si>
  <si>
    <t>2103006000-24021-NOx</t>
  </si>
  <si>
    <t>2103006000-24031-NOx</t>
  </si>
  <si>
    <t>2103006000-24033-NOx</t>
  </si>
  <si>
    <t>2103006000-24009-VOC</t>
  </si>
  <si>
    <t>2103006000-24017-VOC</t>
  </si>
  <si>
    <t>2103006000-24021-VOC</t>
  </si>
  <si>
    <t>2103006000-24031-VOC</t>
  </si>
  <si>
    <t>2103006000-24033-VOC</t>
  </si>
  <si>
    <t>2103007000-24009-NOx</t>
  </si>
  <si>
    <t>2103007000-24017-NOx</t>
  </si>
  <si>
    <t>2103007000-24021-NOx</t>
  </si>
  <si>
    <t>2103007000-24031-NOx</t>
  </si>
  <si>
    <t>2103007000-24033-NOx</t>
  </si>
  <si>
    <t>2103007000-24009-VOC</t>
  </si>
  <si>
    <t>2103007000-24017-VOC</t>
  </si>
  <si>
    <t>2103007000-24021-VOC</t>
  </si>
  <si>
    <t>2103007000-24031-VOC</t>
  </si>
  <si>
    <t>2103007000-24033-VOC</t>
  </si>
  <si>
    <t>2103008000-24009-NOx</t>
  </si>
  <si>
    <t>2103008000-24017-NOx</t>
  </si>
  <si>
    <t>2103008000-24021-NOx</t>
  </si>
  <si>
    <t>2103008000-24031-NOx</t>
  </si>
  <si>
    <t>2103008000-24033-NOx</t>
  </si>
  <si>
    <t>2103008000-24009-VOC</t>
  </si>
  <si>
    <t>2103008000-24017-VOC</t>
  </si>
  <si>
    <t>2103008000-24021-VOC</t>
  </si>
  <si>
    <t>2103008000-24031-VOC</t>
  </si>
  <si>
    <t>2103008000-24033-VOC</t>
  </si>
  <si>
    <t>2103011000-24009-NOx</t>
  </si>
  <si>
    <t>2103011000-24017-NOx</t>
  </si>
  <si>
    <t>2103011000-24021-NOx</t>
  </si>
  <si>
    <t>2103011000-24031-NOx</t>
  </si>
  <si>
    <t>2103011000-24033-NOx</t>
  </si>
  <si>
    <t>2103011000-24009-VOC</t>
  </si>
  <si>
    <t>2103011000-24017-VOC</t>
  </si>
  <si>
    <t>2103011000-24021-VOC</t>
  </si>
  <si>
    <t>2103011000-24031-VOC</t>
  </si>
  <si>
    <t>2103011000-24033-VOC</t>
  </si>
  <si>
    <t>2104004000-24009-NOx</t>
  </si>
  <si>
    <t>2104004000-24017-NOx</t>
  </si>
  <si>
    <t>2104004000-24021-NOx</t>
  </si>
  <si>
    <t>2104004000-24031-NOx</t>
  </si>
  <si>
    <t>2104004000-24033-NOx</t>
  </si>
  <si>
    <t>2104004000-24009-VOC</t>
  </si>
  <si>
    <t>2104004000-24017-VOC</t>
  </si>
  <si>
    <t>2104004000-24021-VOC</t>
  </si>
  <si>
    <t>2104004000-24031-VOC</t>
  </si>
  <si>
    <t>2104004000-24033-VOC</t>
  </si>
  <si>
    <t>2104006000-24009-NOx</t>
  </si>
  <si>
    <t>2104006000-24017-NOx</t>
  </si>
  <si>
    <t>2104006000-24021-NOx</t>
  </si>
  <si>
    <t>2104006000-24031-NOx</t>
  </si>
  <si>
    <t>2104006000-24033-NOx</t>
  </si>
  <si>
    <t>2104006000-24009-VOC</t>
  </si>
  <si>
    <t>2104006000-24017-VOC</t>
  </si>
  <si>
    <t>2104006000-24021-VOC</t>
  </si>
  <si>
    <t>2104006000-24031-VOC</t>
  </si>
  <si>
    <t>2104006000-24033-VOC</t>
  </si>
  <si>
    <t>2104007000-24009-NOx</t>
  </si>
  <si>
    <t>2104007000-24017-NOx</t>
  </si>
  <si>
    <t>2104007000-24021-NOx</t>
  </si>
  <si>
    <t>2104007000-24031-NOx</t>
  </si>
  <si>
    <t>2104007000-24033-NOx</t>
  </si>
  <si>
    <t>2104007000-24009-VOC</t>
  </si>
  <si>
    <t>2104007000-24017-VOC</t>
  </si>
  <si>
    <t>2104007000-24021-VOC</t>
  </si>
  <si>
    <t>2104007000-24031-VOC</t>
  </si>
  <si>
    <t>2104007000-24033-VOC</t>
  </si>
  <si>
    <t>2104008100-24009-NOx</t>
  </si>
  <si>
    <t>2104008100-24017-NOx</t>
  </si>
  <si>
    <t>2104008100-24021-NOx</t>
  </si>
  <si>
    <t>2104008100-24031-NOx</t>
  </si>
  <si>
    <t>2104008100-24033-NOx</t>
  </si>
  <si>
    <t>2104008100-24009-VOC</t>
  </si>
  <si>
    <t>2104008100-24017-VOC</t>
  </si>
  <si>
    <t>2104008100-24021-VOC</t>
  </si>
  <si>
    <t>2104008100-24031-VOC</t>
  </si>
  <si>
    <t>2104008100-24033-VOC</t>
  </si>
  <si>
    <t>2104008210-24009-NOx</t>
  </si>
  <si>
    <t>2104008210-24017-NOx</t>
  </si>
  <si>
    <t>2104008210-24021-NOx</t>
  </si>
  <si>
    <t>2104008210-24031-NOx</t>
  </si>
  <si>
    <t>2104008210-24033-NOx</t>
  </si>
  <si>
    <t>2104008210-24009-VOC</t>
  </si>
  <si>
    <t>2104008210-24017-VOC</t>
  </si>
  <si>
    <t>2104008210-24021-VOC</t>
  </si>
  <si>
    <t>2104008210-24031-VOC</t>
  </si>
  <si>
    <t>2104008210-24033-VOC</t>
  </si>
  <si>
    <t>2104008220-24009-NOx</t>
  </si>
  <si>
    <t>2104008220-24017-NOx</t>
  </si>
  <si>
    <t>2104008220-24021-NOx</t>
  </si>
  <si>
    <t>2104008220-24031-NOx</t>
  </si>
  <si>
    <t>2104008220-24033-NOx</t>
  </si>
  <si>
    <t>2104008220-24009-VOC</t>
  </si>
  <si>
    <t>2104008220-24017-VOC</t>
  </si>
  <si>
    <t>2104008220-24021-VOC</t>
  </si>
  <si>
    <t>2104008220-24031-VOC</t>
  </si>
  <si>
    <t>2104008220-24033-VOC</t>
  </si>
  <si>
    <t>2104008230-24009-NOx</t>
  </si>
  <si>
    <t>2104008230-24017-NOx</t>
  </si>
  <si>
    <t>2104008230-24021-NOx</t>
  </si>
  <si>
    <t>2104008230-24031-NOx</t>
  </si>
  <si>
    <t>2104008230-24033-NOx</t>
  </si>
  <si>
    <t>2104008230-24009-VOC</t>
  </si>
  <si>
    <t>2104008230-24017-VOC</t>
  </si>
  <si>
    <t>2104008230-24021-VOC</t>
  </si>
  <si>
    <t>2104008230-24031-VOC</t>
  </si>
  <si>
    <t>2104008230-24033-VOC</t>
  </si>
  <si>
    <t>2104008310-24009-NOx</t>
  </si>
  <si>
    <t>2104008310-24017-NOx</t>
  </si>
  <si>
    <t>2104008310-24021-NOx</t>
  </si>
  <si>
    <t>2104008310-24031-NOx</t>
  </si>
  <si>
    <t>2104008310-24033-NOx</t>
  </si>
  <si>
    <t>2104008310-24009-VOC</t>
  </si>
  <si>
    <t>2104008310-24017-VOC</t>
  </si>
  <si>
    <t>2104008310-24021-VOC</t>
  </si>
  <si>
    <t>2104008310-24031-VOC</t>
  </si>
  <si>
    <t>2104008310-24033-VOC</t>
  </si>
  <si>
    <t>2104008320-24009-NOx</t>
  </si>
  <si>
    <t>2104008320-24017-NOx</t>
  </si>
  <si>
    <t>2104008320-24021-NOx</t>
  </si>
  <si>
    <t>2104008320-24031-NOx</t>
  </si>
  <si>
    <t>2104008320-24033-NOx</t>
  </si>
  <si>
    <t>2104008320-24009-VOC</t>
  </si>
  <si>
    <t>2104008320-24017-VOC</t>
  </si>
  <si>
    <t>2104008320-24021-VOC</t>
  </si>
  <si>
    <t>2104008320-24031-VOC</t>
  </si>
  <si>
    <t>2104008320-24033-VOC</t>
  </si>
  <si>
    <t>2104008330-24009-NOx</t>
  </si>
  <si>
    <t>2104008330-24017-NOx</t>
  </si>
  <si>
    <t>2104008330-24021-NOx</t>
  </si>
  <si>
    <t>2104008330-24031-NOx</t>
  </si>
  <si>
    <t>2104008330-24033-NOx</t>
  </si>
  <si>
    <t>2104008330-24009-VOC</t>
  </si>
  <si>
    <t>2104008330-24017-VOC</t>
  </si>
  <si>
    <t>2104008330-24021-VOC</t>
  </si>
  <si>
    <t>2104008330-24031-VOC</t>
  </si>
  <si>
    <t>2104008330-24033-VOC</t>
  </si>
  <si>
    <t>2104008400-24009-NOx</t>
  </si>
  <si>
    <t>2104008400-24017-NOx</t>
  </si>
  <si>
    <t>2104008400-24021-NOx</t>
  </si>
  <si>
    <t>2104008400-24031-NOx</t>
  </si>
  <si>
    <t>2104008400-24033-NOx</t>
  </si>
  <si>
    <t>2104008400-24009-VOC</t>
  </si>
  <si>
    <t>2104008400-24017-VOC</t>
  </si>
  <si>
    <t>2104008400-24021-VOC</t>
  </si>
  <si>
    <t>2104008400-24031-VOC</t>
  </si>
  <si>
    <t>2104008400-24033-VOC</t>
  </si>
  <si>
    <t>2104008510-24009-NOx</t>
  </si>
  <si>
    <t>2104008510-24017-NOx</t>
  </si>
  <si>
    <t>2104008510-24021-NOx</t>
  </si>
  <si>
    <t>2104008510-24031-NOx</t>
  </si>
  <si>
    <t>2104008510-24033-NOx</t>
  </si>
  <si>
    <t>2104008510-24009-VOC</t>
  </si>
  <si>
    <t>2104008510-24017-VOC</t>
  </si>
  <si>
    <t>2104008510-24021-VOC</t>
  </si>
  <si>
    <t>2104008510-24031-VOC</t>
  </si>
  <si>
    <t>2104008510-24033-VOC</t>
  </si>
  <si>
    <t>2104008610-24009-NOx</t>
  </si>
  <si>
    <t>2104008610-24017-NOx</t>
  </si>
  <si>
    <t>2104008610-24021-NOx</t>
  </si>
  <si>
    <t>2104008610-24031-NOx</t>
  </si>
  <si>
    <t>2104008610-24033-NOx</t>
  </si>
  <si>
    <t>2104008610-24009-VOC</t>
  </si>
  <si>
    <t>2104008610-24017-VOC</t>
  </si>
  <si>
    <t>2104008610-24021-VOC</t>
  </si>
  <si>
    <t>2104008610-24031-VOC</t>
  </si>
  <si>
    <t>2104008610-24033-VOC</t>
  </si>
  <si>
    <t>2104008700-24009-NOx</t>
  </si>
  <si>
    <t>2104008700-24017-NOx</t>
  </si>
  <si>
    <t>2104008700-24021-NOx</t>
  </si>
  <si>
    <t>2104008700-24031-NOx</t>
  </si>
  <si>
    <t>2104008700-24033-NOx</t>
  </si>
  <si>
    <t>2104008700-24009-VOC</t>
  </si>
  <si>
    <t>2104008700-24017-VOC</t>
  </si>
  <si>
    <t>2104008700-24021-VOC</t>
  </si>
  <si>
    <t>2104008700-24031-VOC</t>
  </si>
  <si>
    <t>2104008700-24033-VOC</t>
  </si>
  <si>
    <t>2104009000-24009-NOx</t>
  </si>
  <si>
    <t>2104009000-24017-NOx</t>
  </si>
  <si>
    <t>2104009000-24021-NOx</t>
  </si>
  <si>
    <t>2104009000-24031-NOx</t>
  </si>
  <si>
    <t>2104009000-24033-NOx</t>
  </si>
  <si>
    <t>2104009000-24009-VOC</t>
  </si>
  <si>
    <t>2104009000-24017-VOC</t>
  </si>
  <si>
    <t>2104009000-24021-VOC</t>
  </si>
  <si>
    <t>2104009000-24031-VOC</t>
  </si>
  <si>
    <t>2104009000-24033-VOC</t>
  </si>
  <si>
    <t>2104011000-24009-NOx</t>
  </si>
  <si>
    <t>2104011000-24017-NOx</t>
  </si>
  <si>
    <t>2104011000-24021-NOx</t>
  </si>
  <si>
    <t>2104011000-24031-NOx</t>
  </si>
  <si>
    <t>2104011000-24033-NOx</t>
  </si>
  <si>
    <t>2104011000-24009-VOC</t>
  </si>
  <si>
    <t>2104011000-24017-VOC</t>
  </si>
  <si>
    <t>2104011000-24021-VOC</t>
  </si>
  <si>
    <t>2104011000-24031-VOC</t>
  </si>
  <si>
    <t>2104011000-24033-VOC</t>
  </si>
  <si>
    <t>2302002100-24009-VOC</t>
  </si>
  <si>
    <t>2302002100-24017-VOC</t>
  </si>
  <si>
    <t>2302002100-24021-VOC</t>
  </si>
  <si>
    <t>2302002100-24031-VOC</t>
  </si>
  <si>
    <t>2302002100-24033-VOC</t>
  </si>
  <si>
    <t>2302002200-24009-VOC</t>
  </si>
  <si>
    <t>2302002200-24017-VOC</t>
  </si>
  <si>
    <t>2302002200-24021-VOC</t>
  </si>
  <si>
    <t>2302002200-24031-VOC</t>
  </si>
  <si>
    <t>2302002200-24033-VOC</t>
  </si>
  <si>
    <t>2302003000-24009-VOC</t>
  </si>
  <si>
    <t>2302003000-24017-VOC</t>
  </si>
  <si>
    <t>2302003000-24021-VOC</t>
  </si>
  <si>
    <t>2302003000-24031-VOC</t>
  </si>
  <si>
    <t>2302003000-24033-VOC</t>
  </si>
  <si>
    <t>2302003100-24009-VOC</t>
  </si>
  <si>
    <t>2302003100-24017-VOC</t>
  </si>
  <si>
    <t>2302003100-24021-VOC</t>
  </si>
  <si>
    <t>2302003100-24031-VOC</t>
  </si>
  <si>
    <t>2302003100-24033-VOC</t>
  </si>
  <si>
    <t>2302003200-24009-VOC</t>
  </si>
  <si>
    <t>2302003200-24017-VOC</t>
  </si>
  <si>
    <t>2302003200-24021-VOC</t>
  </si>
  <si>
    <t>2302003200-24031-VOC</t>
  </si>
  <si>
    <t>2302003200-24033-VOC</t>
  </si>
  <si>
    <t>2401001000-24009-VOC</t>
  </si>
  <si>
    <t>2401001000-24017-VOC</t>
  </si>
  <si>
    <t>2401001000-24021-VOC</t>
  </si>
  <si>
    <t>2401001000-24031-VOC</t>
  </si>
  <si>
    <t>2401001000-24033-VOC</t>
  </si>
  <si>
    <t>2401005000-24009-VOC</t>
  </si>
  <si>
    <t>2401005000-24017-VOC</t>
  </si>
  <si>
    <t>2401005000-24021-VOC</t>
  </si>
  <si>
    <t>2401005000-24031-VOC</t>
  </si>
  <si>
    <t>2401005000-24033-VOC</t>
  </si>
  <si>
    <t>2401008000-24009-VOC</t>
  </si>
  <si>
    <t>2401008000-24017-VOC</t>
  </si>
  <si>
    <t>2401008000-24021-VOC</t>
  </si>
  <si>
    <t>2401008000-24031-VOC</t>
  </si>
  <si>
    <t>2401008000-24033-VOC</t>
  </si>
  <si>
    <t>2401015000-24009-VOC</t>
  </si>
  <si>
    <t>2401015000-24017-VOC</t>
  </si>
  <si>
    <t>2401015000-24021-VOC</t>
  </si>
  <si>
    <t>2401015000-24031-VOC</t>
  </si>
  <si>
    <t>2401015000-24033-VOC</t>
  </si>
  <si>
    <t>2401020000-24009-VOC</t>
  </si>
  <si>
    <t>2401020000-24017-VOC</t>
  </si>
  <si>
    <t>2401020000-24021-VOC</t>
  </si>
  <si>
    <t>2401020000-24031-VOC</t>
  </si>
  <si>
    <t>2401020000-24033-VOC</t>
  </si>
  <si>
    <t>2310121802-24017-VOC</t>
  </si>
  <si>
    <t>2801500141-24009-NOx</t>
  </si>
  <si>
    <t>2801500141-24017-NOx</t>
  </si>
  <si>
    <t>2801500141-24021-NOx</t>
  </si>
  <si>
    <t>2801500141-24031-NOx</t>
  </si>
  <si>
    <t>2801500141-24033-NOx</t>
  </si>
  <si>
    <t>2801500141-24009-VOC</t>
  </si>
  <si>
    <t>2801500141-24017-VOC</t>
  </si>
  <si>
    <t>2801500141-24021-VOC</t>
  </si>
  <si>
    <t>2801500141-24031-VOC</t>
  </si>
  <si>
    <t>2801500141-24033-VOC</t>
  </si>
  <si>
    <t>2801500150-24009-NOx</t>
  </si>
  <si>
    <t>2801500150-24017-NOx</t>
  </si>
  <si>
    <t>2801500150-24009-VOC</t>
  </si>
  <si>
    <t>2801500150-24017-VOC</t>
  </si>
  <si>
    <t>2801500171-24021-NOx</t>
  </si>
  <si>
    <t>2801500171-24021-VOC</t>
  </si>
  <si>
    <t>2810005001-24017-NOx</t>
  </si>
  <si>
    <t>2810005001-24017-VOC</t>
  </si>
  <si>
    <t>2810025000-24009-NOx</t>
  </si>
  <si>
    <t>2810025000-24017-NOx</t>
  </si>
  <si>
    <t>2810025000-24021-NOx</t>
  </si>
  <si>
    <t>2810025000-24031-NOx</t>
  </si>
  <si>
    <t>2810025000-24033-NOx</t>
  </si>
  <si>
    <t>2810025000-24009-VOC</t>
  </si>
  <si>
    <t>2810025000-24017-VOC</t>
  </si>
  <si>
    <t>2810025000-24021-VOC</t>
  </si>
  <si>
    <t>2810025000-24031-VOC</t>
  </si>
  <si>
    <t>2810025000-24033-VOC</t>
  </si>
  <si>
    <t>2810060100-24009-NOx</t>
  </si>
  <si>
    <t>2810060100-24017-NOx</t>
  </si>
  <si>
    <t>2810060100-24021-NOx</t>
  </si>
  <si>
    <t>2810060100-24031-NOx</t>
  </si>
  <si>
    <t>2810060100-24033-NOx</t>
  </si>
  <si>
    <t>2810060100-24009-VOC</t>
  </si>
  <si>
    <t>2810060100-24017-VOC</t>
  </si>
  <si>
    <t>2810060100-24021-VOC</t>
  </si>
  <si>
    <t>2810060100-24031-VOC</t>
  </si>
  <si>
    <t>2810060100-24033-VOC</t>
  </si>
  <si>
    <t>2811015001-24017-NOx</t>
  </si>
  <si>
    <t>2811015001-24033-NOx</t>
  </si>
  <si>
    <t>2811015001-24009-VOC</t>
  </si>
  <si>
    <t>2811015001-24017-VOC</t>
  </si>
  <si>
    <t>2811015001-24021-VOC</t>
  </si>
  <si>
    <t>2811015001-24031-VOC</t>
  </si>
  <si>
    <t>2811015001-24033-VOC</t>
  </si>
  <si>
    <t>2811015002-24009-NOx</t>
  </si>
  <si>
    <t>2811015002-24017-NOx</t>
  </si>
  <si>
    <t>2811015002-24021-NOx</t>
  </si>
  <si>
    <t>2811015002-24031-NOx</t>
  </si>
  <si>
    <t>2811015002-24033-NOx</t>
  </si>
  <si>
    <t>2811015002-24009-VOC</t>
  </si>
  <si>
    <t>2811015002-24017-VOC</t>
  </si>
  <si>
    <t>2811015002-24021-VOC</t>
  </si>
  <si>
    <t>2811015002-24031-VOC</t>
  </si>
  <si>
    <t>2811015002-24033-VOC</t>
  </si>
  <si>
    <t>Chemical Evaporation</t>
  </si>
  <si>
    <t>Organic Solvent Evaporation</t>
  </si>
  <si>
    <t>Other Not Classified: General Degreasing Units</t>
  </si>
  <si>
    <t>40100296-24021-VOC</t>
  </si>
  <si>
    <t>Surface Coating Operations</t>
  </si>
  <si>
    <t>Surface Coating Application - General</t>
  </si>
  <si>
    <t>Paint: Solvent-base</t>
  </si>
  <si>
    <t>40200101-24017-VOC</t>
  </si>
  <si>
    <t>Miscellaneous Metal Parts</t>
  </si>
  <si>
    <t>Coating Operation</t>
  </si>
  <si>
    <t>40202501-24021-NOx</t>
  </si>
  <si>
    <t>40202501-24021-VOC</t>
  </si>
  <si>
    <t>40202501-24031-VOC</t>
  </si>
  <si>
    <t>Other Not Classified</t>
  </si>
  <si>
    <t>40202599-24031-VOC</t>
  </si>
  <si>
    <t>Miscellaneous</t>
  </si>
  <si>
    <t>40299998-24017-VOC</t>
  </si>
  <si>
    <t>2401025000-24009-VOC</t>
  </si>
  <si>
    <t>2401025000-24033-VOC</t>
  </si>
  <si>
    <t>2401055000-24009-VOC</t>
  </si>
  <si>
    <t>2401055000-24017-VOC</t>
  </si>
  <si>
    <t>2401055000-24031-VOC</t>
  </si>
  <si>
    <t>2401055000-24033-VOC</t>
  </si>
  <si>
    <t>2401065000-24021-VOC</t>
  </si>
  <si>
    <t>2401065000-24033-VOC</t>
  </si>
  <si>
    <t>2401070000-24009-VOC</t>
  </si>
  <si>
    <t>2401070000-24031-VOC</t>
  </si>
  <si>
    <t>2401070000-24033-VOC</t>
  </si>
  <si>
    <t>2401075000-24021-VOC</t>
  </si>
  <si>
    <t>2401075000-24031-VOC</t>
  </si>
  <si>
    <t>2401075000-24033-VOC</t>
  </si>
  <si>
    <t>2401080000-24009-VOC</t>
  </si>
  <si>
    <t>2401080000-24031-VOC</t>
  </si>
  <si>
    <t>2401090000-24009-VOC</t>
  </si>
  <si>
    <t>2401090000-24021-VOC</t>
  </si>
  <si>
    <t>2401090000-24031-VOC</t>
  </si>
  <si>
    <t>2401090000-24033-VOC</t>
  </si>
  <si>
    <t>2401100000-24009-VOC</t>
  </si>
  <si>
    <t>2401100000-24017-VOC</t>
  </si>
  <si>
    <t>2401100000-24021-VOC</t>
  </si>
  <si>
    <t>2401100000-24031-VOC</t>
  </si>
  <si>
    <t>2401100000-24033-VOC</t>
  </si>
  <si>
    <t>2401200000-24009-VOC</t>
  </si>
  <si>
    <t>2401200000-24017-VOC</t>
  </si>
  <si>
    <t>2401200000-24021-VOC</t>
  </si>
  <si>
    <t>2401200000-24031-VOC</t>
  </si>
  <si>
    <t>2401200000-24033-VOC</t>
  </si>
  <si>
    <t>2415000000-24009-VOC</t>
  </si>
  <si>
    <t>2415000000-24017-VOC</t>
  </si>
  <si>
    <t>2415000000-24021-VOC</t>
  </si>
  <si>
    <t>2415000000-24031-VOC</t>
  </si>
  <si>
    <t>2415000000-24033-VOC</t>
  </si>
  <si>
    <t>2420000000-24009-VOC</t>
  </si>
  <si>
    <t>2420000000-24017-VOC</t>
  </si>
  <si>
    <t>2420000000-24021-VOC</t>
  </si>
  <si>
    <t>2420000000-24031-VOC</t>
  </si>
  <si>
    <t>2420000000-24033-VOC</t>
  </si>
  <si>
    <t>2425000000-24009-VOC</t>
  </si>
  <si>
    <t>2425000000-24017-VOC</t>
  </si>
  <si>
    <t>2425000000-24021-VOC</t>
  </si>
  <si>
    <t>2425000000-24031-VOC</t>
  </si>
  <si>
    <t>2425000000-24033-VOC</t>
  </si>
  <si>
    <t>2460030999-24009-VOC</t>
  </si>
  <si>
    <t>2460030999-24017-VOC</t>
  </si>
  <si>
    <t>2460030999-24021-VOC</t>
  </si>
  <si>
    <t>2460030999-24031-VOC</t>
  </si>
  <si>
    <t>2460030999-24033-VOC</t>
  </si>
  <si>
    <t>2460100000-24009-VOC</t>
  </si>
  <si>
    <t>2460100000-24017-VOC</t>
  </si>
  <si>
    <t>2460100000-24021-VOC</t>
  </si>
  <si>
    <t>2460100000-24031-VOC</t>
  </si>
  <si>
    <t>2460100000-24033-VOC</t>
  </si>
  <si>
    <t>Printing/Publishing</t>
  </si>
  <si>
    <t>Lithographic</t>
  </si>
  <si>
    <t>Other non-dryer printing</t>
  </si>
  <si>
    <t>40500403-24017-NOx</t>
  </si>
  <si>
    <t>40500403-24017-VOC</t>
  </si>
  <si>
    <t>40500403-24033-VOC</t>
  </si>
  <si>
    <t>Screen Printing</t>
  </si>
  <si>
    <t>40500804-24017-VOC</t>
  </si>
  <si>
    <t>2460200000-24009-VOC</t>
  </si>
  <si>
    <t>2460200000-24017-VOC</t>
  </si>
  <si>
    <t>2460200000-24021-VOC</t>
  </si>
  <si>
    <t>2460200000-24031-VOC</t>
  </si>
  <si>
    <t>2460200000-24033-VOC</t>
  </si>
  <si>
    <t>2460400000-24009-VOC</t>
  </si>
  <si>
    <t>2460400000-24017-VOC</t>
  </si>
  <si>
    <t>2460400000-24021-VOC</t>
  </si>
  <si>
    <t>2460400000-24031-VOC</t>
  </si>
  <si>
    <t>2460400000-24033-VOC</t>
  </si>
  <si>
    <t>2460500000-24009-VOC</t>
  </si>
  <si>
    <t>2460500000-24017-VOC</t>
  </si>
  <si>
    <t>2460500000-24021-VOC</t>
  </si>
  <si>
    <t>2460500000-24031-VOC</t>
  </si>
  <si>
    <t>2460500000-24033-VOC</t>
  </si>
  <si>
    <t>2460600000-24009-VOC</t>
  </si>
  <si>
    <t>2460600000-24017-VOC</t>
  </si>
  <si>
    <t>2460600000-24021-VOC</t>
  </si>
  <si>
    <t>2460600000-24031-VOC</t>
  </si>
  <si>
    <t>2460600000-24033-VOC</t>
  </si>
  <si>
    <t>2460800000-24009-VOC</t>
  </si>
  <si>
    <t>2460800000-24017-VOC</t>
  </si>
  <si>
    <t>2460800000-24021-VOC</t>
  </si>
  <si>
    <t>2460800000-24031-VOC</t>
  </si>
  <si>
    <t>2460800000-24033-VOC</t>
  </si>
  <si>
    <t>2460900000-24009-VOC</t>
  </si>
  <si>
    <t>2460900000-24017-VOC</t>
  </si>
  <si>
    <t>2460900000-24021-VOC</t>
  </si>
  <si>
    <t>Transportation and Marketing of Petroleum Products</t>
  </si>
  <si>
    <t>Gasoline Retail Operations - Stage I</t>
  </si>
  <si>
    <t>Balanced Submerged Filling</t>
  </si>
  <si>
    <t>40600306-24017-VOC</t>
  </si>
  <si>
    <t>2460900000-24031-VOC</t>
  </si>
  <si>
    <t>2460900000-24033-VOC</t>
  </si>
  <si>
    <t>2461021000-24009-VOC</t>
  </si>
  <si>
    <t>2461021000-24017-VOC</t>
  </si>
  <si>
    <t>2461021000-24021-VOC</t>
  </si>
  <si>
    <t>2461021000-24031-VOC</t>
  </si>
  <si>
    <t>2461021000-24033-VOC</t>
  </si>
  <si>
    <t>2461022000-24009-VOC</t>
  </si>
  <si>
    <t>2461022000-24017-VOC</t>
  </si>
  <si>
    <t>2461022000-24021-VOC</t>
  </si>
  <si>
    <t>2461022000-24031-VOC</t>
  </si>
  <si>
    <t>2461022000-24033-VOC</t>
  </si>
  <si>
    <t>40600306-24033-VOC</t>
  </si>
  <si>
    <t>2461025100-24009-VOC</t>
  </si>
  <si>
    <t>2461025100-24017-VOC</t>
  </si>
  <si>
    <t>2461025100-24021-VOC</t>
  </si>
  <si>
    <t>2461025100-24031-VOC</t>
  </si>
  <si>
    <t>2461025100-24033-VOC</t>
  </si>
  <si>
    <t>2461025200-24009-VOC</t>
  </si>
  <si>
    <t>2461025200-24017-VOC</t>
  </si>
  <si>
    <t>2461025200-24021-VOC</t>
  </si>
  <si>
    <t>2461025200-24031-VOC</t>
  </si>
  <si>
    <t>2461025200-24033-VOC</t>
  </si>
  <si>
    <t>2461850000-24009-VOC</t>
  </si>
  <si>
    <t>2461850000-24017-VOC</t>
  </si>
  <si>
    <t>2461850000-24021-VOC</t>
  </si>
  <si>
    <t>2461850000-24031-VOC</t>
  </si>
  <si>
    <t>2461850000-24033-VOC</t>
  </si>
  <si>
    <t>2501011011-24009-VOC</t>
  </si>
  <si>
    <t>2501011011-24017-VOC</t>
  </si>
  <si>
    <t>2501011011-24021-VOC</t>
  </si>
  <si>
    <t>2501011011-24031-VOC</t>
  </si>
  <si>
    <t>2501011011-24033-VOC</t>
  </si>
  <si>
    <t>2501011012-24009-VOC</t>
  </si>
  <si>
    <t>2501011012-24017-VOC</t>
  </si>
  <si>
    <t>2501011012-24021-VOC</t>
  </si>
  <si>
    <t>2501011012-24031-VOC</t>
  </si>
  <si>
    <t>2501011012-24033-VOC</t>
  </si>
  <si>
    <t>2501011014-24009-VOC</t>
  </si>
  <si>
    <t>2501011014-24017-VOC</t>
  </si>
  <si>
    <t>2501011014-24021-VOC</t>
  </si>
  <si>
    <t>2501011014-24031-VOC</t>
  </si>
  <si>
    <t>2501011014-24033-VOC</t>
  </si>
  <si>
    <t>2501012011-24009-VOC</t>
  </si>
  <si>
    <t>2501012011-24017-VOC</t>
  </si>
  <si>
    <t>2501012011-24021-VOC</t>
  </si>
  <si>
    <t>2501012011-24031-VOC</t>
  </si>
  <si>
    <t>2501012011-24033-VOC</t>
  </si>
  <si>
    <t>Filling Vehicle Gas Tanks - Stage II</t>
  </si>
  <si>
    <t>Vapor Loss</t>
  </si>
  <si>
    <t>40600401-24031-VOC</t>
  </si>
  <si>
    <t>2501012012-24009-VOC</t>
  </si>
  <si>
    <t>Consumer (Corporate) Fleet Refueling - Stage II</t>
  </si>
  <si>
    <t>40600601-24031-NOx</t>
  </si>
  <si>
    <t>40600601-24031-VOC</t>
  </si>
  <si>
    <t>40600601-24033-VOC</t>
  </si>
  <si>
    <t>2501012012-24017-VOC</t>
  </si>
  <si>
    <t>2501012012-24021-VOC</t>
  </si>
  <si>
    <t>2501012012-24031-VOC</t>
  </si>
  <si>
    <t>2501012012-24033-VOC</t>
  </si>
  <si>
    <t>2501012014-24009-VOC</t>
  </si>
  <si>
    <t>2501012014-24017-VOC</t>
  </si>
  <si>
    <t>2501012014-24021-VOC</t>
  </si>
  <si>
    <t>2501012014-24031-VOC</t>
  </si>
  <si>
    <t>2501012014-24033-VOC</t>
  </si>
  <si>
    <t>2501055120-24031-VOC</t>
  </si>
  <si>
    <t>2501055120-24033-VOC</t>
  </si>
  <si>
    <t>2501060053-24009-VOC</t>
  </si>
  <si>
    <t>2501060053-24017-VOC</t>
  </si>
  <si>
    <t>2501060053-24021-VOC</t>
  </si>
  <si>
    <t>2501060053-24031-VOC</t>
  </si>
  <si>
    <t>2501060053-24033-VOC</t>
  </si>
  <si>
    <t>Miscellaneous Volatile Organic Compound Evaporation</t>
  </si>
  <si>
    <t>49099998-24017-VOC</t>
  </si>
  <si>
    <t>2501060201-24009-VOC</t>
  </si>
  <si>
    <t>2501060201-24017-VOC</t>
  </si>
  <si>
    <t>2501060201-24021-VOC</t>
  </si>
  <si>
    <t>2501060201-24031-VOC</t>
  </si>
  <si>
    <t>2501060201-24033-VOC</t>
  </si>
  <si>
    <t>2501080050-24009-VOC</t>
  </si>
  <si>
    <t>2501080050-24017-VOC</t>
  </si>
  <si>
    <t>2501080050-24021-VOC</t>
  </si>
  <si>
    <t>2501080050-24031-VOC</t>
  </si>
  <si>
    <t>2501080050-24033-VOC</t>
  </si>
  <si>
    <t>2501080100-24009-VOC</t>
  </si>
  <si>
    <t>2501080100-24017-VOC</t>
  </si>
  <si>
    <t>2501080100-24021-VOC</t>
  </si>
  <si>
    <t>2501080100-24031-VOC</t>
  </si>
  <si>
    <t>2501080100-24033-VOC</t>
  </si>
  <si>
    <t>Solid Waste Disposal - Government</t>
  </si>
  <si>
    <t>Municipal Waste Incineration</t>
  </si>
  <si>
    <t>Combustor: Refuse Derived Fuel (RDF)</t>
  </si>
  <si>
    <t>50100103-24031-NOx</t>
  </si>
  <si>
    <t>50100103-24031-VOC</t>
  </si>
  <si>
    <t>Hospital/Medical/Infectious Waste Incineration (HMIWI)</t>
  </si>
  <si>
    <t>Incinerator: Low-level Radioactive Waste</t>
  </si>
  <si>
    <t>50100302-24033-NOx</t>
  </si>
  <si>
    <t>50100302-24033-VOC</t>
  </si>
  <si>
    <t>Municipal Solid Waste Landfill</t>
  </si>
  <si>
    <t>Fugitive Emissions</t>
  </si>
  <si>
    <t>50100402-24031-NOx</t>
  </si>
  <si>
    <t>2505030120-24009-VOC</t>
  </si>
  <si>
    <t>2505030120-24017-VOC</t>
  </si>
  <si>
    <t>2505030120-24021-VOC</t>
  </si>
  <si>
    <t>2505030120-24031-VOC</t>
  </si>
  <si>
    <t>2505030120-24033-VOC</t>
  </si>
  <si>
    <t>2505040120-24031-VOC</t>
  </si>
  <si>
    <t>2505040120-24033-VOC</t>
  </si>
  <si>
    <t>50100402-24031-VOC</t>
  </si>
  <si>
    <t>2610000100-24009-NOx</t>
  </si>
  <si>
    <t>2610000100-24017-NOx</t>
  </si>
  <si>
    <t>2610000100-24021-NOx</t>
  </si>
  <si>
    <t>2610000100-24031-NOx</t>
  </si>
  <si>
    <t>2610000100-24033-NOx</t>
  </si>
  <si>
    <t>2610000100-24009-VOC</t>
  </si>
  <si>
    <t>2610000100-24017-VOC</t>
  </si>
  <si>
    <t>2610000100-24021-VOC</t>
  </si>
  <si>
    <t>2610000100-24031-VOC</t>
  </si>
  <si>
    <t>2610000100-24033-VOC</t>
  </si>
  <si>
    <t>2610000400-24009-NOx</t>
  </si>
  <si>
    <t>2610000400-24017-NOx</t>
  </si>
  <si>
    <t>2610000400-24021-NOx</t>
  </si>
  <si>
    <t>2610000400-24031-NOx</t>
  </si>
  <si>
    <t>2610000400-24033-NOx</t>
  </si>
  <si>
    <t>2610000400-24009-VOC</t>
  </si>
  <si>
    <t>2610000400-24017-VOC</t>
  </si>
  <si>
    <t>Landfill Dump: Waste Gas Destruction: Waste Gas Flares</t>
  </si>
  <si>
    <t>50100410-24017-NOx</t>
  </si>
  <si>
    <t>50100410-24021-NOx</t>
  </si>
  <si>
    <t>50100410-24031-NOx</t>
  </si>
  <si>
    <t>50100410-24033-NOx</t>
  </si>
  <si>
    <t>2610000400-24021-VOC</t>
  </si>
  <si>
    <t>2610000400-24031-VOC</t>
  </si>
  <si>
    <t>2610000400-24033-VOC</t>
  </si>
  <si>
    <t>2610000500-24009-NOx</t>
  </si>
  <si>
    <t>2610000500-24017-NOx</t>
  </si>
  <si>
    <t>2610000500-24021-NOx</t>
  </si>
  <si>
    <t>2610000500-24031-NOx</t>
  </si>
  <si>
    <t>2610000500-24033-NOx</t>
  </si>
  <si>
    <t>2610000500-24009-VOC</t>
  </si>
  <si>
    <t>2610000500-24017-VOC</t>
  </si>
  <si>
    <t>2610000500-24021-VOC</t>
  </si>
  <si>
    <t>2610000500-24031-VOC</t>
  </si>
  <si>
    <t>2610000500-24033-VOC</t>
  </si>
  <si>
    <t>2610030000-24009-NOx</t>
  </si>
  <si>
    <t>2610030000-24017-NOx</t>
  </si>
  <si>
    <t>2610030000-24021-NOx</t>
  </si>
  <si>
    <t>2610030000-24031-NOx</t>
  </si>
  <si>
    <t>2610030000-24033-NOx</t>
  </si>
  <si>
    <t>2610030000-24009-VOC</t>
  </si>
  <si>
    <t>2610030000-24017-VOC</t>
  </si>
  <si>
    <t>2610030000-24021-VOC</t>
  </si>
  <si>
    <t>2610030000-24031-VOC</t>
  </si>
  <si>
    <t>2610030000-24033-VOC</t>
  </si>
  <si>
    <t>2630020000-24009-VOC</t>
  </si>
  <si>
    <t>2630020000-24017-VOC</t>
  </si>
  <si>
    <t>2630020000-24021-VOC</t>
  </si>
  <si>
    <t>2630020000-24031-VOC</t>
  </si>
  <si>
    <t>2630020000-24033-VOC</t>
  </si>
  <si>
    <t>2680003000-24009-VOC</t>
  </si>
  <si>
    <t>2680003000-24017-VOC</t>
  </si>
  <si>
    <t>2680003000-24031-VOC</t>
  </si>
  <si>
    <t>2802004001-24009-VOC</t>
  </si>
  <si>
    <t>2802004001-24017-VOC</t>
  </si>
  <si>
    <t>2802004001-24021-VOC</t>
  </si>
  <si>
    <t>2802004001-24031-VOC</t>
  </si>
  <si>
    <t>2802004001-24033-VOC</t>
  </si>
  <si>
    <t>2802004002-24009-VOC</t>
  </si>
  <si>
    <t>50100410-24017-VOC</t>
  </si>
  <si>
    <t>2802004002-24017-VOC</t>
  </si>
  <si>
    <t>2802004002-24021-VOC</t>
  </si>
  <si>
    <t>2802004002-24031-VOC</t>
  </si>
  <si>
    <t>50100410-24021-VOC</t>
  </si>
  <si>
    <t>50100410-24031-VOC</t>
  </si>
  <si>
    <t>2802004002-24033-VOC</t>
  </si>
  <si>
    <t>2802004003-24009-VOC</t>
  </si>
  <si>
    <t>2802004003-24017-VOC</t>
  </si>
  <si>
    <t>2802004003-24021-VOC</t>
  </si>
  <si>
    <t>2802004003-24031-VOC</t>
  </si>
  <si>
    <t>2802004003-24033-VOC</t>
  </si>
  <si>
    <t>50100410-24033-VOC</t>
  </si>
  <si>
    <t>2805002000-24009-VOC</t>
  </si>
  <si>
    <t>2805002000-24017-VOC</t>
  </si>
  <si>
    <t>2805002000-24021-VOC</t>
  </si>
  <si>
    <t>2805002000-24031-VOC</t>
  </si>
  <si>
    <t>2805002000-24033-VOC</t>
  </si>
  <si>
    <t>2805007100-24009-VOC</t>
  </si>
  <si>
    <t>2805007100-24017-VOC</t>
  </si>
  <si>
    <t>2805007100-24021-VOC</t>
  </si>
  <si>
    <t>2805007100-24031-VOC</t>
  </si>
  <si>
    <t>2805007100-24033-VOC</t>
  </si>
  <si>
    <t>2805009100-24009-VOC</t>
  </si>
  <si>
    <t>2805009100-24017-VOC</t>
  </si>
  <si>
    <t>2805009100-24021-VOC</t>
  </si>
  <si>
    <t>2805009100-24031-VOC</t>
  </si>
  <si>
    <t>2805009100-24033-VOC</t>
  </si>
  <si>
    <t>2805010100-24009-VOC</t>
  </si>
  <si>
    <t>2805010100-24017-VOC</t>
  </si>
  <si>
    <t>2805010100-24021-VOC</t>
  </si>
  <si>
    <t>2805010100-24031-VOC</t>
  </si>
  <si>
    <t>2805010100-24033-VOC</t>
  </si>
  <si>
    <t>2805018000-24009-VOC</t>
  </si>
  <si>
    <t>2805018000-24017-VOC</t>
  </si>
  <si>
    <t>2805018000-24021-VOC</t>
  </si>
  <si>
    <t>2805018000-24031-VOC</t>
  </si>
  <si>
    <t>2805018000-24033-VOC</t>
  </si>
  <si>
    <t>2805025000-24009-VOC</t>
  </si>
  <si>
    <t>2805025000-24017-VOC</t>
  </si>
  <si>
    <t>2805025000-24021-VOC</t>
  </si>
  <si>
    <t>2805025000-24031-VOC</t>
  </si>
  <si>
    <t>2805025000-24033-VOC</t>
  </si>
  <si>
    <t>Solid Waste Disposal - Commercial</t>
  </si>
  <si>
    <t>Incineration</t>
  </si>
  <si>
    <t>Modular Starved Air Combustor</t>
  </si>
  <si>
    <t>50600110-24017-NOx</t>
  </si>
  <si>
    <t>50600110-24017-VOC</t>
  </si>
  <si>
    <t>2805035000-24009-VOC</t>
  </si>
  <si>
    <t>2805035000-24017-VOC</t>
  </si>
  <si>
    <t>2805035000-24021-VOC</t>
  </si>
  <si>
    <t>2805035000-24031-VOC</t>
  </si>
  <si>
    <t>2805035000-24033-VOC</t>
  </si>
  <si>
    <t>2805040000-24009-VOC</t>
  </si>
  <si>
    <t>2805040000-24017-VOC</t>
  </si>
  <si>
    <t>2805040000-24021-VOC</t>
  </si>
  <si>
    <t>2805040000-24031-VOC</t>
  </si>
  <si>
    <t>2805040000-24033-VOC</t>
  </si>
  <si>
    <t>2805045000-24009-VOC</t>
  </si>
  <si>
    <t>2805045000-24017-VOC</t>
  </si>
  <si>
    <t>2805045000-24021-VOC</t>
  </si>
  <si>
    <t>2805045000-24031-VOC</t>
  </si>
  <si>
    <t>2805045000-24033-VOC</t>
  </si>
  <si>
    <t>Miscellaneous Industrial</t>
  </si>
  <si>
    <t>All Solvent Types</t>
  </si>
  <si>
    <t>2440000000-24009-VOC</t>
  </si>
  <si>
    <t>2440000000-24017-VOC</t>
  </si>
  <si>
    <t>2440000000-24021-VOC</t>
  </si>
  <si>
    <t>2440000000-24031-VOC</t>
  </si>
  <si>
    <t>2440000000-24033-VOC</t>
  </si>
  <si>
    <t>Liquefied Petroleum Gas (LPG)</t>
  </si>
  <si>
    <t>Boilers and IC Engines</t>
  </si>
  <si>
    <t>2102007000-24009-VOC</t>
  </si>
  <si>
    <t>2102007000-24017-VOC</t>
  </si>
  <si>
    <t>2102007000-24031-VOC</t>
  </si>
  <si>
    <t>2102007000-24033-VOC</t>
  </si>
  <si>
    <t>2102007000-24009-NOx</t>
  </si>
  <si>
    <t>2102007000-24017-NOx</t>
  </si>
  <si>
    <t>2102007000-24031-NOx</t>
  </si>
  <si>
    <t>2102007000-24033-NOx</t>
  </si>
  <si>
    <t>2102006000-24017-VOC</t>
  </si>
  <si>
    <t>2102006000-24021-VOC</t>
  </si>
  <si>
    <t>2102006000-24031-VOC</t>
  </si>
  <si>
    <t>2102006000-24033-VOC</t>
  </si>
  <si>
    <t>2102006000-24017-NOx</t>
  </si>
  <si>
    <t>2102006000-24021-NOx</t>
  </si>
  <si>
    <t>2102006000-24031-NOx</t>
  </si>
  <si>
    <t>2102006000-24033-NOx</t>
  </si>
  <si>
    <t>Commercial/Ins</t>
  </si>
  <si>
    <t>Residual Oil</t>
  </si>
  <si>
    <t>2103005000-24009-VOC</t>
  </si>
  <si>
    <t>2103005000-24017-VOC</t>
  </si>
  <si>
    <t>2103005000-24021-VOC</t>
  </si>
  <si>
    <t>2103005000-24031-VOC</t>
  </si>
  <si>
    <t>2103005000-24033-VOC</t>
  </si>
  <si>
    <t>2103005000-24009-NOx</t>
  </si>
  <si>
    <t>2103005000-24017-NOx</t>
  </si>
  <si>
    <t>2103005000-24021-NOx</t>
  </si>
  <si>
    <t>2103005000-24031-NOx</t>
  </si>
  <si>
    <t>2103005000-24033-NOx</t>
  </si>
  <si>
    <t>All Boiler Types</t>
  </si>
  <si>
    <t xml:space="preserve"> Industrial Boilers, ICEs - Oil</t>
  </si>
  <si>
    <t>2102005000-24009-VOC</t>
  </si>
  <si>
    <t>2102005000-24017-VOC</t>
  </si>
  <si>
    <t>2102005000-24021-VOC</t>
  </si>
  <si>
    <t>2102005000-24031-VOC</t>
  </si>
  <si>
    <t>2102005000-24033-VOC</t>
  </si>
  <si>
    <t>2102005000-24009-NOx</t>
  </si>
  <si>
    <t>2102005000-24017-NOx</t>
  </si>
  <si>
    <t>2102005000-24021-NOx</t>
  </si>
  <si>
    <t>2102005000-24031-NOx</t>
  </si>
  <si>
    <t>2102005000-24033-NOx</t>
  </si>
  <si>
    <t>Food and Kindred Products</t>
  </si>
  <si>
    <t>Bakery Products</t>
  </si>
  <si>
    <t>2302050000-24017-VOC</t>
  </si>
  <si>
    <t>2302050000-24021-VOC</t>
  </si>
  <si>
    <t>2302050000-24031-VOC</t>
  </si>
  <si>
    <t>2302050000-24033-VOC</t>
  </si>
  <si>
    <t>Fermentation/Beverages</t>
  </si>
  <si>
    <t>Breweries</t>
  </si>
  <si>
    <t>2302070001-24009-VOC</t>
  </si>
  <si>
    <t>2302070001-24017-VOC</t>
  </si>
  <si>
    <t>2302070001-24021-VOC</t>
  </si>
  <si>
    <t>2302070001-24031-VOC</t>
  </si>
  <si>
    <t>2302070001-24033-VOC</t>
  </si>
  <si>
    <t>2102004001-24009-VOC</t>
  </si>
  <si>
    <t>2102004001-24017-VOC</t>
  </si>
  <si>
    <t>2102004001-24021-VOC</t>
  </si>
  <si>
    <t>2102004001-24031-VOC</t>
  </si>
  <si>
    <t>2102004001-24033-VOC</t>
  </si>
  <si>
    <t>IC Engine</t>
  </si>
  <si>
    <t>2102004002-24009-VOC</t>
  </si>
  <si>
    <t>2102004002-24017-VOC</t>
  </si>
  <si>
    <t>2102004002-24021-VOC</t>
  </si>
  <si>
    <t>2102004002-24031-VOC</t>
  </si>
  <si>
    <t>2102004002-24033-VOC</t>
  </si>
  <si>
    <t>2102004001-24009-NOx</t>
  </si>
  <si>
    <t>2102004001-24017-NOx</t>
  </si>
  <si>
    <t>2102004001-24021-NOx</t>
  </si>
  <si>
    <t>2102004001-24031-NOx</t>
  </si>
  <si>
    <t>2102004001-24033-NOx</t>
  </si>
  <si>
    <t>2102004002-24009-NOx</t>
  </si>
  <si>
    <t>2102004002-24017-NOx</t>
  </si>
  <si>
    <t>2102004002-24021-NOx</t>
  </si>
  <si>
    <t>2102004002-24031-NOx</t>
  </si>
  <si>
    <t>2102004002-24033-NOx</t>
  </si>
  <si>
    <t>Leaking Underground Storage Tanks</t>
  </si>
  <si>
    <t xml:space="preserve"> All Storage Types</t>
  </si>
  <si>
    <t>2660000000-24009-VOC</t>
  </si>
  <si>
    <t>2660000000-24017-VOC</t>
  </si>
  <si>
    <t>2660000000-24021-VOC</t>
  </si>
  <si>
    <t>2660000000-24031-VOC</t>
  </si>
  <si>
    <t>2660000000-24033-VOC</t>
  </si>
  <si>
    <t>Catastrophic/Accidental Releases</t>
  </si>
  <si>
    <t>2830000000-24009-VOC</t>
  </si>
  <si>
    <t>2830000000-24017-VOC</t>
  </si>
  <si>
    <t>2830000000-24021-VOC</t>
  </si>
  <si>
    <t>2830000000-24031-VOC</t>
  </si>
  <si>
    <t>2830000000-24033-VOC</t>
  </si>
  <si>
    <t>Unspecified</t>
  </si>
  <si>
    <t>2810030000-24009-VOC</t>
  </si>
  <si>
    <t>2810030000-24017-VOC</t>
  </si>
  <si>
    <t>2810030000-24021-VOC</t>
  </si>
  <si>
    <t>2810030000-24031-VOC</t>
  </si>
  <si>
    <t>2810030000-24033-VOC</t>
  </si>
  <si>
    <t>2810030000-24009-NOx</t>
  </si>
  <si>
    <t>2810030000-24017-NOx</t>
  </si>
  <si>
    <t>2810030000-24021-NOx</t>
  </si>
  <si>
    <t>2810030000-24031-NOx</t>
  </si>
  <si>
    <t>2810030000-24033-NOx</t>
  </si>
  <si>
    <t>Motor Vehicle Fires</t>
  </si>
  <si>
    <t>2810050000-24009-VOC</t>
  </si>
  <si>
    <t>2810050000-24017-VOC</t>
  </si>
  <si>
    <t>2810050000-24021-VOC</t>
  </si>
  <si>
    <t>2810050000-24031-VOC</t>
  </si>
  <si>
    <t>2810050000-24033-VOC</t>
  </si>
  <si>
    <t>2810050000-24009-NOx</t>
  </si>
  <si>
    <t>2810050000-24017-NOx</t>
  </si>
  <si>
    <t>2810050000-24021-NOx</t>
  </si>
  <si>
    <t>2810050000-24031-NOx</t>
  </si>
  <si>
    <t>2810050000-24033-NOx</t>
  </si>
  <si>
    <t>2302070005-24009-VOC</t>
  </si>
  <si>
    <t>2302070005-24017-VOC</t>
  </si>
  <si>
    <t>2302070005-24021-VOC</t>
  </si>
  <si>
    <t>2302070005-24031-VOC</t>
  </si>
  <si>
    <t>2302070005-24033-VOC</t>
  </si>
  <si>
    <t>Municipal</t>
  </si>
  <si>
    <t>2620030000-24009-VOC</t>
  </si>
  <si>
    <t>2620030000-24017-VOC</t>
  </si>
  <si>
    <t>2620030000-24021-VOC</t>
  </si>
  <si>
    <t>2620030000-24031-VOC</t>
  </si>
  <si>
    <t>Animals</t>
  </si>
  <si>
    <t>NOX 2032
(tpd)</t>
  </si>
  <si>
    <t>VOC 2032
(tpd)</t>
  </si>
  <si>
    <t>NOX 2038
(tpd)</t>
  </si>
  <si>
    <t>VOC 2038
(tpd)</t>
  </si>
  <si>
    <t>SCC</t>
  </si>
  <si>
    <t>MD-Prince George's Total</t>
  </si>
  <si>
    <t>MD-Calvert Total</t>
  </si>
  <si>
    <t>MD-Charles Total</t>
  </si>
  <si>
    <t>MD-Frederick Total</t>
  </si>
  <si>
    <t>MD-Montgomery Total</t>
  </si>
  <si>
    <t>Marine V</t>
  </si>
  <si>
    <t>Air</t>
  </si>
  <si>
    <t>pol</t>
  </si>
  <si>
    <t>scc</t>
  </si>
  <si>
    <t>2038</t>
  </si>
  <si>
    <t>Annual Growth Factor</t>
  </si>
  <si>
    <t>GF</t>
  </si>
  <si>
    <t>NOX 2032 (tpd)</t>
  </si>
  <si>
    <t>NOX 2038 (tpd)</t>
  </si>
  <si>
    <t>VOC 2032 (tpd)</t>
  </si>
  <si>
    <t>VOC 2038 (tpd)</t>
  </si>
  <si>
    <t>N/A</t>
  </si>
  <si>
    <t>NOX+VOC</t>
  </si>
  <si>
    <t>24009 Total</t>
  </si>
  <si>
    <t>24017 Total</t>
  </si>
  <si>
    <t>24021 Total</t>
  </si>
  <si>
    <t>24031 Total</t>
  </si>
  <si>
    <t>24033 Total</t>
  </si>
  <si>
    <t xml:space="preserve">Grand Total </t>
  </si>
  <si>
    <t>VOC +NOX</t>
  </si>
  <si>
    <t xml:space="preserve"> 2022NOX
(tpy)</t>
  </si>
  <si>
    <t>2022VOC
(tpy)</t>
  </si>
  <si>
    <t>2022NOX
(tpd)</t>
  </si>
  <si>
    <t>2022VOC
(tpd)</t>
  </si>
  <si>
    <t>Andrews Air Force Base Total</t>
  </si>
  <si>
    <t>VOC2032
(tpd)</t>
  </si>
  <si>
    <t>AIR</t>
  </si>
  <si>
    <t>GF 2032</t>
  </si>
  <si>
    <t>2022 Emissions (tpd)</t>
  </si>
  <si>
    <t>GF 2038</t>
  </si>
  <si>
    <t>2022 Emissions (OStpd)</t>
  </si>
  <si>
    <t>2032 Emissions  (OStpd)</t>
  </si>
  <si>
    <t>2038 Emissions  (OStpd)</t>
  </si>
  <si>
    <t>C3 - VOC</t>
  </si>
  <si>
    <t>C3-NOX</t>
  </si>
  <si>
    <t>C1C2-VOC</t>
  </si>
  <si>
    <t>C1C2-NOX</t>
  </si>
  <si>
    <t>2022 tpd</t>
  </si>
  <si>
    <t>MD Surrogates</t>
  </si>
  <si>
    <t>No Growth</t>
  </si>
  <si>
    <t>EPA EMP</t>
  </si>
  <si>
    <t>Population</t>
  </si>
  <si>
    <t>SCC Absent in MD</t>
  </si>
  <si>
    <t>Employment</t>
  </si>
  <si>
    <t>Household</t>
  </si>
  <si>
    <t>Gas Sales</t>
  </si>
  <si>
    <t>MOVES</t>
  </si>
  <si>
    <t>LookUp</t>
  </si>
  <si>
    <t>State County FIPS</t>
  </si>
  <si>
    <t>Growth Basis</t>
  </si>
  <si>
    <t>11000HSE</t>
  </si>
  <si>
    <t>HSE</t>
  </si>
  <si>
    <t>24009HSE</t>
  </si>
  <si>
    <t>24017HSE</t>
  </si>
  <si>
    <t>24021HSE</t>
  </si>
  <si>
    <t>24031HSE</t>
  </si>
  <si>
    <t>24033HSE</t>
  </si>
  <si>
    <t>51013HSE</t>
  </si>
  <si>
    <t>51510HSE</t>
  </si>
  <si>
    <t>51059HSE</t>
  </si>
  <si>
    <t>51600HSE</t>
  </si>
  <si>
    <t>51610HSE</t>
  </si>
  <si>
    <t>51107HSE</t>
  </si>
  <si>
    <t>51153HSE</t>
  </si>
  <si>
    <t>51683HSE</t>
  </si>
  <si>
    <t>51685HSE</t>
  </si>
  <si>
    <t>11000POP</t>
  </si>
  <si>
    <t>POP</t>
  </si>
  <si>
    <t>24009POP</t>
  </si>
  <si>
    <t>24017POP</t>
  </si>
  <si>
    <t>24021POP</t>
  </si>
  <si>
    <t>24031POP</t>
  </si>
  <si>
    <t>24033POP</t>
  </si>
  <si>
    <t>51013POP</t>
  </si>
  <si>
    <t>51510POP</t>
  </si>
  <si>
    <t>51059POP</t>
  </si>
  <si>
    <t>51600POP</t>
  </si>
  <si>
    <t>51610POP</t>
  </si>
  <si>
    <t>51107POP</t>
  </si>
  <si>
    <t>51153POP</t>
  </si>
  <si>
    <t>51683POP</t>
  </si>
  <si>
    <t>51685POP</t>
  </si>
  <si>
    <t>11000EMP</t>
  </si>
  <si>
    <t>EMP</t>
  </si>
  <si>
    <t>24009EMP</t>
  </si>
  <si>
    <t>24017EMP</t>
  </si>
  <si>
    <t>24021EMP</t>
  </si>
  <si>
    <t>24031EMP</t>
  </si>
  <si>
    <t>24033EMP</t>
  </si>
  <si>
    <t>51013EMP</t>
  </si>
  <si>
    <t>51510EMP</t>
  </si>
  <si>
    <t>51059EMP</t>
  </si>
  <si>
    <t>51600EMP</t>
  </si>
  <si>
    <t>51610EMP</t>
  </si>
  <si>
    <t>51107EMP</t>
  </si>
  <si>
    <t>51153EMP</t>
  </si>
  <si>
    <t>51683EMP</t>
  </si>
  <si>
    <t>51685EMP</t>
  </si>
  <si>
    <t>11000No Growth</t>
  </si>
  <si>
    <t>24009No Growth</t>
  </si>
  <si>
    <t>24017No Growth</t>
  </si>
  <si>
    <t>24021No Growth</t>
  </si>
  <si>
    <t>24031No Growth</t>
  </si>
  <si>
    <t>24033No Growth</t>
  </si>
  <si>
    <t>51013No Growth</t>
  </si>
  <si>
    <t>51510No Growth</t>
  </si>
  <si>
    <t>51059No Growth</t>
  </si>
  <si>
    <t>51600No Growth</t>
  </si>
  <si>
    <t>51610No Growth</t>
  </si>
  <si>
    <t>51107No Growth</t>
  </si>
  <si>
    <t>51153No Growth</t>
  </si>
  <si>
    <t>51683No Growth</t>
  </si>
  <si>
    <t>51685No Growth</t>
  </si>
  <si>
    <t>GF-2032</t>
  </si>
  <si>
    <t>GF-2038</t>
  </si>
  <si>
    <t>2032GF</t>
  </si>
  <si>
    <t>2038GF</t>
  </si>
  <si>
    <t>2032tpd</t>
  </si>
  <si>
    <t>2038tpd</t>
  </si>
  <si>
    <t>Surrogate Growth</t>
  </si>
  <si>
    <t>Fires - Wildfires</t>
  </si>
  <si>
    <t>No</t>
  </si>
  <si>
    <t>Fuel Comb - Comm/Institutional - Coal</t>
  </si>
  <si>
    <t>Industrial Processes - Not Elsewhere Classified</t>
  </si>
  <si>
    <t>not in MDE/Sunils MD - not included in sunils data for MD, I don't have this as well</t>
  </si>
  <si>
    <t>not in Sunils but inlcuded in MDEs data</t>
  </si>
  <si>
    <t>PREMISE_ID</t>
  </si>
  <si>
    <t>MASTER_AI_NAME</t>
  </si>
  <si>
    <t>SIC_Primary</t>
  </si>
  <si>
    <t>NAICS_Primary</t>
  </si>
  <si>
    <t>SIC_LookUP</t>
  </si>
  <si>
    <t>NAICs GF LookUP</t>
  </si>
  <si>
    <t>County_NAICS GF LookUP</t>
  </si>
  <si>
    <t>NAICS-4 Digit</t>
  </si>
  <si>
    <t>NAA</t>
  </si>
  <si>
    <t>NOX tpd</t>
  </si>
  <si>
    <t>4911</t>
  </si>
  <si>
    <t>221112</t>
  </si>
  <si>
    <t>491</t>
  </si>
  <si>
    <t>221000</t>
  </si>
  <si>
    <t>24009-221000</t>
  </si>
  <si>
    <t>221</t>
  </si>
  <si>
    <t>Dominion Cove Point LNG, LP</t>
  </si>
  <si>
    <t>4922</t>
  </si>
  <si>
    <t>48621</t>
  </si>
  <si>
    <t>492</t>
  </si>
  <si>
    <t>457000</t>
  </si>
  <si>
    <t>24009-457000</t>
  </si>
  <si>
    <t>486</t>
  </si>
  <si>
    <t>NRG Morgantown Generating Station</t>
  </si>
  <si>
    <t>24017-221000</t>
  </si>
  <si>
    <t>9711</t>
  </si>
  <si>
    <t>92811</t>
  </si>
  <si>
    <t>971</t>
  </si>
  <si>
    <t>999100</t>
  </si>
  <si>
    <t>24017-999100</t>
  </si>
  <si>
    <t>999</t>
  </si>
  <si>
    <t xml:space="preserve">RR Donnelley </t>
  </si>
  <si>
    <t>2732</t>
  </si>
  <si>
    <t>323117</t>
  </si>
  <si>
    <t>273</t>
  </si>
  <si>
    <t>323000</t>
  </si>
  <si>
    <t>24017-323000</t>
  </si>
  <si>
    <t>323</t>
  </si>
  <si>
    <t>2951</t>
  </si>
  <si>
    <t>324121</t>
  </si>
  <si>
    <t>295</t>
  </si>
  <si>
    <t>324000</t>
  </si>
  <si>
    <t>24017-300000</t>
  </si>
  <si>
    <t>339</t>
  </si>
  <si>
    <t>4953</t>
  </si>
  <si>
    <t>562219</t>
  </si>
  <si>
    <t>495</t>
  </si>
  <si>
    <t>562000</t>
  </si>
  <si>
    <t>24017-562000</t>
  </si>
  <si>
    <t>562</t>
  </si>
  <si>
    <t>5022</t>
  </si>
  <si>
    <t>212321</t>
  </si>
  <si>
    <t>502</t>
  </si>
  <si>
    <t>213000</t>
  </si>
  <si>
    <t>24017-213000</t>
  </si>
  <si>
    <t>237</t>
  </si>
  <si>
    <t>017-0219</t>
  </si>
  <si>
    <t>017-0219 Total</t>
  </si>
  <si>
    <t>Sinew, Inc. - Morgantown Bottom Ash Plant</t>
  </si>
  <si>
    <t>1221</t>
  </si>
  <si>
    <t>212111</t>
  </si>
  <si>
    <t>122</t>
  </si>
  <si>
    <t>22111</t>
  </si>
  <si>
    <t>017-0279</t>
  </si>
  <si>
    <t>017-0279 Total</t>
  </si>
  <si>
    <t>Morgantown Power, LLC</t>
  </si>
  <si>
    <t>021-0003</t>
  </si>
  <si>
    <t>021-0003 Total</t>
  </si>
  <si>
    <t>5032</t>
  </si>
  <si>
    <t>503</t>
  </si>
  <si>
    <t>24021-213000</t>
  </si>
  <si>
    <t>021-0027</t>
  </si>
  <si>
    <t>021-0027 Total</t>
  </si>
  <si>
    <t>Redland Brick, Inc. - Rocky Ridge</t>
  </si>
  <si>
    <t>3251</t>
  </si>
  <si>
    <t>327121</t>
  </si>
  <si>
    <t>325</t>
  </si>
  <si>
    <t>327000</t>
  </si>
  <si>
    <t>24021-327000</t>
  </si>
  <si>
    <t>327</t>
  </si>
  <si>
    <t>Richard F. Kline, Inc</t>
  </si>
  <si>
    <t>24021-300000</t>
  </si>
  <si>
    <t>324</t>
  </si>
  <si>
    <t>Fort Detrick - Area B &amp; Main Post</t>
  </si>
  <si>
    <t>24021-999100</t>
  </si>
  <si>
    <t>Tamko Building Products Inc.</t>
  </si>
  <si>
    <t>2952</t>
  </si>
  <si>
    <t>324122</t>
  </si>
  <si>
    <t>2051</t>
  </si>
  <si>
    <t>311812</t>
  </si>
  <si>
    <t>205</t>
  </si>
  <si>
    <t>311000</t>
  </si>
  <si>
    <t>24021-311000</t>
  </si>
  <si>
    <t>311</t>
  </si>
  <si>
    <t>3441</t>
  </si>
  <si>
    <t>332312</t>
  </si>
  <si>
    <t>344</t>
  </si>
  <si>
    <t>332000</t>
  </si>
  <si>
    <t>24021-332000</t>
  </si>
  <si>
    <t>332</t>
  </si>
  <si>
    <t>021-0366</t>
  </si>
  <si>
    <t>021-0366 Total</t>
  </si>
  <si>
    <t>Pacemaker Press Inc</t>
  </si>
  <si>
    <t>2752</t>
  </si>
  <si>
    <t>323111</t>
  </si>
  <si>
    <t>275</t>
  </si>
  <si>
    <t>24021-323000</t>
  </si>
  <si>
    <t>3241</t>
  </si>
  <si>
    <t>327310</t>
  </si>
  <si>
    <t>x</t>
  </si>
  <si>
    <t>24021-562000</t>
  </si>
  <si>
    <t>8733</t>
  </si>
  <si>
    <t>541712</t>
  </si>
  <si>
    <t>873</t>
  </si>
  <si>
    <t>541700</t>
  </si>
  <si>
    <t>24021-541700</t>
  </si>
  <si>
    <t>541</t>
  </si>
  <si>
    <t>MedImmune, LLC</t>
  </si>
  <si>
    <t>2836</t>
  </si>
  <si>
    <t>325414</t>
  </si>
  <si>
    <t>283</t>
  </si>
  <si>
    <t>325000</t>
  </si>
  <si>
    <t>24021-325000</t>
  </si>
  <si>
    <t>7374</t>
  </si>
  <si>
    <t>51421</t>
  </si>
  <si>
    <t>737</t>
  </si>
  <si>
    <t>522</t>
  </si>
  <si>
    <t>4931</t>
  </si>
  <si>
    <t>221111</t>
  </si>
  <si>
    <t>493</t>
  </si>
  <si>
    <t>24021-221000</t>
  </si>
  <si>
    <t>24021-457000</t>
  </si>
  <si>
    <t>484</t>
  </si>
  <si>
    <t>031-0019 Total</t>
  </si>
  <si>
    <t>NRG Dickerson Generating Station</t>
  </si>
  <si>
    <t>24031-221000</t>
  </si>
  <si>
    <t>Washington Adventist Hospital</t>
  </si>
  <si>
    <t>8062</t>
  </si>
  <si>
    <t>62211</t>
  </si>
  <si>
    <t>806</t>
  </si>
  <si>
    <t>622000</t>
  </si>
  <si>
    <t>24031-622000</t>
  </si>
  <si>
    <t>6220</t>
  </si>
  <si>
    <t>9651</t>
  </si>
  <si>
    <t>92615</t>
  </si>
  <si>
    <t>965</t>
  </si>
  <si>
    <t>24031-999100</t>
  </si>
  <si>
    <t>9991</t>
  </si>
  <si>
    <t>9431</t>
  </si>
  <si>
    <t>92312</t>
  </si>
  <si>
    <t>943</t>
  </si>
  <si>
    <t>24031-300000</t>
  </si>
  <si>
    <t>M Luis Products, LLC</t>
  </si>
  <si>
    <t>212319</t>
  </si>
  <si>
    <t>24031-213000</t>
  </si>
  <si>
    <t>238</t>
  </si>
  <si>
    <t>24031-562000</t>
  </si>
  <si>
    <t>031-1875</t>
  </si>
  <si>
    <t>031-1875 Total</t>
  </si>
  <si>
    <t>IBM Corporation</t>
  </si>
  <si>
    <t>3575</t>
  </si>
  <si>
    <t>334113</t>
  </si>
  <si>
    <t>357</t>
  </si>
  <si>
    <t>334000</t>
  </si>
  <si>
    <t>24031-334000</t>
  </si>
  <si>
    <t>334</t>
  </si>
  <si>
    <t>4924</t>
  </si>
  <si>
    <t>22121</t>
  </si>
  <si>
    <t>MedImmune, Inc.- Gaithersburg</t>
  </si>
  <si>
    <t>24031-325000</t>
  </si>
  <si>
    <t>031-2253 Total</t>
  </si>
  <si>
    <t>Gude Landfill</t>
  </si>
  <si>
    <t>BYTEGRID Silver Spring, LLC</t>
  </si>
  <si>
    <t>6159</t>
  </si>
  <si>
    <t>52222</t>
  </si>
  <si>
    <t>615</t>
  </si>
  <si>
    <t>522000</t>
  </si>
  <si>
    <t>24031-522000</t>
  </si>
  <si>
    <t>32412</t>
  </si>
  <si>
    <t>24033-300000</t>
  </si>
  <si>
    <t>University Of Maryland</t>
  </si>
  <si>
    <t>8221</t>
  </si>
  <si>
    <t>61131</t>
  </si>
  <si>
    <t>822</t>
  </si>
  <si>
    <t>611000</t>
  </si>
  <si>
    <t>24033-611000</t>
  </si>
  <si>
    <t>611</t>
  </si>
  <si>
    <t>Laurel Sand and Gravel, Inc</t>
  </si>
  <si>
    <t>24033-213000</t>
  </si>
  <si>
    <t>NRG Chalk Point Generating Station</t>
  </si>
  <si>
    <t>24033-221000</t>
  </si>
  <si>
    <t>033-0096</t>
  </si>
  <si>
    <t>033-0096 Total</t>
  </si>
  <si>
    <t>Sherwin-Williams Company - Beltsville</t>
  </si>
  <si>
    <t>2851</t>
  </si>
  <si>
    <t>32551</t>
  </si>
  <si>
    <t>85</t>
  </si>
  <si>
    <t>24033-325000</t>
  </si>
  <si>
    <t>24033-999100</t>
  </si>
  <si>
    <t>54171</t>
  </si>
  <si>
    <t>24033-541700</t>
  </si>
  <si>
    <t>9661</t>
  </si>
  <si>
    <t>92711</t>
  </si>
  <si>
    <t>966</t>
  </si>
  <si>
    <t>033-0872</t>
  </si>
  <si>
    <t>033-0872 Total</t>
  </si>
  <si>
    <t>Western Branch WWTP</t>
  </si>
  <si>
    <t>24033-562000</t>
  </si>
  <si>
    <t>54172</t>
  </si>
  <si>
    <t>5093</t>
  </si>
  <si>
    <t>42393017</t>
  </si>
  <si>
    <t>509</t>
  </si>
  <si>
    <t>423000</t>
  </si>
  <si>
    <t>24033-423000</t>
  </si>
  <si>
    <t>423</t>
  </si>
  <si>
    <t>24033-622000</t>
  </si>
  <si>
    <t>033-1405</t>
  </si>
  <si>
    <t>033-1405 Total</t>
  </si>
  <si>
    <t>Industrial Towel Supply, Inc. - A Subsidiary of G &amp; K Services, Co.</t>
  </si>
  <si>
    <t>7218</t>
  </si>
  <si>
    <t>812321</t>
  </si>
  <si>
    <t>721</t>
  </si>
  <si>
    <t>812000</t>
  </si>
  <si>
    <t>24033-812000</t>
  </si>
  <si>
    <t>812</t>
  </si>
  <si>
    <t>033-1511</t>
  </si>
  <si>
    <t>033-1511 Total</t>
  </si>
  <si>
    <t>Peake Delancey Printers</t>
  </si>
  <si>
    <t>32311</t>
  </si>
  <si>
    <t>24033-323000</t>
  </si>
  <si>
    <t>9223</t>
  </si>
  <si>
    <t>92214</t>
  </si>
  <si>
    <t>922</t>
  </si>
  <si>
    <t>999200</t>
  </si>
  <si>
    <t>24033-999200</t>
  </si>
  <si>
    <t>9992</t>
  </si>
  <si>
    <t>Laney Materials, LLC dba Laney Recycling and Aggregates</t>
  </si>
  <si>
    <t>42393</t>
  </si>
  <si>
    <t>1429</t>
  </si>
  <si>
    <t>324199</t>
  </si>
  <si>
    <t>142</t>
  </si>
  <si>
    <t>300000</t>
  </si>
  <si>
    <t>7011</t>
  </si>
  <si>
    <t>721110</t>
  </si>
  <si>
    <t>701</t>
  </si>
  <si>
    <t>721000</t>
  </si>
  <si>
    <t>24033-721000</t>
  </si>
  <si>
    <t>033-2618</t>
  </si>
  <si>
    <t>033-2618 Total</t>
  </si>
  <si>
    <t>Clean Earth of Greater Washington, LLC</t>
  </si>
  <si>
    <t>7699</t>
  </si>
  <si>
    <t>56221908</t>
  </si>
  <si>
    <t>769</t>
  </si>
  <si>
    <t>Parkway Generation Keys Energy Center LLC - Keys Energy Center</t>
  </si>
  <si>
    <t>711</t>
  </si>
  <si>
    <t>7211</t>
  </si>
  <si>
    <t>033-2920</t>
  </si>
  <si>
    <t>033-2920 Total</t>
  </si>
  <si>
    <t>Chalk Point Power, LLC</t>
  </si>
  <si>
    <t>Prem_ID_Total</t>
  </si>
  <si>
    <t>Surrogates</t>
  </si>
  <si>
    <t>County</t>
  </si>
  <si>
    <t>MD-CalvertNo Growth</t>
  </si>
  <si>
    <t>MD-CharlesNo Growth</t>
  </si>
  <si>
    <t>MD-FrederickNo Growth</t>
  </si>
  <si>
    <t>MD-MontgomeryNo Growth</t>
  </si>
  <si>
    <t>MD-Prince George'sNo Growth</t>
  </si>
  <si>
    <t>Lookup</t>
  </si>
  <si>
    <t>MD-CalvertHousehold</t>
  </si>
  <si>
    <t>MD-CharlesHousehold</t>
  </si>
  <si>
    <t>MD-FrederickHousehold</t>
  </si>
  <si>
    <t>MD-MontgomeryHousehold</t>
  </si>
  <si>
    <t>MD-Prince George'sHousehold</t>
  </si>
  <si>
    <t>MD-CalvertPopulation</t>
  </si>
  <si>
    <t>MD-CharlesPopulation</t>
  </si>
  <si>
    <t>MD-FrederickPopulation</t>
  </si>
  <si>
    <t>MD-MontgomeryPopulation</t>
  </si>
  <si>
    <t>MD-Prince George'sPopulation</t>
  </si>
  <si>
    <t>MD-CalvertEmployment</t>
  </si>
  <si>
    <t>MD-CharlesEmployment</t>
  </si>
  <si>
    <t>MD-FrederickEmployment</t>
  </si>
  <si>
    <t>MD-MontgomeryEmployment</t>
  </si>
  <si>
    <t>MD-Prince George'sEmployment</t>
  </si>
  <si>
    <t>24009Gas Sales</t>
  </si>
  <si>
    <t>24017Gas Sales</t>
  </si>
  <si>
    <t>24021Gas Sales</t>
  </si>
  <si>
    <t>24031Gas Sales</t>
  </si>
  <si>
    <t>24033Gas Sales</t>
  </si>
  <si>
    <t>MD-CalvertGas Sales</t>
  </si>
  <si>
    <t>MD-CharlesGas Sales</t>
  </si>
  <si>
    <t>MD-FrederickGas Sales</t>
  </si>
  <si>
    <t>MD-MontgomeryGas Sales</t>
  </si>
  <si>
    <t>MD-Prince George'sGas Sales</t>
  </si>
  <si>
    <t>Fires-Wildfire</t>
  </si>
  <si>
    <t>Calvert Total</t>
  </si>
  <si>
    <t>Charles Total</t>
  </si>
  <si>
    <t>Fredrick Total</t>
  </si>
  <si>
    <t>Montgomery Total</t>
  </si>
  <si>
    <t>Prince George's Total</t>
  </si>
  <si>
    <t>With No ERC</t>
  </si>
  <si>
    <t>With ERC</t>
  </si>
  <si>
    <t>ERC not applied in 2022</t>
  </si>
  <si>
    <t>ERC applied in 2032/38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</si>
</sst>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##############"/>
    <numFmt numFmtId="165" formatCode="#0.00000"/>
    <numFmt numFmtId="166" formatCode="#,##0.000000"/>
    <numFmt numFmtId="167" formatCode="0.0000"/>
    <numFmt numFmtId="168" formatCode="0.00000000"/>
    <numFmt numFmtId="169" formatCode="0.00000"/>
    <numFmt numFmtId="170" formatCode="0.000000000"/>
    <numFmt numFmtId="171" formatCode="0.000000"/>
    <numFmt numFmtId="172" formatCode="0.0000000000"/>
    <numFmt numFmtId="173" formatCode="0.000"/>
  </numFmts>
  <fonts count="38" x14ac:knownFonts="1">
    <font>
      <sz val="11"/>
      <color theme="1"/>
      <name val="Calibri"/>
      <family val="2"/>
      <scheme val="minor"/>
    </font>
    <font>
      <sz val="13"/>
      <color rgb="FF595959"/>
      <name val="Calibri"/>
      <family val="2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rgb="FF595959"/>
      <name val="Calibri"/>
      <family val="2"/>
    </font>
    <font>
      <sz val="10"/>
      <name val="Arial"/>
      <family val="2"/>
    </font>
    <font>
      <sz val="12"/>
      <color theme="1" tint="0.14999847407452621"/>
      <name val="Calibri"/>
      <family val="2"/>
    </font>
    <font>
      <sz val="12"/>
      <color theme="1" tint="0.1499984740745262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3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3"/>
      <color theme="1"/>
      <name val="Calibri"/>
      <family val="2"/>
    </font>
    <font>
      <sz val="11"/>
      <color theme="1" tint="0.14999847407452621"/>
      <name val="Calibri"/>
      <family val="2"/>
    </font>
    <font>
      <sz val="11"/>
      <color rgb="FFFF0000"/>
      <name val="Calibri"/>
      <family val="2"/>
    </font>
    <font>
      <b/>
      <sz val="11"/>
      <color rgb="FFC00000"/>
      <name val="Calibri"/>
      <family val="2"/>
    </font>
    <font>
      <b/>
      <sz val="11"/>
      <color rgb="FFC00000"/>
      <name val="Calibri"/>
      <family val="2"/>
      <scheme val="minor"/>
    </font>
    <font>
      <sz val="11"/>
      <color theme="1" tint="4.9989318521683403E-2"/>
      <name val="Calibri"/>
      <family val="2"/>
    </font>
    <font>
      <b/>
      <sz val="11"/>
      <color theme="1" tint="0.14999847407452621"/>
      <name val="Calibri"/>
      <family val="2"/>
    </font>
    <font>
      <b/>
      <sz val="11"/>
      <color theme="1" tint="4.9989318521683403E-2"/>
      <name val="Calibri"/>
      <family val="2"/>
    </font>
    <font>
      <sz val="11"/>
      <color theme="1" tint="4.9989318521683403E-2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3"/>
      <color theme="4" tint="0.3999755851924192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sz val="11"/>
      <color indexed="8"/>
      <name val="Calibri"/>
    </font>
    <font>
      <sz val="8"/>
      <color rgb="FF000000"/>
      <name val="Segoe UI"/>
      <family val="2"/>
    </font>
    <font>
      <sz val="10"/>
      <color rgb="FF000000"/>
      <name val="Calibri"/>
      <family val="2"/>
      <scheme val="minor"/>
    </font>
    <font>
      <b/>
      <sz val="11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22"/>
        <bgColor indexed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rgb="FFCCCCCC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64"/>
      </bottom>
      <diagonal/>
    </border>
    <border>
      <left style="thin">
        <color indexed="22"/>
      </left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6" fillId="0" borderId="0"/>
    <xf numFmtId="0" fontId="10" fillId="0" borderId="0"/>
    <xf numFmtId="0" fontId="3" fillId="0" borderId="0"/>
    <xf numFmtId="0" fontId="3" fillId="0" borderId="0"/>
  </cellStyleXfs>
  <cellXfs count="228">
    <xf numFmtId="0" fontId="0" fillId="0" borderId="0" xfId="0"/>
    <xf numFmtId="0" fontId="1" fillId="0" borderId="0" xfId="0" applyFont="1" applyAlignment="1">
      <alignment horizontal="left"/>
    </xf>
    <xf numFmtId="0" fontId="4" fillId="0" borderId="3" xfId="1" applyFont="1" applyBorder="1"/>
    <xf numFmtId="0" fontId="2" fillId="0" borderId="0" xfId="0" applyFont="1"/>
    <xf numFmtId="0" fontId="5" fillId="0" borderId="0" xfId="0" applyFont="1" applyAlignment="1">
      <alignment vertical="top"/>
    </xf>
    <xf numFmtId="165" fontId="5" fillId="0" borderId="0" xfId="0" applyNumberFormat="1" applyFont="1" applyAlignment="1">
      <alignment vertical="top"/>
    </xf>
    <xf numFmtId="164" fontId="7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5" fontId="7" fillId="0" borderId="1" xfId="0" applyNumberFormat="1" applyFont="1" applyBorder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165" fontId="7" fillId="0" borderId="0" xfId="0" applyNumberFormat="1" applyFont="1" applyAlignment="1">
      <alignment vertical="top"/>
    </xf>
    <xf numFmtId="0" fontId="8" fillId="0" borderId="0" xfId="0" applyFont="1"/>
    <xf numFmtId="165" fontId="7" fillId="2" borderId="0" xfId="0" applyNumberFormat="1" applyFont="1" applyFill="1" applyAlignment="1">
      <alignment horizontal="left" vertical="top"/>
    </xf>
    <xf numFmtId="0" fontId="7" fillId="0" borderId="0" xfId="0" applyFont="1"/>
    <xf numFmtId="166" fontId="7" fillId="0" borderId="0" xfId="0" applyNumberFormat="1" applyFont="1"/>
    <xf numFmtId="4" fontId="7" fillId="0" borderId="0" xfId="0" applyNumberFormat="1" applyFont="1"/>
    <xf numFmtId="167" fontId="7" fillId="0" borderId="0" xfId="0" applyNumberFormat="1" applyFont="1"/>
    <xf numFmtId="11" fontId="7" fillId="0" borderId="0" xfId="0" applyNumberFormat="1" applyFont="1"/>
    <xf numFmtId="168" fontId="7" fillId="0" borderId="0" xfId="0" applyNumberFormat="1" applyFont="1"/>
    <xf numFmtId="2" fontId="7" fillId="0" borderId="0" xfId="2" applyNumberFormat="1" applyFont="1"/>
    <xf numFmtId="0" fontId="2" fillId="0" borderId="4" xfId="0" applyFont="1" applyBorder="1" applyAlignment="1">
      <alignment wrapText="1"/>
    </xf>
    <xf numFmtId="0" fontId="0" fillId="0" borderId="4" xfId="0" applyBorder="1"/>
    <xf numFmtId="0" fontId="4" fillId="3" borderId="5" xfId="1" applyFont="1" applyFill="1" applyBorder="1" applyAlignment="1">
      <alignment horizontal="left"/>
    </xf>
    <xf numFmtId="0" fontId="4" fillId="0" borderId="6" xfId="1" applyFont="1" applyBorder="1"/>
    <xf numFmtId="0" fontId="0" fillId="0" borderId="7" xfId="0" applyBorder="1"/>
    <xf numFmtId="0" fontId="9" fillId="0" borderId="3" xfId="3" applyFont="1" applyBorder="1"/>
    <xf numFmtId="0" fontId="9" fillId="0" borderId="3" xfId="3" applyFont="1" applyBorder="1" applyAlignment="1">
      <alignment horizontal="right"/>
    </xf>
    <xf numFmtId="0" fontId="10" fillId="0" borderId="0" xfId="3"/>
    <xf numFmtId="0" fontId="9" fillId="0" borderId="0" xfId="3" applyFont="1" applyAlignment="1">
      <alignment horizontal="right"/>
    </xf>
    <xf numFmtId="0" fontId="9" fillId="0" borderId="0" xfId="3" applyFont="1"/>
    <xf numFmtId="0" fontId="11" fillId="0" borderId="3" xfId="3" applyFont="1" applyBorder="1"/>
    <xf numFmtId="0" fontId="11" fillId="0" borderId="0" xfId="3" applyFont="1"/>
    <xf numFmtId="0" fontId="4" fillId="3" borderId="2" xfId="3" applyFont="1" applyFill="1" applyBorder="1" applyAlignment="1">
      <alignment horizontal="center"/>
    </xf>
    <xf numFmtId="0" fontId="4" fillId="3" borderId="2" xfId="3" applyFont="1" applyFill="1" applyBorder="1" applyAlignment="1">
      <alignment horizontal="center" wrapText="1"/>
    </xf>
    <xf numFmtId="0" fontId="0" fillId="4" borderId="0" xfId="0" applyFill="1"/>
    <xf numFmtId="0" fontId="0" fillId="4" borderId="4" xfId="0" applyFill="1" applyBorder="1"/>
    <xf numFmtId="0" fontId="2" fillId="4" borderId="0" xfId="0" applyFont="1" applyFill="1"/>
    <xf numFmtId="0" fontId="12" fillId="0" borderId="0" xfId="0" applyFont="1"/>
    <xf numFmtId="0" fontId="4" fillId="3" borderId="8" xfId="3" applyFont="1" applyFill="1" applyBorder="1" applyAlignment="1">
      <alignment horizontal="center" wrapText="1"/>
    </xf>
    <xf numFmtId="0" fontId="9" fillId="0" borderId="3" xfId="4" applyFont="1" applyBorder="1"/>
    <xf numFmtId="0" fontId="9" fillId="0" borderId="3" xfId="4" applyFont="1" applyBorder="1" applyAlignment="1">
      <alignment horizontal="right"/>
    </xf>
    <xf numFmtId="0" fontId="3" fillId="0" borderId="0" xfId="4"/>
    <xf numFmtId="0" fontId="4" fillId="0" borderId="3" xfId="4" applyFont="1" applyBorder="1"/>
    <xf numFmtId="0" fontId="4" fillId="3" borderId="2" xfId="4" applyFont="1" applyFill="1" applyBorder="1" applyAlignment="1">
      <alignment horizontal="center"/>
    </xf>
    <xf numFmtId="0" fontId="4" fillId="3" borderId="9" xfId="4" applyFont="1" applyFill="1" applyBorder="1" applyAlignment="1">
      <alignment horizontal="center"/>
    </xf>
    <xf numFmtId="0" fontId="7" fillId="5" borderId="0" xfId="0" applyFont="1" applyFill="1" applyAlignment="1">
      <alignment vertical="top"/>
    </xf>
    <xf numFmtId="11" fontId="0" fillId="0" borderId="0" xfId="0" applyNumberFormat="1"/>
    <xf numFmtId="0" fontId="14" fillId="5" borderId="0" xfId="0" applyFont="1" applyFill="1"/>
    <xf numFmtId="165" fontId="16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left" wrapText="1"/>
    </xf>
    <xf numFmtId="0" fontId="17" fillId="0" borderId="0" xfId="0" applyFont="1"/>
    <xf numFmtId="0" fontId="17" fillId="5" borderId="0" xfId="0" applyFont="1" applyFill="1"/>
    <xf numFmtId="0" fontId="18" fillId="0" borderId="0" xfId="0" applyFont="1"/>
    <xf numFmtId="0" fontId="18" fillId="7" borderId="0" xfId="0" applyFont="1" applyFill="1"/>
    <xf numFmtId="0" fontId="0" fillId="7" borderId="0" xfId="0" applyFill="1"/>
    <xf numFmtId="1" fontId="16" fillId="0" borderId="0" xfId="0" applyNumberFormat="1" applyFont="1" applyAlignment="1">
      <alignment vertical="top"/>
    </xf>
    <xf numFmtId="0" fontId="16" fillId="0" borderId="0" xfId="0" applyFont="1" applyAlignment="1">
      <alignment horizontal="center" vertical="top"/>
    </xf>
    <xf numFmtId="0" fontId="16" fillId="0" borderId="0" xfId="0" applyFont="1" applyAlignment="1">
      <alignment vertical="top"/>
    </xf>
    <xf numFmtId="1" fontId="16" fillId="5" borderId="0" xfId="0" applyNumberFormat="1" applyFont="1" applyFill="1" applyAlignment="1">
      <alignment vertical="top"/>
    </xf>
    <xf numFmtId="165" fontId="16" fillId="5" borderId="0" xfId="0" applyNumberFormat="1" applyFont="1" applyFill="1" applyAlignment="1">
      <alignment horizontal="right" vertical="top"/>
    </xf>
    <xf numFmtId="0" fontId="16" fillId="5" borderId="0" xfId="0" applyFont="1" applyFill="1" applyAlignment="1">
      <alignment horizontal="center" vertical="top"/>
    </xf>
    <xf numFmtId="0" fontId="16" fillId="5" borderId="0" xfId="0" applyFont="1" applyFill="1" applyAlignment="1">
      <alignment vertical="top"/>
    </xf>
    <xf numFmtId="165" fontId="16" fillId="2" borderId="0" xfId="0" applyNumberFormat="1" applyFont="1" applyFill="1" applyAlignment="1">
      <alignment horizontal="right" vertical="top"/>
    </xf>
    <xf numFmtId="1" fontId="16" fillId="7" borderId="0" xfId="0" applyNumberFormat="1" applyFont="1" applyFill="1" applyAlignment="1">
      <alignment vertical="top"/>
    </xf>
    <xf numFmtId="0" fontId="19" fillId="6" borderId="0" xfId="0" applyFont="1" applyFill="1" applyAlignment="1">
      <alignment vertical="top"/>
    </xf>
    <xf numFmtId="165" fontId="19" fillId="6" borderId="0" xfId="0" applyNumberFormat="1" applyFont="1" applyFill="1"/>
    <xf numFmtId="165" fontId="5" fillId="6" borderId="0" xfId="0" applyNumberFormat="1" applyFont="1" applyFill="1" applyAlignment="1">
      <alignment horizontal="right" vertical="top"/>
    </xf>
    <xf numFmtId="0" fontId="20" fillId="6" borderId="3" xfId="5" applyFont="1" applyFill="1" applyBorder="1" applyAlignment="1">
      <alignment horizontal="right" wrapText="1"/>
    </xf>
    <xf numFmtId="165" fontId="20" fillId="6" borderId="0" xfId="0" applyNumberFormat="1" applyFont="1" applyFill="1" applyAlignment="1">
      <alignment horizontal="right" vertical="top"/>
    </xf>
    <xf numFmtId="0" fontId="19" fillId="6" borderId="0" xfId="0" applyFont="1" applyFill="1" applyAlignment="1">
      <alignment horizontal="center"/>
    </xf>
    <xf numFmtId="0" fontId="19" fillId="6" borderId="0" xfId="0" applyFont="1" applyFill="1"/>
    <xf numFmtId="0" fontId="16" fillId="6" borderId="0" xfId="0" applyFont="1" applyFill="1" applyAlignment="1">
      <alignment vertical="top"/>
    </xf>
    <xf numFmtId="0" fontId="13" fillId="6" borderId="0" xfId="0" applyFont="1" applyFill="1"/>
    <xf numFmtId="165" fontId="19" fillId="6" borderId="0" xfId="2" applyNumberFormat="1" applyFont="1" applyFill="1"/>
    <xf numFmtId="0" fontId="19" fillId="7" borderId="0" xfId="0" applyFont="1" applyFill="1" applyAlignment="1">
      <alignment vertical="top"/>
    </xf>
    <xf numFmtId="165" fontId="19" fillId="7" borderId="0" xfId="0" applyNumberFormat="1" applyFont="1" applyFill="1" applyAlignment="1">
      <alignment vertical="top"/>
    </xf>
    <xf numFmtId="165" fontId="5" fillId="7" borderId="0" xfId="0" applyNumberFormat="1" applyFont="1" applyFill="1" applyAlignment="1">
      <alignment horizontal="right" vertical="top"/>
    </xf>
    <xf numFmtId="0" fontId="13" fillId="7" borderId="3" xfId="5" applyFont="1" applyFill="1" applyBorder="1" applyAlignment="1">
      <alignment horizontal="right" wrapText="1"/>
    </xf>
    <xf numFmtId="165" fontId="13" fillId="7" borderId="0" xfId="0" applyNumberFormat="1" applyFont="1" applyFill="1" applyAlignment="1">
      <alignment horizontal="right" vertical="top"/>
    </xf>
    <xf numFmtId="0" fontId="20" fillId="7" borderId="3" xfId="5" applyFont="1" applyFill="1" applyBorder="1" applyAlignment="1">
      <alignment horizontal="right" wrapText="1"/>
    </xf>
    <xf numFmtId="0" fontId="13" fillId="7" borderId="0" xfId="0" applyFont="1" applyFill="1" applyAlignment="1">
      <alignment horizontal="center" vertical="top"/>
    </xf>
    <xf numFmtId="0" fontId="13" fillId="7" borderId="0" xfId="0" applyFont="1" applyFill="1" applyAlignment="1">
      <alignment vertical="top"/>
    </xf>
    <xf numFmtId="0" fontId="16" fillId="7" borderId="0" xfId="0" applyFont="1" applyFill="1" applyAlignment="1">
      <alignment vertical="top"/>
    </xf>
    <xf numFmtId="0" fontId="13" fillId="7" borderId="0" xfId="0" applyFont="1" applyFill="1"/>
    <xf numFmtId="11" fontId="13" fillId="6" borderId="0" xfId="0" applyNumberFormat="1" applyFont="1" applyFill="1"/>
    <xf numFmtId="0" fontId="13" fillId="6" borderId="0" xfId="0" applyFont="1" applyFill="1" applyAlignment="1">
      <alignment horizontal="center" vertical="top"/>
    </xf>
    <xf numFmtId="0" fontId="16" fillId="0" borderId="1" xfId="0" applyFont="1" applyBorder="1" applyAlignment="1">
      <alignment horizontal="left" wrapText="1"/>
    </xf>
    <xf numFmtId="165" fontId="16" fillId="0" borderId="1" xfId="0" applyNumberFormat="1" applyFont="1" applyBorder="1" applyAlignment="1">
      <alignment horizontal="right" wrapText="1"/>
    </xf>
    <xf numFmtId="0" fontId="16" fillId="0" borderId="1" xfId="0" applyFont="1" applyBorder="1" applyAlignment="1">
      <alignment horizontal="center" wrapText="1"/>
    </xf>
    <xf numFmtId="0" fontId="1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21" fillId="0" borderId="0" xfId="0" applyFont="1" applyAlignment="1">
      <alignment vertical="top"/>
    </xf>
    <xf numFmtId="0" fontId="22" fillId="0" borderId="0" xfId="0" applyFont="1"/>
    <xf numFmtId="0" fontId="7" fillId="0" borderId="10" xfId="0" applyFont="1" applyBorder="1" applyAlignment="1">
      <alignment horizontal="center"/>
    </xf>
    <xf numFmtId="0" fontId="9" fillId="0" borderId="11" xfId="3" applyFont="1" applyBorder="1"/>
    <xf numFmtId="0" fontId="9" fillId="0" borderId="12" xfId="3" applyFont="1" applyBorder="1"/>
    <xf numFmtId="0" fontId="9" fillId="0" borderId="13" xfId="3" applyFont="1" applyBorder="1"/>
    <xf numFmtId="0" fontId="9" fillId="0" borderId="12" xfId="3" applyFont="1" applyBorder="1" applyAlignment="1">
      <alignment horizontal="right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170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3" fillId="0" borderId="0" xfId="0" applyFont="1" applyAlignment="1">
      <alignment horizontal="center"/>
    </xf>
    <xf numFmtId="170" fontId="23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left"/>
    </xf>
    <xf numFmtId="165" fontId="25" fillId="0" borderId="1" xfId="0" applyNumberFormat="1" applyFont="1" applyBorder="1" applyAlignment="1">
      <alignment horizontal="left"/>
    </xf>
    <xf numFmtId="0" fontId="25" fillId="0" borderId="0" xfId="0" applyFont="1" applyAlignment="1">
      <alignment horizontal="left"/>
    </xf>
    <xf numFmtId="0" fontId="23" fillId="0" borderId="0" xfId="0" applyFont="1" applyAlignment="1">
      <alignment vertical="top"/>
    </xf>
    <xf numFmtId="1" fontId="23" fillId="0" borderId="0" xfId="0" applyNumberFormat="1" applyFont="1" applyAlignment="1">
      <alignment vertical="top"/>
    </xf>
    <xf numFmtId="169" fontId="23" fillId="0" borderId="0" xfId="0" applyNumberFormat="1" applyFont="1"/>
    <xf numFmtId="165" fontId="23" fillId="0" borderId="0" xfId="0" applyNumberFormat="1" applyFont="1" applyAlignment="1">
      <alignment horizontal="right" vertical="top"/>
    </xf>
    <xf numFmtId="165" fontId="23" fillId="0" borderId="0" xfId="0" applyNumberFormat="1" applyFont="1" applyAlignment="1">
      <alignment horizontal="right"/>
    </xf>
    <xf numFmtId="0" fontId="25" fillId="0" borderId="0" xfId="0" applyFont="1" applyAlignment="1">
      <alignment vertical="top"/>
    </xf>
    <xf numFmtId="165" fontId="23" fillId="0" borderId="0" xfId="0" applyNumberFormat="1" applyFont="1" applyAlignment="1">
      <alignment vertical="top"/>
    </xf>
    <xf numFmtId="0" fontId="26" fillId="0" borderId="0" xfId="0" applyFont="1"/>
    <xf numFmtId="165" fontId="25" fillId="0" borderId="0" xfId="0" applyNumberFormat="1" applyFont="1" applyAlignment="1">
      <alignment vertical="top"/>
    </xf>
    <xf numFmtId="0" fontId="0" fillId="0" borderId="0" xfId="0" applyAlignment="1">
      <alignment horizontal="center"/>
    </xf>
    <xf numFmtId="0" fontId="0" fillId="5" borderId="0" xfId="0" applyFill="1"/>
    <xf numFmtId="0" fontId="4" fillId="3" borderId="9" xfId="3" applyFont="1" applyFill="1" applyBorder="1" applyAlignment="1">
      <alignment horizontal="center" wrapText="1"/>
    </xf>
    <xf numFmtId="171" fontId="25" fillId="0" borderId="0" xfId="0" applyNumberFormat="1" applyFont="1" applyAlignment="1">
      <alignment horizontal="center"/>
    </xf>
    <xf numFmtId="0" fontId="9" fillId="0" borderId="3" xfId="3" applyFont="1" applyBorder="1" applyAlignment="1">
      <alignment horizontal="center"/>
    </xf>
    <xf numFmtId="0" fontId="9" fillId="0" borderId="12" xfId="3" applyFont="1" applyBorder="1" applyAlignment="1">
      <alignment horizontal="center"/>
    </xf>
    <xf numFmtId="0" fontId="9" fillId="0" borderId="0" xfId="3" applyFont="1" applyAlignment="1">
      <alignment horizontal="center"/>
    </xf>
    <xf numFmtId="0" fontId="9" fillId="0" borderId="14" xfId="3" applyFont="1" applyBorder="1"/>
    <xf numFmtId="0" fontId="13" fillId="0" borderId="0" xfId="0" applyFont="1"/>
    <xf numFmtId="0" fontId="19" fillId="0" borderId="0" xfId="0" applyFont="1" applyAlignment="1">
      <alignment vertical="top"/>
    </xf>
    <xf numFmtId="165" fontId="19" fillId="0" borderId="0" xfId="0" applyNumberFormat="1" applyFont="1" applyAlignment="1">
      <alignment vertical="top"/>
    </xf>
    <xf numFmtId="0" fontId="27" fillId="0" borderId="0" xfId="0" applyFont="1"/>
    <xf numFmtId="0" fontId="24" fillId="0" borderId="0" xfId="0" applyFont="1" applyAlignment="1">
      <alignment vertical="top"/>
    </xf>
    <xf numFmtId="0" fontId="2" fillId="0" borderId="15" xfId="0" applyFont="1" applyBorder="1"/>
    <xf numFmtId="0" fontId="27" fillId="0" borderId="16" xfId="0" applyFont="1" applyBorder="1"/>
    <xf numFmtId="0" fontId="2" fillId="0" borderId="16" xfId="0" applyFont="1" applyBorder="1"/>
    <xf numFmtId="0" fontId="2" fillId="0" borderId="17" xfId="0" applyFont="1" applyBorder="1"/>
    <xf numFmtId="0" fontId="27" fillId="0" borderId="15" xfId="0" applyFont="1" applyBorder="1"/>
    <xf numFmtId="0" fontId="27" fillId="0" borderId="17" xfId="0" applyFont="1" applyBorder="1"/>
    <xf numFmtId="0" fontId="0" fillId="0" borderId="16" xfId="0" applyBorder="1"/>
    <xf numFmtId="0" fontId="13" fillId="0" borderId="16" xfId="0" applyFont="1" applyBorder="1"/>
    <xf numFmtId="0" fontId="2" fillId="0" borderId="1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18" xfId="3" applyFont="1" applyBorder="1"/>
    <xf numFmtId="0" fontId="0" fillId="0" borderId="19" xfId="0" applyBorder="1"/>
    <xf numFmtId="0" fontId="19" fillId="0" borderId="19" xfId="0" applyFont="1" applyBorder="1" applyAlignment="1">
      <alignment horizontal="right"/>
    </xf>
    <xf numFmtId="0" fontId="9" fillId="0" borderId="20" xfId="3" applyFont="1" applyBorder="1"/>
    <xf numFmtId="0" fontId="9" fillId="0" borderId="6" xfId="3" applyFont="1" applyBorder="1"/>
    <xf numFmtId="0" fontId="0" fillId="0" borderId="4" xfId="0" applyBorder="1" applyAlignment="1">
      <alignment horizontal="center"/>
    </xf>
    <xf numFmtId="0" fontId="19" fillId="0" borderId="4" xfId="0" applyFont="1" applyBorder="1" applyAlignment="1">
      <alignment horizontal="right"/>
    </xf>
    <xf numFmtId="0" fontId="19" fillId="0" borderId="21" xfId="0" applyFont="1" applyBorder="1" applyAlignment="1">
      <alignment horizontal="right"/>
    </xf>
    <xf numFmtId="0" fontId="4" fillId="0" borderId="0" xfId="3" applyFont="1"/>
    <xf numFmtId="0" fontId="9" fillId="0" borderId="22" xfId="3" applyFont="1" applyBorder="1"/>
    <xf numFmtId="0" fontId="9" fillId="0" borderId="23" xfId="3" applyFont="1" applyBorder="1"/>
    <xf numFmtId="0" fontId="4" fillId="3" borderId="24" xfId="3" applyFont="1" applyFill="1" applyBorder="1" applyAlignment="1">
      <alignment horizontal="center"/>
    </xf>
    <xf numFmtId="0" fontId="4" fillId="3" borderId="25" xfId="3" applyFont="1" applyFill="1" applyBorder="1" applyAlignment="1">
      <alignment horizontal="center"/>
    </xf>
    <xf numFmtId="0" fontId="4" fillId="3" borderId="25" xfId="3" applyFont="1" applyFill="1" applyBorder="1" applyAlignment="1">
      <alignment horizontal="center" wrapText="1"/>
    </xf>
    <xf numFmtId="0" fontId="2" fillId="0" borderId="16" xfId="0" applyFont="1" applyBorder="1" applyAlignment="1">
      <alignment wrapText="1"/>
    </xf>
    <xf numFmtId="0" fontId="4" fillId="3" borderId="26" xfId="3" applyFont="1" applyFill="1" applyBorder="1" applyAlignment="1">
      <alignment horizontal="center" wrapText="1"/>
    </xf>
    <xf numFmtId="0" fontId="4" fillId="3" borderId="27" xfId="3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72" fontId="0" fillId="0" borderId="0" xfId="0" applyNumberFormat="1"/>
    <xf numFmtId="0" fontId="0" fillId="6" borderId="0" xfId="0" applyFill="1"/>
    <xf numFmtId="0" fontId="9" fillId="6" borderId="3" xfId="4" applyFont="1" applyFill="1" applyBorder="1"/>
    <xf numFmtId="0" fontId="9" fillId="6" borderId="3" xfId="4" applyFont="1" applyFill="1" applyBorder="1" applyAlignment="1">
      <alignment horizontal="right"/>
    </xf>
    <xf numFmtId="0" fontId="3" fillId="6" borderId="0" xfId="4" applyFill="1"/>
    <xf numFmtId="0" fontId="9" fillId="0" borderId="0" xfId="4" applyFont="1" applyAlignment="1">
      <alignment horizontal="right"/>
    </xf>
    <xf numFmtId="0" fontId="29" fillId="0" borderId="0" xfId="0" applyFont="1"/>
    <xf numFmtId="0" fontId="29" fillId="7" borderId="0" xfId="0" applyFont="1" applyFill="1"/>
    <xf numFmtId="0" fontId="29" fillId="6" borderId="0" xfId="0" applyFont="1" applyFill="1"/>
    <xf numFmtId="0" fontId="4" fillId="0" borderId="2" xfId="3" applyFont="1" applyBorder="1" applyAlignment="1">
      <alignment horizontal="center" wrapText="1"/>
    </xf>
    <xf numFmtId="0" fontId="9" fillId="0" borderId="0" xfId="4" applyFont="1"/>
    <xf numFmtId="0" fontId="4" fillId="0" borderId="0" xfId="4" applyFont="1"/>
    <xf numFmtId="0" fontId="4" fillId="0" borderId="8" xfId="3" applyFont="1" applyBorder="1" applyAlignment="1">
      <alignment horizontal="center" wrapText="1"/>
    </xf>
    <xf numFmtId="0" fontId="27" fillId="0" borderId="2" xfId="3" applyFont="1" applyBorder="1" applyAlignment="1">
      <alignment horizontal="center" wrapText="1"/>
    </xf>
    <xf numFmtId="0" fontId="28" fillId="0" borderId="0" xfId="0" applyFont="1"/>
    <xf numFmtId="0" fontId="4" fillId="0" borderId="0" xfId="3" applyFont="1" applyAlignment="1">
      <alignment horizontal="right"/>
    </xf>
    <xf numFmtId="0" fontId="0" fillId="0" borderId="10" xfId="0" applyBorder="1"/>
    <xf numFmtId="0" fontId="0" fillId="0" borderId="30" xfId="0" applyBorder="1"/>
    <xf numFmtId="0" fontId="0" fillId="0" borderId="21" xfId="0" applyBorder="1"/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4" xfId="0" applyFont="1" applyBorder="1"/>
    <xf numFmtId="0" fontId="30" fillId="0" borderId="31" xfId="0" applyFont="1" applyBorder="1"/>
    <xf numFmtId="0" fontId="23" fillId="0" borderId="10" xfId="0" applyFont="1" applyBorder="1" applyAlignment="1">
      <alignment vertical="top"/>
    </xf>
    <xf numFmtId="0" fontId="25" fillId="0" borderId="10" xfId="0" applyFont="1" applyBorder="1" applyAlignment="1">
      <alignment vertical="top"/>
    </xf>
    <xf numFmtId="0" fontId="2" fillId="0" borderId="10" xfId="0" applyFont="1" applyBorder="1"/>
    <xf numFmtId="0" fontId="31" fillId="0" borderId="0" xfId="0" applyFont="1"/>
    <xf numFmtId="165" fontId="25" fillId="0" borderId="16" xfId="0" applyNumberFormat="1" applyFont="1" applyBorder="1" applyAlignment="1">
      <alignment horizontal="left"/>
    </xf>
    <xf numFmtId="0" fontId="0" fillId="0" borderId="17" xfId="0" applyBorder="1"/>
    <xf numFmtId="0" fontId="30" fillId="8" borderId="31" xfId="0" applyFont="1" applyFill="1" applyBorder="1"/>
    <xf numFmtId="0" fontId="30" fillId="8" borderId="32" xfId="0" applyFont="1" applyFill="1" applyBorder="1"/>
    <xf numFmtId="0" fontId="2" fillId="8" borderId="15" xfId="0" applyFont="1" applyFill="1" applyBorder="1"/>
    <xf numFmtId="0" fontId="2" fillId="8" borderId="16" xfId="0" applyFont="1" applyFill="1" applyBorder="1"/>
    <xf numFmtId="165" fontId="25" fillId="8" borderId="16" xfId="0" applyNumberFormat="1" applyFont="1" applyFill="1" applyBorder="1" applyAlignment="1">
      <alignment horizontal="left"/>
    </xf>
    <xf numFmtId="0" fontId="2" fillId="8" borderId="17" xfId="0" applyFont="1" applyFill="1" applyBorder="1"/>
    <xf numFmtId="0" fontId="0" fillId="8" borderId="0" xfId="0" applyFill="1"/>
    <xf numFmtId="0" fontId="2" fillId="8" borderId="0" xfId="0" applyFont="1" applyFill="1"/>
    <xf numFmtId="0" fontId="25" fillId="0" borderId="15" xfId="0" applyFont="1" applyBorder="1" applyAlignment="1">
      <alignment horizontal="left"/>
    </xf>
    <xf numFmtId="0" fontId="25" fillId="0" borderId="16" xfId="0" applyFont="1" applyBorder="1" applyAlignment="1">
      <alignment horizontal="left"/>
    </xf>
    <xf numFmtId="0" fontId="32" fillId="0" borderId="0" xfId="0" applyFont="1" applyAlignment="1">
      <alignment wrapText="1"/>
    </xf>
    <xf numFmtId="0" fontId="33" fillId="0" borderId="0" xfId="0" applyFont="1"/>
    <xf numFmtId="165" fontId="19" fillId="0" borderId="0" xfId="0" applyNumberFormat="1" applyFont="1" applyAlignment="1">
      <alignment horizontal="right" vertical="top"/>
    </xf>
    <xf numFmtId="0" fontId="34" fillId="0" borderId="3" xfId="3" applyFont="1" applyBorder="1" applyAlignment="1">
      <alignment horizontal="right" wrapText="1"/>
    </xf>
    <xf numFmtId="0" fontId="0" fillId="0" borderId="28" xfId="0" applyBorder="1"/>
    <xf numFmtId="0" fontId="0" fillId="0" borderId="29" xfId="0" applyBorder="1"/>
    <xf numFmtId="0" fontId="0" fillId="0" borderId="33" xfId="0" applyBorder="1"/>
    <xf numFmtId="0" fontId="36" fillId="0" borderId="0" xfId="0" applyFont="1"/>
    <xf numFmtId="0" fontId="35" fillId="0" borderId="0" xfId="0" applyFont="1" applyAlignment="1">
      <alignment vertical="center"/>
    </xf>
    <xf numFmtId="0" fontId="13" fillId="0" borderId="0" xfId="0" applyFont="1" applyAlignment="1">
      <alignment vertical="top"/>
    </xf>
    <xf numFmtId="0" fontId="4" fillId="0" borderId="35" xfId="3" applyFont="1" applyBorder="1" applyAlignment="1">
      <alignment horizontal="center" wrapText="1"/>
    </xf>
    <xf numFmtId="0" fontId="4" fillId="0" borderId="34" xfId="3" applyFont="1" applyBorder="1" applyAlignment="1">
      <alignment horizontal="center" wrapText="1"/>
    </xf>
    <xf numFmtId="0" fontId="4" fillId="6" borderId="3" xfId="4" applyFont="1" applyFill="1" applyBorder="1"/>
    <xf numFmtId="0" fontId="2" fillId="9" borderId="0" xfId="0" applyFont="1" applyFill="1"/>
    <xf numFmtId="0" fontId="2" fillId="9" borderId="4" xfId="0" applyFont="1" applyFill="1" applyBorder="1"/>
    <xf numFmtId="173" fontId="0" fillId="0" borderId="0" xfId="0" applyNumberFormat="1"/>
    <xf numFmtId="0" fontId="2" fillId="9" borderId="0" xfId="0" applyFont="1" applyFill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4" fillId="0" borderId="0" xfId="4" applyFont="1" applyFill="1" applyBorder="1"/>
    <xf numFmtId="2" fontId="0" fillId="0" borderId="0" xfId="0" applyNumberFormat="1"/>
    <xf numFmtId="0" fontId="37" fillId="0" borderId="0" xfId="4" applyFont="1" applyFill="1" applyBorder="1"/>
    <xf numFmtId="2" fontId="29" fillId="0" borderId="0" xfId="0" applyNumberFormat="1" applyFont="1"/>
    <xf numFmtId="2" fontId="9" fillId="0" borderId="0" xfId="4" applyNumberFormat="1" applyFont="1" applyAlignment="1">
      <alignment horizontal="right"/>
    </xf>
    <xf numFmtId="2" fontId="28" fillId="0" borderId="0" xfId="0" applyNumberFormat="1" applyFont="1"/>
    <xf numFmtId="0" fontId="12" fillId="0" borderId="0" xfId="0" applyFont="1" applyAlignment="1">
      <alignment horizontal="left"/>
    </xf>
  </cellXfs>
  <cellStyles count="6">
    <cellStyle name="Normal" xfId="0" builtinId="0"/>
    <cellStyle name="Normal_NET" xfId="2" xr:uid="{D18F6ADC-085A-497F-8160-2130F812EE17}"/>
    <cellStyle name="Normal_Point" xfId="1" xr:uid="{DF3C8206-FEA2-4BB9-9908-96BE53E0FF99}"/>
    <cellStyle name="Normal_Sheet2" xfId="3" xr:uid="{7BDC564B-9C97-47A8-AAE3-6BC76529B707}"/>
    <cellStyle name="Normal_Sheet3" xfId="4" xr:uid="{C0F308A9-B849-4C41-8AE8-755B0DB3ED2C}"/>
    <cellStyle name="Normal_Sunil_NP" xfId="5" xr:uid="{6404D3EB-EEB4-4E84-B2E3-E04FCE4EBB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14</xdr:row>
      <xdr:rowOff>106680</xdr:rowOff>
    </xdr:from>
    <xdr:ext cx="6057900" cy="1642373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9E2906B-7025-5A72-78F1-B4B557D250B3}"/>
            </a:ext>
          </a:extLst>
        </xdr:cNvPr>
        <xdr:cNvSpPr txBox="1"/>
      </xdr:nvSpPr>
      <xdr:spPr>
        <a:xfrm>
          <a:off x="0" y="2667000"/>
          <a:ext cx="6057900" cy="1642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This attached spreadsheet has 10 (6 types) tabs described below. Emissions are annual (tons per year).</a:t>
          </a:r>
        </a:p>
        <a:p>
          <a:r>
            <a:rPr lang="en-US" sz="1100"/>
            <a:t>Nonpoint, Point Annual_Daily, Point ERCs, Point GF, M-A-R, NR Mobile, OR Mobile, Quasi Pt</a:t>
          </a:r>
        </a:p>
        <a:p>
          <a:r>
            <a:rPr lang="en-US" sz="1100"/>
            <a:t>For Nonpoint- Nonpoint from the EPAs emission modeling platform+ MDE (missing from the EPA)</a:t>
          </a:r>
        </a:p>
        <a:p>
          <a:r>
            <a:rPr lang="en-US" sz="1100"/>
            <a:t>M-A-R- Commercial Marine Vessels (C1C2, C3 files), Aircraft- Included in point inventory but separate folder, RailRoad- from Nonpoint datasets </a:t>
          </a:r>
        </a:p>
        <a:p>
          <a:r>
            <a:rPr lang="en-US" sz="1100"/>
            <a:t>Quasi Pt (Andrew AFB): From the Pt dataset</a:t>
          </a:r>
        </a:p>
        <a:p>
          <a:endParaRPr lang="en-US" sz="1200"/>
        </a:p>
        <a:p>
          <a:r>
            <a:rPr lang="en-US" sz="1100">
              <a:solidFill>
                <a:srgbClr val="FF0000"/>
              </a:solidFill>
            </a:rPr>
            <a:t>Data Source: https://www.epa.gov/air-emissions-modeling/2022v1-emissions-modeling-platform (View the 2022v1 Emissions Data Retrieval Tool)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9519F-3FCF-46B5-B194-E813B04B577E}">
  <dimension ref="B1:H20"/>
  <sheetViews>
    <sheetView zoomScaleNormal="100" workbookViewId="0">
      <selection activeCell="D27" sqref="D27"/>
    </sheetView>
  </sheetViews>
  <sheetFormatPr defaultRowHeight="14.4" x14ac:dyDescent="0.3"/>
  <cols>
    <col min="2" max="2" width="25.88671875" customWidth="1"/>
    <col min="3" max="3" width="14.33203125" customWidth="1"/>
  </cols>
  <sheetData>
    <row r="1" spans="2:3" x14ac:dyDescent="0.3">
      <c r="B1" t="s">
        <v>2033</v>
      </c>
    </row>
    <row r="2" spans="2:3" x14ac:dyDescent="0.3">
      <c r="B2" t="s">
        <v>2032</v>
      </c>
    </row>
    <row r="3" spans="2:3" x14ac:dyDescent="0.3">
      <c r="B3" t="s">
        <v>2035</v>
      </c>
    </row>
    <row r="4" spans="2:3" x14ac:dyDescent="0.3">
      <c r="B4" t="s">
        <v>2034</v>
      </c>
    </row>
    <row r="5" spans="2:3" x14ac:dyDescent="0.3">
      <c r="B5" t="s">
        <v>2036</v>
      </c>
    </row>
    <row r="6" spans="2:3" x14ac:dyDescent="0.3">
      <c r="B6" t="s">
        <v>394</v>
      </c>
    </row>
    <row r="8" spans="2:3" x14ac:dyDescent="0.3">
      <c r="B8" t="s">
        <v>1288</v>
      </c>
      <c r="C8" t="s">
        <v>1289</v>
      </c>
    </row>
    <row r="9" spans="2:3" x14ac:dyDescent="0.3">
      <c r="C9" t="s">
        <v>1290</v>
      </c>
    </row>
    <row r="10" spans="2:3" x14ac:dyDescent="0.3">
      <c r="B10" t="s">
        <v>1300</v>
      </c>
      <c r="C10" t="s">
        <v>1301</v>
      </c>
    </row>
    <row r="12" spans="2:3" x14ac:dyDescent="0.3">
      <c r="B12" t="s">
        <v>1291</v>
      </c>
      <c r="C12" t="s">
        <v>1292</v>
      </c>
    </row>
    <row r="14" spans="2:3" x14ac:dyDescent="0.3">
      <c r="B14" t="s">
        <v>1275</v>
      </c>
      <c r="C14" t="s">
        <v>1293</v>
      </c>
    </row>
    <row r="16" spans="2:3" x14ac:dyDescent="0.3">
      <c r="B16" t="s">
        <v>1294</v>
      </c>
      <c r="C16" t="s">
        <v>1295</v>
      </c>
    </row>
    <row r="18" spans="2:8" x14ac:dyDescent="0.3">
      <c r="B18" t="s">
        <v>1296</v>
      </c>
      <c r="C18" t="s">
        <v>1297</v>
      </c>
    </row>
    <row r="20" spans="2:8" x14ac:dyDescent="0.3">
      <c r="B20" t="s">
        <v>1298</v>
      </c>
      <c r="C20" t="s">
        <v>1299</v>
      </c>
      <c r="H20" s="39" t="s">
        <v>1302</v>
      </c>
    </row>
  </sheetData>
  <pageMargins left="0.25" right="0.25" top="0.75" bottom="0.75" header="0.3" footer="0.3"/>
  <pageSetup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26E6F-697E-4F8D-9B43-02A1AF6D37E4}">
  <dimension ref="A1:M10"/>
  <sheetViews>
    <sheetView workbookViewId="0">
      <selection sqref="A1:XFD1048576"/>
    </sheetView>
  </sheetViews>
  <sheetFormatPr defaultRowHeight="14.4" x14ac:dyDescent="0.3"/>
  <cols>
    <col min="1" max="1" width="11" customWidth="1"/>
    <col min="2" max="2" width="13.109375" customWidth="1"/>
    <col min="5" max="7" width="8.88671875" customWidth="1"/>
  </cols>
  <sheetData>
    <row r="1" spans="1:13" x14ac:dyDescent="0.3">
      <c r="C1">
        <v>2022</v>
      </c>
      <c r="D1">
        <v>2022</v>
      </c>
      <c r="F1">
        <v>2022</v>
      </c>
      <c r="G1">
        <v>2022</v>
      </c>
      <c r="I1">
        <v>2032</v>
      </c>
      <c r="J1">
        <v>2032</v>
      </c>
      <c r="L1">
        <v>2038</v>
      </c>
      <c r="M1">
        <v>2038</v>
      </c>
    </row>
    <row r="2" spans="1:13" x14ac:dyDescent="0.3">
      <c r="A2" t="s">
        <v>1</v>
      </c>
      <c r="B2" t="s">
        <v>1270</v>
      </c>
      <c r="C2" t="s">
        <v>1273</v>
      </c>
      <c r="D2" t="s">
        <v>1272</v>
      </c>
      <c r="F2" t="s">
        <v>1279</v>
      </c>
      <c r="G2" t="s">
        <v>1280</v>
      </c>
      <c r="I2" t="s">
        <v>1279</v>
      </c>
      <c r="J2" t="s">
        <v>1280</v>
      </c>
      <c r="L2" t="s">
        <v>1279</v>
      </c>
      <c r="M2" t="s">
        <v>1280</v>
      </c>
    </row>
    <row r="3" spans="1:13" x14ac:dyDescent="0.3">
      <c r="A3" t="s">
        <v>213</v>
      </c>
      <c r="B3" t="s">
        <v>1271</v>
      </c>
      <c r="C3">
        <f>'Point Annual_Daily_SCC-Rev2'!G749</f>
        <v>2016.4020345019972</v>
      </c>
      <c r="D3">
        <f>'Point Annual_Daily_SCC-Rev2'!H749</f>
        <v>481.11710544250042</v>
      </c>
      <c r="F3">
        <f>'Point Annual_Daily_SCC-Rev2'!I749</f>
        <v>36.072994306999981</v>
      </c>
      <c r="G3">
        <f>'Point Annual_Daily_SCC-Rev2'!J749</f>
        <v>2.8725651689999925</v>
      </c>
      <c r="I3">
        <f>'Point Annual_Daily_SCC-Rev2'!K749</f>
        <v>36.637639909564349</v>
      </c>
      <c r="J3">
        <f>'Point Annual_Daily_SCC-Rev2'!O749</f>
        <v>2.9897678129117202</v>
      </c>
      <c r="L3">
        <f>'Point Annual_Daily_SCC-Rev2'!L749</f>
        <v>36.809007603177527</v>
      </c>
      <c r="M3">
        <f>'Point Annual_Daily_SCC-Rev2'!P749</f>
        <v>3.1494488984581084</v>
      </c>
    </row>
    <row r="4" spans="1:13" x14ac:dyDescent="0.3">
      <c r="A4" t="s">
        <v>213</v>
      </c>
      <c r="B4" t="s">
        <v>1274</v>
      </c>
      <c r="C4">
        <f>'Non Point Rev3'!D248</f>
        <v>4733.1236404837109</v>
      </c>
      <c r="D4">
        <f>'NonPoint Sunil data in MD forma'!C841</f>
        <v>21508.13254355223</v>
      </c>
      <c r="F4">
        <f>'Non Point Rev3'!G248</f>
        <v>11.927806302820718</v>
      </c>
      <c r="G4">
        <f>'Non Point Rev3'!G826</f>
        <v>65.439828303911725</v>
      </c>
      <c r="I4">
        <f>'Non Point Rev3'!H248</f>
        <v>12.721732783026816</v>
      </c>
      <c r="J4">
        <f>'Non Point Rev3'!H826</f>
        <v>68.380241295687782</v>
      </c>
      <c r="L4">
        <f>'Non Point Rev3'!I248</f>
        <v>13.14431839929569</v>
      </c>
      <c r="M4">
        <f>'Non Point Rev3'!I826</f>
        <v>69.75403742405183</v>
      </c>
    </row>
    <row r="5" spans="1:13" x14ac:dyDescent="0.3">
      <c r="A5" t="s">
        <v>213</v>
      </c>
      <c r="B5" t="s">
        <v>1275</v>
      </c>
      <c r="C5">
        <f>'M-A-R Rev2'!C269</f>
        <v>1234.8239032096678</v>
      </c>
      <c r="D5">
        <f>'Non Point Rev3'!D826</f>
        <v>21175.932580983826</v>
      </c>
    </row>
    <row r="6" spans="1:13" x14ac:dyDescent="0.3">
      <c r="A6" t="s">
        <v>213</v>
      </c>
      <c r="B6" t="s">
        <v>1276</v>
      </c>
    </row>
    <row r="7" spans="1:13" x14ac:dyDescent="0.3">
      <c r="A7" t="s">
        <v>213</v>
      </c>
      <c r="B7" t="s">
        <v>1277</v>
      </c>
    </row>
    <row r="8" spans="1:13" x14ac:dyDescent="0.3">
      <c r="A8" t="s">
        <v>213</v>
      </c>
      <c r="B8" t="s">
        <v>1278</v>
      </c>
      <c r="C8">
        <f>'Quasi Pt V2'!G29</f>
        <v>288.50756500399996</v>
      </c>
      <c r="D8">
        <f>'Quasi Pt V2'!H29</f>
        <v>140.27362129900004</v>
      </c>
      <c r="F8">
        <f>'Quasi Pt V2'!I29</f>
        <v>0.87939072603709956</v>
      </c>
      <c r="G8">
        <f>'Quasi Pt V2'!J29</f>
        <v>0.38685564739493439</v>
      </c>
      <c r="I8">
        <f>'Quasi by SCC'!I18</f>
        <v>0.8800685999439668</v>
      </c>
      <c r="J8">
        <f>'Quasi by SCC'!K18</f>
        <v>0.38883613650506699</v>
      </c>
      <c r="L8">
        <f>'Quasi by SCC'!J18</f>
        <v>0.88053866683196935</v>
      </c>
      <c r="M8">
        <f>'Quasi by SCC'!L18</f>
        <v>0.39018399364887318</v>
      </c>
    </row>
    <row r="10" spans="1:13" x14ac:dyDescent="0.3">
      <c r="C10">
        <f>SUM(C3:C8)</f>
        <v>8272.8571431993769</v>
      </c>
      <c r="D10">
        <f t="shared" ref="D10:F10" si="0">SUM(D3:D8)</f>
        <v>43305.455851277555</v>
      </c>
      <c r="F10">
        <f t="shared" si="0"/>
        <v>48.880191335857802</v>
      </c>
      <c r="G10">
        <f>SUM(G3:G8)</f>
        <v>68.699249120306661</v>
      </c>
      <c r="I10">
        <f t="shared" ref="I10:M10" si="1">SUM(I3:I8)</f>
        <v>50.239441292535133</v>
      </c>
      <c r="J10">
        <f t="shared" si="1"/>
        <v>71.758845245104567</v>
      </c>
      <c r="L10">
        <f t="shared" si="1"/>
        <v>50.833864669305186</v>
      </c>
      <c r="M10">
        <f t="shared" si="1"/>
        <v>73.29367031615881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5473C-31D3-4F6C-AE3F-9D47D5EFF493}">
  <dimension ref="A1:O780"/>
  <sheetViews>
    <sheetView workbookViewId="0">
      <selection activeCell="H36" sqref="H36"/>
    </sheetView>
  </sheetViews>
  <sheetFormatPr defaultRowHeight="15.6" x14ac:dyDescent="0.3"/>
  <cols>
    <col min="1" max="1" width="8.44140625" style="10" customWidth="1"/>
    <col min="2" max="2" width="15.109375" style="11" customWidth="1"/>
    <col min="3" max="3" width="20.6640625" style="11" customWidth="1"/>
    <col min="4" max="4" width="10.44140625" style="11" customWidth="1"/>
    <col min="5" max="5" width="27.44140625" style="12" customWidth="1"/>
    <col min="6" max="6" width="26.109375" style="12" customWidth="1"/>
    <col min="7" max="7" width="24.88671875" style="12" customWidth="1"/>
    <col min="8" max="8" width="24.33203125" style="11" customWidth="1"/>
    <col min="9" max="9" width="52.88671875" style="11" customWidth="1"/>
    <col min="10" max="10" width="17.6640625" style="11" customWidth="1"/>
    <col min="11" max="11" width="52" style="11" customWidth="1"/>
    <col min="12" max="12" width="32.6640625" style="11" customWidth="1"/>
    <col min="13" max="13" width="51.33203125" style="11" customWidth="1"/>
    <col min="14" max="14" width="9.33203125" style="11" customWidth="1"/>
    <col min="15" max="15" width="9.109375" style="13"/>
  </cols>
  <sheetData>
    <row r="1" spans="1:15" s="1" customFormat="1" ht="17.399999999999999" x14ac:dyDescent="0.35">
      <c r="A1" s="6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8" t="s">
        <v>5</v>
      </c>
      <c r="G1" s="8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9"/>
    </row>
    <row r="2" spans="1:15" x14ac:dyDescent="0.3">
      <c r="A2" s="10">
        <v>3</v>
      </c>
      <c r="B2" s="11" t="s">
        <v>213</v>
      </c>
      <c r="C2" s="11" t="s">
        <v>214</v>
      </c>
      <c r="D2" s="11" t="s">
        <v>14</v>
      </c>
      <c r="E2" s="12">
        <v>0.94875600000000004</v>
      </c>
      <c r="F2" s="12">
        <v>0.94875600000000004</v>
      </c>
      <c r="G2" s="12">
        <v>0.94875600000000004</v>
      </c>
      <c r="H2" s="11" t="s">
        <v>235</v>
      </c>
      <c r="I2" s="11" t="s">
        <v>236</v>
      </c>
      <c r="J2" s="11" t="s">
        <v>68</v>
      </c>
      <c r="K2" s="11" t="s">
        <v>237</v>
      </c>
      <c r="L2" s="11" t="s">
        <v>238</v>
      </c>
      <c r="M2" s="11" t="s">
        <v>239</v>
      </c>
      <c r="N2" s="11" t="s">
        <v>56</v>
      </c>
    </row>
    <row r="3" spans="1:15" x14ac:dyDescent="0.3">
      <c r="A3" s="10">
        <v>3</v>
      </c>
      <c r="B3" s="11" t="s">
        <v>213</v>
      </c>
      <c r="C3" s="11" t="s">
        <v>214</v>
      </c>
      <c r="D3" s="11" t="s">
        <v>14</v>
      </c>
      <c r="E3" s="12">
        <v>0.40069399999999999</v>
      </c>
      <c r="F3" s="12">
        <v>0.40069399999999999</v>
      </c>
      <c r="G3" s="12">
        <v>0.40069399999999999</v>
      </c>
      <c r="H3" s="11" t="s">
        <v>240</v>
      </c>
      <c r="I3" s="11" t="s">
        <v>236</v>
      </c>
      <c r="J3" s="11" t="s">
        <v>68</v>
      </c>
      <c r="K3" s="11" t="s">
        <v>237</v>
      </c>
      <c r="L3" s="11" t="s">
        <v>238</v>
      </c>
      <c r="M3" s="11" t="s">
        <v>241</v>
      </c>
      <c r="N3" s="11" t="s">
        <v>56</v>
      </c>
    </row>
    <row r="4" spans="1:15" x14ac:dyDescent="0.3">
      <c r="A4" s="10">
        <v>3</v>
      </c>
      <c r="B4" s="11" t="s">
        <v>213</v>
      </c>
      <c r="C4" s="11" t="s">
        <v>214</v>
      </c>
      <c r="D4" s="11" t="s">
        <v>14</v>
      </c>
      <c r="E4" s="12">
        <v>6.9476633634298096E-2</v>
      </c>
      <c r="F4" s="12">
        <v>8.02291567335853E-2</v>
      </c>
      <c r="G4" s="12">
        <v>8.6617585118881499E-2</v>
      </c>
      <c r="H4" s="11" t="s">
        <v>66</v>
      </c>
      <c r="I4" s="11" t="s">
        <v>67</v>
      </c>
      <c r="J4" s="11" t="s">
        <v>68</v>
      </c>
      <c r="K4" s="11" t="s">
        <v>69</v>
      </c>
      <c r="L4" s="11" t="s">
        <v>70</v>
      </c>
      <c r="M4" s="11" t="s">
        <v>71</v>
      </c>
      <c r="N4" s="11" t="s">
        <v>56</v>
      </c>
    </row>
    <row r="5" spans="1:15" x14ac:dyDescent="0.3">
      <c r="A5" s="10">
        <v>3</v>
      </c>
      <c r="B5" s="11" t="s">
        <v>213</v>
      </c>
      <c r="C5" s="11" t="s">
        <v>214</v>
      </c>
      <c r="D5" s="11" t="s">
        <v>14</v>
      </c>
      <c r="E5" s="12">
        <v>0.5781752</v>
      </c>
      <c r="F5" s="12">
        <v>0.66765625094092995</v>
      </c>
      <c r="G5" s="12">
        <v>0.72081989267401103</v>
      </c>
      <c r="H5" s="11" t="s">
        <v>72</v>
      </c>
      <c r="I5" s="11" t="s">
        <v>67</v>
      </c>
      <c r="J5" s="11" t="s">
        <v>68</v>
      </c>
      <c r="K5" s="11" t="s">
        <v>69</v>
      </c>
      <c r="L5" s="11" t="s">
        <v>73</v>
      </c>
      <c r="M5" s="11" t="s">
        <v>74</v>
      </c>
      <c r="N5" s="11" t="s">
        <v>56</v>
      </c>
    </row>
    <row r="6" spans="1:15" x14ac:dyDescent="0.3">
      <c r="A6" s="10">
        <v>3</v>
      </c>
      <c r="B6" s="11" t="s">
        <v>213</v>
      </c>
      <c r="C6" s="11" t="s">
        <v>214</v>
      </c>
      <c r="D6" s="11" t="s">
        <v>14</v>
      </c>
      <c r="E6" s="12">
        <v>2.2547000000000001</v>
      </c>
      <c r="F6" s="12">
        <v>2.2547000000000001</v>
      </c>
      <c r="G6" s="12">
        <v>2.2547000000000001</v>
      </c>
      <c r="H6" s="11" t="s">
        <v>268</v>
      </c>
      <c r="I6" s="11" t="s">
        <v>269</v>
      </c>
      <c r="J6" s="11" t="s">
        <v>68</v>
      </c>
      <c r="K6" s="11" t="s">
        <v>270</v>
      </c>
      <c r="L6" s="11" t="s">
        <v>271</v>
      </c>
      <c r="M6" s="11" t="s">
        <v>266</v>
      </c>
      <c r="N6" s="11" t="s">
        <v>56</v>
      </c>
    </row>
    <row r="7" spans="1:15" x14ac:dyDescent="0.3">
      <c r="A7" s="10">
        <v>3</v>
      </c>
      <c r="B7" s="11" t="s">
        <v>213</v>
      </c>
      <c r="C7" s="11" t="s">
        <v>214</v>
      </c>
      <c r="D7" s="11" t="s">
        <v>14</v>
      </c>
      <c r="E7" s="12">
        <v>1.3014926930775601</v>
      </c>
      <c r="F7" s="12">
        <v>1.3554349210971</v>
      </c>
      <c r="G7" s="12">
        <v>1.3365487951457899</v>
      </c>
      <c r="H7" s="11" t="s">
        <v>327</v>
      </c>
      <c r="I7" s="11" t="s">
        <v>28</v>
      </c>
      <c r="J7" s="11" t="s">
        <v>155</v>
      </c>
      <c r="K7" s="11" t="s">
        <v>35</v>
      </c>
      <c r="L7" s="11" t="s">
        <v>29</v>
      </c>
      <c r="M7" s="11" t="s">
        <v>328</v>
      </c>
      <c r="N7" s="11" t="s">
        <v>56</v>
      </c>
    </row>
    <row r="8" spans="1:15" x14ac:dyDescent="0.3">
      <c r="A8" s="10">
        <v>3</v>
      </c>
      <c r="B8" s="11" t="s">
        <v>213</v>
      </c>
      <c r="C8" s="11" t="s">
        <v>214</v>
      </c>
      <c r="D8" s="11" t="s">
        <v>14</v>
      </c>
      <c r="E8" s="12">
        <v>2.0686890950792298</v>
      </c>
      <c r="F8" s="12">
        <v>2.1544288763794501</v>
      </c>
      <c r="G8" s="12">
        <v>2.12440986589128</v>
      </c>
      <c r="H8" s="11" t="s">
        <v>329</v>
      </c>
      <c r="I8" s="11" t="s">
        <v>28</v>
      </c>
      <c r="J8" s="11" t="s">
        <v>155</v>
      </c>
      <c r="K8" s="11" t="s">
        <v>35</v>
      </c>
      <c r="L8" s="11" t="s">
        <v>29</v>
      </c>
      <c r="M8" s="11" t="s">
        <v>330</v>
      </c>
      <c r="N8" s="11" t="s">
        <v>56</v>
      </c>
    </row>
    <row r="9" spans="1:15" x14ac:dyDescent="0.3">
      <c r="A9" s="10">
        <v>3</v>
      </c>
      <c r="B9" s="11" t="s">
        <v>213</v>
      </c>
      <c r="C9" s="11" t="s">
        <v>214</v>
      </c>
      <c r="D9" s="11" t="s">
        <v>14</v>
      </c>
      <c r="E9" s="12">
        <v>2.67513679999999E-2</v>
      </c>
      <c r="F9" s="12">
        <v>1.71054420384615E-2</v>
      </c>
      <c r="G9" s="12">
        <v>1.4275970423076901E-2</v>
      </c>
      <c r="H9" s="11" t="s">
        <v>331</v>
      </c>
      <c r="I9" s="11" t="s">
        <v>28</v>
      </c>
      <c r="J9" s="11" t="s">
        <v>155</v>
      </c>
      <c r="K9" s="11" t="s">
        <v>35</v>
      </c>
      <c r="L9" s="11" t="s">
        <v>332</v>
      </c>
      <c r="M9" s="11" t="s">
        <v>156</v>
      </c>
      <c r="N9" s="11" t="s">
        <v>56</v>
      </c>
    </row>
    <row r="10" spans="1:15" x14ac:dyDescent="0.3">
      <c r="A10" s="10">
        <v>3</v>
      </c>
      <c r="B10" s="11" t="s">
        <v>213</v>
      </c>
      <c r="C10" s="11" t="s">
        <v>214</v>
      </c>
      <c r="D10" s="11" t="s">
        <v>14</v>
      </c>
      <c r="E10" s="12">
        <v>1.604327180439</v>
      </c>
      <c r="F10" s="12">
        <v>2.2846871886295101</v>
      </c>
      <c r="G10" s="12">
        <v>2.5480812202987302</v>
      </c>
      <c r="H10" s="11" t="s">
        <v>154</v>
      </c>
      <c r="I10" s="11" t="s">
        <v>30</v>
      </c>
      <c r="J10" s="11" t="s">
        <v>155</v>
      </c>
      <c r="K10" s="11" t="s">
        <v>35</v>
      </c>
      <c r="L10" s="11" t="s">
        <v>31</v>
      </c>
      <c r="M10" s="11" t="s">
        <v>156</v>
      </c>
      <c r="N10" s="11" t="s">
        <v>56</v>
      </c>
    </row>
    <row r="11" spans="1:15" x14ac:dyDescent="0.3">
      <c r="A11" s="10">
        <v>3</v>
      </c>
      <c r="B11" s="11" t="s">
        <v>213</v>
      </c>
      <c r="C11" s="11" t="s">
        <v>214</v>
      </c>
      <c r="D11" s="11" t="s">
        <v>14</v>
      </c>
      <c r="E11" s="12">
        <v>21.2301482030106</v>
      </c>
      <c r="F11" s="12">
        <v>18.395021721211499</v>
      </c>
      <c r="G11" s="12">
        <v>16.925678778340401</v>
      </c>
      <c r="H11" s="11" t="s">
        <v>157</v>
      </c>
      <c r="I11" s="11" t="s">
        <v>32</v>
      </c>
      <c r="J11" s="11" t="s">
        <v>155</v>
      </c>
      <c r="K11" s="11" t="s">
        <v>35</v>
      </c>
      <c r="L11" s="11" t="s">
        <v>33</v>
      </c>
      <c r="M11" s="11" t="s">
        <v>158</v>
      </c>
      <c r="N11" s="11" t="s">
        <v>56</v>
      </c>
    </row>
    <row r="12" spans="1:15" x14ac:dyDescent="0.3">
      <c r="A12" s="10">
        <v>3</v>
      </c>
      <c r="B12" s="11" t="s">
        <v>213</v>
      </c>
      <c r="C12" s="11" t="s">
        <v>214</v>
      </c>
      <c r="D12" s="11" t="s">
        <v>14</v>
      </c>
      <c r="E12" s="12">
        <v>0.80150118277099802</v>
      </c>
      <c r="F12" s="12">
        <v>0.80150118277099802</v>
      </c>
      <c r="G12" s="12">
        <v>0.80150118277099802</v>
      </c>
      <c r="H12" s="11" t="s">
        <v>333</v>
      </c>
      <c r="I12" s="11" t="s">
        <v>334</v>
      </c>
      <c r="J12" s="11" t="s">
        <v>155</v>
      </c>
      <c r="K12" s="11" t="s">
        <v>35</v>
      </c>
      <c r="L12" s="11" t="s">
        <v>171</v>
      </c>
      <c r="M12" s="11" t="s">
        <v>159</v>
      </c>
      <c r="N12" s="11" t="s">
        <v>56</v>
      </c>
    </row>
    <row r="13" spans="1:15" x14ac:dyDescent="0.3">
      <c r="A13" s="10">
        <v>3</v>
      </c>
      <c r="B13" s="11" t="s">
        <v>213</v>
      </c>
      <c r="C13" s="11" t="s">
        <v>214</v>
      </c>
      <c r="D13" s="11" t="s">
        <v>14</v>
      </c>
      <c r="E13" s="12">
        <v>0.84779086513994995</v>
      </c>
      <c r="F13" s="12">
        <v>0.63834186092577505</v>
      </c>
      <c r="G13" s="12">
        <v>0.53225730034976404</v>
      </c>
      <c r="H13" s="11" t="s">
        <v>335</v>
      </c>
      <c r="I13" s="11" t="s">
        <v>336</v>
      </c>
      <c r="J13" s="11" t="s">
        <v>155</v>
      </c>
      <c r="K13" s="11" t="s">
        <v>36</v>
      </c>
      <c r="L13" s="11" t="s">
        <v>337</v>
      </c>
      <c r="M13" s="11" t="s">
        <v>159</v>
      </c>
      <c r="N13" s="11" t="s">
        <v>56</v>
      </c>
    </row>
    <row r="14" spans="1:15" x14ac:dyDescent="0.3">
      <c r="A14" s="10">
        <v>3</v>
      </c>
      <c r="B14" s="11" t="s">
        <v>213</v>
      </c>
      <c r="C14" s="11" t="s">
        <v>214</v>
      </c>
      <c r="D14" s="11" t="s">
        <v>14</v>
      </c>
      <c r="E14" s="12">
        <v>13.5580190839695</v>
      </c>
      <c r="F14" s="12">
        <v>10.208474151345801</v>
      </c>
      <c r="G14" s="12">
        <v>8.5119513932636295</v>
      </c>
      <c r="H14" s="11" t="s">
        <v>338</v>
      </c>
      <c r="I14" s="11" t="s">
        <v>336</v>
      </c>
      <c r="J14" s="11" t="s">
        <v>155</v>
      </c>
      <c r="K14" s="11" t="s">
        <v>36</v>
      </c>
      <c r="L14" s="11" t="s">
        <v>339</v>
      </c>
      <c r="M14" s="11" t="s">
        <v>159</v>
      </c>
      <c r="N14" s="11" t="s">
        <v>56</v>
      </c>
    </row>
    <row r="15" spans="1:15" x14ac:dyDescent="0.3">
      <c r="A15" s="10">
        <v>3</v>
      </c>
      <c r="B15" s="11" t="s">
        <v>213</v>
      </c>
      <c r="C15" s="11" t="s">
        <v>214</v>
      </c>
      <c r="D15" s="11" t="s">
        <v>14</v>
      </c>
      <c r="E15" s="12">
        <v>4.1259119999999998E-3</v>
      </c>
      <c r="F15" s="12">
        <v>3.8585555839612002E-3</v>
      </c>
      <c r="G15" s="12">
        <v>4.0914056160041004E-3</v>
      </c>
      <c r="H15" s="11" t="s">
        <v>340</v>
      </c>
      <c r="I15" s="11" t="s">
        <v>34</v>
      </c>
      <c r="J15" s="11" t="s">
        <v>155</v>
      </c>
      <c r="K15" s="11" t="s">
        <v>36</v>
      </c>
      <c r="L15" s="11" t="s">
        <v>332</v>
      </c>
      <c r="M15" s="11" t="s">
        <v>159</v>
      </c>
      <c r="N15" s="11" t="s">
        <v>56</v>
      </c>
    </row>
    <row r="16" spans="1:15" x14ac:dyDescent="0.3">
      <c r="A16" s="10">
        <v>3</v>
      </c>
      <c r="B16" s="11" t="s">
        <v>213</v>
      </c>
      <c r="C16" s="11" t="s">
        <v>214</v>
      </c>
      <c r="D16" s="11" t="s">
        <v>14</v>
      </c>
      <c r="E16" s="12">
        <v>0.29123900000000003</v>
      </c>
      <c r="F16" s="12">
        <v>0.31421467382413099</v>
      </c>
      <c r="G16" s="12">
        <v>0.32568870782864001</v>
      </c>
      <c r="H16" s="11" t="s">
        <v>341</v>
      </c>
      <c r="I16" s="11" t="s">
        <v>342</v>
      </c>
      <c r="J16" s="11" t="s">
        <v>155</v>
      </c>
      <c r="K16" s="11" t="s">
        <v>36</v>
      </c>
      <c r="L16" s="11" t="s">
        <v>171</v>
      </c>
      <c r="M16" s="11" t="s">
        <v>159</v>
      </c>
      <c r="N16" s="11" t="s">
        <v>56</v>
      </c>
    </row>
    <row r="17" spans="1:14" x14ac:dyDescent="0.3">
      <c r="A17" s="10">
        <v>3</v>
      </c>
      <c r="B17" s="11" t="s">
        <v>213</v>
      </c>
      <c r="C17" s="11" t="s">
        <v>214</v>
      </c>
      <c r="D17" s="11" t="s">
        <v>14</v>
      </c>
      <c r="E17" s="12">
        <v>18.449145000000001</v>
      </c>
      <c r="F17" s="12">
        <v>10.408442021008799</v>
      </c>
      <c r="G17" s="12">
        <v>8.0748710283010698</v>
      </c>
      <c r="H17" s="11" t="s">
        <v>160</v>
      </c>
      <c r="I17" s="11" t="s">
        <v>161</v>
      </c>
      <c r="J17" s="11" t="s">
        <v>155</v>
      </c>
      <c r="K17" s="11" t="s">
        <v>162</v>
      </c>
      <c r="L17" s="11" t="s">
        <v>29</v>
      </c>
      <c r="M17" s="11" t="s">
        <v>156</v>
      </c>
      <c r="N17" s="11" t="s">
        <v>56</v>
      </c>
    </row>
    <row r="18" spans="1:14" x14ac:dyDescent="0.3">
      <c r="A18" s="10">
        <v>3</v>
      </c>
      <c r="B18" s="11" t="s">
        <v>213</v>
      </c>
      <c r="C18" s="11" t="s">
        <v>214</v>
      </c>
      <c r="D18" s="11" t="s">
        <v>14</v>
      </c>
      <c r="E18" s="12">
        <v>0.34976575452818098</v>
      </c>
      <c r="F18" s="12">
        <v>0.34976575452818098</v>
      </c>
      <c r="G18" s="12">
        <v>0.34976575452818098</v>
      </c>
      <c r="H18" s="11" t="s">
        <v>163</v>
      </c>
      <c r="I18" s="11" t="s">
        <v>164</v>
      </c>
      <c r="J18" s="11" t="s">
        <v>155</v>
      </c>
      <c r="K18" s="11" t="s">
        <v>162</v>
      </c>
      <c r="L18" s="11" t="s">
        <v>165</v>
      </c>
      <c r="M18" s="11" t="s">
        <v>156</v>
      </c>
      <c r="N18" s="11" t="s">
        <v>56</v>
      </c>
    </row>
    <row r="19" spans="1:14" x14ac:dyDescent="0.3">
      <c r="A19" s="10">
        <v>3</v>
      </c>
      <c r="B19" s="11" t="s">
        <v>213</v>
      </c>
      <c r="C19" s="11" t="s">
        <v>214</v>
      </c>
      <c r="D19" s="11" t="s">
        <v>14</v>
      </c>
      <c r="E19" s="12">
        <v>0.205565733333333</v>
      </c>
      <c r="F19" s="12">
        <v>0.11597388480095699</v>
      </c>
      <c r="G19" s="12">
        <v>8.9972558864098801E-2</v>
      </c>
      <c r="H19" s="11" t="s">
        <v>343</v>
      </c>
      <c r="I19" s="11" t="s">
        <v>161</v>
      </c>
      <c r="J19" s="11" t="s">
        <v>155</v>
      </c>
      <c r="K19" s="11" t="s">
        <v>162</v>
      </c>
      <c r="L19" s="11" t="s">
        <v>332</v>
      </c>
      <c r="M19" s="11" t="s">
        <v>344</v>
      </c>
      <c r="N19" s="11" t="s">
        <v>56</v>
      </c>
    </row>
    <row r="20" spans="1:14" x14ac:dyDescent="0.3">
      <c r="A20" s="10">
        <v>3</v>
      </c>
      <c r="B20" s="11" t="s">
        <v>213</v>
      </c>
      <c r="C20" s="11" t="s">
        <v>214</v>
      </c>
      <c r="D20" s="11" t="s">
        <v>14</v>
      </c>
      <c r="E20" s="12">
        <v>16.083913999016499</v>
      </c>
      <c r="F20" s="12">
        <v>14.1275832349871</v>
      </c>
      <c r="G20" s="12">
        <v>14.1155827395656</v>
      </c>
      <c r="H20" s="11" t="s">
        <v>166</v>
      </c>
      <c r="I20" s="11" t="s">
        <v>167</v>
      </c>
      <c r="J20" s="11" t="s">
        <v>155</v>
      </c>
      <c r="K20" s="11" t="s">
        <v>162</v>
      </c>
      <c r="L20" s="11" t="s">
        <v>31</v>
      </c>
      <c r="M20" s="11" t="s">
        <v>156</v>
      </c>
      <c r="N20" s="11" t="s">
        <v>56</v>
      </c>
    </row>
    <row r="21" spans="1:14" x14ac:dyDescent="0.3">
      <c r="A21" s="10">
        <v>3</v>
      </c>
      <c r="B21" s="11" t="s">
        <v>213</v>
      </c>
      <c r="C21" s="11" t="s">
        <v>214</v>
      </c>
      <c r="D21" s="11" t="s">
        <v>14</v>
      </c>
      <c r="E21" s="12">
        <v>5.72291075890986</v>
      </c>
      <c r="F21" s="12">
        <v>5.44913625041786</v>
      </c>
      <c r="G21" s="12">
        <v>5.4145503290792796</v>
      </c>
      <c r="H21" s="11" t="s">
        <v>168</v>
      </c>
      <c r="I21" s="11" t="s">
        <v>169</v>
      </c>
      <c r="J21" s="11" t="s">
        <v>155</v>
      </c>
      <c r="K21" s="11" t="s">
        <v>162</v>
      </c>
      <c r="L21" s="11" t="s">
        <v>33</v>
      </c>
      <c r="M21" s="11" t="s">
        <v>156</v>
      </c>
      <c r="N21" s="11" t="s">
        <v>56</v>
      </c>
    </row>
    <row r="22" spans="1:14" x14ac:dyDescent="0.3">
      <c r="A22" s="10">
        <v>3</v>
      </c>
      <c r="B22" s="11" t="s">
        <v>213</v>
      </c>
      <c r="C22" s="11" t="s">
        <v>214</v>
      </c>
      <c r="D22" s="11" t="s">
        <v>14</v>
      </c>
      <c r="E22" s="12">
        <v>1.04877908443416</v>
      </c>
      <c r="F22" s="12">
        <v>1.04877908443416</v>
      </c>
      <c r="G22" s="12">
        <v>1.04877908443416</v>
      </c>
      <c r="H22" s="11" t="s">
        <v>170</v>
      </c>
      <c r="I22" s="11" t="s">
        <v>164</v>
      </c>
      <c r="J22" s="11" t="s">
        <v>155</v>
      </c>
      <c r="K22" s="11" t="s">
        <v>162</v>
      </c>
      <c r="L22" s="11" t="s">
        <v>171</v>
      </c>
      <c r="M22" s="11" t="s">
        <v>172</v>
      </c>
      <c r="N22" s="11" t="s">
        <v>56</v>
      </c>
    </row>
    <row r="23" spans="1:14" x14ac:dyDescent="0.3">
      <c r="A23" s="10">
        <v>3</v>
      </c>
      <c r="B23" s="11" t="s">
        <v>213</v>
      </c>
      <c r="C23" s="11" t="s">
        <v>214</v>
      </c>
      <c r="D23" s="11" t="s">
        <v>14</v>
      </c>
      <c r="E23" s="12">
        <v>0.49938880267172397</v>
      </c>
      <c r="F23" s="12">
        <v>0.49938880267172397</v>
      </c>
      <c r="G23" s="12">
        <v>0.49938880267172397</v>
      </c>
      <c r="H23" s="11" t="s">
        <v>345</v>
      </c>
      <c r="I23" s="11" t="s">
        <v>164</v>
      </c>
      <c r="J23" s="11" t="s">
        <v>155</v>
      </c>
      <c r="K23" s="11" t="s">
        <v>162</v>
      </c>
      <c r="L23" s="11" t="s">
        <v>171</v>
      </c>
      <c r="M23" s="11" t="s">
        <v>346</v>
      </c>
      <c r="N23" s="11" t="s">
        <v>56</v>
      </c>
    </row>
    <row r="24" spans="1:14" x14ac:dyDescent="0.3">
      <c r="A24" s="10">
        <v>3</v>
      </c>
      <c r="B24" s="11" t="s">
        <v>213</v>
      </c>
      <c r="C24" s="11" t="s">
        <v>214</v>
      </c>
      <c r="D24" s="11" t="s">
        <v>14</v>
      </c>
      <c r="E24" s="12">
        <v>8.5480976345327697E-2</v>
      </c>
      <c r="F24" s="12">
        <v>8.5480976345327697E-2</v>
      </c>
      <c r="G24" s="12">
        <v>8.5480976345327697E-2</v>
      </c>
      <c r="H24" s="11" t="s">
        <v>347</v>
      </c>
      <c r="I24" s="11" t="s">
        <v>164</v>
      </c>
      <c r="J24" s="11" t="s">
        <v>155</v>
      </c>
      <c r="K24" s="11" t="s">
        <v>162</v>
      </c>
      <c r="L24" s="11" t="s">
        <v>171</v>
      </c>
      <c r="M24" s="11" t="s">
        <v>348</v>
      </c>
      <c r="N24" s="11" t="s">
        <v>56</v>
      </c>
    </row>
    <row r="25" spans="1:14" x14ac:dyDescent="0.3">
      <c r="A25" s="10">
        <v>3</v>
      </c>
      <c r="B25" s="11" t="s">
        <v>213</v>
      </c>
      <c r="C25" s="11" t="s">
        <v>214</v>
      </c>
      <c r="D25" s="11" t="s">
        <v>14</v>
      </c>
      <c r="E25" s="12">
        <v>0.34492326291542502</v>
      </c>
      <c r="F25" s="12">
        <v>0.34492326291542502</v>
      </c>
      <c r="G25" s="12">
        <v>0.34492326291542502</v>
      </c>
      <c r="H25" s="11" t="s">
        <v>349</v>
      </c>
      <c r="I25" s="11" t="s">
        <v>164</v>
      </c>
      <c r="J25" s="11" t="s">
        <v>155</v>
      </c>
      <c r="K25" s="11" t="s">
        <v>162</v>
      </c>
      <c r="L25" s="11" t="s">
        <v>171</v>
      </c>
      <c r="M25" s="11" t="s">
        <v>350</v>
      </c>
      <c r="N25" s="11" t="s">
        <v>56</v>
      </c>
    </row>
    <row r="26" spans="1:14" x14ac:dyDescent="0.3">
      <c r="A26" s="10">
        <v>3</v>
      </c>
      <c r="B26" s="11" t="s">
        <v>213</v>
      </c>
      <c r="C26" s="11" t="s">
        <v>214</v>
      </c>
      <c r="D26" s="11" t="s">
        <v>14</v>
      </c>
      <c r="E26" s="12">
        <v>0.53987980836264804</v>
      </c>
      <c r="F26" s="12">
        <v>0.53987980836264804</v>
      </c>
      <c r="G26" s="12">
        <v>0.53987980836264804</v>
      </c>
      <c r="H26" s="11" t="s">
        <v>351</v>
      </c>
      <c r="I26" s="11" t="s">
        <v>164</v>
      </c>
      <c r="J26" s="11" t="s">
        <v>155</v>
      </c>
      <c r="K26" s="11" t="s">
        <v>162</v>
      </c>
      <c r="L26" s="11" t="s">
        <v>171</v>
      </c>
      <c r="M26" s="11" t="s">
        <v>352</v>
      </c>
      <c r="N26" s="11" t="s">
        <v>56</v>
      </c>
    </row>
    <row r="27" spans="1:14" x14ac:dyDescent="0.3">
      <c r="A27" s="10">
        <v>3</v>
      </c>
      <c r="B27" s="11" t="s">
        <v>213</v>
      </c>
      <c r="C27" s="11" t="s">
        <v>214</v>
      </c>
      <c r="D27" s="11" t="s">
        <v>14</v>
      </c>
      <c r="E27" s="12">
        <v>2.84936558093721E-2</v>
      </c>
      <c r="F27" s="12">
        <v>2.84936558093721E-2</v>
      </c>
      <c r="G27" s="12">
        <v>2.84936558093721E-2</v>
      </c>
      <c r="H27" s="11" t="s">
        <v>353</v>
      </c>
      <c r="I27" s="11" t="s">
        <v>164</v>
      </c>
      <c r="J27" s="11" t="s">
        <v>155</v>
      </c>
      <c r="K27" s="11" t="s">
        <v>162</v>
      </c>
      <c r="L27" s="11" t="s">
        <v>171</v>
      </c>
      <c r="M27" s="11" t="s">
        <v>354</v>
      </c>
      <c r="N27" s="11" t="s">
        <v>56</v>
      </c>
    </row>
    <row r="28" spans="1:14" x14ac:dyDescent="0.3">
      <c r="A28" s="10">
        <v>3</v>
      </c>
      <c r="B28" s="11" t="s">
        <v>213</v>
      </c>
      <c r="C28" s="11" t="s">
        <v>214</v>
      </c>
      <c r="D28" s="11" t="s">
        <v>14</v>
      </c>
      <c r="E28" s="12">
        <v>3.6880609999999998</v>
      </c>
      <c r="F28" s="12">
        <v>3.6880609999999998</v>
      </c>
      <c r="G28" s="12">
        <v>3.6880609999999998</v>
      </c>
      <c r="H28" s="11" t="s">
        <v>355</v>
      </c>
      <c r="I28" s="11" t="s">
        <v>164</v>
      </c>
      <c r="J28" s="11" t="s">
        <v>155</v>
      </c>
      <c r="K28" s="11" t="s">
        <v>162</v>
      </c>
      <c r="L28" s="11" t="s">
        <v>171</v>
      </c>
      <c r="M28" s="11" t="s">
        <v>356</v>
      </c>
      <c r="N28" s="11" t="s">
        <v>56</v>
      </c>
    </row>
    <row r="29" spans="1:14" x14ac:dyDescent="0.3">
      <c r="A29" s="10">
        <v>3</v>
      </c>
      <c r="B29" s="11" t="s">
        <v>213</v>
      </c>
      <c r="C29" s="11" t="s">
        <v>214</v>
      </c>
      <c r="D29" s="11" t="s">
        <v>14</v>
      </c>
      <c r="E29" s="12">
        <v>0.44639319153274098</v>
      </c>
      <c r="F29" s="12">
        <v>0.44639319153274098</v>
      </c>
      <c r="G29" s="12">
        <v>0.44639319153274098</v>
      </c>
      <c r="H29" s="11" t="s">
        <v>173</v>
      </c>
      <c r="I29" s="11" t="s">
        <v>164</v>
      </c>
      <c r="J29" s="11" t="s">
        <v>155</v>
      </c>
      <c r="K29" s="11" t="s">
        <v>162</v>
      </c>
      <c r="L29" s="11" t="s">
        <v>171</v>
      </c>
      <c r="M29" s="11" t="s">
        <v>174</v>
      </c>
      <c r="N29" s="11" t="s">
        <v>56</v>
      </c>
    </row>
    <row r="30" spans="1:14" x14ac:dyDescent="0.3">
      <c r="A30" s="10">
        <v>3</v>
      </c>
      <c r="B30" s="11" t="s">
        <v>213</v>
      </c>
      <c r="C30" s="11" t="s">
        <v>214</v>
      </c>
      <c r="D30" s="11" t="s">
        <v>14</v>
      </c>
      <c r="E30" s="12">
        <v>0.55126476875611197</v>
      </c>
      <c r="F30" s="12">
        <v>0.55126476875611197</v>
      </c>
      <c r="G30" s="12">
        <v>0.55126476875611197</v>
      </c>
      <c r="H30" s="11" t="s">
        <v>175</v>
      </c>
      <c r="I30" s="11" t="s">
        <v>164</v>
      </c>
      <c r="J30" s="11" t="s">
        <v>155</v>
      </c>
      <c r="K30" s="11" t="s">
        <v>162</v>
      </c>
      <c r="L30" s="11" t="s">
        <v>171</v>
      </c>
      <c r="M30" s="11" t="s">
        <v>176</v>
      </c>
      <c r="N30" s="11" t="s">
        <v>56</v>
      </c>
    </row>
    <row r="31" spans="1:14" x14ac:dyDescent="0.3">
      <c r="A31" s="10">
        <v>3</v>
      </c>
      <c r="B31" s="11" t="s">
        <v>213</v>
      </c>
      <c r="C31" s="11" t="s">
        <v>214</v>
      </c>
      <c r="D31" s="11" t="s">
        <v>14</v>
      </c>
      <c r="E31" s="12">
        <v>0.69190943349993095</v>
      </c>
      <c r="F31" s="12">
        <v>0.69190943349993095</v>
      </c>
      <c r="G31" s="12">
        <v>0.69190943349993095</v>
      </c>
      <c r="H31" s="11" t="s">
        <v>177</v>
      </c>
      <c r="I31" s="11" t="s">
        <v>164</v>
      </c>
      <c r="J31" s="11" t="s">
        <v>155</v>
      </c>
      <c r="K31" s="11" t="s">
        <v>162</v>
      </c>
      <c r="L31" s="11" t="s">
        <v>171</v>
      </c>
      <c r="M31" s="11" t="s">
        <v>178</v>
      </c>
      <c r="N31" s="11" t="s">
        <v>56</v>
      </c>
    </row>
    <row r="32" spans="1:14" x14ac:dyDescent="0.3">
      <c r="A32" s="10">
        <v>3</v>
      </c>
      <c r="B32" s="11" t="s">
        <v>213</v>
      </c>
      <c r="C32" s="11" t="s">
        <v>214</v>
      </c>
      <c r="D32" s="11" t="s">
        <v>14</v>
      </c>
      <c r="E32" s="12">
        <v>1.4744252245701801</v>
      </c>
      <c r="F32" s="12">
        <v>1.4744252245701801</v>
      </c>
      <c r="G32" s="12">
        <v>1.4744252245701801</v>
      </c>
      <c r="H32" s="11" t="s">
        <v>179</v>
      </c>
      <c r="I32" s="11" t="s">
        <v>164</v>
      </c>
      <c r="J32" s="11" t="s">
        <v>155</v>
      </c>
      <c r="K32" s="11" t="s">
        <v>162</v>
      </c>
      <c r="L32" s="11" t="s">
        <v>171</v>
      </c>
      <c r="M32" s="11" t="s">
        <v>180</v>
      </c>
      <c r="N32" s="11" t="s">
        <v>56</v>
      </c>
    </row>
    <row r="33" spans="1:14" x14ac:dyDescent="0.3">
      <c r="A33" s="10">
        <v>3</v>
      </c>
      <c r="B33" s="11" t="s">
        <v>213</v>
      </c>
      <c r="C33" s="11" t="s">
        <v>214</v>
      </c>
      <c r="D33" s="11" t="s">
        <v>14</v>
      </c>
      <c r="E33" s="12">
        <v>1.8208134069629001</v>
      </c>
      <c r="F33" s="12">
        <v>1.8208134069629001</v>
      </c>
      <c r="G33" s="12">
        <v>1.8208134069629001</v>
      </c>
      <c r="H33" s="11" t="s">
        <v>181</v>
      </c>
      <c r="I33" s="11" t="s">
        <v>164</v>
      </c>
      <c r="J33" s="11" t="s">
        <v>155</v>
      </c>
      <c r="K33" s="11" t="s">
        <v>162</v>
      </c>
      <c r="L33" s="11" t="s">
        <v>171</v>
      </c>
      <c r="M33" s="11" t="s">
        <v>182</v>
      </c>
      <c r="N33" s="11" t="s">
        <v>56</v>
      </c>
    </row>
    <row r="34" spans="1:14" x14ac:dyDescent="0.3">
      <c r="A34" s="10">
        <v>3</v>
      </c>
      <c r="B34" s="11" t="s">
        <v>213</v>
      </c>
      <c r="C34" s="11" t="s">
        <v>214</v>
      </c>
      <c r="D34" s="11" t="s">
        <v>14</v>
      </c>
      <c r="E34" s="12">
        <v>2.2853590980837799</v>
      </c>
      <c r="F34" s="12">
        <v>2.2853590980837799</v>
      </c>
      <c r="G34" s="12">
        <v>2.2853590980837799</v>
      </c>
      <c r="H34" s="11" t="s">
        <v>183</v>
      </c>
      <c r="I34" s="11" t="s">
        <v>164</v>
      </c>
      <c r="J34" s="11" t="s">
        <v>155</v>
      </c>
      <c r="K34" s="11" t="s">
        <v>162</v>
      </c>
      <c r="L34" s="11" t="s">
        <v>171</v>
      </c>
      <c r="M34" s="11" t="s">
        <v>184</v>
      </c>
      <c r="N34" s="11" t="s">
        <v>56</v>
      </c>
    </row>
    <row r="35" spans="1:14" x14ac:dyDescent="0.3">
      <c r="A35" s="10">
        <v>3</v>
      </c>
      <c r="B35" s="11" t="s">
        <v>213</v>
      </c>
      <c r="C35" s="11" t="s">
        <v>214</v>
      </c>
      <c r="D35" s="11" t="s">
        <v>14</v>
      </c>
      <c r="E35" s="12">
        <v>0.79191239168134897</v>
      </c>
      <c r="F35" s="12">
        <v>0.79191239168134897</v>
      </c>
      <c r="G35" s="12">
        <v>0.79191239168134897</v>
      </c>
      <c r="H35" s="11" t="s">
        <v>357</v>
      </c>
      <c r="I35" s="11" t="s">
        <v>164</v>
      </c>
      <c r="J35" s="11" t="s">
        <v>155</v>
      </c>
      <c r="K35" s="11" t="s">
        <v>162</v>
      </c>
      <c r="L35" s="11" t="s">
        <v>171</v>
      </c>
      <c r="M35" s="11" t="s">
        <v>358</v>
      </c>
      <c r="N35" s="11" t="s">
        <v>56</v>
      </c>
    </row>
    <row r="36" spans="1:14" x14ac:dyDescent="0.3">
      <c r="A36" s="10">
        <v>3</v>
      </c>
      <c r="B36" s="11" t="s">
        <v>213</v>
      </c>
      <c r="C36" s="11" t="s">
        <v>214</v>
      </c>
      <c r="D36" s="11" t="s">
        <v>14</v>
      </c>
      <c r="E36" s="12">
        <v>8.5811440000000001</v>
      </c>
      <c r="F36" s="12">
        <v>8.5811440000000001</v>
      </c>
      <c r="G36" s="12">
        <v>8.5811440000000001</v>
      </c>
      <c r="H36" s="11" t="s">
        <v>364</v>
      </c>
      <c r="I36" s="11" t="s">
        <v>50</v>
      </c>
      <c r="J36" s="11" t="s">
        <v>209</v>
      </c>
      <c r="K36" s="11" t="s">
        <v>365</v>
      </c>
      <c r="L36" s="11" t="s">
        <v>366</v>
      </c>
      <c r="M36" s="11" t="s">
        <v>367</v>
      </c>
      <c r="N36" s="11" t="s">
        <v>56</v>
      </c>
    </row>
    <row r="37" spans="1:14" x14ac:dyDescent="0.3">
      <c r="A37" s="10">
        <v>3</v>
      </c>
      <c r="B37" s="11" t="s">
        <v>213</v>
      </c>
      <c r="C37" s="11" t="s">
        <v>214</v>
      </c>
      <c r="D37" s="11" t="s">
        <v>14</v>
      </c>
      <c r="E37" s="12">
        <v>0.16281570000000001</v>
      </c>
      <c r="F37" s="12">
        <v>0.16281570000000001</v>
      </c>
      <c r="G37" s="12">
        <v>0.16281570000000001</v>
      </c>
      <c r="H37" s="11" t="s">
        <v>368</v>
      </c>
      <c r="I37" s="11" t="s">
        <v>50</v>
      </c>
      <c r="J37" s="11" t="s">
        <v>209</v>
      </c>
      <c r="K37" s="11" t="s">
        <v>365</v>
      </c>
      <c r="L37" s="11" t="s">
        <v>366</v>
      </c>
      <c r="M37" s="11" t="s">
        <v>369</v>
      </c>
      <c r="N37" s="11" t="s">
        <v>56</v>
      </c>
    </row>
    <row r="38" spans="1:14" x14ac:dyDescent="0.3">
      <c r="A38" s="10">
        <v>3</v>
      </c>
      <c r="B38" s="11" t="s">
        <v>213</v>
      </c>
      <c r="C38" s="11" t="s">
        <v>214</v>
      </c>
      <c r="D38" s="11" t="s">
        <v>14</v>
      </c>
      <c r="E38" s="12">
        <v>0.2018914</v>
      </c>
      <c r="F38" s="12">
        <v>0.2018914</v>
      </c>
      <c r="G38" s="12">
        <v>0.2018914</v>
      </c>
      <c r="H38" s="11" t="s">
        <v>370</v>
      </c>
      <c r="I38" s="11" t="s">
        <v>50</v>
      </c>
      <c r="J38" s="11" t="s">
        <v>209</v>
      </c>
      <c r="K38" s="11" t="s">
        <v>365</v>
      </c>
      <c r="L38" s="11" t="s">
        <v>366</v>
      </c>
      <c r="M38" s="11" t="s">
        <v>371</v>
      </c>
      <c r="N38" s="11" t="s">
        <v>56</v>
      </c>
    </row>
    <row r="39" spans="1:14" x14ac:dyDescent="0.3">
      <c r="A39" s="10">
        <v>3</v>
      </c>
      <c r="B39" s="11" t="s">
        <v>213</v>
      </c>
      <c r="C39" s="11" t="s">
        <v>214</v>
      </c>
      <c r="D39" s="11" t="s">
        <v>14</v>
      </c>
      <c r="E39" s="12">
        <v>10.25108</v>
      </c>
      <c r="F39" s="12">
        <v>10.25108</v>
      </c>
      <c r="G39" s="12">
        <v>10.25108</v>
      </c>
      <c r="H39" s="11" t="s">
        <v>372</v>
      </c>
      <c r="I39" s="11" t="s">
        <v>50</v>
      </c>
      <c r="J39" s="11" t="s">
        <v>209</v>
      </c>
      <c r="K39" s="11" t="s">
        <v>365</v>
      </c>
      <c r="L39" s="11" t="s">
        <v>162</v>
      </c>
      <c r="M39" s="11" t="s">
        <v>373</v>
      </c>
      <c r="N39" s="11" t="s">
        <v>56</v>
      </c>
    </row>
    <row r="40" spans="1:14" x14ac:dyDescent="0.3">
      <c r="A40" s="10">
        <v>3</v>
      </c>
      <c r="B40" s="11" t="s">
        <v>213</v>
      </c>
      <c r="C40" s="11" t="s">
        <v>215</v>
      </c>
      <c r="D40" s="11" t="s">
        <v>14</v>
      </c>
      <c r="E40" s="12">
        <v>0.47437800000000002</v>
      </c>
      <c r="F40" s="12">
        <v>0.47437800000000002</v>
      </c>
      <c r="G40" s="12">
        <v>0.47437800000000002</v>
      </c>
      <c r="H40" s="11" t="s">
        <v>235</v>
      </c>
      <c r="I40" s="11" t="s">
        <v>236</v>
      </c>
      <c r="J40" s="11" t="s">
        <v>68</v>
      </c>
      <c r="K40" s="11" t="s">
        <v>237</v>
      </c>
      <c r="L40" s="11" t="s">
        <v>238</v>
      </c>
      <c r="M40" s="11" t="s">
        <v>239</v>
      </c>
      <c r="N40" s="11" t="s">
        <v>56</v>
      </c>
    </row>
    <row r="41" spans="1:14" x14ac:dyDescent="0.3">
      <c r="A41" s="10">
        <v>3</v>
      </c>
      <c r="B41" s="11" t="s">
        <v>213</v>
      </c>
      <c r="C41" s="11" t="s">
        <v>215</v>
      </c>
      <c r="D41" s="11" t="s">
        <v>14</v>
      </c>
      <c r="E41" s="12">
        <v>3.205552</v>
      </c>
      <c r="F41" s="12">
        <v>3.205552</v>
      </c>
      <c r="G41" s="12">
        <v>3.205552</v>
      </c>
      <c r="H41" s="11" t="s">
        <v>240</v>
      </c>
      <c r="I41" s="11" t="s">
        <v>236</v>
      </c>
      <c r="J41" s="11" t="s">
        <v>68</v>
      </c>
      <c r="K41" s="11" t="s">
        <v>237</v>
      </c>
      <c r="L41" s="11" t="s">
        <v>238</v>
      </c>
      <c r="M41" s="11" t="s">
        <v>241</v>
      </c>
      <c r="N41" s="11" t="s">
        <v>56</v>
      </c>
    </row>
    <row r="42" spans="1:14" x14ac:dyDescent="0.3">
      <c r="A42" s="10">
        <v>3</v>
      </c>
      <c r="B42" s="11" t="s">
        <v>213</v>
      </c>
      <c r="C42" s="11" t="s">
        <v>215</v>
      </c>
      <c r="D42" s="11" t="s">
        <v>14</v>
      </c>
      <c r="E42" s="12">
        <v>0.119987223376782</v>
      </c>
      <c r="F42" s="12">
        <v>0.13949258303446799</v>
      </c>
      <c r="G42" s="12">
        <v>0.151173078148928</v>
      </c>
      <c r="H42" s="11" t="s">
        <v>66</v>
      </c>
      <c r="I42" s="11" t="s">
        <v>67</v>
      </c>
      <c r="J42" s="11" t="s">
        <v>68</v>
      </c>
      <c r="K42" s="11" t="s">
        <v>69</v>
      </c>
      <c r="L42" s="11" t="s">
        <v>70</v>
      </c>
      <c r="M42" s="11" t="s">
        <v>71</v>
      </c>
      <c r="N42" s="11" t="s">
        <v>56</v>
      </c>
    </row>
    <row r="43" spans="1:14" x14ac:dyDescent="0.3">
      <c r="A43" s="10">
        <v>3</v>
      </c>
      <c r="B43" s="11" t="s">
        <v>213</v>
      </c>
      <c r="C43" s="11" t="s">
        <v>215</v>
      </c>
      <c r="D43" s="11" t="s">
        <v>14</v>
      </c>
      <c r="E43" s="12">
        <v>9.1600000000000004E-4</v>
      </c>
      <c r="F43" s="12">
        <v>9.1600000000000004E-4</v>
      </c>
      <c r="G43" s="12">
        <v>9.1600000000000004E-4</v>
      </c>
      <c r="H43" s="11" t="s">
        <v>378</v>
      </c>
      <c r="I43" s="11" t="s">
        <v>50</v>
      </c>
      <c r="J43" s="11" t="s">
        <v>68</v>
      </c>
      <c r="K43" s="11" t="s">
        <v>69</v>
      </c>
      <c r="L43" s="11" t="s">
        <v>379</v>
      </c>
      <c r="M43" s="11" t="s">
        <v>380</v>
      </c>
      <c r="N43" s="11" t="s">
        <v>56</v>
      </c>
    </row>
    <row r="44" spans="1:14" x14ac:dyDescent="0.3">
      <c r="A44" s="10">
        <v>3</v>
      </c>
      <c r="B44" s="11" t="s">
        <v>213</v>
      </c>
      <c r="C44" s="11" t="s">
        <v>215</v>
      </c>
      <c r="D44" s="11" t="s">
        <v>14</v>
      </c>
      <c r="E44" s="12">
        <v>0.98448639999999998</v>
      </c>
      <c r="F44" s="12">
        <v>1.1445264506794</v>
      </c>
      <c r="G44" s="12">
        <v>1.2403640595666501</v>
      </c>
      <c r="H44" s="11" t="s">
        <v>72</v>
      </c>
      <c r="I44" s="11" t="s">
        <v>67</v>
      </c>
      <c r="J44" s="11" t="s">
        <v>68</v>
      </c>
      <c r="K44" s="11" t="s">
        <v>69</v>
      </c>
      <c r="L44" s="11" t="s">
        <v>73</v>
      </c>
      <c r="M44" s="11" t="s">
        <v>74</v>
      </c>
      <c r="N44" s="11" t="s">
        <v>56</v>
      </c>
    </row>
    <row r="45" spans="1:14" x14ac:dyDescent="0.3">
      <c r="A45" s="10">
        <v>3</v>
      </c>
      <c r="B45" s="11" t="s">
        <v>213</v>
      </c>
      <c r="C45" s="11" t="s">
        <v>215</v>
      </c>
      <c r="D45" s="11" t="s">
        <v>14</v>
      </c>
      <c r="E45" s="12">
        <v>9.8862699999999997</v>
      </c>
      <c r="F45" s="12">
        <v>9.8862699999999997</v>
      </c>
      <c r="G45" s="12">
        <v>9.8862699999999997</v>
      </c>
      <c r="H45" s="11" t="s">
        <v>268</v>
      </c>
      <c r="I45" s="11" t="s">
        <v>269</v>
      </c>
      <c r="J45" s="11" t="s">
        <v>68</v>
      </c>
      <c r="K45" s="11" t="s">
        <v>270</v>
      </c>
      <c r="L45" s="11" t="s">
        <v>271</v>
      </c>
      <c r="M45" s="11" t="s">
        <v>266</v>
      </c>
      <c r="N45" s="11" t="s">
        <v>56</v>
      </c>
    </row>
    <row r="46" spans="1:14" x14ac:dyDescent="0.3">
      <c r="A46" s="10">
        <v>3</v>
      </c>
      <c r="B46" s="11" t="s">
        <v>213</v>
      </c>
      <c r="C46" s="11" t="s">
        <v>215</v>
      </c>
      <c r="D46" s="11" t="s">
        <v>14</v>
      </c>
      <c r="E46" s="12">
        <v>4.8700000000000002E-4</v>
      </c>
      <c r="F46" s="12">
        <v>4.8700000000000002E-4</v>
      </c>
      <c r="G46" s="12">
        <v>4.8700000000000002E-4</v>
      </c>
      <c r="H46" s="11" t="s">
        <v>272</v>
      </c>
      <c r="I46" s="11" t="s">
        <v>269</v>
      </c>
      <c r="J46" s="11" t="s">
        <v>68</v>
      </c>
      <c r="K46" s="11" t="s">
        <v>270</v>
      </c>
      <c r="L46" s="11" t="s">
        <v>271</v>
      </c>
      <c r="M46" s="11" t="s">
        <v>267</v>
      </c>
      <c r="N46" s="11" t="s">
        <v>56</v>
      </c>
    </row>
    <row r="47" spans="1:14" x14ac:dyDescent="0.3">
      <c r="A47" s="10">
        <v>3</v>
      </c>
      <c r="B47" s="11" t="s">
        <v>213</v>
      </c>
      <c r="C47" s="11" t="s">
        <v>215</v>
      </c>
      <c r="D47" s="11" t="s">
        <v>14</v>
      </c>
      <c r="E47" s="12">
        <v>2.4705879799833199</v>
      </c>
      <c r="F47" s="12">
        <v>2.5729850359694399</v>
      </c>
      <c r="G47" s="12">
        <v>2.5371340196618299</v>
      </c>
      <c r="H47" s="11" t="s">
        <v>327</v>
      </c>
      <c r="I47" s="11" t="s">
        <v>28</v>
      </c>
      <c r="J47" s="11" t="s">
        <v>155</v>
      </c>
      <c r="K47" s="11" t="s">
        <v>35</v>
      </c>
      <c r="L47" s="11" t="s">
        <v>29</v>
      </c>
      <c r="M47" s="11" t="s">
        <v>328</v>
      </c>
      <c r="N47" s="11" t="s">
        <v>56</v>
      </c>
    </row>
    <row r="48" spans="1:14" x14ac:dyDescent="0.3">
      <c r="A48" s="10">
        <v>3</v>
      </c>
      <c r="B48" s="11" t="s">
        <v>213</v>
      </c>
      <c r="C48" s="11" t="s">
        <v>215</v>
      </c>
      <c r="D48" s="11" t="s">
        <v>14</v>
      </c>
      <c r="E48" s="12">
        <v>3.9269344528774002</v>
      </c>
      <c r="F48" s="12">
        <v>4.08969187349265</v>
      </c>
      <c r="G48" s="12">
        <v>4.0327076283454701</v>
      </c>
      <c r="H48" s="11" t="s">
        <v>329</v>
      </c>
      <c r="I48" s="11" t="s">
        <v>28</v>
      </c>
      <c r="J48" s="11" t="s">
        <v>155</v>
      </c>
      <c r="K48" s="11" t="s">
        <v>35</v>
      </c>
      <c r="L48" s="11" t="s">
        <v>29</v>
      </c>
      <c r="M48" s="11" t="s">
        <v>330</v>
      </c>
      <c r="N48" s="11" t="s">
        <v>56</v>
      </c>
    </row>
    <row r="49" spans="1:14" x14ac:dyDescent="0.3">
      <c r="A49" s="10">
        <v>3</v>
      </c>
      <c r="B49" s="11" t="s">
        <v>213</v>
      </c>
      <c r="C49" s="11" t="s">
        <v>215</v>
      </c>
      <c r="D49" s="11" t="s">
        <v>14</v>
      </c>
      <c r="E49" s="12">
        <v>5.0781387999999997E-2</v>
      </c>
      <c r="F49" s="12">
        <v>3.2470791365384603E-2</v>
      </c>
      <c r="G49" s="12">
        <v>2.70996830192307E-2</v>
      </c>
      <c r="H49" s="11" t="s">
        <v>331</v>
      </c>
      <c r="I49" s="11" t="s">
        <v>28</v>
      </c>
      <c r="J49" s="11" t="s">
        <v>155</v>
      </c>
      <c r="K49" s="11" t="s">
        <v>35</v>
      </c>
      <c r="L49" s="11" t="s">
        <v>332</v>
      </c>
      <c r="M49" s="11" t="s">
        <v>156</v>
      </c>
      <c r="N49" s="11" t="s">
        <v>56</v>
      </c>
    </row>
    <row r="50" spans="1:14" x14ac:dyDescent="0.3">
      <c r="A50" s="10">
        <v>3</v>
      </c>
      <c r="B50" s="11" t="s">
        <v>213</v>
      </c>
      <c r="C50" s="11" t="s">
        <v>215</v>
      </c>
      <c r="D50" s="11" t="s">
        <v>14</v>
      </c>
      <c r="E50" s="12">
        <v>3.0454501347187102</v>
      </c>
      <c r="F50" s="12">
        <v>4.3369588144096198</v>
      </c>
      <c r="G50" s="12">
        <v>4.83695245598817</v>
      </c>
      <c r="H50" s="11" t="s">
        <v>154</v>
      </c>
      <c r="I50" s="11" t="s">
        <v>30</v>
      </c>
      <c r="J50" s="11" t="s">
        <v>155</v>
      </c>
      <c r="K50" s="11" t="s">
        <v>35</v>
      </c>
      <c r="L50" s="11" t="s">
        <v>31</v>
      </c>
      <c r="M50" s="11" t="s">
        <v>156</v>
      </c>
      <c r="N50" s="11" t="s">
        <v>56</v>
      </c>
    </row>
    <row r="51" spans="1:14" x14ac:dyDescent="0.3">
      <c r="A51" s="10">
        <v>3</v>
      </c>
      <c r="B51" s="11" t="s">
        <v>213</v>
      </c>
      <c r="C51" s="11" t="s">
        <v>215</v>
      </c>
      <c r="D51" s="11" t="s">
        <v>14</v>
      </c>
      <c r="E51" s="12">
        <v>40.3006031105784</v>
      </c>
      <c r="F51" s="12">
        <v>34.918760929416798</v>
      </c>
      <c r="G51" s="12">
        <v>32.1295478628033</v>
      </c>
      <c r="H51" s="11" t="s">
        <v>157</v>
      </c>
      <c r="I51" s="11" t="s">
        <v>32</v>
      </c>
      <c r="J51" s="11" t="s">
        <v>155</v>
      </c>
      <c r="K51" s="11" t="s">
        <v>35</v>
      </c>
      <c r="L51" s="11" t="s">
        <v>33</v>
      </c>
      <c r="M51" s="11" t="s">
        <v>158</v>
      </c>
      <c r="N51" s="11" t="s">
        <v>56</v>
      </c>
    </row>
    <row r="52" spans="1:14" x14ac:dyDescent="0.3">
      <c r="A52" s="10">
        <v>3</v>
      </c>
      <c r="B52" s="11" t="s">
        <v>213</v>
      </c>
      <c r="C52" s="11" t="s">
        <v>215</v>
      </c>
      <c r="D52" s="11" t="s">
        <v>14</v>
      </c>
      <c r="E52" s="12">
        <v>1.5214673811916699</v>
      </c>
      <c r="F52" s="12">
        <v>1.5214673811916699</v>
      </c>
      <c r="G52" s="12">
        <v>1.5214673811916699</v>
      </c>
      <c r="H52" s="11" t="s">
        <v>333</v>
      </c>
      <c r="I52" s="11" t="s">
        <v>334</v>
      </c>
      <c r="J52" s="11" t="s">
        <v>155</v>
      </c>
      <c r="K52" s="11" t="s">
        <v>35</v>
      </c>
      <c r="L52" s="11" t="s">
        <v>171</v>
      </c>
      <c r="M52" s="11" t="s">
        <v>159</v>
      </c>
      <c r="N52" s="11" t="s">
        <v>56</v>
      </c>
    </row>
    <row r="53" spans="1:14" x14ac:dyDescent="0.3">
      <c r="A53" s="10">
        <v>3</v>
      </c>
      <c r="B53" s="11" t="s">
        <v>213</v>
      </c>
      <c r="C53" s="11" t="s">
        <v>215</v>
      </c>
      <c r="D53" s="11" t="s">
        <v>14</v>
      </c>
      <c r="E53" s="12">
        <v>1.23539713740458</v>
      </c>
      <c r="F53" s="12">
        <v>0.93018896534469697</v>
      </c>
      <c r="G53" s="12">
        <v>0.77560300806761295</v>
      </c>
      <c r="H53" s="11" t="s">
        <v>335</v>
      </c>
      <c r="I53" s="11" t="s">
        <v>336</v>
      </c>
      <c r="J53" s="11" t="s">
        <v>155</v>
      </c>
      <c r="K53" s="11" t="s">
        <v>36</v>
      </c>
      <c r="L53" s="11" t="s">
        <v>337</v>
      </c>
      <c r="M53" s="11" t="s">
        <v>159</v>
      </c>
      <c r="N53" s="11" t="s">
        <v>56</v>
      </c>
    </row>
    <row r="54" spans="1:14" x14ac:dyDescent="0.3">
      <c r="A54" s="10">
        <v>3</v>
      </c>
      <c r="B54" s="11" t="s">
        <v>213</v>
      </c>
      <c r="C54" s="11" t="s">
        <v>215</v>
      </c>
      <c r="D54" s="11" t="s">
        <v>14</v>
      </c>
      <c r="E54" s="12">
        <v>19.756692748091599</v>
      </c>
      <c r="F54" s="12">
        <v>14.8757488823304</v>
      </c>
      <c r="G54" s="12">
        <v>12.403582508763099</v>
      </c>
      <c r="H54" s="11" t="s">
        <v>338</v>
      </c>
      <c r="I54" s="11" t="s">
        <v>336</v>
      </c>
      <c r="J54" s="11" t="s">
        <v>155</v>
      </c>
      <c r="K54" s="11" t="s">
        <v>36</v>
      </c>
      <c r="L54" s="11" t="s">
        <v>339</v>
      </c>
      <c r="M54" s="11" t="s">
        <v>159</v>
      </c>
      <c r="N54" s="11" t="s">
        <v>56</v>
      </c>
    </row>
    <row r="55" spans="1:14" x14ac:dyDescent="0.3">
      <c r="A55" s="10">
        <v>3</v>
      </c>
      <c r="B55" s="11" t="s">
        <v>213</v>
      </c>
      <c r="C55" s="11" t="s">
        <v>215</v>
      </c>
      <c r="D55" s="11" t="s">
        <v>14</v>
      </c>
      <c r="E55" s="12">
        <v>6.0122609999999996E-3</v>
      </c>
      <c r="F55" s="12">
        <v>5.6226703947592997E-3</v>
      </c>
      <c r="G55" s="12">
        <v>5.9619784475001998E-3</v>
      </c>
      <c r="H55" s="11" t="s">
        <v>340</v>
      </c>
      <c r="I55" s="11" t="s">
        <v>34</v>
      </c>
      <c r="J55" s="11" t="s">
        <v>155</v>
      </c>
      <c r="K55" s="11" t="s">
        <v>36</v>
      </c>
      <c r="L55" s="11" t="s">
        <v>332</v>
      </c>
      <c r="M55" s="11" t="s">
        <v>159</v>
      </c>
      <c r="N55" s="11" t="s">
        <v>56</v>
      </c>
    </row>
    <row r="56" spans="1:14" x14ac:dyDescent="0.3">
      <c r="A56" s="10">
        <v>3</v>
      </c>
      <c r="B56" s="11" t="s">
        <v>213</v>
      </c>
      <c r="C56" s="11" t="s">
        <v>215</v>
      </c>
      <c r="D56" s="11" t="s">
        <v>14</v>
      </c>
      <c r="E56" s="12">
        <v>0.4243922</v>
      </c>
      <c r="F56" s="12">
        <v>0.45787225164385698</v>
      </c>
      <c r="G56" s="12">
        <v>0.47459216392912301</v>
      </c>
      <c r="H56" s="11" t="s">
        <v>341</v>
      </c>
      <c r="I56" s="11" t="s">
        <v>342</v>
      </c>
      <c r="J56" s="11" t="s">
        <v>155</v>
      </c>
      <c r="K56" s="11" t="s">
        <v>36</v>
      </c>
      <c r="L56" s="11" t="s">
        <v>171</v>
      </c>
      <c r="M56" s="11" t="s">
        <v>159</v>
      </c>
      <c r="N56" s="11" t="s">
        <v>56</v>
      </c>
    </row>
    <row r="57" spans="1:14" x14ac:dyDescent="0.3">
      <c r="A57" s="10">
        <v>3</v>
      </c>
      <c r="B57" s="11" t="s">
        <v>213</v>
      </c>
      <c r="C57" s="11" t="s">
        <v>215</v>
      </c>
      <c r="D57" s="11" t="s">
        <v>14</v>
      </c>
      <c r="E57" s="12">
        <v>39.844037999999998</v>
      </c>
      <c r="F57" s="12">
        <v>22.4787847570102</v>
      </c>
      <c r="G57" s="12">
        <v>17.439044904071501</v>
      </c>
      <c r="H57" s="11" t="s">
        <v>160</v>
      </c>
      <c r="I57" s="11" t="s">
        <v>161</v>
      </c>
      <c r="J57" s="11" t="s">
        <v>155</v>
      </c>
      <c r="K57" s="11" t="s">
        <v>162</v>
      </c>
      <c r="L57" s="11" t="s">
        <v>29</v>
      </c>
      <c r="M57" s="11" t="s">
        <v>156</v>
      </c>
      <c r="N57" s="11" t="s">
        <v>56</v>
      </c>
    </row>
    <row r="58" spans="1:14" x14ac:dyDescent="0.3">
      <c r="A58" s="10">
        <v>3</v>
      </c>
      <c r="B58" s="11" t="s">
        <v>213</v>
      </c>
      <c r="C58" s="11" t="s">
        <v>215</v>
      </c>
      <c r="D58" s="11" t="s">
        <v>14</v>
      </c>
      <c r="E58" s="12">
        <v>0.61651075564813596</v>
      </c>
      <c r="F58" s="12">
        <v>0.61651075564813596</v>
      </c>
      <c r="G58" s="12">
        <v>0.61651075564813596</v>
      </c>
      <c r="H58" s="11" t="s">
        <v>163</v>
      </c>
      <c r="I58" s="11" t="s">
        <v>164</v>
      </c>
      <c r="J58" s="11" t="s">
        <v>155</v>
      </c>
      <c r="K58" s="11" t="s">
        <v>162</v>
      </c>
      <c r="L58" s="11" t="s">
        <v>165</v>
      </c>
      <c r="M58" s="11" t="s">
        <v>156</v>
      </c>
      <c r="N58" s="11" t="s">
        <v>56</v>
      </c>
    </row>
    <row r="59" spans="1:14" x14ac:dyDescent="0.3">
      <c r="A59" s="10">
        <v>3</v>
      </c>
      <c r="B59" s="11" t="s">
        <v>213</v>
      </c>
      <c r="C59" s="11" t="s">
        <v>215</v>
      </c>
      <c r="D59" s="11" t="s">
        <v>14</v>
      </c>
      <c r="E59" s="12">
        <v>0.44395390666666601</v>
      </c>
      <c r="F59" s="12">
        <v>0.25046518402561901</v>
      </c>
      <c r="G59" s="12">
        <v>0.19431093087748699</v>
      </c>
      <c r="H59" s="11" t="s">
        <v>343</v>
      </c>
      <c r="I59" s="11" t="s">
        <v>161</v>
      </c>
      <c r="J59" s="11" t="s">
        <v>155</v>
      </c>
      <c r="K59" s="11" t="s">
        <v>162</v>
      </c>
      <c r="L59" s="11" t="s">
        <v>332</v>
      </c>
      <c r="M59" s="11" t="s">
        <v>344</v>
      </c>
      <c r="N59" s="11" t="s">
        <v>56</v>
      </c>
    </row>
    <row r="60" spans="1:14" x14ac:dyDescent="0.3">
      <c r="A60" s="10">
        <v>3</v>
      </c>
      <c r="B60" s="11" t="s">
        <v>213</v>
      </c>
      <c r="C60" s="11" t="s">
        <v>215</v>
      </c>
      <c r="D60" s="11" t="s">
        <v>14</v>
      </c>
      <c r="E60" s="12">
        <v>15.3440054445221</v>
      </c>
      <c r="F60" s="12">
        <v>13.4776717961086</v>
      </c>
      <c r="G60" s="12">
        <v>13.466223359671</v>
      </c>
      <c r="H60" s="11" t="s">
        <v>166</v>
      </c>
      <c r="I60" s="11" t="s">
        <v>167</v>
      </c>
      <c r="J60" s="11" t="s">
        <v>155</v>
      </c>
      <c r="K60" s="11" t="s">
        <v>162</v>
      </c>
      <c r="L60" s="11" t="s">
        <v>31</v>
      </c>
      <c r="M60" s="11" t="s">
        <v>156</v>
      </c>
      <c r="N60" s="11" t="s">
        <v>56</v>
      </c>
    </row>
    <row r="61" spans="1:14" x14ac:dyDescent="0.3">
      <c r="A61" s="10">
        <v>3</v>
      </c>
      <c r="B61" s="11" t="s">
        <v>213</v>
      </c>
      <c r="C61" s="11" t="s">
        <v>215</v>
      </c>
      <c r="D61" s="11" t="s">
        <v>14</v>
      </c>
      <c r="E61" s="12">
        <v>57.092942712425902</v>
      </c>
      <c r="F61" s="12">
        <v>54.361711528168598</v>
      </c>
      <c r="G61" s="12">
        <v>54.016675215560497</v>
      </c>
      <c r="H61" s="11" t="s">
        <v>168</v>
      </c>
      <c r="I61" s="11" t="s">
        <v>169</v>
      </c>
      <c r="J61" s="11" t="s">
        <v>155</v>
      </c>
      <c r="K61" s="11" t="s">
        <v>162</v>
      </c>
      <c r="L61" s="11" t="s">
        <v>33</v>
      </c>
      <c r="M61" s="11" t="s">
        <v>156</v>
      </c>
      <c r="N61" s="11" t="s">
        <v>56</v>
      </c>
    </row>
    <row r="62" spans="1:14" x14ac:dyDescent="0.3">
      <c r="A62" s="10">
        <v>3</v>
      </c>
      <c r="B62" s="11" t="s">
        <v>213</v>
      </c>
      <c r="C62" s="11" t="s">
        <v>215</v>
      </c>
      <c r="D62" s="11" t="s">
        <v>14</v>
      </c>
      <c r="E62" s="12">
        <v>2.9304114395521901</v>
      </c>
      <c r="F62" s="12">
        <v>2.9304114395521901</v>
      </c>
      <c r="G62" s="12">
        <v>2.9304114395521901</v>
      </c>
      <c r="H62" s="11" t="s">
        <v>170</v>
      </c>
      <c r="I62" s="11" t="s">
        <v>164</v>
      </c>
      <c r="J62" s="11" t="s">
        <v>155</v>
      </c>
      <c r="K62" s="11" t="s">
        <v>162</v>
      </c>
      <c r="L62" s="11" t="s">
        <v>171</v>
      </c>
      <c r="M62" s="11" t="s">
        <v>172</v>
      </c>
      <c r="N62" s="11" t="s">
        <v>56</v>
      </c>
    </row>
    <row r="63" spans="1:14" x14ac:dyDescent="0.3">
      <c r="A63" s="10">
        <v>3</v>
      </c>
      <c r="B63" s="11" t="s">
        <v>213</v>
      </c>
      <c r="C63" s="11" t="s">
        <v>215</v>
      </c>
      <c r="D63" s="11" t="s">
        <v>14</v>
      </c>
      <c r="E63" s="12">
        <v>0.74991946008611299</v>
      </c>
      <c r="F63" s="12">
        <v>0.74991946008611299</v>
      </c>
      <c r="G63" s="12">
        <v>0.74991946008611299</v>
      </c>
      <c r="H63" s="11" t="s">
        <v>345</v>
      </c>
      <c r="I63" s="11" t="s">
        <v>164</v>
      </c>
      <c r="J63" s="11" t="s">
        <v>155</v>
      </c>
      <c r="K63" s="11" t="s">
        <v>162</v>
      </c>
      <c r="L63" s="11" t="s">
        <v>171</v>
      </c>
      <c r="M63" s="11" t="s">
        <v>346</v>
      </c>
      <c r="N63" s="11" t="s">
        <v>56</v>
      </c>
    </row>
    <row r="64" spans="1:14" x14ac:dyDescent="0.3">
      <c r="A64" s="10">
        <v>3</v>
      </c>
      <c r="B64" s="11" t="s">
        <v>213</v>
      </c>
      <c r="C64" s="11" t="s">
        <v>215</v>
      </c>
      <c r="D64" s="11" t="s">
        <v>14</v>
      </c>
      <c r="E64" s="12">
        <v>0.128364594677049</v>
      </c>
      <c r="F64" s="12">
        <v>0.128364594677049</v>
      </c>
      <c r="G64" s="12">
        <v>0.128364594677049</v>
      </c>
      <c r="H64" s="11" t="s">
        <v>347</v>
      </c>
      <c r="I64" s="11" t="s">
        <v>164</v>
      </c>
      <c r="J64" s="11" t="s">
        <v>155</v>
      </c>
      <c r="K64" s="11" t="s">
        <v>162</v>
      </c>
      <c r="L64" s="11" t="s">
        <v>171</v>
      </c>
      <c r="M64" s="11" t="s">
        <v>348</v>
      </c>
      <c r="N64" s="11" t="s">
        <v>56</v>
      </c>
    </row>
    <row r="65" spans="1:14" x14ac:dyDescent="0.3">
      <c r="A65" s="10">
        <v>3</v>
      </c>
      <c r="B65" s="11" t="s">
        <v>213</v>
      </c>
      <c r="C65" s="11" t="s">
        <v>215</v>
      </c>
      <c r="D65" s="11" t="s">
        <v>14</v>
      </c>
      <c r="E65" s="12">
        <v>0.51796237297886805</v>
      </c>
      <c r="F65" s="12">
        <v>0.51796237297886805</v>
      </c>
      <c r="G65" s="12">
        <v>0.51796237297886805</v>
      </c>
      <c r="H65" s="11" t="s">
        <v>349</v>
      </c>
      <c r="I65" s="11" t="s">
        <v>164</v>
      </c>
      <c r="J65" s="11" t="s">
        <v>155</v>
      </c>
      <c r="K65" s="11" t="s">
        <v>162</v>
      </c>
      <c r="L65" s="11" t="s">
        <v>171</v>
      </c>
      <c r="M65" s="11" t="s">
        <v>350</v>
      </c>
      <c r="N65" s="11" t="s">
        <v>56</v>
      </c>
    </row>
    <row r="66" spans="1:14" x14ac:dyDescent="0.3">
      <c r="A66" s="10">
        <v>3</v>
      </c>
      <c r="B66" s="11" t="s">
        <v>213</v>
      </c>
      <c r="C66" s="11" t="s">
        <v>215</v>
      </c>
      <c r="D66" s="11" t="s">
        <v>14</v>
      </c>
      <c r="E66" s="12">
        <v>0.81072369484255102</v>
      </c>
      <c r="F66" s="12">
        <v>0.81072369484255102</v>
      </c>
      <c r="G66" s="12">
        <v>0.81072369484255102</v>
      </c>
      <c r="H66" s="11" t="s">
        <v>351</v>
      </c>
      <c r="I66" s="11" t="s">
        <v>164</v>
      </c>
      <c r="J66" s="11" t="s">
        <v>155</v>
      </c>
      <c r="K66" s="11" t="s">
        <v>162</v>
      </c>
      <c r="L66" s="11" t="s">
        <v>171</v>
      </c>
      <c r="M66" s="11" t="s">
        <v>352</v>
      </c>
      <c r="N66" s="11" t="s">
        <v>56</v>
      </c>
    </row>
    <row r="67" spans="1:14" x14ac:dyDescent="0.3">
      <c r="A67" s="10">
        <v>3</v>
      </c>
      <c r="B67" s="11" t="s">
        <v>213</v>
      </c>
      <c r="C67" s="11" t="s">
        <v>215</v>
      </c>
      <c r="D67" s="11" t="s">
        <v>14</v>
      </c>
      <c r="E67" s="12">
        <v>4.2788195253279301E-2</v>
      </c>
      <c r="F67" s="12">
        <v>4.2788195253279301E-2</v>
      </c>
      <c r="G67" s="12">
        <v>4.2788195253279301E-2</v>
      </c>
      <c r="H67" s="11" t="s">
        <v>353</v>
      </c>
      <c r="I67" s="11" t="s">
        <v>164</v>
      </c>
      <c r="J67" s="11" t="s">
        <v>155</v>
      </c>
      <c r="K67" s="11" t="s">
        <v>162</v>
      </c>
      <c r="L67" s="11" t="s">
        <v>171</v>
      </c>
      <c r="M67" s="11" t="s">
        <v>354</v>
      </c>
      <c r="N67" s="11" t="s">
        <v>56</v>
      </c>
    </row>
    <row r="68" spans="1:14" x14ac:dyDescent="0.3">
      <c r="A68" s="10">
        <v>3</v>
      </c>
      <c r="B68" s="11" t="s">
        <v>213</v>
      </c>
      <c r="C68" s="11" t="s">
        <v>215</v>
      </c>
      <c r="D68" s="11" t="s">
        <v>14</v>
      </c>
      <c r="E68" s="12">
        <v>5.7566579999999998</v>
      </c>
      <c r="F68" s="12">
        <v>5.7566579999999998</v>
      </c>
      <c r="G68" s="12">
        <v>5.7566579999999998</v>
      </c>
      <c r="H68" s="11" t="s">
        <v>355</v>
      </c>
      <c r="I68" s="11" t="s">
        <v>164</v>
      </c>
      <c r="J68" s="11" t="s">
        <v>155</v>
      </c>
      <c r="K68" s="11" t="s">
        <v>162</v>
      </c>
      <c r="L68" s="11" t="s">
        <v>171</v>
      </c>
      <c r="M68" s="11" t="s">
        <v>356</v>
      </c>
      <c r="N68" s="11" t="s">
        <v>56</v>
      </c>
    </row>
    <row r="69" spans="1:14" x14ac:dyDescent="0.3">
      <c r="A69" s="10">
        <v>3</v>
      </c>
      <c r="B69" s="11" t="s">
        <v>213</v>
      </c>
      <c r="C69" s="11" t="s">
        <v>215</v>
      </c>
      <c r="D69" s="11" t="s">
        <v>14</v>
      </c>
      <c r="E69" s="12">
        <v>0.83225171560754996</v>
      </c>
      <c r="F69" s="12">
        <v>0.83225171560754996</v>
      </c>
      <c r="G69" s="12">
        <v>0.83225171560754996</v>
      </c>
      <c r="H69" s="11" t="s">
        <v>173</v>
      </c>
      <c r="I69" s="11" t="s">
        <v>164</v>
      </c>
      <c r="J69" s="11" t="s">
        <v>155</v>
      </c>
      <c r="K69" s="11" t="s">
        <v>162</v>
      </c>
      <c r="L69" s="11" t="s">
        <v>171</v>
      </c>
      <c r="M69" s="11" t="s">
        <v>174</v>
      </c>
      <c r="N69" s="11" t="s">
        <v>56</v>
      </c>
    </row>
    <row r="70" spans="1:14" x14ac:dyDescent="0.3">
      <c r="A70" s="10">
        <v>3</v>
      </c>
      <c r="B70" s="11" t="s">
        <v>213</v>
      </c>
      <c r="C70" s="11" t="s">
        <v>215</v>
      </c>
      <c r="D70" s="11" t="s">
        <v>14</v>
      </c>
      <c r="E70" s="12">
        <v>1.02777370142521</v>
      </c>
      <c r="F70" s="12">
        <v>1.02777370142521</v>
      </c>
      <c r="G70" s="12">
        <v>1.02777370142521</v>
      </c>
      <c r="H70" s="11" t="s">
        <v>175</v>
      </c>
      <c r="I70" s="11" t="s">
        <v>164</v>
      </c>
      <c r="J70" s="11" t="s">
        <v>155</v>
      </c>
      <c r="K70" s="11" t="s">
        <v>162</v>
      </c>
      <c r="L70" s="11" t="s">
        <v>171</v>
      </c>
      <c r="M70" s="11" t="s">
        <v>176</v>
      </c>
      <c r="N70" s="11" t="s">
        <v>56</v>
      </c>
    </row>
    <row r="71" spans="1:14" x14ac:dyDescent="0.3">
      <c r="A71" s="10">
        <v>3</v>
      </c>
      <c r="B71" s="11" t="s">
        <v>213</v>
      </c>
      <c r="C71" s="11" t="s">
        <v>215</v>
      </c>
      <c r="D71" s="11" t="s">
        <v>14</v>
      </c>
      <c r="E71" s="12">
        <v>1.2899905426317899</v>
      </c>
      <c r="F71" s="12">
        <v>1.2899905426317899</v>
      </c>
      <c r="G71" s="12">
        <v>1.2899905426317899</v>
      </c>
      <c r="H71" s="11" t="s">
        <v>177</v>
      </c>
      <c r="I71" s="11" t="s">
        <v>164</v>
      </c>
      <c r="J71" s="11" t="s">
        <v>155</v>
      </c>
      <c r="K71" s="11" t="s">
        <v>162</v>
      </c>
      <c r="L71" s="11" t="s">
        <v>171</v>
      </c>
      <c r="M71" s="11" t="s">
        <v>178</v>
      </c>
      <c r="N71" s="11" t="s">
        <v>56</v>
      </c>
    </row>
    <row r="72" spans="1:14" x14ac:dyDescent="0.3">
      <c r="A72" s="10">
        <v>3</v>
      </c>
      <c r="B72" s="11" t="s">
        <v>213</v>
      </c>
      <c r="C72" s="11" t="s">
        <v>215</v>
      </c>
      <c r="D72" s="11" t="s">
        <v>14</v>
      </c>
      <c r="E72" s="12">
        <v>2.0488514688627202</v>
      </c>
      <c r="F72" s="12">
        <v>2.0488514688627202</v>
      </c>
      <c r="G72" s="12">
        <v>2.0488514688627202</v>
      </c>
      <c r="H72" s="11" t="s">
        <v>179</v>
      </c>
      <c r="I72" s="11" t="s">
        <v>164</v>
      </c>
      <c r="J72" s="11" t="s">
        <v>155</v>
      </c>
      <c r="K72" s="11" t="s">
        <v>162</v>
      </c>
      <c r="L72" s="11" t="s">
        <v>171</v>
      </c>
      <c r="M72" s="11" t="s">
        <v>180</v>
      </c>
      <c r="N72" s="11" t="s">
        <v>56</v>
      </c>
    </row>
    <row r="73" spans="1:14" x14ac:dyDescent="0.3">
      <c r="A73" s="10">
        <v>3</v>
      </c>
      <c r="B73" s="11" t="s">
        <v>213</v>
      </c>
      <c r="C73" s="11" t="s">
        <v>215</v>
      </c>
      <c r="D73" s="11" t="s">
        <v>14</v>
      </c>
      <c r="E73" s="12">
        <v>2.5301909440813901</v>
      </c>
      <c r="F73" s="12">
        <v>2.5301909440813901</v>
      </c>
      <c r="G73" s="12">
        <v>2.5301909440813901</v>
      </c>
      <c r="H73" s="11" t="s">
        <v>181</v>
      </c>
      <c r="I73" s="11" t="s">
        <v>164</v>
      </c>
      <c r="J73" s="11" t="s">
        <v>155</v>
      </c>
      <c r="K73" s="11" t="s">
        <v>162</v>
      </c>
      <c r="L73" s="11" t="s">
        <v>171</v>
      </c>
      <c r="M73" s="11" t="s">
        <v>182</v>
      </c>
      <c r="N73" s="11" t="s">
        <v>56</v>
      </c>
    </row>
    <row r="74" spans="1:14" x14ac:dyDescent="0.3">
      <c r="A74" s="10">
        <v>3</v>
      </c>
      <c r="B74" s="11" t="s">
        <v>213</v>
      </c>
      <c r="C74" s="11" t="s">
        <v>215</v>
      </c>
      <c r="D74" s="11" t="s">
        <v>14</v>
      </c>
      <c r="E74" s="12">
        <v>3.1757203563559502</v>
      </c>
      <c r="F74" s="12">
        <v>3.1757203563559502</v>
      </c>
      <c r="G74" s="12">
        <v>3.1757203563559502</v>
      </c>
      <c r="H74" s="11" t="s">
        <v>183</v>
      </c>
      <c r="I74" s="11" t="s">
        <v>164</v>
      </c>
      <c r="J74" s="11" t="s">
        <v>155</v>
      </c>
      <c r="K74" s="11" t="s">
        <v>162</v>
      </c>
      <c r="L74" s="11" t="s">
        <v>171</v>
      </c>
      <c r="M74" s="11" t="s">
        <v>184</v>
      </c>
      <c r="N74" s="11" t="s">
        <v>56</v>
      </c>
    </row>
    <row r="75" spans="1:14" x14ac:dyDescent="0.3">
      <c r="A75" s="10">
        <v>3</v>
      </c>
      <c r="B75" s="11" t="s">
        <v>213</v>
      </c>
      <c r="C75" s="11" t="s">
        <v>215</v>
      </c>
      <c r="D75" s="11" t="s">
        <v>14</v>
      </c>
      <c r="E75" s="12">
        <v>1.1204645463160301</v>
      </c>
      <c r="F75" s="12">
        <v>1.1204645463160301</v>
      </c>
      <c r="G75" s="12">
        <v>1.1204645463160301</v>
      </c>
      <c r="H75" s="11" t="s">
        <v>357</v>
      </c>
      <c r="I75" s="11" t="s">
        <v>164</v>
      </c>
      <c r="J75" s="11" t="s">
        <v>155</v>
      </c>
      <c r="K75" s="11" t="s">
        <v>162</v>
      </c>
      <c r="L75" s="11" t="s">
        <v>171</v>
      </c>
      <c r="M75" s="11" t="s">
        <v>358</v>
      </c>
      <c r="N75" s="11" t="s">
        <v>56</v>
      </c>
    </row>
    <row r="76" spans="1:14" x14ac:dyDescent="0.3">
      <c r="A76" s="10">
        <v>3</v>
      </c>
      <c r="B76" s="11" t="s">
        <v>213</v>
      </c>
      <c r="C76" s="11" t="s">
        <v>215</v>
      </c>
      <c r="D76" s="11" t="s">
        <v>14</v>
      </c>
      <c r="E76" s="12">
        <v>33.622309999999999</v>
      </c>
      <c r="F76" s="12">
        <v>33.622309999999999</v>
      </c>
      <c r="G76" s="12">
        <v>33.622309999999999</v>
      </c>
      <c r="H76" s="11" t="s">
        <v>364</v>
      </c>
      <c r="I76" s="11" t="s">
        <v>50</v>
      </c>
      <c r="J76" s="11" t="s">
        <v>209</v>
      </c>
      <c r="K76" s="11" t="s">
        <v>365</v>
      </c>
      <c r="L76" s="11" t="s">
        <v>366</v>
      </c>
      <c r="M76" s="11" t="s">
        <v>367</v>
      </c>
      <c r="N76" s="11" t="s">
        <v>56</v>
      </c>
    </row>
    <row r="77" spans="1:14" x14ac:dyDescent="0.3">
      <c r="A77" s="10">
        <v>3</v>
      </c>
      <c r="B77" s="11" t="s">
        <v>213</v>
      </c>
      <c r="C77" s="11" t="s">
        <v>215</v>
      </c>
      <c r="D77" s="11" t="s">
        <v>14</v>
      </c>
      <c r="E77" s="12">
        <v>0.20494390000000001</v>
      </c>
      <c r="F77" s="12">
        <v>0.20494390000000001</v>
      </c>
      <c r="G77" s="12">
        <v>0.20494390000000001</v>
      </c>
      <c r="H77" s="11" t="s">
        <v>368</v>
      </c>
      <c r="I77" s="11" t="s">
        <v>50</v>
      </c>
      <c r="J77" s="11" t="s">
        <v>209</v>
      </c>
      <c r="K77" s="11" t="s">
        <v>365</v>
      </c>
      <c r="L77" s="11" t="s">
        <v>366</v>
      </c>
      <c r="M77" s="11" t="s">
        <v>369</v>
      </c>
      <c r="N77" s="11" t="s">
        <v>56</v>
      </c>
    </row>
    <row r="78" spans="1:14" x14ac:dyDescent="0.3">
      <c r="A78" s="10">
        <v>3</v>
      </c>
      <c r="B78" s="11" t="s">
        <v>213</v>
      </c>
      <c r="C78" s="11" t="s">
        <v>215</v>
      </c>
      <c r="D78" s="11" t="s">
        <v>14</v>
      </c>
      <c r="E78" s="12">
        <v>0.25413049999999998</v>
      </c>
      <c r="F78" s="12">
        <v>0.25413049999999998</v>
      </c>
      <c r="G78" s="12">
        <v>0.25413049999999998</v>
      </c>
      <c r="H78" s="11" t="s">
        <v>370</v>
      </c>
      <c r="I78" s="11" t="s">
        <v>50</v>
      </c>
      <c r="J78" s="11" t="s">
        <v>209</v>
      </c>
      <c r="K78" s="11" t="s">
        <v>365</v>
      </c>
      <c r="L78" s="11" t="s">
        <v>366</v>
      </c>
      <c r="M78" s="11" t="s">
        <v>371</v>
      </c>
      <c r="N78" s="11" t="s">
        <v>56</v>
      </c>
    </row>
    <row r="79" spans="1:14" x14ac:dyDescent="0.3">
      <c r="A79" s="10">
        <v>3</v>
      </c>
      <c r="B79" s="11" t="s">
        <v>213</v>
      </c>
      <c r="C79" s="11" t="s">
        <v>215</v>
      </c>
      <c r="D79" s="11" t="s">
        <v>14</v>
      </c>
      <c r="E79" s="12">
        <v>12.90353</v>
      </c>
      <c r="F79" s="12">
        <v>12.90353</v>
      </c>
      <c r="G79" s="12">
        <v>12.90353</v>
      </c>
      <c r="H79" s="11" t="s">
        <v>372</v>
      </c>
      <c r="I79" s="11" t="s">
        <v>50</v>
      </c>
      <c r="J79" s="11" t="s">
        <v>209</v>
      </c>
      <c r="K79" s="11" t="s">
        <v>365</v>
      </c>
      <c r="L79" s="11" t="s">
        <v>162</v>
      </c>
      <c r="M79" s="11" t="s">
        <v>373</v>
      </c>
      <c r="N79" s="11" t="s">
        <v>56</v>
      </c>
    </row>
    <row r="80" spans="1:14" x14ac:dyDescent="0.3">
      <c r="A80" s="10">
        <v>3</v>
      </c>
      <c r="B80" s="11" t="s">
        <v>213</v>
      </c>
      <c r="C80" s="11" t="s">
        <v>216</v>
      </c>
      <c r="D80" s="11" t="s">
        <v>14</v>
      </c>
      <c r="E80" s="12">
        <v>0.18299499999999999</v>
      </c>
      <c r="F80" s="12">
        <v>0.18299499999999999</v>
      </c>
      <c r="G80" s="12">
        <v>0.18299499999999999</v>
      </c>
      <c r="H80" s="11" t="s">
        <v>381</v>
      </c>
      <c r="I80" s="11" t="s">
        <v>236</v>
      </c>
      <c r="J80" s="11" t="s">
        <v>68</v>
      </c>
      <c r="K80" s="11" t="s">
        <v>237</v>
      </c>
      <c r="L80" s="11" t="s">
        <v>238</v>
      </c>
      <c r="M80" s="11" t="s">
        <v>382</v>
      </c>
      <c r="N80" s="11" t="s">
        <v>56</v>
      </c>
    </row>
    <row r="81" spans="1:14" x14ac:dyDescent="0.3">
      <c r="A81" s="10">
        <v>3</v>
      </c>
      <c r="B81" s="11" t="s">
        <v>213</v>
      </c>
      <c r="C81" s="11" t="s">
        <v>216</v>
      </c>
      <c r="D81" s="11" t="s">
        <v>14</v>
      </c>
      <c r="E81" s="12">
        <v>1.185945</v>
      </c>
      <c r="F81" s="12">
        <v>1.185945</v>
      </c>
      <c r="G81" s="12">
        <v>1.185945</v>
      </c>
      <c r="H81" s="11" t="s">
        <v>235</v>
      </c>
      <c r="I81" s="11" t="s">
        <v>236</v>
      </c>
      <c r="J81" s="11" t="s">
        <v>68</v>
      </c>
      <c r="K81" s="11" t="s">
        <v>237</v>
      </c>
      <c r="L81" s="11" t="s">
        <v>238</v>
      </c>
      <c r="M81" s="11" t="s">
        <v>239</v>
      </c>
      <c r="N81" s="11" t="s">
        <v>56</v>
      </c>
    </row>
    <row r="82" spans="1:14" x14ac:dyDescent="0.3">
      <c r="A82" s="10">
        <v>3</v>
      </c>
      <c r="B82" s="11" t="s">
        <v>213</v>
      </c>
      <c r="C82" s="11" t="s">
        <v>216</v>
      </c>
      <c r="D82" s="11" t="s">
        <v>14</v>
      </c>
      <c r="E82" s="12">
        <v>0.18109621250350799</v>
      </c>
      <c r="F82" s="12">
        <v>0.208067889874433</v>
      </c>
      <c r="G82" s="12">
        <v>0.22400119914831701</v>
      </c>
      <c r="H82" s="11" t="s">
        <v>66</v>
      </c>
      <c r="I82" s="11" t="s">
        <v>67</v>
      </c>
      <c r="J82" s="11" t="s">
        <v>68</v>
      </c>
      <c r="K82" s="11" t="s">
        <v>69</v>
      </c>
      <c r="L82" s="11" t="s">
        <v>70</v>
      </c>
      <c r="M82" s="11" t="s">
        <v>71</v>
      </c>
      <c r="N82" s="11" t="s">
        <v>56</v>
      </c>
    </row>
    <row r="83" spans="1:14" x14ac:dyDescent="0.3">
      <c r="A83" s="10">
        <v>3</v>
      </c>
      <c r="B83" s="11" t="s">
        <v>213</v>
      </c>
      <c r="C83" s="11" t="s">
        <v>216</v>
      </c>
      <c r="D83" s="11" t="s">
        <v>14</v>
      </c>
      <c r="E83" s="12">
        <v>1.510256</v>
      </c>
      <c r="F83" s="12">
        <v>1.7351869194067999</v>
      </c>
      <c r="G83" s="12">
        <v>1.86806311597702</v>
      </c>
      <c r="H83" s="11" t="s">
        <v>72</v>
      </c>
      <c r="I83" s="11" t="s">
        <v>67</v>
      </c>
      <c r="J83" s="11" t="s">
        <v>68</v>
      </c>
      <c r="K83" s="11" t="s">
        <v>69</v>
      </c>
      <c r="L83" s="11" t="s">
        <v>73</v>
      </c>
      <c r="M83" s="11" t="s">
        <v>74</v>
      </c>
      <c r="N83" s="11" t="s">
        <v>56</v>
      </c>
    </row>
    <row r="84" spans="1:14" x14ac:dyDescent="0.3">
      <c r="A84" s="10">
        <v>3</v>
      </c>
      <c r="B84" s="11" t="s">
        <v>213</v>
      </c>
      <c r="C84" s="11" t="s">
        <v>216</v>
      </c>
      <c r="D84" s="11" t="s">
        <v>14</v>
      </c>
      <c r="E84" s="12">
        <v>3.4174530000000001</v>
      </c>
      <c r="F84" s="12">
        <v>3.4174530000000001</v>
      </c>
      <c r="G84" s="12">
        <v>3.4174530000000001</v>
      </c>
      <c r="H84" s="11" t="s">
        <v>268</v>
      </c>
      <c r="I84" s="11" t="s">
        <v>269</v>
      </c>
      <c r="J84" s="11" t="s">
        <v>68</v>
      </c>
      <c r="K84" s="11" t="s">
        <v>270</v>
      </c>
      <c r="L84" s="11" t="s">
        <v>271</v>
      </c>
      <c r="M84" s="11" t="s">
        <v>266</v>
      </c>
      <c r="N84" s="11" t="s">
        <v>56</v>
      </c>
    </row>
    <row r="85" spans="1:14" x14ac:dyDescent="0.3">
      <c r="A85" s="10">
        <v>3</v>
      </c>
      <c r="B85" s="11" t="s">
        <v>213</v>
      </c>
      <c r="C85" s="11" t="s">
        <v>216</v>
      </c>
      <c r="D85" s="11" t="s">
        <v>14</v>
      </c>
      <c r="E85" s="12">
        <v>6.2646218665554603</v>
      </c>
      <c r="F85" s="12">
        <v>6.5242680889117697</v>
      </c>
      <c r="G85" s="12">
        <v>6.4333613644726704</v>
      </c>
      <c r="H85" s="11" t="s">
        <v>327</v>
      </c>
      <c r="I85" s="11" t="s">
        <v>28</v>
      </c>
      <c r="J85" s="11" t="s">
        <v>155</v>
      </c>
      <c r="K85" s="11" t="s">
        <v>35</v>
      </c>
      <c r="L85" s="11" t="s">
        <v>29</v>
      </c>
      <c r="M85" s="11" t="s">
        <v>328</v>
      </c>
      <c r="N85" s="11" t="s">
        <v>56</v>
      </c>
    </row>
    <row r="86" spans="1:14" x14ac:dyDescent="0.3">
      <c r="A86" s="10">
        <v>3</v>
      </c>
      <c r="B86" s="11" t="s">
        <v>213</v>
      </c>
      <c r="C86" s="11" t="s">
        <v>216</v>
      </c>
      <c r="D86" s="11" t="s">
        <v>14</v>
      </c>
      <c r="E86" s="12">
        <v>9.9574510150125093</v>
      </c>
      <c r="F86" s="12">
        <v>10.3701518284724</v>
      </c>
      <c r="G86" s="12">
        <v>10.225657990724599</v>
      </c>
      <c r="H86" s="11" t="s">
        <v>329</v>
      </c>
      <c r="I86" s="11" t="s">
        <v>28</v>
      </c>
      <c r="J86" s="11" t="s">
        <v>155</v>
      </c>
      <c r="K86" s="11" t="s">
        <v>35</v>
      </c>
      <c r="L86" s="11" t="s">
        <v>29</v>
      </c>
      <c r="M86" s="11" t="s">
        <v>330</v>
      </c>
      <c r="N86" s="11" t="s">
        <v>56</v>
      </c>
    </row>
    <row r="87" spans="1:14" x14ac:dyDescent="0.3">
      <c r="A87" s="10">
        <v>3</v>
      </c>
      <c r="B87" s="11" t="s">
        <v>213</v>
      </c>
      <c r="C87" s="11" t="s">
        <v>216</v>
      </c>
      <c r="D87" s="11" t="s">
        <v>14</v>
      </c>
      <c r="E87" s="12">
        <v>0.12876535</v>
      </c>
      <c r="F87" s="12">
        <v>8.2335536298076897E-2</v>
      </c>
      <c r="G87" s="12">
        <v>6.8716124278846102E-2</v>
      </c>
      <c r="H87" s="11" t="s">
        <v>331</v>
      </c>
      <c r="I87" s="11" t="s">
        <v>28</v>
      </c>
      <c r="J87" s="11" t="s">
        <v>155</v>
      </c>
      <c r="K87" s="11" t="s">
        <v>35</v>
      </c>
      <c r="L87" s="11" t="s">
        <v>332</v>
      </c>
      <c r="M87" s="11" t="s">
        <v>156</v>
      </c>
      <c r="N87" s="11" t="s">
        <v>56</v>
      </c>
    </row>
    <row r="88" spans="1:14" x14ac:dyDescent="0.3">
      <c r="A88" s="10">
        <v>3</v>
      </c>
      <c r="B88" s="11" t="s">
        <v>213</v>
      </c>
      <c r="C88" s="11" t="s">
        <v>216</v>
      </c>
      <c r="D88" s="11" t="s">
        <v>14</v>
      </c>
      <c r="E88" s="12">
        <v>7.7222893946686897</v>
      </c>
      <c r="F88" s="12">
        <v>10.997143140130101</v>
      </c>
      <c r="G88" s="12">
        <v>12.2649674107516</v>
      </c>
      <c r="H88" s="11" t="s">
        <v>154</v>
      </c>
      <c r="I88" s="11" t="s">
        <v>30</v>
      </c>
      <c r="J88" s="11" t="s">
        <v>155</v>
      </c>
      <c r="K88" s="11" t="s">
        <v>35</v>
      </c>
      <c r="L88" s="11" t="s">
        <v>31</v>
      </c>
      <c r="M88" s="11" t="s">
        <v>156</v>
      </c>
      <c r="N88" s="11" t="s">
        <v>56</v>
      </c>
    </row>
    <row r="89" spans="1:14" x14ac:dyDescent="0.3">
      <c r="A89" s="10">
        <v>3</v>
      </c>
      <c r="B89" s="11" t="s">
        <v>213</v>
      </c>
      <c r="C89" s="11" t="s">
        <v>216</v>
      </c>
      <c r="D89" s="11" t="s">
        <v>14</v>
      </c>
      <c r="E89" s="12">
        <v>102.189430690763</v>
      </c>
      <c r="F89" s="12">
        <v>88.542801456668997</v>
      </c>
      <c r="G89" s="12">
        <v>81.470249848188203</v>
      </c>
      <c r="H89" s="11" t="s">
        <v>157</v>
      </c>
      <c r="I89" s="11" t="s">
        <v>32</v>
      </c>
      <c r="J89" s="11" t="s">
        <v>155</v>
      </c>
      <c r="K89" s="11" t="s">
        <v>35</v>
      </c>
      <c r="L89" s="11" t="s">
        <v>33</v>
      </c>
      <c r="M89" s="11" t="s">
        <v>158</v>
      </c>
      <c r="N89" s="11" t="s">
        <v>56</v>
      </c>
    </row>
    <row r="90" spans="1:14" x14ac:dyDescent="0.3">
      <c r="A90" s="10">
        <v>3</v>
      </c>
      <c r="B90" s="11" t="s">
        <v>213</v>
      </c>
      <c r="C90" s="11" t="s">
        <v>216</v>
      </c>
      <c r="D90" s="11" t="s">
        <v>14</v>
      </c>
      <c r="E90" s="12">
        <v>3.8579557430007201</v>
      </c>
      <c r="F90" s="12">
        <v>3.8579557430007201</v>
      </c>
      <c r="G90" s="12">
        <v>3.8579557430007201</v>
      </c>
      <c r="H90" s="11" t="s">
        <v>333</v>
      </c>
      <c r="I90" s="11" t="s">
        <v>334</v>
      </c>
      <c r="J90" s="11" t="s">
        <v>155</v>
      </c>
      <c r="K90" s="11" t="s">
        <v>35</v>
      </c>
      <c r="L90" s="11" t="s">
        <v>171</v>
      </c>
      <c r="M90" s="11" t="s">
        <v>159</v>
      </c>
      <c r="N90" s="11" t="s">
        <v>56</v>
      </c>
    </row>
    <row r="91" spans="1:14" x14ac:dyDescent="0.3">
      <c r="A91" s="10">
        <v>3</v>
      </c>
      <c r="B91" s="11" t="s">
        <v>213</v>
      </c>
      <c r="C91" s="11" t="s">
        <v>216</v>
      </c>
      <c r="D91" s="11" t="s">
        <v>14</v>
      </c>
      <c r="E91" s="12">
        <v>5.1192807251908503</v>
      </c>
      <c r="F91" s="12">
        <v>3.8545487089912598</v>
      </c>
      <c r="G91" s="12">
        <v>3.2139701553317299</v>
      </c>
      <c r="H91" s="11" t="s">
        <v>335</v>
      </c>
      <c r="I91" s="11" t="s">
        <v>336</v>
      </c>
      <c r="J91" s="11" t="s">
        <v>155</v>
      </c>
      <c r="K91" s="11" t="s">
        <v>36</v>
      </c>
      <c r="L91" s="11" t="s">
        <v>337</v>
      </c>
      <c r="M91" s="11" t="s">
        <v>159</v>
      </c>
      <c r="N91" s="11" t="s">
        <v>56</v>
      </c>
    </row>
    <row r="92" spans="1:14" x14ac:dyDescent="0.3">
      <c r="A92" s="10">
        <v>3</v>
      </c>
      <c r="B92" s="11" t="s">
        <v>213</v>
      </c>
      <c r="C92" s="11" t="s">
        <v>216</v>
      </c>
      <c r="D92" s="11" t="s">
        <v>14</v>
      </c>
      <c r="E92" s="12">
        <v>81.868431297710003</v>
      </c>
      <c r="F92" s="12">
        <v>61.642616044261501</v>
      </c>
      <c r="G92" s="12">
        <v>51.398371954852401</v>
      </c>
      <c r="H92" s="11" t="s">
        <v>338</v>
      </c>
      <c r="I92" s="11" t="s">
        <v>336</v>
      </c>
      <c r="J92" s="11" t="s">
        <v>155</v>
      </c>
      <c r="K92" s="11" t="s">
        <v>36</v>
      </c>
      <c r="L92" s="11" t="s">
        <v>339</v>
      </c>
      <c r="M92" s="11" t="s">
        <v>159</v>
      </c>
      <c r="N92" s="11" t="s">
        <v>56</v>
      </c>
    </row>
    <row r="93" spans="1:14" x14ac:dyDescent="0.3">
      <c r="A93" s="10">
        <v>3</v>
      </c>
      <c r="B93" s="11" t="s">
        <v>213</v>
      </c>
      <c r="C93" s="11" t="s">
        <v>216</v>
      </c>
      <c r="D93" s="11" t="s">
        <v>14</v>
      </c>
      <c r="E93" s="12">
        <v>2.4913810000000002E-2</v>
      </c>
      <c r="F93" s="12">
        <v>2.32994113042761E-2</v>
      </c>
      <c r="G93" s="12">
        <v>2.4705447462296901E-2</v>
      </c>
      <c r="H93" s="11" t="s">
        <v>340</v>
      </c>
      <c r="I93" s="11" t="s">
        <v>34</v>
      </c>
      <c r="J93" s="11" t="s">
        <v>155</v>
      </c>
      <c r="K93" s="11" t="s">
        <v>36</v>
      </c>
      <c r="L93" s="11" t="s">
        <v>332</v>
      </c>
      <c r="M93" s="11" t="s">
        <v>159</v>
      </c>
      <c r="N93" s="11" t="s">
        <v>56</v>
      </c>
    </row>
    <row r="94" spans="1:14" x14ac:dyDescent="0.3">
      <c r="A94" s="10">
        <v>3</v>
      </c>
      <c r="B94" s="11" t="s">
        <v>213</v>
      </c>
      <c r="C94" s="11" t="s">
        <v>216</v>
      </c>
      <c r="D94" s="11" t="s">
        <v>14</v>
      </c>
      <c r="E94" s="12">
        <v>1.7586109999999999</v>
      </c>
      <c r="F94" s="12">
        <v>1.8973467899166301</v>
      </c>
      <c r="G94" s="12">
        <v>1.96663133770969</v>
      </c>
      <c r="H94" s="11" t="s">
        <v>341</v>
      </c>
      <c r="I94" s="11" t="s">
        <v>342</v>
      </c>
      <c r="J94" s="11" t="s">
        <v>155</v>
      </c>
      <c r="K94" s="11" t="s">
        <v>36</v>
      </c>
      <c r="L94" s="11" t="s">
        <v>171</v>
      </c>
      <c r="M94" s="11" t="s">
        <v>159</v>
      </c>
      <c r="N94" s="11" t="s">
        <v>56</v>
      </c>
    </row>
    <row r="95" spans="1:14" x14ac:dyDescent="0.3">
      <c r="A95" s="10">
        <v>3</v>
      </c>
      <c r="B95" s="11" t="s">
        <v>213</v>
      </c>
      <c r="C95" s="11" t="s">
        <v>216</v>
      </c>
      <c r="D95" s="11" t="s">
        <v>14</v>
      </c>
      <c r="E95" s="12">
        <v>51.825800000000001</v>
      </c>
      <c r="F95" s="12">
        <v>29.238527557369</v>
      </c>
      <c r="G95" s="12">
        <v>22.683254478108601</v>
      </c>
      <c r="H95" s="11" t="s">
        <v>160</v>
      </c>
      <c r="I95" s="11" t="s">
        <v>161</v>
      </c>
      <c r="J95" s="11" t="s">
        <v>155</v>
      </c>
      <c r="K95" s="11" t="s">
        <v>162</v>
      </c>
      <c r="L95" s="11" t="s">
        <v>29</v>
      </c>
      <c r="M95" s="11" t="s">
        <v>156</v>
      </c>
      <c r="N95" s="11" t="s">
        <v>56</v>
      </c>
    </row>
    <row r="96" spans="1:14" x14ac:dyDescent="0.3">
      <c r="A96" s="10">
        <v>3</v>
      </c>
      <c r="B96" s="11" t="s">
        <v>213</v>
      </c>
      <c r="C96" s="11" t="s">
        <v>216</v>
      </c>
      <c r="D96" s="11" t="s">
        <v>14</v>
      </c>
      <c r="E96" s="12">
        <v>1.01303979314465</v>
      </c>
      <c r="F96" s="12">
        <v>1.01303979314465</v>
      </c>
      <c r="G96" s="12">
        <v>1.01303979314465</v>
      </c>
      <c r="H96" s="11" t="s">
        <v>163</v>
      </c>
      <c r="I96" s="11" t="s">
        <v>164</v>
      </c>
      <c r="J96" s="11" t="s">
        <v>155</v>
      </c>
      <c r="K96" s="11" t="s">
        <v>162</v>
      </c>
      <c r="L96" s="11" t="s">
        <v>165</v>
      </c>
      <c r="M96" s="11" t="s">
        <v>156</v>
      </c>
      <c r="N96" s="11" t="s">
        <v>56</v>
      </c>
    </row>
    <row r="97" spans="1:14" x14ac:dyDescent="0.3">
      <c r="A97" s="10">
        <v>3</v>
      </c>
      <c r="B97" s="11" t="s">
        <v>213</v>
      </c>
      <c r="C97" s="11" t="s">
        <v>216</v>
      </c>
      <c r="D97" s="11" t="s">
        <v>14</v>
      </c>
      <c r="E97" s="12">
        <v>0.57745809333333298</v>
      </c>
      <c r="F97" s="12">
        <v>0.32578415335899102</v>
      </c>
      <c r="G97" s="12">
        <v>0.25274339964888898</v>
      </c>
      <c r="H97" s="11" t="s">
        <v>343</v>
      </c>
      <c r="I97" s="11" t="s">
        <v>161</v>
      </c>
      <c r="J97" s="11" t="s">
        <v>155</v>
      </c>
      <c r="K97" s="11" t="s">
        <v>162</v>
      </c>
      <c r="L97" s="11" t="s">
        <v>332</v>
      </c>
      <c r="M97" s="11" t="s">
        <v>344</v>
      </c>
      <c r="N97" s="11" t="s">
        <v>56</v>
      </c>
    </row>
    <row r="98" spans="1:14" x14ac:dyDescent="0.3">
      <c r="A98" s="10">
        <v>3</v>
      </c>
      <c r="B98" s="11" t="s">
        <v>213</v>
      </c>
      <c r="C98" s="11" t="s">
        <v>216</v>
      </c>
      <c r="D98" s="11" t="s">
        <v>14</v>
      </c>
      <c r="E98" s="12">
        <v>25.178251724512801</v>
      </c>
      <c r="F98" s="12">
        <v>22.115751611906301</v>
      </c>
      <c r="G98" s="12">
        <v>22.096965668723499</v>
      </c>
      <c r="H98" s="11" t="s">
        <v>166</v>
      </c>
      <c r="I98" s="11" t="s">
        <v>167</v>
      </c>
      <c r="J98" s="11" t="s">
        <v>155</v>
      </c>
      <c r="K98" s="11" t="s">
        <v>162</v>
      </c>
      <c r="L98" s="11" t="s">
        <v>31</v>
      </c>
      <c r="M98" s="11" t="s">
        <v>156</v>
      </c>
      <c r="N98" s="11" t="s">
        <v>56</v>
      </c>
    </row>
    <row r="99" spans="1:14" x14ac:dyDescent="0.3">
      <c r="A99" s="10">
        <v>3</v>
      </c>
      <c r="B99" s="11" t="s">
        <v>213</v>
      </c>
      <c r="C99" s="11" t="s">
        <v>216</v>
      </c>
      <c r="D99" s="11" t="s">
        <v>14</v>
      </c>
      <c r="E99" s="12">
        <v>118.55913941041</v>
      </c>
      <c r="F99" s="12">
        <v>112.887467863062</v>
      </c>
      <c r="G99" s="12">
        <v>112.170965851698</v>
      </c>
      <c r="H99" s="11" t="s">
        <v>168</v>
      </c>
      <c r="I99" s="11" t="s">
        <v>169</v>
      </c>
      <c r="J99" s="11" t="s">
        <v>155</v>
      </c>
      <c r="K99" s="11" t="s">
        <v>162</v>
      </c>
      <c r="L99" s="11" t="s">
        <v>33</v>
      </c>
      <c r="M99" s="11" t="s">
        <v>156</v>
      </c>
      <c r="N99" s="11" t="s">
        <v>56</v>
      </c>
    </row>
    <row r="100" spans="1:14" x14ac:dyDescent="0.3">
      <c r="A100" s="10">
        <v>3</v>
      </c>
      <c r="B100" s="11" t="s">
        <v>213</v>
      </c>
      <c r="C100" s="11" t="s">
        <v>216</v>
      </c>
      <c r="D100" s="11" t="s">
        <v>14</v>
      </c>
      <c r="E100" s="12">
        <v>3.8206808505476602</v>
      </c>
      <c r="F100" s="12">
        <v>3.8206808505476602</v>
      </c>
      <c r="G100" s="12">
        <v>3.8206808505476602</v>
      </c>
      <c r="H100" s="11" t="s">
        <v>170</v>
      </c>
      <c r="I100" s="11" t="s">
        <v>164</v>
      </c>
      <c r="J100" s="11" t="s">
        <v>155</v>
      </c>
      <c r="K100" s="11" t="s">
        <v>162</v>
      </c>
      <c r="L100" s="11" t="s">
        <v>171</v>
      </c>
      <c r="M100" s="11" t="s">
        <v>172</v>
      </c>
      <c r="N100" s="11" t="s">
        <v>56</v>
      </c>
    </row>
    <row r="101" spans="1:14" x14ac:dyDescent="0.3">
      <c r="A101" s="10">
        <v>3</v>
      </c>
      <c r="B101" s="11" t="s">
        <v>213</v>
      </c>
      <c r="C101" s="11" t="s">
        <v>216</v>
      </c>
      <c r="D101" s="11" t="s">
        <v>14</v>
      </c>
      <c r="E101" s="12">
        <v>1.17057392366383</v>
      </c>
      <c r="F101" s="12">
        <v>1.17057392366383</v>
      </c>
      <c r="G101" s="12">
        <v>1.17057392366383</v>
      </c>
      <c r="H101" s="11" t="s">
        <v>345</v>
      </c>
      <c r="I101" s="11" t="s">
        <v>164</v>
      </c>
      <c r="J101" s="11" t="s">
        <v>155</v>
      </c>
      <c r="K101" s="11" t="s">
        <v>162</v>
      </c>
      <c r="L101" s="11" t="s">
        <v>171</v>
      </c>
      <c r="M101" s="11" t="s">
        <v>346</v>
      </c>
      <c r="N101" s="11" t="s">
        <v>56</v>
      </c>
    </row>
    <row r="102" spans="1:14" x14ac:dyDescent="0.3">
      <c r="A102" s="10">
        <v>3</v>
      </c>
      <c r="B102" s="11" t="s">
        <v>213</v>
      </c>
      <c r="C102" s="11" t="s">
        <v>216</v>
      </c>
      <c r="D102" s="11" t="s">
        <v>14</v>
      </c>
      <c r="E102" s="12">
        <v>0.200368490175514</v>
      </c>
      <c r="F102" s="12">
        <v>0.200368490175514</v>
      </c>
      <c r="G102" s="12">
        <v>0.200368490175514</v>
      </c>
      <c r="H102" s="11" t="s">
        <v>347</v>
      </c>
      <c r="I102" s="11" t="s">
        <v>164</v>
      </c>
      <c r="J102" s="11" t="s">
        <v>155</v>
      </c>
      <c r="K102" s="11" t="s">
        <v>162</v>
      </c>
      <c r="L102" s="11" t="s">
        <v>171</v>
      </c>
      <c r="M102" s="11" t="s">
        <v>348</v>
      </c>
      <c r="N102" s="11" t="s">
        <v>56</v>
      </c>
    </row>
    <row r="103" spans="1:14" x14ac:dyDescent="0.3">
      <c r="A103" s="10">
        <v>3</v>
      </c>
      <c r="B103" s="11" t="s">
        <v>213</v>
      </c>
      <c r="C103" s="11" t="s">
        <v>216</v>
      </c>
      <c r="D103" s="11" t="s">
        <v>14</v>
      </c>
      <c r="E103" s="12">
        <v>0.80850446845885404</v>
      </c>
      <c r="F103" s="12">
        <v>0.80850446845885404</v>
      </c>
      <c r="G103" s="12">
        <v>0.80850446845885404</v>
      </c>
      <c r="H103" s="11" t="s">
        <v>349</v>
      </c>
      <c r="I103" s="11" t="s">
        <v>164</v>
      </c>
      <c r="J103" s="11" t="s">
        <v>155</v>
      </c>
      <c r="K103" s="11" t="s">
        <v>162</v>
      </c>
      <c r="L103" s="11" t="s">
        <v>171</v>
      </c>
      <c r="M103" s="11" t="s">
        <v>350</v>
      </c>
      <c r="N103" s="11" t="s">
        <v>56</v>
      </c>
    </row>
    <row r="104" spans="1:14" x14ac:dyDescent="0.3">
      <c r="A104" s="10">
        <v>3</v>
      </c>
      <c r="B104" s="11" t="s">
        <v>213</v>
      </c>
      <c r="C104" s="11" t="s">
        <v>216</v>
      </c>
      <c r="D104" s="11" t="s">
        <v>14</v>
      </c>
      <c r="E104" s="12">
        <v>1.2654851541758201</v>
      </c>
      <c r="F104" s="12">
        <v>1.2654851541758201</v>
      </c>
      <c r="G104" s="12">
        <v>1.2654851541758201</v>
      </c>
      <c r="H104" s="11" t="s">
        <v>351</v>
      </c>
      <c r="I104" s="11" t="s">
        <v>164</v>
      </c>
      <c r="J104" s="11" t="s">
        <v>155</v>
      </c>
      <c r="K104" s="11" t="s">
        <v>162</v>
      </c>
      <c r="L104" s="11" t="s">
        <v>171</v>
      </c>
      <c r="M104" s="11" t="s">
        <v>352</v>
      </c>
      <c r="N104" s="11" t="s">
        <v>56</v>
      </c>
    </row>
    <row r="105" spans="1:14" x14ac:dyDescent="0.3">
      <c r="A105" s="10">
        <v>3</v>
      </c>
      <c r="B105" s="11" t="s">
        <v>213</v>
      </c>
      <c r="C105" s="11" t="s">
        <v>216</v>
      </c>
      <c r="D105" s="11" t="s">
        <v>14</v>
      </c>
      <c r="E105" s="12">
        <v>6.6789502669978795E-2</v>
      </c>
      <c r="F105" s="12">
        <v>6.6789502669978795E-2</v>
      </c>
      <c r="G105" s="12">
        <v>6.6789502669978795E-2</v>
      </c>
      <c r="H105" s="11" t="s">
        <v>353</v>
      </c>
      <c r="I105" s="11" t="s">
        <v>164</v>
      </c>
      <c r="J105" s="11" t="s">
        <v>155</v>
      </c>
      <c r="K105" s="11" t="s">
        <v>162</v>
      </c>
      <c r="L105" s="11" t="s">
        <v>171</v>
      </c>
      <c r="M105" s="11" t="s">
        <v>354</v>
      </c>
      <c r="N105" s="11" t="s">
        <v>56</v>
      </c>
    </row>
    <row r="106" spans="1:14" x14ac:dyDescent="0.3">
      <c r="A106" s="10">
        <v>3</v>
      </c>
      <c r="B106" s="11" t="s">
        <v>213</v>
      </c>
      <c r="C106" s="11" t="s">
        <v>216</v>
      </c>
      <c r="D106" s="11" t="s">
        <v>14</v>
      </c>
      <c r="E106" s="12">
        <v>7.9994870000000002</v>
      </c>
      <c r="F106" s="12">
        <v>7.9994870000000002</v>
      </c>
      <c r="G106" s="12">
        <v>7.9994870000000002</v>
      </c>
      <c r="H106" s="11" t="s">
        <v>355</v>
      </c>
      <c r="I106" s="11" t="s">
        <v>164</v>
      </c>
      <c r="J106" s="11" t="s">
        <v>155</v>
      </c>
      <c r="K106" s="11" t="s">
        <v>162</v>
      </c>
      <c r="L106" s="11" t="s">
        <v>171</v>
      </c>
      <c r="M106" s="11" t="s">
        <v>356</v>
      </c>
      <c r="N106" s="11" t="s">
        <v>56</v>
      </c>
    </row>
    <row r="107" spans="1:14" x14ac:dyDescent="0.3">
      <c r="A107" s="10">
        <v>3</v>
      </c>
      <c r="B107" s="11" t="s">
        <v>213</v>
      </c>
      <c r="C107" s="11" t="s">
        <v>216</v>
      </c>
      <c r="D107" s="11" t="s">
        <v>14</v>
      </c>
      <c r="E107" s="12">
        <v>0.86297997999016396</v>
      </c>
      <c r="F107" s="12">
        <v>0.86297997999016396</v>
      </c>
      <c r="G107" s="12">
        <v>0.86297997999016396</v>
      </c>
      <c r="H107" s="11" t="s">
        <v>173</v>
      </c>
      <c r="I107" s="11" t="s">
        <v>164</v>
      </c>
      <c r="J107" s="11" t="s">
        <v>155</v>
      </c>
      <c r="K107" s="11" t="s">
        <v>162</v>
      </c>
      <c r="L107" s="11" t="s">
        <v>171</v>
      </c>
      <c r="M107" s="11" t="s">
        <v>174</v>
      </c>
      <c r="N107" s="11" t="s">
        <v>56</v>
      </c>
    </row>
    <row r="108" spans="1:14" x14ac:dyDescent="0.3">
      <c r="A108" s="10">
        <v>3</v>
      </c>
      <c r="B108" s="11" t="s">
        <v>213</v>
      </c>
      <c r="C108" s="11" t="s">
        <v>216</v>
      </c>
      <c r="D108" s="11" t="s">
        <v>14</v>
      </c>
      <c r="E108" s="12">
        <v>1.06572089424002</v>
      </c>
      <c r="F108" s="12">
        <v>1.06572089424002</v>
      </c>
      <c r="G108" s="12">
        <v>1.06572089424002</v>
      </c>
      <c r="H108" s="11" t="s">
        <v>175</v>
      </c>
      <c r="I108" s="11" t="s">
        <v>164</v>
      </c>
      <c r="J108" s="11" t="s">
        <v>155</v>
      </c>
      <c r="K108" s="11" t="s">
        <v>162</v>
      </c>
      <c r="L108" s="11" t="s">
        <v>171</v>
      </c>
      <c r="M108" s="11" t="s">
        <v>176</v>
      </c>
      <c r="N108" s="11" t="s">
        <v>56</v>
      </c>
    </row>
    <row r="109" spans="1:14" x14ac:dyDescent="0.3">
      <c r="A109" s="10">
        <v>3</v>
      </c>
      <c r="B109" s="11" t="s">
        <v>213</v>
      </c>
      <c r="C109" s="11" t="s">
        <v>216</v>
      </c>
      <c r="D109" s="11" t="s">
        <v>14</v>
      </c>
      <c r="E109" s="12">
        <v>1.3376191517875899</v>
      </c>
      <c r="F109" s="12">
        <v>1.3376191517875899</v>
      </c>
      <c r="G109" s="12">
        <v>1.3376191517875899</v>
      </c>
      <c r="H109" s="11" t="s">
        <v>177</v>
      </c>
      <c r="I109" s="11" t="s">
        <v>164</v>
      </c>
      <c r="J109" s="11" t="s">
        <v>155</v>
      </c>
      <c r="K109" s="11" t="s">
        <v>162</v>
      </c>
      <c r="L109" s="11" t="s">
        <v>171</v>
      </c>
      <c r="M109" s="11" t="s">
        <v>178</v>
      </c>
      <c r="N109" s="11" t="s">
        <v>56</v>
      </c>
    </row>
    <row r="110" spans="1:14" x14ac:dyDescent="0.3">
      <c r="A110" s="10">
        <v>3</v>
      </c>
      <c r="B110" s="11" t="s">
        <v>213</v>
      </c>
      <c r="C110" s="11" t="s">
        <v>216</v>
      </c>
      <c r="D110" s="11" t="s">
        <v>14</v>
      </c>
      <c r="E110" s="12">
        <v>2.7819470046767498</v>
      </c>
      <c r="F110" s="12">
        <v>2.7819470046767498</v>
      </c>
      <c r="G110" s="12">
        <v>2.7819470046767498</v>
      </c>
      <c r="H110" s="11" t="s">
        <v>179</v>
      </c>
      <c r="I110" s="11" t="s">
        <v>164</v>
      </c>
      <c r="J110" s="11" t="s">
        <v>155</v>
      </c>
      <c r="K110" s="11" t="s">
        <v>162</v>
      </c>
      <c r="L110" s="11" t="s">
        <v>171</v>
      </c>
      <c r="M110" s="11" t="s">
        <v>180</v>
      </c>
      <c r="N110" s="11" t="s">
        <v>56</v>
      </c>
    </row>
    <row r="111" spans="1:14" x14ac:dyDescent="0.3">
      <c r="A111" s="10">
        <v>3</v>
      </c>
      <c r="B111" s="11" t="s">
        <v>213</v>
      </c>
      <c r="C111" s="11" t="s">
        <v>216</v>
      </c>
      <c r="D111" s="11" t="s">
        <v>14</v>
      </c>
      <c r="E111" s="12">
        <v>3.4355126078019098</v>
      </c>
      <c r="F111" s="12">
        <v>3.4355126078019098</v>
      </c>
      <c r="G111" s="12">
        <v>3.4355126078019098</v>
      </c>
      <c r="H111" s="11" t="s">
        <v>181</v>
      </c>
      <c r="I111" s="11" t="s">
        <v>164</v>
      </c>
      <c r="J111" s="11" t="s">
        <v>155</v>
      </c>
      <c r="K111" s="11" t="s">
        <v>162</v>
      </c>
      <c r="L111" s="11" t="s">
        <v>171</v>
      </c>
      <c r="M111" s="11" t="s">
        <v>182</v>
      </c>
      <c r="N111" s="11" t="s">
        <v>56</v>
      </c>
    </row>
    <row r="112" spans="1:14" x14ac:dyDescent="0.3">
      <c r="A112" s="10">
        <v>3</v>
      </c>
      <c r="B112" s="11" t="s">
        <v>213</v>
      </c>
      <c r="C112" s="11" t="s">
        <v>216</v>
      </c>
      <c r="D112" s="11" t="s">
        <v>14</v>
      </c>
      <c r="E112" s="12">
        <v>4.3120183031095296</v>
      </c>
      <c r="F112" s="12">
        <v>4.3120183031095296</v>
      </c>
      <c r="G112" s="12">
        <v>4.3120183031095296</v>
      </c>
      <c r="H112" s="11" t="s">
        <v>183</v>
      </c>
      <c r="I112" s="11" t="s">
        <v>164</v>
      </c>
      <c r="J112" s="11" t="s">
        <v>155</v>
      </c>
      <c r="K112" s="11" t="s">
        <v>162</v>
      </c>
      <c r="L112" s="11" t="s">
        <v>171</v>
      </c>
      <c r="M112" s="11" t="s">
        <v>184</v>
      </c>
      <c r="N112" s="11" t="s">
        <v>56</v>
      </c>
    </row>
    <row r="113" spans="1:14" x14ac:dyDescent="0.3">
      <c r="A113" s="10">
        <v>3</v>
      </c>
      <c r="B113" s="11" t="s">
        <v>213</v>
      </c>
      <c r="C113" s="11" t="s">
        <v>216</v>
      </c>
      <c r="D113" s="11" t="s">
        <v>14</v>
      </c>
      <c r="E113" s="12">
        <v>1.5798730319897001</v>
      </c>
      <c r="F113" s="12">
        <v>1.5798730319897001</v>
      </c>
      <c r="G113" s="12">
        <v>1.5798730319897001</v>
      </c>
      <c r="H113" s="11" t="s">
        <v>357</v>
      </c>
      <c r="I113" s="11" t="s">
        <v>164</v>
      </c>
      <c r="J113" s="11" t="s">
        <v>155</v>
      </c>
      <c r="K113" s="11" t="s">
        <v>162</v>
      </c>
      <c r="L113" s="11" t="s">
        <v>171</v>
      </c>
      <c r="M113" s="11" t="s">
        <v>358</v>
      </c>
      <c r="N113" s="11" t="s">
        <v>56</v>
      </c>
    </row>
    <row r="114" spans="1:14" x14ac:dyDescent="0.3">
      <c r="A114" s="10">
        <v>3</v>
      </c>
      <c r="B114" s="11" t="s">
        <v>213</v>
      </c>
      <c r="C114" s="11" t="s">
        <v>216</v>
      </c>
      <c r="D114" s="11" t="s">
        <v>14</v>
      </c>
      <c r="E114" s="12">
        <v>75.714219999999997</v>
      </c>
      <c r="F114" s="12">
        <v>75.714219999999997</v>
      </c>
      <c r="G114" s="12">
        <v>75.714219999999997</v>
      </c>
      <c r="H114" s="11" t="s">
        <v>364</v>
      </c>
      <c r="I114" s="11" t="s">
        <v>50</v>
      </c>
      <c r="J114" s="11" t="s">
        <v>209</v>
      </c>
      <c r="K114" s="11" t="s">
        <v>365</v>
      </c>
      <c r="L114" s="11" t="s">
        <v>366</v>
      </c>
      <c r="M114" s="11" t="s">
        <v>367</v>
      </c>
      <c r="N114" s="11" t="s">
        <v>56</v>
      </c>
    </row>
    <row r="115" spans="1:14" x14ac:dyDescent="0.3">
      <c r="A115" s="10">
        <v>3</v>
      </c>
      <c r="B115" s="11" t="s">
        <v>213</v>
      </c>
      <c r="C115" s="11" t="s">
        <v>216</v>
      </c>
      <c r="D115" s="11" t="s">
        <v>14</v>
      </c>
      <c r="E115" s="12">
        <v>0.55770640000000005</v>
      </c>
      <c r="F115" s="12">
        <v>0.55770640000000005</v>
      </c>
      <c r="G115" s="12">
        <v>0.55770640000000005</v>
      </c>
      <c r="H115" s="11" t="s">
        <v>368</v>
      </c>
      <c r="I115" s="11" t="s">
        <v>50</v>
      </c>
      <c r="J115" s="11" t="s">
        <v>209</v>
      </c>
      <c r="K115" s="11" t="s">
        <v>365</v>
      </c>
      <c r="L115" s="11" t="s">
        <v>366</v>
      </c>
      <c r="M115" s="11" t="s">
        <v>369</v>
      </c>
      <c r="N115" s="11" t="s">
        <v>56</v>
      </c>
    </row>
    <row r="116" spans="1:14" x14ac:dyDescent="0.3">
      <c r="A116" s="10">
        <v>3</v>
      </c>
      <c r="B116" s="11" t="s">
        <v>213</v>
      </c>
      <c r="C116" s="11" t="s">
        <v>216</v>
      </c>
      <c r="D116" s="11" t="s">
        <v>14</v>
      </c>
      <c r="E116" s="12">
        <v>0.69155599999999995</v>
      </c>
      <c r="F116" s="12">
        <v>0.69155599999999995</v>
      </c>
      <c r="G116" s="12">
        <v>0.69155599999999995</v>
      </c>
      <c r="H116" s="11" t="s">
        <v>370</v>
      </c>
      <c r="I116" s="11" t="s">
        <v>50</v>
      </c>
      <c r="J116" s="11" t="s">
        <v>209</v>
      </c>
      <c r="K116" s="11" t="s">
        <v>365</v>
      </c>
      <c r="L116" s="11" t="s">
        <v>366</v>
      </c>
      <c r="M116" s="11" t="s">
        <v>371</v>
      </c>
      <c r="N116" s="11" t="s">
        <v>56</v>
      </c>
    </row>
    <row r="117" spans="1:14" x14ac:dyDescent="0.3">
      <c r="A117" s="10">
        <v>3</v>
      </c>
      <c r="B117" s="11" t="s">
        <v>213</v>
      </c>
      <c r="C117" s="11" t="s">
        <v>216</v>
      </c>
      <c r="D117" s="11" t="s">
        <v>14</v>
      </c>
      <c r="E117" s="12">
        <v>17.55696</v>
      </c>
      <c r="F117" s="12">
        <v>17.55696</v>
      </c>
      <c r="G117" s="12">
        <v>17.55696</v>
      </c>
      <c r="H117" s="11" t="s">
        <v>372</v>
      </c>
      <c r="I117" s="11" t="s">
        <v>50</v>
      </c>
      <c r="J117" s="11" t="s">
        <v>209</v>
      </c>
      <c r="K117" s="11" t="s">
        <v>365</v>
      </c>
      <c r="L117" s="11" t="s">
        <v>162</v>
      </c>
      <c r="M117" s="11" t="s">
        <v>373</v>
      </c>
      <c r="N117" s="11" t="s">
        <v>56</v>
      </c>
    </row>
    <row r="118" spans="1:14" x14ac:dyDescent="0.3">
      <c r="A118" s="10">
        <v>3</v>
      </c>
      <c r="B118" s="11" t="s">
        <v>213</v>
      </c>
      <c r="C118" s="11" t="s">
        <v>217</v>
      </c>
      <c r="D118" s="11" t="s">
        <v>14</v>
      </c>
      <c r="E118" s="12">
        <v>0.23718900000000001</v>
      </c>
      <c r="F118" s="12">
        <v>0.23718900000000001</v>
      </c>
      <c r="G118" s="12">
        <v>0.23718900000000001</v>
      </c>
      <c r="H118" s="11" t="s">
        <v>235</v>
      </c>
      <c r="I118" s="11" t="s">
        <v>236</v>
      </c>
      <c r="J118" s="11" t="s">
        <v>68</v>
      </c>
      <c r="K118" s="11" t="s">
        <v>237</v>
      </c>
      <c r="L118" s="11" t="s">
        <v>238</v>
      </c>
      <c r="M118" s="11" t="s">
        <v>239</v>
      </c>
      <c r="N118" s="11" t="s">
        <v>56</v>
      </c>
    </row>
    <row r="119" spans="1:14" x14ac:dyDescent="0.3">
      <c r="A119" s="10">
        <v>3</v>
      </c>
      <c r="B119" s="11" t="s">
        <v>213</v>
      </c>
      <c r="C119" s="11" t="s">
        <v>217</v>
      </c>
      <c r="D119" s="11" t="s">
        <v>14</v>
      </c>
      <c r="E119" s="12">
        <v>0.564194604670192</v>
      </c>
      <c r="F119" s="12">
        <v>0.62451839035486101</v>
      </c>
      <c r="G119" s="12">
        <v>0.65754920279000595</v>
      </c>
      <c r="H119" s="11" t="s">
        <v>66</v>
      </c>
      <c r="I119" s="11" t="s">
        <v>67</v>
      </c>
      <c r="J119" s="11" t="s">
        <v>68</v>
      </c>
      <c r="K119" s="11" t="s">
        <v>69</v>
      </c>
      <c r="L119" s="11" t="s">
        <v>70</v>
      </c>
      <c r="M119" s="11" t="s">
        <v>71</v>
      </c>
      <c r="N119" s="11" t="s">
        <v>56</v>
      </c>
    </row>
    <row r="120" spans="1:14" x14ac:dyDescent="0.3">
      <c r="A120" s="10">
        <v>3</v>
      </c>
      <c r="B120" s="11" t="s">
        <v>213</v>
      </c>
      <c r="C120" s="11" t="s">
        <v>217</v>
      </c>
      <c r="D120" s="11" t="s">
        <v>14</v>
      </c>
      <c r="E120" s="12">
        <v>4.7051879999999997</v>
      </c>
      <c r="F120" s="12">
        <v>5.2082675228607203</v>
      </c>
      <c r="G120" s="12">
        <v>5.4837330821085697</v>
      </c>
      <c r="H120" s="11" t="s">
        <v>72</v>
      </c>
      <c r="I120" s="11" t="s">
        <v>67</v>
      </c>
      <c r="J120" s="11" t="s">
        <v>68</v>
      </c>
      <c r="K120" s="11" t="s">
        <v>69</v>
      </c>
      <c r="L120" s="11" t="s">
        <v>73</v>
      </c>
      <c r="M120" s="11" t="s">
        <v>74</v>
      </c>
      <c r="N120" s="11" t="s">
        <v>56</v>
      </c>
    </row>
    <row r="121" spans="1:14" x14ac:dyDescent="0.3">
      <c r="A121" s="10">
        <v>3</v>
      </c>
      <c r="B121" s="11" t="s">
        <v>213</v>
      </c>
      <c r="C121" s="11" t="s">
        <v>217</v>
      </c>
      <c r="D121" s="11" t="s">
        <v>14</v>
      </c>
      <c r="E121" s="12">
        <v>0.85299599999999998</v>
      </c>
      <c r="F121" s="12">
        <v>0.85299599999999998</v>
      </c>
      <c r="G121" s="12">
        <v>0.85299599999999998</v>
      </c>
      <c r="H121" s="11" t="s">
        <v>268</v>
      </c>
      <c r="I121" s="11" t="s">
        <v>269</v>
      </c>
      <c r="J121" s="11" t="s">
        <v>68</v>
      </c>
      <c r="K121" s="11" t="s">
        <v>270</v>
      </c>
      <c r="L121" s="11" t="s">
        <v>271</v>
      </c>
      <c r="M121" s="11" t="s">
        <v>266</v>
      </c>
      <c r="N121" s="11" t="s">
        <v>56</v>
      </c>
    </row>
    <row r="122" spans="1:14" x14ac:dyDescent="0.3">
      <c r="A122" s="10">
        <v>3</v>
      </c>
      <c r="B122" s="11" t="s">
        <v>213</v>
      </c>
      <c r="C122" s="11" t="s">
        <v>217</v>
      </c>
      <c r="D122" s="11" t="s">
        <v>14</v>
      </c>
      <c r="E122" s="12">
        <v>34.745087272727297</v>
      </c>
      <c r="F122" s="12">
        <v>36.185147159496502</v>
      </c>
      <c r="G122" s="12">
        <v>35.680956780317103</v>
      </c>
      <c r="H122" s="11" t="s">
        <v>327</v>
      </c>
      <c r="I122" s="11" t="s">
        <v>28</v>
      </c>
      <c r="J122" s="11" t="s">
        <v>155</v>
      </c>
      <c r="K122" s="11" t="s">
        <v>35</v>
      </c>
      <c r="L122" s="11" t="s">
        <v>29</v>
      </c>
      <c r="M122" s="11" t="s">
        <v>328</v>
      </c>
      <c r="N122" s="11" t="s">
        <v>56</v>
      </c>
    </row>
    <row r="123" spans="1:14" x14ac:dyDescent="0.3">
      <c r="A123" s="10">
        <v>3</v>
      </c>
      <c r="B123" s="11" t="s">
        <v>213</v>
      </c>
      <c r="C123" s="11" t="s">
        <v>217</v>
      </c>
      <c r="D123" s="11" t="s">
        <v>14</v>
      </c>
      <c r="E123" s="12">
        <v>55.226399816513798</v>
      </c>
      <c r="F123" s="12">
        <v>57.515337024879003</v>
      </c>
      <c r="G123" s="12">
        <v>56.713939715220697</v>
      </c>
      <c r="H123" s="11" t="s">
        <v>329</v>
      </c>
      <c r="I123" s="11" t="s">
        <v>28</v>
      </c>
      <c r="J123" s="11" t="s">
        <v>155</v>
      </c>
      <c r="K123" s="11" t="s">
        <v>35</v>
      </c>
      <c r="L123" s="11" t="s">
        <v>29</v>
      </c>
      <c r="M123" s="11" t="s">
        <v>330</v>
      </c>
      <c r="N123" s="11" t="s">
        <v>56</v>
      </c>
    </row>
    <row r="124" spans="1:14" x14ac:dyDescent="0.3">
      <c r="A124" s="10">
        <v>3</v>
      </c>
      <c r="B124" s="11" t="s">
        <v>213</v>
      </c>
      <c r="C124" s="11" t="s">
        <v>217</v>
      </c>
      <c r="D124" s="11" t="s">
        <v>14</v>
      </c>
      <c r="E124" s="12">
        <v>0.71416310000000005</v>
      </c>
      <c r="F124" s="12">
        <v>0.45665236682692301</v>
      </c>
      <c r="G124" s="12">
        <v>0.38111588509615402</v>
      </c>
      <c r="H124" s="11" t="s">
        <v>331</v>
      </c>
      <c r="I124" s="11" t="s">
        <v>28</v>
      </c>
      <c r="J124" s="11" t="s">
        <v>155</v>
      </c>
      <c r="K124" s="11" t="s">
        <v>35</v>
      </c>
      <c r="L124" s="11" t="s">
        <v>332</v>
      </c>
      <c r="M124" s="11" t="s">
        <v>156</v>
      </c>
      <c r="N124" s="11" t="s">
        <v>56</v>
      </c>
    </row>
    <row r="125" spans="1:14" x14ac:dyDescent="0.3">
      <c r="A125" s="10">
        <v>3</v>
      </c>
      <c r="B125" s="11" t="s">
        <v>213</v>
      </c>
      <c r="C125" s="11" t="s">
        <v>217</v>
      </c>
      <c r="D125" s="11" t="s">
        <v>14</v>
      </c>
      <c r="E125" s="12">
        <v>42.829663070023599</v>
      </c>
      <c r="F125" s="12">
        <v>60.992784827484797</v>
      </c>
      <c r="G125" s="12">
        <v>68.024441317877901</v>
      </c>
      <c r="H125" s="11" t="s">
        <v>154</v>
      </c>
      <c r="I125" s="11" t="s">
        <v>30</v>
      </c>
      <c r="J125" s="11" t="s">
        <v>155</v>
      </c>
      <c r="K125" s="11" t="s">
        <v>35</v>
      </c>
      <c r="L125" s="11" t="s">
        <v>31</v>
      </c>
      <c r="M125" s="11" t="s">
        <v>156</v>
      </c>
      <c r="N125" s="11" t="s">
        <v>56</v>
      </c>
    </row>
    <row r="126" spans="1:14" x14ac:dyDescent="0.3">
      <c r="A126" s="10">
        <v>3</v>
      </c>
      <c r="B126" s="11" t="s">
        <v>213</v>
      </c>
      <c r="C126" s="11" t="s">
        <v>217</v>
      </c>
      <c r="D126" s="11" t="s">
        <v>14</v>
      </c>
      <c r="E126" s="12">
        <v>566.76700951704402</v>
      </c>
      <c r="F126" s="12">
        <v>491.07954175532802</v>
      </c>
      <c r="G126" s="12">
        <v>451.85347994347802</v>
      </c>
      <c r="H126" s="11" t="s">
        <v>157</v>
      </c>
      <c r="I126" s="11" t="s">
        <v>32</v>
      </c>
      <c r="J126" s="11" t="s">
        <v>155</v>
      </c>
      <c r="K126" s="11" t="s">
        <v>35</v>
      </c>
      <c r="L126" s="11" t="s">
        <v>33</v>
      </c>
      <c r="M126" s="11" t="s">
        <v>158</v>
      </c>
      <c r="N126" s="11" t="s">
        <v>56</v>
      </c>
    </row>
    <row r="127" spans="1:14" x14ac:dyDescent="0.3">
      <c r="A127" s="10">
        <v>3</v>
      </c>
      <c r="B127" s="11" t="s">
        <v>213</v>
      </c>
      <c r="C127" s="11" t="s">
        <v>217</v>
      </c>
      <c r="D127" s="11" t="s">
        <v>14</v>
      </c>
      <c r="E127" s="12">
        <v>21.3971420531227</v>
      </c>
      <c r="F127" s="12">
        <v>21.3971420531227</v>
      </c>
      <c r="G127" s="12">
        <v>21.3971420531227</v>
      </c>
      <c r="H127" s="11" t="s">
        <v>333</v>
      </c>
      <c r="I127" s="11" t="s">
        <v>334</v>
      </c>
      <c r="J127" s="11" t="s">
        <v>155</v>
      </c>
      <c r="K127" s="11" t="s">
        <v>35</v>
      </c>
      <c r="L127" s="11" t="s">
        <v>171</v>
      </c>
      <c r="M127" s="11" t="s">
        <v>159</v>
      </c>
      <c r="N127" s="11" t="s">
        <v>56</v>
      </c>
    </row>
    <row r="128" spans="1:14" x14ac:dyDescent="0.3">
      <c r="A128" s="10">
        <v>3</v>
      </c>
      <c r="B128" s="11" t="s">
        <v>213</v>
      </c>
      <c r="C128" s="11" t="s">
        <v>217</v>
      </c>
      <c r="D128" s="11" t="s">
        <v>14</v>
      </c>
      <c r="E128" s="12">
        <v>10.355487277353699</v>
      </c>
      <c r="F128" s="12">
        <v>7.7971364061913304</v>
      </c>
      <c r="G128" s="12">
        <v>6.5013483026155798</v>
      </c>
      <c r="H128" s="11" t="s">
        <v>335</v>
      </c>
      <c r="I128" s="11" t="s">
        <v>336</v>
      </c>
      <c r="J128" s="11" t="s">
        <v>155</v>
      </c>
      <c r="K128" s="11" t="s">
        <v>36</v>
      </c>
      <c r="L128" s="11" t="s">
        <v>337</v>
      </c>
      <c r="M128" s="11" t="s">
        <v>159</v>
      </c>
      <c r="N128" s="11" t="s">
        <v>56</v>
      </c>
    </row>
    <row r="129" spans="1:14" x14ac:dyDescent="0.3">
      <c r="A129" s="10">
        <v>3</v>
      </c>
      <c r="B129" s="11" t="s">
        <v>213</v>
      </c>
      <c r="C129" s="11" t="s">
        <v>217</v>
      </c>
      <c r="D129" s="11" t="s">
        <v>14</v>
      </c>
      <c r="E129" s="12">
        <v>165.60681933842301</v>
      </c>
      <c r="F129" s="12">
        <v>124.693211009105</v>
      </c>
      <c r="G129" s="12">
        <v>103.97073406308699</v>
      </c>
      <c r="H129" s="11" t="s">
        <v>338</v>
      </c>
      <c r="I129" s="11" t="s">
        <v>336</v>
      </c>
      <c r="J129" s="11" t="s">
        <v>155</v>
      </c>
      <c r="K129" s="11" t="s">
        <v>36</v>
      </c>
      <c r="L129" s="11" t="s">
        <v>339</v>
      </c>
      <c r="M129" s="11" t="s">
        <v>159</v>
      </c>
      <c r="N129" s="11" t="s">
        <v>56</v>
      </c>
    </row>
    <row r="130" spans="1:14" x14ac:dyDescent="0.3">
      <c r="A130" s="10">
        <v>3</v>
      </c>
      <c r="B130" s="11" t="s">
        <v>213</v>
      </c>
      <c r="C130" s="11" t="s">
        <v>217</v>
      </c>
      <c r="D130" s="11" t="s">
        <v>14</v>
      </c>
      <c r="E130" s="12">
        <v>5.0396669999999998E-2</v>
      </c>
      <c r="F130" s="12">
        <v>4.7130998538395801E-2</v>
      </c>
      <c r="G130" s="12">
        <v>4.9975185768845298E-2</v>
      </c>
      <c r="H130" s="11" t="s">
        <v>340</v>
      </c>
      <c r="I130" s="11" t="s">
        <v>34</v>
      </c>
      <c r="J130" s="11" t="s">
        <v>155</v>
      </c>
      <c r="K130" s="11" t="s">
        <v>36</v>
      </c>
      <c r="L130" s="11" t="s">
        <v>332</v>
      </c>
      <c r="M130" s="11" t="s">
        <v>159</v>
      </c>
      <c r="N130" s="11" t="s">
        <v>56</v>
      </c>
    </row>
    <row r="131" spans="1:14" x14ac:dyDescent="0.3">
      <c r="A131" s="10">
        <v>3</v>
      </c>
      <c r="B131" s="11" t="s">
        <v>213</v>
      </c>
      <c r="C131" s="11" t="s">
        <v>217</v>
      </c>
      <c r="D131" s="11" t="s">
        <v>14</v>
      </c>
      <c r="E131" s="12">
        <v>3.5573890000000001</v>
      </c>
      <c r="F131" s="12">
        <v>3.8380293308950799</v>
      </c>
      <c r="G131" s="12">
        <v>3.9781808983474698</v>
      </c>
      <c r="H131" s="11" t="s">
        <v>341</v>
      </c>
      <c r="I131" s="11" t="s">
        <v>342</v>
      </c>
      <c r="J131" s="11" t="s">
        <v>155</v>
      </c>
      <c r="K131" s="11" t="s">
        <v>36</v>
      </c>
      <c r="L131" s="11" t="s">
        <v>171</v>
      </c>
      <c r="M131" s="11" t="s">
        <v>159</v>
      </c>
      <c r="N131" s="11" t="s">
        <v>56</v>
      </c>
    </row>
    <row r="132" spans="1:14" x14ac:dyDescent="0.3">
      <c r="A132" s="10">
        <v>3</v>
      </c>
      <c r="B132" s="11" t="s">
        <v>213</v>
      </c>
      <c r="C132" s="11" t="s">
        <v>217</v>
      </c>
      <c r="D132" s="11" t="s">
        <v>14</v>
      </c>
      <c r="E132" s="12">
        <v>59.225842</v>
      </c>
      <c r="F132" s="12">
        <v>33.413404393668401</v>
      </c>
      <c r="G132" s="12">
        <v>25.922124612958299</v>
      </c>
      <c r="H132" s="11" t="s">
        <v>160</v>
      </c>
      <c r="I132" s="11" t="s">
        <v>161</v>
      </c>
      <c r="J132" s="11" t="s">
        <v>155</v>
      </c>
      <c r="K132" s="11" t="s">
        <v>162</v>
      </c>
      <c r="L132" s="11" t="s">
        <v>29</v>
      </c>
      <c r="M132" s="11" t="s">
        <v>156</v>
      </c>
      <c r="N132" s="11" t="s">
        <v>56</v>
      </c>
    </row>
    <row r="133" spans="1:14" x14ac:dyDescent="0.3">
      <c r="A133" s="10">
        <v>3</v>
      </c>
      <c r="B133" s="11" t="s">
        <v>213</v>
      </c>
      <c r="C133" s="11" t="s">
        <v>217</v>
      </c>
      <c r="D133" s="11" t="s">
        <v>14</v>
      </c>
      <c r="E133" s="12">
        <v>2.70351299726034</v>
      </c>
      <c r="F133" s="12">
        <v>2.70351299726034</v>
      </c>
      <c r="G133" s="12">
        <v>2.70351299726034</v>
      </c>
      <c r="H133" s="11" t="s">
        <v>163</v>
      </c>
      <c r="I133" s="11" t="s">
        <v>164</v>
      </c>
      <c r="J133" s="11" t="s">
        <v>155</v>
      </c>
      <c r="K133" s="11" t="s">
        <v>162</v>
      </c>
      <c r="L133" s="11" t="s">
        <v>165</v>
      </c>
      <c r="M133" s="11" t="s">
        <v>156</v>
      </c>
      <c r="N133" s="11" t="s">
        <v>56</v>
      </c>
    </row>
    <row r="134" spans="1:14" x14ac:dyDescent="0.3">
      <c r="A134" s="10">
        <v>3</v>
      </c>
      <c r="B134" s="11" t="s">
        <v>213</v>
      </c>
      <c r="C134" s="11" t="s">
        <v>217</v>
      </c>
      <c r="D134" s="11" t="s">
        <v>14</v>
      </c>
      <c r="E134" s="12">
        <v>0.65991155999999995</v>
      </c>
      <c r="F134" s="12">
        <v>0.37230187150968003</v>
      </c>
      <c r="G134" s="12">
        <v>0.28883185302543601</v>
      </c>
      <c r="H134" s="11" t="s">
        <v>343</v>
      </c>
      <c r="I134" s="11" t="s">
        <v>161</v>
      </c>
      <c r="J134" s="11" t="s">
        <v>155</v>
      </c>
      <c r="K134" s="11" t="s">
        <v>162</v>
      </c>
      <c r="L134" s="11" t="s">
        <v>332</v>
      </c>
      <c r="M134" s="11" t="s">
        <v>344</v>
      </c>
      <c r="N134" s="11" t="s">
        <v>56</v>
      </c>
    </row>
    <row r="135" spans="1:14" x14ac:dyDescent="0.3">
      <c r="A135" s="10">
        <v>3</v>
      </c>
      <c r="B135" s="11" t="s">
        <v>213</v>
      </c>
      <c r="C135" s="11" t="s">
        <v>217</v>
      </c>
      <c r="D135" s="11" t="s">
        <v>14</v>
      </c>
      <c r="E135" s="12">
        <v>38.532427887258301</v>
      </c>
      <c r="F135" s="12">
        <v>33.845622542912601</v>
      </c>
      <c r="G135" s="12">
        <v>33.8168728104488</v>
      </c>
      <c r="H135" s="11" t="s">
        <v>166</v>
      </c>
      <c r="I135" s="11" t="s">
        <v>167</v>
      </c>
      <c r="J135" s="11" t="s">
        <v>155</v>
      </c>
      <c r="K135" s="11" t="s">
        <v>162</v>
      </c>
      <c r="L135" s="11" t="s">
        <v>31</v>
      </c>
      <c r="M135" s="11" t="s">
        <v>156</v>
      </c>
      <c r="N135" s="11" t="s">
        <v>56</v>
      </c>
    </row>
    <row r="136" spans="1:14" x14ac:dyDescent="0.3">
      <c r="A136" s="10">
        <v>3</v>
      </c>
      <c r="B136" s="11" t="s">
        <v>213</v>
      </c>
      <c r="C136" s="11" t="s">
        <v>217</v>
      </c>
      <c r="D136" s="11" t="s">
        <v>14</v>
      </c>
      <c r="E136" s="12">
        <v>798.51221281672997</v>
      </c>
      <c r="F136" s="12">
        <v>760.31271997151896</v>
      </c>
      <c r="G136" s="12">
        <v>755.48697975927303</v>
      </c>
      <c r="H136" s="11" t="s">
        <v>168</v>
      </c>
      <c r="I136" s="11" t="s">
        <v>169</v>
      </c>
      <c r="J136" s="11" t="s">
        <v>155</v>
      </c>
      <c r="K136" s="11" t="s">
        <v>162</v>
      </c>
      <c r="L136" s="11" t="s">
        <v>33</v>
      </c>
      <c r="M136" s="11" t="s">
        <v>156</v>
      </c>
      <c r="N136" s="11" t="s">
        <v>56</v>
      </c>
    </row>
    <row r="137" spans="1:14" x14ac:dyDescent="0.3">
      <c r="A137" s="10">
        <v>3</v>
      </c>
      <c r="B137" s="11" t="s">
        <v>213</v>
      </c>
      <c r="C137" s="11" t="s">
        <v>217</v>
      </c>
      <c r="D137" s="11" t="s">
        <v>14</v>
      </c>
      <c r="E137" s="12">
        <v>10.360622493564399</v>
      </c>
      <c r="F137" s="12">
        <v>10.360622493564399</v>
      </c>
      <c r="G137" s="12">
        <v>10.360622493564399</v>
      </c>
      <c r="H137" s="11" t="s">
        <v>170</v>
      </c>
      <c r="I137" s="11" t="s">
        <v>164</v>
      </c>
      <c r="J137" s="11" t="s">
        <v>155</v>
      </c>
      <c r="K137" s="11" t="s">
        <v>162</v>
      </c>
      <c r="L137" s="11" t="s">
        <v>171</v>
      </c>
      <c r="M137" s="11" t="s">
        <v>172</v>
      </c>
      <c r="N137" s="11" t="s">
        <v>56</v>
      </c>
    </row>
    <row r="138" spans="1:14" x14ac:dyDescent="0.3">
      <c r="A138" s="10">
        <v>3</v>
      </c>
      <c r="B138" s="11" t="s">
        <v>213</v>
      </c>
      <c r="C138" s="11" t="s">
        <v>217</v>
      </c>
      <c r="D138" s="11" t="s">
        <v>14</v>
      </c>
      <c r="E138" s="12">
        <v>0.19756081701615</v>
      </c>
      <c r="F138" s="12">
        <v>0.19756081701615</v>
      </c>
      <c r="G138" s="12">
        <v>0.19756081701615</v>
      </c>
      <c r="H138" s="11" t="s">
        <v>345</v>
      </c>
      <c r="I138" s="11" t="s">
        <v>164</v>
      </c>
      <c r="J138" s="11" t="s">
        <v>155</v>
      </c>
      <c r="K138" s="11" t="s">
        <v>162</v>
      </c>
      <c r="L138" s="11" t="s">
        <v>171</v>
      </c>
      <c r="M138" s="11" t="s">
        <v>346</v>
      </c>
      <c r="N138" s="11" t="s">
        <v>56</v>
      </c>
    </row>
    <row r="139" spans="1:14" x14ac:dyDescent="0.3">
      <c r="A139" s="10">
        <v>3</v>
      </c>
      <c r="B139" s="11" t="s">
        <v>213</v>
      </c>
      <c r="C139" s="11" t="s">
        <v>217</v>
      </c>
      <c r="D139" s="11" t="s">
        <v>14</v>
      </c>
      <c r="E139" s="12">
        <v>3.3816713775124997E-2</v>
      </c>
      <c r="F139" s="12">
        <v>3.3816713775124997E-2</v>
      </c>
      <c r="G139" s="12">
        <v>3.3816713775124997E-2</v>
      </c>
      <c r="H139" s="11" t="s">
        <v>347</v>
      </c>
      <c r="I139" s="11" t="s">
        <v>164</v>
      </c>
      <c r="J139" s="11" t="s">
        <v>155</v>
      </c>
      <c r="K139" s="11" t="s">
        <v>162</v>
      </c>
      <c r="L139" s="11" t="s">
        <v>171</v>
      </c>
      <c r="M139" s="11" t="s">
        <v>348</v>
      </c>
      <c r="N139" s="11" t="s">
        <v>56</v>
      </c>
    </row>
    <row r="140" spans="1:14" x14ac:dyDescent="0.3">
      <c r="A140" s="10">
        <v>3</v>
      </c>
      <c r="B140" s="11" t="s">
        <v>213</v>
      </c>
      <c r="C140" s="11" t="s">
        <v>217</v>
      </c>
      <c r="D140" s="11" t="s">
        <v>14</v>
      </c>
      <c r="E140" s="12">
        <v>0.136453397074492</v>
      </c>
      <c r="F140" s="12">
        <v>0.136453397074492</v>
      </c>
      <c r="G140" s="12">
        <v>0.136453397074492</v>
      </c>
      <c r="H140" s="11" t="s">
        <v>349</v>
      </c>
      <c r="I140" s="11" t="s">
        <v>164</v>
      </c>
      <c r="J140" s="11" t="s">
        <v>155</v>
      </c>
      <c r="K140" s="11" t="s">
        <v>162</v>
      </c>
      <c r="L140" s="11" t="s">
        <v>171</v>
      </c>
      <c r="M140" s="11" t="s">
        <v>350</v>
      </c>
      <c r="N140" s="11" t="s">
        <v>56</v>
      </c>
    </row>
    <row r="141" spans="1:14" x14ac:dyDescent="0.3">
      <c r="A141" s="10">
        <v>3</v>
      </c>
      <c r="B141" s="11" t="s">
        <v>213</v>
      </c>
      <c r="C141" s="11" t="s">
        <v>217</v>
      </c>
      <c r="D141" s="11" t="s">
        <v>14</v>
      </c>
      <c r="E141" s="12">
        <v>0.21357924958879501</v>
      </c>
      <c r="F141" s="12">
        <v>0.21357924958879501</v>
      </c>
      <c r="G141" s="12">
        <v>0.21357924958879501</v>
      </c>
      <c r="H141" s="11" t="s">
        <v>351</v>
      </c>
      <c r="I141" s="11" t="s">
        <v>164</v>
      </c>
      <c r="J141" s="11" t="s">
        <v>155</v>
      </c>
      <c r="K141" s="11" t="s">
        <v>162</v>
      </c>
      <c r="L141" s="11" t="s">
        <v>171</v>
      </c>
      <c r="M141" s="11" t="s">
        <v>352</v>
      </c>
      <c r="N141" s="11" t="s">
        <v>56</v>
      </c>
    </row>
    <row r="142" spans="1:14" x14ac:dyDescent="0.3">
      <c r="A142" s="10">
        <v>3</v>
      </c>
      <c r="B142" s="11" t="s">
        <v>213</v>
      </c>
      <c r="C142" s="11" t="s">
        <v>217</v>
      </c>
      <c r="D142" s="11" t="s">
        <v>14</v>
      </c>
      <c r="E142" s="12">
        <v>1.12722379250416E-2</v>
      </c>
      <c r="F142" s="12">
        <v>1.12722379250416E-2</v>
      </c>
      <c r="G142" s="12">
        <v>1.12722379250416E-2</v>
      </c>
      <c r="H142" s="11" t="s">
        <v>353</v>
      </c>
      <c r="I142" s="11" t="s">
        <v>164</v>
      </c>
      <c r="J142" s="11" t="s">
        <v>155</v>
      </c>
      <c r="K142" s="11" t="s">
        <v>162</v>
      </c>
      <c r="L142" s="11" t="s">
        <v>171</v>
      </c>
      <c r="M142" s="11" t="s">
        <v>354</v>
      </c>
      <c r="N142" s="11" t="s">
        <v>56</v>
      </c>
    </row>
    <row r="143" spans="1:14" x14ac:dyDescent="0.3">
      <c r="A143" s="10">
        <v>3</v>
      </c>
      <c r="B143" s="11" t="s">
        <v>213</v>
      </c>
      <c r="C143" s="11" t="s">
        <v>217</v>
      </c>
      <c r="D143" s="11" t="s">
        <v>14</v>
      </c>
      <c r="E143" s="12">
        <v>23.603200000000001</v>
      </c>
      <c r="F143" s="12">
        <v>23.603200000000001</v>
      </c>
      <c r="G143" s="12">
        <v>23.603200000000001</v>
      </c>
      <c r="H143" s="11" t="s">
        <v>355</v>
      </c>
      <c r="I143" s="11" t="s">
        <v>164</v>
      </c>
      <c r="J143" s="11" t="s">
        <v>155</v>
      </c>
      <c r="K143" s="11" t="s">
        <v>162</v>
      </c>
      <c r="L143" s="11" t="s">
        <v>171</v>
      </c>
      <c r="M143" s="11" t="s">
        <v>356</v>
      </c>
      <c r="N143" s="11" t="s">
        <v>56</v>
      </c>
    </row>
    <row r="144" spans="1:14" x14ac:dyDescent="0.3">
      <c r="A144" s="10">
        <v>3</v>
      </c>
      <c r="B144" s="11" t="s">
        <v>213</v>
      </c>
      <c r="C144" s="11" t="s">
        <v>217</v>
      </c>
      <c r="D144" s="11" t="s">
        <v>14</v>
      </c>
      <c r="E144" s="12">
        <v>2.1688860505758498</v>
      </c>
      <c r="F144" s="12">
        <v>2.1688860505758498</v>
      </c>
      <c r="G144" s="12">
        <v>2.1688860505758498</v>
      </c>
      <c r="H144" s="11" t="s">
        <v>173</v>
      </c>
      <c r="I144" s="11" t="s">
        <v>164</v>
      </c>
      <c r="J144" s="11" t="s">
        <v>155</v>
      </c>
      <c r="K144" s="11" t="s">
        <v>162</v>
      </c>
      <c r="L144" s="11" t="s">
        <v>171</v>
      </c>
      <c r="M144" s="11" t="s">
        <v>174</v>
      </c>
      <c r="N144" s="11" t="s">
        <v>56</v>
      </c>
    </row>
    <row r="145" spans="1:14" x14ac:dyDescent="0.3">
      <c r="A145" s="10">
        <v>3</v>
      </c>
      <c r="B145" s="11" t="s">
        <v>213</v>
      </c>
      <c r="C145" s="11" t="s">
        <v>217</v>
      </c>
      <c r="D145" s="11" t="s">
        <v>14</v>
      </c>
      <c r="E145" s="12">
        <v>2.67842442318338</v>
      </c>
      <c r="F145" s="12">
        <v>2.67842442318338</v>
      </c>
      <c r="G145" s="12">
        <v>2.67842442318338</v>
      </c>
      <c r="H145" s="11" t="s">
        <v>175</v>
      </c>
      <c r="I145" s="11" t="s">
        <v>164</v>
      </c>
      <c r="J145" s="11" t="s">
        <v>155</v>
      </c>
      <c r="K145" s="11" t="s">
        <v>162</v>
      </c>
      <c r="L145" s="11" t="s">
        <v>171</v>
      </c>
      <c r="M145" s="11" t="s">
        <v>176</v>
      </c>
      <c r="N145" s="11" t="s">
        <v>56</v>
      </c>
    </row>
    <row r="146" spans="1:14" x14ac:dyDescent="0.3">
      <c r="A146" s="10">
        <v>3</v>
      </c>
      <c r="B146" s="11" t="s">
        <v>213</v>
      </c>
      <c r="C146" s="11" t="s">
        <v>217</v>
      </c>
      <c r="D146" s="11" t="s">
        <v>14</v>
      </c>
      <c r="E146" s="12">
        <v>3.3617735121507399</v>
      </c>
      <c r="F146" s="12">
        <v>3.3617735121507399</v>
      </c>
      <c r="G146" s="12">
        <v>3.3617735121507399</v>
      </c>
      <c r="H146" s="11" t="s">
        <v>177</v>
      </c>
      <c r="I146" s="11" t="s">
        <v>164</v>
      </c>
      <c r="J146" s="11" t="s">
        <v>155</v>
      </c>
      <c r="K146" s="11" t="s">
        <v>162</v>
      </c>
      <c r="L146" s="11" t="s">
        <v>171</v>
      </c>
      <c r="M146" s="11" t="s">
        <v>178</v>
      </c>
      <c r="N146" s="11" t="s">
        <v>56</v>
      </c>
    </row>
    <row r="147" spans="1:14" x14ac:dyDescent="0.3">
      <c r="A147" s="10">
        <v>3</v>
      </c>
      <c r="B147" s="11" t="s">
        <v>213</v>
      </c>
      <c r="C147" s="11" t="s">
        <v>217</v>
      </c>
      <c r="D147" s="11" t="s">
        <v>14</v>
      </c>
      <c r="E147" s="12">
        <v>3.9762184174500499</v>
      </c>
      <c r="F147" s="12">
        <v>3.9762184174500499</v>
      </c>
      <c r="G147" s="12">
        <v>3.9762184174500499</v>
      </c>
      <c r="H147" s="11" t="s">
        <v>179</v>
      </c>
      <c r="I147" s="11" t="s">
        <v>164</v>
      </c>
      <c r="J147" s="11" t="s">
        <v>155</v>
      </c>
      <c r="K147" s="11" t="s">
        <v>162</v>
      </c>
      <c r="L147" s="11" t="s">
        <v>171</v>
      </c>
      <c r="M147" s="11" t="s">
        <v>180</v>
      </c>
      <c r="N147" s="11" t="s">
        <v>56</v>
      </c>
    </row>
    <row r="148" spans="1:14" x14ac:dyDescent="0.3">
      <c r="A148" s="10">
        <v>3</v>
      </c>
      <c r="B148" s="11" t="s">
        <v>213</v>
      </c>
      <c r="C148" s="11" t="s">
        <v>217</v>
      </c>
      <c r="D148" s="11" t="s">
        <v>14</v>
      </c>
      <c r="E148" s="12">
        <v>4.9103551578623303</v>
      </c>
      <c r="F148" s="12">
        <v>4.9103551578623303</v>
      </c>
      <c r="G148" s="12">
        <v>4.9103551578623303</v>
      </c>
      <c r="H148" s="11" t="s">
        <v>181</v>
      </c>
      <c r="I148" s="11" t="s">
        <v>164</v>
      </c>
      <c r="J148" s="11" t="s">
        <v>155</v>
      </c>
      <c r="K148" s="11" t="s">
        <v>162</v>
      </c>
      <c r="L148" s="11" t="s">
        <v>171</v>
      </c>
      <c r="M148" s="11" t="s">
        <v>182</v>
      </c>
      <c r="N148" s="11" t="s">
        <v>56</v>
      </c>
    </row>
    <row r="149" spans="1:14" x14ac:dyDescent="0.3">
      <c r="A149" s="10">
        <v>3</v>
      </c>
      <c r="B149" s="11" t="s">
        <v>213</v>
      </c>
      <c r="C149" s="11" t="s">
        <v>217</v>
      </c>
      <c r="D149" s="11" t="s">
        <v>14</v>
      </c>
      <c r="E149" s="12">
        <v>6.1631377444985596</v>
      </c>
      <c r="F149" s="12">
        <v>6.1631377444985596</v>
      </c>
      <c r="G149" s="12">
        <v>6.1631377444985596</v>
      </c>
      <c r="H149" s="11" t="s">
        <v>183</v>
      </c>
      <c r="I149" s="11" t="s">
        <v>164</v>
      </c>
      <c r="J149" s="11" t="s">
        <v>155</v>
      </c>
      <c r="K149" s="11" t="s">
        <v>162</v>
      </c>
      <c r="L149" s="11" t="s">
        <v>171</v>
      </c>
      <c r="M149" s="11" t="s">
        <v>184</v>
      </c>
      <c r="N149" s="11" t="s">
        <v>56</v>
      </c>
    </row>
    <row r="150" spans="1:14" x14ac:dyDescent="0.3">
      <c r="A150" s="10">
        <v>3</v>
      </c>
      <c r="B150" s="11" t="s">
        <v>213</v>
      </c>
      <c r="C150" s="11" t="s">
        <v>217</v>
      </c>
      <c r="D150" s="11" t="s">
        <v>14</v>
      </c>
      <c r="E150" s="12">
        <v>7.6032263551214498</v>
      </c>
      <c r="F150" s="12">
        <v>7.6032263551214498</v>
      </c>
      <c r="G150" s="12">
        <v>7.6032263551214498</v>
      </c>
      <c r="H150" s="11" t="s">
        <v>357</v>
      </c>
      <c r="I150" s="11" t="s">
        <v>164</v>
      </c>
      <c r="J150" s="11" t="s">
        <v>155</v>
      </c>
      <c r="K150" s="11" t="s">
        <v>162</v>
      </c>
      <c r="L150" s="11" t="s">
        <v>171</v>
      </c>
      <c r="M150" s="11" t="s">
        <v>358</v>
      </c>
      <c r="N150" s="11" t="s">
        <v>56</v>
      </c>
    </row>
    <row r="151" spans="1:14" x14ac:dyDescent="0.3">
      <c r="A151" s="10">
        <v>3</v>
      </c>
      <c r="B151" s="11" t="s">
        <v>213</v>
      </c>
      <c r="C151" s="11" t="s">
        <v>217</v>
      </c>
      <c r="D151" s="11" t="s">
        <v>14</v>
      </c>
      <c r="E151" s="12">
        <v>127.1758</v>
      </c>
      <c r="F151" s="12">
        <v>127.1758</v>
      </c>
      <c r="G151" s="12">
        <v>127.1758</v>
      </c>
      <c r="H151" s="11" t="s">
        <v>364</v>
      </c>
      <c r="I151" s="11" t="s">
        <v>50</v>
      </c>
      <c r="J151" s="11" t="s">
        <v>209</v>
      </c>
      <c r="K151" s="11" t="s">
        <v>365</v>
      </c>
      <c r="L151" s="11" t="s">
        <v>366</v>
      </c>
      <c r="M151" s="11" t="s">
        <v>367</v>
      </c>
      <c r="N151" s="11" t="s">
        <v>56</v>
      </c>
    </row>
    <row r="152" spans="1:14" x14ac:dyDescent="0.3">
      <c r="A152" s="10">
        <v>3</v>
      </c>
      <c r="B152" s="11" t="s">
        <v>213</v>
      </c>
      <c r="C152" s="11" t="s">
        <v>217</v>
      </c>
      <c r="D152" s="11" t="s">
        <v>14</v>
      </c>
      <c r="E152" s="12">
        <v>0.21959970000000001</v>
      </c>
      <c r="F152" s="12">
        <v>0.21959970000000001</v>
      </c>
      <c r="G152" s="12">
        <v>0.21959970000000001</v>
      </c>
      <c r="H152" s="11" t="s">
        <v>368</v>
      </c>
      <c r="I152" s="11" t="s">
        <v>50</v>
      </c>
      <c r="J152" s="11" t="s">
        <v>209</v>
      </c>
      <c r="K152" s="11" t="s">
        <v>365</v>
      </c>
      <c r="L152" s="11" t="s">
        <v>366</v>
      </c>
      <c r="M152" s="11" t="s">
        <v>369</v>
      </c>
      <c r="N152" s="11" t="s">
        <v>56</v>
      </c>
    </row>
    <row r="153" spans="1:14" x14ac:dyDescent="0.3">
      <c r="A153" s="10">
        <v>3</v>
      </c>
      <c r="B153" s="11" t="s">
        <v>213</v>
      </c>
      <c r="C153" s="11" t="s">
        <v>217</v>
      </c>
      <c r="D153" s="11" t="s">
        <v>14</v>
      </c>
      <c r="E153" s="12">
        <v>0.27230359999999998</v>
      </c>
      <c r="F153" s="12">
        <v>0.27230359999999998</v>
      </c>
      <c r="G153" s="12">
        <v>0.27230359999999998</v>
      </c>
      <c r="H153" s="11" t="s">
        <v>370</v>
      </c>
      <c r="I153" s="11" t="s">
        <v>50</v>
      </c>
      <c r="J153" s="11" t="s">
        <v>209</v>
      </c>
      <c r="K153" s="11" t="s">
        <v>365</v>
      </c>
      <c r="L153" s="11" t="s">
        <v>366</v>
      </c>
      <c r="M153" s="11" t="s">
        <v>371</v>
      </c>
      <c r="N153" s="11" t="s">
        <v>56</v>
      </c>
    </row>
    <row r="154" spans="1:14" x14ac:dyDescent="0.3">
      <c r="A154" s="10">
        <v>3</v>
      </c>
      <c r="B154" s="11" t="s">
        <v>213</v>
      </c>
      <c r="C154" s="11" t="s">
        <v>217</v>
      </c>
      <c r="D154" s="11" t="s">
        <v>14</v>
      </c>
      <c r="E154" s="12">
        <v>6.9131400000000003</v>
      </c>
      <c r="F154" s="12">
        <v>6.9131400000000003</v>
      </c>
      <c r="G154" s="12">
        <v>6.9131400000000003</v>
      </c>
      <c r="H154" s="11" t="s">
        <v>372</v>
      </c>
      <c r="I154" s="11" t="s">
        <v>50</v>
      </c>
      <c r="J154" s="11" t="s">
        <v>209</v>
      </c>
      <c r="K154" s="11" t="s">
        <v>365</v>
      </c>
      <c r="L154" s="11" t="s">
        <v>162</v>
      </c>
      <c r="M154" s="11" t="s">
        <v>373</v>
      </c>
      <c r="N154" s="11" t="s">
        <v>56</v>
      </c>
    </row>
    <row r="155" spans="1:14" x14ac:dyDescent="0.3">
      <c r="A155" s="10">
        <v>3</v>
      </c>
      <c r="B155" s="11" t="s">
        <v>213</v>
      </c>
      <c r="C155" s="11" t="s">
        <v>218</v>
      </c>
      <c r="D155" s="11" t="s">
        <v>14</v>
      </c>
      <c r="E155" s="12">
        <v>0.23718900000000001</v>
      </c>
      <c r="F155" s="12">
        <v>0.23718900000000001</v>
      </c>
      <c r="G155" s="12">
        <v>0.23718900000000001</v>
      </c>
      <c r="H155" s="11" t="s">
        <v>235</v>
      </c>
      <c r="I155" s="11" t="s">
        <v>236</v>
      </c>
      <c r="J155" s="11" t="s">
        <v>68</v>
      </c>
      <c r="K155" s="11" t="s">
        <v>237</v>
      </c>
      <c r="L155" s="11" t="s">
        <v>238</v>
      </c>
      <c r="M155" s="11" t="s">
        <v>239</v>
      </c>
      <c r="N155" s="11" t="s">
        <v>56</v>
      </c>
    </row>
    <row r="156" spans="1:14" x14ac:dyDescent="0.3">
      <c r="A156" s="10">
        <v>3</v>
      </c>
      <c r="B156" s="11" t="s">
        <v>213</v>
      </c>
      <c r="C156" s="11" t="s">
        <v>218</v>
      </c>
      <c r="D156" s="11" t="s">
        <v>14</v>
      </c>
      <c r="E156" s="12">
        <v>0.61628524019894304</v>
      </c>
      <c r="F156" s="12">
        <v>0.66412127983827196</v>
      </c>
      <c r="G156" s="12">
        <v>0.68828320737093895</v>
      </c>
      <c r="H156" s="11" t="s">
        <v>66</v>
      </c>
      <c r="I156" s="11" t="s">
        <v>67</v>
      </c>
      <c r="J156" s="11" t="s">
        <v>68</v>
      </c>
      <c r="K156" s="11" t="s">
        <v>69</v>
      </c>
      <c r="L156" s="11" t="s">
        <v>70</v>
      </c>
      <c r="M156" s="11" t="s">
        <v>71</v>
      </c>
      <c r="N156" s="11" t="s">
        <v>56</v>
      </c>
    </row>
    <row r="157" spans="1:14" x14ac:dyDescent="0.3">
      <c r="A157" s="10">
        <v>3</v>
      </c>
      <c r="B157" s="11" t="s">
        <v>213</v>
      </c>
      <c r="C157" s="11" t="s">
        <v>218</v>
      </c>
      <c r="D157" s="11" t="s">
        <v>14</v>
      </c>
      <c r="E157" s="12">
        <v>4.1097830000000002</v>
      </c>
      <c r="F157" s="12">
        <v>4.4287842183864399</v>
      </c>
      <c r="G157" s="12">
        <v>4.58991135975515</v>
      </c>
      <c r="H157" s="11" t="s">
        <v>72</v>
      </c>
      <c r="I157" s="11" t="s">
        <v>67</v>
      </c>
      <c r="J157" s="11" t="s">
        <v>68</v>
      </c>
      <c r="K157" s="11" t="s">
        <v>69</v>
      </c>
      <c r="L157" s="11" t="s">
        <v>73</v>
      </c>
      <c r="M157" s="11" t="s">
        <v>74</v>
      </c>
      <c r="N157" s="11" t="s">
        <v>56</v>
      </c>
    </row>
    <row r="158" spans="1:14" x14ac:dyDescent="0.3">
      <c r="A158" s="10">
        <v>3</v>
      </c>
      <c r="B158" s="11" t="s">
        <v>213</v>
      </c>
      <c r="C158" s="11" t="s">
        <v>218</v>
      </c>
      <c r="D158" s="11" t="s">
        <v>14</v>
      </c>
      <c r="E158" s="12">
        <v>10.942919</v>
      </c>
      <c r="F158" s="12">
        <v>10.942919</v>
      </c>
      <c r="G158" s="12">
        <v>10.942919</v>
      </c>
      <c r="H158" s="11" t="s">
        <v>268</v>
      </c>
      <c r="I158" s="11" t="s">
        <v>269</v>
      </c>
      <c r="J158" s="11" t="s">
        <v>68</v>
      </c>
      <c r="K158" s="11" t="s">
        <v>270</v>
      </c>
      <c r="L158" s="11" t="s">
        <v>271</v>
      </c>
      <c r="M158" s="11" t="s">
        <v>266</v>
      </c>
      <c r="N158" s="11" t="s">
        <v>56</v>
      </c>
    </row>
    <row r="159" spans="1:14" x14ac:dyDescent="0.3">
      <c r="A159" s="10">
        <v>3</v>
      </c>
      <c r="B159" s="11" t="s">
        <v>213</v>
      </c>
      <c r="C159" s="11" t="s">
        <v>218</v>
      </c>
      <c r="D159" s="11" t="s">
        <v>14</v>
      </c>
      <c r="E159" s="12">
        <v>1.823E-3</v>
      </c>
      <c r="F159" s="12">
        <v>1.823E-3</v>
      </c>
      <c r="G159" s="12">
        <v>1.823E-3</v>
      </c>
      <c r="H159" s="11" t="s">
        <v>272</v>
      </c>
      <c r="I159" s="11" t="s">
        <v>269</v>
      </c>
      <c r="J159" s="11" t="s">
        <v>68</v>
      </c>
      <c r="K159" s="11" t="s">
        <v>270</v>
      </c>
      <c r="L159" s="11" t="s">
        <v>271</v>
      </c>
      <c r="M159" s="11" t="s">
        <v>267</v>
      </c>
      <c r="N159" s="11" t="s">
        <v>56</v>
      </c>
    </row>
    <row r="160" spans="1:14" x14ac:dyDescent="0.3">
      <c r="A160" s="10">
        <v>3</v>
      </c>
      <c r="B160" s="11" t="s">
        <v>213</v>
      </c>
      <c r="C160" s="11" t="s">
        <v>218</v>
      </c>
      <c r="D160" s="11" t="s">
        <v>14</v>
      </c>
      <c r="E160" s="12">
        <v>19.316534870725601</v>
      </c>
      <c r="F160" s="12">
        <v>20.117136314042298</v>
      </c>
      <c r="G160" s="12">
        <v>19.836831620476399</v>
      </c>
      <c r="H160" s="11" t="s">
        <v>327</v>
      </c>
      <c r="I160" s="11" t="s">
        <v>28</v>
      </c>
      <c r="J160" s="11" t="s">
        <v>155</v>
      </c>
      <c r="K160" s="11" t="s">
        <v>35</v>
      </c>
      <c r="L160" s="11" t="s">
        <v>29</v>
      </c>
      <c r="M160" s="11" t="s">
        <v>328</v>
      </c>
      <c r="N160" s="11" t="s">
        <v>56</v>
      </c>
    </row>
    <row r="161" spans="1:14" x14ac:dyDescent="0.3">
      <c r="A161" s="10">
        <v>3</v>
      </c>
      <c r="B161" s="11" t="s">
        <v>213</v>
      </c>
      <c r="C161" s="11" t="s">
        <v>218</v>
      </c>
      <c r="D161" s="11" t="s">
        <v>14</v>
      </c>
      <c r="E161" s="12">
        <v>30.703135629691399</v>
      </c>
      <c r="F161" s="12">
        <v>31.9756710437285</v>
      </c>
      <c r="G161" s="12">
        <v>31.530133938766799</v>
      </c>
      <c r="H161" s="11" t="s">
        <v>329</v>
      </c>
      <c r="I161" s="11" t="s">
        <v>28</v>
      </c>
      <c r="J161" s="11" t="s">
        <v>155</v>
      </c>
      <c r="K161" s="11" t="s">
        <v>35</v>
      </c>
      <c r="L161" s="11" t="s">
        <v>29</v>
      </c>
      <c r="M161" s="11" t="s">
        <v>330</v>
      </c>
      <c r="N161" s="11" t="s">
        <v>56</v>
      </c>
    </row>
    <row r="162" spans="1:14" x14ac:dyDescent="0.3">
      <c r="A162" s="10">
        <v>3</v>
      </c>
      <c r="B162" s="11" t="s">
        <v>213</v>
      </c>
      <c r="C162" s="11" t="s">
        <v>218</v>
      </c>
      <c r="D162" s="11" t="s">
        <v>14</v>
      </c>
      <c r="E162" s="12">
        <v>0.39703929999999998</v>
      </c>
      <c r="F162" s="12">
        <v>0.25387609086538498</v>
      </c>
      <c r="G162" s="12">
        <v>0.21188154951923099</v>
      </c>
      <c r="H162" s="11" t="s">
        <v>331</v>
      </c>
      <c r="I162" s="11" t="s">
        <v>28</v>
      </c>
      <c r="J162" s="11" t="s">
        <v>155</v>
      </c>
      <c r="K162" s="11" t="s">
        <v>35</v>
      </c>
      <c r="L162" s="11" t="s">
        <v>332</v>
      </c>
      <c r="M162" s="11" t="s">
        <v>156</v>
      </c>
      <c r="N162" s="11" t="s">
        <v>56</v>
      </c>
    </row>
    <row r="163" spans="1:14" x14ac:dyDescent="0.3">
      <c r="A163" s="10">
        <v>3</v>
      </c>
      <c r="B163" s="11" t="s">
        <v>213</v>
      </c>
      <c r="C163" s="11" t="s">
        <v>218</v>
      </c>
      <c r="D163" s="11" t="s">
        <v>14</v>
      </c>
      <c r="E163" s="12">
        <v>23.811163683080999</v>
      </c>
      <c r="F163" s="12">
        <v>33.908956524821498</v>
      </c>
      <c r="G163" s="12">
        <v>37.818208002756499</v>
      </c>
      <c r="H163" s="11" t="s">
        <v>154</v>
      </c>
      <c r="I163" s="11" t="s">
        <v>30</v>
      </c>
      <c r="J163" s="11" t="s">
        <v>155</v>
      </c>
      <c r="K163" s="11" t="s">
        <v>35</v>
      </c>
      <c r="L163" s="11" t="s">
        <v>31</v>
      </c>
      <c r="M163" s="11" t="s">
        <v>156</v>
      </c>
      <c r="N163" s="11" t="s">
        <v>56</v>
      </c>
    </row>
    <row r="164" spans="1:14" x14ac:dyDescent="0.3">
      <c r="A164" s="10">
        <v>3</v>
      </c>
      <c r="B164" s="11" t="s">
        <v>213</v>
      </c>
      <c r="C164" s="11" t="s">
        <v>218</v>
      </c>
      <c r="D164" s="11" t="s">
        <v>14</v>
      </c>
      <c r="E164" s="12">
        <v>315.09420504122102</v>
      </c>
      <c r="F164" s="12">
        <v>273.01574584105902</v>
      </c>
      <c r="G164" s="12">
        <v>251.20801081774701</v>
      </c>
      <c r="H164" s="11" t="s">
        <v>157</v>
      </c>
      <c r="I164" s="11" t="s">
        <v>32</v>
      </c>
      <c r="J164" s="11" t="s">
        <v>155</v>
      </c>
      <c r="K164" s="11" t="s">
        <v>35</v>
      </c>
      <c r="L164" s="11" t="s">
        <v>33</v>
      </c>
      <c r="M164" s="11" t="s">
        <v>158</v>
      </c>
      <c r="N164" s="11" t="s">
        <v>56</v>
      </c>
    </row>
    <row r="165" spans="1:14" x14ac:dyDescent="0.3">
      <c r="A165" s="10">
        <v>3</v>
      </c>
      <c r="B165" s="11" t="s">
        <v>213</v>
      </c>
      <c r="C165" s="11" t="s">
        <v>218</v>
      </c>
      <c r="D165" s="11" t="s">
        <v>14</v>
      </c>
      <c r="E165" s="12">
        <v>11.8957497056712</v>
      </c>
      <c r="F165" s="12">
        <v>11.8957497056712</v>
      </c>
      <c r="G165" s="12">
        <v>11.8957497056712</v>
      </c>
      <c r="H165" s="11" t="s">
        <v>333</v>
      </c>
      <c r="I165" s="11" t="s">
        <v>334</v>
      </c>
      <c r="J165" s="11" t="s">
        <v>155</v>
      </c>
      <c r="K165" s="11" t="s">
        <v>35</v>
      </c>
      <c r="L165" s="11" t="s">
        <v>171</v>
      </c>
      <c r="M165" s="11" t="s">
        <v>159</v>
      </c>
      <c r="N165" s="11" t="s">
        <v>56</v>
      </c>
    </row>
    <row r="166" spans="1:14" x14ac:dyDescent="0.3">
      <c r="A166" s="10">
        <v>3</v>
      </c>
      <c r="B166" s="11" t="s">
        <v>213</v>
      </c>
      <c r="C166" s="11" t="s">
        <v>218</v>
      </c>
      <c r="D166" s="11" t="s">
        <v>14</v>
      </c>
      <c r="E166" s="12">
        <v>13.024692748091599</v>
      </c>
      <c r="F166" s="12">
        <v>9.8069075153702805</v>
      </c>
      <c r="G166" s="12">
        <v>8.1771201897062298</v>
      </c>
      <c r="H166" s="11" t="s">
        <v>335</v>
      </c>
      <c r="I166" s="11" t="s">
        <v>336</v>
      </c>
      <c r="J166" s="11" t="s">
        <v>155</v>
      </c>
      <c r="K166" s="11" t="s">
        <v>36</v>
      </c>
      <c r="L166" s="11" t="s">
        <v>337</v>
      </c>
      <c r="M166" s="11" t="s">
        <v>159</v>
      </c>
      <c r="N166" s="11" t="s">
        <v>56</v>
      </c>
    </row>
    <row r="167" spans="1:14" x14ac:dyDescent="0.3">
      <c r="A167" s="10">
        <v>3</v>
      </c>
      <c r="B167" s="11" t="s">
        <v>213</v>
      </c>
      <c r="C167" s="11" t="s">
        <v>218</v>
      </c>
      <c r="D167" s="11" t="s">
        <v>14</v>
      </c>
      <c r="E167" s="12">
        <v>208.29325699745601</v>
      </c>
      <c r="F167" s="12">
        <v>156.83384990011399</v>
      </c>
      <c r="G167" s="12">
        <v>130.769994357304</v>
      </c>
      <c r="H167" s="11" t="s">
        <v>338</v>
      </c>
      <c r="I167" s="11" t="s">
        <v>336</v>
      </c>
      <c r="J167" s="11" t="s">
        <v>155</v>
      </c>
      <c r="K167" s="11" t="s">
        <v>36</v>
      </c>
      <c r="L167" s="11" t="s">
        <v>339</v>
      </c>
      <c r="M167" s="11" t="s">
        <v>159</v>
      </c>
      <c r="N167" s="11" t="s">
        <v>56</v>
      </c>
    </row>
    <row r="168" spans="1:14" x14ac:dyDescent="0.3">
      <c r="A168" s="10">
        <v>3</v>
      </c>
      <c r="B168" s="11" t="s">
        <v>213</v>
      </c>
      <c r="C168" s="11" t="s">
        <v>218</v>
      </c>
      <c r="D168" s="11" t="s">
        <v>14</v>
      </c>
      <c r="E168" s="12">
        <v>6.3386799999999993E-2</v>
      </c>
      <c r="F168" s="12">
        <v>5.9279376557093699E-2</v>
      </c>
      <c r="G168" s="12">
        <v>6.2856674960719505E-2</v>
      </c>
      <c r="H168" s="11" t="s">
        <v>340</v>
      </c>
      <c r="I168" s="11" t="s">
        <v>34</v>
      </c>
      <c r="J168" s="11" t="s">
        <v>155</v>
      </c>
      <c r="K168" s="11" t="s">
        <v>36</v>
      </c>
      <c r="L168" s="11" t="s">
        <v>332</v>
      </c>
      <c r="M168" s="11" t="s">
        <v>159</v>
      </c>
      <c r="N168" s="11" t="s">
        <v>56</v>
      </c>
    </row>
    <row r="169" spans="1:14" x14ac:dyDescent="0.3">
      <c r="A169" s="10">
        <v>3</v>
      </c>
      <c r="B169" s="11" t="s">
        <v>213</v>
      </c>
      <c r="C169" s="11" t="s">
        <v>218</v>
      </c>
      <c r="D169" s="11" t="s">
        <v>14</v>
      </c>
      <c r="E169" s="12">
        <v>4.4743339999999998</v>
      </c>
      <c r="F169" s="12">
        <v>4.8273115839232297</v>
      </c>
      <c r="G169" s="12">
        <v>5.0035883204301301</v>
      </c>
      <c r="H169" s="11" t="s">
        <v>341</v>
      </c>
      <c r="I169" s="11" t="s">
        <v>342</v>
      </c>
      <c r="J169" s="11" t="s">
        <v>155</v>
      </c>
      <c r="K169" s="11" t="s">
        <v>36</v>
      </c>
      <c r="L169" s="11" t="s">
        <v>171</v>
      </c>
      <c r="M169" s="11" t="s">
        <v>159</v>
      </c>
      <c r="N169" s="11" t="s">
        <v>56</v>
      </c>
    </row>
    <row r="170" spans="1:14" x14ac:dyDescent="0.3">
      <c r="A170" s="10">
        <v>3</v>
      </c>
      <c r="B170" s="11" t="s">
        <v>213</v>
      </c>
      <c r="C170" s="11" t="s">
        <v>218</v>
      </c>
      <c r="D170" s="11" t="s">
        <v>14</v>
      </c>
      <c r="E170" s="12">
        <v>60.015787000000003</v>
      </c>
      <c r="F170" s="12">
        <v>33.859067145643401</v>
      </c>
      <c r="G170" s="12">
        <v>26.267869849089902</v>
      </c>
      <c r="H170" s="11" t="s">
        <v>160</v>
      </c>
      <c r="I170" s="11" t="s">
        <v>161</v>
      </c>
      <c r="J170" s="11" t="s">
        <v>155</v>
      </c>
      <c r="K170" s="11" t="s">
        <v>162</v>
      </c>
      <c r="L170" s="11" t="s">
        <v>29</v>
      </c>
      <c r="M170" s="11" t="s">
        <v>156</v>
      </c>
      <c r="N170" s="11" t="s">
        <v>56</v>
      </c>
    </row>
    <row r="171" spans="1:14" x14ac:dyDescent="0.3">
      <c r="A171" s="10">
        <v>3</v>
      </c>
      <c r="B171" s="11" t="s">
        <v>213</v>
      </c>
      <c r="C171" s="11" t="s">
        <v>218</v>
      </c>
      <c r="D171" s="11" t="s">
        <v>14</v>
      </c>
      <c r="E171" s="12">
        <v>3.3908097356834799</v>
      </c>
      <c r="F171" s="12">
        <v>3.3908097356834799</v>
      </c>
      <c r="G171" s="12">
        <v>3.3908097356834799</v>
      </c>
      <c r="H171" s="11" t="s">
        <v>163</v>
      </c>
      <c r="I171" s="11" t="s">
        <v>164</v>
      </c>
      <c r="J171" s="11" t="s">
        <v>155</v>
      </c>
      <c r="K171" s="11" t="s">
        <v>162</v>
      </c>
      <c r="L171" s="11" t="s">
        <v>165</v>
      </c>
      <c r="M171" s="11" t="s">
        <v>156</v>
      </c>
      <c r="N171" s="11" t="s">
        <v>56</v>
      </c>
    </row>
    <row r="172" spans="1:14" x14ac:dyDescent="0.3">
      <c r="A172" s="10">
        <v>3</v>
      </c>
      <c r="B172" s="11" t="s">
        <v>213</v>
      </c>
      <c r="C172" s="11" t="s">
        <v>218</v>
      </c>
      <c r="D172" s="11" t="s">
        <v>14</v>
      </c>
      <c r="E172" s="12">
        <v>0.66871345333333299</v>
      </c>
      <c r="F172" s="12">
        <v>0.37726762989225499</v>
      </c>
      <c r="G172" s="12">
        <v>0.29268428919369899</v>
      </c>
      <c r="H172" s="11" t="s">
        <v>343</v>
      </c>
      <c r="I172" s="11" t="s">
        <v>161</v>
      </c>
      <c r="J172" s="11" t="s">
        <v>155</v>
      </c>
      <c r="K172" s="11" t="s">
        <v>162</v>
      </c>
      <c r="L172" s="11" t="s">
        <v>332</v>
      </c>
      <c r="M172" s="11" t="s">
        <v>344</v>
      </c>
      <c r="N172" s="11" t="s">
        <v>56</v>
      </c>
    </row>
    <row r="173" spans="1:14" x14ac:dyDescent="0.3">
      <c r="A173" s="10">
        <v>3</v>
      </c>
      <c r="B173" s="11" t="s">
        <v>213</v>
      </c>
      <c r="C173" s="11" t="s">
        <v>218</v>
      </c>
      <c r="D173" s="11" t="s">
        <v>14</v>
      </c>
      <c r="E173" s="12">
        <v>29.071729851178901</v>
      </c>
      <c r="F173" s="12">
        <v>25.535655269153001</v>
      </c>
      <c r="G173" s="12">
        <v>25.5139643324198</v>
      </c>
      <c r="H173" s="11" t="s">
        <v>166</v>
      </c>
      <c r="I173" s="11" t="s">
        <v>167</v>
      </c>
      <c r="J173" s="11" t="s">
        <v>155</v>
      </c>
      <c r="K173" s="11" t="s">
        <v>162</v>
      </c>
      <c r="L173" s="11" t="s">
        <v>31</v>
      </c>
      <c r="M173" s="11" t="s">
        <v>156</v>
      </c>
      <c r="N173" s="11" t="s">
        <v>56</v>
      </c>
    </row>
    <row r="174" spans="1:14" x14ac:dyDescent="0.3">
      <c r="A174" s="10">
        <v>3</v>
      </c>
      <c r="B174" s="11" t="s">
        <v>213</v>
      </c>
      <c r="C174" s="11" t="s">
        <v>218</v>
      </c>
      <c r="D174" s="11" t="s">
        <v>14</v>
      </c>
      <c r="E174" s="12">
        <v>687.02159946165602</v>
      </c>
      <c r="F174" s="12">
        <v>654.15563166315997</v>
      </c>
      <c r="G174" s="12">
        <v>650.00367543006803</v>
      </c>
      <c r="H174" s="11" t="s">
        <v>168</v>
      </c>
      <c r="I174" s="11" t="s">
        <v>169</v>
      </c>
      <c r="J174" s="11" t="s">
        <v>155</v>
      </c>
      <c r="K174" s="11" t="s">
        <v>162</v>
      </c>
      <c r="L174" s="11" t="s">
        <v>33</v>
      </c>
      <c r="M174" s="11" t="s">
        <v>156</v>
      </c>
      <c r="N174" s="11" t="s">
        <v>56</v>
      </c>
    </row>
    <row r="175" spans="1:14" x14ac:dyDescent="0.3">
      <c r="A175" s="10">
        <v>3</v>
      </c>
      <c r="B175" s="11" t="s">
        <v>213</v>
      </c>
      <c r="C175" s="11" t="s">
        <v>218</v>
      </c>
      <c r="D175" s="11" t="s">
        <v>14</v>
      </c>
      <c r="E175" s="12">
        <v>10.7227415284644</v>
      </c>
      <c r="F175" s="12">
        <v>10.7227415284644</v>
      </c>
      <c r="G175" s="12">
        <v>10.7227415284644</v>
      </c>
      <c r="H175" s="11" t="s">
        <v>170</v>
      </c>
      <c r="I175" s="11" t="s">
        <v>164</v>
      </c>
      <c r="J175" s="11" t="s">
        <v>155</v>
      </c>
      <c r="K175" s="11" t="s">
        <v>162</v>
      </c>
      <c r="L175" s="11" t="s">
        <v>171</v>
      </c>
      <c r="M175" s="11" t="s">
        <v>172</v>
      </c>
      <c r="N175" s="11" t="s">
        <v>56</v>
      </c>
    </row>
    <row r="176" spans="1:14" x14ac:dyDescent="0.3">
      <c r="A176" s="10">
        <v>3</v>
      </c>
      <c r="B176" s="11" t="s">
        <v>213</v>
      </c>
      <c r="C176" s="11" t="s">
        <v>218</v>
      </c>
      <c r="D176" s="11" t="s">
        <v>14</v>
      </c>
      <c r="E176" s="12">
        <v>0.38769698553471499</v>
      </c>
      <c r="F176" s="12">
        <v>0.38769698553471499</v>
      </c>
      <c r="G176" s="12">
        <v>0.38769698553471499</v>
      </c>
      <c r="H176" s="11" t="s">
        <v>345</v>
      </c>
      <c r="I176" s="11" t="s">
        <v>164</v>
      </c>
      <c r="J176" s="11" t="s">
        <v>155</v>
      </c>
      <c r="K176" s="11" t="s">
        <v>162</v>
      </c>
      <c r="L176" s="11" t="s">
        <v>171</v>
      </c>
      <c r="M176" s="11" t="s">
        <v>346</v>
      </c>
      <c r="N176" s="11" t="s">
        <v>56</v>
      </c>
    </row>
    <row r="177" spans="1:14" x14ac:dyDescent="0.3">
      <c r="A177" s="10">
        <v>3</v>
      </c>
      <c r="B177" s="11" t="s">
        <v>213</v>
      </c>
      <c r="C177" s="11" t="s">
        <v>218</v>
      </c>
      <c r="D177" s="11" t="s">
        <v>14</v>
      </c>
      <c r="E177" s="12">
        <v>6.63625465914984E-2</v>
      </c>
      <c r="F177" s="12">
        <v>6.63625465914984E-2</v>
      </c>
      <c r="G177" s="12">
        <v>6.63625465914984E-2</v>
      </c>
      <c r="H177" s="11" t="s">
        <v>347</v>
      </c>
      <c r="I177" s="11" t="s">
        <v>164</v>
      </c>
      <c r="J177" s="11" t="s">
        <v>155</v>
      </c>
      <c r="K177" s="11" t="s">
        <v>162</v>
      </c>
      <c r="L177" s="11" t="s">
        <v>171</v>
      </c>
      <c r="M177" s="11" t="s">
        <v>348</v>
      </c>
      <c r="N177" s="11" t="s">
        <v>56</v>
      </c>
    </row>
    <row r="178" spans="1:14" x14ac:dyDescent="0.3">
      <c r="A178" s="10">
        <v>3</v>
      </c>
      <c r="B178" s="11" t="s">
        <v>213</v>
      </c>
      <c r="C178" s="11" t="s">
        <v>218</v>
      </c>
      <c r="D178" s="11" t="s">
        <v>14</v>
      </c>
      <c r="E178" s="12">
        <v>0.26777868425732898</v>
      </c>
      <c r="F178" s="12">
        <v>0.26777868425732898</v>
      </c>
      <c r="G178" s="12">
        <v>0.26777868425732898</v>
      </c>
      <c r="H178" s="11" t="s">
        <v>349</v>
      </c>
      <c r="I178" s="11" t="s">
        <v>164</v>
      </c>
      <c r="J178" s="11" t="s">
        <v>155</v>
      </c>
      <c r="K178" s="11" t="s">
        <v>162</v>
      </c>
      <c r="L178" s="11" t="s">
        <v>171</v>
      </c>
      <c r="M178" s="11" t="s">
        <v>350</v>
      </c>
      <c r="N178" s="11" t="s">
        <v>56</v>
      </c>
    </row>
    <row r="179" spans="1:14" x14ac:dyDescent="0.3">
      <c r="A179" s="10">
        <v>3</v>
      </c>
      <c r="B179" s="11" t="s">
        <v>213</v>
      </c>
      <c r="C179" s="11" t="s">
        <v>218</v>
      </c>
      <c r="D179" s="11" t="s">
        <v>14</v>
      </c>
      <c r="E179" s="12">
        <v>0.41913184974311801</v>
      </c>
      <c r="F179" s="12">
        <v>0.41913184974311801</v>
      </c>
      <c r="G179" s="12">
        <v>0.41913184974311801</v>
      </c>
      <c r="H179" s="11" t="s">
        <v>351</v>
      </c>
      <c r="I179" s="11" t="s">
        <v>164</v>
      </c>
      <c r="J179" s="11" t="s">
        <v>155</v>
      </c>
      <c r="K179" s="11" t="s">
        <v>162</v>
      </c>
      <c r="L179" s="11" t="s">
        <v>171</v>
      </c>
      <c r="M179" s="11" t="s">
        <v>352</v>
      </c>
      <c r="N179" s="11" t="s">
        <v>56</v>
      </c>
    </row>
    <row r="180" spans="1:14" x14ac:dyDescent="0.3">
      <c r="A180" s="10">
        <v>3</v>
      </c>
      <c r="B180" s="11" t="s">
        <v>213</v>
      </c>
      <c r="C180" s="11" t="s">
        <v>218</v>
      </c>
      <c r="D180" s="11" t="s">
        <v>14</v>
      </c>
      <c r="E180" s="12">
        <v>2.2120845891429E-2</v>
      </c>
      <c r="F180" s="12">
        <v>2.2120845891429E-2</v>
      </c>
      <c r="G180" s="12">
        <v>2.2120845891429E-2</v>
      </c>
      <c r="H180" s="11" t="s">
        <v>353</v>
      </c>
      <c r="I180" s="11" t="s">
        <v>164</v>
      </c>
      <c r="J180" s="11" t="s">
        <v>155</v>
      </c>
      <c r="K180" s="11" t="s">
        <v>162</v>
      </c>
      <c r="L180" s="11" t="s">
        <v>171</v>
      </c>
      <c r="M180" s="11" t="s">
        <v>354</v>
      </c>
      <c r="N180" s="11" t="s">
        <v>56</v>
      </c>
    </row>
    <row r="181" spans="1:14" x14ac:dyDescent="0.3">
      <c r="A181" s="10">
        <v>3</v>
      </c>
      <c r="B181" s="11" t="s">
        <v>213</v>
      </c>
      <c r="C181" s="11" t="s">
        <v>218</v>
      </c>
      <c r="D181" s="11" t="s">
        <v>14</v>
      </c>
      <c r="E181" s="12">
        <v>21.613379999999999</v>
      </c>
      <c r="F181" s="12">
        <v>21.613379999999999</v>
      </c>
      <c r="G181" s="12">
        <v>21.613379999999999</v>
      </c>
      <c r="H181" s="11" t="s">
        <v>355</v>
      </c>
      <c r="I181" s="11" t="s">
        <v>164</v>
      </c>
      <c r="J181" s="11" t="s">
        <v>155</v>
      </c>
      <c r="K181" s="11" t="s">
        <v>162</v>
      </c>
      <c r="L181" s="11" t="s">
        <v>171</v>
      </c>
      <c r="M181" s="11" t="s">
        <v>356</v>
      </c>
      <c r="N181" s="11" t="s">
        <v>56</v>
      </c>
    </row>
    <row r="182" spans="1:14" x14ac:dyDescent="0.3">
      <c r="A182" s="10">
        <v>3</v>
      </c>
      <c r="B182" s="11" t="s">
        <v>213</v>
      </c>
      <c r="C182" s="11" t="s">
        <v>218</v>
      </c>
      <c r="D182" s="11" t="s">
        <v>14</v>
      </c>
      <c r="E182" s="12">
        <v>2.2788040560351002</v>
      </c>
      <c r="F182" s="12">
        <v>2.2788040560351002</v>
      </c>
      <c r="G182" s="12">
        <v>2.2788040560351002</v>
      </c>
      <c r="H182" s="11" t="s">
        <v>173</v>
      </c>
      <c r="I182" s="11" t="s">
        <v>164</v>
      </c>
      <c r="J182" s="11" t="s">
        <v>155</v>
      </c>
      <c r="K182" s="11" t="s">
        <v>162</v>
      </c>
      <c r="L182" s="11" t="s">
        <v>171</v>
      </c>
      <c r="M182" s="11" t="s">
        <v>174</v>
      </c>
      <c r="N182" s="11" t="s">
        <v>56</v>
      </c>
    </row>
    <row r="183" spans="1:14" x14ac:dyDescent="0.3">
      <c r="A183" s="10">
        <v>3</v>
      </c>
      <c r="B183" s="11" t="s">
        <v>213</v>
      </c>
      <c r="C183" s="11" t="s">
        <v>218</v>
      </c>
      <c r="D183" s="11" t="s">
        <v>14</v>
      </c>
      <c r="E183" s="12">
        <v>2.8141657809331702</v>
      </c>
      <c r="F183" s="12">
        <v>2.8141657809331702</v>
      </c>
      <c r="G183" s="12">
        <v>2.8141657809331702</v>
      </c>
      <c r="H183" s="11" t="s">
        <v>175</v>
      </c>
      <c r="I183" s="11" t="s">
        <v>164</v>
      </c>
      <c r="J183" s="11" t="s">
        <v>155</v>
      </c>
      <c r="K183" s="11" t="s">
        <v>162</v>
      </c>
      <c r="L183" s="11" t="s">
        <v>171</v>
      </c>
      <c r="M183" s="11" t="s">
        <v>176</v>
      </c>
      <c r="N183" s="11" t="s">
        <v>56</v>
      </c>
    </row>
    <row r="184" spans="1:14" x14ac:dyDescent="0.3">
      <c r="A184" s="10">
        <v>3</v>
      </c>
      <c r="B184" s="11" t="s">
        <v>213</v>
      </c>
      <c r="C184" s="11" t="s">
        <v>218</v>
      </c>
      <c r="D184" s="11" t="s">
        <v>14</v>
      </c>
      <c r="E184" s="12">
        <v>3.5321457518217199</v>
      </c>
      <c r="F184" s="12">
        <v>3.5321457518217199</v>
      </c>
      <c r="G184" s="12">
        <v>3.5321457518217199</v>
      </c>
      <c r="H184" s="11" t="s">
        <v>177</v>
      </c>
      <c r="I184" s="11" t="s">
        <v>164</v>
      </c>
      <c r="J184" s="11" t="s">
        <v>155</v>
      </c>
      <c r="K184" s="11" t="s">
        <v>162</v>
      </c>
      <c r="L184" s="11" t="s">
        <v>171</v>
      </c>
      <c r="M184" s="11" t="s">
        <v>178</v>
      </c>
      <c r="N184" s="11" t="s">
        <v>56</v>
      </c>
    </row>
    <row r="185" spans="1:14" x14ac:dyDescent="0.3">
      <c r="A185" s="10">
        <v>3</v>
      </c>
      <c r="B185" s="11" t="s">
        <v>213</v>
      </c>
      <c r="C185" s="11" t="s">
        <v>218</v>
      </c>
      <c r="D185" s="11" t="s">
        <v>14</v>
      </c>
      <c r="E185" s="12">
        <v>3.5099855899455399</v>
      </c>
      <c r="F185" s="12">
        <v>3.5099855899455399</v>
      </c>
      <c r="G185" s="12">
        <v>3.5099855899455399</v>
      </c>
      <c r="H185" s="11" t="s">
        <v>179</v>
      </c>
      <c r="I185" s="11" t="s">
        <v>164</v>
      </c>
      <c r="J185" s="11" t="s">
        <v>155</v>
      </c>
      <c r="K185" s="11" t="s">
        <v>162</v>
      </c>
      <c r="L185" s="11" t="s">
        <v>171</v>
      </c>
      <c r="M185" s="11" t="s">
        <v>180</v>
      </c>
      <c r="N185" s="11" t="s">
        <v>56</v>
      </c>
    </row>
    <row r="186" spans="1:14" x14ac:dyDescent="0.3">
      <c r="A186" s="10">
        <v>3</v>
      </c>
      <c r="B186" s="11" t="s">
        <v>213</v>
      </c>
      <c r="C186" s="11" t="s">
        <v>218</v>
      </c>
      <c r="D186" s="11" t="s">
        <v>14</v>
      </c>
      <c r="E186" s="12">
        <v>4.3345895484280197</v>
      </c>
      <c r="F186" s="12">
        <v>4.3345895484280197</v>
      </c>
      <c r="G186" s="12">
        <v>4.3345895484280197</v>
      </c>
      <c r="H186" s="11" t="s">
        <v>181</v>
      </c>
      <c r="I186" s="11" t="s">
        <v>164</v>
      </c>
      <c r="J186" s="11" t="s">
        <v>155</v>
      </c>
      <c r="K186" s="11" t="s">
        <v>162</v>
      </c>
      <c r="L186" s="11" t="s">
        <v>171</v>
      </c>
      <c r="M186" s="11" t="s">
        <v>182</v>
      </c>
      <c r="N186" s="11" t="s">
        <v>56</v>
      </c>
    </row>
    <row r="187" spans="1:14" x14ac:dyDescent="0.3">
      <c r="A187" s="10">
        <v>3</v>
      </c>
      <c r="B187" s="11" t="s">
        <v>213</v>
      </c>
      <c r="C187" s="11" t="s">
        <v>218</v>
      </c>
      <c r="D187" s="11" t="s">
        <v>14</v>
      </c>
      <c r="E187" s="12">
        <v>5.4404771293829004</v>
      </c>
      <c r="F187" s="12">
        <v>5.4404771293829004</v>
      </c>
      <c r="G187" s="12">
        <v>5.4404771293829004</v>
      </c>
      <c r="H187" s="11" t="s">
        <v>183</v>
      </c>
      <c r="I187" s="11" t="s">
        <v>164</v>
      </c>
      <c r="J187" s="11" t="s">
        <v>155</v>
      </c>
      <c r="K187" s="11" t="s">
        <v>162</v>
      </c>
      <c r="L187" s="11" t="s">
        <v>171</v>
      </c>
      <c r="M187" s="11" t="s">
        <v>184</v>
      </c>
      <c r="N187" s="11" t="s">
        <v>56</v>
      </c>
    </row>
    <row r="188" spans="1:14" x14ac:dyDescent="0.3">
      <c r="A188" s="10">
        <v>3</v>
      </c>
      <c r="B188" s="11" t="s">
        <v>213</v>
      </c>
      <c r="C188" s="11" t="s">
        <v>218</v>
      </c>
      <c r="D188" s="11" t="s">
        <v>14</v>
      </c>
      <c r="E188" s="12">
        <v>5.5963267986818401</v>
      </c>
      <c r="F188" s="12">
        <v>5.5963267986818401</v>
      </c>
      <c r="G188" s="12">
        <v>5.5963267986818401</v>
      </c>
      <c r="H188" s="11" t="s">
        <v>357</v>
      </c>
      <c r="I188" s="11" t="s">
        <v>164</v>
      </c>
      <c r="J188" s="11" t="s">
        <v>155</v>
      </c>
      <c r="K188" s="11" t="s">
        <v>162</v>
      </c>
      <c r="L188" s="11" t="s">
        <v>171</v>
      </c>
      <c r="M188" s="11" t="s">
        <v>358</v>
      </c>
      <c r="N188" s="11" t="s">
        <v>56</v>
      </c>
    </row>
    <row r="189" spans="1:14" x14ac:dyDescent="0.3">
      <c r="A189" s="10">
        <v>3</v>
      </c>
      <c r="B189" s="11" t="s">
        <v>213</v>
      </c>
      <c r="C189" s="11" t="s">
        <v>218</v>
      </c>
      <c r="D189" s="11" t="s">
        <v>14</v>
      </c>
      <c r="E189" s="12">
        <v>85.505219999999994</v>
      </c>
      <c r="F189" s="12">
        <v>85.505219999999994</v>
      </c>
      <c r="G189" s="12">
        <v>85.505219999999994</v>
      </c>
      <c r="H189" s="11" t="s">
        <v>364</v>
      </c>
      <c r="I189" s="11" t="s">
        <v>50</v>
      </c>
      <c r="J189" s="11" t="s">
        <v>209</v>
      </c>
      <c r="K189" s="11" t="s">
        <v>365</v>
      </c>
      <c r="L189" s="11" t="s">
        <v>366</v>
      </c>
      <c r="M189" s="11" t="s">
        <v>367</v>
      </c>
      <c r="N189" s="11" t="s">
        <v>56</v>
      </c>
    </row>
    <row r="190" spans="1:14" x14ac:dyDescent="0.3">
      <c r="A190" s="10">
        <v>3</v>
      </c>
      <c r="B190" s="11" t="s">
        <v>213</v>
      </c>
      <c r="C190" s="11" t="s">
        <v>218</v>
      </c>
      <c r="D190" s="11" t="s">
        <v>14</v>
      </c>
      <c r="E190" s="12">
        <v>0.1609766</v>
      </c>
      <c r="F190" s="12">
        <v>0.1609766</v>
      </c>
      <c r="G190" s="12">
        <v>0.1609766</v>
      </c>
      <c r="H190" s="11" t="s">
        <v>368</v>
      </c>
      <c r="I190" s="11" t="s">
        <v>50</v>
      </c>
      <c r="J190" s="11" t="s">
        <v>209</v>
      </c>
      <c r="K190" s="11" t="s">
        <v>365</v>
      </c>
      <c r="L190" s="11" t="s">
        <v>366</v>
      </c>
      <c r="M190" s="11" t="s">
        <v>369</v>
      </c>
      <c r="N190" s="11" t="s">
        <v>56</v>
      </c>
    </row>
    <row r="191" spans="1:14" x14ac:dyDescent="0.3">
      <c r="A191" s="10">
        <v>3</v>
      </c>
      <c r="B191" s="11" t="s">
        <v>213</v>
      </c>
      <c r="C191" s="11" t="s">
        <v>218</v>
      </c>
      <c r="D191" s="11" t="s">
        <v>14</v>
      </c>
      <c r="E191" s="12">
        <v>0.19961100000000001</v>
      </c>
      <c r="F191" s="12">
        <v>0.19961100000000001</v>
      </c>
      <c r="G191" s="12">
        <v>0.19961100000000001</v>
      </c>
      <c r="H191" s="11" t="s">
        <v>370</v>
      </c>
      <c r="I191" s="11" t="s">
        <v>50</v>
      </c>
      <c r="J191" s="11" t="s">
        <v>209</v>
      </c>
      <c r="K191" s="11" t="s">
        <v>365</v>
      </c>
      <c r="L191" s="11" t="s">
        <v>366</v>
      </c>
      <c r="M191" s="11" t="s">
        <v>371</v>
      </c>
      <c r="N191" s="11" t="s">
        <v>56</v>
      </c>
    </row>
    <row r="192" spans="1:14" x14ac:dyDescent="0.3">
      <c r="A192" s="10">
        <v>3</v>
      </c>
      <c r="B192" s="11" t="s">
        <v>213</v>
      </c>
      <c r="C192" s="11" t="s">
        <v>218</v>
      </c>
      <c r="D192" s="11" t="s">
        <v>14</v>
      </c>
      <c r="E192" s="12">
        <v>5.067647</v>
      </c>
      <c r="F192" s="12">
        <v>5.067647</v>
      </c>
      <c r="G192" s="12">
        <v>5.067647</v>
      </c>
      <c r="H192" s="11" t="s">
        <v>372</v>
      </c>
      <c r="I192" s="11" t="s">
        <v>50</v>
      </c>
      <c r="J192" s="11" t="s">
        <v>209</v>
      </c>
      <c r="K192" s="11" t="s">
        <v>365</v>
      </c>
      <c r="L192" s="11" t="s">
        <v>162</v>
      </c>
      <c r="M192" s="11" t="s">
        <v>373</v>
      </c>
      <c r="N192" s="11" t="s">
        <v>56</v>
      </c>
    </row>
    <row r="193" spans="1:14" x14ac:dyDescent="0.3">
      <c r="A193" s="10">
        <v>3</v>
      </c>
      <c r="B193" s="11" t="s">
        <v>213</v>
      </c>
      <c r="C193" s="11" t="s">
        <v>214</v>
      </c>
      <c r="D193" s="11" t="s">
        <v>16</v>
      </c>
      <c r="E193" s="12">
        <v>0.99945550000000005</v>
      </c>
      <c r="F193" s="12">
        <v>1.15413582615147</v>
      </c>
      <c r="G193" s="12">
        <v>1.2460365063089001</v>
      </c>
      <c r="H193" s="11" t="s">
        <v>51</v>
      </c>
      <c r="I193" s="11" t="s">
        <v>52</v>
      </c>
      <c r="J193" s="11" t="s">
        <v>37</v>
      </c>
      <c r="K193" s="11" t="s">
        <v>53</v>
      </c>
      <c r="L193" s="11" t="s">
        <v>54</v>
      </c>
      <c r="M193" s="11" t="s">
        <v>55</v>
      </c>
      <c r="N193" s="11" t="s">
        <v>56</v>
      </c>
    </row>
    <row r="194" spans="1:14" x14ac:dyDescent="0.3">
      <c r="A194" s="10">
        <v>3</v>
      </c>
      <c r="B194" s="11" t="s">
        <v>213</v>
      </c>
      <c r="C194" s="11" t="s">
        <v>214</v>
      </c>
      <c r="D194" s="11" t="s">
        <v>16</v>
      </c>
      <c r="E194" s="12">
        <v>3.8244530000000001</v>
      </c>
      <c r="F194" s="12">
        <v>4.4163429214532099</v>
      </c>
      <c r="G194" s="12">
        <v>4.7680042329674404</v>
      </c>
      <c r="H194" s="11" t="s">
        <v>57</v>
      </c>
      <c r="I194" s="11" t="s">
        <v>52</v>
      </c>
      <c r="J194" s="11" t="s">
        <v>37</v>
      </c>
      <c r="K194" s="11" t="s">
        <v>53</v>
      </c>
      <c r="L194" s="11" t="s">
        <v>54</v>
      </c>
      <c r="M194" s="11" t="s">
        <v>58</v>
      </c>
      <c r="N194" s="11" t="s">
        <v>56</v>
      </c>
    </row>
    <row r="195" spans="1:14" x14ac:dyDescent="0.3">
      <c r="A195" s="10">
        <v>3</v>
      </c>
      <c r="B195" s="11" t="s">
        <v>213</v>
      </c>
      <c r="C195" s="11" t="s">
        <v>214</v>
      </c>
      <c r="D195" s="11" t="s">
        <v>16</v>
      </c>
      <c r="E195" s="12">
        <v>2.354233E-2</v>
      </c>
      <c r="F195" s="12">
        <v>2.7185849178958499E-2</v>
      </c>
      <c r="G195" s="12">
        <v>2.9350584016568201E-2</v>
      </c>
      <c r="H195" s="11" t="s">
        <v>59</v>
      </c>
      <c r="I195" s="11" t="s">
        <v>52</v>
      </c>
      <c r="J195" s="11" t="s">
        <v>37</v>
      </c>
      <c r="K195" s="11" t="s">
        <v>53</v>
      </c>
      <c r="L195" s="11" t="s">
        <v>60</v>
      </c>
      <c r="M195" s="11" t="s">
        <v>61</v>
      </c>
      <c r="N195" s="11" t="s">
        <v>56</v>
      </c>
    </row>
    <row r="196" spans="1:14" x14ac:dyDescent="0.3">
      <c r="A196" s="10">
        <v>3</v>
      </c>
      <c r="B196" s="11" t="s">
        <v>213</v>
      </c>
      <c r="C196" s="11" t="s">
        <v>214</v>
      </c>
      <c r="D196" s="11" t="s">
        <v>16</v>
      </c>
      <c r="E196" s="12">
        <v>0.6991887</v>
      </c>
      <c r="F196" s="12">
        <v>0.807398356315288</v>
      </c>
      <c r="G196" s="12">
        <v>0.871689279811519</v>
      </c>
      <c r="H196" s="11" t="s">
        <v>62</v>
      </c>
      <c r="I196" s="11" t="s">
        <v>52</v>
      </c>
      <c r="J196" s="11" t="s">
        <v>37</v>
      </c>
      <c r="K196" s="11" t="s">
        <v>53</v>
      </c>
      <c r="L196" s="11" t="s">
        <v>60</v>
      </c>
      <c r="M196" s="11" t="s">
        <v>63</v>
      </c>
      <c r="N196" s="11" t="s">
        <v>56</v>
      </c>
    </row>
    <row r="197" spans="1:14" x14ac:dyDescent="0.3">
      <c r="A197" s="10">
        <v>3</v>
      </c>
      <c r="B197" s="11" t="s">
        <v>213</v>
      </c>
      <c r="C197" s="11" t="s">
        <v>214</v>
      </c>
      <c r="D197" s="11" t="s">
        <v>16</v>
      </c>
      <c r="E197" s="12">
        <v>0.48180139999999999</v>
      </c>
      <c r="F197" s="12">
        <v>0.556367198769666</v>
      </c>
      <c r="G197" s="12">
        <v>0.60066919756881298</v>
      </c>
      <c r="H197" s="11" t="s">
        <v>64</v>
      </c>
      <c r="I197" s="11" t="s">
        <v>52</v>
      </c>
      <c r="J197" s="11" t="s">
        <v>37</v>
      </c>
      <c r="K197" s="11" t="s">
        <v>53</v>
      </c>
      <c r="L197" s="11" t="s">
        <v>60</v>
      </c>
      <c r="M197" s="11" t="s">
        <v>65</v>
      </c>
      <c r="N197" s="11" t="s">
        <v>56</v>
      </c>
    </row>
    <row r="198" spans="1:14" x14ac:dyDescent="0.3">
      <c r="A198" s="10">
        <v>3</v>
      </c>
      <c r="B198" s="11" t="s">
        <v>213</v>
      </c>
      <c r="C198" s="11" t="s">
        <v>214</v>
      </c>
      <c r="D198" s="11" t="s">
        <v>16</v>
      </c>
      <c r="E198" s="12">
        <v>1.48173</v>
      </c>
      <c r="F198" s="12">
        <v>1.7240083777372399</v>
      </c>
      <c r="G198" s="12">
        <v>1.7154161378197199</v>
      </c>
      <c r="H198" s="11" t="s">
        <v>227</v>
      </c>
      <c r="I198" s="11" t="s">
        <v>67</v>
      </c>
      <c r="J198" s="11" t="s">
        <v>68</v>
      </c>
      <c r="K198" s="11" t="s">
        <v>228</v>
      </c>
      <c r="L198" s="11" t="s">
        <v>229</v>
      </c>
      <c r="M198" s="11" t="s">
        <v>230</v>
      </c>
      <c r="N198" s="11" t="s">
        <v>56</v>
      </c>
    </row>
    <row r="199" spans="1:14" x14ac:dyDescent="0.3">
      <c r="A199" s="10">
        <v>3</v>
      </c>
      <c r="B199" s="11" t="s">
        <v>213</v>
      </c>
      <c r="C199" s="11" t="s">
        <v>214</v>
      </c>
      <c r="D199" s="11" t="s">
        <v>16</v>
      </c>
      <c r="E199" s="12">
        <v>0.15216789999999999</v>
      </c>
      <c r="F199" s="12">
        <v>0.17704894577465699</v>
      </c>
      <c r="G199" s="12">
        <v>0.17616655619994001</v>
      </c>
      <c r="H199" s="11" t="s">
        <v>231</v>
      </c>
      <c r="I199" s="11" t="s">
        <v>67</v>
      </c>
      <c r="J199" s="11" t="s">
        <v>68</v>
      </c>
      <c r="K199" s="11" t="s">
        <v>228</v>
      </c>
      <c r="L199" s="11" t="s">
        <v>229</v>
      </c>
      <c r="M199" s="11" t="s">
        <v>232</v>
      </c>
      <c r="N199" s="11" t="s">
        <v>56</v>
      </c>
    </row>
    <row r="200" spans="1:14" x14ac:dyDescent="0.3">
      <c r="A200" s="10">
        <v>3</v>
      </c>
      <c r="B200" s="11" t="s">
        <v>213</v>
      </c>
      <c r="C200" s="11" t="s">
        <v>214</v>
      </c>
      <c r="D200" s="11" t="s">
        <v>16</v>
      </c>
      <c r="E200" s="12">
        <v>2.0314890000000001</v>
      </c>
      <c r="F200" s="12">
        <v>2.3636587335621502</v>
      </c>
      <c r="G200" s="12">
        <v>2.35187855709423</v>
      </c>
      <c r="H200" s="11" t="s">
        <v>233</v>
      </c>
      <c r="I200" s="11" t="s">
        <v>67</v>
      </c>
      <c r="J200" s="11" t="s">
        <v>68</v>
      </c>
      <c r="K200" s="11" t="s">
        <v>228</v>
      </c>
      <c r="L200" s="11" t="s">
        <v>229</v>
      </c>
      <c r="M200" s="11" t="s">
        <v>234</v>
      </c>
      <c r="N200" s="11" t="s">
        <v>56</v>
      </c>
    </row>
    <row r="201" spans="1:14" x14ac:dyDescent="0.3">
      <c r="A201" s="10">
        <v>3</v>
      </c>
      <c r="B201" s="11" t="s">
        <v>213</v>
      </c>
      <c r="C201" s="11" t="s">
        <v>214</v>
      </c>
      <c r="D201" s="11" t="s">
        <v>16</v>
      </c>
      <c r="E201" s="12">
        <v>2.7708680000000001</v>
      </c>
      <c r="F201" s="12">
        <v>2.7708680000000001</v>
      </c>
      <c r="G201" s="12">
        <v>2.7708680000000001</v>
      </c>
      <c r="H201" s="11" t="s">
        <v>235</v>
      </c>
      <c r="I201" s="11" t="s">
        <v>236</v>
      </c>
      <c r="J201" s="11" t="s">
        <v>68</v>
      </c>
      <c r="K201" s="11" t="s">
        <v>237</v>
      </c>
      <c r="L201" s="11" t="s">
        <v>238</v>
      </c>
      <c r="M201" s="11" t="s">
        <v>239</v>
      </c>
      <c r="N201" s="11" t="s">
        <v>56</v>
      </c>
    </row>
    <row r="202" spans="1:14" x14ac:dyDescent="0.3">
      <c r="A202" s="10">
        <v>3</v>
      </c>
      <c r="B202" s="11" t="s">
        <v>213</v>
      </c>
      <c r="C202" s="11" t="s">
        <v>214</v>
      </c>
      <c r="D202" s="11" t="s">
        <v>16</v>
      </c>
      <c r="E202" s="12">
        <v>1.1637649999999999</v>
      </c>
      <c r="F202" s="12">
        <v>1.1637649999999999</v>
      </c>
      <c r="G202" s="12">
        <v>1.1637649999999999</v>
      </c>
      <c r="H202" s="11" t="s">
        <v>240</v>
      </c>
      <c r="I202" s="11" t="s">
        <v>236</v>
      </c>
      <c r="J202" s="11" t="s">
        <v>68</v>
      </c>
      <c r="K202" s="11" t="s">
        <v>237</v>
      </c>
      <c r="L202" s="11" t="s">
        <v>238</v>
      </c>
      <c r="M202" s="11" t="s">
        <v>241</v>
      </c>
      <c r="N202" s="11" t="s">
        <v>56</v>
      </c>
    </row>
    <row r="203" spans="1:14" x14ac:dyDescent="0.3">
      <c r="A203" s="10">
        <v>3</v>
      </c>
      <c r="B203" s="11" t="s">
        <v>213</v>
      </c>
      <c r="C203" s="11" t="s">
        <v>214</v>
      </c>
      <c r="D203" s="11" t="s">
        <v>16</v>
      </c>
      <c r="E203" s="12">
        <v>0.60672504000000005</v>
      </c>
      <c r="F203" s="12">
        <v>0.56504295524799997</v>
      </c>
      <c r="G203" s="12">
        <v>0.53998521440000002</v>
      </c>
      <c r="H203" s="11" t="s">
        <v>242</v>
      </c>
      <c r="I203" s="11" t="s">
        <v>243</v>
      </c>
      <c r="J203" s="11" t="s">
        <v>68</v>
      </c>
      <c r="K203" s="11" t="s">
        <v>244</v>
      </c>
      <c r="L203" s="11" t="s">
        <v>245</v>
      </c>
      <c r="M203" s="11" t="s">
        <v>246</v>
      </c>
      <c r="N203" s="11" t="s">
        <v>56</v>
      </c>
    </row>
    <row r="204" spans="1:14" x14ac:dyDescent="0.3">
      <c r="A204" s="10">
        <v>3</v>
      </c>
      <c r="B204" s="11" t="s">
        <v>213</v>
      </c>
      <c r="C204" s="11" t="s">
        <v>214</v>
      </c>
      <c r="D204" s="11" t="s">
        <v>16</v>
      </c>
      <c r="E204" s="12">
        <v>0.32344615999999998</v>
      </c>
      <c r="F204" s="12">
        <v>0.32040559650528</v>
      </c>
      <c r="G204" s="12">
        <v>0.31856195436911999</v>
      </c>
      <c r="H204" s="11" t="s">
        <v>247</v>
      </c>
      <c r="I204" s="11" t="s">
        <v>243</v>
      </c>
      <c r="J204" s="11" t="s">
        <v>68</v>
      </c>
      <c r="K204" s="11" t="s">
        <v>244</v>
      </c>
      <c r="L204" s="11" t="s">
        <v>248</v>
      </c>
      <c r="M204" s="11" t="s">
        <v>246</v>
      </c>
      <c r="N204" s="11" t="s">
        <v>56</v>
      </c>
    </row>
    <row r="205" spans="1:14" x14ac:dyDescent="0.3">
      <c r="A205" s="10">
        <v>3</v>
      </c>
      <c r="B205" s="11" t="s">
        <v>213</v>
      </c>
      <c r="C205" s="11" t="s">
        <v>214</v>
      </c>
      <c r="D205" s="11" t="s">
        <v>16</v>
      </c>
      <c r="E205" s="12">
        <v>0.15497704000000001</v>
      </c>
      <c r="F205" s="12">
        <v>0.154976958</v>
      </c>
      <c r="G205" s="12">
        <v>0.154976958</v>
      </c>
      <c r="H205" s="11" t="s">
        <v>249</v>
      </c>
      <c r="I205" s="11" t="s">
        <v>243</v>
      </c>
      <c r="J205" s="11" t="s">
        <v>68</v>
      </c>
      <c r="K205" s="11" t="s">
        <v>244</v>
      </c>
      <c r="L205" s="11" t="s">
        <v>250</v>
      </c>
      <c r="M205" s="11" t="s">
        <v>246</v>
      </c>
      <c r="N205" s="11" t="s">
        <v>56</v>
      </c>
    </row>
    <row r="206" spans="1:14" x14ac:dyDescent="0.3">
      <c r="A206" s="10">
        <v>3</v>
      </c>
      <c r="B206" s="11" t="s">
        <v>213</v>
      </c>
      <c r="C206" s="11" t="s">
        <v>214</v>
      </c>
      <c r="D206" s="11" t="s">
        <v>16</v>
      </c>
      <c r="E206" s="12">
        <v>0.4281843568</v>
      </c>
      <c r="F206" s="12">
        <v>0.42818413</v>
      </c>
      <c r="G206" s="12">
        <v>0.42818413</v>
      </c>
      <c r="H206" s="11" t="s">
        <v>251</v>
      </c>
      <c r="I206" s="11" t="s">
        <v>243</v>
      </c>
      <c r="J206" s="11" t="s">
        <v>68</v>
      </c>
      <c r="K206" s="11" t="s">
        <v>244</v>
      </c>
      <c r="L206" s="11" t="s">
        <v>252</v>
      </c>
      <c r="M206" s="11" t="s">
        <v>246</v>
      </c>
      <c r="N206" s="11" t="s">
        <v>56</v>
      </c>
    </row>
    <row r="207" spans="1:14" x14ac:dyDescent="0.3">
      <c r="A207" s="10">
        <v>3</v>
      </c>
      <c r="B207" s="11" t="s">
        <v>213</v>
      </c>
      <c r="C207" s="11" t="s">
        <v>214</v>
      </c>
      <c r="D207" s="11" t="s">
        <v>16</v>
      </c>
      <c r="E207" s="12">
        <v>9.4873040000000002E-3</v>
      </c>
      <c r="F207" s="12">
        <v>9.4873003999999001E-3</v>
      </c>
      <c r="G207" s="12">
        <v>9.4873003999999001E-3</v>
      </c>
      <c r="H207" s="11" t="s">
        <v>253</v>
      </c>
      <c r="I207" s="11" t="s">
        <v>243</v>
      </c>
      <c r="J207" s="11" t="s">
        <v>68</v>
      </c>
      <c r="K207" s="11" t="s">
        <v>244</v>
      </c>
      <c r="L207" s="11" t="s">
        <v>254</v>
      </c>
      <c r="M207" s="11" t="s">
        <v>255</v>
      </c>
      <c r="N207" s="11" t="s">
        <v>56</v>
      </c>
    </row>
    <row r="208" spans="1:14" x14ac:dyDescent="0.3">
      <c r="A208" s="10">
        <v>3</v>
      </c>
      <c r="B208" s="11" t="s">
        <v>213</v>
      </c>
      <c r="C208" s="11" t="s">
        <v>214</v>
      </c>
      <c r="D208" s="11" t="s">
        <v>16</v>
      </c>
      <c r="E208" s="12">
        <v>1.7294319999999999E-3</v>
      </c>
      <c r="F208" s="12">
        <v>1.7294312000000001E-3</v>
      </c>
      <c r="G208" s="12">
        <v>1.7294312000000001E-3</v>
      </c>
      <c r="H208" s="11" t="s">
        <v>256</v>
      </c>
      <c r="I208" s="11" t="s">
        <v>243</v>
      </c>
      <c r="J208" s="11" t="s">
        <v>68</v>
      </c>
      <c r="K208" s="11" t="s">
        <v>244</v>
      </c>
      <c r="L208" s="11" t="s">
        <v>257</v>
      </c>
      <c r="M208" s="11" t="s">
        <v>255</v>
      </c>
      <c r="N208" s="11" t="s">
        <v>56</v>
      </c>
    </row>
    <row r="209" spans="1:14" x14ac:dyDescent="0.3">
      <c r="A209" s="10">
        <v>3</v>
      </c>
      <c r="B209" s="11" t="s">
        <v>213</v>
      </c>
      <c r="C209" s="11" t="s">
        <v>214</v>
      </c>
      <c r="D209" s="11" t="s">
        <v>16</v>
      </c>
      <c r="E209" s="12">
        <v>4.8670103999999999E-2</v>
      </c>
      <c r="F209" s="12">
        <v>4.8670096000000003E-2</v>
      </c>
      <c r="G209" s="12">
        <v>4.8670096000000003E-2</v>
      </c>
      <c r="H209" s="11" t="s">
        <v>258</v>
      </c>
      <c r="I209" s="11" t="s">
        <v>243</v>
      </c>
      <c r="J209" s="11" t="s">
        <v>68</v>
      </c>
      <c r="K209" s="11" t="s">
        <v>244</v>
      </c>
      <c r="L209" s="11" t="s">
        <v>259</v>
      </c>
      <c r="M209" s="11" t="s">
        <v>260</v>
      </c>
      <c r="N209" s="11" t="s">
        <v>56</v>
      </c>
    </row>
    <row r="210" spans="1:14" x14ac:dyDescent="0.3">
      <c r="A210" s="10">
        <v>3</v>
      </c>
      <c r="B210" s="11" t="s">
        <v>213</v>
      </c>
      <c r="C210" s="11" t="s">
        <v>214</v>
      </c>
      <c r="D210" s="11" t="s">
        <v>16</v>
      </c>
      <c r="E210" s="12">
        <v>5.0794487999999999E-2</v>
      </c>
      <c r="F210" s="12">
        <v>5.0794461300000003E-2</v>
      </c>
      <c r="G210" s="12">
        <v>5.0794461300000003E-2</v>
      </c>
      <c r="H210" s="11" t="s">
        <v>261</v>
      </c>
      <c r="I210" s="11" t="s">
        <v>243</v>
      </c>
      <c r="J210" s="11" t="s">
        <v>68</v>
      </c>
      <c r="K210" s="11" t="s">
        <v>244</v>
      </c>
      <c r="L210" s="11" t="s">
        <v>262</v>
      </c>
      <c r="M210" s="11" t="s">
        <v>74</v>
      </c>
      <c r="N210" s="11" t="s">
        <v>56</v>
      </c>
    </row>
    <row r="211" spans="1:14" x14ac:dyDescent="0.3">
      <c r="A211" s="10">
        <v>3</v>
      </c>
      <c r="B211" s="11" t="s">
        <v>213</v>
      </c>
      <c r="C211" s="11" t="s">
        <v>214</v>
      </c>
      <c r="D211" s="11" t="s">
        <v>16</v>
      </c>
      <c r="E211" s="12">
        <v>9.3584799999999996E-2</v>
      </c>
      <c r="F211" s="12">
        <v>0.10240984926632</v>
      </c>
      <c r="G211" s="12">
        <v>0.10770674908216001</v>
      </c>
      <c r="H211" s="11" t="s">
        <v>263</v>
      </c>
      <c r="I211" s="11" t="s">
        <v>243</v>
      </c>
      <c r="J211" s="11" t="s">
        <v>68</v>
      </c>
      <c r="K211" s="11" t="s">
        <v>244</v>
      </c>
      <c r="L211" s="11" t="s">
        <v>264</v>
      </c>
      <c r="M211" s="11" t="s">
        <v>265</v>
      </c>
      <c r="N211" s="11" t="s">
        <v>56</v>
      </c>
    </row>
    <row r="212" spans="1:14" x14ac:dyDescent="0.3">
      <c r="A212" s="10">
        <v>3</v>
      </c>
      <c r="B212" s="11" t="s">
        <v>213</v>
      </c>
      <c r="C212" s="11" t="s">
        <v>214</v>
      </c>
      <c r="D212" s="11" t="s">
        <v>16</v>
      </c>
      <c r="E212" s="12">
        <v>5.8352573070230996E-3</v>
      </c>
      <c r="F212" s="12">
        <v>6.7383485436294998E-3</v>
      </c>
      <c r="G212" s="12">
        <v>7.2749048139277E-3</v>
      </c>
      <c r="H212" s="11" t="s">
        <v>66</v>
      </c>
      <c r="I212" s="11" t="s">
        <v>67</v>
      </c>
      <c r="J212" s="11" t="s">
        <v>68</v>
      </c>
      <c r="K212" s="11" t="s">
        <v>69</v>
      </c>
      <c r="L212" s="11" t="s">
        <v>70</v>
      </c>
      <c r="M212" s="11" t="s">
        <v>71</v>
      </c>
      <c r="N212" s="11" t="s">
        <v>56</v>
      </c>
    </row>
    <row r="213" spans="1:14" x14ac:dyDescent="0.3">
      <c r="A213" s="10">
        <v>3</v>
      </c>
      <c r="B213" s="11" t="s">
        <v>213</v>
      </c>
      <c r="C213" s="11" t="s">
        <v>214</v>
      </c>
      <c r="D213" s="11" t="s">
        <v>16</v>
      </c>
      <c r="E213" s="12">
        <v>1.5604100000000001</v>
      </c>
      <c r="F213" s="12">
        <v>1.8019062224231299</v>
      </c>
      <c r="G213" s="12">
        <v>1.9453870880789299</v>
      </c>
      <c r="H213" s="11" t="s">
        <v>72</v>
      </c>
      <c r="I213" s="11" t="s">
        <v>67</v>
      </c>
      <c r="J213" s="11" t="s">
        <v>68</v>
      </c>
      <c r="K213" s="11" t="s">
        <v>69</v>
      </c>
      <c r="L213" s="11" t="s">
        <v>73</v>
      </c>
      <c r="M213" s="11" t="s">
        <v>74</v>
      </c>
      <c r="N213" s="11" t="s">
        <v>56</v>
      </c>
    </row>
    <row r="214" spans="1:14" x14ac:dyDescent="0.3">
      <c r="A214" s="10">
        <v>3</v>
      </c>
      <c r="B214" s="11" t="s">
        <v>213</v>
      </c>
      <c r="C214" s="11" t="s">
        <v>214</v>
      </c>
      <c r="D214" s="11" t="s">
        <v>16</v>
      </c>
      <c r="E214" s="12">
        <v>28.353681999999999</v>
      </c>
      <c r="F214" s="12">
        <v>28.353681999999999</v>
      </c>
      <c r="G214" s="12">
        <v>28.353681999999999</v>
      </c>
      <c r="H214" s="11" t="s">
        <v>268</v>
      </c>
      <c r="I214" s="11" t="s">
        <v>269</v>
      </c>
      <c r="J214" s="11" t="s">
        <v>68</v>
      </c>
      <c r="K214" s="11" t="s">
        <v>270</v>
      </c>
      <c r="L214" s="11" t="s">
        <v>271</v>
      </c>
      <c r="M214" s="11" t="s">
        <v>266</v>
      </c>
      <c r="N214" s="11" t="s">
        <v>56</v>
      </c>
    </row>
    <row r="215" spans="1:14" x14ac:dyDescent="0.3">
      <c r="A215" s="10">
        <v>3</v>
      </c>
      <c r="B215" s="11" t="s">
        <v>213</v>
      </c>
      <c r="C215" s="11" t="s">
        <v>214</v>
      </c>
      <c r="D215" s="11" t="s">
        <v>16</v>
      </c>
      <c r="E215" s="12">
        <v>2.8197909999999999</v>
      </c>
      <c r="F215" s="12">
        <v>2.8197909999999999</v>
      </c>
      <c r="G215" s="12">
        <v>2.8197909999999999</v>
      </c>
      <c r="H215" s="11" t="s">
        <v>272</v>
      </c>
      <c r="I215" s="11" t="s">
        <v>269</v>
      </c>
      <c r="J215" s="11" t="s">
        <v>68</v>
      </c>
      <c r="K215" s="11" t="s">
        <v>270</v>
      </c>
      <c r="L215" s="11" t="s">
        <v>271</v>
      </c>
      <c r="M215" s="11" t="s">
        <v>267</v>
      </c>
      <c r="N215" s="11" t="s">
        <v>56</v>
      </c>
    </row>
    <row r="216" spans="1:14" x14ac:dyDescent="0.3">
      <c r="A216" s="10">
        <v>3</v>
      </c>
      <c r="B216" s="11" t="s">
        <v>213</v>
      </c>
      <c r="C216" s="11" t="s">
        <v>214</v>
      </c>
      <c r="D216" s="11" t="s">
        <v>16</v>
      </c>
      <c r="E216" s="12">
        <v>4.864353565</v>
      </c>
      <c r="F216" s="12">
        <v>4.6812473072992402</v>
      </c>
      <c r="G216" s="12">
        <v>5.1617803630094601</v>
      </c>
      <c r="H216" s="11" t="s">
        <v>100</v>
      </c>
      <c r="I216" s="11" t="s">
        <v>23</v>
      </c>
      <c r="J216" s="11" t="s">
        <v>101</v>
      </c>
      <c r="K216" s="11" t="s">
        <v>102</v>
      </c>
      <c r="L216" s="11" t="s">
        <v>103</v>
      </c>
      <c r="M216" s="11" t="s">
        <v>104</v>
      </c>
      <c r="N216" s="11" t="s">
        <v>56</v>
      </c>
    </row>
    <row r="217" spans="1:14" x14ac:dyDescent="0.3">
      <c r="A217" s="10">
        <v>3</v>
      </c>
      <c r="B217" s="11" t="s">
        <v>213</v>
      </c>
      <c r="C217" s="11" t="s">
        <v>214</v>
      </c>
      <c r="D217" s="11" t="s">
        <v>16</v>
      </c>
      <c r="E217" s="12">
        <v>0.20059376100000001</v>
      </c>
      <c r="F217" s="12">
        <v>0.23163857327571499</v>
      </c>
      <c r="G217" s="12">
        <v>0.25008331951127599</v>
      </c>
      <c r="H217" s="11" t="s">
        <v>105</v>
      </c>
      <c r="I217" s="11" t="s">
        <v>106</v>
      </c>
      <c r="J217" s="11" t="s">
        <v>101</v>
      </c>
      <c r="K217" s="11" t="s">
        <v>107</v>
      </c>
      <c r="L217" s="11" t="s">
        <v>108</v>
      </c>
      <c r="M217" s="11" t="s">
        <v>104</v>
      </c>
      <c r="N217" s="11" t="s">
        <v>56</v>
      </c>
    </row>
    <row r="218" spans="1:14" x14ac:dyDescent="0.3">
      <c r="A218" s="10">
        <v>3</v>
      </c>
      <c r="B218" s="11" t="s">
        <v>213</v>
      </c>
      <c r="C218" s="11" t="s">
        <v>214</v>
      </c>
      <c r="D218" s="11" t="s">
        <v>16</v>
      </c>
      <c r="E218" s="12">
        <v>19.750436709999999</v>
      </c>
      <c r="F218" s="12">
        <v>22.807105057852201</v>
      </c>
      <c r="G218" s="12">
        <v>24.623172473615298</v>
      </c>
      <c r="H218" s="11" t="s">
        <v>109</v>
      </c>
      <c r="I218" s="11" t="s">
        <v>26</v>
      </c>
      <c r="J218" s="11" t="s">
        <v>101</v>
      </c>
      <c r="K218" s="11" t="s">
        <v>110</v>
      </c>
      <c r="L218" s="11" t="s">
        <v>108</v>
      </c>
      <c r="M218" s="11" t="s">
        <v>104</v>
      </c>
      <c r="N218" s="11" t="s">
        <v>56</v>
      </c>
    </row>
    <row r="219" spans="1:14" x14ac:dyDescent="0.3">
      <c r="A219" s="10">
        <v>3</v>
      </c>
      <c r="B219" s="11" t="s">
        <v>213</v>
      </c>
      <c r="C219" s="11" t="s">
        <v>214</v>
      </c>
      <c r="D219" s="11" t="s">
        <v>16</v>
      </c>
      <c r="E219" s="12">
        <v>10.186159999999999</v>
      </c>
      <c r="F219" s="12">
        <v>11.3232094011297</v>
      </c>
      <c r="G219" s="12">
        <v>11.577873300398601</v>
      </c>
      <c r="H219" s="11" t="s">
        <v>111</v>
      </c>
      <c r="I219" s="11" t="s">
        <v>112</v>
      </c>
      <c r="J219" s="11" t="s">
        <v>101</v>
      </c>
      <c r="K219" s="11" t="s">
        <v>113</v>
      </c>
      <c r="L219" s="11" t="s">
        <v>114</v>
      </c>
      <c r="M219" s="11" t="s">
        <v>115</v>
      </c>
      <c r="N219" s="11" t="s">
        <v>56</v>
      </c>
    </row>
    <row r="220" spans="1:14" x14ac:dyDescent="0.3">
      <c r="A220" s="10">
        <v>3</v>
      </c>
      <c r="B220" s="11" t="s">
        <v>213</v>
      </c>
      <c r="C220" s="11" t="s">
        <v>214</v>
      </c>
      <c r="D220" s="11" t="s">
        <v>16</v>
      </c>
      <c r="E220" s="12">
        <v>2.184088</v>
      </c>
      <c r="F220" s="12">
        <v>2.4278909593501798</v>
      </c>
      <c r="G220" s="12">
        <v>2.4824952819238</v>
      </c>
      <c r="H220" s="11" t="s">
        <v>311</v>
      </c>
      <c r="I220" s="11" t="s">
        <v>112</v>
      </c>
      <c r="J220" s="11" t="s">
        <v>101</v>
      </c>
      <c r="K220" s="11" t="s">
        <v>113</v>
      </c>
      <c r="L220" s="11" t="s">
        <v>114</v>
      </c>
      <c r="M220" s="11" t="s">
        <v>312</v>
      </c>
      <c r="N220" s="11" t="s">
        <v>56</v>
      </c>
    </row>
    <row r="221" spans="1:14" x14ac:dyDescent="0.3">
      <c r="A221" s="10">
        <v>3</v>
      </c>
      <c r="B221" s="11" t="s">
        <v>213</v>
      </c>
      <c r="C221" s="11" t="s">
        <v>214</v>
      </c>
      <c r="D221" s="11" t="s">
        <v>16</v>
      </c>
      <c r="E221" s="12">
        <v>1.900755</v>
      </c>
      <c r="F221" s="12">
        <v>1.900755</v>
      </c>
      <c r="G221" s="12">
        <v>1.900755</v>
      </c>
      <c r="H221" s="11" t="s">
        <v>116</v>
      </c>
      <c r="I221" s="11" t="s">
        <v>112</v>
      </c>
      <c r="J221" s="11" t="s">
        <v>101</v>
      </c>
      <c r="K221" s="11" t="s">
        <v>113</v>
      </c>
      <c r="L221" s="11" t="s">
        <v>117</v>
      </c>
      <c r="M221" s="11" t="s">
        <v>104</v>
      </c>
      <c r="N221" s="11" t="s">
        <v>56</v>
      </c>
    </row>
    <row r="222" spans="1:14" x14ac:dyDescent="0.3">
      <c r="A222" s="10">
        <v>3</v>
      </c>
      <c r="B222" s="11" t="s">
        <v>213</v>
      </c>
      <c r="C222" s="11" t="s">
        <v>214</v>
      </c>
      <c r="D222" s="11" t="s">
        <v>16</v>
      </c>
      <c r="E222" s="12">
        <v>14.819140000000001</v>
      </c>
      <c r="F222" s="12">
        <v>16.473354567830899</v>
      </c>
      <c r="G222" s="12">
        <v>16.843847469592902</v>
      </c>
      <c r="H222" s="11" t="s">
        <v>118</v>
      </c>
      <c r="I222" s="11" t="s">
        <v>112</v>
      </c>
      <c r="J222" s="11" t="s">
        <v>101</v>
      </c>
      <c r="K222" s="11" t="s">
        <v>113</v>
      </c>
      <c r="L222" s="11" t="s">
        <v>119</v>
      </c>
      <c r="M222" s="11" t="s">
        <v>104</v>
      </c>
      <c r="N222" s="11" t="s">
        <v>56</v>
      </c>
    </row>
    <row r="223" spans="1:14" x14ac:dyDescent="0.3">
      <c r="A223" s="10">
        <v>3</v>
      </c>
      <c r="B223" s="11" t="s">
        <v>213</v>
      </c>
      <c r="C223" s="11" t="s">
        <v>214</v>
      </c>
      <c r="D223" s="11" t="s">
        <v>16</v>
      </c>
      <c r="E223" s="12">
        <v>4.8124306710000004</v>
      </c>
      <c r="F223" s="12">
        <v>5.1387064930060102</v>
      </c>
      <c r="G223" s="12">
        <v>5.2255644574348104</v>
      </c>
      <c r="H223" s="11" t="s">
        <v>313</v>
      </c>
      <c r="I223" s="11" t="s">
        <v>112</v>
      </c>
      <c r="J223" s="11" t="s">
        <v>101</v>
      </c>
      <c r="K223" s="11" t="s">
        <v>113</v>
      </c>
      <c r="L223" s="11" t="s">
        <v>314</v>
      </c>
      <c r="M223" s="11" t="s">
        <v>108</v>
      </c>
      <c r="N223" s="11" t="s">
        <v>56</v>
      </c>
    </row>
    <row r="224" spans="1:14" x14ac:dyDescent="0.3">
      <c r="A224" s="10">
        <v>3</v>
      </c>
      <c r="B224" s="11" t="s">
        <v>213</v>
      </c>
      <c r="C224" s="11" t="s">
        <v>214</v>
      </c>
      <c r="D224" s="11" t="s">
        <v>16</v>
      </c>
      <c r="E224" s="12">
        <v>73.105358260000003</v>
      </c>
      <c r="F224" s="12">
        <v>84.419479458069404</v>
      </c>
      <c r="G224" s="12">
        <v>91.141571784587597</v>
      </c>
      <c r="H224" s="11" t="s">
        <v>120</v>
      </c>
      <c r="I224" s="11" t="s">
        <v>112</v>
      </c>
      <c r="J224" s="11" t="s">
        <v>101</v>
      </c>
      <c r="K224" s="11" t="s">
        <v>121</v>
      </c>
      <c r="L224" s="11" t="s">
        <v>122</v>
      </c>
      <c r="M224" s="11" t="s">
        <v>104</v>
      </c>
      <c r="N224" s="11" t="s">
        <v>56</v>
      </c>
    </row>
    <row r="225" spans="1:14" x14ac:dyDescent="0.3">
      <c r="A225" s="10">
        <v>3</v>
      </c>
      <c r="B225" s="11" t="s">
        <v>213</v>
      </c>
      <c r="C225" s="11" t="s">
        <v>214</v>
      </c>
      <c r="D225" s="11" t="s">
        <v>16</v>
      </c>
      <c r="E225" s="12">
        <v>3.322949763</v>
      </c>
      <c r="F225" s="12">
        <v>3.8372247388501499</v>
      </c>
      <c r="G225" s="12">
        <v>4.1427724529291297</v>
      </c>
      <c r="H225" s="11" t="s">
        <v>123</v>
      </c>
      <c r="I225" s="11" t="s">
        <v>112</v>
      </c>
      <c r="J225" s="11" t="s">
        <v>101</v>
      </c>
      <c r="K225" s="11" t="s">
        <v>121</v>
      </c>
      <c r="L225" s="11" t="s">
        <v>124</v>
      </c>
      <c r="M225" s="11" t="s">
        <v>104</v>
      </c>
      <c r="N225" s="11" t="s">
        <v>56</v>
      </c>
    </row>
    <row r="226" spans="1:14" x14ac:dyDescent="0.3">
      <c r="A226" s="10">
        <v>3</v>
      </c>
      <c r="B226" s="11" t="s">
        <v>213</v>
      </c>
      <c r="C226" s="11" t="s">
        <v>214</v>
      </c>
      <c r="D226" s="11" t="s">
        <v>16</v>
      </c>
      <c r="E226" s="12">
        <v>61.634506819999999</v>
      </c>
      <c r="F226" s="12">
        <v>71.173346335218795</v>
      </c>
      <c r="G226" s="12">
        <v>76.840685299210307</v>
      </c>
      <c r="H226" s="11" t="s">
        <v>125</v>
      </c>
      <c r="I226" s="11" t="s">
        <v>112</v>
      </c>
      <c r="J226" s="11" t="s">
        <v>101</v>
      </c>
      <c r="K226" s="11" t="s">
        <v>121</v>
      </c>
      <c r="L226" s="11" t="s">
        <v>126</v>
      </c>
      <c r="M226" s="11" t="s">
        <v>104</v>
      </c>
      <c r="N226" s="11" t="s">
        <v>56</v>
      </c>
    </row>
    <row r="227" spans="1:14" x14ac:dyDescent="0.3">
      <c r="A227" s="10">
        <v>3</v>
      </c>
      <c r="B227" s="11" t="s">
        <v>213</v>
      </c>
      <c r="C227" s="11" t="s">
        <v>214</v>
      </c>
      <c r="D227" s="11" t="s">
        <v>16</v>
      </c>
      <c r="E227" s="12">
        <v>4.532857946</v>
      </c>
      <c r="F227" s="12">
        <v>5.2343838723524696</v>
      </c>
      <c r="G227" s="12">
        <v>5.6511835480702999</v>
      </c>
      <c r="H227" s="11" t="s">
        <v>127</v>
      </c>
      <c r="I227" s="11" t="s">
        <v>112</v>
      </c>
      <c r="J227" s="11" t="s">
        <v>101</v>
      </c>
      <c r="K227" s="11" t="s">
        <v>121</v>
      </c>
      <c r="L227" s="11" t="s">
        <v>128</v>
      </c>
      <c r="M227" s="11" t="s">
        <v>104</v>
      </c>
      <c r="N227" s="11" t="s">
        <v>56</v>
      </c>
    </row>
    <row r="228" spans="1:14" x14ac:dyDescent="0.3">
      <c r="A228" s="10">
        <v>3</v>
      </c>
      <c r="B228" s="11" t="s">
        <v>213</v>
      </c>
      <c r="C228" s="11" t="s">
        <v>214</v>
      </c>
      <c r="D228" s="11" t="s">
        <v>16</v>
      </c>
      <c r="E228" s="12">
        <v>80.334236779999998</v>
      </c>
      <c r="F228" s="12">
        <v>92.767132437945804</v>
      </c>
      <c r="G228" s="12">
        <v>100.15392554680299</v>
      </c>
      <c r="H228" s="11" t="s">
        <v>129</v>
      </c>
      <c r="I228" s="11" t="s">
        <v>112</v>
      </c>
      <c r="J228" s="11" t="s">
        <v>101</v>
      </c>
      <c r="K228" s="11" t="s">
        <v>121</v>
      </c>
      <c r="L228" s="11" t="s">
        <v>130</v>
      </c>
      <c r="M228" s="11" t="s">
        <v>104</v>
      </c>
      <c r="N228" s="11" t="s">
        <v>56</v>
      </c>
    </row>
    <row r="229" spans="1:14" x14ac:dyDescent="0.3">
      <c r="A229" s="10">
        <v>3</v>
      </c>
      <c r="B229" s="11" t="s">
        <v>213</v>
      </c>
      <c r="C229" s="11" t="s">
        <v>214</v>
      </c>
      <c r="D229" s="11" t="s">
        <v>16</v>
      </c>
      <c r="E229" s="12">
        <v>129.27778620000001</v>
      </c>
      <c r="F229" s="12">
        <v>149.28541048497999</v>
      </c>
      <c r="G229" s="12">
        <v>161.17259954044701</v>
      </c>
      <c r="H229" s="11" t="s">
        <v>131</v>
      </c>
      <c r="I229" s="11" t="s">
        <v>112</v>
      </c>
      <c r="J229" s="11" t="s">
        <v>101</v>
      </c>
      <c r="K229" s="11" t="s">
        <v>121</v>
      </c>
      <c r="L229" s="11" t="s">
        <v>132</v>
      </c>
      <c r="M229" s="11" t="s">
        <v>104</v>
      </c>
      <c r="N229" s="11" t="s">
        <v>56</v>
      </c>
    </row>
    <row r="230" spans="1:14" x14ac:dyDescent="0.3">
      <c r="A230" s="10">
        <v>3</v>
      </c>
      <c r="B230" s="11" t="s">
        <v>213</v>
      </c>
      <c r="C230" s="11" t="s">
        <v>214</v>
      </c>
      <c r="D230" s="11" t="s">
        <v>16</v>
      </c>
      <c r="E230" s="12">
        <v>1.86144</v>
      </c>
      <c r="F230" s="12">
        <v>2.1495250085985802</v>
      </c>
      <c r="G230" s="12">
        <v>2.3206858077259498</v>
      </c>
      <c r="H230" s="11" t="s">
        <v>133</v>
      </c>
      <c r="I230" s="11" t="s">
        <v>112</v>
      </c>
      <c r="J230" s="11" t="s">
        <v>101</v>
      </c>
      <c r="K230" s="11" t="s">
        <v>121</v>
      </c>
      <c r="L230" s="11" t="s">
        <v>134</v>
      </c>
      <c r="M230" s="11" t="s">
        <v>135</v>
      </c>
      <c r="N230" s="11" t="s">
        <v>56</v>
      </c>
    </row>
    <row r="231" spans="1:14" x14ac:dyDescent="0.3">
      <c r="A231" s="10">
        <v>3</v>
      </c>
      <c r="B231" s="11" t="s">
        <v>213</v>
      </c>
      <c r="C231" s="11" t="s">
        <v>214</v>
      </c>
      <c r="D231" s="11" t="s">
        <v>16</v>
      </c>
      <c r="E231" s="12">
        <v>1.86144</v>
      </c>
      <c r="F231" s="12">
        <v>2.1495250085985802</v>
      </c>
      <c r="G231" s="12">
        <v>2.3206858077259498</v>
      </c>
      <c r="H231" s="11" t="s">
        <v>136</v>
      </c>
      <c r="I231" s="11" t="s">
        <v>112</v>
      </c>
      <c r="J231" s="11" t="s">
        <v>101</v>
      </c>
      <c r="K231" s="11" t="s">
        <v>121</v>
      </c>
      <c r="L231" s="11" t="s">
        <v>137</v>
      </c>
      <c r="M231" s="11" t="s">
        <v>104</v>
      </c>
      <c r="N231" s="11" t="s">
        <v>56</v>
      </c>
    </row>
    <row r="232" spans="1:14" x14ac:dyDescent="0.3">
      <c r="A232" s="10">
        <v>3</v>
      </c>
      <c r="B232" s="11" t="s">
        <v>213</v>
      </c>
      <c r="C232" s="11" t="s">
        <v>214</v>
      </c>
      <c r="D232" s="11" t="s">
        <v>16</v>
      </c>
      <c r="E232" s="12">
        <v>58.040077160000003</v>
      </c>
      <c r="F232" s="12">
        <v>67.022626222930199</v>
      </c>
      <c r="G232" s="12">
        <v>72.359454693426002</v>
      </c>
      <c r="H232" s="11" t="s">
        <v>141</v>
      </c>
      <c r="I232" s="11" t="s">
        <v>142</v>
      </c>
      <c r="J232" s="11" t="s">
        <v>101</v>
      </c>
      <c r="K232" s="11" t="s">
        <v>139</v>
      </c>
      <c r="L232" s="11" t="s">
        <v>143</v>
      </c>
      <c r="M232" s="11" t="s">
        <v>104</v>
      </c>
      <c r="N232" s="11" t="s">
        <v>56</v>
      </c>
    </row>
    <row r="233" spans="1:14" x14ac:dyDescent="0.3">
      <c r="A233" s="10">
        <v>3</v>
      </c>
      <c r="B233" s="11" t="s">
        <v>213</v>
      </c>
      <c r="C233" s="11" t="s">
        <v>214</v>
      </c>
      <c r="D233" s="11" t="s">
        <v>16</v>
      </c>
      <c r="E233" s="12">
        <v>4.126122627</v>
      </c>
      <c r="F233" s="12">
        <v>4.7647003262425702</v>
      </c>
      <c r="G233" s="12">
        <v>5.1441003854090397</v>
      </c>
      <c r="H233" s="11" t="s">
        <v>144</v>
      </c>
      <c r="I233" s="11" t="s">
        <v>24</v>
      </c>
      <c r="J233" s="11" t="s">
        <v>101</v>
      </c>
      <c r="K233" s="11" t="s">
        <v>139</v>
      </c>
      <c r="L233" s="11" t="s">
        <v>145</v>
      </c>
      <c r="M233" s="11" t="s">
        <v>104</v>
      </c>
      <c r="N233" s="11" t="s">
        <v>56</v>
      </c>
    </row>
    <row r="234" spans="1:14" x14ac:dyDescent="0.3">
      <c r="A234" s="10">
        <v>3</v>
      </c>
      <c r="B234" s="11" t="s">
        <v>213</v>
      </c>
      <c r="C234" s="11" t="s">
        <v>214</v>
      </c>
      <c r="D234" s="11" t="s">
        <v>16</v>
      </c>
      <c r="E234" s="12">
        <v>0.44365338599999998</v>
      </c>
      <c r="F234" s="12">
        <v>0.40577785986820802</v>
      </c>
      <c r="G234" s="12">
        <v>0.40886606545651499</v>
      </c>
      <c r="H234" s="11" t="s">
        <v>315</v>
      </c>
      <c r="I234" s="11" t="s">
        <v>24</v>
      </c>
      <c r="J234" s="11" t="s">
        <v>101</v>
      </c>
      <c r="K234" s="11" t="s">
        <v>139</v>
      </c>
      <c r="L234" s="11" t="s">
        <v>316</v>
      </c>
      <c r="M234" s="11" t="s">
        <v>104</v>
      </c>
      <c r="N234" s="11" t="s">
        <v>56</v>
      </c>
    </row>
    <row r="235" spans="1:14" x14ac:dyDescent="0.3">
      <c r="A235" s="10">
        <v>3</v>
      </c>
      <c r="B235" s="11" t="s">
        <v>213</v>
      </c>
      <c r="C235" s="11" t="s">
        <v>214</v>
      </c>
      <c r="D235" s="11" t="s">
        <v>16</v>
      </c>
      <c r="E235" s="12">
        <v>16.096970599999999</v>
      </c>
      <c r="F235" s="12">
        <v>18.588211743261201</v>
      </c>
      <c r="G235" s="12">
        <v>20.068340219830802</v>
      </c>
      <c r="H235" s="11" t="s">
        <v>146</v>
      </c>
      <c r="I235" s="11" t="s">
        <v>24</v>
      </c>
      <c r="J235" s="11" t="s">
        <v>101</v>
      </c>
      <c r="K235" s="11" t="s">
        <v>139</v>
      </c>
      <c r="L235" s="11" t="s">
        <v>147</v>
      </c>
      <c r="M235" s="11" t="s">
        <v>104</v>
      </c>
      <c r="N235" s="11" t="s">
        <v>56</v>
      </c>
    </row>
    <row r="236" spans="1:14" x14ac:dyDescent="0.3">
      <c r="A236" s="10">
        <v>3</v>
      </c>
      <c r="B236" s="11" t="s">
        <v>213</v>
      </c>
      <c r="C236" s="11" t="s">
        <v>214</v>
      </c>
      <c r="D236" s="11" t="s">
        <v>16</v>
      </c>
      <c r="E236" s="12">
        <v>6.8139134000000004E-2</v>
      </c>
      <c r="F236" s="12">
        <v>6.768492440078E-2</v>
      </c>
      <c r="G236" s="12">
        <v>7.2527209916140201E-2</v>
      </c>
      <c r="H236" s="11" t="s">
        <v>317</v>
      </c>
      <c r="I236" s="11" t="s">
        <v>24</v>
      </c>
      <c r="J236" s="11" t="s">
        <v>101</v>
      </c>
      <c r="K236" s="11" t="s">
        <v>139</v>
      </c>
      <c r="L236" s="11" t="s">
        <v>318</v>
      </c>
      <c r="M236" s="11" t="s">
        <v>104</v>
      </c>
      <c r="N236" s="11" t="s">
        <v>56</v>
      </c>
    </row>
    <row r="237" spans="1:14" x14ac:dyDescent="0.3">
      <c r="A237" s="10">
        <v>3</v>
      </c>
      <c r="B237" s="11" t="s">
        <v>213</v>
      </c>
      <c r="C237" s="11" t="s">
        <v>214</v>
      </c>
      <c r="D237" s="11" t="s">
        <v>16</v>
      </c>
      <c r="E237" s="12">
        <v>0.55078970599999999</v>
      </c>
      <c r="F237" s="12">
        <v>0.55880022325913403</v>
      </c>
      <c r="G237" s="12">
        <v>0.58831885268329298</v>
      </c>
      <c r="H237" s="11" t="s">
        <v>319</v>
      </c>
      <c r="I237" s="11" t="s">
        <v>24</v>
      </c>
      <c r="J237" s="11" t="s">
        <v>101</v>
      </c>
      <c r="K237" s="11" t="s">
        <v>139</v>
      </c>
      <c r="L237" s="11" t="s">
        <v>320</v>
      </c>
      <c r="M237" s="11" t="s">
        <v>104</v>
      </c>
      <c r="N237" s="11" t="s">
        <v>56</v>
      </c>
    </row>
    <row r="238" spans="1:14" x14ac:dyDescent="0.3">
      <c r="A238" s="10">
        <v>3</v>
      </c>
      <c r="B238" s="11" t="s">
        <v>213</v>
      </c>
      <c r="C238" s="11" t="s">
        <v>214</v>
      </c>
      <c r="D238" s="11" t="s">
        <v>16</v>
      </c>
      <c r="E238" s="12">
        <v>5.5473685579999996</v>
      </c>
      <c r="F238" s="12">
        <v>5.5973740883722902</v>
      </c>
      <c r="G238" s="12">
        <v>5.9725856072131203</v>
      </c>
      <c r="H238" s="11" t="s">
        <v>321</v>
      </c>
      <c r="I238" s="11" t="s">
        <v>24</v>
      </c>
      <c r="J238" s="11" t="s">
        <v>101</v>
      </c>
      <c r="K238" s="11" t="s">
        <v>139</v>
      </c>
      <c r="L238" s="11" t="s">
        <v>322</v>
      </c>
      <c r="M238" s="11" t="s">
        <v>104</v>
      </c>
      <c r="N238" s="11" t="s">
        <v>56</v>
      </c>
    </row>
    <row r="239" spans="1:14" x14ac:dyDescent="0.3">
      <c r="A239" s="10">
        <v>3</v>
      </c>
      <c r="B239" s="11" t="s">
        <v>213</v>
      </c>
      <c r="C239" s="11" t="s">
        <v>214</v>
      </c>
      <c r="D239" s="11" t="s">
        <v>16</v>
      </c>
      <c r="E239" s="12">
        <v>0.25077069299999999</v>
      </c>
      <c r="F239" s="12">
        <v>0.24133106602332499</v>
      </c>
      <c r="G239" s="12">
        <v>0.26610385562005801</v>
      </c>
      <c r="H239" s="11" t="s">
        <v>323</v>
      </c>
      <c r="I239" s="11" t="s">
        <v>24</v>
      </c>
      <c r="J239" s="11" t="s">
        <v>101</v>
      </c>
      <c r="K239" s="11" t="s">
        <v>139</v>
      </c>
      <c r="L239" s="11" t="s">
        <v>324</v>
      </c>
      <c r="M239" s="11" t="s">
        <v>104</v>
      </c>
      <c r="N239" s="11" t="s">
        <v>56</v>
      </c>
    </row>
    <row r="240" spans="1:14" x14ac:dyDescent="0.3">
      <c r="A240" s="10">
        <v>3</v>
      </c>
      <c r="B240" s="11" t="s">
        <v>213</v>
      </c>
      <c r="C240" s="11" t="s">
        <v>214</v>
      </c>
      <c r="D240" s="11" t="s">
        <v>16</v>
      </c>
      <c r="E240" s="12">
        <v>0.117771243</v>
      </c>
      <c r="F240" s="12">
        <v>0.119484071987914</v>
      </c>
      <c r="G240" s="12">
        <v>0.12579581972224699</v>
      </c>
      <c r="H240" s="11" t="s">
        <v>325</v>
      </c>
      <c r="I240" s="11" t="s">
        <v>24</v>
      </c>
      <c r="J240" s="11" t="s">
        <v>101</v>
      </c>
      <c r="K240" s="11" t="s">
        <v>139</v>
      </c>
      <c r="L240" s="11" t="s">
        <v>326</v>
      </c>
      <c r="M240" s="11" t="s">
        <v>104</v>
      </c>
      <c r="N240" s="11" t="s">
        <v>56</v>
      </c>
    </row>
    <row r="241" spans="1:14" x14ac:dyDescent="0.3">
      <c r="A241" s="10">
        <v>3</v>
      </c>
      <c r="B241" s="11" t="s">
        <v>213</v>
      </c>
      <c r="C241" s="11" t="s">
        <v>214</v>
      </c>
      <c r="D241" s="11" t="s">
        <v>16</v>
      </c>
      <c r="E241" s="12">
        <v>10.14842769</v>
      </c>
      <c r="F241" s="12">
        <v>11.719044996137001</v>
      </c>
      <c r="G241" s="12">
        <v>12.6522005065519</v>
      </c>
      <c r="H241" s="11" t="s">
        <v>148</v>
      </c>
      <c r="I241" s="11" t="s">
        <v>24</v>
      </c>
      <c r="J241" s="11" t="s">
        <v>101</v>
      </c>
      <c r="K241" s="11" t="s">
        <v>139</v>
      </c>
      <c r="L241" s="11" t="s">
        <v>149</v>
      </c>
      <c r="M241" s="11" t="s">
        <v>104</v>
      </c>
      <c r="N241" s="11" t="s">
        <v>56</v>
      </c>
    </row>
    <row r="242" spans="1:14" x14ac:dyDescent="0.3">
      <c r="A242" s="10">
        <v>3</v>
      </c>
      <c r="B242" s="11" t="s">
        <v>213</v>
      </c>
      <c r="C242" s="11" t="s">
        <v>214</v>
      </c>
      <c r="D242" s="11" t="s">
        <v>16</v>
      </c>
      <c r="E242" s="12">
        <v>12.18299099</v>
      </c>
      <c r="F242" s="12">
        <v>13.5429404321006</v>
      </c>
      <c r="G242" s="12">
        <v>13.8475270467102</v>
      </c>
      <c r="H242" s="11" t="s">
        <v>150</v>
      </c>
      <c r="I242" s="11" t="s">
        <v>24</v>
      </c>
      <c r="J242" s="11" t="s">
        <v>101</v>
      </c>
      <c r="K242" s="11" t="s">
        <v>139</v>
      </c>
      <c r="L242" s="11" t="s">
        <v>151</v>
      </c>
      <c r="M242" s="11" t="s">
        <v>104</v>
      </c>
      <c r="N242" s="11" t="s">
        <v>56</v>
      </c>
    </row>
    <row r="243" spans="1:14" x14ac:dyDescent="0.3">
      <c r="A243" s="10">
        <v>3</v>
      </c>
      <c r="B243" s="11" t="s">
        <v>213</v>
      </c>
      <c r="C243" s="11" t="s">
        <v>214</v>
      </c>
      <c r="D243" s="11" t="s">
        <v>16</v>
      </c>
      <c r="E243" s="12">
        <v>2.2259559059999998</v>
      </c>
      <c r="F243" s="12">
        <v>2.2460212945713698</v>
      </c>
      <c r="G243" s="12">
        <v>2.3965799401040302</v>
      </c>
      <c r="H243" s="11" t="s">
        <v>152</v>
      </c>
      <c r="I243" s="11" t="s">
        <v>24</v>
      </c>
      <c r="J243" s="11" t="s">
        <v>101</v>
      </c>
      <c r="K243" s="11" t="s">
        <v>139</v>
      </c>
      <c r="L243" s="11" t="s">
        <v>153</v>
      </c>
      <c r="M243" s="11" t="s">
        <v>104</v>
      </c>
      <c r="N243" s="11" t="s">
        <v>56</v>
      </c>
    </row>
    <row r="244" spans="1:14" x14ac:dyDescent="0.3">
      <c r="A244" s="10">
        <v>3</v>
      </c>
      <c r="B244" s="11" t="s">
        <v>213</v>
      </c>
      <c r="C244" s="11" t="s">
        <v>214</v>
      </c>
      <c r="D244" s="11" t="s">
        <v>16</v>
      </c>
      <c r="E244" s="12">
        <v>2.2125385562969099E-2</v>
      </c>
      <c r="F244" s="12">
        <v>2.3042403844674299E-2</v>
      </c>
      <c r="G244" s="12">
        <v>2.2721339561573801E-2</v>
      </c>
      <c r="H244" s="11" t="s">
        <v>327</v>
      </c>
      <c r="I244" s="11" t="s">
        <v>28</v>
      </c>
      <c r="J244" s="11" t="s">
        <v>155</v>
      </c>
      <c r="K244" s="11" t="s">
        <v>35</v>
      </c>
      <c r="L244" s="11" t="s">
        <v>29</v>
      </c>
      <c r="M244" s="11" t="s">
        <v>328</v>
      </c>
      <c r="N244" s="11" t="s">
        <v>56</v>
      </c>
    </row>
    <row r="245" spans="1:14" x14ac:dyDescent="0.3">
      <c r="A245" s="10">
        <v>3</v>
      </c>
      <c r="B245" s="11" t="s">
        <v>213</v>
      </c>
      <c r="C245" s="11" t="s">
        <v>214</v>
      </c>
      <c r="D245" s="11" t="s">
        <v>16</v>
      </c>
      <c r="E245" s="12">
        <v>0.14384924386989201</v>
      </c>
      <c r="F245" s="12">
        <v>0.149811281731909</v>
      </c>
      <c r="G245" s="12">
        <v>0.14772386706398399</v>
      </c>
      <c r="H245" s="11" t="s">
        <v>329</v>
      </c>
      <c r="I245" s="11" t="s">
        <v>28</v>
      </c>
      <c r="J245" s="11" t="s">
        <v>155</v>
      </c>
      <c r="K245" s="11" t="s">
        <v>35</v>
      </c>
      <c r="L245" s="11" t="s">
        <v>29</v>
      </c>
      <c r="M245" s="11" t="s">
        <v>330</v>
      </c>
      <c r="N245" s="11" t="s">
        <v>56</v>
      </c>
    </row>
    <row r="246" spans="1:14" x14ac:dyDescent="0.3">
      <c r="A246" s="10">
        <v>3</v>
      </c>
      <c r="B246" s="11" t="s">
        <v>213</v>
      </c>
      <c r="C246" s="11" t="s">
        <v>214</v>
      </c>
      <c r="D246" s="11" t="s">
        <v>16</v>
      </c>
      <c r="E246" s="12">
        <v>4.5477326999989999E-4</v>
      </c>
      <c r="F246" s="12">
        <v>2.9079252360569998E-4</v>
      </c>
      <c r="G246" s="14" t="s">
        <v>18</v>
      </c>
      <c r="H246" s="11" t="s">
        <v>331</v>
      </c>
      <c r="I246" s="11" t="s">
        <v>28</v>
      </c>
      <c r="J246" s="11" t="s">
        <v>155</v>
      </c>
      <c r="K246" s="11" t="s">
        <v>35</v>
      </c>
      <c r="L246" s="11" t="s">
        <v>332</v>
      </c>
      <c r="M246" s="11" t="s">
        <v>156</v>
      </c>
      <c r="N246" s="11" t="s">
        <v>56</v>
      </c>
    </row>
    <row r="247" spans="1:14" x14ac:dyDescent="0.3">
      <c r="A247" s="10">
        <v>3</v>
      </c>
      <c r="B247" s="11" t="s">
        <v>213</v>
      </c>
      <c r="C247" s="11" t="s">
        <v>214</v>
      </c>
      <c r="D247" s="11" t="s">
        <v>16</v>
      </c>
      <c r="E247" s="12">
        <v>5.86261652969821E-2</v>
      </c>
      <c r="F247" s="12">
        <v>8.34882375650082E-2</v>
      </c>
      <c r="G247" s="12">
        <v>9.3113320420397494E-2</v>
      </c>
      <c r="H247" s="11" t="s">
        <v>154</v>
      </c>
      <c r="I247" s="11" t="s">
        <v>30</v>
      </c>
      <c r="J247" s="11" t="s">
        <v>155</v>
      </c>
      <c r="K247" s="11" t="s">
        <v>35</v>
      </c>
      <c r="L247" s="11" t="s">
        <v>31</v>
      </c>
      <c r="M247" s="11" t="s">
        <v>156</v>
      </c>
      <c r="N247" s="11" t="s">
        <v>56</v>
      </c>
    </row>
    <row r="248" spans="1:14" x14ac:dyDescent="0.3">
      <c r="A248" s="10">
        <v>3</v>
      </c>
      <c r="B248" s="11" t="s">
        <v>213</v>
      </c>
      <c r="C248" s="11" t="s">
        <v>214</v>
      </c>
      <c r="D248" s="11" t="s">
        <v>16</v>
      </c>
      <c r="E248" s="12">
        <v>1.1676579323594301</v>
      </c>
      <c r="F248" s="12">
        <v>1.2178441414162899</v>
      </c>
      <c r="G248" s="12">
        <v>1.22896401378167</v>
      </c>
      <c r="H248" s="11" t="s">
        <v>157</v>
      </c>
      <c r="I248" s="11" t="s">
        <v>32</v>
      </c>
      <c r="J248" s="11" t="s">
        <v>155</v>
      </c>
      <c r="K248" s="11" t="s">
        <v>35</v>
      </c>
      <c r="L248" s="11" t="s">
        <v>33</v>
      </c>
      <c r="M248" s="11" t="s">
        <v>158</v>
      </c>
      <c r="N248" s="11" t="s">
        <v>56</v>
      </c>
    </row>
    <row r="249" spans="1:14" x14ac:dyDescent="0.3">
      <c r="A249" s="10">
        <v>3</v>
      </c>
      <c r="B249" s="11" t="s">
        <v>213</v>
      </c>
      <c r="C249" s="11" t="s">
        <v>214</v>
      </c>
      <c r="D249" s="11" t="s">
        <v>16</v>
      </c>
      <c r="E249" s="12">
        <v>6.1934185599425602E-2</v>
      </c>
      <c r="F249" s="12">
        <v>6.1934185599425602E-2</v>
      </c>
      <c r="G249" s="12">
        <v>6.1934185599425602E-2</v>
      </c>
      <c r="H249" s="11" t="s">
        <v>333</v>
      </c>
      <c r="I249" s="11" t="s">
        <v>334</v>
      </c>
      <c r="J249" s="11" t="s">
        <v>155</v>
      </c>
      <c r="K249" s="11" t="s">
        <v>35</v>
      </c>
      <c r="L249" s="11" t="s">
        <v>171</v>
      </c>
      <c r="M249" s="11" t="s">
        <v>159</v>
      </c>
      <c r="N249" s="11" t="s">
        <v>56</v>
      </c>
    </row>
    <row r="250" spans="1:14" x14ac:dyDescent="0.3">
      <c r="A250" s="10">
        <v>3</v>
      </c>
      <c r="B250" s="11" t="s">
        <v>213</v>
      </c>
      <c r="C250" s="11" t="s">
        <v>214</v>
      </c>
      <c r="D250" s="11" t="s">
        <v>16</v>
      </c>
      <c r="E250" s="12">
        <v>2.8259699109414799E-2</v>
      </c>
      <c r="F250" s="12">
        <v>2.1278064745045799E-2</v>
      </c>
      <c r="G250" s="12">
        <v>1.7741912274780999E-2</v>
      </c>
      <c r="H250" s="11" t="s">
        <v>335</v>
      </c>
      <c r="I250" s="11" t="s">
        <v>336</v>
      </c>
      <c r="J250" s="11" t="s">
        <v>155</v>
      </c>
      <c r="K250" s="11" t="s">
        <v>36</v>
      </c>
      <c r="L250" s="11" t="s">
        <v>337</v>
      </c>
      <c r="M250" s="11" t="s">
        <v>159</v>
      </c>
      <c r="N250" s="11" t="s">
        <v>56</v>
      </c>
    </row>
    <row r="251" spans="1:14" x14ac:dyDescent="0.3">
      <c r="A251" s="10">
        <v>3</v>
      </c>
      <c r="B251" s="11" t="s">
        <v>213</v>
      </c>
      <c r="C251" s="11" t="s">
        <v>214</v>
      </c>
      <c r="D251" s="11" t="s">
        <v>16</v>
      </c>
      <c r="E251" s="12">
        <v>6.16273683206107E-2</v>
      </c>
      <c r="F251" s="12">
        <v>4.6402161895484399E-2</v>
      </c>
      <c r="G251" s="12">
        <v>3.8690693706134802E-2</v>
      </c>
      <c r="H251" s="11" t="s">
        <v>338</v>
      </c>
      <c r="I251" s="11" t="s">
        <v>336</v>
      </c>
      <c r="J251" s="11" t="s">
        <v>155</v>
      </c>
      <c r="K251" s="11" t="s">
        <v>36</v>
      </c>
      <c r="L251" s="11" t="s">
        <v>339</v>
      </c>
      <c r="M251" s="11" t="s">
        <v>159</v>
      </c>
      <c r="N251" s="11" t="s">
        <v>56</v>
      </c>
    </row>
    <row r="252" spans="1:14" x14ac:dyDescent="0.3">
      <c r="A252" s="10">
        <v>3</v>
      </c>
      <c r="B252" s="11" t="s">
        <v>213</v>
      </c>
      <c r="C252" s="11" t="s">
        <v>214</v>
      </c>
      <c r="D252" s="11" t="s">
        <v>16</v>
      </c>
      <c r="E252" s="12">
        <v>2.2504840000000002E-2</v>
      </c>
      <c r="F252" s="12">
        <v>2.4280233622778001E-2</v>
      </c>
      <c r="G252" s="12">
        <v>2.5166863845468099E-2</v>
      </c>
      <c r="H252" s="11" t="s">
        <v>341</v>
      </c>
      <c r="I252" s="11" t="s">
        <v>342</v>
      </c>
      <c r="J252" s="11" t="s">
        <v>155</v>
      </c>
      <c r="K252" s="11" t="s">
        <v>36</v>
      </c>
      <c r="L252" s="11" t="s">
        <v>171</v>
      </c>
      <c r="M252" s="11" t="s">
        <v>159</v>
      </c>
      <c r="N252" s="11" t="s">
        <v>56</v>
      </c>
    </row>
    <row r="253" spans="1:14" x14ac:dyDescent="0.3">
      <c r="A253" s="10">
        <v>3</v>
      </c>
      <c r="B253" s="11" t="s">
        <v>213</v>
      </c>
      <c r="C253" s="11" t="s">
        <v>214</v>
      </c>
      <c r="D253" s="11" t="s">
        <v>16</v>
      </c>
      <c r="E253" s="12">
        <v>0.73079123000000001</v>
      </c>
      <c r="F253" s="12">
        <v>0.41229000839424701</v>
      </c>
      <c r="G253" s="12">
        <v>0.31985465618398601</v>
      </c>
      <c r="H253" s="11" t="s">
        <v>160</v>
      </c>
      <c r="I253" s="11" t="s">
        <v>161</v>
      </c>
      <c r="J253" s="11" t="s">
        <v>155</v>
      </c>
      <c r="K253" s="11" t="s">
        <v>162</v>
      </c>
      <c r="L253" s="11" t="s">
        <v>29</v>
      </c>
      <c r="M253" s="11" t="s">
        <v>156</v>
      </c>
      <c r="N253" s="11" t="s">
        <v>56</v>
      </c>
    </row>
    <row r="254" spans="1:14" x14ac:dyDescent="0.3">
      <c r="A254" s="10">
        <v>3</v>
      </c>
      <c r="B254" s="11" t="s">
        <v>213</v>
      </c>
      <c r="C254" s="11" t="s">
        <v>214</v>
      </c>
      <c r="D254" s="11" t="s">
        <v>16</v>
      </c>
      <c r="E254" s="12">
        <v>1.8007202546730099</v>
      </c>
      <c r="F254" s="12">
        <v>1.8007202546730099</v>
      </c>
      <c r="G254" s="12">
        <v>1.8007202546730099</v>
      </c>
      <c r="H254" s="11" t="s">
        <v>163</v>
      </c>
      <c r="I254" s="11" t="s">
        <v>164</v>
      </c>
      <c r="J254" s="11" t="s">
        <v>155</v>
      </c>
      <c r="K254" s="11" t="s">
        <v>162</v>
      </c>
      <c r="L254" s="11" t="s">
        <v>165</v>
      </c>
      <c r="M254" s="11" t="s">
        <v>156</v>
      </c>
      <c r="N254" s="11" t="s">
        <v>56</v>
      </c>
    </row>
    <row r="255" spans="1:14" x14ac:dyDescent="0.3">
      <c r="A255" s="10">
        <v>3</v>
      </c>
      <c r="B255" s="11" t="s">
        <v>213</v>
      </c>
      <c r="C255" s="11" t="s">
        <v>214</v>
      </c>
      <c r="D255" s="11" t="s">
        <v>16</v>
      </c>
      <c r="E255" s="12">
        <v>8.0083238666666008E-3</v>
      </c>
      <c r="F255" s="12">
        <v>4.5180508176211002E-3</v>
      </c>
      <c r="G255" s="12">
        <v>3.5051045658862998E-3</v>
      </c>
      <c r="H255" s="11" t="s">
        <v>343</v>
      </c>
      <c r="I255" s="11" t="s">
        <v>161</v>
      </c>
      <c r="J255" s="11" t="s">
        <v>155</v>
      </c>
      <c r="K255" s="11" t="s">
        <v>162</v>
      </c>
      <c r="L255" s="11" t="s">
        <v>332</v>
      </c>
      <c r="M255" s="11" t="s">
        <v>344</v>
      </c>
      <c r="N255" s="11" t="s">
        <v>56</v>
      </c>
    </row>
    <row r="256" spans="1:14" x14ac:dyDescent="0.3">
      <c r="A256" s="10">
        <v>3</v>
      </c>
      <c r="B256" s="11" t="s">
        <v>213</v>
      </c>
      <c r="C256" s="11" t="s">
        <v>214</v>
      </c>
      <c r="D256" s="11" t="s">
        <v>16</v>
      </c>
      <c r="E256" s="12">
        <v>0.62615230028211299</v>
      </c>
      <c r="F256" s="12">
        <v>0.54999167121604198</v>
      </c>
      <c r="G256" s="12">
        <v>0.54952448780451901</v>
      </c>
      <c r="H256" s="11" t="s">
        <v>166</v>
      </c>
      <c r="I256" s="11" t="s">
        <v>167</v>
      </c>
      <c r="J256" s="11" t="s">
        <v>155</v>
      </c>
      <c r="K256" s="11" t="s">
        <v>162</v>
      </c>
      <c r="L256" s="11" t="s">
        <v>31</v>
      </c>
      <c r="M256" s="11" t="s">
        <v>156</v>
      </c>
      <c r="N256" s="11" t="s">
        <v>56</v>
      </c>
    </row>
    <row r="257" spans="1:14" x14ac:dyDescent="0.3">
      <c r="A257" s="10">
        <v>3</v>
      </c>
      <c r="B257" s="11" t="s">
        <v>213</v>
      </c>
      <c r="C257" s="11" t="s">
        <v>214</v>
      </c>
      <c r="D257" s="11" t="s">
        <v>16</v>
      </c>
      <c r="E257" s="12">
        <v>0.33485110234231402</v>
      </c>
      <c r="F257" s="12">
        <v>0.31883238392720598</v>
      </c>
      <c r="G257" s="12">
        <v>0.31680873995063102</v>
      </c>
      <c r="H257" s="11" t="s">
        <v>168</v>
      </c>
      <c r="I257" s="11" t="s">
        <v>169</v>
      </c>
      <c r="J257" s="11" t="s">
        <v>155</v>
      </c>
      <c r="K257" s="11" t="s">
        <v>162</v>
      </c>
      <c r="L257" s="11" t="s">
        <v>33</v>
      </c>
      <c r="M257" s="11" t="s">
        <v>156</v>
      </c>
      <c r="N257" s="11" t="s">
        <v>56</v>
      </c>
    </row>
    <row r="258" spans="1:14" x14ac:dyDescent="0.3">
      <c r="A258" s="10">
        <v>3</v>
      </c>
      <c r="B258" s="11" t="s">
        <v>213</v>
      </c>
      <c r="C258" s="11" t="s">
        <v>214</v>
      </c>
      <c r="D258" s="11" t="s">
        <v>16</v>
      </c>
      <c r="E258" s="12">
        <v>7.6238153043612797</v>
      </c>
      <c r="F258" s="12">
        <v>7.6238153043612797</v>
      </c>
      <c r="G258" s="12">
        <v>7.6238153043612797</v>
      </c>
      <c r="H258" s="11" t="s">
        <v>170</v>
      </c>
      <c r="I258" s="11" t="s">
        <v>164</v>
      </c>
      <c r="J258" s="11" t="s">
        <v>155</v>
      </c>
      <c r="K258" s="11" t="s">
        <v>162</v>
      </c>
      <c r="L258" s="11" t="s">
        <v>171</v>
      </c>
      <c r="M258" s="11" t="s">
        <v>172</v>
      </c>
      <c r="N258" s="11" t="s">
        <v>56</v>
      </c>
    </row>
    <row r="259" spans="1:14" x14ac:dyDescent="0.3">
      <c r="A259" s="10">
        <v>3</v>
      </c>
      <c r="B259" s="11" t="s">
        <v>213</v>
      </c>
      <c r="C259" s="11" t="s">
        <v>214</v>
      </c>
      <c r="D259" s="11" t="s">
        <v>16</v>
      </c>
      <c r="E259" s="12">
        <v>3.2460272173662101</v>
      </c>
      <c r="F259" s="12">
        <v>3.2460272173662101</v>
      </c>
      <c r="G259" s="12">
        <v>3.2460272173662101</v>
      </c>
      <c r="H259" s="11" t="s">
        <v>345</v>
      </c>
      <c r="I259" s="11" t="s">
        <v>164</v>
      </c>
      <c r="J259" s="11" t="s">
        <v>155</v>
      </c>
      <c r="K259" s="11" t="s">
        <v>162</v>
      </c>
      <c r="L259" s="11" t="s">
        <v>171</v>
      </c>
      <c r="M259" s="11" t="s">
        <v>346</v>
      </c>
      <c r="N259" s="11" t="s">
        <v>56</v>
      </c>
    </row>
    <row r="260" spans="1:14" x14ac:dyDescent="0.3">
      <c r="A260" s="10">
        <v>3</v>
      </c>
      <c r="B260" s="11" t="s">
        <v>213</v>
      </c>
      <c r="C260" s="11" t="s">
        <v>214</v>
      </c>
      <c r="D260" s="11" t="s">
        <v>16</v>
      </c>
      <c r="E260" s="12">
        <v>4.944399287278E-2</v>
      </c>
      <c r="F260" s="12">
        <v>4.944399287278E-2</v>
      </c>
      <c r="G260" s="12">
        <v>4.944399287278E-2</v>
      </c>
      <c r="H260" s="11" t="s">
        <v>347</v>
      </c>
      <c r="I260" s="11" t="s">
        <v>164</v>
      </c>
      <c r="J260" s="11" t="s">
        <v>155</v>
      </c>
      <c r="K260" s="11" t="s">
        <v>162</v>
      </c>
      <c r="L260" s="11" t="s">
        <v>171</v>
      </c>
      <c r="M260" s="11" t="s">
        <v>348</v>
      </c>
      <c r="N260" s="11" t="s">
        <v>56</v>
      </c>
    </row>
    <row r="261" spans="1:14" x14ac:dyDescent="0.3">
      <c r="A261" s="10">
        <v>3</v>
      </c>
      <c r="B261" s="11" t="s">
        <v>213</v>
      </c>
      <c r="C261" s="11" t="s">
        <v>214</v>
      </c>
      <c r="D261" s="11" t="s">
        <v>16</v>
      </c>
      <c r="E261" s="12">
        <v>11.6239149054742</v>
      </c>
      <c r="F261" s="12">
        <v>11.6239149054742</v>
      </c>
      <c r="G261" s="12">
        <v>11.6239149054742</v>
      </c>
      <c r="H261" s="11" t="s">
        <v>349</v>
      </c>
      <c r="I261" s="11" t="s">
        <v>164</v>
      </c>
      <c r="J261" s="11" t="s">
        <v>155</v>
      </c>
      <c r="K261" s="11" t="s">
        <v>162</v>
      </c>
      <c r="L261" s="11" t="s">
        <v>171</v>
      </c>
      <c r="M261" s="11" t="s">
        <v>350</v>
      </c>
      <c r="N261" s="11" t="s">
        <v>56</v>
      </c>
    </row>
    <row r="262" spans="1:14" x14ac:dyDescent="0.3">
      <c r="A262" s="10">
        <v>3</v>
      </c>
      <c r="B262" s="11" t="s">
        <v>213</v>
      </c>
      <c r="C262" s="11" t="s">
        <v>214</v>
      </c>
      <c r="D262" s="11" t="s">
        <v>16</v>
      </c>
      <c r="E262" s="12">
        <v>18.193946786402901</v>
      </c>
      <c r="F262" s="12">
        <v>18.193946786402901</v>
      </c>
      <c r="G262" s="12">
        <v>18.193946786402901</v>
      </c>
      <c r="H262" s="11" t="s">
        <v>351</v>
      </c>
      <c r="I262" s="11" t="s">
        <v>164</v>
      </c>
      <c r="J262" s="11" t="s">
        <v>155</v>
      </c>
      <c r="K262" s="11" t="s">
        <v>162</v>
      </c>
      <c r="L262" s="11" t="s">
        <v>171</v>
      </c>
      <c r="M262" s="11" t="s">
        <v>352</v>
      </c>
      <c r="N262" s="11" t="s">
        <v>56</v>
      </c>
    </row>
    <row r="263" spans="1:14" x14ac:dyDescent="0.3">
      <c r="A263" s="10">
        <v>3</v>
      </c>
      <c r="B263" s="11" t="s">
        <v>213</v>
      </c>
      <c r="C263" s="11" t="s">
        <v>214</v>
      </c>
      <c r="D263" s="11" t="s">
        <v>16</v>
      </c>
      <c r="E263" s="12">
        <v>1.6481333929997101E-2</v>
      </c>
      <c r="F263" s="12">
        <v>1.6481333929997101E-2</v>
      </c>
      <c r="G263" s="12">
        <v>1.6481333929997101E-2</v>
      </c>
      <c r="H263" s="11" t="s">
        <v>353</v>
      </c>
      <c r="I263" s="11" t="s">
        <v>164</v>
      </c>
      <c r="J263" s="11" t="s">
        <v>155</v>
      </c>
      <c r="K263" s="11" t="s">
        <v>162</v>
      </c>
      <c r="L263" s="11" t="s">
        <v>171</v>
      </c>
      <c r="M263" s="11" t="s">
        <v>354</v>
      </c>
      <c r="N263" s="11" t="s">
        <v>56</v>
      </c>
    </row>
    <row r="264" spans="1:14" x14ac:dyDescent="0.3">
      <c r="A264" s="10">
        <v>3</v>
      </c>
      <c r="B264" s="11" t="s">
        <v>213</v>
      </c>
      <c r="C264" s="11" t="s">
        <v>214</v>
      </c>
      <c r="D264" s="11" t="s">
        <v>16</v>
      </c>
      <c r="E264" s="12">
        <v>26.809370000000001</v>
      </c>
      <c r="F264" s="12">
        <v>26.809370000000001</v>
      </c>
      <c r="G264" s="12">
        <v>26.809370000000001</v>
      </c>
      <c r="H264" s="11" t="s">
        <v>355</v>
      </c>
      <c r="I264" s="11" t="s">
        <v>164</v>
      </c>
      <c r="J264" s="11" t="s">
        <v>155</v>
      </c>
      <c r="K264" s="11" t="s">
        <v>162</v>
      </c>
      <c r="L264" s="11" t="s">
        <v>171</v>
      </c>
      <c r="M264" s="11" t="s">
        <v>356</v>
      </c>
      <c r="N264" s="11" t="s">
        <v>56</v>
      </c>
    </row>
    <row r="265" spans="1:14" x14ac:dyDescent="0.3">
      <c r="A265" s="10">
        <v>3</v>
      </c>
      <c r="B265" s="11" t="s">
        <v>213</v>
      </c>
      <c r="C265" s="11" t="s">
        <v>214</v>
      </c>
      <c r="D265" s="11" t="s">
        <v>16</v>
      </c>
      <c r="E265" s="12">
        <v>3.3479491594258399</v>
      </c>
      <c r="F265" s="12">
        <v>3.3479491594258399</v>
      </c>
      <c r="G265" s="12">
        <v>3.3479491594258399</v>
      </c>
      <c r="H265" s="11" t="s">
        <v>173</v>
      </c>
      <c r="I265" s="11" t="s">
        <v>164</v>
      </c>
      <c r="J265" s="11" t="s">
        <v>155</v>
      </c>
      <c r="K265" s="11" t="s">
        <v>162</v>
      </c>
      <c r="L265" s="11" t="s">
        <v>171</v>
      </c>
      <c r="M265" s="11" t="s">
        <v>174</v>
      </c>
      <c r="N265" s="11" t="s">
        <v>56</v>
      </c>
    </row>
    <row r="266" spans="1:14" x14ac:dyDescent="0.3">
      <c r="A266" s="10">
        <v>3</v>
      </c>
      <c r="B266" s="11" t="s">
        <v>213</v>
      </c>
      <c r="C266" s="11" t="s">
        <v>214</v>
      </c>
      <c r="D266" s="11" t="s">
        <v>16</v>
      </c>
      <c r="E266" s="12">
        <v>3.92188317365297</v>
      </c>
      <c r="F266" s="12">
        <v>3.92188317365297</v>
      </c>
      <c r="G266" s="12">
        <v>3.92188317365297</v>
      </c>
      <c r="H266" s="11" t="s">
        <v>175</v>
      </c>
      <c r="I266" s="11" t="s">
        <v>164</v>
      </c>
      <c r="J266" s="11" t="s">
        <v>155</v>
      </c>
      <c r="K266" s="11" t="s">
        <v>162</v>
      </c>
      <c r="L266" s="11" t="s">
        <v>171</v>
      </c>
      <c r="M266" s="11" t="s">
        <v>176</v>
      </c>
      <c r="N266" s="11" t="s">
        <v>56</v>
      </c>
    </row>
    <row r="267" spans="1:14" x14ac:dyDescent="0.3">
      <c r="A267" s="10">
        <v>3</v>
      </c>
      <c r="B267" s="11" t="s">
        <v>213</v>
      </c>
      <c r="C267" s="11" t="s">
        <v>214</v>
      </c>
      <c r="D267" s="11" t="s">
        <v>16</v>
      </c>
      <c r="E267" s="12">
        <v>13.0968598729636</v>
      </c>
      <c r="F267" s="12">
        <v>13.0968598729636</v>
      </c>
      <c r="G267" s="12">
        <v>13.0968598729636</v>
      </c>
      <c r="H267" s="11" t="s">
        <v>177</v>
      </c>
      <c r="I267" s="11" t="s">
        <v>164</v>
      </c>
      <c r="J267" s="11" t="s">
        <v>155</v>
      </c>
      <c r="K267" s="11" t="s">
        <v>162</v>
      </c>
      <c r="L267" s="11" t="s">
        <v>171</v>
      </c>
      <c r="M267" s="11" t="s">
        <v>178</v>
      </c>
      <c r="N267" s="11" t="s">
        <v>56</v>
      </c>
    </row>
    <row r="268" spans="1:14" x14ac:dyDescent="0.3">
      <c r="A268" s="10">
        <v>3</v>
      </c>
      <c r="B268" s="11" t="s">
        <v>213</v>
      </c>
      <c r="C268" s="11" t="s">
        <v>214</v>
      </c>
      <c r="D268" s="11" t="s">
        <v>16</v>
      </c>
      <c r="E268" s="12">
        <v>11.0581891842763</v>
      </c>
      <c r="F268" s="12">
        <v>11.0581891842763</v>
      </c>
      <c r="G268" s="12">
        <v>11.0581891842763</v>
      </c>
      <c r="H268" s="11" t="s">
        <v>179</v>
      </c>
      <c r="I268" s="11" t="s">
        <v>164</v>
      </c>
      <c r="J268" s="11" t="s">
        <v>155</v>
      </c>
      <c r="K268" s="11" t="s">
        <v>162</v>
      </c>
      <c r="L268" s="11" t="s">
        <v>171</v>
      </c>
      <c r="M268" s="11" t="s">
        <v>180</v>
      </c>
      <c r="N268" s="11" t="s">
        <v>56</v>
      </c>
    </row>
    <row r="269" spans="1:14" x14ac:dyDescent="0.3">
      <c r="A269" s="10">
        <v>3</v>
      </c>
      <c r="B269" s="11" t="s">
        <v>213</v>
      </c>
      <c r="C269" s="11" t="s">
        <v>214</v>
      </c>
      <c r="D269" s="11" t="s">
        <v>16</v>
      </c>
      <c r="E269" s="12">
        <v>12.953881306498401</v>
      </c>
      <c r="F269" s="12">
        <v>12.953881306498401</v>
      </c>
      <c r="G269" s="12">
        <v>12.953881306498401</v>
      </c>
      <c r="H269" s="11" t="s">
        <v>181</v>
      </c>
      <c r="I269" s="11" t="s">
        <v>164</v>
      </c>
      <c r="J269" s="11" t="s">
        <v>155</v>
      </c>
      <c r="K269" s="11" t="s">
        <v>162</v>
      </c>
      <c r="L269" s="11" t="s">
        <v>171</v>
      </c>
      <c r="M269" s="11" t="s">
        <v>182</v>
      </c>
      <c r="N269" s="11" t="s">
        <v>56</v>
      </c>
    </row>
    <row r="270" spans="1:14" x14ac:dyDescent="0.3">
      <c r="A270" s="10">
        <v>3</v>
      </c>
      <c r="B270" s="11" t="s">
        <v>213</v>
      </c>
      <c r="C270" s="11" t="s">
        <v>214</v>
      </c>
      <c r="D270" s="11" t="s">
        <v>16</v>
      </c>
      <c r="E270" s="12">
        <v>43.258578150936899</v>
      </c>
      <c r="F270" s="12">
        <v>43.258578150936899</v>
      </c>
      <c r="G270" s="12">
        <v>43.258578150936899</v>
      </c>
      <c r="H270" s="11" t="s">
        <v>183</v>
      </c>
      <c r="I270" s="11" t="s">
        <v>164</v>
      </c>
      <c r="J270" s="11" t="s">
        <v>155</v>
      </c>
      <c r="K270" s="11" t="s">
        <v>162</v>
      </c>
      <c r="L270" s="11" t="s">
        <v>171</v>
      </c>
      <c r="M270" s="11" t="s">
        <v>184</v>
      </c>
      <c r="N270" s="11" t="s">
        <v>56</v>
      </c>
    </row>
    <row r="271" spans="1:14" x14ac:dyDescent="0.3">
      <c r="A271" s="10">
        <v>3</v>
      </c>
      <c r="B271" s="11" t="s">
        <v>213</v>
      </c>
      <c r="C271" s="11" t="s">
        <v>214</v>
      </c>
      <c r="D271" s="11" t="s">
        <v>16</v>
      </c>
      <c r="E271" s="12">
        <v>0.45805877656675997</v>
      </c>
      <c r="F271" s="12">
        <v>0.45805877656675997</v>
      </c>
      <c r="G271" s="12">
        <v>0.45805877656675997</v>
      </c>
      <c r="H271" s="11" t="s">
        <v>357</v>
      </c>
      <c r="I271" s="11" t="s">
        <v>164</v>
      </c>
      <c r="J271" s="11" t="s">
        <v>155</v>
      </c>
      <c r="K271" s="11" t="s">
        <v>162</v>
      </c>
      <c r="L271" s="11" t="s">
        <v>171</v>
      </c>
      <c r="M271" s="11" t="s">
        <v>358</v>
      </c>
      <c r="N271" s="11" t="s">
        <v>56</v>
      </c>
    </row>
    <row r="272" spans="1:14" x14ac:dyDescent="0.3">
      <c r="A272" s="10">
        <v>3</v>
      </c>
      <c r="B272" s="11" t="s">
        <v>213</v>
      </c>
      <c r="C272" s="11" t="s">
        <v>214</v>
      </c>
      <c r="D272" s="11" t="s">
        <v>16</v>
      </c>
      <c r="E272" s="12">
        <v>0.48599387619047701</v>
      </c>
      <c r="F272" s="12">
        <v>0.49629196088118499</v>
      </c>
      <c r="G272" s="12">
        <v>0.50259196563314801</v>
      </c>
      <c r="H272" s="11" t="s">
        <v>185</v>
      </c>
      <c r="I272" s="11" t="s">
        <v>17</v>
      </c>
      <c r="J272" s="11" t="s">
        <v>186</v>
      </c>
      <c r="K272" s="11" t="s">
        <v>187</v>
      </c>
      <c r="L272" s="11" t="s">
        <v>188</v>
      </c>
      <c r="M272" s="11" t="s">
        <v>189</v>
      </c>
      <c r="N272" s="11" t="s">
        <v>56</v>
      </c>
    </row>
    <row r="273" spans="1:14" x14ac:dyDescent="0.3">
      <c r="A273" s="10">
        <v>3</v>
      </c>
      <c r="B273" s="11" t="s">
        <v>213</v>
      </c>
      <c r="C273" s="11" t="s">
        <v>214</v>
      </c>
      <c r="D273" s="11" t="s">
        <v>16</v>
      </c>
      <c r="E273" s="12">
        <v>1.2155173571428001E-3</v>
      </c>
      <c r="F273" s="12">
        <v>1.2412738559385999E-3</v>
      </c>
      <c r="G273" s="12">
        <v>1.257030772849E-3</v>
      </c>
      <c r="H273" s="11" t="s">
        <v>359</v>
      </c>
      <c r="I273" s="11" t="s">
        <v>17</v>
      </c>
      <c r="J273" s="11" t="s">
        <v>186</v>
      </c>
      <c r="K273" s="11" t="s">
        <v>187</v>
      </c>
      <c r="L273" s="11" t="s">
        <v>188</v>
      </c>
      <c r="M273" s="11" t="s">
        <v>360</v>
      </c>
      <c r="N273" s="11" t="s">
        <v>56</v>
      </c>
    </row>
    <row r="274" spans="1:14" x14ac:dyDescent="0.3">
      <c r="A274" s="10">
        <v>3</v>
      </c>
      <c r="B274" s="11" t="s">
        <v>213</v>
      </c>
      <c r="C274" s="11" t="s">
        <v>214</v>
      </c>
      <c r="D274" s="11" t="s">
        <v>16</v>
      </c>
      <c r="E274" s="12">
        <v>4.5461660000000001E-2</v>
      </c>
      <c r="F274" s="12">
        <v>4.5461660000000001E-2</v>
      </c>
      <c r="G274" s="12">
        <v>4.5461660000000001E-2</v>
      </c>
      <c r="H274" s="11" t="s">
        <v>190</v>
      </c>
      <c r="I274" s="11" t="s">
        <v>67</v>
      </c>
      <c r="J274" s="11" t="s">
        <v>186</v>
      </c>
      <c r="K274" s="11" t="s">
        <v>187</v>
      </c>
      <c r="L274" s="11" t="s">
        <v>191</v>
      </c>
      <c r="M274" s="11" t="s">
        <v>192</v>
      </c>
      <c r="N274" s="11" t="s">
        <v>56</v>
      </c>
    </row>
    <row r="275" spans="1:14" x14ac:dyDescent="0.3">
      <c r="A275" s="10">
        <v>3</v>
      </c>
      <c r="B275" s="11" t="s">
        <v>213</v>
      </c>
      <c r="C275" s="11" t="s">
        <v>214</v>
      </c>
      <c r="D275" s="11" t="s">
        <v>16</v>
      </c>
      <c r="E275" s="12">
        <v>5.5426070000000001E-2</v>
      </c>
      <c r="F275" s="12">
        <v>5.5426070000000001E-2</v>
      </c>
      <c r="G275" s="12">
        <v>5.5426070000000001E-2</v>
      </c>
      <c r="H275" s="11" t="s">
        <v>193</v>
      </c>
      <c r="I275" s="11" t="s">
        <v>67</v>
      </c>
      <c r="J275" s="11" t="s">
        <v>186</v>
      </c>
      <c r="K275" s="11" t="s">
        <v>187</v>
      </c>
      <c r="L275" s="11" t="s">
        <v>191</v>
      </c>
      <c r="M275" s="11" t="s">
        <v>194</v>
      </c>
      <c r="N275" s="11" t="s">
        <v>56</v>
      </c>
    </row>
    <row r="276" spans="1:14" x14ac:dyDescent="0.3">
      <c r="A276" s="10">
        <v>3</v>
      </c>
      <c r="B276" s="11" t="s">
        <v>213</v>
      </c>
      <c r="C276" s="11" t="s">
        <v>214</v>
      </c>
      <c r="D276" s="11" t="s">
        <v>16</v>
      </c>
      <c r="E276" s="12">
        <v>1.1013710000000001</v>
      </c>
      <c r="F276" s="12">
        <v>1.1013710000000001</v>
      </c>
      <c r="G276" s="12">
        <v>1.1013710000000001</v>
      </c>
      <c r="H276" s="11" t="s">
        <v>195</v>
      </c>
      <c r="I276" s="11" t="s">
        <v>67</v>
      </c>
      <c r="J276" s="11" t="s">
        <v>186</v>
      </c>
      <c r="K276" s="11" t="s">
        <v>187</v>
      </c>
      <c r="L276" s="11" t="s">
        <v>191</v>
      </c>
      <c r="M276" s="11" t="s">
        <v>196</v>
      </c>
      <c r="N276" s="11" t="s">
        <v>56</v>
      </c>
    </row>
    <row r="277" spans="1:14" x14ac:dyDescent="0.3">
      <c r="A277" s="10">
        <v>3</v>
      </c>
      <c r="B277" s="11" t="s">
        <v>213</v>
      </c>
      <c r="C277" s="11" t="s">
        <v>214</v>
      </c>
      <c r="D277" s="11" t="s">
        <v>16</v>
      </c>
      <c r="E277" s="12">
        <v>9.8726933831572303</v>
      </c>
      <c r="F277" s="12">
        <v>8.8833933596092596</v>
      </c>
      <c r="G277" s="12">
        <v>8.4598670956908109</v>
      </c>
      <c r="H277" s="11" t="s">
        <v>197</v>
      </c>
      <c r="I277" s="11" t="s">
        <v>17</v>
      </c>
      <c r="J277" s="11" t="s">
        <v>186</v>
      </c>
      <c r="K277" s="11" t="s">
        <v>187</v>
      </c>
      <c r="L277" s="11" t="s">
        <v>198</v>
      </c>
      <c r="M277" s="11" t="s">
        <v>199</v>
      </c>
      <c r="N277" s="11" t="s">
        <v>56</v>
      </c>
    </row>
    <row r="278" spans="1:14" x14ac:dyDescent="0.3">
      <c r="A278" s="10">
        <v>3</v>
      </c>
      <c r="B278" s="11" t="s">
        <v>213</v>
      </c>
      <c r="C278" s="11" t="s">
        <v>214</v>
      </c>
      <c r="D278" s="11" t="s">
        <v>16</v>
      </c>
      <c r="E278" s="12">
        <v>13.01962</v>
      </c>
      <c r="F278" s="12">
        <v>11.7149800326979</v>
      </c>
      <c r="G278" s="12">
        <v>11.156454531881201</v>
      </c>
      <c r="H278" s="11" t="s">
        <v>200</v>
      </c>
      <c r="I278" s="11" t="s">
        <v>17</v>
      </c>
      <c r="J278" s="11" t="s">
        <v>186</v>
      </c>
      <c r="K278" s="11" t="s">
        <v>187</v>
      </c>
      <c r="L278" s="11" t="s">
        <v>198</v>
      </c>
      <c r="M278" s="11" t="s">
        <v>27</v>
      </c>
      <c r="N278" s="11" t="s">
        <v>56</v>
      </c>
    </row>
    <row r="279" spans="1:14" x14ac:dyDescent="0.3">
      <c r="A279" s="10">
        <v>3</v>
      </c>
      <c r="B279" s="11" t="s">
        <v>213</v>
      </c>
      <c r="C279" s="11" t="s">
        <v>214</v>
      </c>
      <c r="D279" s="11" t="s">
        <v>16</v>
      </c>
      <c r="E279" s="12">
        <v>0.95939850000000004</v>
      </c>
      <c r="F279" s="12">
        <v>0.95939850000000004</v>
      </c>
      <c r="G279" s="12">
        <v>0.95939850000000004</v>
      </c>
      <c r="H279" s="11" t="s">
        <v>201</v>
      </c>
      <c r="I279" s="11" t="s">
        <v>67</v>
      </c>
      <c r="J279" s="11" t="s">
        <v>186</v>
      </c>
      <c r="K279" s="11" t="s">
        <v>187</v>
      </c>
      <c r="L279" s="11" t="s">
        <v>202</v>
      </c>
      <c r="M279" s="11" t="s">
        <v>192</v>
      </c>
      <c r="N279" s="11" t="s">
        <v>56</v>
      </c>
    </row>
    <row r="280" spans="1:14" x14ac:dyDescent="0.3">
      <c r="A280" s="10">
        <v>3</v>
      </c>
      <c r="B280" s="11" t="s">
        <v>213</v>
      </c>
      <c r="C280" s="11" t="s">
        <v>214</v>
      </c>
      <c r="D280" s="11" t="s">
        <v>16</v>
      </c>
      <c r="E280" s="12">
        <v>0.8550468</v>
      </c>
      <c r="F280" s="12">
        <v>0.8550468</v>
      </c>
      <c r="G280" s="12">
        <v>0.8550468</v>
      </c>
      <c r="H280" s="11" t="s">
        <v>203</v>
      </c>
      <c r="I280" s="11" t="s">
        <v>67</v>
      </c>
      <c r="J280" s="11" t="s">
        <v>186</v>
      </c>
      <c r="K280" s="11" t="s">
        <v>187</v>
      </c>
      <c r="L280" s="11" t="s">
        <v>202</v>
      </c>
      <c r="M280" s="11" t="s">
        <v>194</v>
      </c>
      <c r="N280" s="11" t="s">
        <v>56</v>
      </c>
    </row>
    <row r="281" spans="1:14" x14ac:dyDescent="0.3">
      <c r="A281" s="10">
        <v>3</v>
      </c>
      <c r="B281" s="11" t="s">
        <v>213</v>
      </c>
      <c r="C281" s="11" t="s">
        <v>214</v>
      </c>
      <c r="D281" s="11" t="s">
        <v>16</v>
      </c>
      <c r="E281" s="12">
        <v>0.25769629999999999</v>
      </c>
      <c r="F281" s="12">
        <v>0.25769629999999999</v>
      </c>
      <c r="G281" s="12">
        <v>0.25769629999999999</v>
      </c>
      <c r="H281" s="11" t="s">
        <v>204</v>
      </c>
      <c r="I281" s="11" t="s">
        <v>67</v>
      </c>
      <c r="J281" s="11" t="s">
        <v>186</v>
      </c>
      <c r="K281" s="11" t="s">
        <v>187</v>
      </c>
      <c r="L281" s="11" t="s">
        <v>202</v>
      </c>
      <c r="M281" s="11" t="s">
        <v>196</v>
      </c>
      <c r="N281" s="11" t="s">
        <v>56</v>
      </c>
    </row>
    <row r="282" spans="1:14" x14ac:dyDescent="0.3">
      <c r="A282" s="10">
        <v>3</v>
      </c>
      <c r="B282" s="11" t="s">
        <v>213</v>
      </c>
      <c r="C282" s="11" t="s">
        <v>214</v>
      </c>
      <c r="D282" s="11" t="s">
        <v>16</v>
      </c>
      <c r="E282" s="12">
        <v>0.85148330000000005</v>
      </c>
      <c r="F282" s="12">
        <v>0.74096577366541805</v>
      </c>
      <c r="G282" s="12">
        <v>0.70322743123626197</v>
      </c>
      <c r="H282" s="11" t="s">
        <v>205</v>
      </c>
      <c r="I282" s="11" t="s">
        <v>22</v>
      </c>
      <c r="J282" s="11" t="s">
        <v>186</v>
      </c>
      <c r="K282" s="11" t="s">
        <v>206</v>
      </c>
      <c r="L282" s="11" t="s">
        <v>207</v>
      </c>
      <c r="M282" s="11" t="s">
        <v>20</v>
      </c>
      <c r="N282" s="11" t="s">
        <v>56</v>
      </c>
    </row>
    <row r="283" spans="1:14" x14ac:dyDescent="0.3">
      <c r="A283" s="10">
        <v>3</v>
      </c>
      <c r="B283" s="11" t="s">
        <v>213</v>
      </c>
      <c r="C283" s="11" t="s">
        <v>214</v>
      </c>
      <c r="D283" s="11" t="s">
        <v>16</v>
      </c>
      <c r="E283" s="12">
        <v>24.568300000000001</v>
      </c>
      <c r="F283" s="12">
        <v>28.370603010976701</v>
      </c>
      <c r="G283" s="12">
        <v>30.629676556834202</v>
      </c>
      <c r="H283" s="11" t="s">
        <v>361</v>
      </c>
      <c r="I283" s="11" t="s">
        <v>50</v>
      </c>
      <c r="J283" s="11" t="s">
        <v>209</v>
      </c>
      <c r="K283" s="11" t="s">
        <v>362</v>
      </c>
      <c r="L283" s="11" t="s">
        <v>363</v>
      </c>
      <c r="M283" s="11" t="s">
        <v>108</v>
      </c>
      <c r="N283" s="11" t="s">
        <v>56</v>
      </c>
    </row>
    <row r="284" spans="1:14" x14ac:dyDescent="0.3">
      <c r="A284" s="10">
        <v>3</v>
      </c>
      <c r="B284" s="11" t="s">
        <v>213</v>
      </c>
      <c r="C284" s="11" t="s">
        <v>214</v>
      </c>
      <c r="D284" s="11" t="s">
        <v>16</v>
      </c>
      <c r="E284" s="12">
        <v>24.24173</v>
      </c>
      <c r="F284" s="12">
        <v>24.24173</v>
      </c>
      <c r="G284" s="12">
        <v>24.24173</v>
      </c>
      <c r="H284" s="11" t="s">
        <v>364</v>
      </c>
      <c r="I284" s="11" t="s">
        <v>50</v>
      </c>
      <c r="J284" s="11" t="s">
        <v>209</v>
      </c>
      <c r="K284" s="11" t="s">
        <v>365</v>
      </c>
      <c r="L284" s="11" t="s">
        <v>366</v>
      </c>
      <c r="M284" s="11" t="s">
        <v>367</v>
      </c>
      <c r="N284" s="11" t="s">
        <v>56</v>
      </c>
    </row>
    <row r="285" spans="1:14" x14ac:dyDescent="0.3">
      <c r="A285" s="10">
        <v>3</v>
      </c>
      <c r="B285" s="11" t="s">
        <v>213</v>
      </c>
      <c r="C285" s="11" t="s">
        <v>214</v>
      </c>
      <c r="D285" s="11" t="s">
        <v>16</v>
      </c>
      <c r="E285" s="12">
        <v>0.61869949999999996</v>
      </c>
      <c r="F285" s="12">
        <v>0.61869949999999996</v>
      </c>
      <c r="G285" s="12">
        <v>0.61869949999999996</v>
      </c>
      <c r="H285" s="11" t="s">
        <v>368</v>
      </c>
      <c r="I285" s="11" t="s">
        <v>50</v>
      </c>
      <c r="J285" s="11" t="s">
        <v>209</v>
      </c>
      <c r="K285" s="11" t="s">
        <v>365</v>
      </c>
      <c r="L285" s="11" t="s">
        <v>366</v>
      </c>
      <c r="M285" s="11" t="s">
        <v>369</v>
      </c>
      <c r="N285" s="11" t="s">
        <v>56</v>
      </c>
    </row>
    <row r="286" spans="1:14" x14ac:dyDescent="0.3">
      <c r="A286" s="10">
        <v>3</v>
      </c>
      <c r="B286" s="11" t="s">
        <v>213</v>
      </c>
      <c r="C286" s="11" t="s">
        <v>214</v>
      </c>
      <c r="D286" s="11" t="s">
        <v>16</v>
      </c>
      <c r="E286" s="12">
        <v>0.91176769999999996</v>
      </c>
      <c r="F286" s="12">
        <v>0.91176769999999996</v>
      </c>
      <c r="G286" s="12">
        <v>0.91176769999999996</v>
      </c>
      <c r="H286" s="11" t="s">
        <v>370</v>
      </c>
      <c r="I286" s="11" t="s">
        <v>50</v>
      </c>
      <c r="J286" s="11" t="s">
        <v>209</v>
      </c>
      <c r="K286" s="11" t="s">
        <v>365</v>
      </c>
      <c r="L286" s="11" t="s">
        <v>366</v>
      </c>
      <c r="M286" s="11" t="s">
        <v>371</v>
      </c>
      <c r="N286" s="11" t="s">
        <v>56</v>
      </c>
    </row>
    <row r="287" spans="1:14" x14ac:dyDescent="0.3">
      <c r="A287" s="10">
        <v>3</v>
      </c>
      <c r="B287" s="11" t="s">
        <v>213</v>
      </c>
      <c r="C287" s="11" t="s">
        <v>214</v>
      </c>
      <c r="D287" s="11" t="s">
        <v>16</v>
      </c>
      <c r="E287" s="12">
        <v>10.68661</v>
      </c>
      <c r="F287" s="12">
        <v>10.68661</v>
      </c>
      <c r="G287" s="12">
        <v>10.68661</v>
      </c>
      <c r="H287" s="11" t="s">
        <v>372</v>
      </c>
      <c r="I287" s="11" t="s">
        <v>50</v>
      </c>
      <c r="J287" s="11" t="s">
        <v>209</v>
      </c>
      <c r="K287" s="11" t="s">
        <v>365</v>
      </c>
      <c r="L287" s="11" t="s">
        <v>162</v>
      </c>
      <c r="M287" s="11" t="s">
        <v>373</v>
      </c>
      <c r="N287" s="11" t="s">
        <v>56</v>
      </c>
    </row>
    <row r="288" spans="1:14" x14ac:dyDescent="0.3">
      <c r="A288" s="10">
        <v>3</v>
      </c>
      <c r="B288" s="11" t="s">
        <v>213</v>
      </c>
      <c r="C288" s="11" t="s">
        <v>214</v>
      </c>
      <c r="D288" s="11" t="s">
        <v>16</v>
      </c>
      <c r="E288" s="12">
        <v>0.26434999999999997</v>
      </c>
      <c r="F288" s="12">
        <v>0.30526202081347498</v>
      </c>
      <c r="G288" s="12">
        <v>0.32956920087263297</v>
      </c>
      <c r="H288" s="11" t="s">
        <v>208</v>
      </c>
      <c r="I288" s="11" t="s">
        <v>50</v>
      </c>
      <c r="J288" s="11" t="s">
        <v>209</v>
      </c>
      <c r="K288" s="11" t="s">
        <v>210</v>
      </c>
      <c r="L288" s="11" t="s">
        <v>211</v>
      </c>
      <c r="M288" s="11" t="s">
        <v>212</v>
      </c>
      <c r="N288" s="11" t="s">
        <v>56</v>
      </c>
    </row>
    <row r="289" spans="1:14" x14ac:dyDescent="0.3">
      <c r="A289" s="10">
        <v>3</v>
      </c>
      <c r="B289" s="11" t="s">
        <v>213</v>
      </c>
      <c r="C289" s="11" t="s">
        <v>215</v>
      </c>
      <c r="D289" s="11" t="s">
        <v>16</v>
      </c>
      <c r="E289" s="12">
        <v>2.0035419999999999</v>
      </c>
      <c r="F289" s="12">
        <v>2.32924173868436</v>
      </c>
      <c r="G289" s="12">
        <v>2.5242821928594399</v>
      </c>
      <c r="H289" s="11" t="s">
        <v>51</v>
      </c>
      <c r="I289" s="11" t="s">
        <v>52</v>
      </c>
      <c r="J289" s="11" t="s">
        <v>37</v>
      </c>
      <c r="K289" s="11" t="s">
        <v>53</v>
      </c>
      <c r="L289" s="11" t="s">
        <v>54</v>
      </c>
      <c r="M289" s="11" t="s">
        <v>55</v>
      </c>
      <c r="N289" s="11" t="s">
        <v>56</v>
      </c>
    </row>
    <row r="290" spans="1:14" x14ac:dyDescent="0.3">
      <c r="A290" s="10">
        <v>3</v>
      </c>
      <c r="B290" s="11" t="s">
        <v>213</v>
      </c>
      <c r="C290" s="11" t="s">
        <v>215</v>
      </c>
      <c r="D290" s="11" t="s">
        <v>16</v>
      </c>
      <c r="E290" s="12">
        <v>8.0992119999999996</v>
      </c>
      <c r="F290" s="12">
        <v>9.4158358750918101</v>
      </c>
      <c r="G290" s="12">
        <v>10.2042765401441</v>
      </c>
      <c r="H290" s="11" t="s">
        <v>57</v>
      </c>
      <c r="I290" s="11" t="s">
        <v>52</v>
      </c>
      <c r="J290" s="11" t="s">
        <v>37</v>
      </c>
      <c r="K290" s="11" t="s">
        <v>53</v>
      </c>
      <c r="L290" s="11" t="s">
        <v>54</v>
      </c>
      <c r="M290" s="11" t="s">
        <v>58</v>
      </c>
      <c r="N290" s="11" t="s">
        <v>56</v>
      </c>
    </row>
    <row r="291" spans="1:14" x14ac:dyDescent="0.3">
      <c r="A291" s="10">
        <v>3</v>
      </c>
      <c r="B291" s="11" t="s">
        <v>213</v>
      </c>
      <c r="C291" s="11" t="s">
        <v>215</v>
      </c>
      <c r="D291" s="11" t="s">
        <v>16</v>
      </c>
      <c r="E291" s="12">
        <v>4.7155820000000001E-2</v>
      </c>
      <c r="F291" s="12">
        <v>5.48215630947025E-2</v>
      </c>
      <c r="G291" s="12">
        <v>5.9412079564932899E-2</v>
      </c>
      <c r="H291" s="11" t="s">
        <v>59</v>
      </c>
      <c r="I291" s="11" t="s">
        <v>52</v>
      </c>
      <c r="J291" s="11" t="s">
        <v>37</v>
      </c>
      <c r="K291" s="11" t="s">
        <v>53</v>
      </c>
      <c r="L291" s="11" t="s">
        <v>60</v>
      </c>
      <c r="M291" s="11" t="s">
        <v>61</v>
      </c>
      <c r="N291" s="11" t="s">
        <v>56</v>
      </c>
    </row>
    <row r="292" spans="1:14" x14ac:dyDescent="0.3">
      <c r="A292" s="10">
        <v>3</v>
      </c>
      <c r="B292" s="11" t="s">
        <v>213</v>
      </c>
      <c r="C292" s="11" t="s">
        <v>215</v>
      </c>
      <c r="D292" s="11" t="s">
        <v>16</v>
      </c>
      <c r="E292" s="12">
        <v>1.479805</v>
      </c>
      <c r="F292" s="12">
        <v>1.7203650191080599</v>
      </c>
      <c r="G292" s="12">
        <v>1.86442081593716</v>
      </c>
      <c r="H292" s="11" t="s">
        <v>62</v>
      </c>
      <c r="I292" s="11" t="s">
        <v>52</v>
      </c>
      <c r="J292" s="11" t="s">
        <v>37</v>
      </c>
      <c r="K292" s="11" t="s">
        <v>53</v>
      </c>
      <c r="L292" s="11" t="s">
        <v>60</v>
      </c>
      <c r="M292" s="11" t="s">
        <v>63</v>
      </c>
      <c r="N292" s="11" t="s">
        <v>56</v>
      </c>
    </row>
    <row r="293" spans="1:14" x14ac:dyDescent="0.3">
      <c r="A293" s="10">
        <v>3</v>
      </c>
      <c r="B293" s="11" t="s">
        <v>213</v>
      </c>
      <c r="C293" s="11" t="s">
        <v>215</v>
      </c>
      <c r="D293" s="11" t="s">
        <v>16</v>
      </c>
      <c r="E293" s="12">
        <v>1.0052300000000001</v>
      </c>
      <c r="F293" s="12">
        <v>1.1686421712036399</v>
      </c>
      <c r="G293" s="12">
        <v>1.2664991244147099</v>
      </c>
      <c r="H293" s="11" t="s">
        <v>64</v>
      </c>
      <c r="I293" s="11" t="s">
        <v>52</v>
      </c>
      <c r="J293" s="11" t="s">
        <v>37</v>
      </c>
      <c r="K293" s="11" t="s">
        <v>53</v>
      </c>
      <c r="L293" s="11" t="s">
        <v>60</v>
      </c>
      <c r="M293" s="11" t="s">
        <v>65</v>
      </c>
      <c r="N293" s="11" t="s">
        <v>56</v>
      </c>
    </row>
    <row r="294" spans="1:14" x14ac:dyDescent="0.3">
      <c r="A294" s="10">
        <v>3</v>
      </c>
      <c r="B294" s="11" t="s">
        <v>213</v>
      </c>
      <c r="C294" s="11" t="s">
        <v>215</v>
      </c>
      <c r="D294" s="11" t="s">
        <v>16</v>
      </c>
      <c r="E294" s="12">
        <v>1.41E-2</v>
      </c>
      <c r="F294" s="12">
        <v>1.41E-2</v>
      </c>
      <c r="G294" s="12">
        <v>1.41E-2</v>
      </c>
      <c r="H294" s="11" t="s">
        <v>374</v>
      </c>
      <c r="I294" s="11" t="s">
        <v>38</v>
      </c>
      <c r="J294" s="11" t="s">
        <v>37</v>
      </c>
      <c r="K294" s="11" t="s">
        <v>375</v>
      </c>
      <c r="L294" s="11" t="s">
        <v>376</v>
      </c>
      <c r="M294" s="11" t="s">
        <v>377</v>
      </c>
      <c r="N294" s="11" t="s">
        <v>56</v>
      </c>
    </row>
    <row r="295" spans="1:14" x14ac:dyDescent="0.3">
      <c r="A295" s="10">
        <v>3</v>
      </c>
      <c r="B295" s="11" t="s">
        <v>213</v>
      </c>
      <c r="C295" s="11" t="s">
        <v>215</v>
      </c>
      <c r="D295" s="11" t="s">
        <v>16</v>
      </c>
      <c r="E295" s="12">
        <v>2.5915569999999999</v>
      </c>
      <c r="F295" s="12">
        <v>3.01530371888507</v>
      </c>
      <c r="G295" s="12">
        <v>3.00027582614893</v>
      </c>
      <c r="H295" s="11" t="s">
        <v>227</v>
      </c>
      <c r="I295" s="11" t="s">
        <v>67</v>
      </c>
      <c r="J295" s="11" t="s">
        <v>68</v>
      </c>
      <c r="K295" s="11" t="s">
        <v>228</v>
      </c>
      <c r="L295" s="11" t="s">
        <v>229</v>
      </c>
      <c r="M295" s="11" t="s">
        <v>230</v>
      </c>
      <c r="N295" s="11" t="s">
        <v>56</v>
      </c>
    </row>
    <row r="296" spans="1:14" x14ac:dyDescent="0.3">
      <c r="A296" s="10">
        <v>3</v>
      </c>
      <c r="B296" s="11" t="s">
        <v>213</v>
      </c>
      <c r="C296" s="11" t="s">
        <v>215</v>
      </c>
      <c r="D296" s="11" t="s">
        <v>16</v>
      </c>
      <c r="E296" s="12">
        <v>0.26614369999999998</v>
      </c>
      <c r="F296" s="12">
        <v>0.309660983095426</v>
      </c>
      <c r="G296" s="12">
        <v>0.30811767188290001</v>
      </c>
      <c r="H296" s="11" t="s">
        <v>231</v>
      </c>
      <c r="I296" s="11" t="s">
        <v>67</v>
      </c>
      <c r="J296" s="11" t="s">
        <v>68</v>
      </c>
      <c r="K296" s="11" t="s">
        <v>228</v>
      </c>
      <c r="L296" s="11" t="s">
        <v>229</v>
      </c>
      <c r="M296" s="11" t="s">
        <v>232</v>
      </c>
      <c r="N296" s="11" t="s">
        <v>56</v>
      </c>
    </row>
    <row r="297" spans="1:14" x14ac:dyDescent="0.3">
      <c r="A297" s="10">
        <v>3</v>
      </c>
      <c r="B297" s="11" t="s">
        <v>213</v>
      </c>
      <c r="C297" s="11" t="s">
        <v>215</v>
      </c>
      <c r="D297" s="11" t="s">
        <v>16</v>
      </c>
      <c r="E297" s="12">
        <v>3.553048</v>
      </c>
      <c r="F297" s="12">
        <v>4.1340085700515798</v>
      </c>
      <c r="G297" s="12">
        <v>4.1134051936912099</v>
      </c>
      <c r="H297" s="11" t="s">
        <v>233</v>
      </c>
      <c r="I297" s="11" t="s">
        <v>67</v>
      </c>
      <c r="J297" s="11" t="s">
        <v>68</v>
      </c>
      <c r="K297" s="11" t="s">
        <v>228</v>
      </c>
      <c r="L297" s="11" t="s">
        <v>229</v>
      </c>
      <c r="M297" s="11" t="s">
        <v>234</v>
      </c>
      <c r="N297" s="11" t="s">
        <v>56</v>
      </c>
    </row>
    <row r="298" spans="1:14" x14ac:dyDescent="0.3">
      <c r="A298" s="10">
        <v>3</v>
      </c>
      <c r="B298" s="11" t="s">
        <v>213</v>
      </c>
      <c r="C298" s="11" t="s">
        <v>215</v>
      </c>
      <c r="D298" s="11" t="s">
        <v>16</v>
      </c>
      <c r="E298" s="12">
        <v>1.3854340000000001</v>
      </c>
      <c r="F298" s="12">
        <v>1.3854340000000001</v>
      </c>
      <c r="G298" s="12">
        <v>1.3854340000000001</v>
      </c>
      <c r="H298" s="11" t="s">
        <v>235</v>
      </c>
      <c r="I298" s="11" t="s">
        <v>236</v>
      </c>
      <c r="J298" s="11" t="s">
        <v>68</v>
      </c>
      <c r="K298" s="11" t="s">
        <v>237</v>
      </c>
      <c r="L298" s="11" t="s">
        <v>238</v>
      </c>
      <c r="M298" s="11" t="s">
        <v>239</v>
      </c>
      <c r="N298" s="11" t="s">
        <v>56</v>
      </c>
    </row>
    <row r="299" spans="1:14" x14ac:dyDescent="0.3">
      <c r="A299" s="10">
        <v>3</v>
      </c>
      <c r="B299" s="11" t="s">
        <v>213</v>
      </c>
      <c r="C299" s="11" t="s">
        <v>215</v>
      </c>
      <c r="D299" s="11" t="s">
        <v>16</v>
      </c>
      <c r="E299" s="12">
        <v>9.3101199999999995</v>
      </c>
      <c r="F299" s="12">
        <v>9.3101199999999995</v>
      </c>
      <c r="G299" s="12">
        <v>9.3101199999999995</v>
      </c>
      <c r="H299" s="11" t="s">
        <v>240</v>
      </c>
      <c r="I299" s="11" t="s">
        <v>236</v>
      </c>
      <c r="J299" s="11" t="s">
        <v>68</v>
      </c>
      <c r="K299" s="11" t="s">
        <v>237</v>
      </c>
      <c r="L299" s="11" t="s">
        <v>238</v>
      </c>
      <c r="M299" s="11" t="s">
        <v>241</v>
      </c>
      <c r="N299" s="11" t="s">
        <v>56</v>
      </c>
    </row>
    <row r="300" spans="1:14" x14ac:dyDescent="0.3">
      <c r="A300" s="10">
        <v>3</v>
      </c>
      <c r="B300" s="11" t="s">
        <v>213</v>
      </c>
      <c r="C300" s="11" t="s">
        <v>215</v>
      </c>
      <c r="D300" s="11" t="s">
        <v>16</v>
      </c>
      <c r="E300" s="12">
        <v>0.91957359999999999</v>
      </c>
      <c r="F300" s="12">
        <v>0.85639902778720001</v>
      </c>
      <c r="G300" s="12">
        <v>0.81842063216000005</v>
      </c>
      <c r="H300" s="11" t="s">
        <v>242</v>
      </c>
      <c r="I300" s="11" t="s">
        <v>243</v>
      </c>
      <c r="J300" s="11" t="s">
        <v>68</v>
      </c>
      <c r="K300" s="11" t="s">
        <v>244</v>
      </c>
      <c r="L300" s="11" t="s">
        <v>245</v>
      </c>
      <c r="M300" s="11" t="s">
        <v>246</v>
      </c>
      <c r="N300" s="11" t="s">
        <v>56</v>
      </c>
    </row>
    <row r="301" spans="1:14" x14ac:dyDescent="0.3">
      <c r="A301" s="10">
        <v>3</v>
      </c>
      <c r="B301" s="11" t="s">
        <v>213</v>
      </c>
      <c r="C301" s="11" t="s">
        <v>215</v>
      </c>
      <c r="D301" s="11" t="s">
        <v>16</v>
      </c>
      <c r="E301" s="12">
        <v>9.1041280000000002E-2</v>
      </c>
      <c r="F301" s="12">
        <v>9.0185508610079998E-2</v>
      </c>
      <c r="G301" s="12">
        <v>8.966657321832E-2</v>
      </c>
      <c r="H301" s="11" t="s">
        <v>247</v>
      </c>
      <c r="I301" s="11" t="s">
        <v>243</v>
      </c>
      <c r="J301" s="11" t="s">
        <v>68</v>
      </c>
      <c r="K301" s="11" t="s">
        <v>244</v>
      </c>
      <c r="L301" s="11" t="s">
        <v>248</v>
      </c>
      <c r="M301" s="11" t="s">
        <v>246</v>
      </c>
      <c r="N301" s="11" t="s">
        <v>56</v>
      </c>
    </row>
    <row r="302" spans="1:14" x14ac:dyDescent="0.3">
      <c r="A302" s="10">
        <v>3</v>
      </c>
      <c r="B302" s="11" t="s">
        <v>213</v>
      </c>
      <c r="C302" s="11" t="s">
        <v>215</v>
      </c>
      <c r="D302" s="11" t="s">
        <v>16</v>
      </c>
      <c r="E302" s="12">
        <v>0.21231855999999999</v>
      </c>
      <c r="F302" s="12">
        <v>0.21231859910000001</v>
      </c>
      <c r="G302" s="12">
        <v>0.21231859910000001</v>
      </c>
      <c r="H302" s="11" t="s">
        <v>249</v>
      </c>
      <c r="I302" s="11" t="s">
        <v>243</v>
      </c>
      <c r="J302" s="11" t="s">
        <v>68</v>
      </c>
      <c r="K302" s="11" t="s">
        <v>244</v>
      </c>
      <c r="L302" s="11" t="s">
        <v>250</v>
      </c>
      <c r="M302" s="11" t="s">
        <v>246</v>
      </c>
      <c r="N302" s="11" t="s">
        <v>56</v>
      </c>
    </row>
    <row r="303" spans="1:14" x14ac:dyDescent="0.3">
      <c r="A303" s="10">
        <v>3</v>
      </c>
      <c r="B303" s="11" t="s">
        <v>213</v>
      </c>
      <c r="C303" s="11" t="s">
        <v>215</v>
      </c>
      <c r="D303" s="11" t="s">
        <v>16</v>
      </c>
      <c r="E303" s="12">
        <v>0.66476992000000001</v>
      </c>
      <c r="F303" s="12">
        <v>0.66477004260000006</v>
      </c>
      <c r="G303" s="12">
        <v>0.66477004260000006</v>
      </c>
      <c r="H303" s="11" t="s">
        <v>251</v>
      </c>
      <c r="I303" s="11" t="s">
        <v>243</v>
      </c>
      <c r="J303" s="11" t="s">
        <v>68</v>
      </c>
      <c r="K303" s="11" t="s">
        <v>244</v>
      </c>
      <c r="L303" s="11" t="s">
        <v>252</v>
      </c>
      <c r="M303" s="11" t="s">
        <v>246</v>
      </c>
      <c r="N303" s="11" t="s">
        <v>56</v>
      </c>
    </row>
    <row r="304" spans="1:14" x14ac:dyDescent="0.3">
      <c r="A304" s="10">
        <v>3</v>
      </c>
      <c r="B304" s="11" t="s">
        <v>213</v>
      </c>
      <c r="C304" s="11" t="s">
        <v>215</v>
      </c>
      <c r="D304" s="11" t="s">
        <v>16</v>
      </c>
      <c r="E304" s="12">
        <v>8.582592E-2</v>
      </c>
      <c r="F304" s="12">
        <v>8.5825938399999996E-2</v>
      </c>
      <c r="G304" s="12">
        <v>8.5825938399999996E-2</v>
      </c>
      <c r="H304" s="11" t="s">
        <v>253</v>
      </c>
      <c r="I304" s="11" t="s">
        <v>243</v>
      </c>
      <c r="J304" s="11" t="s">
        <v>68</v>
      </c>
      <c r="K304" s="11" t="s">
        <v>244</v>
      </c>
      <c r="L304" s="11" t="s">
        <v>254</v>
      </c>
      <c r="M304" s="11" t="s">
        <v>255</v>
      </c>
      <c r="N304" s="11" t="s">
        <v>56</v>
      </c>
    </row>
    <row r="305" spans="1:14" x14ac:dyDescent="0.3">
      <c r="A305" s="10">
        <v>3</v>
      </c>
      <c r="B305" s="11" t="s">
        <v>213</v>
      </c>
      <c r="C305" s="11" t="s">
        <v>215</v>
      </c>
      <c r="D305" s="11" t="s">
        <v>16</v>
      </c>
      <c r="E305" s="12">
        <v>0.40327940000000001</v>
      </c>
      <c r="F305" s="12">
        <v>0.4032794864</v>
      </c>
      <c r="G305" s="12">
        <v>0.4032794864</v>
      </c>
      <c r="H305" s="11" t="s">
        <v>256</v>
      </c>
      <c r="I305" s="11" t="s">
        <v>243</v>
      </c>
      <c r="J305" s="11" t="s">
        <v>68</v>
      </c>
      <c r="K305" s="11" t="s">
        <v>244</v>
      </c>
      <c r="L305" s="11" t="s">
        <v>257</v>
      </c>
      <c r="M305" s="11" t="s">
        <v>255</v>
      </c>
      <c r="N305" s="11" t="s">
        <v>56</v>
      </c>
    </row>
    <row r="306" spans="1:14" x14ac:dyDescent="0.3">
      <c r="A306" s="10">
        <v>3</v>
      </c>
      <c r="B306" s="11" t="s">
        <v>213</v>
      </c>
      <c r="C306" s="11" t="s">
        <v>215</v>
      </c>
      <c r="D306" s="11" t="s">
        <v>16</v>
      </c>
      <c r="E306" s="12">
        <v>7.0833463999999999E-2</v>
      </c>
      <c r="F306" s="12">
        <v>7.0833451999999894E-2</v>
      </c>
      <c r="G306" s="12">
        <v>7.0833451999999894E-2</v>
      </c>
      <c r="H306" s="11" t="s">
        <v>258</v>
      </c>
      <c r="I306" s="11" t="s">
        <v>243</v>
      </c>
      <c r="J306" s="11" t="s">
        <v>68</v>
      </c>
      <c r="K306" s="11" t="s">
        <v>244</v>
      </c>
      <c r="L306" s="11" t="s">
        <v>259</v>
      </c>
      <c r="M306" s="11" t="s">
        <v>260</v>
      </c>
      <c r="N306" s="11" t="s">
        <v>56</v>
      </c>
    </row>
    <row r="307" spans="1:14" x14ac:dyDescent="0.3">
      <c r="A307" s="10">
        <v>3</v>
      </c>
      <c r="B307" s="11" t="s">
        <v>213</v>
      </c>
      <c r="C307" s="11" t="s">
        <v>215</v>
      </c>
      <c r="D307" s="11" t="s">
        <v>16</v>
      </c>
      <c r="E307" s="12">
        <v>8.6587488000000004E-2</v>
      </c>
      <c r="F307" s="12">
        <v>8.6587503899999904E-2</v>
      </c>
      <c r="G307" s="12">
        <v>8.6587503899999904E-2</v>
      </c>
      <c r="H307" s="11" t="s">
        <v>261</v>
      </c>
      <c r="I307" s="11" t="s">
        <v>243</v>
      </c>
      <c r="J307" s="11" t="s">
        <v>68</v>
      </c>
      <c r="K307" s="11" t="s">
        <v>244</v>
      </c>
      <c r="L307" s="11" t="s">
        <v>262</v>
      </c>
      <c r="M307" s="11" t="s">
        <v>74</v>
      </c>
      <c r="N307" s="11" t="s">
        <v>56</v>
      </c>
    </row>
    <row r="308" spans="1:14" x14ac:dyDescent="0.3">
      <c r="A308" s="10">
        <v>3</v>
      </c>
      <c r="B308" s="11" t="s">
        <v>213</v>
      </c>
      <c r="C308" s="11" t="s">
        <v>215</v>
      </c>
      <c r="D308" s="11" t="s">
        <v>16</v>
      </c>
      <c r="E308" s="12">
        <v>0.30652256</v>
      </c>
      <c r="F308" s="12">
        <v>0.33542758137984002</v>
      </c>
      <c r="G308" s="12">
        <v>0.35277675537792003</v>
      </c>
      <c r="H308" s="11" t="s">
        <v>263</v>
      </c>
      <c r="I308" s="11" t="s">
        <v>243</v>
      </c>
      <c r="J308" s="11" t="s">
        <v>68</v>
      </c>
      <c r="K308" s="11" t="s">
        <v>244</v>
      </c>
      <c r="L308" s="11" t="s">
        <v>264</v>
      </c>
      <c r="M308" s="11" t="s">
        <v>265</v>
      </c>
      <c r="N308" s="11" t="s">
        <v>56</v>
      </c>
    </row>
    <row r="309" spans="1:14" x14ac:dyDescent="0.3">
      <c r="A309" s="10">
        <v>3</v>
      </c>
      <c r="B309" s="11" t="s">
        <v>213</v>
      </c>
      <c r="C309" s="11" t="s">
        <v>215</v>
      </c>
      <c r="D309" s="11" t="s">
        <v>16</v>
      </c>
      <c r="E309" s="12">
        <v>1.007757792351E-2</v>
      </c>
      <c r="F309" s="12">
        <v>1.1715808864642499E-2</v>
      </c>
      <c r="G309" s="12">
        <v>1.2696839147604499E-2</v>
      </c>
      <c r="H309" s="11" t="s">
        <v>66</v>
      </c>
      <c r="I309" s="11" t="s">
        <v>67</v>
      </c>
      <c r="J309" s="11" t="s">
        <v>68</v>
      </c>
      <c r="K309" s="11" t="s">
        <v>69</v>
      </c>
      <c r="L309" s="11" t="s">
        <v>70</v>
      </c>
      <c r="M309" s="11" t="s">
        <v>71</v>
      </c>
      <c r="N309" s="11" t="s">
        <v>56</v>
      </c>
    </row>
    <row r="310" spans="1:14" x14ac:dyDescent="0.3">
      <c r="A310" s="10">
        <v>3</v>
      </c>
      <c r="B310" s="11" t="s">
        <v>213</v>
      </c>
      <c r="C310" s="11" t="s">
        <v>215</v>
      </c>
      <c r="D310" s="11" t="s">
        <v>16</v>
      </c>
      <c r="E310" s="12">
        <v>4.0900000000000002E-4</v>
      </c>
      <c r="F310" s="12">
        <v>4.0900000000000002E-4</v>
      </c>
      <c r="G310" s="12">
        <v>4.0900000000000002E-4</v>
      </c>
      <c r="H310" s="11" t="s">
        <v>378</v>
      </c>
      <c r="I310" s="11" t="s">
        <v>50</v>
      </c>
      <c r="J310" s="11" t="s">
        <v>68</v>
      </c>
      <c r="K310" s="11" t="s">
        <v>69</v>
      </c>
      <c r="L310" s="11" t="s">
        <v>379</v>
      </c>
      <c r="M310" s="11" t="s">
        <v>380</v>
      </c>
      <c r="N310" s="11" t="s">
        <v>56</v>
      </c>
    </row>
    <row r="311" spans="1:14" x14ac:dyDescent="0.3">
      <c r="A311" s="10">
        <v>3</v>
      </c>
      <c r="B311" s="11" t="s">
        <v>213</v>
      </c>
      <c r="C311" s="11" t="s">
        <v>215</v>
      </c>
      <c r="D311" s="11" t="s">
        <v>16</v>
      </c>
      <c r="E311" s="12">
        <v>2.6569850000000002</v>
      </c>
      <c r="F311" s="12">
        <v>3.0889097214125001</v>
      </c>
      <c r="G311" s="12">
        <v>3.3475614298051299</v>
      </c>
      <c r="H311" s="11" t="s">
        <v>72</v>
      </c>
      <c r="I311" s="11" t="s">
        <v>67</v>
      </c>
      <c r="J311" s="11" t="s">
        <v>68</v>
      </c>
      <c r="K311" s="11" t="s">
        <v>69</v>
      </c>
      <c r="L311" s="11" t="s">
        <v>73</v>
      </c>
      <c r="M311" s="11" t="s">
        <v>74</v>
      </c>
      <c r="N311" s="11" t="s">
        <v>56</v>
      </c>
    </row>
    <row r="312" spans="1:14" x14ac:dyDescent="0.3">
      <c r="A312" s="10">
        <v>3</v>
      </c>
      <c r="B312" s="11" t="s">
        <v>213</v>
      </c>
      <c r="C312" s="11" t="s">
        <v>215</v>
      </c>
      <c r="D312" s="11" t="s">
        <v>16</v>
      </c>
      <c r="E312" s="12">
        <v>104.570894</v>
      </c>
      <c r="F312" s="12">
        <v>104.570894</v>
      </c>
      <c r="G312" s="12">
        <v>104.570894</v>
      </c>
      <c r="H312" s="11" t="s">
        <v>268</v>
      </c>
      <c r="I312" s="11" t="s">
        <v>269</v>
      </c>
      <c r="J312" s="11" t="s">
        <v>68</v>
      </c>
      <c r="K312" s="11" t="s">
        <v>270</v>
      </c>
      <c r="L312" s="11" t="s">
        <v>271</v>
      </c>
      <c r="M312" s="11" t="s">
        <v>266</v>
      </c>
      <c r="N312" s="11" t="s">
        <v>56</v>
      </c>
    </row>
    <row r="313" spans="1:14" x14ac:dyDescent="0.3">
      <c r="A313" s="10">
        <v>3</v>
      </c>
      <c r="B313" s="11" t="s">
        <v>213</v>
      </c>
      <c r="C313" s="11" t="s">
        <v>215</v>
      </c>
      <c r="D313" s="11" t="s">
        <v>16</v>
      </c>
      <c r="E313" s="12">
        <v>15.80091</v>
      </c>
      <c r="F313" s="12">
        <v>15.80091</v>
      </c>
      <c r="G313" s="12">
        <v>15.80091</v>
      </c>
      <c r="H313" s="11" t="s">
        <v>272</v>
      </c>
      <c r="I313" s="11" t="s">
        <v>269</v>
      </c>
      <c r="J313" s="11" t="s">
        <v>68</v>
      </c>
      <c r="K313" s="11" t="s">
        <v>270</v>
      </c>
      <c r="L313" s="11" t="s">
        <v>271</v>
      </c>
      <c r="M313" s="11" t="s">
        <v>267</v>
      </c>
      <c r="N313" s="11" t="s">
        <v>56</v>
      </c>
    </row>
    <row r="314" spans="1:14" x14ac:dyDescent="0.3">
      <c r="A314" s="10">
        <v>3</v>
      </c>
      <c r="B314" s="11" t="s">
        <v>213</v>
      </c>
      <c r="C314" s="11" t="s">
        <v>215</v>
      </c>
      <c r="D314" s="11" t="s">
        <v>16</v>
      </c>
      <c r="E314" s="12">
        <v>10.36917332</v>
      </c>
      <c r="F314" s="12">
        <v>9.9788520786048291</v>
      </c>
      <c r="G314" s="12">
        <v>11.003187681283899</v>
      </c>
      <c r="H314" s="11" t="s">
        <v>100</v>
      </c>
      <c r="I314" s="11" t="s">
        <v>23</v>
      </c>
      <c r="J314" s="11" t="s">
        <v>101</v>
      </c>
      <c r="K314" s="11" t="s">
        <v>102</v>
      </c>
      <c r="L314" s="11" t="s">
        <v>103</v>
      </c>
      <c r="M314" s="11" t="s">
        <v>104</v>
      </c>
      <c r="N314" s="11" t="s">
        <v>56</v>
      </c>
    </row>
    <row r="315" spans="1:14" x14ac:dyDescent="0.3">
      <c r="A315" s="10">
        <v>3</v>
      </c>
      <c r="B315" s="11" t="s">
        <v>213</v>
      </c>
      <c r="C315" s="11" t="s">
        <v>215</v>
      </c>
      <c r="D315" s="11" t="s">
        <v>16</v>
      </c>
      <c r="E315" s="12">
        <v>0.37502311900000002</v>
      </c>
      <c r="F315" s="12">
        <v>0.43598761680383502</v>
      </c>
      <c r="G315" s="12">
        <v>0.47249530142233398</v>
      </c>
      <c r="H315" s="11" t="s">
        <v>105</v>
      </c>
      <c r="I315" s="11" t="s">
        <v>106</v>
      </c>
      <c r="J315" s="11" t="s">
        <v>101</v>
      </c>
      <c r="K315" s="11" t="s">
        <v>107</v>
      </c>
      <c r="L315" s="11" t="s">
        <v>108</v>
      </c>
      <c r="M315" s="11" t="s">
        <v>104</v>
      </c>
      <c r="N315" s="11" t="s">
        <v>56</v>
      </c>
    </row>
    <row r="316" spans="1:14" x14ac:dyDescent="0.3">
      <c r="A316" s="10">
        <v>3</v>
      </c>
      <c r="B316" s="11" t="s">
        <v>213</v>
      </c>
      <c r="C316" s="11" t="s">
        <v>215</v>
      </c>
      <c r="D316" s="11" t="s">
        <v>16</v>
      </c>
      <c r="E316" s="12">
        <v>45.597461269999997</v>
      </c>
      <c r="F316" s="12">
        <v>53.009874496330703</v>
      </c>
      <c r="G316" s="12">
        <v>57.448688135042303</v>
      </c>
      <c r="H316" s="11" t="s">
        <v>109</v>
      </c>
      <c r="I316" s="11" t="s">
        <v>26</v>
      </c>
      <c r="J316" s="11" t="s">
        <v>101</v>
      </c>
      <c r="K316" s="11" t="s">
        <v>110</v>
      </c>
      <c r="L316" s="11" t="s">
        <v>108</v>
      </c>
      <c r="M316" s="11" t="s">
        <v>104</v>
      </c>
      <c r="N316" s="11" t="s">
        <v>56</v>
      </c>
    </row>
    <row r="317" spans="1:14" x14ac:dyDescent="0.3">
      <c r="A317" s="10">
        <v>3</v>
      </c>
      <c r="B317" s="11" t="s">
        <v>213</v>
      </c>
      <c r="C317" s="11" t="s">
        <v>215</v>
      </c>
      <c r="D317" s="11" t="s">
        <v>16</v>
      </c>
      <c r="E317" s="12">
        <v>17.90174</v>
      </c>
      <c r="F317" s="12">
        <v>19.7063320695875</v>
      </c>
      <c r="G317" s="12">
        <v>20.077824484376499</v>
      </c>
      <c r="H317" s="11" t="s">
        <v>111</v>
      </c>
      <c r="I317" s="11" t="s">
        <v>112</v>
      </c>
      <c r="J317" s="11" t="s">
        <v>101</v>
      </c>
      <c r="K317" s="11" t="s">
        <v>113</v>
      </c>
      <c r="L317" s="11" t="s">
        <v>114</v>
      </c>
      <c r="M317" s="11" t="s">
        <v>115</v>
      </c>
      <c r="N317" s="11" t="s">
        <v>56</v>
      </c>
    </row>
    <row r="318" spans="1:14" x14ac:dyDescent="0.3">
      <c r="A318" s="10">
        <v>3</v>
      </c>
      <c r="B318" s="11" t="s">
        <v>213</v>
      </c>
      <c r="C318" s="11" t="s">
        <v>215</v>
      </c>
      <c r="D318" s="11" t="s">
        <v>16</v>
      </c>
      <c r="E318" s="12">
        <v>3.8384429999999998</v>
      </c>
      <c r="F318" s="12">
        <v>4.2253787837486003</v>
      </c>
      <c r="G318" s="12">
        <v>4.3050331893594498</v>
      </c>
      <c r="H318" s="11" t="s">
        <v>311</v>
      </c>
      <c r="I318" s="11" t="s">
        <v>112</v>
      </c>
      <c r="J318" s="11" t="s">
        <v>101</v>
      </c>
      <c r="K318" s="11" t="s">
        <v>113</v>
      </c>
      <c r="L318" s="11" t="s">
        <v>114</v>
      </c>
      <c r="M318" s="11" t="s">
        <v>312</v>
      </c>
      <c r="N318" s="11" t="s">
        <v>56</v>
      </c>
    </row>
    <row r="319" spans="1:14" x14ac:dyDescent="0.3">
      <c r="A319" s="10">
        <v>3</v>
      </c>
      <c r="B319" s="11" t="s">
        <v>213</v>
      </c>
      <c r="C319" s="11" t="s">
        <v>215</v>
      </c>
      <c r="D319" s="11" t="s">
        <v>16</v>
      </c>
      <c r="E319" s="12">
        <v>3.340497</v>
      </c>
      <c r="F319" s="12">
        <v>3.340497</v>
      </c>
      <c r="G319" s="12">
        <v>3.340497</v>
      </c>
      <c r="H319" s="11" t="s">
        <v>116</v>
      </c>
      <c r="I319" s="11" t="s">
        <v>112</v>
      </c>
      <c r="J319" s="11" t="s">
        <v>101</v>
      </c>
      <c r="K319" s="11" t="s">
        <v>113</v>
      </c>
      <c r="L319" s="11" t="s">
        <v>117</v>
      </c>
      <c r="M319" s="11" t="s">
        <v>104</v>
      </c>
      <c r="N319" s="11" t="s">
        <v>56</v>
      </c>
    </row>
    <row r="320" spans="1:14" x14ac:dyDescent="0.3">
      <c r="A320" s="10">
        <v>3</v>
      </c>
      <c r="B320" s="11" t="s">
        <v>213</v>
      </c>
      <c r="C320" s="11" t="s">
        <v>215</v>
      </c>
      <c r="D320" s="11" t="s">
        <v>16</v>
      </c>
      <c r="E320" s="12">
        <v>26.044029999999999</v>
      </c>
      <c r="F320" s="12">
        <v>28.669408873679298</v>
      </c>
      <c r="G320" s="12">
        <v>29.209868046672401</v>
      </c>
      <c r="H320" s="11" t="s">
        <v>118</v>
      </c>
      <c r="I320" s="11" t="s">
        <v>112</v>
      </c>
      <c r="J320" s="11" t="s">
        <v>101</v>
      </c>
      <c r="K320" s="11" t="s">
        <v>113</v>
      </c>
      <c r="L320" s="11" t="s">
        <v>119</v>
      </c>
      <c r="M320" s="11" t="s">
        <v>104</v>
      </c>
      <c r="N320" s="11" t="s">
        <v>56</v>
      </c>
    </row>
    <row r="321" spans="1:14" x14ac:dyDescent="0.3">
      <c r="A321" s="10">
        <v>3</v>
      </c>
      <c r="B321" s="11" t="s">
        <v>213</v>
      </c>
      <c r="C321" s="11" t="s">
        <v>215</v>
      </c>
      <c r="D321" s="11" t="s">
        <v>16</v>
      </c>
      <c r="E321" s="12">
        <v>9.8118088609999994</v>
      </c>
      <c r="F321" s="12">
        <v>10.4770352757472</v>
      </c>
      <c r="G321" s="12">
        <v>10.6541253583465</v>
      </c>
      <c r="H321" s="11" t="s">
        <v>313</v>
      </c>
      <c r="I321" s="11" t="s">
        <v>112</v>
      </c>
      <c r="J321" s="11" t="s">
        <v>101</v>
      </c>
      <c r="K321" s="11" t="s">
        <v>113</v>
      </c>
      <c r="L321" s="11" t="s">
        <v>314</v>
      </c>
      <c r="M321" s="11" t="s">
        <v>108</v>
      </c>
      <c r="N321" s="11" t="s">
        <v>56</v>
      </c>
    </row>
    <row r="322" spans="1:14" x14ac:dyDescent="0.3">
      <c r="A322" s="10">
        <v>3</v>
      </c>
      <c r="B322" s="11" t="s">
        <v>213</v>
      </c>
      <c r="C322" s="11" t="s">
        <v>215</v>
      </c>
      <c r="D322" s="11" t="s">
        <v>16</v>
      </c>
      <c r="E322" s="12">
        <v>129.15966449999999</v>
      </c>
      <c r="F322" s="12">
        <v>150.156114275552</v>
      </c>
      <c r="G322" s="12">
        <v>162.72952657496</v>
      </c>
      <c r="H322" s="11" t="s">
        <v>120</v>
      </c>
      <c r="I322" s="11" t="s">
        <v>112</v>
      </c>
      <c r="J322" s="11" t="s">
        <v>101</v>
      </c>
      <c r="K322" s="11" t="s">
        <v>121</v>
      </c>
      <c r="L322" s="11" t="s">
        <v>122</v>
      </c>
      <c r="M322" s="11" t="s">
        <v>104</v>
      </c>
      <c r="N322" s="11" t="s">
        <v>56</v>
      </c>
    </row>
    <row r="323" spans="1:14" x14ac:dyDescent="0.3">
      <c r="A323" s="10">
        <v>3</v>
      </c>
      <c r="B323" s="11" t="s">
        <v>213</v>
      </c>
      <c r="C323" s="11" t="s">
        <v>215</v>
      </c>
      <c r="D323" s="11" t="s">
        <v>16</v>
      </c>
      <c r="E323" s="12">
        <v>5.8708587679999997</v>
      </c>
      <c r="F323" s="12">
        <v>6.8252371471856401</v>
      </c>
      <c r="G323" s="12">
        <v>7.3967524737964601</v>
      </c>
      <c r="H323" s="11" t="s">
        <v>123</v>
      </c>
      <c r="I323" s="11" t="s">
        <v>112</v>
      </c>
      <c r="J323" s="11" t="s">
        <v>101</v>
      </c>
      <c r="K323" s="11" t="s">
        <v>121</v>
      </c>
      <c r="L323" s="11" t="s">
        <v>124</v>
      </c>
      <c r="M323" s="11" t="s">
        <v>104</v>
      </c>
      <c r="N323" s="11" t="s">
        <v>56</v>
      </c>
    </row>
    <row r="324" spans="1:14" x14ac:dyDescent="0.3">
      <c r="A324" s="10">
        <v>3</v>
      </c>
      <c r="B324" s="11" t="s">
        <v>213</v>
      </c>
      <c r="C324" s="11" t="s">
        <v>215</v>
      </c>
      <c r="D324" s="11" t="s">
        <v>16</v>
      </c>
      <c r="E324" s="12">
        <v>108.8934563</v>
      </c>
      <c r="F324" s="12">
        <v>126.595391303781</v>
      </c>
      <c r="G324" s="12">
        <v>137.19593233234301</v>
      </c>
      <c r="H324" s="11" t="s">
        <v>125</v>
      </c>
      <c r="I324" s="11" t="s">
        <v>112</v>
      </c>
      <c r="J324" s="11" t="s">
        <v>101</v>
      </c>
      <c r="K324" s="11" t="s">
        <v>121</v>
      </c>
      <c r="L324" s="11" t="s">
        <v>126</v>
      </c>
      <c r="M324" s="11" t="s">
        <v>104</v>
      </c>
      <c r="N324" s="11" t="s">
        <v>56</v>
      </c>
    </row>
    <row r="325" spans="1:14" x14ac:dyDescent="0.3">
      <c r="A325" s="10">
        <v>3</v>
      </c>
      <c r="B325" s="11" t="s">
        <v>213</v>
      </c>
      <c r="C325" s="11" t="s">
        <v>215</v>
      </c>
      <c r="D325" s="11" t="s">
        <v>16</v>
      </c>
      <c r="E325" s="12">
        <v>8.0084776219999991</v>
      </c>
      <c r="F325" s="12">
        <v>9.3103515376678008</v>
      </c>
      <c r="G325" s="12">
        <v>10.0899594084516</v>
      </c>
      <c r="H325" s="11" t="s">
        <v>127</v>
      </c>
      <c r="I325" s="11" t="s">
        <v>112</v>
      </c>
      <c r="J325" s="11" t="s">
        <v>101</v>
      </c>
      <c r="K325" s="11" t="s">
        <v>121</v>
      </c>
      <c r="L325" s="11" t="s">
        <v>128</v>
      </c>
      <c r="M325" s="11" t="s">
        <v>104</v>
      </c>
      <c r="N325" s="11" t="s">
        <v>56</v>
      </c>
    </row>
    <row r="326" spans="1:14" x14ac:dyDescent="0.3">
      <c r="A326" s="10">
        <v>3</v>
      </c>
      <c r="B326" s="11" t="s">
        <v>213</v>
      </c>
      <c r="C326" s="11" t="s">
        <v>215</v>
      </c>
      <c r="D326" s="11" t="s">
        <v>16</v>
      </c>
      <c r="E326" s="12">
        <v>141.9313966</v>
      </c>
      <c r="F326" s="12">
        <v>165.004044332728</v>
      </c>
      <c r="G326" s="12">
        <v>178.82075696194599</v>
      </c>
      <c r="H326" s="11" t="s">
        <v>129</v>
      </c>
      <c r="I326" s="11" t="s">
        <v>112</v>
      </c>
      <c r="J326" s="11" t="s">
        <v>101</v>
      </c>
      <c r="K326" s="11" t="s">
        <v>121</v>
      </c>
      <c r="L326" s="11" t="s">
        <v>130</v>
      </c>
      <c r="M326" s="11" t="s">
        <v>104</v>
      </c>
      <c r="N326" s="11" t="s">
        <v>56</v>
      </c>
    </row>
    <row r="327" spans="1:14" x14ac:dyDescent="0.3">
      <c r="A327" s="10">
        <v>3</v>
      </c>
      <c r="B327" s="11" t="s">
        <v>213</v>
      </c>
      <c r="C327" s="11" t="s">
        <v>215</v>
      </c>
      <c r="D327" s="11" t="s">
        <v>16</v>
      </c>
      <c r="E327" s="12">
        <v>228.4030285</v>
      </c>
      <c r="F327" s="12">
        <v>265.53267524419903</v>
      </c>
      <c r="G327" s="12">
        <v>287.767213084486</v>
      </c>
      <c r="H327" s="11" t="s">
        <v>131</v>
      </c>
      <c r="I327" s="11" t="s">
        <v>112</v>
      </c>
      <c r="J327" s="11" t="s">
        <v>101</v>
      </c>
      <c r="K327" s="11" t="s">
        <v>121</v>
      </c>
      <c r="L327" s="11" t="s">
        <v>132</v>
      </c>
      <c r="M327" s="11" t="s">
        <v>104</v>
      </c>
      <c r="N327" s="11" t="s">
        <v>56</v>
      </c>
    </row>
    <row r="328" spans="1:14" x14ac:dyDescent="0.3">
      <c r="A328" s="10">
        <v>3</v>
      </c>
      <c r="B328" s="11" t="s">
        <v>213</v>
      </c>
      <c r="C328" s="11" t="s">
        <v>215</v>
      </c>
      <c r="D328" s="11" t="s">
        <v>16</v>
      </c>
      <c r="E328" s="12">
        <v>3.2887200000000001</v>
      </c>
      <c r="F328" s="12">
        <v>3.8233408088505301</v>
      </c>
      <c r="G328" s="12">
        <v>4.1434905448953403</v>
      </c>
      <c r="H328" s="11" t="s">
        <v>133</v>
      </c>
      <c r="I328" s="11" t="s">
        <v>112</v>
      </c>
      <c r="J328" s="11" t="s">
        <v>101</v>
      </c>
      <c r="K328" s="11" t="s">
        <v>121</v>
      </c>
      <c r="L328" s="11" t="s">
        <v>134</v>
      </c>
      <c r="M328" s="11" t="s">
        <v>135</v>
      </c>
      <c r="N328" s="11" t="s">
        <v>56</v>
      </c>
    </row>
    <row r="329" spans="1:14" x14ac:dyDescent="0.3">
      <c r="A329" s="10">
        <v>3</v>
      </c>
      <c r="B329" s="11" t="s">
        <v>213</v>
      </c>
      <c r="C329" s="11" t="s">
        <v>215</v>
      </c>
      <c r="D329" s="11" t="s">
        <v>16</v>
      </c>
      <c r="E329" s="12">
        <v>3.2887200000000001</v>
      </c>
      <c r="F329" s="12">
        <v>3.8233408088505301</v>
      </c>
      <c r="G329" s="12">
        <v>4.1434905448953403</v>
      </c>
      <c r="H329" s="11" t="s">
        <v>136</v>
      </c>
      <c r="I329" s="11" t="s">
        <v>112</v>
      </c>
      <c r="J329" s="11" t="s">
        <v>101</v>
      </c>
      <c r="K329" s="11" t="s">
        <v>121</v>
      </c>
      <c r="L329" s="11" t="s">
        <v>137</v>
      </c>
      <c r="M329" s="11" t="s">
        <v>104</v>
      </c>
      <c r="N329" s="11" t="s">
        <v>56</v>
      </c>
    </row>
    <row r="330" spans="1:14" x14ac:dyDescent="0.3">
      <c r="A330" s="10">
        <v>3</v>
      </c>
      <c r="B330" s="11" t="s">
        <v>213</v>
      </c>
      <c r="C330" s="11" t="s">
        <v>215</v>
      </c>
      <c r="D330" s="11" t="s">
        <v>16</v>
      </c>
      <c r="E330" s="12">
        <v>102.54295740000001</v>
      </c>
      <c r="F330" s="12">
        <v>119.21254277884501</v>
      </c>
      <c r="G330" s="12">
        <v>129.19487655759801</v>
      </c>
      <c r="H330" s="11" t="s">
        <v>141</v>
      </c>
      <c r="I330" s="11" t="s">
        <v>142</v>
      </c>
      <c r="J330" s="11" t="s">
        <v>101</v>
      </c>
      <c r="K330" s="11" t="s">
        <v>139</v>
      </c>
      <c r="L330" s="11" t="s">
        <v>143</v>
      </c>
      <c r="M330" s="11" t="s">
        <v>104</v>
      </c>
      <c r="N330" s="11" t="s">
        <v>56</v>
      </c>
    </row>
    <row r="331" spans="1:14" x14ac:dyDescent="0.3">
      <c r="A331" s="10">
        <v>3</v>
      </c>
      <c r="B331" s="11" t="s">
        <v>213</v>
      </c>
      <c r="C331" s="11" t="s">
        <v>215</v>
      </c>
      <c r="D331" s="11" t="s">
        <v>16</v>
      </c>
      <c r="E331" s="12">
        <v>17.019018989999999</v>
      </c>
      <c r="F331" s="12">
        <v>19.785664280044902</v>
      </c>
      <c r="G331" s="12">
        <v>21.442428746886101</v>
      </c>
      <c r="H331" s="11" t="s">
        <v>144</v>
      </c>
      <c r="I331" s="11" t="s">
        <v>24</v>
      </c>
      <c r="J331" s="11" t="s">
        <v>101</v>
      </c>
      <c r="K331" s="11" t="s">
        <v>139</v>
      </c>
      <c r="L331" s="11" t="s">
        <v>145</v>
      </c>
      <c r="M331" s="11" t="s">
        <v>104</v>
      </c>
      <c r="N331" s="11" t="s">
        <v>56</v>
      </c>
    </row>
    <row r="332" spans="1:14" x14ac:dyDescent="0.3">
      <c r="A332" s="10">
        <v>3</v>
      </c>
      <c r="B332" s="11" t="s">
        <v>213</v>
      </c>
      <c r="C332" s="11" t="s">
        <v>215</v>
      </c>
      <c r="D332" s="11" t="s">
        <v>16</v>
      </c>
      <c r="E332" s="12">
        <v>9.3729589000000002E-2</v>
      </c>
      <c r="F332" s="12">
        <v>8.5727717247145604E-2</v>
      </c>
      <c r="G332" s="12">
        <v>8.6380155050335194E-2</v>
      </c>
      <c r="H332" s="11" t="s">
        <v>315</v>
      </c>
      <c r="I332" s="11" t="s">
        <v>24</v>
      </c>
      <c r="J332" s="11" t="s">
        <v>101</v>
      </c>
      <c r="K332" s="11" t="s">
        <v>139</v>
      </c>
      <c r="L332" s="11" t="s">
        <v>316</v>
      </c>
      <c r="M332" s="11" t="s">
        <v>104</v>
      </c>
      <c r="N332" s="11" t="s">
        <v>56</v>
      </c>
    </row>
    <row r="333" spans="1:14" x14ac:dyDescent="0.3">
      <c r="A333" s="10">
        <v>3</v>
      </c>
      <c r="B333" s="11" t="s">
        <v>213</v>
      </c>
      <c r="C333" s="11" t="s">
        <v>215</v>
      </c>
      <c r="D333" s="11" t="s">
        <v>16</v>
      </c>
      <c r="E333" s="12">
        <v>28.439503370000001</v>
      </c>
      <c r="F333" s="12">
        <v>33.0626851230762</v>
      </c>
      <c r="G333" s="12">
        <v>35.831208894376601</v>
      </c>
      <c r="H333" s="11" t="s">
        <v>146</v>
      </c>
      <c r="I333" s="11" t="s">
        <v>24</v>
      </c>
      <c r="J333" s="11" t="s">
        <v>101</v>
      </c>
      <c r="K333" s="11" t="s">
        <v>139</v>
      </c>
      <c r="L333" s="11" t="s">
        <v>147</v>
      </c>
      <c r="M333" s="11" t="s">
        <v>104</v>
      </c>
      <c r="N333" s="11" t="s">
        <v>56</v>
      </c>
    </row>
    <row r="334" spans="1:14" x14ac:dyDescent="0.3">
      <c r="A334" s="10">
        <v>3</v>
      </c>
      <c r="B334" s="11" t="s">
        <v>213</v>
      </c>
      <c r="C334" s="11" t="s">
        <v>215</v>
      </c>
      <c r="D334" s="11" t="s">
        <v>16</v>
      </c>
      <c r="E334" s="12">
        <v>6.8139134000000004E-2</v>
      </c>
      <c r="F334" s="12">
        <v>6.768492440078E-2</v>
      </c>
      <c r="G334" s="12">
        <v>7.2527209916140201E-2</v>
      </c>
      <c r="H334" s="11" t="s">
        <v>317</v>
      </c>
      <c r="I334" s="11" t="s">
        <v>24</v>
      </c>
      <c r="J334" s="11" t="s">
        <v>101</v>
      </c>
      <c r="K334" s="11" t="s">
        <v>139</v>
      </c>
      <c r="L334" s="11" t="s">
        <v>318</v>
      </c>
      <c r="M334" s="11" t="s">
        <v>104</v>
      </c>
      <c r="N334" s="11" t="s">
        <v>56</v>
      </c>
    </row>
    <row r="335" spans="1:14" x14ac:dyDescent="0.3">
      <c r="A335" s="10">
        <v>3</v>
      </c>
      <c r="B335" s="11" t="s">
        <v>213</v>
      </c>
      <c r="C335" s="11" t="s">
        <v>215</v>
      </c>
      <c r="D335" s="11" t="s">
        <v>16</v>
      </c>
      <c r="E335" s="12">
        <v>17.908040769999999</v>
      </c>
      <c r="F335" s="12">
        <v>20.819207193832298</v>
      </c>
      <c r="G335" s="12">
        <v>22.562515996526098</v>
      </c>
      <c r="H335" s="11" t="s">
        <v>148</v>
      </c>
      <c r="I335" s="11" t="s">
        <v>24</v>
      </c>
      <c r="J335" s="11" t="s">
        <v>101</v>
      </c>
      <c r="K335" s="11" t="s">
        <v>139</v>
      </c>
      <c r="L335" s="11" t="s">
        <v>149</v>
      </c>
      <c r="M335" s="11" t="s">
        <v>104</v>
      </c>
      <c r="N335" s="11" t="s">
        <v>56</v>
      </c>
    </row>
    <row r="336" spans="1:14" x14ac:dyDescent="0.3">
      <c r="A336" s="10">
        <v>3</v>
      </c>
      <c r="B336" s="11" t="s">
        <v>213</v>
      </c>
      <c r="C336" s="11" t="s">
        <v>215</v>
      </c>
      <c r="D336" s="11" t="s">
        <v>16</v>
      </c>
      <c r="E336" s="12">
        <v>20.411931129999999</v>
      </c>
      <c r="F336" s="12">
        <v>22.469564021672198</v>
      </c>
      <c r="G336" s="12">
        <v>22.893147292683299</v>
      </c>
      <c r="H336" s="11" t="s">
        <v>150</v>
      </c>
      <c r="I336" s="11" t="s">
        <v>24</v>
      </c>
      <c r="J336" s="11" t="s">
        <v>101</v>
      </c>
      <c r="K336" s="11" t="s">
        <v>139</v>
      </c>
      <c r="L336" s="11" t="s">
        <v>151</v>
      </c>
      <c r="M336" s="11" t="s">
        <v>104</v>
      </c>
      <c r="N336" s="11" t="s">
        <v>56</v>
      </c>
    </row>
    <row r="337" spans="1:14" x14ac:dyDescent="0.3">
      <c r="A337" s="10">
        <v>3</v>
      </c>
      <c r="B337" s="11" t="s">
        <v>213</v>
      </c>
      <c r="C337" s="11" t="s">
        <v>215</v>
      </c>
      <c r="D337" s="11" t="s">
        <v>16</v>
      </c>
      <c r="E337" s="12">
        <v>0.68494952799999997</v>
      </c>
      <c r="F337" s="12">
        <v>0.69112385445186297</v>
      </c>
      <c r="G337" s="12">
        <v>0.73745229829747005</v>
      </c>
      <c r="H337" s="11" t="s">
        <v>152</v>
      </c>
      <c r="I337" s="11" t="s">
        <v>24</v>
      </c>
      <c r="J337" s="11" t="s">
        <v>101</v>
      </c>
      <c r="K337" s="11" t="s">
        <v>139</v>
      </c>
      <c r="L337" s="11" t="s">
        <v>153</v>
      </c>
      <c r="M337" s="11" t="s">
        <v>104</v>
      </c>
      <c r="N337" s="11" t="s">
        <v>56</v>
      </c>
    </row>
    <row r="338" spans="1:14" x14ac:dyDescent="0.3">
      <c r="A338" s="10">
        <v>3</v>
      </c>
      <c r="B338" s="11" t="s">
        <v>213</v>
      </c>
      <c r="C338" s="11" t="s">
        <v>215</v>
      </c>
      <c r="D338" s="11" t="s">
        <v>16</v>
      </c>
      <c r="E338" s="12">
        <v>4.19999934862385E-2</v>
      </c>
      <c r="F338" s="12">
        <v>4.3740743347919699E-2</v>
      </c>
      <c r="G338" s="12">
        <v>4.3131276102229901E-2</v>
      </c>
      <c r="H338" s="11" t="s">
        <v>327</v>
      </c>
      <c r="I338" s="11" t="s">
        <v>28</v>
      </c>
      <c r="J338" s="11" t="s">
        <v>155</v>
      </c>
      <c r="K338" s="11" t="s">
        <v>35</v>
      </c>
      <c r="L338" s="11" t="s">
        <v>29</v>
      </c>
      <c r="M338" s="11" t="s">
        <v>328</v>
      </c>
      <c r="N338" s="11" t="s">
        <v>56</v>
      </c>
    </row>
    <row r="339" spans="1:14" x14ac:dyDescent="0.3">
      <c r="A339" s="10">
        <v>3</v>
      </c>
      <c r="B339" s="11" t="s">
        <v>213</v>
      </c>
      <c r="C339" s="11" t="s">
        <v>215</v>
      </c>
      <c r="D339" s="11" t="s">
        <v>16</v>
      </c>
      <c r="E339" s="12">
        <v>0.27306500442034998</v>
      </c>
      <c r="F339" s="12">
        <v>0.28438257447736598</v>
      </c>
      <c r="G339" s="12">
        <v>0.28042009347857999</v>
      </c>
      <c r="H339" s="11" t="s">
        <v>329</v>
      </c>
      <c r="I339" s="11" t="s">
        <v>28</v>
      </c>
      <c r="J339" s="11" t="s">
        <v>155</v>
      </c>
      <c r="K339" s="11" t="s">
        <v>35</v>
      </c>
      <c r="L339" s="11" t="s">
        <v>29</v>
      </c>
      <c r="M339" s="11" t="s">
        <v>330</v>
      </c>
      <c r="N339" s="11" t="s">
        <v>56</v>
      </c>
    </row>
    <row r="340" spans="1:14" x14ac:dyDescent="0.3">
      <c r="A340" s="10">
        <v>3</v>
      </c>
      <c r="B340" s="11" t="s">
        <v>213</v>
      </c>
      <c r="C340" s="11" t="s">
        <v>215</v>
      </c>
      <c r="D340" s="11" t="s">
        <v>16</v>
      </c>
      <c r="E340" s="12">
        <v>8.6328339999990002E-4</v>
      </c>
      <c r="F340" s="12">
        <v>5.5200332788460003E-4</v>
      </c>
      <c r="G340" s="12">
        <v>4.6069450673069998E-4</v>
      </c>
      <c r="H340" s="11" t="s">
        <v>331</v>
      </c>
      <c r="I340" s="11" t="s">
        <v>28</v>
      </c>
      <c r="J340" s="11" t="s">
        <v>155</v>
      </c>
      <c r="K340" s="11" t="s">
        <v>35</v>
      </c>
      <c r="L340" s="11" t="s">
        <v>332</v>
      </c>
      <c r="M340" s="11" t="s">
        <v>156</v>
      </c>
      <c r="N340" s="11" t="s">
        <v>56</v>
      </c>
    </row>
    <row r="341" spans="1:14" x14ac:dyDescent="0.3">
      <c r="A341" s="10">
        <v>3</v>
      </c>
      <c r="B341" s="11" t="s">
        <v>213</v>
      </c>
      <c r="C341" s="11" t="s">
        <v>215</v>
      </c>
      <c r="D341" s="11" t="s">
        <v>16</v>
      </c>
      <c r="E341" s="12">
        <v>0.111288418850555</v>
      </c>
      <c r="F341" s="12">
        <v>0.15848339907893499</v>
      </c>
      <c r="G341" s="12">
        <v>0.176754426134102</v>
      </c>
      <c r="H341" s="11" t="s">
        <v>154</v>
      </c>
      <c r="I341" s="11" t="s">
        <v>30</v>
      </c>
      <c r="J341" s="11" t="s">
        <v>155</v>
      </c>
      <c r="K341" s="11" t="s">
        <v>35</v>
      </c>
      <c r="L341" s="11" t="s">
        <v>31</v>
      </c>
      <c r="M341" s="11" t="s">
        <v>156</v>
      </c>
      <c r="N341" s="11" t="s">
        <v>56</v>
      </c>
    </row>
    <row r="342" spans="1:14" x14ac:dyDescent="0.3">
      <c r="A342" s="10">
        <v>3</v>
      </c>
      <c r="B342" s="11" t="s">
        <v>213</v>
      </c>
      <c r="C342" s="11" t="s">
        <v>215</v>
      </c>
      <c r="D342" s="11" t="s">
        <v>16</v>
      </c>
      <c r="E342" s="12">
        <v>2.2165325693648898</v>
      </c>
      <c r="F342" s="12">
        <v>2.31179965386344</v>
      </c>
      <c r="G342" s="12">
        <v>2.3329081982256001</v>
      </c>
      <c r="H342" s="11" t="s">
        <v>157</v>
      </c>
      <c r="I342" s="11" t="s">
        <v>32</v>
      </c>
      <c r="J342" s="11" t="s">
        <v>155</v>
      </c>
      <c r="K342" s="11" t="s">
        <v>35</v>
      </c>
      <c r="L342" s="11" t="s">
        <v>33</v>
      </c>
      <c r="M342" s="11" t="s">
        <v>158</v>
      </c>
      <c r="N342" s="11" t="s">
        <v>56</v>
      </c>
    </row>
    <row r="343" spans="1:14" x14ac:dyDescent="0.3">
      <c r="A343" s="10">
        <v>3</v>
      </c>
      <c r="B343" s="11" t="s">
        <v>213</v>
      </c>
      <c r="C343" s="11" t="s">
        <v>215</v>
      </c>
      <c r="D343" s="11" t="s">
        <v>16</v>
      </c>
      <c r="E343" s="12">
        <v>0.11756793811916701</v>
      </c>
      <c r="F343" s="12">
        <v>0.11756793811916701</v>
      </c>
      <c r="G343" s="12">
        <v>0.11756793811916701</v>
      </c>
      <c r="H343" s="11" t="s">
        <v>333</v>
      </c>
      <c r="I343" s="11" t="s">
        <v>334</v>
      </c>
      <c r="J343" s="11" t="s">
        <v>155</v>
      </c>
      <c r="K343" s="11" t="s">
        <v>35</v>
      </c>
      <c r="L343" s="11" t="s">
        <v>171</v>
      </c>
      <c r="M343" s="11" t="s">
        <v>159</v>
      </c>
      <c r="N343" s="11" t="s">
        <v>56</v>
      </c>
    </row>
    <row r="344" spans="1:14" x14ac:dyDescent="0.3">
      <c r="A344" s="10">
        <v>3</v>
      </c>
      <c r="B344" s="11" t="s">
        <v>213</v>
      </c>
      <c r="C344" s="11" t="s">
        <v>215</v>
      </c>
      <c r="D344" s="11" t="s">
        <v>16</v>
      </c>
      <c r="E344" s="12">
        <v>4.11799045801527E-2</v>
      </c>
      <c r="F344" s="12">
        <v>3.1006298844823199E-2</v>
      </c>
      <c r="G344" s="12">
        <v>2.58534336022537E-2</v>
      </c>
      <c r="H344" s="11" t="s">
        <v>335</v>
      </c>
      <c r="I344" s="11" t="s">
        <v>336</v>
      </c>
      <c r="J344" s="11" t="s">
        <v>155</v>
      </c>
      <c r="K344" s="11" t="s">
        <v>36</v>
      </c>
      <c r="L344" s="11" t="s">
        <v>337</v>
      </c>
      <c r="M344" s="11" t="s">
        <v>159</v>
      </c>
      <c r="N344" s="11" t="s">
        <v>56</v>
      </c>
    </row>
    <row r="345" spans="1:14" x14ac:dyDescent="0.3">
      <c r="A345" s="10">
        <v>3</v>
      </c>
      <c r="B345" s="11" t="s">
        <v>213</v>
      </c>
      <c r="C345" s="11" t="s">
        <v>215</v>
      </c>
      <c r="D345" s="11" t="s">
        <v>16</v>
      </c>
      <c r="E345" s="12">
        <v>8.9803127226463206E-2</v>
      </c>
      <c r="F345" s="12">
        <v>6.7617024089109107E-2</v>
      </c>
      <c r="G345" s="12">
        <v>5.6379906915643999E-2</v>
      </c>
      <c r="H345" s="11" t="s">
        <v>338</v>
      </c>
      <c r="I345" s="11" t="s">
        <v>336</v>
      </c>
      <c r="J345" s="11" t="s">
        <v>155</v>
      </c>
      <c r="K345" s="11" t="s">
        <v>36</v>
      </c>
      <c r="L345" s="11" t="s">
        <v>339</v>
      </c>
      <c r="M345" s="11" t="s">
        <v>159</v>
      </c>
      <c r="N345" s="11" t="s">
        <v>56</v>
      </c>
    </row>
    <row r="346" spans="1:14" x14ac:dyDescent="0.3">
      <c r="A346" s="10">
        <v>3</v>
      </c>
      <c r="B346" s="11" t="s">
        <v>213</v>
      </c>
      <c r="C346" s="11" t="s">
        <v>215</v>
      </c>
      <c r="D346" s="11" t="s">
        <v>16</v>
      </c>
      <c r="E346" s="12">
        <v>3.2793950000000002E-2</v>
      </c>
      <c r="F346" s="12">
        <v>3.5381045473493702E-2</v>
      </c>
      <c r="G346" s="12">
        <v>3.6673038982062901E-2</v>
      </c>
      <c r="H346" s="11" t="s">
        <v>341</v>
      </c>
      <c r="I346" s="11" t="s">
        <v>342</v>
      </c>
      <c r="J346" s="11" t="s">
        <v>155</v>
      </c>
      <c r="K346" s="11" t="s">
        <v>36</v>
      </c>
      <c r="L346" s="11" t="s">
        <v>171</v>
      </c>
      <c r="M346" s="11" t="s">
        <v>159</v>
      </c>
      <c r="N346" s="11" t="s">
        <v>56</v>
      </c>
    </row>
    <row r="347" spans="1:14" x14ac:dyDescent="0.3">
      <c r="A347" s="10">
        <v>3</v>
      </c>
      <c r="B347" s="11" t="s">
        <v>213</v>
      </c>
      <c r="C347" s="11" t="s">
        <v>215</v>
      </c>
      <c r="D347" s="11" t="s">
        <v>16</v>
      </c>
      <c r="E347" s="12">
        <v>1.5782662999999999</v>
      </c>
      <c r="F347" s="12">
        <v>0.89040946218711103</v>
      </c>
      <c r="G347" s="12">
        <v>0.69077980691321605</v>
      </c>
      <c r="H347" s="11" t="s">
        <v>160</v>
      </c>
      <c r="I347" s="11" t="s">
        <v>161</v>
      </c>
      <c r="J347" s="11" t="s">
        <v>155</v>
      </c>
      <c r="K347" s="11" t="s">
        <v>162</v>
      </c>
      <c r="L347" s="11" t="s">
        <v>29</v>
      </c>
      <c r="M347" s="11" t="s">
        <v>156</v>
      </c>
      <c r="N347" s="11" t="s">
        <v>56</v>
      </c>
    </row>
    <row r="348" spans="1:14" x14ac:dyDescent="0.3">
      <c r="A348" s="10">
        <v>3</v>
      </c>
      <c r="B348" s="11" t="s">
        <v>213</v>
      </c>
      <c r="C348" s="11" t="s">
        <v>215</v>
      </c>
      <c r="D348" s="11" t="s">
        <v>16</v>
      </c>
      <c r="E348" s="12">
        <v>3.1740198441553198</v>
      </c>
      <c r="F348" s="12">
        <v>3.1740198441553198</v>
      </c>
      <c r="G348" s="12">
        <v>3.1740198441553198</v>
      </c>
      <c r="H348" s="11" t="s">
        <v>163</v>
      </c>
      <c r="I348" s="11" t="s">
        <v>164</v>
      </c>
      <c r="J348" s="11" t="s">
        <v>155</v>
      </c>
      <c r="K348" s="11" t="s">
        <v>162</v>
      </c>
      <c r="L348" s="11" t="s">
        <v>165</v>
      </c>
      <c r="M348" s="11" t="s">
        <v>156</v>
      </c>
      <c r="N348" s="11" t="s">
        <v>56</v>
      </c>
    </row>
    <row r="349" spans="1:14" x14ac:dyDescent="0.3">
      <c r="A349" s="10">
        <v>3</v>
      </c>
      <c r="B349" s="11" t="s">
        <v>213</v>
      </c>
      <c r="C349" s="11" t="s">
        <v>215</v>
      </c>
      <c r="D349" s="11" t="s">
        <v>16</v>
      </c>
      <c r="E349" s="12">
        <v>1.7295319999999899E-2</v>
      </c>
      <c r="F349" s="12">
        <v>9.7574893283559998E-3</v>
      </c>
      <c r="G349" s="12">
        <v>7.5698618224960997E-3</v>
      </c>
      <c r="H349" s="11" t="s">
        <v>343</v>
      </c>
      <c r="I349" s="11" t="s">
        <v>161</v>
      </c>
      <c r="J349" s="11" t="s">
        <v>155</v>
      </c>
      <c r="K349" s="11" t="s">
        <v>162</v>
      </c>
      <c r="L349" s="11" t="s">
        <v>332</v>
      </c>
      <c r="M349" s="11" t="s">
        <v>344</v>
      </c>
      <c r="N349" s="11" t="s">
        <v>56</v>
      </c>
    </row>
    <row r="350" spans="1:14" x14ac:dyDescent="0.3">
      <c r="A350" s="10">
        <v>3</v>
      </c>
      <c r="B350" s="11" t="s">
        <v>213</v>
      </c>
      <c r="C350" s="11" t="s">
        <v>215</v>
      </c>
      <c r="D350" s="11" t="s">
        <v>16</v>
      </c>
      <c r="E350" s="12">
        <v>0.59734759200766097</v>
      </c>
      <c r="F350" s="12">
        <v>0.52469055895370798</v>
      </c>
      <c r="G350" s="12">
        <v>0.52424486724935204</v>
      </c>
      <c r="H350" s="11" t="s">
        <v>166</v>
      </c>
      <c r="I350" s="11" t="s">
        <v>167</v>
      </c>
      <c r="J350" s="11" t="s">
        <v>155</v>
      </c>
      <c r="K350" s="11" t="s">
        <v>162</v>
      </c>
      <c r="L350" s="11" t="s">
        <v>31</v>
      </c>
      <c r="M350" s="11" t="s">
        <v>156</v>
      </c>
      <c r="N350" s="11" t="s">
        <v>56</v>
      </c>
    </row>
    <row r="351" spans="1:14" x14ac:dyDescent="0.3">
      <c r="A351" s="10">
        <v>3</v>
      </c>
      <c r="B351" s="11" t="s">
        <v>213</v>
      </c>
      <c r="C351" s="11" t="s">
        <v>215</v>
      </c>
      <c r="D351" s="11" t="s">
        <v>16</v>
      </c>
      <c r="E351" s="12">
        <v>3.3405444863214</v>
      </c>
      <c r="F351" s="12">
        <v>3.1807384080221</v>
      </c>
      <c r="G351" s="12">
        <v>3.1605501133414502</v>
      </c>
      <c r="H351" s="11" t="s">
        <v>168</v>
      </c>
      <c r="I351" s="11" t="s">
        <v>169</v>
      </c>
      <c r="J351" s="11" t="s">
        <v>155</v>
      </c>
      <c r="K351" s="11" t="s">
        <v>162</v>
      </c>
      <c r="L351" s="11" t="s">
        <v>33</v>
      </c>
      <c r="M351" s="11" t="s">
        <v>156</v>
      </c>
      <c r="N351" s="11" t="s">
        <v>56</v>
      </c>
    </row>
    <row r="352" spans="1:14" x14ac:dyDescent="0.3">
      <c r="A352" s="10">
        <v>3</v>
      </c>
      <c r="B352" s="11" t="s">
        <v>213</v>
      </c>
      <c r="C352" s="11" t="s">
        <v>215</v>
      </c>
      <c r="D352" s="11" t="s">
        <v>16</v>
      </c>
      <c r="E352" s="12">
        <v>21.3018356996139</v>
      </c>
      <c r="F352" s="12">
        <v>21.3018356996139</v>
      </c>
      <c r="G352" s="12">
        <v>21.3018356996139</v>
      </c>
      <c r="H352" s="11" t="s">
        <v>170</v>
      </c>
      <c r="I352" s="11" t="s">
        <v>164</v>
      </c>
      <c r="J352" s="11" t="s">
        <v>155</v>
      </c>
      <c r="K352" s="11" t="s">
        <v>162</v>
      </c>
      <c r="L352" s="11" t="s">
        <v>171</v>
      </c>
      <c r="M352" s="11" t="s">
        <v>172</v>
      </c>
      <c r="N352" s="11" t="s">
        <v>56</v>
      </c>
    </row>
    <row r="353" spans="1:14" x14ac:dyDescent="0.3">
      <c r="A353" s="10">
        <v>3</v>
      </c>
      <c r="B353" s="11" t="s">
        <v>213</v>
      </c>
      <c r="C353" s="11" t="s">
        <v>215</v>
      </c>
      <c r="D353" s="11" t="s">
        <v>16</v>
      </c>
      <c r="E353" s="12">
        <v>4.8744767580760797</v>
      </c>
      <c r="F353" s="12">
        <v>4.8744767580760797</v>
      </c>
      <c r="G353" s="12">
        <v>4.8744767580760797</v>
      </c>
      <c r="H353" s="11" t="s">
        <v>345</v>
      </c>
      <c r="I353" s="11" t="s">
        <v>164</v>
      </c>
      <c r="J353" s="11" t="s">
        <v>155</v>
      </c>
      <c r="K353" s="11" t="s">
        <v>162</v>
      </c>
      <c r="L353" s="11" t="s">
        <v>171</v>
      </c>
      <c r="M353" s="11" t="s">
        <v>346</v>
      </c>
      <c r="N353" s="11" t="s">
        <v>56</v>
      </c>
    </row>
    <row r="354" spans="1:14" x14ac:dyDescent="0.3">
      <c r="A354" s="10">
        <v>3</v>
      </c>
      <c r="B354" s="11" t="s">
        <v>213</v>
      </c>
      <c r="C354" s="11" t="s">
        <v>215</v>
      </c>
      <c r="D354" s="11" t="s">
        <v>16</v>
      </c>
      <c r="E354" s="12">
        <v>7.4248785616369106E-2</v>
      </c>
      <c r="F354" s="12">
        <v>7.4248785616369106E-2</v>
      </c>
      <c r="G354" s="12">
        <v>7.4248785616369106E-2</v>
      </c>
      <c r="H354" s="11" t="s">
        <v>347</v>
      </c>
      <c r="I354" s="11" t="s">
        <v>164</v>
      </c>
      <c r="J354" s="11" t="s">
        <v>155</v>
      </c>
      <c r="K354" s="11" t="s">
        <v>162</v>
      </c>
      <c r="L354" s="11" t="s">
        <v>171</v>
      </c>
      <c r="M354" s="11" t="s">
        <v>348</v>
      </c>
      <c r="N354" s="11" t="s">
        <v>56</v>
      </c>
    </row>
    <row r="355" spans="1:14" x14ac:dyDescent="0.3">
      <c r="A355" s="10">
        <v>3</v>
      </c>
      <c r="B355" s="11" t="s">
        <v>213</v>
      </c>
      <c r="C355" s="11" t="s">
        <v>215</v>
      </c>
      <c r="D355" s="11" t="s">
        <v>16</v>
      </c>
      <c r="E355" s="12">
        <v>17.455334171939</v>
      </c>
      <c r="F355" s="12">
        <v>17.455334171939</v>
      </c>
      <c r="G355" s="12">
        <v>17.455334171939</v>
      </c>
      <c r="H355" s="11" t="s">
        <v>349</v>
      </c>
      <c r="I355" s="11" t="s">
        <v>164</v>
      </c>
      <c r="J355" s="11" t="s">
        <v>155</v>
      </c>
      <c r="K355" s="11" t="s">
        <v>162</v>
      </c>
      <c r="L355" s="11" t="s">
        <v>171</v>
      </c>
      <c r="M355" s="11" t="s">
        <v>350</v>
      </c>
      <c r="N355" s="11" t="s">
        <v>56</v>
      </c>
    </row>
    <row r="356" spans="1:14" x14ac:dyDescent="0.3">
      <c r="A356" s="10">
        <v>3</v>
      </c>
      <c r="B356" s="11" t="s">
        <v>213</v>
      </c>
      <c r="C356" s="11" t="s">
        <v>215</v>
      </c>
      <c r="D356" s="11" t="s">
        <v>16</v>
      </c>
      <c r="E356" s="12">
        <v>27.321390290718998</v>
      </c>
      <c r="F356" s="12">
        <v>27.321390290718998</v>
      </c>
      <c r="G356" s="12">
        <v>27.321390290718998</v>
      </c>
      <c r="H356" s="11" t="s">
        <v>351</v>
      </c>
      <c r="I356" s="11" t="s">
        <v>164</v>
      </c>
      <c r="J356" s="11" t="s">
        <v>155</v>
      </c>
      <c r="K356" s="11" t="s">
        <v>162</v>
      </c>
      <c r="L356" s="11" t="s">
        <v>171</v>
      </c>
      <c r="M356" s="11" t="s">
        <v>352</v>
      </c>
      <c r="N356" s="11" t="s">
        <v>56</v>
      </c>
    </row>
    <row r="357" spans="1:14" x14ac:dyDescent="0.3">
      <c r="A357" s="10">
        <v>3</v>
      </c>
      <c r="B357" s="11" t="s">
        <v>213</v>
      </c>
      <c r="C357" s="11" t="s">
        <v>215</v>
      </c>
      <c r="D357" s="11" t="s">
        <v>16</v>
      </c>
      <c r="E357" s="12">
        <v>2.4749595205456301E-2</v>
      </c>
      <c r="F357" s="12">
        <v>2.4749595205456301E-2</v>
      </c>
      <c r="G357" s="12">
        <v>2.4749595205456301E-2</v>
      </c>
      <c r="H357" s="11" t="s">
        <v>353</v>
      </c>
      <c r="I357" s="11" t="s">
        <v>164</v>
      </c>
      <c r="J357" s="11" t="s">
        <v>155</v>
      </c>
      <c r="K357" s="11" t="s">
        <v>162</v>
      </c>
      <c r="L357" s="11" t="s">
        <v>171</v>
      </c>
      <c r="M357" s="11" t="s">
        <v>354</v>
      </c>
      <c r="N357" s="11" t="s">
        <v>56</v>
      </c>
    </row>
    <row r="358" spans="1:14" x14ac:dyDescent="0.3">
      <c r="A358" s="10">
        <v>3</v>
      </c>
      <c r="B358" s="11" t="s">
        <v>213</v>
      </c>
      <c r="C358" s="11" t="s">
        <v>215</v>
      </c>
      <c r="D358" s="11" t="s">
        <v>16</v>
      </c>
      <c r="E358" s="12">
        <v>41.846469999999997</v>
      </c>
      <c r="F358" s="12">
        <v>41.846469999999997</v>
      </c>
      <c r="G358" s="12">
        <v>41.846469999999997</v>
      </c>
      <c r="H358" s="11" t="s">
        <v>355</v>
      </c>
      <c r="I358" s="11" t="s">
        <v>164</v>
      </c>
      <c r="J358" s="11" t="s">
        <v>155</v>
      </c>
      <c r="K358" s="11" t="s">
        <v>162</v>
      </c>
      <c r="L358" s="11" t="s">
        <v>171</v>
      </c>
      <c r="M358" s="11" t="s">
        <v>356</v>
      </c>
      <c r="N358" s="11" t="s">
        <v>56</v>
      </c>
    </row>
    <row r="359" spans="1:14" x14ac:dyDescent="0.3">
      <c r="A359" s="10">
        <v>3</v>
      </c>
      <c r="B359" s="11" t="s">
        <v>213</v>
      </c>
      <c r="C359" s="11" t="s">
        <v>215</v>
      </c>
      <c r="D359" s="11" t="s">
        <v>16</v>
      </c>
      <c r="E359" s="12">
        <v>6.2418874211960604</v>
      </c>
      <c r="F359" s="12">
        <v>6.2418874211960604</v>
      </c>
      <c r="G359" s="12">
        <v>6.2418874211960604</v>
      </c>
      <c r="H359" s="11" t="s">
        <v>173</v>
      </c>
      <c r="I359" s="11" t="s">
        <v>164</v>
      </c>
      <c r="J359" s="11" t="s">
        <v>155</v>
      </c>
      <c r="K359" s="11" t="s">
        <v>162</v>
      </c>
      <c r="L359" s="11" t="s">
        <v>171</v>
      </c>
      <c r="M359" s="11" t="s">
        <v>174</v>
      </c>
      <c r="N359" s="11" t="s">
        <v>56</v>
      </c>
    </row>
    <row r="360" spans="1:14" x14ac:dyDescent="0.3">
      <c r="A360" s="10">
        <v>3</v>
      </c>
      <c r="B360" s="11" t="s">
        <v>213</v>
      </c>
      <c r="C360" s="11" t="s">
        <v>215</v>
      </c>
      <c r="D360" s="11" t="s">
        <v>16</v>
      </c>
      <c r="E360" s="12">
        <v>7.31192513744094</v>
      </c>
      <c r="F360" s="12">
        <v>7.31192513744094</v>
      </c>
      <c r="G360" s="12">
        <v>7.31192513744094</v>
      </c>
      <c r="H360" s="11" t="s">
        <v>175</v>
      </c>
      <c r="I360" s="11" t="s">
        <v>164</v>
      </c>
      <c r="J360" s="11" t="s">
        <v>155</v>
      </c>
      <c r="K360" s="11" t="s">
        <v>162</v>
      </c>
      <c r="L360" s="11" t="s">
        <v>171</v>
      </c>
      <c r="M360" s="11" t="s">
        <v>176</v>
      </c>
      <c r="N360" s="11" t="s">
        <v>56</v>
      </c>
    </row>
    <row r="361" spans="1:14" x14ac:dyDescent="0.3">
      <c r="A361" s="10">
        <v>3</v>
      </c>
      <c r="B361" s="11" t="s">
        <v>213</v>
      </c>
      <c r="C361" s="11" t="s">
        <v>215</v>
      </c>
      <c r="D361" s="11" t="s">
        <v>16</v>
      </c>
      <c r="E361" s="12">
        <v>24.4176698481198</v>
      </c>
      <c r="F361" s="12">
        <v>24.4176698481198</v>
      </c>
      <c r="G361" s="12">
        <v>24.4176698481198</v>
      </c>
      <c r="H361" s="11" t="s">
        <v>177</v>
      </c>
      <c r="I361" s="11" t="s">
        <v>164</v>
      </c>
      <c r="J361" s="11" t="s">
        <v>155</v>
      </c>
      <c r="K361" s="11" t="s">
        <v>162</v>
      </c>
      <c r="L361" s="11" t="s">
        <v>171</v>
      </c>
      <c r="M361" s="11" t="s">
        <v>178</v>
      </c>
      <c r="N361" s="11" t="s">
        <v>56</v>
      </c>
    </row>
    <row r="362" spans="1:14" x14ac:dyDescent="0.3">
      <c r="A362" s="10">
        <v>3</v>
      </c>
      <c r="B362" s="11" t="s">
        <v>213</v>
      </c>
      <c r="C362" s="11" t="s">
        <v>215</v>
      </c>
      <c r="D362" s="11" t="s">
        <v>16</v>
      </c>
      <c r="E362" s="12">
        <v>15.3663882457732</v>
      </c>
      <c r="F362" s="12">
        <v>15.3663882457732</v>
      </c>
      <c r="G362" s="12">
        <v>15.3663882457732</v>
      </c>
      <c r="H362" s="11" t="s">
        <v>179</v>
      </c>
      <c r="I362" s="11" t="s">
        <v>164</v>
      </c>
      <c r="J362" s="11" t="s">
        <v>155</v>
      </c>
      <c r="K362" s="11" t="s">
        <v>162</v>
      </c>
      <c r="L362" s="11" t="s">
        <v>171</v>
      </c>
      <c r="M362" s="11" t="s">
        <v>180</v>
      </c>
      <c r="N362" s="11" t="s">
        <v>56</v>
      </c>
    </row>
    <row r="363" spans="1:14" x14ac:dyDescent="0.3">
      <c r="A363" s="10">
        <v>3</v>
      </c>
      <c r="B363" s="11" t="s">
        <v>213</v>
      </c>
      <c r="C363" s="11" t="s">
        <v>215</v>
      </c>
      <c r="D363" s="11" t="s">
        <v>16</v>
      </c>
      <c r="E363" s="12">
        <v>18.0006305619799</v>
      </c>
      <c r="F363" s="12">
        <v>18.0006305619799</v>
      </c>
      <c r="G363" s="12">
        <v>18.0006305619799</v>
      </c>
      <c r="H363" s="11" t="s">
        <v>181</v>
      </c>
      <c r="I363" s="11" t="s">
        <v>164</v>
      </c>
      <c r="J363" s="11" t="s">
        <v>155</v>
      </c>
      <c r="K363" s="11" t="s">
        <v>162</v>
      </c>
      <c r="L363" s="11" t="s">
        <v>171</v>
      </c>
      <c r="M363" s="11" t="s">
        <v>182</v>
      </c>
      <c r="N363" s="11" t="s">
        <v>56</v>
      </c>
    </row>
    <row r="364" spans="1:14" x14ac:dyDescent="0.3">
      <c r="A364" s="10">
        <v>3</v>
      </c>
      <c r="B364" s="11" t="s">
        <v>213</v>
      </c>
      <c r="C364" s="11" t="s">
        <v>215</v>
      </c>
      <c r="D364" s="11" t="s">
        <v>16</v>
      </c>
      <c r="E364" s="12">
        <v>60.111848965508301</v>
      </c>
      <c r="F364" s="12">
        <v>60.111848965508301</v>
      </c>
      <c r="G364" s="12">
        <v>60.111848965508301</v>
      </c>
      <c r="H364" s="11" t="s">
        <v>183</v>
      </c>
      <c r="I364" s="11" t="s">
        <v>164</v>
      </c>
      <c r="J364" s="11" t="s">
        <v>155</v>
      </c>
      <c r="K364" s="11" t="s">
        <v>162</v>
      </c>
      <c r="L364" s="11" t="s">
        <v>171</v>
      </c>
      <c r="M364" s="11" t="s">
        <v>184</v>
      </c>
      <c r="N364" s="11" t="s">
        <v>56</v>
      </c>
    </row>
    <row r="365" spans="1:14" x14ac:dyDescent="0.3">
      <c r="A365" s="10">
        <v>3</v>
      </c>
      <c r="B365" s="11" t="s">
        <v>213</v>
      </c>
      <c r="C365" s="11" t="s">
        <v>215</v>
      </c>
      <c r="D365" s="11" t="s">
        <v>16</v>
      </c>
      <c r="E365" s="12">
        <v>0.64810042264522805</v>
      </c>
      <c r="F365" s="12">
        <v>0.64810042264522805</v>
      </c>
      <c r="G365" s="12">
        <v>0.64810042264522805</v>
      </c>
      <c r="H365" s="11" t="s">
        <v>357</v>
      </c>
      <c r="I365" s="11" t="s">
        <v>164</v>
      </c>
      <c r="J365" s="11" t="s">
        <v>155</v>
      </c>
      <c r="K365" s="11" t="s">
        <v>162</v>
      </c>
      <c r="L365" s="11" t="s">
        <v>171</v>
      </c>
      <c r="M365" s="11" t="s">
        <v>358</v>
      </c>
      <c r="N365" s="11" t="s">
        <v>56</v>
      </c>
    </row>
    <row r="366" spans="1:14" x14ac:dyDescent="0.3">
      <c r="A366" s="10">
        <v>3</v>
      </c>
      <c r="B366" s="11" t="s">
        <v>213</v>
      </c>
      <c r="C366" s="11" t="s">
        <v>215</v>
      </c>
      <c r="D366" s="11" t="s">
        <v>16</v>
      </c>
      <c r="E366" s="12">
        <v>9.3634832380952506</v>
      </c>
      <c r="F366" s="12">
        <v>9.5618930290617108</v>
      </c>
      <c r="G366" s="12">
        <v>9.6832731364764797</v>
      </c>
      <c r="H366" s="11" t="s">
        <v>185</v>
      </c>
      <c r="I366" s="11" t="s">
        <v>17</v>
      </c>
      <c r="J366" s="11" t="s">
        <v>186</v>
      </c>
      <c r="K366" s="11" t="s">
        <v>187</v>
      </c>
      <c r="L366" s="11" t="s">
        <v>188</v>
      </c>
      <c r="M366" s="11" t="s">
        <v>189</v>
      </c>
      <c r="N366" s="11" t="s">
        <v>56</v>
      </c>
    </row>
    <row r="367" spans="1:14" x14ac:dyDescent="0.3">
      <c r="A367" s="10">
        <v>3</v>
      </c>
      <c r="B367" s="11" t="s">
        <v>213</v>
      </c>
      <c r="C367" s="11" t="s">
        <v>215</v>
      </c>
      <c r="D367" s="11" t="s">
        <v>16</v>
      </c>
      <c r="E367" s="12">
        <v>2.3418958571428498E-2</v>
      </c>
      <c r="F367" s="12">
        <v>2.3915200253787201E-2</v>
      </c>
      <c r="G367" s="12">
        <v>2.4218783400641899E-2</v>
      </c>
      <c r="H367" s="11" t="s">
        <v>359</v>
      </c>
      <c r="I367" s="11" t="s">
        <v>17</v>
      </c>
      <c r="J367" s="11" t="s">
        <v>186</v>
      </c>
      <c r="K367" s="11" t="s">
        <v>187</v>
      </c>
      <c r="L367" s="11" t="s">
        <v>188</v>
      </c>
      <c r="M367" s="11" t="s">
        <v>360</v>
      </c>
      <c r="N367" s="11" t="s">
        <v>56</v>
      </c>
    </row>
    <row r="368" spans="1:14" x14ac:dyDescent="0.3">
      <c r="A368" s="10">
        <v>3</v>
      </c>
      <c r="B368" s="11" t="s">
        <v>213</v>
      </c>
      <c r="C368" s="11" t="s">
        <v>215</v>
      </c>
      <c r="D368" s="11" t="s">
        <v>16</v>
      </c>
      <c r="E368" s="12">
        <v>7.4524069999999998E-2</v>
      </c>
      <c r="F368" s="12">
        <v>7.4524069999999998E-2</v>
      </c>
      <c r="G368" s="12">
        <v>7.4524069999999998E-2</v>
      </c>
      <c r="H368" s="11" t="s">
        <v>190</v>
      </c>
      <c r="I368" s="11" t="s">
        <v>67</v>
      </c>
      <c r="J368" s="11" t="s">
        <v>186</v>
      </c>
      <c r="K368" s="11" t="s">
        <v>187</v>
      </c>
      <c r="L368" s="11" t="s">
        <v>191</v>
      </c>
      <c r="M368" s="11" t="s">
        <v>192</v>
      </c>
      <c r="N368" s="11" t="s">
        <v>56</v>
      </c>
    </row>
    <row r="369" spans="1:14" x14ac:dyDescent="0.3">
      <c r="A369" s="10">
        <v>3</v>
      </c>
      <c r="B369" s="11" t="s">
        <v>213</v>
      </c>
      <c r="C369" s="11" t="s">
        <v>215</v>
      </c>
      <c r="D369" s="11" t="s">
        <v>16</v>
      </c>
      <c r="E369" s="12">
        <v>9.0858460000000002E-2</v>
      </c>
      <c r="F369" s="12">
        <v>9.0858460000000002E-2</v>
      </c>
      <c r="G369" s="12">
        <v>9.0858460000000002E-2</v>
      </c>
      <c r="H369" s="11" t="s">
        <v>193</v>
      </c>
      <c r="I369" s="11" t="s">
        <v>67</v>
      </c>
      <c r="J369" s="11" t="s">
        <v>186</v>
      </c>
      <c r="K369" s="11" t="s">
        <v>187</v>
      </c>
      <c r="L369" s="11" t="s">
        <v>191</v>
      </c>
      <c r="M369" s="11" t="s">
        <v>194</v>
      </c>
      <c r="N369" s="11" t="s">
        <v>56</v>
      </c>
    </row>
    <row r="370" spans="1:14" x14ac:dyDescent="0.3">
      <c r="A370" s="10">
        <v>3</v>
      </c>
      <c r="B370" s="11" t="s">
        <v>213</v>
      </c>
      <c r="C370" s="11" t="s">
        <v>215</v>
      </c>
      <c r="D370" s="11" t="s">
        <v>16</v>
      </c>
      <c r="E370" s="12">
        <v>1.8054490000000001</v>
      </c>
      <c r="F370" s="12">
        <v>1.8054490000000001</v>
      </c>
      <c r="G370" s="12">
        <v>1.8054490000000001</v>
      </c>
      <c r="H370" s="11" t="s">
        <v>195</v>
      </c>
      <c r="I370" s="11" t="s">
        <v>67</v>
      </c>
      <c r="J370" s="11" t="s">
        <v>186</v>
      </c>
      <c r="K370" s="11" t="s">
        <v>187</v>
      </c>
      <c r="L370" s="11" t="s">
        <v>191</v>
      </c>
      <c r="M370" s="11" t="s">
        <v>196</v>
      </c>
      <c r="N370" s="11" t="s">
        <v>56</v>
      </c>
    </row>
    <row r="371" spans="1:14" x14ac:dyDescent="0.3">
      <c r="A371" s="10">
        <v>3</v>
      </c>
      <c r="B371" s="11" t="s">
        <v>213</v>
      </c>
      <c r="C371" s="11" t="s">
        <v>215</v>
      </c>
      <c r="D371" s="11" t="s">
        <v>16</v>
      </c>
      <c r="E371" s="12">
        <v>17.001263985650699</v>
      </c>
      <c r="F371" s="12">
        <v>15.2976406471559</v>
      </c>
      <c r="G371" s="12">
        <v>14.568307572757201</v>
      </c>
      <c r="H371" s="11" t="s">
        <v>197</v>
      </c>
      <c r="I371" s="11" t="s">
        <v>17</v>
      </c>
      <c r="J371" s="11" t="s">
        <v>186</v>
      </c>
      <c r="K371" s="11" t="s">
        <v>187</v>
      </c>
      <c r="L371" s="11" t="s">
        <v>198</v>
      </c>
      <c r="M371" s="11" t="s">
        <v>199</v>
      </c>
      <c r="N371" s="11" t="s">
        <v>56</v>
      </c>
    </row>
    <row r="372" spans="1:14" x14ac:dyDescent="0.3">
      <c r="A372" s="10">
        <v>3</v>
      </c>
      <c r="B372" s="11" t="s">
        <v>213</v>
      </c>
      <c r="C372" s="11" t="s">
        <v>215</v>
      </c>
      <c r="D372" s="11" t="s">
        <v>16</v>
      </c>
      <c r="E372" s="12">
        <v>22.426179999999999</v>
      </c>
      <c r="F372" s="12">
        <v>20.178949225068799</v>
      </c>
      <c r="G372" s="12">
        <v>19.216894002573301</v>
      </c>
      <c r="H372" s="11" t="s">
        <v>200</v>
      </c>
      <c r="I372" s="11" t="s">
        <v>17</v>
      </c>
      <c r="J372" s="11" t="s">
        <v>186</v>
      </c>
      <c r="K372" s="11" t="s">
        <v>187</v>
      </c>
      <c r="L372" s="11" t="s">
        <v>198</v>
      </c>
      <c r="M372" s="11" t="s">
        <v>27</v>
      </c>
      <c r="N372" s="11" t="s">
        <v>56</v>
      </c>
    </row>
    <row r="373" spans="1:14" x14ac:dyDescent="0.3">
      <c r="A373" s="10">
        <v>3</v>
      </c>
      <c r="B373" s="11" t="s">
        <v>213</v>
      </c>
      <c r="C373" s="11" t="s">
        <v>215</v>
      </c>
      <c r="D373" s="11" t="s">
        <v>16</v>
      </c>
      <c r="E373" s="12">
        <v>1.572716</v>
      </c>
      <c r="F373" s="12">
        <v>1.572716</v>
      </c>
      <c r="G373" s="12">
        <v>1.572716</v>
      </c>
      <c r="H373" s="11" t="s">
        <v>201</v>
      </c>
      <c r="I373" s="11" t="s">
        <v>67</v>
      </c>
      <c r="J373" s="11" t="s">
        <v>186</v>
      </c>
      <c r="K373" s="11" t="s">
        <v>187</v>
      </c>
      <c r="L373" s="11" t="s">
        <v>202</v>
      </c>
      <c r="M373" s="11" t="s">
        <v>192</v>
      </c>
      <c r="N373" s="11" t="s">
        <v>56</v>
      </c>
    </row>
    <row r="374" spans="1:14" x14ac:dyDescent="0.3">
      <c r="A374" s="10">
        <v>3</v>
      </c>
      <c r="B374" s="11" t="s">
        <v>213</v>
      </c>
      <c r="C374" s="11" t="s">
        <v>215</v>
      </c>
      <c r="D374" s="11" t="s">
        <v>16</v>
      </c>
      <c r="E374" s="12">
        <v>1.401656</v>
      </c>
      <c r="F374" s="12">
        <v>1.401656</v>
      </c>
      <c r="G374" s="12">
        <v>1.401656</v>
      </c>
      <c r="H374" s="11" t="s">
        <v>203</v>
      </c>
      <c r="I374" s="11" t="s">
        <v>67</v>
      </c>
      <c r="J374" s="11" t="s">
        <v>186</v>
      </c>
      <c r="K374" s="11" t="s">
        <v>187</v>
      </c>
      <c r="L374" s="11" t="s">
        <v>202</v>
      </c>
      <c r="M374" s="11" t="s">
        <v>194</v>
      </c>
      <c r="N374" s="11" t="s">
        <v>56</v>
      </c>
    </row>
    <row r="375" spans="1:14" x14ac:dyDescent="0.3">
      <c r="A375" s="10">
        <v>3</v>
      </c>
      <c r="B375" s="11" t="s">
        <v>213</v>
      </c>
      <c r="C375" s="11" t="s">
        <v>215</v>
      </c>
      <c r="D375" s="11" t="s">
        <v>16</v>
      </c>
      <c r="E375" s="12">
        <v>0.4224347</v>
      </c>
      <c r="F375" s="12">
        <v>0.4224347</v>
      </c>
      <c r="G375" s="12">
        <v>0.4224347</v>
      </c>
      <c r="H375" s="11" t="s">
        <v>204</v>
      </c>
      <c r="I375" s="11" t="s">
        <v>67</v>
      </c>
      <c r="J375" s="11" t="s">
        <v>186</v>
      </c>
      <c r="K375" s="11" t="s">
        <v>187</v>
      </c>
      <c r="L375" s="11" t="s">
        <v>202</v>
      </c>
      <c r="M375" s="11" t="s">
        <v>196</v>
      </c>
      <c r="N375" s="11" t="s">
        <v>56</v>
      </c>
    </row>
    <row r="376" spans="1:14" x14ac:dyDescent="0.3">
      <c r="A376" s="10">
        <v>3</v>
      </c>
      <c r="B376" s="11" t="s">
        <v>213</v>
      </c>
      <c r="C376" s="11" t="s">
        <v>215</v>
      </c>
      <c r="D376" s="11" t="s">
        <v>16</v>
      </c>
      <c r="E376" s="12">
        <v>1.466672</v>
      </c>
      <c r="F376" s="12">
        <v>1.2763065971973899</v>
      </c>
      <c r="G376" s="12">
        <v>1.21130265623078</v>
      </c>
      <c r="H376" s="11" t="s">
        <v>205</v>
      </c>
      <c r="I376" s="11" t="s">
        <v>22</v>
      </c>
      <c r="J376" s="11" t="s">
        <v>186</v>
      </c>
      <c r="K376" s="11" t="s">
        <v>206</v>
      </c>
      <c r="L376" s="11" t="s">
        <v>207</v>
      </c>
      <c r="M376" s="11" t="s">
        <v>20</v>
      </c>
      <c r="N376" s="11" t="s">
        <v>56</v>
      </c>
    </row>
    <row r="377" spans="1:14" x14ac:dyDescent="0.3">
      <c r="A377" s="10">
        <v>3</v>
      </c>
      <c r="B377" s="11" t="s">
        <v>213</v>
      </c>
      <c r="C377" s="11" t="s">
        <v>215</v>
      </c>
      <c r="D377" s="11" t="s">
        <v>16</v>
      </c>
      <c r="E377" s="12">
        <v>24.568300000000001</v>
      </c>
      <c r="F377" s="12">
        <v>28.562171298889101</v>
      </c>
      <c r="G377" s="12">
        <v>30.953841845505899</v>
      </c>
      <c r="H377" s="11" t="s">
        <v>361</v>
      </c>
      <c r="I377" s="11" t="s">
        <v>50</v>
      </c>
      <c r="J377" s="11" t="s">
        <v>209</v>
      </c>
      <c r="K377" s="11" t="s">
        <v>362</v>
      </c>
      <c r="L377" s="11" t="s">
        <v>363</v>
      </c>
      <c r="M377" s="11" t="s">
        <v>108</v>
      </c>
      <c r="N377" s="11" t="s">
        <v>56</v>
      </c>
    </row>
    <row r="378" spans="1:14" x14ac:dyDescent="0.3">
      <c r="A378" s="10">
        <v>3</v>
      </c>
      <c r="B378" s="11" t="s">
        <v>213</v>
      </c>
      <c r="C378" s="11" t="s">
        <v>215</v>
      </c>
      <c r="D378" s="11" t="s">
        <v>16</v>
      </c>
      <c r="E378" s="12">
        <v>94.983029999999999</v>
      </c>
      <c r="F378" s="12">
        <v>94.983029999999999</v>
      </c>
      <c r="G378" s="12">
        <v>94.983029999999999</v>
      </c>
      <c r="H378" s="11" t="s">
        <v>364</v>
      </c>
      <c r="I378" s="11" t="s">
        <v>50</v>
      </c>
      <c r="J378" s="11" t="s">
        <v>209</v>
      </c>
      <c r="K378" s="11" t="s">
        <v>365</v>
      </c>
      <c r="L378" s="11" t="s">
        <v>366</v>
      </c>
      <c r="M378" s="11" t="s">
        <v>367</v>
      </c>
      <c r="N378" s="11" t="s">
        <v>56</v>
      </c>
    </row>
    <row r="379" spans="1:14" x14ac:dyDescent="0.3">
      <c r="A379" s="10">
        <v>3</v>
      </c>
      <c r="B379" s="11" t="s">
        <v>213</v>
      </c>
      <c r="C379" s="11" t="s">
        <v>215</v>
      </c>
      <c r="D379" s="11" t="s">
        <v>16</v>
      </c>
      <c r="E379" s="12">
        <v>0.77878689999999995</v>
      </c>
      <c r="F379" s="12">
        <v>0.77878689999999995</v>
      </c>
      <c r="G379" s="12">
        <v>0.77878689999999995</v>
      </c>
      <c r="H379" s="11" t="s">
        <v>368</v>
      </c>
      <c r="I379" s="11" t="s">
        <v>50</v>
      </c>
      <c r="J379" s="11" t="s">
        <v>209</v>
      </c>
      <c r="K379" s="11" t="s">
        <v>365</v>
      </c>
      <c r="L379" s="11" t="s">
        <v>366</v>
      </c>
      <c r="M379" s="11" t="s">
        <v>369</v>
      </c>
      <c r="N379" s="11" t="s">
        <v>56</v>
      </c>
    </row>
    <row r="380" spans="1:14" x14ac:dyDescent="0.3">
      <c r="A380" s="10">
        <v>3</v>
      </c>
      <c r="B380" s="11" t="s">
        <v>213</v>
      </c>
      <c r="C380" s="11" t="s">
        <v>215</v>
      </c>
      <c r="D380" s="11" t="s">
        <v>16</v>
      </c>
      <c r="E380" s="12">
        <v>1.147686</v>
      </c>
      <c r="F380" s="12">
        <v>1.147686</v>
      </c>
      <c r="G380" s="12">
        <v>1.147686</v>
      </c>
      <c r="H380" s="11" t="s">
        <v>370</v>
      </c>
      <c r="I380" s="11" t="s">
        <v>50</v>
      </c>
      <c r="J380" s="11" t="s">
        <v>209</v>
      </c>
      <c r="K380" s="11" t="s">
        <v>365</v>
      </c>
      <c r="L380" s="11" t="s">
        <v>366</v>
      </c>
      <c r="M380" s="11" t="s">
        <v>371</v>
      </c>
      <c r="N380" s="11" t="s">
        <v>56</v>
      </c>
    </row>
    <row r="381" spans="1:14" x14ac:dyDescent="0.3">
      <c r="A381" s="10">
        <v>3</v>
      </c>
      <c r="B381" s="11" t="s">
        <v>213</v>
      </c>
      <c r="C381" s="11" t="s">
        <v>215</v>
      </c>
      <c r="D381" s="11" t="s">
        <v>16</v>
      </c>
      <c r="E381" s="12">
        <v>13.451750000000001</v>
      </c>
      <c r="F381" s="12">
        <v>13.451750000000001</v>
      </c>
      <c r="G381" s="12">
        <v>13.451750000000001</v>
      </c>
      <c r="H381" s="11" t="s">
        <v>372</v>
      </c>
      <c r="I381" s="11" t="s">
        <v>50</v>
      </c>
      <c r="J381" s="11" t="s">
        <v>209</v>
      </c>
      <c r="K381" s="11" t="s">
        <v>365</v>
      </c>
      <c r="L381" s="11" t="s">
        <v>162</v>
      </c>
      <c r="M381" s="11" t="s">
        <v>373</v>
      </c>
      <c r="N381" s="11" t="s">
        <v>56</v>
      </c>
    </row>
    <row r="382" spans="1:14" x14ac:dyDescent="0.3">
      <c r="A382" s="10">
        <v>3</v>
      </c>
      <c r="B382" s="11" t="s">
        <v>213</v>
      </c>
      <c r="C382" s="11" t="s">
        <v>215</v>
      </c>
      <c r="D382" s="11" t="s">
        <v>16</v>
      </c>
      <c r="E382" s="12">
        <v>1.629875</v>
      </c>
      <c r="F382" s="12">
        <v>1.8948306942595501</v>
      </c>
      <c r="G382" s="12">
        <v>2.0534954790499902</v>
      </c>
      <c r="H382" s="11" t="s">
        <v>208</v>
      </c>
      <c r="I382" s="11" t="s">
        <v>50</v>
      </c>
      <c r="J382" s="11" t="s">
        <v>209</v>
      </c>
      <c r="K382" s="11" t="s">
        <v>210</v>
      </c>
      <c r="L382" s="11" t="s">
        <v>211</v>
      </c>
      <c r="M382" s="11" t="s">
        <v>212</v>
      </c>
      <c r="N382" s="11" t="s">
        <v>56</v>
      </c>
    </row>
    <row r="383" spans="1:14" x14ac:dyDescent="0.3">
      <c r="A383" s="10">
        <v>3</v>
      </c>
      <c r="B383" s="11" t="s">
        <v>213</v>
      </c>
      <c r="C383" s="11" t="s">
        <v>216</v>
      </c>
      <c r="D383" s="11" t="s">
        <v>16</v>
      </c>
      <c r="E383" s="12">
        <v>4.3197770000000002</v>
      </c>
      <c r="F383" s="12">
        <v>4.96314568202631</v>
      </c>
      <c r="G383" s="12">
        <v>5.3432107423813298</v>
      </c>
      <c r="H383" s="11" t="s">
        <v>51</v>
      </c>
      <c r="I383" s="11" t="s">
        <v>52</v>
      </c>
      <c r="J383" s="11" t="s">
        <v>37</v>
      </c>
      <c r="K383" s="11" t="s">
        <v>53</v>
      </c>
      <c r="L383" s="11" t="s">
        <v>54</v>
      </c>
      <c r="M383" s="11" t="s">
        <v>55</v>
      </c>
      <c r="N383" s="11" t="s">
        <v>56</v>
      </c>
    </row>
    <row r="384" spans="1:14" x14ac:dyDescent="0.3">
      <c r="A384" s="10">
        <v>3</v>
      </c>
      <c r="B384" s="11" t="s">
        <v>213</v>
      </c>
      <c r="C384" s="11" t="s">
        <v>216</v>
      </c>
      <c r="D384" s="11" t="s">
        <v>16</v>
      </c>
      <c r="E384" s="12">
        <v>14.701560000000001</v>
      </c>
      <c r="F384" s="12">
        <v>16.891146008937699</v>
      </c>
      <c r="G384" s="12">
        <v>18.1846269661058</v>
      </c>
      <c r="H384" s="11" t="s">
        <v>57</v>
      </c>
      <c r="I384" s="11" t="s">
        <v>52</v>
      </c>
      <c r="J384" s="11" t="s">
        <v>37</v>
      </c>
      <c r="K384" s="11" t="s">
        <v>53</v>
      </c>
      <c r="L384" s="11" t="s">
        <v>54</v>
      </c>
      <c r="M384" s="11" t="s">
        <v>58</v>
      </c>
      <c r="N384" s="11" t="s">
        <v>56</v>
      </c>
    </row>
    <row r="385" spans="1:14" x14ac:dyDescent="0.3">
      <c r="A385" s="10">
        <v>3</v>
      </c>
      <c r="B385" s="11" t="s">
        <v>213</v>
      </c>
      <c r="C385" s="11" t="s">
        <v>216</v>
      </c>
      <c r="D385" s="11" t="s">
        <v>16</v>
      </c>
      <c r="E385" s="12">
        <v>9.6001160000000002E-2</v>
      </c>
      <c r="F385" s="12">
        <v>0.110299152646888</v>
      </c>
      <c r="G385" s="12">
        <v>0.118745580939263</v>
      </c>
      <c r="H385" s="11" t="s">
        <v>59</v>
      </c>
      <c r="I385" s="11" t="s">
        <v>52</v>
      </c>
      <c r="J385" s="11" t="s">
        <v>37</v>
      </c>
      <c r="K385" s="11" t="s">
        <v>53</v>
      </c>
      <c r="L385" s="11" t="s">
        <v>60</v>
      </c>
      <c r="M385" s="11" t="s">
        <v>61</v>
      </c>
      <c r="N385" s="11" t="s">
        <v>56</v>
      </c>
    </row>
    <row r="386" spans="1:14" x14ac:dyDescent="0.3">
      <c r="A386" s="10">
        <v>3</v>
      </c>
      <c r="B386" s="11" t="s">
        <v>213</v>
      </c>
      <c r="C386" s="11" t="s">
        <v>216</v>
      </c>
      <c r="D386" s="11" t="s">
        <v>16</v>
      </c>
      <c r="E386" s="12">
        <v>2.7769819999999998</v>
      </c>
      <c r="F386" s="12">
        <v>3.1905735463577898</v>
      </c>
      <c r="G386" s="12">
        <v>3.4348995454625499</v>
      </c>
      <c r="H386" s="11" t="s">
        <v>62</v>
      </c>
      <c r="I386" s="11" t="s">
        <v>52</v>
      </c>
      <c r="J386" s="11" t="s">
        <v>37</v>
      </c>
      <c r="K386" s="11" t="s">
        <v>53</v>
      </c>
      <c r="L386" s="11" t="s">
        <v>60</v>
      </c>
      <c r="M386" s="11" t="s">
        <v>63</v>
      </c>
      <c r="N386" s="11" t="s">
        <v>56</v>
      </c>
    </row>
    <row r="387" spans="1:14" x14ac:dyDescent="0.3">
      <c r="A387" s="10">
        <v>3</v>
      </c>
      <c r="B387" s="11" t="s">
        <v>213</v>
      </c>
      <c r="C387" s="11" t="s">
        <v>216</v>
      </c>
      <c r="D387" s="11" t="s">
        <v>16</v>
      </c>
      <c r="E387" s="12">
        <v>1.915683</v>
      </c>
      <c r="F387" s="12">
        <v>2.2009964425435</v>
      </c>
      <c r="G387" s="12">
        <v>2.3695431464627199</v>
      </c>
      <c r="H387" s="11" t="s">
        <v>64</v>
      </c>
      <c r="I387" s="11" t="s">
        <v>52</v>
      </c>
      <c r="J387" s="11" t="s">
        <v>37</v>
      </c>
      <c r="K387" s="11" t="s">
        <v>53</v>
      </c>
      <c r="L387" s="11" t="s">
        <v>60</v>
      </c>
      <c r="M387" s="11" t="s">
        <v>65</v>
      </c>
      <c r="N387" s="11" t="s">
        <v>56</v>
      </c>
    </row>
    <row r="388" spans="1:14" x14ac:dyDescent="0.3">
      <c r="A388" s="10">
        <v>3</v>
      </c>
      <c r="B388" s="11" t="s">
        <v>213</v>
      </c>
      <c r="C388" s="11" t="s">
        <v>216</v>
      </c>
      <c r="D388" s="11" t="s">
        <v>16</v>
      </c>
      <c r="E388" s="12">
        <v>113.1598</v>
      </c>
      <c r="F388" s="12">
        <v>131.66261277228</v>
      </c>
      <c r="G388" s="12">
        <v>131.00642294645601</v>
      </c>
      <c r="H388" s="11" t="s">
        <v>227</v>
      </c>
      <c r="I388" s="11" t="s">
        <v>67</v>
      </c>
      <c r="J388" s="11" t="s">
        <v>68</v>
      </c>
      <c r="K388" s="11" t="s">
        <v>228</v>
      </c>
      <c r="L388" s="11" t="s">
        <v>229</v>
      </c>
      <c r="M388" s="11" t="s">
        <v>230</v>
      </c>
      <c r="N388" s="11" t="s">
        <v>56</v>
      </c>
    </row>
    <row r="389" spans="1:14" x14ac:dyDescent="0.3">
      <c r="A389" s="10">
        <v>3</v>
      </c>
      <c r="B389" s="11" t="s">
        <v>213</v>
      </c>
      <c r="C389" s="11" t="s">
        <v>216</v>
      </c>
      <c r="D389" s="11" t="s">
        <v>16</v>
      </c>
      <c r="E389" s="12">
        <v>11.621169999999999</v>
      </c>
      <c r="F389" s="12">
        <v>13.521353039426</v>
      </c>
      <c r="G389" s="12">
        <v>13.4539643243684</v>
      </c>
      <c r="H389" s="11" t="s">
        <v>231</v>
      </c>
      <c r="I389" s="11" t="s">
        <v>67</v>
      </c>
      <c r="J389" s="11" t="s">
        <v>68</v>
      </c>
      <c r="K389" s="11" t="s">
        <v>228</v>
      </c>
      <c r="L389" s="11" t="s">
        <v>229</v>
      </c>
      <c r="M389" s="11" t="s">
        <v>232</v>
      </c>
      <c r="N389" s="11" t="s">
        <v>56</v>
      </c>
    </row>
    <row r="390" spans="1:14" x14ac:dyDescent="0.3">
      <c r="A390" s="10">
        <v>3</v>
      </c>
      <c r="B390" s="11" t="s">
        <v>213</v>
      </c>
      <c r="C390" s="11" t="s">
        <v>216</v>
      </c>
      <c r="D390" s="11" t="s">
        <v>16</v>
      </c>
      <c r="E390" s="12">
        <v>155.14009999999999</v>
      </c>
      <c r="F390" s="12">
        <v>180.50713161169199</v>
      </c>
      <c r="G390" s="12">
        <v>179.607506875723</v>
      </c>
      <c r="H390" s="11" t="s">
        <v>233</v>
      </c>
      <c r="I390" s="11" t="s">
        <v>67</v>
      </c>
      <c r="J390" s="11" t="s">
        <v>68</v>
      </c>
      <c r="K390" s="11" t="s">
        <v>228</v>
      </c>
      <c r="L390" s="11" t="s">
        <v>229</v>
      </c>
      <c r="M390" s="11" t="s">
        <v>234</v>
      </c>
      <c r="N390" s="11" t="s">
        <v>56</v>
      </c>
    </row>
    <row r="391" spans="1:14" x14ac:dyDescent="0.3">
      <c r="A391" s="10">
        <v>3</v>
      </c>
      <c r="B391" s="11" t="s">
        <v>213</v>
      </c>
      <c r="C391" s="11" t="s">
        <v>216</v>
      </c>
      <c r="D391" s="11" t="s">
        <v>16</v>
      </c>
      <c r="E391" s="12">
        <v>0.60404899999999995</v>
      </c>
      <c r="F391" s="12">
        <v>0.60404899999999995</v>
      </c>
      <c r="G391" s="12">
        <v>0.60404899999999995</v>
      </c>
      <c r="H391" s="11" t="s">
        <v>381</v>
      </c>
      <c r="I391" s="11" t="s">
        <v>236</v>
      </c>
      <c r="J391" s="11" t="s">
        <v>68</v>
      </c>
      <c r="K391" s="11" t="s">
        <v>237</v>
      </c>
      <c r="L391" s="11" t="s">
        <v>238</v>
      </c>
      <c r="M391" s="11" t="s">
        <v>382</v>
      </c>
      <c r="N391" s="11" t="s">
        <v>56</v>
      </c>
    </row>
    <row r="392" spans="1:14" x14ac:dyDescent="0.3">
      <c r="A392" s="10">
        <v>3</v>
      </c>
      <c r="B392" s="11" t="s">
        <v>213</v>
      </c>
      <c r="C392" s="11" t="s">
        <v>216</v>
      </c>
      <c r="D392" s="11" t="s">
        <v>16</v>
      </c>
      <c r="E392" s="12">
        <v>3.4635850000000001</v>
      </c>
      <c r="F392" s="12">
        <v>3.4635850000000001</v>
      </c>
      <c r="G392" s="12">
        <v>3.4635850000000001</v>
      </c>
      <c r="H392" s="11" t="s">
        <v>235</v>
      </c>
      <c r="I392" s="11" t="s">
        <v>236</v>
      </c>
      <c r="J392" s="11" t="s">
        <v>68</v>
      </c>
      <c r="K392" s="11" t="s">
        <v>237</v>
      </c>
      <c r="L392" s="11" t="s">
        <v>238</v>
      </c>
      <c r="M392" s="11" t="s">
        <v>239</v>
      </c>
      <c r="N392" s="11" t="s">
        <v>56</v>
      </c>
    </row>
    <row r="393" spans="1:14" x14ac:dyDescent="0.3">
      <c r="A393" s="10">
        <v>3</v>
      </c>
      <c r="B393" s="11" t="s">
        <v>213</v>
      </c>
      <c r="C393" s="11" t="s">
        <v>216</v>
      </c>
      <c r="D393" s="11" t="s">
        <v>16</v>
      </c>
      <c r="E393" s="12">
        <v>24.276679999999999</v>
      </c>
      <c r="F393" s="12">
        <v>22.60887729928</v>
      </c>
      <c r="G393" s="12">
        <v>21.606250184</v>
      </c>
      <c r="H393" s="11" t="s">
        <v>242</v>
      </c>
      <c r="I393" s="11" t="s">
        <v>243</v>
      </c>
      <c r="J393" s="11" t="s">
        <v>68</v>
      </c>
      <c r="K393" s="11" t="s">
        <v>244</v>
      </c>
      <c r="L393" s="11" t="s">
        <v>245</v>
      </c>
      <c r="M393" s="11" t="s">
        <v>246</v>
      </c>
      <c r="N393" s="11" t="s">
        <v>56</v>
      </c>
    </row>
    <row r="394" spans="1:14" x14ac:dyDescent="0.3">
      <c r="A394" s="10">
        <v>3</v>
      </c>
      <c r="B394" s="11" t="s">
        <v>213</v>
      </c>
      <c r="C394" s="11" t="s">
        <v>216</v>
      </c>
      <c r="D394" s="11" t="s">
        <v>16</v>
      </c>
      <c r="E394" s="12">
        <v>10.958959999999999</v>
      </c>
      <c r="F394" s="12">
        <v>10.855946251488</v>
      </c>
      <c r="G394" s="12">
        <v>10.793480176752</v>
      </c>
      <c r="H394" s="11" t="s">
        <v>247</v>
      </c>
      <c r="I394" s="11" t="s">
        <v>243</v>
      </c>
      <c r="J394" s="11" t="s">
        <v>68</v>
      </c>
      <c r="K394" s="11" t="s">
        <v>244</v>
      </c>
      <c r="L394" s="11" t="s">
        <v>248</v>
      </c>
      <c r="M394" s="11" t="s">
        <v>246</v>
      </c>
      <c r="N394" s="11" t="s">
        <v>56</v>
      </c>
    </row>
    <row r="395" spans="1:14" x14ac:dyDescent="0.3">
      <c r="A395" s="10">
        <v>3</v>
      </c>
      <c r="B395" s="11" t="s">
        <v>213</v>
      </c>
      <c r="C395" s="11" t="s">
        <v>216</v>
      </c>
      <c r="D395" s="11" t="s">
        <v>16</v>
      </c>
      <c r="E395" s="12">
        <v>0.98149184160000003</v>
      </c>
      <c r="F395" s="12">
        <v>0.98149188450000002</v>
      </c>
      <c r="G395" s="12">
        <v>0.98149188450000002</v>
      </c>
      <c r="H395" s="11" t="s">
        <v>249</v>
      </c>
      <c r="I395" s="11" t="s">
        <v>243</v>
      </c>
      <c r="J395" s="11" t="s">
        <v>68</v>
      </c>
      <c r="K395" s="11" t="s">
        <v>244</v>
      </c>
      <c r="L395" s="11" t="s">
        <v>250</v>
      </c>
      <c r="M395" s="11" t="s">
        <v>246</v>
      </c>
      <c r="N395" s="11" t="s">
        <v>56</v>
      </c>
    </row>
    <row r="396" spans="1:14" x14ac:dyDescent="0.3">
      <c r="A396" s="10">
        <v>3</v>
      </c>
      <c r="B396" s="11" t="s">
        <v>213</v>
      </c>
      <c r="C396" s="11" t="s">
        <v>216</v>
      </c>
      <c r="D396" s="11" t="s">
        <v>16</v>
      </c>
      <c r="E396" s="12">
        <v>3.2318235334000001</v>
      </c>
      <c r="F396" s="12">
        <v>3.2318236748000002</v>
      </c>
      <c r="G396" s="12">
        <v>3.2318236748000002</v>
      </c>
      <c r="H396" s="11" t="s">
        <v>251</v>
      </c>
      <c r="I396" s="11" t="s">
        <v>243</v>
      </c>
      <c r="J396" s="11" t="s">
        <v>68</v>
      </c>
      <c r="K396" s="11" t="s">
        <v>244</v>
      </c>
      <c r="L396" s="11" t="s">
        <v>252</v>
      </c>
      <c r="M396" s="11" t="s">
        <v>246</v>
      </c>
      <c r="N396" s="11" t="s">
        <v>56</v>
      </c>
    </row>
    <row r="397" spans="1:14" x14ac:dyDescent="0.3">
      <c r="A397" s="10">
        <v>3</v>
      </c>
      <c r="B397" s="11" t="s">
        <v>213</v>
      </c>
      <c r="C397" s="11" t="s">
        <v>216</v>
      </c>
      <c r="D397" s="11" t="s">
        <v>16</v>
      </c>
      <c r="E397" s="12">
        <v>1.5301568E-2</v>
      </c>
      <c r="F397" s="12">
        <v>1.53015746999999E-2</v>
      </c>
      <c r="G397" s="12">
        <v>1.53015746999999E-2</v>
      </c>
      <c r="H397" s="11" t="s">
        <v>253</v>
      </c>
      <c r="I397" s="11" t="s">
        <v>243</v>
      </c>
      <c r="J397" s="11" t="s">
        <v>68</v>
      </c>
      <c r="K397" s="11" t="s">
        <v>244</v>
      </c>
      <c r="L397" s="11" t="s">
        <v>254</v>
      </c>
      <c r="M397" s="11" t="s">
        <v>255</v>
      </c>
      <c r="N397" s="11" t="s">
        <v>56</v>
      </c>
    </row>
    <row r="398" spans="1:14" x14ac:dyDescent="0.3">
      <c r="A398" s="10">
        <v>3</v>
      </c>
      <c r="B398" s="11" t="s">
        <v>213</v>
      </c>
      <c r="C398" s="11" t="s">
        <v>216</v>
      </c>
      <c r="D398" s="11" t="s">
        <v>16</v>
      </c>
      <c r="E398" s="12">
        <v>0.40327940000000001</v>
      </c>
      <c r="F398" s="12">
        <v>0.40327957489999999</v>
      </c>
      <c r="G398" s="12">
        <v>0.40327957489999999</v>
      </c>
      <c r="H398" s="11" t="s">
        <v>256</v>
      </c>
      <c r="I398" s="11" t="s">
        <v>243</v>
      </c>
      <c r="J398" s="11" t="s">
        <v>68</v>
      </c>
      <c r="K398" s="11" t="s">
        <v>244</v>
      </c>
      <c r="L398" s="11" t="s">
        <v>257</v>
      </c>
      <c r="M398" s="11" t="s">
        <v>255</v>
      </c>
      <c r="N398" s="11" t="s">
        <v>56</v>
      </c>
    </row>
    <row r="399" spans="1:14" x14ac:dyDescent="0.3">
      <c r="A399" s="10">
        <v>3</v>
      </c>
      <c r="B399" s="11" t="s">
        <v>213</v>
      </c>
      <c r="C399" s="11" t="s">
        <v>216</v>
      </c>
      <c r="D399" s="11" t="s">
        <v>16</v>
      </c>
      <c r="E399" s="12">
        <v>1.3784111999999999</v>
      </c>
      <c r="F399" s="12">
        <v>1.3784108960000001</v>
      </c>
      <c r="G399" s="12">
        <v>1.3784108960000001</v>
      </c>
      <c r="H399" s="11" t="s">
        <v>258</v>
      </c>
      <c r="I399" s="11" t="s">
        <v>243</v>
      </c>
      <c r="J399" s="11" t="s">
        <v>68</v>
      </c>
      <c r="K399" s="11" t="s">
        <v>244</v>
      </c>
      <c r="L399" s="11" t="s">
        <v>259</v>
      </c>
      <c r="M399" s="11" t="s">
        <v>260</v>
      </c>
      <c r="N399" s="11" t="s">
        <v>56</v>
      </c>
    </row>
    <row r="400" spans="1:14" x14ac:dyDescent="0.3">
      <c r="A400" s="10">
        <v>3</v>
      </c>
      <c r="B400" s="11" t="s">
        <v>213</v>
      </c>
      <c r="C400" s="11" t="s">
        <v>216</v>
      </c>
      <c r="D400" s="11" t="s">
        <v>16</v>
      </c>
      <c r="E400" s="12">
        <v>0.82183519999999999</v>
      </c>
      <c r="F400" s="12">
        <v>0.82183523589999996</v>
      </c>
      <c r="G400" s="12">
        <v>0.82183523589999996</v>
      </c>
      <c r="H400" s="11" t="s">
        <v>261</v>
      </c>
      <c r="I400" s="11" t="s">
        <v>243</v>
      </c>
      <c r="J400" s="11" t="s">
        <v>68</v>
      </c>
      <c r="K400" s="11" t="s">
        <v>244</v>
      </c>
      <c r="L400" s="11" t="s">
        <v>262</v>
      </c>
      <c r="M400" s="11" t="s">
        <v>74</v>
      </c>
      <c r="N400" s="11" t="s">
        <v>56</v>
      </c>
    </row>
    <row r="401" spans="1:14" x14ac:dyDescent="0.3">
      <c r="A401" s="10">
        <v>3</v>
      </c>
      <c r="B401" s="11" t="s">
        <v>213</v>
      </c>
      <c r="C401" s="11" t="s">
        <v>216</v>
      </c>
      <c r="D401" s="11" t="s">
        <v>16</v>
      </c>
      <c r="E401" s="12">
        <v>2.5844824000000002</v>
      </c>
      <c r="F401" s="12">
        <v>2.8281993617064001</v>
      </c>
      <c r="G401" s="12">
        <v>2.9744810795832</v>
      </c>
      <c r="H401" s="11" t="s">
        <v>263</v>
      </c>
      <c r="I401" s="11" t="s">
        <v>243</v>
      </c>
      <c r="J401" s="11" t="s">
        <v>68</v>
      </c>
      <c r="K401" s="11" t="s">
        <v>244</v>
      </c>
      <c r="L401" s="11" t="s">
        <v>264</v>
      </c>
      <c r="M401" s="11" t="s">
        <v>265</v>
      </c>
      <c r="N401" s="11" t="s">
        <v>56</v>
      </c>
    </row>
    <row r="402" spans="1:14" x14ac:dyDescent="0.3">
      <c r="A402" s="10">
        <v>3</v>
      </c>
      <c r="B402" s="11" t="s">
        <v>213</v>
      </c>
      <c r="C402" s="11" t="s">
        <v>216</v>
      </c>
      <c r="D402" s="11" t="s">
        <v>16</v>
      </c>
      <c r="E402" s="12">
        <v>1.5210045855086E-2</v>
      </c>
      <c r="F402" s="12">
        <v>1.7475363522027301E-2</v>
      </c>
      <c r="G402" s="12">
        <v>1.8813582368952898E-2</v>
      </c>
      <c r="H402" s="11" t="s">
        <v>66</v>
      </c>
      <c r="I402" s="11" t="s">
        <v>67</v>
      </c>
      <c r="J402" s="11" t="s">
        <v>68</v>
      </c>
      <c r="K402" s="11" t="s">
        <v>69</v>
      </c>
      <c r="L402" s="11" t="s">
        <v>70</v>
      </c>
      <c r="M402" s="11" t="s">
        <v>71</v>
      </c>
      <c r="N402" s="11" t="s">
        <v>56</v>
      </c>
    </row>
    <row r="403" spans="1:14" x14ac:dyDescent="0.3">
      <c r="A403" s="10">
        <v>3</v>
      </c>
      <c r="B403" s="11" t="s">
        <v>213</v>
      </c>
      <c r="C403" s="11" t="s">
        <v>216</v>
      </c>
      <c r="D403" s="11" t="s">
        <v>16</v>
      </c>
      <c r="E403" s="12">
        <v>4.0759610000000004</v>
      </c>
      <c r="F403" s="12">
        <v>4.6830167939821097</v>
      </c>
      <c r="G403" s="12">
        <v>5.0416302972878801</v>
      </c>
      <c r="H403" s="11" t="s">
        <v>72</v>
      </c>
      <c r="I403" s="11" t="s">
        <v>67</v>
      </c>
      <c r="J403" s="11" t="s">
        <v>68</v>
      </c>
      <c r="K403" s="11" t="s">
        <v>69</v>
      </c>
      <c r="L403" s="11" t="s">
        <v>73</v>
      </c>
      <c r="M403" s="11" t="s">
        <v>74</v>
      </c>
      <c r="N403" s="11" t="s">
        <v>56</v>
      </c>
    </row>
    <row r="404" spans="1:14" x14ac:dyDescent="0.3">
      <c r="A404" s="10">
        <v>3</v>
      </c>
      <c r="B404" s="11" t="s">
        <v>213</v>
      </c>
      <c r="C404" s="11" t="s">
        <v>216</v>
      </c>
      <c r="D404" s="11" t="s">
        <v>16</v>
      </c>
      <c r="E404" s="12">
        <v>43.332048999999998</v>
      </c>
      <c r="F404" s="12">
        <v>43.332048999999998</v>
      </c>
      <c r="G404" s="12">
        <v>43.332048999999998</v>
      </c>
      <c r="H404" s="11" t="s">
        <v>268</v>
      </c>
      <c r="I404" s="11" t="s">
        <v>269</v>
      </c>
      <c r="J404" s="11" t="s">
        <v>68</v>
      </c>
      <c r="K404" s="11" t="s">
        <v>270</v>
      </c>
      <c r="L404" s="11" t="s">
        <v>271</v>
      </c>
      <c r="M404" s="11" t="s">
        <v>266</v>
      </c>
      <c r="N404" s="11" t="s">
        <v>56</v>
      </c>
    </row>
    <row r="405" spans="1:14" x14ac:dyDescent="0.3">
      <c r="A405" s="10">
        <v>3</v>
      </c>
      <c r="B405" s="11" t="s">
        <v>213</v>
      </c>
      <c r="C405" s="11" t="s">
        <v>216</v>
      </c>
      <c r="D405" s="11" t="s">
        <v>16</v>
      </c>
      <c r="E405" s="12">
        <v>2.1186029999999998</v>
      </c>
      <c r="F405" s="12">
        <v>2.1186029999999998</v>
      </c>
      <c r="G405" s="12">
        <v>2.1186029999999998</v>
      </c>
      <c r="H405" s="11" t="s">
        <v>272</v>
      </c>
      <c r="I405" s="11" t="s">
        <v>269</v>
      </c>
      <c r="J405" s="11" t="s">
        <v>68</v>
      </c>
      <c r="K405" s="11" t="s">
        <v>270</v>
      </c>
      <c r="L405" s="11" t="s">
        <v>271</v>
      </c>
      <c r="M405" s="11" t="s">
        <v>267</v>
      </c>
      <c r="N405" s="11" t="s">
        <v>56</v>
      </c>
    </row>
    <row r="406" spans="1:14" x14ac:dyDescent="0.3">
      <c r="A406" s="10">
        <v>3</v>
      </c>
      <c r="B406" s="11" t="s">
        <v>213</v>
      </c>
      <c r="C406" s="11" t="s">
        <v>216</v>
      </c>
      <c r="D406" s="11" t="s">
        <v>16</v>
      </c>
      <c r="E406" s="12">
        <v>25.569766170000001</v>
      </c>
      <c r="F406" s="12">
        <v>24.6072571477611</v>
      </c>
      <c r="G406" s="12">
        <v>27.133207966771199</v>
      </c>
      <c r="H406" s="11" t="s">
        <v>100</v>
      </c>
      <c r="I406" s="11" t="s">
        <v>23</v>
      </c>
      <c r="J406" s="11" t="s">
        <v>101</v>
      </c>
      <c r="K406" s="11" t="s">
        <v>102</v>
      </c>
      <c r="L406" s="11" t="s">
        <v>103</v>
      </c>
      <c r="M406" s="11" t="s">
        <v>104</v>
      </c>
      <c r="N406" s="11" t="s">
        <v>56</v>
      </c>
    </row>
    <row r="407" spans="1:14" x14ac:dyDescent="0.3">
      <c r="A407" s="10">
        <v>3</v>
      </c>
      <c r="B407" s="11" t="s">
        <v>213</v>
      </c>
      <c r="C407" s="11" t="s">
        <v>216</v>
      </c>
      <c r="D407" s="11" t="s">
        <v>16</v>
      </c>
      <c r="E407" s="12">
        <v>0.34885871600000001</v>
      </c>
      <c r="F407" s="12">
        <v>0.40081620647376998</v>
      </c>
      <c r="G407" s="12">
        <v>0.43150969110316501</v>
      </c>
      <c r="H407" s="11" t="s">
        <v>105</v>
      </c>
      <c r="I407" s="11" t="s">
        <v>106</v>
      </c>
      <c r="J407" s="11" t="s">
        <v>101</v>
      </c>
      <c r="K407" s="11" t="s">
        <v>107</v>
      </c>
      <c r="L407" s="11" t="s">
        <v>108</v>
      </c>
      <c r="M407" s="11" t="s">
        <v>104</v>
      </c>
      <c r="N407" s="11" t="s">
        <v>56</v>
      </c>
    </row>
    <row r="408" spans="1:14" x14ac:dyDescent="0.3">
      <c r="A408" s="10">
        <v>3</v>
      </c>
      <c r="B408" s="11" t="s">
        <v>213</v>
      </c>
      <c r="C408" s="11" t="s">
        <v>216</v>
      </c>
      <c r="D408" s="11" t="s">
        <v>16</v>
      </c>
      <c r="E408" s="12">
        <v>245.70882280000001</v>
      </c>
      <c r="F408" s="12">
        <v>282.30361958860101</v>
      </c>
      <c r="G408" s="12">
        <v>303.92171204273501</v>
      </c>
      <c r="H408" s="11" t="s">
        <v>109</v>
      </c>
      <c r="I408" s="11" t="s">
        <v>26</v>
      </c>
      <c r="J408" s="11" t="s">
        <v>101</v>
      </c>
      <c r="K408" s="11" t="s">
        <v>110</v>
      </c>
      <c r="L408" s="11" t="s">
        <v>108</v>
      </c>
      <c r="M408" s="11" t="s">
        <v>104</v>
      </c>
      <c r="N408" s="11" t="s">
        <v>56</v>
      </c>
    </row>
    <row r="409" spans="1:14" x14ac:dyDescent="0.3">
      <c r="A409" s="10">
        <v>3</v>
      </c>
      <c r="B409" s="11" t="s">
        <v>213</v>
      </c>
      <c r="C409" s="11" t="s">
        <v>216</v>
      </c>
      <c r="D409" s="11" t="s">
        <v>16</v>
      </c>
      <c r="E409" s="12">
        <v>52.463769999999997</v>
      </c>
      <c r="F409" s="12">
        <v>60.218322517212997</v>
      </c>
      <c r="G409" s="12">
        <v>62.202654484259703</v>
      </c>
      <c r="H409" s="11" t="s">
        <v>111</v>
      </c>
      <c r="I409" s="11" t="s">
        <v>112</v>
      </c>
      <c r="J409" s="11" t="s">
        <v>101</v>
      </c>
      <c r="K409" s="11" t="s">
        <v>113</v>
      </c>
      <c r="L409" s="11" t="s">
        <v>114</v>
      </c>
      <c r="M409" s="11" t="s">
        <v>115</v>
      </c>
      <c r="N409" s="11" t="s">
        <v>56</v>
      </c>
    </row>
    <row r="410" spans="1:14" x14ac:dyDescent="0.3">
      <c r="A410" s="10">
        <v>3</v>
      </c>
      <c r="B410" s="11" t="s">
        <v>213</v>
      </c>
      <c r="C410" s="11" t="s">
        <v>216</v>
      </c>
      <c r="D410" s="11" t="s">
        <v>16</v>
      </c>
      <c r="E410" s="12">
        <v>11.249140000000001</v>
      </c>
      <c r="F410" s="12">
        <v>12.9118502265712</v>
      </c>
      <c r="G410" s="12">
        <v>13.337325332607</v>
      </c>
      <c r="H410" s="11" t="s">
        <v>311</v>
      </c>
      <c r="I410" s="11" t="s">
        <v>112</v>
      </c>
      <c r="J410" s="11" t="s">
        <v>101</v>
      </c>
      <c r="K410" s="11" t="s">
        <v>113</v>
      </c>
      <c r="L410" s="11" t="s">
        <v>114</v>
      </c>
      <c r="M410" s="11" t="s">
        <v>312</v>
      </c>
      <c r="N410" s="11" t="s">
        <v>56</v>
      </c>
    </row>
    <row r="411" spans="1:14" x14ac:dyDescent="0.3">
      <c r="A411" s="10">
        <v>3</v>
      </c>
      <c r="B411" s="11" t="s">
        <v>213</v>
      </c>
      <c r="C411" s="11" t="s">
        <v>216</v>
      </c>
      <c r="D411" s="11" t="s">
        <v>16</v>
      </c>
      <c r="E411" s="12">
        <v>9.7898320000000005</v>
      </c>
      <c r="F411" s="12">
        <v>9.7898320000000005</v>
      </c>
      <c r="G411" s="12">
        <v>9.7898320000000005</v>
      </c>
      <c r="H411" s="11" t="s">
        <v>116</v>
      </c>
      <c r="I411" s="11" t="s">
        <v>112</v>
      </c>
      <c r="J411" s="11" t="s">
        <v>101</v>
      </c>
      <c r="K411" s="11" t="s">
        <v>113</v>
      </c>
      <c r="L411" s="11" t="s">
        <v>117</v>
      </c>
      <c r="M411" s="11" t="s">
        <v>104</v>
      </c>
      <c r="N411" s="11" t="s">
        <v>56</v>
      </c>
    </row>
    <row r="412" spans="1:14" x14ac:dyDescent="0.3">
      <c r="A412" s="10">
        <v>3</v>
      </c>
      <c r="B412" s="11" t="s">
        <v>213</v>
      </c>
      <c r="C412" s="11" t="s">
        <v>216</v>
      </c>
      <c r="D412" s="11" t="s">
        <v>16</v>
      </c>
      <c r="E412" s="12">
        <v>76.325959999999995</v>
      </c>
      <c r="F412" s="12">
        <v>87.607529457297801</v>
      </c>
      <c r="G412" s="12">
        <v>90.494398669013407</v>
      </c>
      <c r="H412" s="11" t="s">
        <v>118</v>
      </c>
      <c r="I412" s="11" t="s">
        <v>112</v>
      </c>
      <c r="J412" s="11" t="s">
        <v>101</v>
      </c>
      <c r="K412" s="11" t="s">
        <v>113</v>
      </c>
      <c r="L412" s="11" t="s">
        <v>119</v>
      </c>
      <c r="M412" s="11" t="s">
        <v>104</v>
      </c>
      <c r="N412" s="11" t="s">
        <v>56</v>
      </c>
    </row>
    <row r="413" spans="1:14" x14ac:dyDescent="0.3">
      <c r="A413" s="10">
        <v>3</v>
      </c>
      <c r="B413" s="11" t="s">
        <v>213</v>
      </c>
      <c r="C413" s="11" t="s">
        <v>216</v>
      </c>
      <c r="D413" s="11" t="s">
        <v>16</v>
      </c>
      <c r="E413" s="12">
        <v>72.880816719999999</v>
      </c>
      <c r="F413" s="12">
        <v>77.8220304245595</v>
      </c>
      <c r="G413" s="12">
        <v>79.137432103871703</v>
      </c>
      <c r="H413" s="11" t="s">
        <v>313</v>
      </c>
      <c r="I413" s="11" t="s">
        <v>112</v>
      </c>
      <c r="J413" s="11" t="s">
        <v>101</v>
      </c>
      <c r="K413" s="11" t="s">
        <v>113</v>
      </c>
      <c r="L413" s="11" t="s">
        <v>314</v>
      </c>
      <c r="M413" s="11" t="s">
        <v>108</v>
      </c>
      <c r="N413" s="11" t="s">
        <v>56</v>
      </c>
    </row>
    <row r="414" spans="1:14" x14ac:dyDescent="0.3">
      <c r="A414" s="10">
        <v>3</v>
      </c>
      <c r="B414" s="11" t="s">
        <v>213</v>
      </c>
      <c r="C414" s="11" t="s">
        <v>216</v>
      </c>
      <c r="D414" s="11" t="s">
        <v>16</v>
      </c>
      <c r="E414" s="12">
        <v>208.276321</v>
      </c>
      <c r="F414" s="12">
        <v>239.29608478388499</v>
      </c>
      <c r="G414" s="12">
        <v>257.62076971817299</v>
      </c>
      <c r="H414" s="11" t="s">
        <v>120</v>
      </c>
      <c r="I414" s="11" t="s">
        <v>112</v>
      </c>
      <c r="J414" s="11" t="s">
        <v>101</v>
      </c>
      <c r="K414" s="11" t="s">
        <v>121</v>
      </c>
      <c r="L414" s="11" t="s">
        <v>122</v>
      </c>
      <c r="M414" s="11" t="s">
        <v>104</v>
      </c>
      <c r="N414" s="11" t="s">
        <v>56</v>
      </c>
    </row>
    <row r="415" spans="1:14" x14ac:dyDescent="0.3">
      <c r="A415" s="10">
        <v>3</v>
      </c>
      <c r="B415" s="11" t="s">
        <v>213</v>
      </c>
      <c r="C415" s="11" t="s">
        <v>216</v>
      </c>
      <c r="D415" s="11" t="s">
        <v>16</v>
      </c>
      <c r="E415" s="12">
        <v>9.4670436020000004</v>
      </c>
      <c r="F415" s="12">
        <v>10.877023646086601</v>
      </c>
      <c r="G415" s="12">
        <v>11.7099584244277</v>
      </c>
      <c r="H415" s="11" t="s">
        <v>123</v>
      </c>
      <c r="I415" s="11" t="s">
        <v>112</v>
      </c>
      <c r="J415" s="11" t="s">
        <v>101</v>
      </c>
      <c r="K415" s="11" t="s">
        <v>121</v>
      </c>
      <c r="L415" s="11" t="s">
        <v>124</v>
      </c>
      <c r="M415" s="11" t="s">
        <v>104</v>
      </c>
      <c r="N415" s="11" t="s">
        <v>56</v>
      </c>
    </row>
    <row r="416" spans="1:14" x14ac:dyDescent="0.3">
      <c r="A416" s="10">
        <v>3</v>
      </c>
      <c r="B416" s="11" t="s">
        <v>213</v>
      </c>
      <c r="C416" s="11" t="s">
        <v>216</v>
      </c>
      <c r="D416" s="11" t="s">
        <v>16</v>
      </c>
      <c r="E416" s="12">
        <v>175.59596289999999</v>
      </c>
      <c r="F416" s="12">
        <v>201.74845716535501</v>
      </c>
      <c r="G416" s="12">
        <v>217.19784037140599</v>
      </c>
      <c r="H416" s="11" t="s">
        <v>125</v>
      </c>
      <c r="I416" s="11" t="s">
        <v>112</v>
      </c>
      <c r="J416" s="11" t="s">
        <v>101</v>
      </c>
      <c r="K416" s="11" t="s">
        <v>121</v>
      </c>
      <c r="L416" s="11" t="s">
        <v>126</v>
      </c>
      <c r="M416" s="11" t="s">
        <v>104</v>
      </c>
      <c r="N416" s="11" t="s">
        <v>56</v>
      </c>
    </row>
    <row r="417" spans="1:14" x14ac:dyDescent="0.3">
      <c r="A417" s="10">
        <v>3</v>
      </c>
      <c r="B417" s="11" t="s">
        <v>213</v>
      </c>
      <c r="C417" s="11" t="s">
        <v>216</v>
      </c>
      <c r="D417" s="11" t="s">
        <v>16</v>
      </c>
      <c r="E417" s="12">
        <v>12.91405735</v>
      </c>
      <c r="F417" s="12">
        <v>14.837420536775999</v>
      </c>
      <c r="G417" s="12">
        <v>15.9736324259906</v>
      </c>
      <c r="H417" s="11" t="s">
        <v>127</v>
      </c>
      <c r="I417" s="11" t="s">
        <v>112</v>
      </c>
      <c r="J417" s="11" t="s">
        <v>101</v>
      </c>
      <c r="K417" s="11" t="s">
        <v>121</v>
      </c>
      <c r="L417" s="11" t="s">
        <v>128</v>
      </c>
      <c r="M417" s="11" t="s">
        <v>104</v>
      </c>
      <c r="N417" s="11" t="s">
        <v>56</v>
      </c>
    </row>
    <row r="418" spans="1:14" x14ac:dyDescent="0.3">
      <c r="A418" s="10">
        <v>3</v>
      </c>
      <c r="B418" s="11" t="s">
        <v>213</v>
      </c>
      <c r="C418" s="11" t="s">
        <v>216</v>
      </c>
      <c r="D418" s="11" t="s">
        <v>16</v>
      </c>
      <c r="E418" s="12">
        <v>228.87127129999999</v>
      </c>
      <c r="F418" s="12">
        <v>262.95835685325102</v>
      </c>
      <c r="G418" s="12">
        <v>283.09503833939402</v>
      </c>
      <c r="H418" s="11" t="s">
        <v>129</v>
      </c>
      <c r="I418" s="11" t="s">
        <v>112</v>
      </c>
      <c r="J418" s="11" t="s">
        <v>101</v>
      </c>
      <c r="K418" s="11" t="s">
        <v>121</v>
      </c>
      <c r="L418" s="11" t="s">
        <v>130</v>
      </c>
      <c r="M418" s="11" t="s">
        <v>104</v>
      </c>
      <c r="N418" s="11" t="s">
        <v>56</v>
      </c>
    </row>
    <row r="419" spans="1:14" x14ac:dyDescent="0.3">
      <c r="A419" s="10">
        <v>3</v>
      </c>
      <c r="B419" s="11" t="s">
        <v>213</v>
      </c>
      <c r="C419" s="11" t="s">
        <v>216</v>
      </c>
      <c r="D419" s="11" t="s">
        <v>16</v>
      </c>
      <c r="E419" s="12">
        <v>368.31093809999999</v>
      </c>
      <c r="F419" s="12">
        <v>423.16555740587398</v>
      </c>
      <c r="G419" s="12">
        <v>455.57049842907702</v>
      </c>
      <c r="H419" s="11" t="s">
        <v>131</v>
      </c>
      <c r="I419" s="11" t="s">
        <v>112</v>
      </c>
      <c r="J419" s="11" t="s">
        <v>101</v>
      </c>
      <c r="K419" s="11" t="s">
        <v>121</v>
      </c>
      <c r="L419" s="11" t="s">
        <v>132</v>
      </c>
      <c r="M419" s="11" t="s">
        <v>104</v>
      </c>
      <c r="N419" s="11" t="s">
        <v>56</v>
      </c>
    </row>
    <row r="420" spans="1:14" x14ac:dyDescent="0.3">
      <c r="A420" s="10">
        <v>3</v>
      </c>
      <c r="B420" s="11" t="s">
        <v>213</v>
      </c>
      <c r="C420" s="11" t="s">
        <v>216</v>
      </c>
      <c r="D420" s="11" t="s">
        <v>16</v>
      </c>
      <c r="E420" s="12">
        <v>5.3032199999999996</v>
      </c>
      <c r="F420" s="12">
        <v>6.0930583786699097</v>
      </c>
      <c r="G420" s="12">
        <v>6.5596492766204104</v>
      </c>
      <c r="H420" s="11" t="s">
        <v>133</v>
      </c>
      <c r="I420" s="11" t="s">
        <v>112</v>
      </c>
      <c r="J420" s="11" t="s">
        <v>101</v>
      </c>
      <c r="K420" s="11" t="s">
        <v>121</v>
      </c>
      <c r="L420" s="11" t="s">
        <v>134</v>
      </c>
      <c r="M420" s="11" t="s">
        <v>135</v>
      </c>
      <c r="N420" s="11" t="s">
        <v>56</v>
      </c>
    </row>
    <row r="421" spans="1:14" x14ac:dyDescent="0.3">
      <c r="A421" s="10">
        <v>3</v>
      </c>
      <c r="B421" s="11" t="s">
        <v>213</v>
      </c>
      <c r="C421" s="11" t="s">
        <v>216</v>
      </c>
      <c r="D421" s="11" t="s">
        <v>16</v>
      </c>
      <c r="E421" s="12">
        <v>5.3032199999999996</v>
      </c>
      <c r="F421" s="12">
        <v>6.0930583786699097</v>
      </c>
      <c r="G421" s="12">
        <v>6.5596492766204104</v>
      </c>
      <c r="H421" s="11" t="s">
        <v>136</v>
      </c>
      <c r="I421" s="11" t="s">
        <v>112</v>
      </c>
      <c r="J421" s="11" t="s">
        <v>101</v>
      </c>
      <c r="K421" s="11" t="s">
        <v>121</v>
      </c>
      <c r="L421" s="11" t="s">
        <v>137</v>
      </c>
      <c r="M421" s="11" t="s">
        <v>104</v>
      </c>
      <c r="N421" s="11" t="s">
        <v>56</v>
      </c>
    </row>
    <row r="422" spans="1:14" x14ac:dyDescent="0.3">
      <c r="A422" s="10">
        <v>3</v>
      </c>
      <c r="B422" s="11" t="s">
        <v>213</v>
      </c>
      <c r="C422" s="11" t="s">
        <v>216</v>
      </c>
      <c r="D422" s="11" t="s">
        <v>16</v>
      </c>
      <c r="E422" s="12">
        <v>0.258763982</v>
      </c>
      <c r="F422" s="12">
        <v>0.26252736632122597</v>
      </c>
      <c r="G422" s="12">
        <v>0.27639537803199299</v>
      </c>
      <c r="H422" s="11" t="s">
        <v>138</v>
      </c>
      <c r="I422" s="11" t="s">
        <v>24</v>
      </c>
      <c r="J422" s="11" t="s">
        <v>101</v>
      </c>
      <c r="K422" s="11" t="s">
        <v>139</v>
      </c>
      <c r="L422" s="11" t="s">
        <v>140</v>
      </c>
      <c r="M422" s="11" t="s">
        <v>104</v>
      </c>
      <c r="N422" s="11" t="s">
        <v>56</v>
      </c>
    </row>
    <row r="423" spans="1:14" x14ac:dyDescent="0.3">
      <c r="A423" s="10">
        <v>3</v>
      </c>
      <c r="B423" s="11" t="s">
        <v>213</v>
      </c>
      <c r="C423" s="11" t="s">
        <v>216</v>
      </c>
      <c r="D423" s="11" t="s">
        <v>16</v>
      </c>
      <c r="E423" s="12">
        <v>165.35544669999999</v>
      </c>
      <c r="F423" s="12">
        <v>189.98276329742001</v>
      </c>
      <c r="G423" s="12">
        <v>204.53115962205999</v>
      </c>
      <c r="H423" s="11" t="s">
        <v>141</v>
      </c>
      <c r="I423" s="11" t="s">
        <v>142</v>
      </c>
      <c r="J423" s="11" t="s">
        <v>101</v>
      </c>
      <c r="K423" s="11" t="s">
        <v>139</v>
      </c>
      <c r="L423" s="11" t="s">
        <v>143</v>
      </c>
      <c r="M423" s="11" t="s">
        <v>104</v>
      </c>
      <c r="N423" s="11" t="s">
        <v>56</v>
      </c>
    </row>
    <row r="424" spans="1:14" x14ac:dyDescent="0.3">
      <c r="A424" s="10">
        <v>3</v>
      </c>
      <c r="B424" s="11" t="s">
        <v>213</v>
      </c>
      <c r="C424" s="11" t="s">
        <v>216</v>
      </c>
      <c r="D424" s="11" t="s">
        <v>16</v>
      </c>
      <c r="E424" s="12">
        <v>29.462692409999999</v>
      </c>
      <c r="F424" s="12">
        <v>33.850736881918003</v>
      </c>
      <c r="G424" s="12">
        <v>36.442940129684601</v>
      </c>
      <c r="H424" s="11" t="s">
        <v>144</v>
      </c>
      <c r="I424" s="11" t="s">
        <v>24</v>
      </c>
      <c r="J424" s="11" t="s">
        <v>101</v>
      </c>
      <c r="K424" s="11" t="s">
        <v>139</v>
      </c>
      <c r="L424" s="11" t="s">
        <v>145</v>
      </c>
      <c r="M424" s="11" t="s">
        <v>104</v>
      </c>
      <c r="N424" s="11" t="s">
        <v>56</v>
      </c>
    </row>
    <row r="425" spans="1:14" x14ac:dyDescent="0.3">
      <c r="A425" s="10">
        <v>3</v>
      </c>
      <c r="B425" s="11" t="s">
        <v>213</v>
      </c>
      <c r="C425" s="11" t="s">
        <v>216</v>
      </c>
      <c r="D425" s="11" t="s">
        <v>16</v>
      </c>
      <c r="E425" s="12">
        <v>0.198023215</v>
      </c>
      <c r="F425" s="12">
        <v>0.202308815942735</v>
      </c>
      <c r="G425" s="12">
        <v>0.222026204535098</v>
      </c>
      <c r="H425" s="11" t="s">
        <v>385</v>
      </c>
      <c r="I425" s="11" t="s">
        <v>24</v>
      </c>
      <c r="J425" s="11" t="s">
        <v>101</v>
      </c>
      <c r="K425" s="11" t="s">
        <v>139</v>
      </c>
      <c r="L425" s="11" t="s">
        <v>386</v>
      </c>
      <c r="M425" s="11" t="s">
        <v>104</v>
      </c>
      <c r="N425" s="11" t="s">
        <v>56</v>
      </c>
    </row>
    <row r="426" spans="1:14" x14ac:dyDescent="0.3">
      <c r="A426" s="10">
        <v>3</v>
      </c>
      <c r="B426" s="11" t="s">
        <v>213</v>
      </c>
      <c r="C426" s="11" t="s">
        <v>216</v>
      </c>
      <c r="D426" s="11" t="s">
        <v>16</v>
      </c>
      <c r="E426" s="12">
        <v>2.9056172469999999</v>
      </c>
      <c r="F426" s="12">
        <v>2.65755922368598</v>
      </c>
      <c r="G426" s="12">
        <v>2.6777847955013199</v>
      </c>
      <c r="H426" s="11" t="s">
        <v>315</v>
      </c>
      <c r="I426" s="11" t="s">
        <v>24</v>
      </c>
      <c r="J426" s="11" t="s">
        <v>101</v>
      </c>
      <c r="K426" s="11" t="s">
        <v>139</v>
      </c>
      <c r="L426" s="11" t="s">
        <v>316</v>
      </c>
      <c r="M426" s="11" t="s">
        <v>104</v>
      </c>
      <c r="N426" s="11" t="s">
        <v>56</v>
      </c>
    </row>
    <row r="427" spans="1:14" x14ac:dyDescent="0.3">
      <c r="A427" s="10">
        <v>3</v>
      </c>
      <c r="B427" s="11" t="s">
        <v>213</v>
      </c>
      <c r="C427" s="11" t="s">
        <v>216</v>
      </c>
      <c r="D427" s="11" t="s">
        <v>16</v>
      </c>
      <c r="E427" s="12">
        <v>45.860068920000003</v>
      </c>
      <c r="F427" s="12">
        <v>52.690266890565702</v>
      </c>
      <c r="G427" s="12">
        <v>56.725153381688898</v>
      </c>
      <c r="H427" s="11" t="s">
        <v>146</v>
      </c>
      <c r="I427" s="11" t="s">
        <v>24</v>
      </c>
      <c r="J427" s="11" t="s">
        <v>101</v>
      </c>
      <c r="K427" s="11" t="s">
        <v>139</v>
      </c>
      <c r="L427" s="11" t="s">
        <v>147</v>
      </c>
      <c r="M427" s="11" t="s">
        <v>104</v>
      </c>
      <c r="N427" s="11" t="s">
        <v>56</v>
      </c>
    </row>
    <row r="428" spans="1:14" x14ac:dyDescent="0.3">
      <c r="A428" s="10">
        <v>3</v>
      </c>
      <c r="B428" s="11" t="s">
        <v>213</v>
      </c>
      <c r="C428" s="11" t="s">
        <v>216</v>
      </c>
      <c r="D428" s="11" t="s">
        <v>16</v>
      </c>
      <c r="E428" s="12">
        <v>2.5415185710000001</v>
      </c>
      <c r="F428" s="12">
        <v>2.4458495477280899</v>
      </c>
      <c r="G428" s="12">
        <v>2.6969175814858102</v>
      </c>
      <c r="H428" s="11" t="s">
        <v>323</v>
      </c>
      <c r="I428" s="11" t="s">
        <v>24</v>
      </c>
      <c r="J428" s="11" t="s">
        <v>101</v>
      </c>
      <c r="K428" s="11" t="s">
        <v>139</v>
      </c>
      <c r="L428" s="11" t="s">
        <v>324</v>
      </c>
      <c r="M428" s="11" t="s">
        <v>104</v>
      </c>
      <c r="N428" s="11" t="s">
        <v>56</v>
      </c>
    </row>
    <row r="429" spans="1:14" x14ac:dyDescent="0.3">
      <c r="A429" s="10">
        <v>3</v>
      </c>
      <c r="B429" s="11" t="s">
        <v>213</v>
      </c>
      <c r="C429" s="11" t="s">
        <v>216</v>
      </c>
      <c r="D429" s="11" t="s">
        <v>16</v>
      </c>
      <c r="E429" s="12">
        <v>28.912742309999999</v>
      </c>
      <c r="F429" s="12">
        <v>33.2188796207341</v>
      </c>
      <c r="G429" s="12">
        <v>35.762696848123198</v>
      </c>
      <c r="H429" s="11" t="s">
        <v>148</v>
      </c>
      <c r="I429" s="11" t="s">
        <v>24</v>
      </c>
      <c r="J429" s="11" t="s">
        <v>101</v>
      </c>
      <c r="K429" s="11" t="s">
        <v>139</v>
      </c>
      <c r="L429" s="11" t="s">
        <v>149</v>
      </c>
      <c r="M429" s="11" t="s">
        <v>104</v>
      </c>
      <c r="N429" s="11" t="s">
        <v>56</v>
      </c>
    </row>
    <row r="430" spans="1:14" x14ac:dyDescent="0.3">
      <c r="A430" s="10">
        <v>3</v>
      </c>
      <c r="B430" s="11" t="s">
        <v>213</v>
      </c>
      <c r="C430" s="11" t="s">
        <v>216</v>
      </c>
      <c r="D430" s="11" t="s">
        <v>16</v>
      </c>
      <c r="E430" s="12">
        <v>51.895448250000001</v>
      </c>
      <c r="F430" s="12">
        <v>59.565998400302398</v>
      </c>
      <c r="G430" s="12">
        <v>61.528834790190103</v>
      </c>
      <c r="H430" s="11" t="s">
        <v>150</v>
      </c>
      <c r="I430" s="11" t="s">
        <v>24</v>
      </c>
      <c r="J430" s="11" t="s">
        <v>101</v>
      </c>
      <c r="K430" s="11" t="s">
        <v>139</v>
      </c>
      <c r="L430" s="11" t="s">
        <v>151</v>
      </c>
      <c r="M430" s="11" t="s">
        <v>104</v>
      </c>
      <c r="N430" s="11" t="s">
        <v>56</v>
      </c>
    </row>
    <row r="431" spans="1:14" x14ac:dyDescent="0.3">
      <c r="A431" s="10">
        <v>3</v>
      </c>
      <c r="B431" s="11" t="s">
        <v>213</v>
      </c>
      <c r="C431" s="11" t="s">
        <v>216</v>
      </c>
      <c r="D431" s="11" t="s">
        <v>16</v>
      </c>
      <c r="E431" s="12">
        <v>6.6208188979999996</v>
      </c>
      <c r="F431" s="12">
        <v>6.6805008097085601</v>
      </c>
      <c r="G431" s="12">
        <v>7.12831809257254</v>
      </c>
      <c r="H431" s="11" t="s">
        <v>152</v>
      </c>
      <c r="I431" s="11" t="s">
        <v>24</v>
      </c>
      <c r="J431" s="11" t="s">
        <v>101</v>
      </c>
      <c r="K431" s="11" t="s">
        <v>139</v>
      </c>
      <c r="L431" s="11" t="s">
        <v>153</v>
      </c>
      <c r="M431" s="11" t="s">
        <v>104</v>
      </c>
      <c r="N431" s="11" t="s">
        <v>56</v>
      </c>
    </row>
    <row r="432" spans="1:14" x14ac:dyDescent="0.3">
      <c r="A432" s="10">
        <v>3</v>
      </c>
      <c r="B432" s="11" t="s">
        <v>213</v>
      </c>
      <c r="C432" s="11" t="s">
        <v>216</v>
      </c>
      <c r="D432" s="11" t="s">
        <v>16</v>
      </c>
      <c r="E432" s="12">
        <v>0.10649856955796499</v>
      </c>
      <c r="F432" s="12">
        <v>0.110912555247939</v>
      </c>
      <c r="G432" s="12">
        <v>0.109367140964014</v>
      </c>
      <c r="H432" s="11" t="s">
        <v>327</v>
      </c>
      <c r="I432" s="11" t="s">
        <v>28</v>
      </c>
      <c r="J432" s="11" t="s">
        <v>155</v>
      </c>
      <c r="K432" s="11" t="s">
        <v>35</v>
      </c>
      <c r="L432" s="11" t="s">
        <v>29</v>
      </c>
      <c r="M432" s="11" t="s">
        <v>328</v>
      </c>
      <c r="N432" s="11" t="s">
        <v>56</v>
      </c>
    </row>
    <row r="433" spans="1:14" x14ac:dyDescent="0.3">
      <c r="A433" s="10">
        <v>3</v>
      </c>
      <c r="B433" s="11" t="s">
        <v>213</v>
      </c>
      <c r="C433" s="11" t="s">
        <v>216</v>
      </c>
      <c r="D433" s="11" t="s">
        <v>16</v>
      </c>
      <c r="E433" s="12">
        <v>0.69240550608840701</v>
      </c>
      <c r="F433" s="12">
        <v>0.72110324360938105</v>
      </c>
      <c r="G433" s="12">
        <v>0.71105565927262604</v>
      </c>
      <c r="H433" s="11" t="s">
        <v>329</v>
      </c>
      <c r="I433" s="11" t="s">
        <v>28</v>
      </c>
      <c r="J433" s="11" t="s">
        <v>155</v>
      </c>
      <c r="K433" s="11" t="s">
        <v>35</v>
      </c>
      <c r="L433" s="11" t="s">
        <v>29</v>
      </c>
      <c r="M433" s="11" t="s">
        <v>330</v>
      </c>
      <c r="N433" s="11" t="s">
        <v>56</v>
      </c>
    </row>
    <row r="434" spans="1:14" x14ac:dyDescent="0.3">
      <c r="A434" s="10">
        <v>3</v>
      </c>
      <c r="B434" s="11" t="s">
        <v>213</v>
      </c>
      <c r="C434" s="11" t="s">
        <v>216</v>
      </c>
      <c r="D434" s="11" t="s">
        <v>16</v>
      </c>
      <c r="E434" s="12">
        <v>2.1890112999999999E-3</v>
      </c>
      <c r="F434" s="12">
        <v>1.3997043408653001E-3</v>
      </c>
      <c r="G434" s="12">
        <v>1.1681742995191999E-3</v>
      </c>
      <c r="H434" s="11" t="s">
        <v>331</v>
      </c>
      <c r="I434" s="11" t="s">
        <v>28</v>
      </c>
      <c r="J434" s="11" t="s">
        <v>155</v>
      </c>
      <c r="K434" s="11" t="s">
        <v>35</v>
      </c>
      <c r="L434" s="11" t="s">
        <v>332</v>
      </c>
      <c r="M434" s="11" t="s">
        <v>156</v>
      </c>
      <c r="N434" s="11" t="s">
        <v>56</v>
      </c>
    </row>
    <row r="435" spans="1:14" x14ac:dyDescent="0.3">
      <c r="A435" s="10">
        <v>3</v>
      </c>
      <c r="B435" s="11" t="s">
        <v>213</v>
      </c>
      <c r="C435" s="11" t="s">
        <v>216</v>
      </c>
      <c r="D435" s="11" t="s">
        <v>16</v>
      </c>
      <c r="E435" s="12">
        <v>0.28219188645856502</v>
      </c>
      <c r="F435" s="12">
        <v>0.40186328299359703</v>
      </c>
      <c r="G435" s="12">
        <v>0.448192772130798</v>
      </c>
      <c r="H435" s="11" t="s">
        <v>154</v>
      </c>
      <c r="I435" s="11" t="s">
        <v>30</v>
      </c>
      <c r="J435" s="11" t="s">
        <v>155</v>
      </c>
      <c r="K435" s="11" t="s">
        <v>35</v>
      </c>
      <c r="L435" s="11" t="s">
        <v>31</v>
      </c>
      <c r="M435" s="11" t="s">
        <v>156</v>
      </c>
      <c r="N435" s="11" t="s">
        <v>56</v>
      </c>
    </row>
    <row r="436" spans="1:14" x14ac:dyDescent="0.3">
      <c r="A436" s="10">
        <v>3</v>
      </c>
      <c r="B436" s="11" t="s">
        <v>213</v>
      </c>
      <c r="C436" s="11" t="s">
        <v>216</v>
      </c>
      <c r="D436" s="11" t="s">
        <v>16</v>
      </c>
      <c r="E436" s="12">
        <v>5.6204189067981103</v>
      </c>
      <c r="F436" s="12">
        <v>5.8619858164441103</v>
      </c>
      <c r="G436" s="12">
        <v>5.9155103454619997</v>
      </c>
      <c r="H436" s="11" t="s">
        <v>157</v>
      </c>
      <c r="I436" s="11" t="s">
        <v>32</v>
      </c>
      <c r="J436" s="11" t="s">
        <v>155</v>
      </c>
      <c r="K436" s="11" t="s">
        <v>35</v>
      </c>
      <c r="L436" s="11" t="s">
        <v>33</v>
      </c>
      <c r="M436" s="11" t="s">
        <v>158</v>
      </c>
      <c r="N436" s="11" t="s">
        <v>56</v>
      </c>
    </row>
    <row r="437" spans="1:14" x14ac:dyDescent="0.3">
      <c r="A437" s="10">
        <v>3</v>
      </c>
      <c r="B437" s="11" t="s">
        <v>213</v>
      </c>
      <c r="C437" s="11" t="s">
        <v>216</v>
      </c>
      <c r="D437" s="11" t="s">
        <v>16</v>
      </c>
      <c r="E437" s="12">
        <v>0.29811474960516898</v>
      </c>
      <c r="F437" s="12">
        <v>0.29811474960516898</v>
      </c>
      <c r="G437" s="12">
        <v>0.29811474960516898</v>
      </c>
      <c r="H437" s="11" t="s">
        <v>333</v>
      </c>
      <c r="I437" s="11" t="s">
        <v>334</v>
      </c>
      <c r="J437" s="11" t="s">
        <v>155</v>
      </c>
      <c r="K437" s="11" t="s">
        <v>35</v>
      </c>
      <c r="L437" s="11" t="s">
        <v>171</v>
      </c>
      <c r="M437" s="11" t="s">
        <v>159</v>
      </c>
      <c r="N437" s="11" t="s">
        <v>56</v>
      </c>
    </row>
    <row r="438" spans="1:14" x14ac:dyDescent="0.3">
      <c r="A438" s="10">
        <v>3</v>
      </c>
      <c r="B438" s="11" t="s">
        <v>213</v>
      </c>
      <c r="C438" s="11" t="s">
        <v>216</v>
      </c>
      <c r="D438" s="11" t="s">
        <v>16</v>
      </c>
      <c r="E438" s="12">
        <v>0.17064269083969499</v>
      </c>
      <c r="F438" s="12">
        <v>0.12848495696637499</v>
      </c>
      <c r="G438" s="12">
        <v>0.107132338511058</v>
      </c>
      <c r="H438" s="11" t="s">
        <v>335</v>
      </c>
      <c r="I438" s="11" t="s">
        <v>336</v>
      </c>
      <c r="J438" s="11" t="s">
        <v>155</v>
      </c>
      <c r="K438" s="11" t="s">
        <v>36</v>
      </c>
      <c r="L438" s="11" t="s">
        <v>337</v>
      </c>
      <c r="M438" s="11" t="s">
        <v>159</v>
      </c>
      <c r="N438" s="11" t="s">
        <v>56</v>
      </c>
    </row>
    <row r="439" spans="1:14" x14ac:dyDescent="0.3">
      <c r="A439" s="10">
        <v>3</v>
      </c>
      <c r="B439" s="11" t="s">
        <v>213</v>
      </c>
      <c r="C439" s="11" t="s">
        <v>216</v>
      </c>
      <c r="D439" s="11" t="s">
        <v>16</v>
      </c>
      <c r="E439" s="12">
        <v>0.37212924300254502</v>
      </c>
      <c r="F439" s="12">
        <v>0.280193716694425</v>
      </c>
      <c r="G439" s="12">
        <v>0.23362896960329901</v>
      </c>
      <c r="H439" s="11" t="s">
        <v>338</v>
      </c>
      <c r="I439" s="11" t="s">
        <v>336</v>
      </c>
      <c r="J439" s="11" t="s">
        <v>155</v>
      </c>
      <c r="K439" s="11" t="s">
        <v>36</v>
      </c>
      <c r="L439" s="11" t="s">
        <v>339</v>
      </c>
      <c r="M439" s="11" t="s">
        <v>159</v>
      </c>
      <c r="N439" s="11" t="s">
        <v>56</v>
      </c>
    </row>
    <row r="440" spans="1:14" x14ac:dyDescent="0.3">
      <c r="A440" s="10">
        <v>3</v>
      </c>
      <c r="B440" s="11" t="s">
        <v>213</v>
      </c>
      <c r="C440" s="11" t="s">
        <v>216</v>
      </c>
      <c r="D440" s="11" t="s">
        <v>16</v>
      </c>
      <c r="E440" s="12">
        <v>0.13589270000000001</v>
      </c>
      <c r="F440" s="12">
        <v>0.14661319536731099</v>
      </c>
      <c r="G440" s="12">
        <v>0.15196700258668999</v>
      </c>
      <c r="H440" s="11" t="s">
        <v>341</v>
      </c>
      <c r="I440" s="11" t="s">
        <v>342</v>
      </c>
      <c r="J440" s="11" t="s">
        <v>155</v>
      </c>
      <c r="K440" s="11" t="s">
        <v>36</v>
      </c>
      <c r="L440" s="11" t="s">
        <v>171</v>
      </c>
      <c r="M440" s="11" t="s">
        <v>159</v>
      </c>
      <c r="N440" s="11" t="s">
        <v>56</v>
      </c>
    </row>
    <row r="441" spans="1:14" x14ac:dyDescent="0.3">
      <c r="A441" s="10">
        <v>3</v>
      </c>
      <c r="B441" s="11" t="s">
        <v>213</v>
      </c>
      <c r="C441" s="11" t="s">
        <v>216</v>
      </c>
      <c r="D441" s="11" t="s">
        <v>16</v>
      </c>
      <c r="E441" s="12">
        <v>2.0528767999999999</v>
      </c>
      <c r="F441" s="12">
        <v>1.1581701563445901</v>
      </c>
      <c r="G441" s="12">
        <v>0.89850859738982003</v>
      </c>
      <c r="H441" s="11" t="s">
        <v>160</v>
      </c>
      <c r="I441" s="11" t="s">
        <v>161</v>
      </c>
      <c r="J441" s="11" t="s">
        <v>155</v>
      </c>
      <c r="K441" s="11" t="s">
        <v>162</v>
      </c>
      <c r="L441" s="11" t="s">
        <v>29</v>
      </c>
      <c r="M441" s="11" t="s">
        <v>156</v>
      </c>
      <c r="N441" s="11" t="s">
        <v>56</v>
      </c>
    </row>
    <row r="442" spans="1:14" x14ac:dyDescent="0.3">
      <c r="A442" s="10">
        <v>3</v>
      </c>
      <c r="B442" s="11" t="s">
        <v>213</v>
      </c>
      <c r="C442" s="11" t="s">
        <v>216</v>
      </c>
      <c r="D442" s="11" t="s">
        <v>16</v>
      </c>
      <c r="E442" s="12">
        <v>5.2154958875270001</v>
      </c>
      <c r="F442" s="12">
        <v>5.2154958875270001</v>
      </c>
      <c r="G442" s="12">
        <v>5.2154958875270001</v>
      </c>
      <c r="H442" s="11" t="s">
        <v>163</v>
      </c>
      <c r="I442" s="11" t="s">
        <v>164</v>
      </c>
      <c r="J442" s="11" t="s">
        <v>155</v>
      </c>
      <c r="K442" s="11" t="s">
        <v>162</v>
      </c>
      <c r="L442" s="11" t="s">
        <v>165</v>
      </c>
      <c r="M442" s="11" t="s">
        <v>156</v>
      </c>
      <c r="N442" s="11" t="s">
        <v>56</v>
      </c>
    </row>
    <row r="443" spans="1:14" x14ac:dyDescent="0.3">
      <c r="A443" s="10">
        <v>3</v>
      </c>
      <c r="B443" s="11" t="s">
        <v>213</v>
      </c>
      <c r="C443" s="11" t="s">
        <v>216</v>
      </c>
      <c r="D443" s="11" t="s">
        <v>16</v>
      </c>
      <c r="E443" s="12">
        <v>2.2496310666666599E-2</v>
      </c>
      <c r="F443" s="12">
        <v>1.26917288178179E-2</v>
      </c>
      <c r="G443" s="12">
        <v>9.8462453000356005E-3</v>
      </c>
      <c r="H443" s="11" t="s">
        <v>343</v>
      </c>
      <c r="I443" s="11" t="s">
        <v>161</v>
      </c>
      <c r="J443" s="11" t="s">
        <v>155</v>
      </c>
      <c r="K443" s="11" t="s">
        <v>162</v>
      </c>
      <c r="L443" s="11" t="s">
        <v>332</v>
      </c>
      <c r="M443" s="11" t="s">
        <v>344</v>
      </c>
      <c r="N443" s="11" t="s">
        <v>56</v>
      </c>
    </row>
    <row r="444" spans="1:14" x14ac:dyDescent="0.3">
      <c r="A444" s="10">
        <v>3</v>
      </c>
      <c r="B444" s="11" t="s">
        <v>213</v>
      </c>
      <c r="C444" s="11" t="s">
        <v>216</v>
      </c>
      <c r="D444" s="11" t="s">
        <v>16</v>
      </c>
      <c r="E444" s="12">
        <v>0.98019828193700398</v>
      </c>
      <c r="F444" s="12">
        <v>0.86097406487644301</v>
      </c>
      <c r="G444" s="12">
        <v>0.86024272143632696</v>
      </c>
      <c r="H444" s="11" t="s">
        <v>166</v>
      </c>
      <c r="I444" s="11" t="s">
        <v>167</v>
      </c>
      <c r="J444" s="11" t="s">
        <v>155</v>
      </c>
      <c r="K444" s="11" t="s">
        <v>162</v>
      </c>
      <c r="L444" s="11" t="s">
        <v>31</v>
      </c>
      <c r="M444" s="11" t="s">
        <v>156</v>
      </c>
      <c r="N444" s="11" t="s">
        <v>56</v>
      </c>
    </row>
    <row r="445" spans="1:14" x14ac:dyDescent="0.3">
      <c r="A445" s="10">
        <v>3</v>
      </c>
      <c r="B445" s="11" t="s">
        <v>213</v>
      </c>
      <c r="C445" s="11" t="s">
        <v>216</v>
      </c>
      <c r="D445" s="11" t="s">
        <v>16</v>
      </c>
      <c r="E445" s="12">
        <v>6.9369719228201001</v>
      </c>
      <c r="F445" s="12">
        <v>6.6051187525367601</v>
      </c>
      <c r="G445" s="12">
        <v>6.5631957564674899</v>
      </c>
      <c r="H445" s="11" t="s">
        <v>168</v>
      </c>
      <c r="I445" s="11" t="s">
        <v>169</v>
      </c>
      <c r="J445" s="11" t="s">
        <v>155</v>
      </c>
      <c r="K445" s="11" t="s">
        <v>162</v>
      </c>
      <c r="L445" s="11" t="s">
        <v>33</v>
      </c>
      <c r="M445" s="11" t="s">
        <v>156</v>
      </c>
      <c r="N445" s="11" t="s">
        <v>56</v>
      </c>
    </row>
    <row r="446" spans="1:14" x14ac:dyDescent="0.3">
      <c r="A446" s="10">
        <v>3</v>
      </c>
      <c r="B446" s="11" t="s">
        <v>213</v>
      </c>
      <c r="C446" s="11" t="s">
        <v>216</v>
      </c>
      <c r="D446" s="11" t="s">
        <v>16</v>
      </c>
      <c r="E446" s="12">
        <v>27.773403733036702</v>
      </c>
      <c r="F446" s="12">
        <v>27.773403733036702</v>
      </c>
      <c r="G446" s="12">
        <v>27.773403733036702</v>
      </c>
      <c r="H446" s="11" t="s">
        <v>170</v>
      </c>
      <c r="I446" s="11" t="s">
        <v>164</v>
      </c>
      <c r="J446" s="11" t="s">
        <v>155</v>
      </c>
      <c r="K446" s="11" t="s">
        <v>162</v>
      </c>
      <c r="L446" s="11" t="s">
        <v>171</v>
      </c>
      <c r="M446" s="11" t="s">
        <v>172</v>
      </c>
      <c r="N446" s="11" t="s">
        <v>56</v>
      </c>
    </row>
    <row r="447" spans="1:14" x14ac:dyDescent="0.3">
      <c r="A447" s="10">
        <v>3</v>
      </c>
      <c r="B447" s="11" t="s">
        <v>213</v>
      </c>
      <c r="C447" s="11" t="s">
        <v>216</v>
      </c>
      <c r="D447" s="11" t="s">
        <v>16</v>
      </c>
      <c r="E447" s="12">
        <v>7.60873005795432</v>
      </c>
      <c r="F447" s="12">
        <v>7.60873005795432</v>
      </c>
      <c r="G447" s="12">
        <v>7.60873005795432</v>
      </c>
      <c r="H447" s="11" t="s">
        <v>345</v>
      </c>
      <c r="I447" s="11" t="s">
        <v>164</v>
      </c>
      <c r="J447" s="11" t="s">
        <v>155</v>
      </c>
      <c r="K447" s="11" t="s">
        <v>162</v>
      </c>
      <c r="L447" s="11" t="s">
        <v>171</v>
      </c>
      <c r="M447" s="11" t="s">
        <v>346</v>
      </c>
      <c r="N447" s="11" t="s">
        <v>56</v>
      </c>
    </row>
    <row r="448" spans="1:14" x14ac:dyDescent="0.3">
      <c r="A448" s="10">
        <v>3</v>
      </c>
      <c r="B448" s="11" t="s">
        <v>213</v>
      </c>
      <c r="C448" s="11" t="s">
        <v>216</v>
      </c>
      <c r="D448" s="11" t="s">
        <v>16</v>
      </c>
      <c r="E448" s="12">
        <v>0.11589735234446299</v>
      </c>
      <c r="F448" s="12">
        <v>0.11589735234446299</v>
      </c>
      <c r="G448" s="12">
        <v>0.11589735234446299</v>
      </c>
      <c r="H448" s="11" t="s">
        <v>347</v>
      </c>
      <c r="I448" s="11" t="s">
        <v>164</v>
      </c>
      <c r="J448" s="11" t="s">
        <v>155</v>
      </c>
      <c r="K448" s="11" t="s">
        <v>162</v>
      </c>
      <c r="L448" s="11" t="s">
        <v>171</v>
      </c>
      <c r="M448" s="11" t="s">
        <v>348</v>
      </c>
      <c r="N448" s="11" t="s">
        <v>56</v>
      </c>
    </row>
    <row r="449" spans="1:14" x14ac:dyDescent="0.3">
      <c r="A449" s="10">
        <v>3</v>
      </c>
      <c r="B449" s="11" t="s">
        <v>213</v>
      </c>
      <c r="C449" s="11" t="s">
        <v>216</v>
      </c>
      <c r="D449" s="11" t="s">
        <v>16</v>
      </c>
      <c r="E449" s="12">
        <v>27.246601639294301</v>
      </c>
      <c r="F449" s="12">
        <v>27.246601639294301</v>
      </c>
      <c r="G449" s="12">
        <v>27.246601639294301</v>
      </c>
      <c r="H449" s="11" t="s">
        <v>349</v>
      </c>
      <c r="I449" s="11" t="s">
        <v>164</v>
      </c>
      <c r="J449" s="11" t="s">
        <v>155</v>
      </c>
      <c r="K449" s="11" t="s">
        <v>162</v>
      </c>
      <c r="L449" s="11" t="s">
        <v>171</v>
      </c>
      <c r="M449" s="11" t="s">
        <v>350</v>
      </c>
      <c r="N449" s="11" t="s">
        <v>56</v>
      </c>
    </row>
    <row r="450" spans="1:14" x14ac:dyDescent="0.3">
      <c r="A450" s="10">
        <v>3</v>
      </c>
      <c r="B450" s="11" t="s">
        <v>213</v>
      </c>
      <c r="C450" s="11" t="s">
        <v>216</v>
      </c>
      <c r="D450" s="11" t="s">
        <v>16</v>
      </c>
      <c r="E450" s="12">
        <v>42.646848536487603</v>
      </c>
      <c r="F450" s="12">
        <v>42.646848536487603</v>
      </c>
      <c r="G450" s="12">
        <v>42.646848536487603</v>
      </c>
      <c r="H450" s="11" t="s">
        <v>351</v>
      </c>
      <c r="I450" s="11" t="s">
        <v>164</v>
      </c>
      <c r="J450" s="11" t="s">
        <v>155</v>
      </c>
      <c r="K450" s="11" t="s">
        <v>162</v>
      </c>
      <c r="L450" s="11" t="s">
        <v>171</v>
      </c>
      <c r="M450" s="11" t="s">
        <v>352</v>
      </c>
      <c r="N450" s="11" t="s">
        <v>56</v>
      </c>
    </row>
    <row r="451" spans="1:14" x14ac:dyDescent="0.3">
      <c r="A451" s="10">
        <v>3</v>
      </c>
      <c r="B451" s="11" t="s">
        <v>213</v>
      </c>
      <c r="C451" s="11" t="s">
        <v>216</v>
      </c>
      <c r="D451" s="11" t="s">
        <v>16</v>
      </c>
      <c r="E451" s="12">
        <v>3.8632453753891502E-2</v>
      </c>
      <c r="F451" s="12">
        <v>3.8632453753891502E-2</v>
      </c>
      <c r="G451" s="12">
        <v>3.8632453753891502E-2</v>
      </c>
      <c r="H451" s="11" t="s">
        <v>353</v>
      </c>
      <c r="I451" s="11" t="s">
        <v>164</v>
      </c>
      <c r="J451" s="11" t="s">
        <v>155</v>
      </c>
      <c r="K451" s="11" t="s">
        <v>162</v>
      </c>
      <c r="L451" s="11" t="s">
        <v>171</v>
      </c>
      <c r="M451" s="11" t="s">
        <v>354</v>
      </c>
      <c r="N451" s="11" t="s">
        <v>56</v>
      </c>
    </row>
    <row r="452" spans="1:14" x14ac:dyDescent="0.3">
      <c r="A452" s="10">
        <v>3</v>
      </c>
      <c r="B452" s="11" t="s">
        <v>213</v>
      </c>
      <c r="C452" s="11" t="s">
        <v>216</v>
      </c>
      <c r="D452" s="11" t="s">
        <v>16</v>
      </c>
      <c r="E452" s="12">
        <v>58.150120000000001</v>
      </c>
      <c r="F452" s="12">
        <v>58.150120000000001</v>
      </c>
      <c r="G452" s="12">
        <v>58.150120000000001</v>
      </c>
      <c r="H452" s="11" t="s">
        <v>355</v>
      </c>
      <c r="I452" s="11" t="s">
        <v>164</v>
      </c>
      <c r="J452" s="11" t="s">
        <v>155</v>
      </c>
      <c r="K452" s="11" t="s">
        <v>162</v>
      </c>
      <c r="L452" s="11" t="s">
        <v>171</v>
      </c>
      <c r="M452" s="11" t="s">
        <v>356</v>
      </c>
      <c r="N452" s="11" t="s">
        <v>56</v>
      </c>
    </row>
    <row r="453" spans="1:14" x14ac:dyDescent="0.3">
      <c r="A453" s="10">
        <v>3</v>
      </c>
      <c r="B453" s="11" t="s">
        <v>213</v>
      </c>
      <c r="C453" s="11" t="s">
        <v>216</v>
      </c>
      <c r="D453" s="11" t="s">
        <v>16</v>
      </c>
      <c r="E453" s="12">
        <v>6.4723500728565098</v>
      </c>
      <c r="F453" s="12">
        <v>6.4723500728565098</v>
      </c>
      <c r="G453" s="12">
        <v>6.4723500728565098</v>
      </c>
      <c r="H453" s="11" t="s">
        <v>173</v>
      </c>
      <c r="I453" s="11" t="s">
        <v>164</v>
      </c>
      <c r="J453" s="11" t="s">
        <v>155</v>
      </c>
      <c r="K453" s="11" t="s">
        <v>162</v>
      </c>
      <c r="L453" s="11" t="s">
        <v>171</v>
      </c>
      <c r="M453" s="11" t="s">
        <v>174</v>
      </c>
      <c r="N453" s="11" t="s">
        <v>56</v>
      </c>
    </row>
    <row r="454" spans="1:14" x14ac:dyDescent="0.3">
      <c r="A454" s="10">
        <v>3</v>
      </c>
      <c r="B454" s="11" t="s">
        <v>213</v>
      </c>
      <c r="C454" s="11" t="s">
        <v>216</v>
      </c>
      <c r="D454" s="11" t="s">
        <v>16</v>
      </c>
      <c r="E454" s="12">
        <v>7.5818954938989496</v>
      </c>
      <c r="F454" s="12">
        <v>7.5818954938989496</v>
      </c>
      <c r="G454" s="12">
        <v>7.5818954938989496</v>
      </c>
      <c r="H454" s="11" t="s">
        <v>175</v>
      </c>
      <c r="I454" s="11" t="s">
        <v>164</v>
      </c>
      <c r="J454" s="11" t="s">
        <v>155</v>
      </c>
      <c r="K454" s="11" t="s">
        <v>162</v>
      </c>
      <c r="L454" s="11" t="s">
        <v>171</v>
      </c>
      <c r="M454" s="11" t="s">
        <v>176</v>
      </c>
      <c r="N454" s="11" t="s">
        <v>56</v>
      </c>
    </row>
    <row r="455" spans="1:14" x14ac:dyDescent="0.3">
      <c r="A455" s="10">
        <v>3</v>
      </c>
      <c r="B455" s="11" t="s">
        <v>213</v>
      </c>
      <c r="C455" s="11" t="s">
        <v>216</v>
      </c>
      <c r="D455" s="11" t="s">
        <v>16</v>
      </c>
      <c r="E455" s="12">
        <v>25.3192177480054</v>
      </c>
      <c r="F455" s="12">
        <v>25.3192177480054</v>
      </c>
      <c r="G455" s="12">
        <v>25.3192177480054</v>
      </c>
      <c r="H455" s="11" t="s">
        <v>177</v>
      </c>
      <c r="I455" s="11" t="s">
        <v>164</v>
      </c>
      <c r="J455" s="11" t="s">
        <v>155</v>
      </c>
      <c r="K455" s="11" t="s">
        <v>162</v>
      </c>
      <c r="L455" s="11" t="s">
        <v>171</v>
      </c>
      <c r="M455" s="11" t="s">
        <v>178</v>
      </c>
      <c r="N455" s="11" t="s">
        <v>56</v>
      </c>
    </row>
    <row r="456" spans="1:14" x14ac:dyDescent="0.3">
      <c r="A456" s="10">
        <v>3</v>
      </c>
      <c r="B456" s="11" t="s">
        <v>213</v>
      </c>
      <c r="C456" s="11" t="s">
        <v>216</v>
      </c>
      <c r="D456" s="11" t="s">
        <v>16</v>
      </c>
      <c r="E456" s="12">
        <v>20.864606993681299</v>
      </c>
      <c r="F456" s="12">
        <v>20.864606993681299</v>
      </c>
      <c r="G456" s="12">
        <v>20.864606993681299</v>
      </c>
      <c r="H456" s="11" t="s">
        <v>179</v>
      </c>
      <c r="I456" s="11" t="s">
        <v>164</v>
      </c>
      <c r="J456" s="11" t="s">
        <v>155</v>
      </c>
      <c r="K456" s="11" t="s">
        <v>162</v>
      </c>
      <c r="L456" s="11" t="s">
        <v>171</v>
      </c>
      <c r="M456" s="11" t="s">
        <v>180</v>
      </c>
      <c r="N456" s="11" t="s">
        <v>56</v>
      </c>
    </row>
    <row r="457" spans="1:14" x14ac:dyDescent="0.3">
      <c r="A457" s="10">
        <v>3</v>
      </c>
      <c r="B457" s="11" t="s">
        <v>213</v>
      </c>
      <c r="C457" s="11" t="s">
        <v>216</v>
      </c>
      <c r="D457" s="11" t="s">
        <v>16</v>
      </c>
      <c r="E457" s="12">
        <v>24.4413985474689</v>
      </c>
      <c r="F457" s="12">
        <v>24.4413985474689</v>
      </c>
      <c r="G457" s="12">
        <v>24.4413985474689</v>
      </c>
      <c r="H457" s="11" t="s">
        <v>181</v>
      </c>
      <c r="I457" s="11" t="s">
        <v>164</v>
      </c>
      <c r="J457" s="11" t="s">
        <v>155</v>
      </c>
      <c r="K457" s="11" t="s">
        <v>162</v>
      </c>
      <c r="L457" s="11" t="s">
        <v>171</v>
      </c>
      <c r="M457" s="11" t="s">
        <v>182</v>
      </c>
      <c r="N457" s="11" t="s">
        <v>56</v>
      </c>
    </row>
    <row r="458" spans="1:14" x14ac:dyDescent="0.3">
      <c r="A458" s="10">
        <v>3</v>
      </c>
      <c r="B458" s="11" t="s">
        <v>213</v>
      </c>
      <c r="C458" s="11" t="s">
        <v>216</v>
      </c>
      <c r="D458" s="11" t="s">
        <v>16</v>
      </c>
      <c r="E458" s="12">
        <v>81.620349954906203</v>
      </c>
      <c r="F458" s="12">
        <v>81.620349954906203</v>
      </c>
      <c r="G458" s="12">
        <v>81.620349954906203</v>
      </c>
      <c r="H458" s="11" t="s">
        <v>183</v>
      </c>
      <c r="I458" s="11" t="s">
        <v>164</v>
      </c>
      <c r="J458" s="11" t="s">
        <v>155</v>
      </c>
      <c r="K458" s="11" t="s">
        <v>162</v>
      </c>
      <c r="L458" s="11" t="s">
        <v>171</v>
      </c>
      <c r="M458" s="11" t="s">
        <v>184</v>
      </c>
      <c r="N458" s="11" t="s">
        <v>56</v>
      </c>
    </row>
    <row r="459" spans="1:14" x14ac:dyDescent="0.3">
      <c r="A459" s="10">
        <v>3</v>
      </c>
      <c r="B459" s="11" t="s">
        <v>213</v>
      </c>
      <c r="C459" s="11" t="s">
        <v>216</v>
      </c>
      <c r="D459" s="11" t="s">
        <v>16</v>
      </c>
      <c r="E459" s="12">
        <v>0.91383225021386805</v>
      </c>
      <c r="F459" s="12">
        <v>0.91383225021386805</v>
      </c>
      <c r="G459" s="12">
        <v>0.91383225021386805</v>
      </c>
      <c r="H459" s="11" t="s">
        <v>357</v>
      </c>
      <c r="I459" s="11" t="s">
        <v>164</v>
      </c>
      <c r="J459" s="11" t="s">
        <v>155</v>
      </c>
      <c r="K459" s="11" t="s">
        <v>162</v>
      </c>
      <c r="L459" s="11" t="s">
        <v>171</v>
      </c>
      <c r="M459" s="11" t="s">
        <v>358</v>
      </c>
      <c r="N459" s="11" t="s">
        <v>56</v>
      </c>
    </row>
    <row r="460" spans="1:14" x14ac:dyDescent="0.3">
      <c r="A460" s="10">
        <v>3</v>
      </c>
      <c r="B460" s="11" t="s">
        <v>213</v>
      </c>
      <c r="C460" s="11" t="s">
        <v>216</v>
      </c>
      <c r="D460" s="11" t="s">
        <v>16</v>
      </c>
      <c r="E460" s="12">
        <v>35.973855952381001</v>
      </c>
      <c r="F460" s="12">
        <v>36.736132666962</v>
      </c>
      <c r="G460" s="12">
        <v>37.202466657058601</v>
      </c>
      <c r="H460" s="11" t="s">
        <v>185</v>
      </c>
      <c r="I460" s="11" t="s">
        <v>17</v>
      </c>
      <c r="J460" s="11" t="s">
        <v>186</v>
      </c>
      <c r="K460" s="11" t="s">
        <v>187</v>
      </c>
      <c r="L460" s="11" t="s">
        <v>188</v>
      </c>
      <c r="M460" s="11" t="s">
        <v>189</v>
      </c>
      <c r="N460" s="11" t="s">
        <v>56</v>
      </c>
    </row>
    <row r="461" spans="1:14" x14ac:dyDescent="0.3">
      <c r="A461" s="10">
        <v>3</v>
      </c>
      <c r="B461" s="11" t="s">
        <v>213</v>
      </c>
      <c r="C461" s="11" t="s">
        <v>216</v>
      </c>
      <c r="D461" s="11" t="s">
        <v>16</v>
      </c>
      <c r="E461" s="12">
        <v>8.9974024761904803E-2</v>
      </c>
      <c r="F461" s="12">
        <v>9.1880551103810507E-2</v>
      </c>
      <c r="G461" s="12">
        <v>9.3046896630623294E-2</v>
      </c>
      <c r="H461" s="11" t="s">
        <v>359</v>
      </c>
      <c r="I461" s="11" t="s">
        <v>17</v>
      </c>
      <c r="J461" s="11" t="s">
        <v>186</v>
      </c>
      <c r="K461" s="11" t="s">
        <v>187</v>
      </c>
      <c r="L461" s="11" t="s">
        <v>188</v>
      </c>
      <c r="M461" s="11" t="s">
        <v>360</v>
      </c>
      <c r="N461" s="11" t="s">
        <v>56</v>
      </c>
    </row>
    <row r="462" spans="1:14" x14ac:dyDescent="0.3">
      <c r="A462" s="10">
        <v>3</v>
      </c>
      <c r="B462" s="11" t="s">
        <v>213</v>
      </c>
      <c r="C462" s="11" t="s">
        <v>216</v>
      </c>
      <c r="D462" s="11" t="s">
        <v>16</v>
      </c>
      <c r="E462" s="12">
        <v>0.27536460000000001</v>
      </c>
      <c r="F462" s="12">
        <v>0.27536460000000001</v>
      </c>
      <c r="G462" s="12">
        <v>0.27536460000000001</v>
      </c>
      <c r="H462" s="11" t="s">
        <v>190</v>
      </c>
      <c r="I462" s="11" t="s">
        <v>67</v>
      </c>
      <c r="J462" s="11" t="s">
        <v>186</v>
      </c>
      <c r="K462" s="11" t="s">
        <v>187</v>
      </c>
      <c r="L462" s="11" t="s">
        <v>191</v>
      </c>
      <c r="M462" s="11" t="s">
        <v>192</v>
      </c>
      <c r="N462" s="11" t="s">
        <v>56</v>
      </c>
    </row>
    <row r="463" spans="1:14" x14ac:dyDescent="0.3">
      <c r="A463" s="10">
        <v>3</v>
      </c>
      <c r="B463" s="11" t="s">
        <v>213</v>
      </c>
      <c r="C463" s="11" t="s">
        <v>216</v>
      </c>
      <c r="D463" s="11" t="s">
        <v>16</v>
      </c>
      <c r="E463" s="12">
        <v>0.33571970000000001</v>
      </c>
      <c r="F463" s="12">
        <v>0.33571970000000001</v>
      </c>
      <c r="G463" s="12">
        <v>0.33571970000000001</v>
      </c>
      <c r="H463" s="11" t="s">
        <v>193</v>
      </c>
      <c r="I463" s="11" t="s">
        <v>67</v>
      </c>
      <c r="J463" s="11" t="s">
        <v>186</v>
      </c>
      <c r="K463" s="11" t="s">
        <v>187</v>
      </c>
      <c r="L463" s="11" t="s">
        <v>191</v>
      </c>
      <c r="M463" s="11" t="s">
        <v>194</v>
      </c>
      <c r="N463" s="11" t="s">
        <v>56</v>
      </c>
    </row>
    <row r="464" spans="1:14" x14ac:dyDescent="0.3">
      <c r="A464" s="10">
        <v>3</v>
      </c>
      <c r="B464" s="11" t="s">
        <v>213</v>
      </c>
      <c r="C464" s="11" t="s">
        <v>216</v>
      </c>
      <c r="D464" s="11" t="s">
        <v>16</v>
      </c>
      <c r="E464" s="12">
        <v>6.6710880000000001</v>
      </c>
      <c r="F464" s="12">
        <v>6.6710880000000001</v>
      </c>
      <c r="G464" s="12">
        <v>6.6710880000000001</v>
      </c>
      <c r="H464" s="11" t="s">
        <v>195</v>
      </c>
      <c r="I464" s="11" t="s">
        <v>67</v>
      </c>
      <c r="J464" s="11" t="s">
        <v>186</v>
      </c>
      <c r="K464" s="11" t="s">
        <v>187</v>
      </c>
      <c r="L464" s="11" t="s">
        <v>191</v>
      </c>
      <c r="M464" s="11" t="s">
        <v>196</v>
      </c>
      <c r="N464" s="11" t="s">
        <v>56</v>
      </c>
    </row>
    <row r="465" spans="1:14" x14ac:dyDescent="0.3">
      <c r="A465" s="10">
        <v>3</v>
      </c>
      <c r="B465" s="11" t="s">
        <v>213</v>
      </c>
      <c r="C465" s="11" t="s">
        <v>216</v>
      </c>
      <c r="D465" s="11" t="s">
        <v>16</v>
      </c>
      <c r="E465" s="12">
        <v>43.470406109423102</v>
      </c>
      <c r="F465" s="12">
        <v>39.114424198644898</v>
      </c>
      <c r="G465" s="12">
        <v>37.249597856326801</v>
      </c>
      <c r="H465" s="11" t="s">
        <v>197</v>
      </c>
      <c r="I465" s="11" t="s">
        <v>17</v>
      </c>
      <c r="J465" s="11" t="s">
        <v>186</v>
      </c>
      <c r="K465" s="11" t="s">
        <v>187</v>
      </c>
      <c r="L465" s="11" t="s">
        <v>198</v>
      </c>
      <c r="M465" s="11" t="s">
        <v>199</v>
      </c>
      <c r="N465" s="11" t="s">
        <v>56</v>
      </c>
    </row>
    <row r="466" spans="1:14" x14ac:dyDescent="0.3">
      <c r="A466" s="10">
        <v>3</v>
      </c>
      <c r="B466" s="11" t="s">
        <v>213</v>
      </c>
      <c r="C466" s="11" t="s">
        <v>216</v>
      </c>
      <c r="D466" s="11" t="s">
        <v>16</v>
      </c>
      <c r="E466" s="12">
        <v>57.287599999999998</v>
      </c>
      <c r="F466" s="12">
        <v>51.547056682236999</v>
      </c>
      <c r="G466" s="12">
        <v>49.089489911425801</v>
      </c>
      <c r="H466" s="11" t="s">
        <v>200</v>
      </c>
      <c r="I466" s="11" t="s">
        <v>17</v>
      </c>
      <c r="J466" s="11" t="s">
        <v>186</v>
      </c>
      <c r="K466" s="11" t="s">
        <v>187</v>
      </c>
      <c r="L466" s="11" t="s">
        <v>198</v>
      </c>
      <c r="M466" s="11" t="s">
        <v>27</v>
      </c>
      <c r="N466" s="11" t="s">
        <v>56</v>
      </c>
    </row>
    <row r="467" spans="1:14" x14ac:dyDescent="0.3">
      <c r="A467" s="10">
        <v>3</v>
      </c>
      <c r="B467" s="11" t="s">
        <v>213</v>
      </c>
      <c r="C467" s="11" t="s">
        <v>216</v>
      </c>
      <c r="D467" s="11" t="s">
        <v>16</v>
      </c>
      <c r="E467" s="12">
        <v>5.8111470000000001</v>
      </c>
      <c r="F467" s="12">
        <v>5.8111470000000001</v>
      </c>
      <c r="G467" s="12">
        <v>5.8111470000000001</v>
      </c>
      <c r="H467" s="11" t="s">
        <v>201</v>
      </c>
      <c r="I467" s="11" t="s">
        <v>67</v>
      </c>
      <c r="J467" s="11" t="s">
        <v>186</v>
      </c>
      <c r="K467" s="11" t="s">
        <v>187</v>
      </c>
      <c r="L467" s="11" t="s">
        <v>202</v>
      </c>
      <c r="M467" s="11" t="s">
        <v>192</v>
      </c>
      <c r="N467" s="11" t="s">
        <v>56</v>
      </c>
    </row>
    <row r="468" spans="1:14" x14ac:dyDescent="0.3">
      <c r="A468" s="10">
        <v>3</v>
      </c>
      <c r="B468" s="11" t="s">
        <v>213</v>
      </c>
      <c r="C468" s="11" t="s">
        <v>216</v>
      </c>
      <c r="D468" s="11" t="s">
        <v>16</v>
      </c>
      <c r="E468" s="12">
        <v>5.1790820000000002</v>
      </c>
      <c r="F468" s="12">
        <v>5.1790820000000002</v>
      </c>
      <c r="G468" s="12">
        <v>5.1790820000000002</v>
      </c>
      <c r="H468" s="11" t="s">
        <v>203</v>
      </c>
      <c r="I468" s="11" t="s">
        <v>67</v>
      </c>
      <c r="J468" s="11" t="s">
        <v>186</v>
      </c>
      <c r="K468" s="11" t="s">
        <v>187</v>
      </c>
      <c r="L468" s="11" t="s">
        <v>202</v>
      </c>
      <c r="M468" s="11" t="s">
        <v>194</v>
      </c>
      <c r="N468" s="11" t="s">
        <v>56</v>
      </c>
    </row>
    <row r="469" spans="1:14" x14ac:dyDescent="0.3">
      <c r="A469" s="10">
        <v>3</v>
      </c>
      <c r="B469" s="11" t="s">
        <v>213</v>
      </c>
      <c r="C469" s="11" t="s">
        <v>216</v>
      </c>
      <c r="D469" s="11" t="s">
        <v>16</v>
      </c>
      <c r="E469" s="12">
        <v>1.5608850000000001</v>
      </c>
      <c r="F469" s="12">
        <v>1.5608850000000001</v>
      </c>
      <c r="G469" s="12">
        <v>1.5608850000000001</v>
      </c>
      <c r="H469" s="11" t="s">
        <v>204</v>
      </c>
      <c r="I469" s="11" t="s">
        <v>67</v>
      </c>
      <c r="J469" s="11" t="s">
        <v>186</v>
      </c>
      <c r="K469" s="11" t="s">
        <v>187</v>
      </c>
      <c r="L469" s="11" t="s">
        <v>202</v>
      </c>
      <c r="M469" s="11" t="s">
        <v>196</v>
      </c>
      <c r="N469" s="11" t="s">
        <v>56</v>
      </c>
    </row>
    <row r="470" spans="1:14" x14ac:dyDescent="0.3">
      <c r="A470" s="10">
        <v>3</v>
      </c>
      <c r="B470" s="11" t="s">
        <v>213</v>
      </c>
      <c r="C470" s="11" t="s">
        <v>216</v>
      </c>
      <c r="D470" s="11" t="s">
        <v>16</v>
      </c>
      <c r="E470" s="12">
        <v>3.7466089999999999</v>
      </c>
      <c r="F470" s="12">
        <v>3.2603211787087498</v>
      </c>
      <c r="G470" s="12">
        <v>3.0942688164484902</v>
      </c>
      <c r="H470" s="11" t="s">
        <v>205</v>
      </c>
      <c r="I470" s="11" t="s">
        <v>22</v>
      </c>
      <c r="J470" s="11" t="s">
        <v>186</v>
      </c>
      <c r="K470" s="11" t="s">
        <v>206</v>
      </c>
      <c r="L470" s="11" t="s">
        <v>207</v>
      </c>
      <c r="M470" s="11" t="s">
        <v>20</v>
      </c>
      <c r="N470" s="11" t="s">
        <v>56</v>
      </c>
    </row>
    <row r="471" spans="1:14" x14ac:dyDescent="0.3">
      <c r="A471" s="10">
        <v>3</v>
      </c>
      <c r="B471" s="11" t="s">
        <v>213</v>
      </c>
      <c r="C471" s="11" t="s">
        <v>216</v>
      </c>
      <c r="D471" s="11" t="s">
        <v>16</v>
      </c>
      <c r="E471" s="12">
        <v>213.89269999999999</v>
      </c>
      <c r="F471" s="12">
        <v>213.89269999999999</v>
      </c>
      <c r="G471" s="12">
        <v>213.89269999999999</v>
      </c>
      <c r="H471" s="11" t="s">
        <v>364</v>
      </c>
      <c r="I471" s="11" t="s">
        <v>50</v>
      </c>
      <c r="J471" s="11" t="s">
        <v>209</v>
      </c>
      <c r="K471" s="11" t="s">
        <v>365</v>
      </c>
      <c r="L471" s="11" t="s">
        <v>366</v>
      </c>
      <c r="M471" s="11" t="s">
        <v>367</v>
      </c>
      <c r="N471" s="11" t="s">
        <v>56</v>
      </c>
    </row>
    <row r="472" spans="1:14" x14ac:dyDescent="0.3">
      <c r="A472" s="10">
        <v>3</v>
      </c>
      <c r="B472" s="11" t="s">
        <v>213</v>
      </c>
      <c r="C472" s="11" t="s">
        <v>216</v>
      </c>
      <c r="D472" s="11" t="s">
        <v>16</v>
      </c>
      <c r="E472" s="12">
        <v>2.1192839999999999</v>
      </c>
      <c r="F472" s="12">
        <v>2.1192839999999999</v>
      </c>
      <c r="G472" s="12">
        <v>2.1192839999999999</v>
      </c>
      <c r="H472" s="11" t="s">
        <v>368</v>
      </c>
      <c r="I472" s="11" t="s">
        <v>50</v>
      </c>
      <c r="J472" s="11" t="s">
        <v>209</v>
      </c>
      <c r="K472" s="11" t="s">
        <v>365</v>
      </c>
      <c r="L472" s="11" t="s">
        <v>366</v>
      </c>
      <c r="M472" s="11" t="s">
        <v>369</v>
      </c>
      <c r="N472" s="11" t="s">
        <v>56</v>
      </c>
    </row>
    <row r="473" spans="1:14" x14ac:dyDescent="0.3">
      <c r="A473" s="10">
        <v>3</v>
      </c>
      <c r="B473" s="11" t="s">
        <v>213</v>
      </c>
      <c r="C473" s="11" t="s">
        <v>216</v>
      </c>
      <c r="D473" s="11" t="s">
        <v>16</v>
      </c>
      <c r="E473" s="12">
        <v>3.1231559999999998</v>
      </c>
      <c r="F473" s="12">
        <v>3.1231559999999998</v>
      </c>
      <c r="G473" s="12">
        <v>3.1231559999999998</v>
      </c>
      <c r="H473" s="11" t="s">
        <v>370</v>
      </c>
      <c r="I473" s="11" t="s">
        <v>50</v>
      </c>
      <c r="J473" s="11" t="s">
        <v>209</v>
      </c>
      <c r="K473" s="11" t="s">
        <v>365</v>
      </c>
      <c r="L473" s="11" t="s">
        <v>366</v>
      </c>
      <c r="M473" s="11" t="s">
        <v>371</v>
      </c>
      <c r="N473" s="11" t="s">
        <v>56</v>
      </c>
    </row>
    <row r="474" spans="1:14" x14ac:dyDescent="0.3">
      <c r="A474" s="10">
        <v>3</v>
      </c>
      <c r="B474" s="11" t="s">
        <v>213</v>
      </c>
      <c r="C474" s="11" t="s">
        <v>216</v>
      </c>
      <c r="D474" s="11" t="s">
        <v>16</v>
      </c>
      <c r="E474" s="12">
        <v>18.302869999999999</v>
      </c>
      <c r="F474" s="12">
        <v>18.302869999999999</v>
      </c>
      <c r="G474" s="12">
        <v>18.302869999999999</v>
      </c>
      <c r="H474" s="11" t="s">
        <v>372</v>
      </c>
      <c r="I474" s="11" t="s">
        <v>50</v>
      </c>
      <c r="J474" s="11" t="s">
        <v>209</v>
      </c>
      <c r="K474" s="11" t="s">
        <v>365</v>
      </c>
      <c r="L474" s="11" t="s">
        <v>162</v>
      </c>
      <c r="M474" s="11" t="s">
        <v>373</v>
      </c>
      <c r="N474" s="11" t="s">
        <v>56</v>
      </c>
    </row>
    <row r="475" spans="1:14" x14ac:dyDescent="0.3">
      <c r="A475" s="10">
        <v>3</v>
      </c>
      <c r="B475" s="11" t="s">
        <v>213</v>
      </c>
      <c r="C475" s="11" t="s">
        <v>216</v>
      </c>
      <c r="D475" s="11" t="s">
        <v>16</v>
      </c>
      <c r="E475" s="12">
        <v>2.3357999999999999</v>
      </c>
      <c r="F475" s="12">
        <v>2.6836838299933201</v>
      </c>
      <c r="G475" s="12">
        <v>2.8891935051402702</v>
      </c>
      <c r="H475" s="11" t="s">
        <v>208</v>
      </c>
      <c r="I475" s="11" t="s">
        <v>50</v>
      </c>
      <c r="J475" s="11" t="s">
        <v>209</v>
      </c>
      <c r="K475" s="11" t="s">
        <v>210</v>
      </c>
      <c r="L475" s="11" t="s">
        <v>211</v>
      </c>
      <c r="M475" s="11" t="s">
        <v>212</v>
      </c>
      <c r="N475" s="11" t="s">
        <v>56</v>
      </c>
    </row>
    <row r="476" spans="1:14" x14ac:dyDescent="0.3">
      <c r="A476" s="10">
        <v>3</v>
      </c>
      <c r="B476" s="11" t="s">
        <v>213</v>
      </c>
      <c r="C476" s="11" t="s">
        <v>217</v>
      </c>
      <c r="D476" s="11" t="s">
        <v>16</v>
      </c>
      <c r="E476" s="12">
        <v>17.685770000000002</v>
      </c>
      <c r="F476" s="12">
        <v>19.5767356177446</v>
      </c>
      <c r="G476" s="12">
        <v>20.612150254477299</v>
      </c>
      <c r="H476" s="11" t="s">
        <v>51</v>
      </c>
      <c r="I476" s="11" t="s">
        <v>52</v>
      </c>
      <c r="J476" s="11" t="s">
        <v>37</v>
      </c>
      <c r="K476" s="11" t="s">
        <v>53</v>
      </c>
      <c r="L476" s="11" t="s">
        <v>54</v>
      </c>
      <c r="M476" s="11" t="s">
        <v>55</v>
      </c>
      <c r="N476" s="11" t="s">
        <v>56</v>
      </c>
    </row>
    <row r="477" spans="1:14" x14ac:dyDescent="0.3">
      <c r="A477" s="10">
        <v>3</v>
      </c>
      <c r="B477" s="11" t="s">
        <v>213</v>
      </c>
      <c r="C477" s="11" t="s">
        <v>217</v>
      </c>
      <c r="D477" s="11" t="s">
        <v>16</v>
      </c>
      <c r="E477" s="12">
        <v>63.928199999999997</v>
      </c>
      <c r="F477" s="12">
        <v>70.763414310957401</v>
      </c>
      <c r="G477" s="12">
        <v>74.506095233528001</v>
      </c>
      <c r="H477" s="11" t="s">
        <v>57</v>
      </c>
      <c r="I477" s="11" t="s">
        <v>52</v>
      </c>
      <c r="J477" s="11" t="s">
        <v>37</v>
      </c>
      <c r="K477" s="11" t="s">
        <v>53</v>
      </c>
      <c r="L477" s="11" t="s">
        <v>54</v>
      </c>
      <c r="M477" s="11" t="s">
        <v>58</v>
      </c>
      <c r="N477" s="11" t="s">
        <v>56</v>
      </c>
    </row>
    <row r="478" spans="1:14" x14ac:dyDescent="0.3">
      <c r="A478" s="10">
        <v>3</v>
      </c>
      <c r="B478" s="11" t="s">
        <v>213</v>
      </c>
      <c r="C478" s="11" t="s">
        <v>217</v>
      </c>
      <c r="D478" s="11" t="s">
        <v>16</v>
      </c>
      <c r="E478" s="12">
        <v>0.4047502</v>
      </c>
      <c r="F478" s="12">
        <v>0.448026162085635</v>
      </c>
      <c r="G478" s="12">
        <v>0.47172229074163702</v>
      </c>
      <c r="H478" s="11" t="s">
        <v>59</v>
      </c>
      <c r="I478" s="11" t="s">
        <v>52</v>
      </c>
      <c r="J478" s="11" t="s">
        <v>37</v>
      </c>
      <c r="K478" s="11" t="s">
        <v>53</v>
      </c>
      <c r="L478" s="11" t="s">
        <v>60</v>
      </c>
      <c r="M478" s="11" t="s">
        <v>61</v>
      </c>
      <c r="N478" s="11" t="s">
        <v>56</v>
      </c>
    </row>
    <row r="479" spans="1:14" x14ac:dyDescent="0.3">
      <c r="A479" s="10">
        <v>3</v>
      </c>
      <c r="B479" s="11" t="s">
        <v>213</v>
      </c>
      <c r="C479" s="11" t="s">
        <v>217</v>
      </c>
      <c r="D479" s="11" t="s">
        <v>16</v>
      </c>
      <c r="E479" s="12">
        <v>11.349460000000001</v>
      </c>
      <c r="F479" s="12">
        <v>12.562946245719999</v>
      </c>
      <c r="G479" s="12">
        <v>13.2274011720824</v>
      </c>
      <c r="H479" s="11" t="s">
        <v>62</v>
      </c>
      <c r="I479" s="11" t="s">
        <v>52</v>
      </c>
      <c r="J479" s="11" t="s">
        <v>37</v>
      </c>
      <c r="K479" s="11" t="s">
        <v>53</v>
      </c>
      <c r="L479" s="11" t="s">
        <v>60</v>
      </c>
      <c r="M479" s="11" t="s">
        <v>63</v>
      </c>
      <c r="N479" s="11" t="s">
        <v>56</v>
      </c>
    </row>
    <row r="480" spans="1:14" x14ac:dyDescent="0.3">
      <c r="A480" s="10">
        <v>3</v>
      </c>
      <c r="B480" s="11" t="s">
        <v>213</v>
      </c>
      <c r="C480" s="11" t="s">
        <v>217</v>
      </c>
      <c r="D480" s="11" t="s">
        <v>16</v>
      </c>
      <c r="E480" s="12">
        <v>8.3319609999999997</v>
      </c>
      <c r="F480" s="12">
        <v>9.22281572554426</v>
      </c>
      <c r="G480" s="12">
        <v>9.7106109627369701</v>
      </c>
      <c r="H480" s="11" t="s">
        <v>64</v>
      </c>
      <c r="I480" s="11" t="s">
        <v>52</v>
      </c>
      <c r="J480" s="11" t="s">
        <v>37</v>
      </c>
      <c r="K480" s="11" t="s">
        <v>53</v>
      </c>
      <c r="L480" s="11" t="s">
        <v>60</v>
      </c>
      <c r="M480" s="11" t="s">
        <v>65</v>
      </c>
      <c r="N480" s="11" t="s">
        <v>56</v>
      </c>
    </row>
    <row r="481" spans="1:14" x14ac:dyDescent="0.3">
      <c r="A481" s="10">
        <v>3</v>
      </c>
      <c r="B481" s="11" t="s">
        <v>213</v>
      </c>
      <c r="C481" s="11" t="s">
        <v>217</v>
      </c>
      <c r="D481" s="11" t="s">
        <v>16</v>
      </c>
      <c r="E481" s="12">
        <v>8.4129729999999991</v>
      </c>
      <c r="F481" s="12">
        <v>9.7885822205645905</v>
      </c>
      <c r="G481" s="12">
        <v>9.7397971636138507</v>
      </c>
      <c r="H481" s="11" t="s">
        <v>227</v>
      </c>
      <c r="I481" s="11" t="s">
        <v>67</v>
      </c>
      <c r="J481" s="11" t="s">
        <v>68</v>
      </c>
      <c r="K481" s="11" t="s">
        <v>228</v>
      </c>
      <c r="L481" s="11" t="s">
        <v>229</v>
      </c>
      <c r="M481" s="11" t="s">
        <v>230</v>
      </c>
      <c r="N481" s="11" t="s">
        <v>56</v>
      </c>
    </row>
    <row r="482" spans="1:14" x14ac:dyDescent="0.3">
      <c r="A482" s="10">
        <v>3</v>
      </c>
      <c r="B482" s="11" t="s">
        <v>213</v>
      </c>
      <c r="C482" s="11" t="s">
        <v>217</v>
      </c>
      <c r="D482" s="11" t="s">
        <v>16</v>
      </c>
      <c r="E482" s="12">
        <v>0.86398399999999997</v>
      </c>
      <c r="F482" s="12">
        <v>1.00525443517438</v>
      </c>
      <c r="G482" s="12">
        <v>1.0002443740884199</v>
      </c>
      <c r="H482" s="11" t="s">
        <v>231</v>
      </c>
      <c r="I482" s="11" t="s">
        <v>67</v>
      </c>
      <c r="J482" s="11" t="s">
        <v>68</v>
      </c>
      <c r="K482" s="11" t="s">
        <v>228</v>
      </c>
      <c r="L482" s="11" t="s">
        <v>229</v>
      </c>
      <c r="M482" s="11" t="s">
        <v>232</v>
      </c>
      <c r="N482" s="11" t="s">
        <v>56</v>
      </c>
    </row>
    <row r="483" spans="1:14" x14ac:dyDescent="0.3">
      <c r="A483" s="10">
        <v>3</v>
      </c>
      <c r="B483" s="11" t="s">
        <v>213</v>
      </c>
      <c r="C483" s="11" t="s">
        <v>217</v>
      </c>
      <c r="D483" s="11" t="s">
        <v>16</v>
      </c>
      <c r="E483" s="12">
        <v>11.534179999999999</v>
      </c>
      <c r="F483" s="12">
        <v>13.420139263110901</v>
      </c>
      <c r="G483" s="12">
        <v>13.3532549847256</v>
      </c>
      <c r="H483" s="11" t="s">
        <v>233</v>
      </c>
      <c r="I483" s="11" t="s">
        <v>67</v>
      </c>
      <c r="J483" s="11" t="s">
        <v>68</v>
      </c>
      <c r="K483" s="11" t="s">
        <v>228</v>
      </c>
      <c r="L483" s="11" t="s">
        <v>229</v>
      </c>
      <c r="M483" s="11" t="s">
        <v>234</v>
      </c>
      <c r="N483" s="11" t="s">
        <v>56</v>
      </c>
    </row>
    <row r="484" spans="1:14" x14ac:dyDescent="0.3">
      <c r="A484" s="10">
        <v>3</v>
      </c>
      <c r="B484" s="11" t="s">
        <v>213</v>
      </c>
      <c r="C484" s="11" t="s">
        <v>217</v>
      </c>
      <c r="D484" s="11" t="s">
        <v>16</v>
      </c>
      <c r="E484" s="12">
        <v>0.69271700000000003</v>
      </c>
      <c r="F484" s="12">
        <v>0.69271700000000003</v>
      </c>
      <c r="G484" s="12">
        <v>0.69271700000000003</v>
      </c>
      <c r="H484" s="11" t="s">
        <v>235</v>
      </c>
      <c r="I484" s="11" t="s">
        <v>236</v>
      </c>
      <c r="J484" s="11" t="s">
        <v>68</v>
      </c>
      <c r="K484" s="11" t="s">
        <v>237</v>
      </c>
      <c r="L484" s="11" t="s">
        <v>238</v>
      </c>
      <c r="M484" s="11" t="s">
        <v>239</v>
      </c>
      <c r="N484" s="11" t="s">
        <v>56</v>
      </c>
    </row>
    <row r="485" spans="1:14" x14ac:dyDescent="0.3">
      <c r="A485" s="10">
        <v>3</v>
      </c>
      <c r="B485" s="11" t="s">
        <v>213</v>
      </c>
      <c r="C485" s="11" t="s">
        <v>217</v>
      </c>
      <c r="D485" s="11" t="s">
        <v>16</v>
      </c>
      <c r="E485" s="12">
        <v>2.0194648000000002</v>
      </c>
      <c r="F485" s="12">
        <v>1.8807270765135999</v>
      </c>
      <c r="G485" s="12">
        <v>1.7973232020800001</v>
      </c>
      <c r="H485" s="11" t="s">
        <v>242</v>
      </c>
      <c r="I485" s="11" t="s">
        <v>243</v>
      </c>
      <c r="J485" s="11" t="s">
        <v>68</v>
      </c>
      <c r="K485" s="11" t="s">
        <v>244</v>
      </c>
      <c r="L485" s="11" t="s">
        <v>245</v>
      </c>
      <c r="M485" s="11" t="s">
        <v>246</v>
      </c>
      <c r="N485" s="11" t="s">
        <v>56</v>
      </c>
    </row>
    <row r="486" spans="1:14" x14ac:dyDescent="0.3">
      <c r="A486" s="10">
        <v>3</v>
      </c>
      <c r="B486" s="11" t="s">
        <v>213</v>
      </c>
      <c r="C486" s="11" t="s">
        <v>217</v>
      </c>
      <c r="D486" s="11" t="s">
        <v>16</v>
      </c>
      <c r="E486" s="12">
        <v>0.20873464</v>
      </c>
      <c r="F486" s="12">
        <v>0.20677264612367999</v>
      </c>
      <c r="G486" s="12">
        <v>0.20558285803272</v>
      </c>
      <c r="H486" s="11" t="s">
        <v>247</v>
      </c>
      <c r="I486" s="11" t="s">
        <v>243</v>
      </c>
      <c r="J486" s="11" t="s">
        <v>68</v>
      </c>
      <c r="K486" s="11" t="s">
        <v>244</v>
      </c>
      <c r="L486" s="11" t="s">
        <v>248</v>
      </c>
      <c r="M486" s="11" t="s">
        <v>246</v>
      </c>
      <c r="N486" s="11" t="s">
        <v>56</v>
      </c>
    </row>
    <row r="487" spans="1:14" x14ac:dyDescent="0.3">
      <c r="A487" s="10">
        <v>3</v>
      </c>
      <c r="B487" s="11" t="s">
        <v>213</v>
      </c>
      <c r="C487" s="11" t="s">
        <v>217</v>
      </c>
      <c r="D487" s="11" t="s">
        <v>16</v>
      </c>
      <c r="E487" s="12">
        <v>1.5079271999999999</v>
      </c>
      <c r="F487" s="12">
        <v>1.5079280149000001</v>
      </c>
      <c r="G487" s="12">
        <v>1.5079280149000001</v>
      </c>
      <c r="H487" s="11" t="s">
        <v>249</v>
      </c>
      <c r="I487" s="11" t="s">
        <v>243</v>
      </c>
      <c r="J487" s="11" t="s">
        <v>68</v>
      </c>
      <c r="K487" s="11" t="s">
        <v>244</v>
      </c>
      <c r="L487" s="11" t="s">
        <v>250</v>
      </c>
      <c r="M487" s="11" t="s">
        <v>246</v>
      </c>
      <c r="N487" s="11" t="s">
        <v>56</v>
      </c>
    </row>
    <row r="488" spans="1:14" x14ac:dyDescent="0.3">
      <c r="A488" s="10">
        <v>3</v>
      </c>
      <c r="B488" s="11" t="s">
        <v>213</v>
      </c>
      <c r="C488" s="11" t="s">
        <v>217</v>
      </c>
      <c r="D488" s="11" t="s">
        <v>16</v>
      </c>
      <c r="E488" s="12">
        <v>3.0284891140000001</v>
      </c>
      <c r="F488" s="12">
        <v>3.0284907506000001</v>
      </c>
      <c r="G488" s="12">
        <v>3.0284907506000001</v>
      </c>
      <c r="H488" s="11" t="s">
        <v>251</v>
      </c>
      <c r="I488" s="11" t="s">
        <v>243</v>
      </c>
      <c r="J488" s="11" t="s">
        <v>68</v>
      </c>
      <c r="K488" s="11" t="s">
        <v>244</v>
      </c>
      <c r="L488" s="11" t="s">
        <v>252</v>
      </c>
      <c r="M488" s="11" t="s">
        <v>246</v>
      </c>
      <c r="N488" s="11" t="s">
        <v>56</v>
      </c>
    </row>
    <row r="489" spans="1:14" x14ac:dyDescent="0.3">
      <c r="A489" s="10">
        <v>3</v>
      </c>
      <c r="B489" s="11" t="s">
        <v>213</v>
      </c>
      <c r="C489" s="11" t="s">
        <v>217</v>
      </c>
      <c r="D489" s="11" t="s">
        <v>16</v>
      </c>
      <c r="E489" s="12">
        <v>0.48109000000000002</v>
      </c>
      <c r="F489" s="12">
        <v>0.48109015199999999</v>
      </c>
      <c r="G489" s="12">
        <v>0.48109015199999999</v>
      </c>
      <c r="H489" s="11" t="s">
        <v>253</v>
      </c>
      <c r="I489" s="11" t="s">
        <v>243</v>
      </c>
      <c r="J489" s="11" t="s">
        <v>68</v>
      </c>
      <c r="K489" s="11" t="s">
        <v>244</v>
      </c>
      <c r="L489" s="11" t="s">
        <v>254</v>
      </c>
      <c r="M489" s="11" t="s">
        <v>255</v>
      </c>
      <c r="N489" s="11" t="s">
        <v>56</v>
      </c>
    </row>
    <row r="490" spans="1:14" x14ac:dyDescent="0.3">
      <c r="A490" s="10">
        <v>3</v>
      </c>
      <c r="B490" s="11" t="s">
        <v>213</v>
      </c>
      <c r="C490" s="11" t="s">
        <v>217</v>
      </c>
      <c r="D490" s="11" t="s">
        <v>16</v>
      </c>
      <c r="E490" s="12">
        <v>2.5338190000000001E-3</v>
      </c>
      <c r="F490" s="12">
        <v>2.5338197999999999E-3</v>
      </c>
      <c r="G490" s="12">
        <v>2.5338197999999999E-3</v>
      </c>
      <c r="H490" s="11" t="s">
        <v>256</v>
      </c>
      <c r="I490" s="11" t="s">
        <v>243</v>
      </c>
      <c r="J490" s="11" t="s">
        <v>68</v>
      </c>
      <c r="K490" s="11" t="s">
        <v>244</v>
      </c>
      <c r="L490" s="11" t="s">
        <v>257</v>
      </c>
      <c r="M490" s="11" t="s">
        <v>255</v>
      </c>
      <c r="N490" s="11" t="s">
        <v>56</v>
      </c>
    </row>
    <row r="491" spans="1:14" x14ac:dyDescent="0.3">
      <c r="A491" s="10">
        <v>3</v>
      </c>
      <c r="B491" s="11" t="s">
        <v>213</v>
      </c>
      <c r="C491" s="11" t="s">
        <v>217</v>
      </c>
      <c r="D491" s="11" t="s">
        <v>16</v>
      </c>
      <c r="E491" s="12">
        <v>0.10858464</v>
      </c>
      <c r="F491" s="12">
        <v>0.1085846744</v>
      </c>
      <c r="G491" s="12">
        <v>0.1085846744</v>
      </c>
      <c r="H491" s="11" t="s">
        <v>258</v>
      </c>
      <c r="I491" s="11" t="s">
        <v>243</v>
      </c>
      <c r="J491" s="11" t="s">
        <v>68</v>
      </c>
      <c r="K491" s="11" t="s">
        <v>244</v>
      </c>
      <c r="L491" s="11" t="s">
        <v>259</v>
      </c>
      <c r="M491" s="11" t="s">
        <v>260</v>
      </c>
      <c r="N491" s="11" t="s">
        <v>56</v>
      </c>
    </row>
    <row r="492" spans="1:14" x14ac:dyDescent="0.3">
      <c r="A492" s="10">
        <v>3</v>
      </c>
      <c r="B492" s="11" t="s">
        <v>213</v>
      </c>
      <c r="C492" s="11" t="s">
        <v>217</v>
      </c>
      <c r="D492" s="11" t="s">
        <v>16</v>
      </c>
      <c r="E492" s="12">
        <v>0.21317891999999999</v>
      </c>
      <c r="F492" s="12">
        <v>0.2131790351</v>
      </c>
      <c r="G492" s="12">
        <v>0.2131790351</v>
      </c>
      <c r="H492" s="11" t="s">
        <v>261</v>
      </c>
      <c r="I492" s="11" t="s">
        <v>243</v>
      </c>
      <c r="J492" s="11" t="s">
        <v>68</v>
      </c>
      <c r="K492" s="11" t="s">
        <v>244</v>
      </c>
      <c r="L492" s="11" t="s">
        <v>262</v>
      </c>
      <c r="M492" s="11" t="s">
        <v>74</v>
      </c>
      <c r="N492" s="11" t="s">
        <v>56</v>
      </c>
    </row>
    <row r="493" spans="1:14" x14ac:dyDescent="0.3">
      <c r="A493" s="10">
        <v>3</v>
      </c>
      <c r="B493" s="11" t="s">
        <v>213</v>
      </c>
      <c r="C493" s="11" t="s">
        <v>217</v>
      </c>
      <c r="D493" s="11" t="s">
        <v>16</v>
      </c>
      <c r="E493" s="12">
        <v>0.23535320000000001</v>
      </c>
      <c r="F493" s="12">
        <v>0.25754700325823998</v>
      </c>
      <c r="G493" s="12">
        <v>0.27086799419711999</v>
      </c>
      <c r="H493" s="11" t="s">
        <v>263</v>
      </c>
      <c r="I493" s="11" t="s">
        <v>243</v>
      </c>
      <c r="J493" s="11" t="s">
        <v>68</v>
      </c>
      <c r="K493" s="11" t="s">
        <v>244</v>
      </c>
      <c r="L493" s="11" t="s">
        <v>264</v>
      </c>
      <c r="M493" s="11" t="s">
        <v>265</v>
      </c>
      <c r="N493" s="11" t="s">
        <v>56</v>
      </c>
    </row>
    <row r="494" spans="1:14" x14ac:dyDescent="0.3">
      <c r="A494" s="10">
        <v>3</v>
      </c>
      <c r="B494" s="11" t="s">
        <v>213</v>
      </c>
      <c r="C494" s="11" t="s">
        <v>217</v>
      </c>
      <c r="D494" s="11" t="s">
        <v>16</v>
      </c>
      <c r="E494" s="12">
        <v>4.73860100709948E-2</v>
      </c>
      <c r="F494" s="12">
        <v>5.2452530545158603E-2</v>
      </c>
      <c r="G494" s="12">
        <v>5.5226747805920698E-2</v>
      </c>
      <c r="H494" s="11" t="s">
        <v>66</v>
      </c>
      <c r="I494" s="11" t="s">
        <v>67</v>
      </c>
      <c r="J494" s="11" t="s">
        <v>68</v>
      </c>
      <c r="K494" s="11" t="s">
        <v>69</v>
      </c>
      <c r="L494" s="11" t="s">
        <v>70</v>
      </c>
      <c r="M494" s="11" t="s">
        <v>71</v>
      </c>
      <c r="N494" s="11" t="s">
        <v>56</v>
      </c>
    </row>
    <row r="495" spans="1:14" x14ac:dyDescent="0.3">
      <c r="A495" s="10">
        <v>3</v>
      </c>
      <c r="B495" s="11" t="s">
        <v>213</v>
      </c>
      <c r="C495" s="11" t="s">
        <v>217</v>
      </c>
      <c r="D495" s="11" t="s">
        <v>16</v>
      </c>
      <c r="E495" s="12">
        <v>12.69862</v>
      </c>
      <c r="F495" s="12">
        <v>14.056358668590899</v>
      </c>
      <c r="G495" s="12">
        <v>14.7998002611427</v>
      </c>
      <c r="H495" s="11" t="s">
        <v>72</v>
      </c>
      <c r="I495" s="11" t="s">
        <v>67</v>
      </c>
      <c r="J495" s="11" t="s">
        <v>68</v>
      </c>
      <c r="K495" s="11" t="s">
        <v>69</v>
      </c>
      <c r="L495" s="11" t="s">
        <v>73</v>
      </c>
      <c r="M495" s="11" t="s">
        <v>74</v>
      </c>
      <c r="N495" s="11" t="s">
        <v>56</v>
      </c>
    </row>
    <row r="496" spans="1:14" x14ac:dyDescent="0.3">
      <c r="A496" s="10">
        <v>3</v>
      </c>
      <c r="B496" s="11" t="s">
        <v>213</v>
      </c>
      <c r="C496" s="11" t="s">
        <v>217</v>
      </c>
      <c r="D496" s="11" t="s">
        <v>16</v>
      </c>
      <c r="E496" s="12">
        <v>10.644615</v>
      </c>
      <c r="F496" s="12">
        <v>10.644615</v>
      </c>
      <c r="G496" s="12">
        <v>10.644615</v>
      </c>
      <c r="H496" s="11" t="s">
        <v>268</v>
      </c>
      <c r="I496" s="11" t="s">
        <v>269</v>
      </c>
      <c r="J496" s="11" t="s">
        <v>68</v>
      </c>
      <c r="K496" s="11" t="s">
        <v>270</v>
      </c>
      <c r="L496" s="11" t="s">
        <v>271</v>
      </c>
      <c r="M496" s="11" t="s">
        <v>266</v>
      </c>
      <c r="N496" s="11" t="s">
        <v>56</v>
      </c>
    </row>
    <row r="497" spans="1:14" x14ac:dyDescent="0.3">
      <c r="A497" s="10">
        <v>3</v>
      </c>
      <c r="B497" s="11" t="s">
        <v>213</v>
      </c>
      <c r="C497" s="11" t="s">
        <v>217</v>
      </c>
      <c r="D497" s="11" t="s">
        <v>16</v>
      </c>
      <c r="E497" s="12">
        <v>0.49487799999999998</v>
      </c>
      <c r="F497" s="12">
        <v>0.49487799999999998</v>
      </c>
      <c r="G497" s="12">
        <v>0.49487799999999998</v>
      </c>
      <c r="H497" s="11" t="s">
        <v>272</v>
      </c>
      <c r="I497" s="11" t="s">
        <v>269</v>
      </c>
      <c r="J497" s="11" t="s">
        <v>68</v>
      </c>
      <c r="K497" s="11" t="s">
        <v>270</v>
      </c>
      <c r="L497" s="11" t="s">
        <v>271</v>
      </c>
      <c r="M497" s="11" t="s">
        <v>267</v>
      </c>
      <c r="N497" s="11" t="s">
        <v>56</v>
      </c>
    </row>
    <row r="498" spans="1:14" x14ac:dyDescent="0.3">
      <c r="A498" s="10">
        <v>3</v>
      </c>
      <c r="B498" s="11" t="s">
        <v>213</v>
      </c>
      <c r="C498" s="11" t="s">
        <v>217</v>
      </c>
      <c r="D498" s="11" t="s">
        <v>16</v>
      </c>
      <c r="E498" s="12">
        <v>58.089074920000002</v>
      </c>
      <c r="F498" s="12">
        <v>55.902458963785001</v>
      </c>
      <c r="G498" s="12">
        <v>61.640882436028598</v>
      </c>
      <c r="H498" s="11" t="s">
        <v>100</v>
      </c>
      <c r="I498" s="11" t="s">
        <v>23</v>
      </c>
      <c r="J498" s="11" t="s">
        <v>101</v>
      </c>
      <c r="K498" s="11" t="s">
        <v>102</v>
      </c>
      <c r="L498" s="11" t="s">
        <v>103</v>
      </c>
      <c r="M498" s="11" t="s">
        <v>104</v>
      </c>
      <c r="N498" s="11" t="s">
        <v>56</v>
      </c>
    </row>
    <row r="499" spans="1:14" x14ac:dyDescent="0.3">
      <c r="A499" s="10">
        <v>3</v>
      </c>
      <c r="B499" s="11" t="s">
        <v>213</v>
      </c>
      <c r="C499" s="11" t="s">
        <v>217</v>
      </c>
      <c r="D499" s="11" t="s">
        <v>16</v>
      </c>
      <c r="E499" s="12">
        <v>5.3985886240000003</v>
      </c>
      <c r="F499" s="12">
        <v>5.9758066627017996</v>
      </c>
      <c r="G499" s="12">
        <v>6.2918674097876197</v>
      </c>
      <c r="H499" s="11" t="s">
        <v>105</v>
      </c>
      <c r="I499" s="11" t="s">
        <v>106</v>
      </c>
      <c r="J499" s="11" t="s">
        <v>101</v>
      </c>
      <c r="K499" s="11" t="s">
        <v>107</v>
      </c>
      <c r="L499" s="11" t="s">
        <v>108</v>
      </c>
      <c r="M499" s="11" t="s">
        <v>104</v>
      </c>
      <c r="N499" s="11" t="s">
        <v>56</v>
      </c>
    </row>
    <row r="500" spans="1:14" x14ac:dyDescent="0.3">
      <c r="A500" s="10">
        <v>3</v>
      </c>
      <c r="B500" s="11" t="s">
        <v>213</v>
      </c>
      <c r="C500" s="11" t="s">
        <v>217</v>
      </c>
      <c r="D500" s="11" t="s">
        <v>16</v>
      </c>
      <c r="E500" s="12">
        <v>148.0299565</v>
      </c>
      <c r="F500" s="12">
        <v>163.857345306805</v>
      </c>
      <c r="G500" s="12">
        <v>172.52376942263399</v>
      </c>
      <c r="H500" s="11" t="s">
        <v>109</v>
      </c>
      <c r="I500" s="11" t="s">
        <v>26</v>
      </c>
      <c r="J500" s="11" t="s">
        <v>101</v>
      </c>
      <c r="K500" s="11" t="s">
        <v>110</v>
      </c>
      <c r="L500" s="11" t="s">
        <v>108</v>
      </c>
      <c r="M500" s="11" t="s">
        <v>104</v>
      </c>
      <c r="N500" s="11" t="s">
        <v>56</v>
      </c>
    </row>
    <row r="501" spans="1:14" x14ac:dyDescent="0.3">
      <c r="A501" s="10">
        <v>3</v>
      </c>
      <c r="B501" s="11" t="s">
        <v>213</v>
      </c>
      <c r="C501" s="11" t="s">
        <v>217</v>
      </c>
      <c r="D501" s="11" t="s">
        <v>16</v>
      </c>
      <c r="E501" s="12">
        <v>121.7899</v>
      </c>
      <c r="F501" s="12">
        <v>139.57348053948701</v>
      </c>
      <c r="G501" s="12">
        <v>147.64831610563201</v>
      </c>
      <c r="H501" s="11" t="s">
        <v>111</v>
      </c>
      <c r="I501" s="11" t="s">
        <v>112</v>
      </c>
      <c r="J501" s="11" t="s">
        <v>101</v>
      </c>
      <c r="K501" s="11" t="s">
        <v>113</v>
      </c>
      <c r="L501" s="11" t="s">
        <v>114</v>
      </c>
      <c r="M501" s="11" t="s">
        <v>115</v>
      </c>
      <c r="N501" s="11" t="s">
        <v>56</v>
      </c>
    </row>
    <row r="502" spans="1:14" x14ac:dyDescent="0.3">
      <c r="A502" s="10">
        <v>3</v>
      </c>
      <c r="B502" s="11" t="s">
        <v>213</v>
      </c>
      <c r="C502" s="11" t="s">
        <v>217</v>
      </c>
      <c r="D502" s="11" t="s">
        <v>16</v>
      </c>
      <c r="E502" s="12">
        <v>26.113849999999999</v>
      </c>
      <c r="F502" s="12">
        <v>29.926955640706499</v>
      </c>
      <c r="G502" s="12">
        <v>31.658339316602301</v>
      </c>
      <c r="H502" s="11" t="s">
        <v>311</v>
      </c>
      <c r="I502" s="11" t="s">
        <v>112</v>
      </c>
      <c r="J502" s="11" t="s">
        <v>101</v>
      </c>
      <c r="K502" s="11" t="s">
        <v>113</v>
      </c>
      <c r="L502" s="11" t="s">
        <v>114</v>
      </c>
      <c r="M502" s="11" t="s">
        <v>312</v>
      </c>
      <c r="N502" s="11" t="s">
        <v>56</v>
      </c>
    </row>
    <row r="503" spans="1:14" x14ac:dyDescent="0.3">
      <c r="A503" s="10">
        <v>3</v>
      </c>
      <c r="B503" s="11" t="s">
        <v>213</v>
      </c>
      <c r="C503" s="11" t="s">
        <v>217</v>
      </c>
      <c r="D503" s="11" t="s">
        <v>16</v>
      </c>
      <c r="E503" s="12">
        <v>22.726209999999998</v>
      </c>
      <c r="F503" s="12">
        <v>22.726209999999998</v>
      </c>
      <c r="G503" s="12">
        <v>22.726209999999998</v>
      </c>
      <c r="H503" s="11" t="s">
        <v>116</v>
      </c>
      <c r="I503" s="11" t="s">
        <v>112</v>
      </c>
      <c r="J503" s="11" t="s">
        <v>101</v>
      </c>
      <c r="K503" s="11" t="s">
        <v>113</v>
      </c>
      <c r="L503" s="11" t="s">
        <v>117</v>
      </c>
      <c r="M503" s="11" t="s">
        <v>104</v>
      </c>
      <c r="N503" s="11" t="s">
        <v>56</v>
      </c>
    </row>
    <row r="504" spans="1:14" x14ac:dyDescent="0.3">
      <c r="A504" s="10">
        <v>3</v>
      </c>
      <c r="B504" s="11" t="s">
        <v>213</v>
      </c>
      <c r="C504" s="11" t="s">
        <v>217</v>
      </c>
      <c r="D504" s="11" t="s">
        <v>16</v>
      </c>
      <c r="E504" s="12">
        <v>177.18379999999999</v>
      </c>
      <c r="F504" s="12">
        <v>203.05591564827901</v>
      </c>
      <c r="G504" s="12">
        <v>214.80344192085801</v>
      </c>
      <c r="H504" s="11" t="s">
        <v>118</v>
      </c>
      <c r="I504" s="11" t="s">
        <v>112</v>
      </c>
      <c r="J504" s="11" t="s">
        <v>101</v>
      </c>
      <c r="K504" s="11" t="s">
        <v>113</v>
      </c>
      <c r="L504" s="11" t="s">
        <v>119</v>
      </c>
      <c r="M504" s="11" t="s">
        <v>104</v>
      </c>
      <c r="N504" s="11" t="s">
        <v>56</v>
      </c>
    </row>
    <row r="505" spans="1:14" x14ac:dyDescent="0.3">
      <c r="A505" s="10">
        <v>3</v>
      </c>
      <c r="B505" s="11" t="s">
        <v>213</v>
      </c>
      <c r="C505" s="11" t="s">
        <v>217</v>
      </c>
      <c r="D505" s="11" t="s">
        <v>16</v>
      </c>
      <c r="E505" s="12">
        <v>25.047406079999998</v>
      </c>
      <c r="F505" s="12">
        <v>26.7455838962785</v>
      </c>
      <c r="G505" s="12">
        <v>27.1976562179517</v>
      </c>
      <c r="H505" s="11" t="s">
        <v>313</v>
      </c>
      <c r="I505" s="11" t="s">
        <v>112</v>
      </c>
      <c r="J505" s="11" t="s">
        <v>101</v>
      </c>
      <c r="K505" s="11" t="s">
        <v>113</v>
      </c>
      <c r="L505" s="11" t="s">
        <v>314</v>
      </c>
      <c r="M505" s="11" t="s">
        <v>108</v>
      </c>
      <c r="N505" s="11" t="s">
        <v>56</v>
      </c>
    </row>
    <row r="506" spans="1:14" x14ac:dyDescent="0.3">
      <c r="A506" s="10">
        <v>3</v>
      </c>
      <c r="B506" s="11" t="s">
        <v>213</v>
      </c>
      <c r="C506" s="11" t="s">
        <v>217</v>
      </c>
      <c r="D506" s="11" t="s">
        <v>16</v>
      </c>
      <c r="E506" s="12">
        <v>826.1709333</v>
      </c>
      <c r="F506" s="12">
        <v>914.50527380370795</v>
      </c>
      <c r="G506" s="12">
        <v>962.87350864911798</v>
      </c>
      <c r="H506" s="11" t="s">
        <v>120</v>
      </c>
      <c r="I506" s="11" t="s">
        <v>112</v>
      </c>
      <c r="J506" s="11" t="s">
        <v>101</v>
      </c>
      <c r="K506" s="11" t="s">
        <v>121</v>
      </c>
      <c r="L506" s="11" t="s">
        <v>122</v>
      </c>
      <c r="M506" s="11" t="s">
        <v>104</v>
      </c>
      <c r="N506" s="11" t="s">
        <v>56</v>
      </c>
    </row>
    <row r="507" spans="1:14" x14ac:dyDescent="0.3">
      <c r="A507" s="10">
        <v>3</v>
      </c>
      <c r="B507" s="11" t="s">
        <v>213</v>
      </c>
      <c r="C507" s="11" t="s">
        <v>217</v>
      </c>
      <c r="D507" s="11" t="s">
        <v>16</v>
      </c>
      <c r="E507" s="12">
        <v>37.552988310000003</v>
      </c>
      <c r="F507" s="12">
        <v>41.568160379849097</v>
      </c>
      <c r="G507" s="12">
        <v>43.7667026965944</v>
      </c>
      <c r="H507" s="11" t="s">
        <v>123</v>
      </c>
      <c r="I507" s="11" t="s">
        <v>112</v>
      </c>
      <c r="J507" s="11" t="s">
        <v>101</v>
      </c>
      <c r="K507" s="11" t="s">
        <v>121</v>
      </c>
      <c r="L507" s="11" t="s">
        <v>124</v>
      </c>
      <c r="M507" s="11" t="s">
        <v>104</v>
      </c>
      <c r="N507" s="11" t="s">
        <v>56</v>
      </c>
    </row>
    <row r="508" spans="1:14" x14ac:dyDescent="0.3">
      <c r="A508" s="10">
        <v>3</v>
      </c>
      <c r="B508" s="11" t="s">
        <v>213</v>
      </c>
      <c r="C508" s="11" t="s">
        <v>217</v>
      </c>
      <c r="D508" s="11" t="s">
        <v>16</v>
      </c>
      <c r="E508" s="12">
        <v>696.53773880000006</v>
      </c>
      <c r="F508" s="12">
        <v>771.01167550348396</v>
      </c>
      <c r="G508" s="12">
        <v>811.79052594596897</v>
      </c>
      <c r="H508" s="11" t="s">
        <v>125</v>
      </c>
      <c r="I508" s="11" t="s">
        <v>112</v>
      </c>
      <c r="J508" s="11" t="s">
        <v>101</v>
      </c>
      <c r="K508" s="11" t="s">
        <v>121</v>
      </c>
      <c r="L508" s="11" t="s">
        <v>126</v>
      </c>
      <c r="M508" s="11" t="s">
        <v>104</v>
      </c>
      <c r="N508" s="11" t="s">
        <v>56</v>
      </c>
    </row>
    <row r="509" spans="1:14" x14ac:dyDescent="0.3">
      <c r="A509" s="10">
        <v>3</v>
      </c>
      <c r="B509" s="11" t="s">
        <v>213</v>
      </c>
      <c r="C509" s="11" t="s">
        <v>217</v>
      </c>
      <c r="D509" s="11" t="s">
        <v>16</v>
      </c>
      <c r="E509" s="12">
        <v>51.226281950000001</v>
      </c>
      <c r="F509" s="12">
        <v>56.703404964284402</v>
      </c>
      <c r="G509" s="12">
        <v>59.702451209736203</v>
      </c>
      <c r="H509" s="11" t="s">
        <v>127</v>
      </c>
      <c r="I509" s="11" t="s">
        <v>112</v>
      </c>
      <c r="J509" s="11" t="s">
        <v>101</v>
      </c>
      <c r="K509" s="11" t="s">
        <v>121</v>
      </c>
      <c r="L509" s="11" t="s">
        <v>128</v>
      </c>
      <c r="M509" s="11" t="s">
        <v>104</v>
      </c>
      <c r="N509" s="11" t="s">
        <v>56</v>
      </c>
    </row>
    <row r="510" spans="1:14" x14ac:dyDescent="0.3">
      <c r="A510" s="10">
        <v>3</v>
      </c>
      <c r="B510" s="11" t="s">
        <v>213</v>
      </c>
      <c r="C510" s="11" t="s">
        <v>217</v>
      </c>
      <c r="D510" s="11" t="s">
        <v>16</v>
      </c>
      <c r="E510" s="12">
        <v>907.86533059999999</v>
      </c>
      <c r="F510" s="12">
        <v>1004.93445033338</v>
      </c>
      <c r="G510" s="12">
        <v>1058.0854893599701</v>
      </c>
      <c r="H510" s="11" t="s">
        <v>129</v>
      </c>
      <c r="I510" s="11" t="s">
        <v>112</v>
      </c>
      <c r="J510" s="11" t="s">
        <v>101</v>
      </c>
      <c r="K510" s="11" t="s">
        <v>121</v>
      </c>
      <c r="L510" s="11" t="s">
        <v>130</v>
      </c>
      <c r="M510" s="11" t="s">
        <v>104</v>
      </c>
      <c r="N510" s="11" t="s">
        <v>56</v>
      </c>
    </row>
    <row r="511" spans="1:14" x14ac:dyDescent="0.3">
      <c r="A511" s="10">
        <v>3</v>
      </c>
      <c r="B511" s="11" t="s">
        <v>213</v>
      </c>
      <c r="C511" s="11" t="s">
        <v>217</v>
      </c>
      <c r="D511" s="11" t="s">
        <v>16</v>
      </c>
      <c r="E511" s="12">
        <v>1460.981935</v>
      </c>
      <c r="F511" s="12">
        <v>1617.19037869405</v>
      </c>
      <c r="G511" s="12">
        <v>1702.7236678582201</v>
      </c>
      <c r="H511" s="11" t="s">
        <v>131</v>
      </c>
      <c r="I511" s="11" t="s">
        <v>112</v>
      </c>
      <c r="J511" s="11" t="s">
        <v>101</v>
      </c>
      <c r="K511" s="11" t="s">
        <v>121</v>
      </c>
      <c r="L511" s="11" t="s">
        <v>132</v>
      </c>
      <c r="M511" s="11" t="s">
        <v>104</v>
      </c>
      <c r="N511" s="11" t="s">
        <v>56</v>
      </c>
    </row>
    <row r="512" spans="1:14" x14ac:dyDescent="0.3">
      <c r="A512" s="10">
        <v>3</v>
      </c>
      <c r="B512" s="11" t="s">
        <v>213</v>
      </c>
      <c r="C512" s="11" t="s">
        <v>217</v>
      </c>
      <c r="D512" s="11" t="s">
        <v>16</v>
      </c>
      <c r="E512" s="12">
        <v>21.03632</v>
      </c>
      <c r="F512" s="12">
        <v>23.285527009017599</v>
      </c>
      <c r="G512" s="12">
        <v>24.517099828917001</v>
      </c>
      <c r="H512" s="11" t="s">
        <v>133</v>
      </c>
      <c r="I512" s="11" t="s">
        <v>112</v>
      </c>
      <c r="J512" s="11" t="s">
        <v>101</v>
      </c>
      <c r="K512" s="11" t="s">
        <v>121</v>
      </c>
      <c r="L512" s="11" t="s">
        <v>134</v>
      </c>
      <c r="M512" s="11" t="s">
        <v>135</v>
      </c>
      <c r="N512" s="11" t="s">
        <v>56</v>
      </c>
    </row>
    <row r="513" spans="1:14" x14ac:dyDescent="0.3">
      <c r="A513" s="10">
        <v>3</v>
      </c>
      <c r="B513" s="11" t="s">
        <v>213</v>
      </c>
      <c r="C513" s="11" t="s">
        <v>217</v>
      </c>
      <c r="D513" s="11" t="s">
        <v>16</v>
      </c>
      <c r="E513" s="12">
        <v>21.03632</v>
      </c>
      <c r="F513" s="12">
        <v>23.285527009017599</v>
      </c>
      <c r="G513" s="12">
        <v>24.517099828917001</v>
      </c>
      <c r="H513" s="11" t="s">
        <v>136</v>
      </c>
      <c r="I513" s="11" t="s">
        <v>112</v>
      </c>
      <c r="J513" s="11" t="s">
        <v>101</v>
      </c>
      <c r="K513" s="11" t="s">
        <v>121</v>
      </c>
      <c r="L513" s="11" t="s">
        <v>137</v>
      </c>
      <c r="M513" s="11" t="s">
        <v>104</v>
      </c>
      <c r="N513" s="11" t="s">
        <v>56</v>
      </c>
    </row>
    <row r="514" spans="1:14" x14ac:dyDescent="0.3">
      <c r="A514" s="10">
        <v>3</v>
      </c>
      <c r="B514" s="11" t="s">
        <v>213</v>
      </c>
      <c r="C514" s="11" t="s">
        <v>217</v>
      </c>
      <c r="D514" s="11" t="s">
        <v>16</v>
      </c>
      <c r="E514" s="12">
        <v>1.4786514000000001E-2</v>
      </c>
      <c r="F514" s="12">
        <v>1.50015645434454E-2</v>
      </c>
      <c r="G514" s="12">
        <v>1.57940223953013E-2</v>
      </c>
      <c r="H514" s="11" t="s">
        <v>138</v>
      </c>
      <c r="I514" s="11" t="s">
        <v>24</v>
      </c>
      <c r="J514" s="11" t="s">
        <v>101</v>
      </c>
      <c r="K514" s="11" t="s">
        <v>139</v>
      </c>
      <c r="L514" s="11" t="s">
        <v>140</v>
      </c>
      <c r="M514" s="11" t="s">
        <v>104</v>
      </c>
      <c r="N514" s="11" t="s">
        <v>56</v>
      </c>
    </row>
    <row r="515" spans="1:14" x14ac:dyDescent="0.3">
      <c r="A515" s="10">
        <v>3</v>
      </c>
      <c r="B515" s="11" t="s">
        <v>213</v>
      </c>
      <c r="C515" s="11" t="s">
        <v>217</v>
      </c>
      <c r="D515" s="11" t="s">
        <v>16</v>
      </c>
      <c r="E515" s="12">
        <v>655.91672889999995</v>
      </c>
      <c r="F515" s="12">
        <v>726.04746012931105</v>
      </c>
      <c r="G515" s="12">
        <v>764.44815071733001</v>
      </c>
      <c r="H515" s="11" t="s">
        <v>141</v>
      </c>
      <c r="I515" s="11" t="s">
        <v>142</v>
      </c>
      <c r="J515" s="11" t="s">
        <v>101</v>
      </c>
      <c r="K515" s="11" t="s">
        <v>139</v>
      </c>
      <c r="L515" s="11" t="s">
        <v>143</v>
      </c>
      <c r="M515" s="11" t="s">
        <v>104</v>
      </c>
      <c r="N515" s="11" t="s">
        <v>56</v>
      </c>
    </row>
    <row r="516" spans="1:14" x14ac:dyDescent="0.3">
      <c r="A516" s="10">
        <v>3</v>
      </c>
      <c r="B516" s="11" t="s">
        <v>213</v>
      </c>
      <c r="C516" s="11" t="s">
        <v>217</v>
      </c>
      <c r="D516" s="11" t="s">
        <v>16</v>
      </c>
      <c r="E516" s="12">
        <v>107.86102219999999</v>
      </c>
      <c r="F516" s="12">
        <v>119.393541534753</v>
      </c>
      <c r="G516" s="12">
        <v>125.708272593611</v>
      </c>
      <c r="H516" s="11" t="s">
        <v>144</v>
      </c>
      <c r="I516" s="11" t="s">
        <v>24</v>
      </c>
      <c r="J516" s="11" t="s">
        <v>101</v>
      </c>
      <c r="K516" s="11" t="s">
        <v>139</v>
      </c>
      <c r="L516" s="11" t="s">
        <v>145</v>
      </c>
      <c r="M516" s="11" t="s">
        <v>104</v>
      </c>
      <c r="N516" s="11" t="s">
        <v>56</v>
      </c>
    </row>
    <row r="517" spans="1:14" x14ac:dyDescent="0.3">
      <c r="A517" s="10">
        <v>3</v>
      </c>
      <c r="B517" s="11" t="s">
        <v>213</v>
      </c>
      <c r="C517" s="11" t="s">
        <v>217</v>
      </c>
      <c r="D517" s="11" t="s">
        <v>16</v>
      </c>
      <c r="E517" s="12">
        <v>0.17183757899999999</v>
      </c>
      <c r="F517" s="12">
        <v>0.15716748085757701</v>
      </c>
      <c r="G517" s="12">
        <v>0.15836361682429001</v>
      </c>
      <c r="H517" s="11" t="s">
        <v>315</v>
      </c>
      <c r="I517" s="11" t="s">
        <v>24</v>
      </c>
      <c r="J517" s="11" t="s">
        <v>101</v>
      </c>
      <c r="K517" s="11" t="s">
        <v>139</v>
      </c>
      <c r="L517" s="11" t="s">
        <v>316</v>
      </c>
      <c r="M517" s="11" t="s">
        <v>104</v>
      </c>
      <c r="N517" s="11" t="s">
        <v>56</v>
      </c>
    </row>
    <row r="518" spans="1:14" x14ac:dyDescent="0.3">
      <c r="A518" s="10">
        <v>3</v>
      </c>
      <c r="B518" s="11" t="s">
        <v>213</v>
      </c>
      <c r="C518" s="11" t="s">
        <v>217</v>
      </c>
      <c r="D518" s="11" t="s">
        <v>16</v>
      </c>
      <c r="E518" s="12">
        <v>181.91343610000001</v>
      </c>
      <c r="F518" s="12">
        <v>201.363652464392</v>
      </c>
      <c r="G518" s="12">
        <v>212.013787253902</v>
      </c>
      <c r="H518" s="11" t="s">
        <v>146</v>
      </c>
      <c r="I518" s="11" t="s">
        <v>24</v>
      </c>
      <c r="J518" s="11" t="s">
        <v>101</v>
      </c>
      <c r="K518" s="11" t="s">
        <v>139</v>
      </c>
      <c r="L518" s="11" t="s">
        <v>147</v>
      </c>
      <c r="M518" s="11" t="s">
        <v>104</v>
      </c>
      <c r="N518" s="11" t="s">
        <v>56</v>
      </c>
    </row>
    <row r="519" spans="1:14" x14ac:dyDescent="0.3">
      <c r="A519" s="10">
        <v>3</v>
      </c>
      <c r="B519" s="11" t="s">
        <v>213</v>
      </c>
      <c r="C519" s="11" t="s">
        <v>217</v>
      </c>
      <c r="D519" s="11" t="s">
        <v>16</v>
      </c>
      <c r="E519" s="12">
        <v>0.10206372800000001</v>
      </c>
      <c r="F519" s="12">
        <v>0.101383379978703</v>
      </c>
      <c r="G519" s="12">
        <v>0.108636505792396</v>
      </c>
      <c r="H519" s="11" t="s">
        <v>317</v>
      </c>
      <c r="I519" s="11" t="s">
        <v>24</v>
      </c>
      <c r="J519" s="11" t="s">
        <v>101</v>
      </c>
      <c r="K519" s="11" t="s">
        <v>139</v>
      </c>
      <c r="L519" s="11" t="s">
        <v>318</v>
      </c>
      <c r="M519" s="11" t="s">
        <v>104</v>
      </c>
      <c r="N519" s="11" t="s">
        <v>56</v>
      </c>
    </row>
    <row r="520" spans="1:14" x14ac:dyDescent="0.3">
      <c r="A520" s="10">
        <v>3</v>
      </c>
      <c r="B520" s="11" t="s">
        <v>213</v>
      </c>
      <c r="C520" s="11" t="s">
        <v>217</v>
      </c>
      <c r="D520" s="11" t="s">
        <v>16</v>
      </c>
      <c r="E520" s="12">
        <v>0.55078970599999999</v>
      </c>
      <c r="F520" s="12">
        <v>0.55880022325913403</v>
      </c>
      <c r="G520" s="12">
        <v>0.58831885268329298</v>
      </c>
      <c r="H520" s="11" t="s">
        <v>319</v>
      </c>
      <c r="I520" s="11" t="s">
        <v>24</v>
      </c>
      <c r="J520" s="11" t="s">
        <v>101</v>
      </c>
      <c r="K520" s="11" t="s">
        <v>139</v>
      </c>
      <c r="L520" s="11" t="s">
        <v>320</v>
      </c>
      <c r="M520" s="11" t="s">
        <v>104</v>
      </c>
      <c r="N520" s="11" t="s">
        <v>56</v>
      </c>
    </row>
    <row r="521" spans="1:14" x14ac:dyDescent="0.3">
      <c r="A521" s="10">
        <v>3</v>
      </c>
      <c r="B521" s="11" t="s">
        <v>213</v>
      </c>
      <c r="C521" s="11" t="s">
        <v>217</v>
      </c>
      <c r="D521" s="11" t="s">
        <v>16</v>
      </c>
      <c r="E521" s="12">
        <v>4.4091496430000001</v>
      </c>
      <c r="F521" s="12">
        <v>4.2431783828964198</v>
      </c>
      <c r="G521" s="12">
        <v>4.6787433809424597</v>
      </c>
      <c r="H521" s="11" t="s">
        <v>323</v>
      </c>
      <c r="I521" s="11" t="s">
        <v>24</v>
      </c>
      <c r="J521" s="11" t="s">
        <v>101</v>
      </c>
      <c r="K521" s="11" t="s">
        <v>139</v>
      </c>
      <c r="L521" s="11" t="s">
        <v>324</v>
      </c>
      <c r="M521" s="11" t="s">
        <v>104</v>
      </c>
      <c r="N521" s="11" t="s">
        <v>56</v>
      </c>
    </row>
    <row r="522" spans="1:14" x14ac:dyDescent="0.3">
      <c r="A522" s="10">
        <v>3</v>
      </c>
      <c r="B522" s="11" t="s">
        <v>213</v>
      </c>
      <c r="C522" s="11" t="s">
        <v>217</v>
      </c>
      <c r="D522" s="11" t="s">
        <v>16</v>
      </c>
      <c r="E522" s="12">
        <v>0.24567340800000001</v>
      </c>
      <c r="F522" s="12">
        <v>0.24924640701115899</v>
      </c>
      <c r="G522" s="12">
        <v>0.262412851865018</v>
      </c>
      <c r="H522" s="11" t="s">
        <v>325</v>
      </c>
      <c r="I522" s="11" t="s">
        <v>24</v>
      </c>
      <c r="J522" s="11" t="s">
        <v>101</v>
      </c>
      <c r="K522" s="11" t="s">
        <v>139</v>
      </c>
      <c r="L522" s="11" t="s">
        <v>326</v>
      </c>
      <c r="M522" s="11" t="s">
        <v>104</v>
      </c>
      <c r="N522" s="11" t="s">
        <v>56</v>
      </c>
    </row>
    <row r="523" spans="1:14" x14ac:dyDescent="0.3">
      <c r="A523" s="10">
        <v>3</v>
      </c>
      <c r="B523" s="11" t="s">
        <v>213</v>
      </c>
      <c r="C523" s="11" t="s">
        <v>217</v>
      </c>
      <c r="D523" s="11" t="s">
        <v>16</v>
      </c>
      <c r="E523" s="12">
        <v>114.6884192</v>
      </c>
      <c r="F523" s="12">
        <v>126.9509250146</v>
      </c>
      <c r="G523" s="12">
        <v>133.665366506455</v>
      </c>
      <c r="H523" s="11" t="s">
        <v>148</v>
      </c>
      <c r="I523" s="11" t="s">
        <v>24</v>
      </c>
      <c r="J523" s="11" t="s">
        <v>101</v>
      </c>
      <c r="K523" s="11" t="s">
        <v>139</v>
      </c>
      <c r="L523" s="11" t="s">
        <v>149</v>
      </c>
      <c r="M523" s="11" t="s">
        <v>104</v>
      </c>
      <c r="N523" s="11" t="s">
        <v>56</v>
      </c>
    </row>
    <row r="524" spans="1:14" x14ac:dyDescent="0.3">
      <c r="A524" s="10">
        <v>3</v>
      </c>
      <c r="B524" s="11" t="s">
        <v>213</v>
      </c>
      <c r="C524" s="11" t="s">
        <v>217</v>
      </c>
      <c r="D524" s="11" t="s">
        <v>16</v>
      </c>
      <c r="E524" s="12">
        <v>122.9200881</v>
      </c>
      <c r="F524" s="12">
        <v>140.86869702937099</v>
      </c>
      <c r="G524" s="12">
        <v>149.018465599536</v>
      </c>
      <c r="H524" s="11" t="s">
        <v>150</v>
      </c>
      <c r="I524" s="11" t="s">
        <v>24</v>
      </c>
      <c r="J524" s="11" t="s">
        <v>101</v>
      </c>
      <c r="K524" s="11" t="s">
        <v>139</v>
      </c>
      <c r="L524" s="11" t="s">
        <v>151</v>
      </c>
      <c r="M524" s="11" t="s">
        <v>104</v>
      </c>
      <c r="N524" s="11" t="s">
        <v>56</v>
      </c>
    </row>
    <row r="525" spans="1:14" x14ac:dyDescent="0.3">
      <c r="A525" s="10">
        <v>3</v>
      </c>
      <c r="B525" s="11" t="s">
        <v>213</v>
      </c>
      <c r="C525" s="11" t="s">
        <v>217</v>
      </c>
      <c r="D525" s="11" t="s">
        <v>16</v>
      </c>
      <c r="E525" s="12">
        <v>5.6163661420000004</v>
      </c>
      <c r="F525" s="12">
        <v>5.6669936358755697</v>
      </c>
      <c r="G525" s="12">
        <v>6.0468719959436097</v>
      </c>
      <c r="H525" s="11" t="s">
        <v>152</v>
      </c>
      <c r="I525" s="11" t="s">
        <v>24</v>
      </c>
      <c r="J525" s="11" t="s">
        <v>101</v>
      </c>
      <c r="K525" s="11" t="s">
        <v>139</v>
      </c>
      <c r="L525" s="11" t="s">
        <v>153</v>
      </c>
      <c r="M525" s="11" t="s">
        <v>104</v>
      </c>
      <c r="N525" s="11" t="s">
        <v>56</v>
      </c>
    </row>
    <row r="526" spans="1:14" x14ac:dyDescent="0.3">
      <c r="A526" s="10">
        <v>3</v>
      </c>
      <c r="B526" s="11" t="s">
        <v>213</v>
      </c>
      <c r="C526" s="11" t="s">
        <v>217</v>
      </c>
      <c r="D526" s="11" t="s">
        <v>16</v>
      </c>
      <c r="E526" s="12">
        <v>0.59066641843202705</v>
      </c>
      <c r="F526" s="12">
        <v>0.61514743380461701</v>
      </c>
      <c r="G526" s="12">
        <v>0.60657619830475396</v>
      </c>
      <c r="H526" s="11" t="s">
        <v>327</v>
      </c>
      <c r="I526" s="11" t="s">
        <v>28</v>
      </c>
      <c r="J526" s="11" t="s">
        <v>155</v>
      </c>
      <c r="K526" s="11" t="s">
        <v>35</v>
      </c>
      <c r="L526" s="11" t="s">
        <v>29</v>
      </c>
      <c r="M526" s="11" t="s">
        <v>328</v>
      </c>
      <c r="N526" s="11" t="s">
        <v>56</v>
      </c>
    </row>
    <row r="527" spans="1:14" x14ac:dyDescent="0.3">
      <c r="A527" s="10">
        <v>3</v>
      </c>
      <c r="B527" s="11" t="s">
        <v>213</v>
      </c>
      <c r="C527" s="11" t="s">
        <v>217</v>
      </c>
      <c r="D527" s="11" t="s">
        <v>16</v>
      </c>
      <c r="E527" s="12">
        <v>3.8402463736447001</v>
      </c>
      <c r="F527" s="12">
        <v>3.9994108827043102</v>
      </c>
      <c r="G527" s="12">
        <v>3.94368457929709</v>
      </c>
      <c r="H527" s="11" t="s">
        <v>329</v>
      </c>
      <c r="I527" s="11" t="s">
        <v>28</v>
      </c>
      <c r="J527" s="11" t="s">
        <v>155</v>
      </c>
      <c r="K527" s="11" t="s">
        <v>35</v>
      </c>
      <c r="L527" s="11" t="s">
        <v>29</v>
      </c>
      <c r="M527" s="11" t="s">
        <v>330</v>
      </c>
      <c r="N527" s="11" t="s">
        <v>56</v>
      </c>
    </row>
    <row r="528" spans="1:14" x14ac:dyDescent="0.3">
      <c r="A528" s="10">
        <v>3</v>
      </c>
      <c r="B528" s="11" t="s">
        <v>213</v>
      </c>
      <c r="C528" s="11" t="s">
        <v>217</v>
      </c>
      <c r="D528" s="11" t="s">
        <v>16</v>
      </c>
      <c r="E528" s="12">
        <v>1.21407789999999E-2</v>
      </c>
      <c r="F528" s="12">
        <v>7.7630942644229999E-3</v>
      </c>
      <c r="G528" s="12">
        <v>6.4789734086537999E-3</v>
      </c>
      <c r="H528" s="11" t="s">
        <v>331</v>
      </c>
      <c r="I528" s="11" t="s">
        <v>28</v>
      </c>
      <c r="J528" s="11" t="s">
        <v>155</v>
      </c>
      <c r="K528" s="11" t="s">
        <v>35</v>
      </c>
      <c r="L528" s="11" t="s">
        <v>332</v>
      </c>
      <c r="M528" s="11" t="s">
        <v>156</v>
      </c>
      <c r="N528" s="11" t="s">
        <v>56</v>
      </c>
    </row>
    <row r="529" spans="1:14" x14ac:dyDescent="0.3">
      <c r="A529" s="10">
        <v>3</v>
      </c>
      <c r="B529" s="11" t="s">
        <v>213</v>
      </c>
      <c r="C529" s="11" t="s">
        <v>217</v>
      </c>
      <c r="D529" s="11" t="s">
        <v>16</v>
      </c>
      <c r="E529" s="12">
        <v>1.5651039897577099</v>
      </c>
      <c r="F529" s="12">
        <v>2.2288303021170002</v>
      </c>
      <c r="G529" s="12">
        <v>2.48578477803074</v>
      </c>
      <c r="H529" s="11" t="s">
        <v>154</v>
      </c>
      <c r="I529" s="11" t="s">
        <v>30</v>
      </c>
      <c r="J529" s="11" t="s">
        <v>155</v>
      </c>
      <c r="K529" s="11" t="s">
        <v>35</v>
      </c>
      <c r="L529" s="11" t="s">
        <v>31</v>
      </c>
      <c r="M529" s="11" t="s">
        <v>156</v>
      </c>
      <c r="N529" s="11" t="s">
        <v>56</v>
      </c>
    </row>
    <row r="530" spans="1:14" x14ac:dyDescent="0.3">
      <c r="A530" s="10">
        <v>3</v>
      </c>
      <c r="B530" s="11" t="s">
        <v>213</v>
      </c>
      <c r="C530" s="11" t="s">
        <v>217</v>
      </c>
      <c r="D530" s="11" t="s">
        <v>16</v>
      </c>
      <c r="E530" s="12">
        <v>31.172185523437399</v>
      </c>
      <c r="F530" s="12">
        <v>32.511973295252901</v>
      </c>
      <c r="G530" s="12">
        <v>32.808833115894103</v>
      </c>
      <c r="H530" s="11" t="s">
        <v>157</v>
      </c>
      <c r="I530" s="11" t="s">
        <v>32</v>
      </c>
      <c r="J530" s="11" t="s">
        <v>155</v>
      </c>
      <c r="K530" s="11" t="s">
        <v>35</v>
      </c>
      <c r="L530" s="11" t="s">
        <v>33</v>
      </c>
      <c r="M530" s="11" t="s">
        <v>158</v>
      </c>
      <c r="N530" s="11" t="s">
        <v>56</v>
      </c>
    </row>
    <row r="531" spans="1:14" x14ac:dyDescent="0.3">
      <c r="A531" s="10">
        <v>3</v>
      </c>
      <c r="B531" s="11" t="s">
        <v>213</v>
      </c>
      <c r="C531" s="11" t="s">
        <v>217</v>
      </c>
      <c r="D531" s="11" t="s">
        <v>16</v>
      </c>
      <c r="E531" s="12">
        <v>1.65341568700646</v>
      </c>
      <c r="F531" s="12">
        <v>1.65341568700646</v>
      </c>
      <c r="G531" s="12">
        <v>1.65341568700646</v>
      </c>
      <c r="H531" s="11" t="s">
        <v>333</v>
      </c>
      <c r="I531" s="11" t="s">
        <v>334</v>
      </c>
      <c r="J531" s="11" t="s">
        <v>155</v>
      </c>
      <c r="K531" s="11" t="s">
        <v>35</v>
      </c>
      <c r="L531" s="11" t="s">
        <v>171</v>
      </c>
      <c r="M531" s="11" t="s">
        <v>159</v>
      </c>
      <c r="N531" s="11" t="s">
        <v>56</v>
      </c>
    </row>
    <row r="532" spans="1:14" x14ac:dyDescent="0.3">
      <c r="A532" s="10">
        <v>3</v>
      </c>
      <c r="B532" s="11" t="s">
        <v>213</v>
      </c>
      <c r="C532" s="11" t="s">
        <v>217</v>
      </c>
      <c r="D532" s="11" t="s">
        <v>16</v>
      </c>
      <c r="E532" s="12">
        <v>0.345182945292621</v>
      </c>
      <c r="F532" s="12">
        <v>0.25990457401491102</v>
      </c>
      <c r="G532" s="12">
        <v>0.21671163271840899</v>
      </c>
      <c r="H532" s="11" t="s">
        <v>335</v>
      </c>
      <c r="I532" s="11" t="s">
        <v>336</v>
      </c>
      <c r="J532" s="11" t="s">
        <v>155</v>
      </c>
      <c r="K532" s="11" t="s">
        <v>36</v>
      </c>
      <c r="L532" s="11" t="s">
        <v>337</v>
      </c>
      <c r="M532" s="11" t="s">
        <v>159</v>
      </c>
      <c r="N532" s="11" t="s">
        <v>56</v>
      </c>
    </row>
    <row r="533" spans="1:14" x14ac:dyDescent="0.3">
      <c r="A533" s="10">
        <v>3</v>
      </c>
      <c r="B533" s="11" t="s">
        <v>213</v>
      </c>
      <c r="C533" s="11" t="s">
        <v>217</v>
      </c>
      <c r="D533" s="11" t="s">
        <v>16</v>
      </c>
      <c r="E533" s="12">
        <v>0.75275805343511604</v>
      </c>
      <c r="F533" s="12">
        <v>0.56678715991745598</v>
      </c>
      <c r="G533" s="12">
        <v>0.472594109953967</v>
      </c>
      <c r="H533" s="11" t="s">
        <v>338</v>
      </c>
      <c r="I533" s="11" t="s">
        <v>336</v>
      </c>
      <c r="J533" s="11" t="s">
        <v>155</v>
      </c>
      <c r="K533" s="11" t="s">
        <v>36</v>
      </c>
      <c r="L533" s="11" t="s">
        <v>339</v>
      </c>
      <c r="M533" s="11" t="s">
        <v>159</v>
      </c>
      <c r="N533" s="11" t="s">
        <v>56</v>
      </c>
    </row>
    <row r="534" spans="1:14" x14ac:dyDescent="0.3">
      <c r="A534" s="10">
        <v>3</v>
      </c>
      <c r="B534" s="11" t="s">
        <v>213</v>
      </c>
      <c r="C534" s="11" t="s">
        <v>217</v>
      </c>
      <c r="D534" s="11" t="s">
        <v>16</v>
      </c>
      <c r="E534" s="12">
        <v>4.9639020000000005E-4</v>
      </c>
      <c r="F534" s="12">
        <v>4.6422443765969999E-4</v>
      </c>
      <c r="G534" s="12">
        <v>4.9223872249560001E-4</v>
      </c>
      <c r="H534" s="11" t="s">
        <v>340</v>
      </c>
      <c r="I534" s="11" t="s">
        <v>34</v>
      </c>
      <c r="J534" s="11" t="s">
        <v>155</v>
      </c>
      <c r="K534" s="11" t="s">
        <v>36</v>
      </c>
      <c r="L534" s="11" t="s">
        <v>332</v>
      </c>
      <c r="M534" s="11" t="s">
        <v>159</v>
      </c>
      <c r="N534" s="11" t="s">
        <v>56</v>
      </c>
    </row>
    <row r="535" spans="1:14" x14ac:dyDescent="0.3">
      <c r="A535" s="10">
        <v>3</v>
      </c>
      <c r="B535" s="11" t="s">
        <v>213</v>
      </c>
      <c r="C535" s="11" t="s">
        <v>217</v>
      </c>
      <c r="D535" s="11" t="s">
        <v>16</v>
      </c>
      <c r="E535" s="12">
        <v>0.2748892</v>
      </c>
      <c r="F535" s="12">
        <v>0.29657504769545401</v>
      </c>
      <c r="G535" s="12">
        <v>0.30740494351391401</v>
      </c>
      <c r="H535" s="11" t="s">
        <v>341</v>
      </c>
      <c r="I535" s="11" t="s">
        <v>342</v>
      </c>
      <c r="J535" s="11" t="s">
        <v>155</v>
      </c>
      <c r="K535" s="11" t="s">
        <v>36</v>
      </c>
      <c r="L535" s="11" t="s">
        <v>171</v>
      </c>
      <c r="M535" s="11" t="s">
        <v>159</v>
      </c>
      <c r="N535" s="11" t="s">
        <v>56</v>
      </c>
    </row>
    <row r="536" spans="1:14" x14ac:dyDescent="0.3">
      <c r="A536" s="10">
        <v>3</v>
      </c>
      <c r="B536" s="11" t="s">
        <v>213</v>
      </c>
      <c r="C536" s="11" t="s">
        <v>217</v>
      </c>
      <c r="D536" s="11" t="s">
        <v>16</v>
      </c>
      <c r="E536" s="12">
        <v>2.3460008000000001</v>
      </c>
      <c r="F536" s="12">
        <v>1.32354173096044</v>
      </c>
      <c r="G536" s="12">
        <v>1.02680389212027</v>
      </c>
      <c r="H536" s="11" t="s">
        <v>160</v>
      </c>
      <c r="I536" s="11" t="s">
        <v>161</v>
      </c>
      <c r="J536" s="11" t="s">
        <v>155</v>
      </c>
      <c r="K536" s="11" t="s">
        <v>162</v>
      </c>
      <c r="L536" s="11" t="s">
        <v>29</v>
      </c>
      <c r="M536" s="11" t="s">
        <v>156</v>
      </c>
      <c r="N536" s="11" t="s">
        <v>56</v>
      </c>
    </row>
    <row r="537" spans="1:14" x14ac:dyDescent="0.3">
      <c r="A537" s="10">
        <v>3</v>
      </c>
      <c r="B537" s="11" t="s">
        <v>213</v>
      </c>
      <c r="C537" s="11" t="s">
        <v>217</v>
      </c>
      <c r="D537" s="11" t="s">
        <v>16</v>
      </c>
      <c r="E537" s="12">
        <v>13.9186611519251</v>
      </c>
      <c r="F537" s="12">
        <v>13.9186611519251</v>
      </c>
      <c r="G537" s="12">
        <v>13.9186611519251</v>
      </c>
      <c r="H537" s="11" t="s">
        <v>163</v>
      </c>
      <c r="I537" s="11" t="s">
        <v>164</v>
      </c>
      <c r="J537" s="11" t="s">
        <v>155</v>
      </c>
      <c r="K537" s="11" t="s">
        <v>162</v>
      </c>
      <c r="L537" s="11" t="s">
        <v>165</v>
      </c>
      <c r="M537" s="11" t="s">
        <v>156</v>
      </c>
      <c r="N537" s="11" t="s">
        <v>56</v>
      </c>
    </row>
    <row r="538" spans="1:14" x14ac:dyDescent="0.3">
      <c r="A538" s="10">
        <v>3</v>
      </c>
      <c r="B538" s="11" t="s">
        <v>213</v>
      </c>
      <c r="C538" s="11" t="s">
        <v>217</v>
      </c>
      <c r="D538" s="11" t="s">
        <v>16</v>
      </c>
      <c r="E538" s="12">
        <v>2.5708489333333299E-2</v>
      </c>
      <c r="F538" s="12">
        <v>1.45039415470864E-2</v>
      </c>
      <c r="G538" s="12">
        <v>1.12521602328519E-2</v>
      </c>
      <c r="H538" s="11" t="s">
        <v>343</v>
      </c>
      <c r="I538" s="11" t="s">
        <v>161</v>
      </c>
      <c r="J538" s="11" t="s">
        <v>155</v>
      </c>
      <c r="K538" s="11" t="s">
        <v>162</v>
      </c>
      <c r="L538" s="11" t="s">
        <v>332</v>
      </c>
      <c r="M538" s="11" t="s">
        <v>344</v>
      </c>
      <c r="N538" s="11" t="s">
        <v>56</v>
      </c>
    </row>
    <row r="539" spans="1:14" x14ac:dyDescent="0.3">
      <c r="A539" s="10">
        <v>3</v>
      </c>
      <c r="B539" s="11" t="s">
        <v>213</v>
      </c>
      <c r="C539" s="11" t="s">
        <v>217</v>
      </c>
      <c r="D539" s="11" t="s">
        <v>16</v>
      </c>
      <c r="E539" s="12">
        <v>1.50008109993012</v>
      </c>
      <c r="F539" s="12">
        <v>1.3176221036614399</v>
      </c>
      <c r="G539" s="12">
        <v>1.31650286636803</v>
      </c>
      <c r="H539" s="11" t="s">
        <v>166</v>
      </c>
      <c r="I539" s="11" t="s">
        <v>167</v>
      </c>
      <c r="J539" s="11" t="s">
        <v>155</v>
      </c>
      <c r="K539" s="11" t="s">
        <v>162</v>
      </c>
      <c r="L539" s="11" t="s">
        <v>31</v>
      </c>
      <c r="M539" s="11" t="s">
        <v>156</v>
      </c>
      <c r="N539" s="11" t="s">
        <v>56</v>
      </c>
    </row>
    <row r="540" spans="1:14" x14ac:dyDescent="0.3">
      <c r="A540" s="10">
        <v>3</v>
      </c>
      <c r="B540" s="11" t="s">
        <v>213</v>
      </c>
      <c r="C540" s="11" t="s">
        <v>217</v>
      </c>
      <c r="D540" s="11" t="s">
        <v>16</v>
      </c>
      <c r="E540" s="12">
        <v>46.7214598286617</v>
      </c>
      <c r="F540" s="12">
        <v>44.486383092456002</v>
      </c>
      <c r="G540" s="12">
        <v>44.204025948944398</v>
      </c>
      <c r="H540" s="11" t="s">
        <v>168</v>
      </c>
      <c r="I540" s="11" t="s">
        <v>169</v>
      </c>
      <c r="J540" s="11" t="s">
        <v>155</v>
      </c>
      <c r="K540" s="11" t="s">
        <v>162</v>
      </c>
      <c r="L540" s="11" t="s">
        <v>33</v>
      </c>
      <c r="M540" s="11" t="s">
        <v>156</v>
      </c>
      <c r="N540" s="11" t="s">
        <v>56</v>
      </c>
    </row>
    <row r="541" spans="1:14" x14ac:dyDescent="0.3">
      <c r="A541" s="10">
        <v>3</v>
      </c>
      <c r="B541" s="11" t="s">
        <v>213</v>
      </c>
      <c r="C541" s="11" t="s">
        <v>217</v>
      </c>
      <c r="D541" s="11" t="s">
        <v>16</v>
      </c>
      <c r="E541" s="12">
        <v>75.313741413877096</v>
      </c>
      <c r="F541" s="12">
        <v>75.313741413877096</v>
      </c>
      <c r="G541" s="12">
        <v>75.313741413877096</v>
      </c>
      <c r="H541" s="11" t="s">
        <v>170</v>
      </c>
      <c r="I541" s="11" t="s">
        <v>164</v>
      </c>
      <c r="J541" s="11" t="s">
        <v>155</v>
      </c>
      <c r="K541" s="11" t="s">
        <v>162</v>
      </c>
      <c r="L541" s="11" t="s">
        <v>171</v>
      </c>
      <c r="M541" s="11" t="s">
        <v>172</v>
      </c>
      <c r="N541" s="11" t="s">
        <v>56</v>
      </c>
    </row>
    <row r="542" spans="1:14" x14ac:dyDescent="0.3">
      <c r="A542" s="10">
        <v>3</v>
      </c>
      <c r="B542" s="11" t="s">
        <v>213</v>
      </c>
      <c r="C542" s="11" t="s">
        <v>217</v>
      </c>
      <c r="D542" s="11" t="s">
        <v>16</v>
      </c>
      <c r="E542" s="12">
        <v>1.2841453106049701</v>
      </c>
      <c r="F542" s="12">
        <v>1.2841453106049701</v>
      </c>
      <c r="G542" s="12">
        <v>1.2841453106049701</v>
      </c>
      <c r="H542" s="11" t="s">
        <v>345</v>
      </c>
      <c r="I542" s="11" t="s">
        <v>164</v>
      </c>
      <c r="J542" s="11" t="s">
        <v>155</v>
      </c>
      <c r="K542" s="11" t="s">
        <v>162</v>
      </c>
      <c r="L542" s="11" t="s">
        <v>171</v>
      </c>
      <c r="M542" s="11" t="s">
        <v>346</v>
      </c>
      <c r="N542" s="11" t="s">
        <v>56</v>
      </c>
    </row>
    <row r="543" spans="1:14" x14ac:dyDescent="0.3">
      <c r="A543" s="10">
        <v>3</v>
      </c>
      <c r="B543" s="11" t="s">
        <v>213</v>
      </c>
      <c r="C543" s="11" t="s">
        <v>217</v>
      </c>
      <c r="D543" s="11" t="s">
        <v>16</v>
      </c>
      <c r="E543" s="12">
        <v>1.95602954096535E-2</v>
      </c>
      <c r="F543" s="12">
        <v>1.95602954096535E-2</v>
      </c>
      <c r="G543" s="12">
        <v>1.95602954096535E-2</v>
      </c>
      <c r="H543" s="11" t="s">
        <v>347</v>
      </c>
      <c r="I543" s="11" t="s">
        <v>164</v>
      </c>
      <c r="J543" s="11" t="s">
        <v>155</v>
      </c>
      <c r="K543" s="11" t="s">
        <v>162</v>
      </c>
      <c r="L543" s="11" t="s">
        <v>171</v>
      </c>
      <c r="M543" s="11" t="s">
        <v>348</v>
      </c>
      <c r="N543" s="11" t="s">
        <v>56</v>
      </c>
    </row>
    <row r="544" spans="1:14" x14ac:dyDescent="0.3">
      <c r="A544" s="10">
        <v>3</v>
      </c>
      <c r="B544" s="11" t="s">
        <v>213</v>
      </c>
      <c r="C544" s="11" t="s">
        <v>217</v>
      </c>
      <c r="D544" s="11" t="s">
        <v>16</v>
      </c>
      <c r="E544" s="12">
        <v>4.59848015020125</v>
      </c>
      <c r="F544" s="12">
        <v>4.59848015020125</v>
      </c>
      <c r="G544" s="12">
        <v>4.59848015020125</v>
      </c>
      <c r="H544" s="11" t="s">
        <v>349</v>
      </c>
      <c r="I544" s="11" t="s">
        <v>164</v>
      </c>
      <c r="J544" s="11" t="s">
        <v>155</v>
      </c>
      <c r="K544" s="11" t="s">
        <v>162</v>
      </c>
      <c r="L544" s="11" t="s">
        <v>171</v>
      </c>
      <c r="M544" s="11" t="s">
        <v>350</v>
      </c>
      <c r="N544" s="11" t="s">
        <v>56</v>
      </c>
    </row>
    <row r="545" spans="1:14" x14ac:dyDescent="0.3">
      <c r="A545" s="10">
        <v>3</v>
      </c>
      <c r="B545" s="11" t="s">
        <v>213</v>
      </c>
      <c r="C545" s="11" t="s">
        <v>217</v>
      </c>
      <c r="D545" s="11" t="s">
        <v>16</v>
      </c>
      <c r="E545" s="12">
        <v>7.1976207557284697</v>
      </c>
      <c r="F545" s="12">
        <v>7.1976207557284697</v>
      </c>
      <c r="G545" s="12">
        <v>7.1976207557284697</v>
      </c>
      <c r="H545" s="11" t="s">
        <v>351</v>
      </c>
      <c r="I545" s="11" t="s">
        <v>164</v>
      </c>
      <c r="J545" s="11" t="s">
        <v>155</v>
      </c>
      <c r="K545" s="11" t="s">
        <v>162</v>
      </c>
      <c r="L545" s="11" t="s">
        <v>171</v>
      </c>
      <c r="M545" s="11" t="s">
        <v>352</v>
      </c>
      <c r="N545" s="11" t="s">
        <v>56</v>
      </c>
    </row>
    <row r="546" spans="1:14" x14ac:dyDescent="0.3">
      <c r="A546" s="10">
        <v>3</v>
      </c>
      <c r="B546" s="11" t="s">
        <v>213</v>
      </c>
      <c r="C546" s="11" t="s">
        <v>217</v>
      </c>
      <c r="D546" s="11" t="s">
        <v>16</v>
      </c>
      <c r="E546" s="12">
        <v>6.5200999560863001E-3</v>
      </c>
      <c r="F546" s="12">
        <v>6.5200999560863001E-3</v>
      </c>
      <c r="G546" s="12">
        <v>6.5200999560863001E-3</v>
      </c>
      <c r="H546" s="11" t="s">
        <v>353</v>
      </c>
      <c r="I546" s="11" t="s">
        <v>164</v>
      </c>
      <c r="J546" s="11" t="s">
        <v>155</v>
      </c>
      <c r="K546" s="11" t="s">
        <v>162</v>
      </c>
      <c r="L546" s="11" t="s">
        <v>171</v>
      </c>
      <c r="M546" s="11" t="s">
        <v>354</v>
      </c>
      <c r="N546" s="11" t="s">
        <v>56</v>
      </c>
    </row>
    <row r="547" spans="1:14" x14ac:dyDescent="0.3">
      <c r="A547" s="10">
        <v>3</v>
      </c>
      <c r="B547" s="11" t="s">
        <v>213</v>
      </c>
      <c r="C547" s="11" t="s">
        <v>217</v>
      </c>
      <c r="D547" s="11" t="s">
        <v>16</v>
      </c>
      <c r="E547" s="12">
        <v>171.5771</v>
      </c>
      <c r="F547" s="12">
        <v>171.5771</v>
      </c>
      <c r="G547" s="12">
        <v>171.5771</v>
      </c>
      <c r="H547" s="11" t="s">
        <v>355</v>
      </c>
      <c r="I547" s="11" t="s">
        <v>164</v>
      </c>
      <c r="J547" s="11" t="s">
        <v>155</v>
      </c>
      <c r="K547" s="11" t="s">
        <v>162</v>
      </c>
      <c r="L547" s="11" t="s">
        <v>171</v>
      </c>
      <c r="M547" s="11" t="s">
        <v>356</v>
      </c>
      <c r="N547" s="11" t="s">
        <v>56</v>
      </c>
    </row>
    <row r="548" spans="1:14" x14ac:dyDescent="0.3">
      <c r="A548" s="10">
        <v>3</v>
      </c>
      <c r="B548" s="11" t="s">
        <v>213</v>
      </c>
      <c r="C548" s="11" t="s">
        <v>217</v>
      </c>
      <c r="D548" s="11" t="s">
        <v>16</v>
      </c>
      <c r="E548" s="12">
        <v>16.266643150016002</v>
      </c>
      <c r="F548" s="12">
        <v>16.266643150016002</v>
      </c>
      <c r="G548" s="12">
        <v>16.266643150016002</v>
      </c>
      <c r="H548" s="11" t="s">
        <v>173</v>
      </c>
      <c r="I548" s="11" t="s">
        <v>164</v>
      </c>
      <c r="J548" s="11" t="s">
        <v>155</v>
      </c>
      <c r="K548" s="11" t="s">
        <v>162</v>
      </c>
      <c r="L548" s="11" t="s">
        <v>171</v>
      </c>
      <c r="M548" s="11" t="s">
        <v>174</v>
      </c>
      <c r="N548" s="11" t="s">
        <v>56</v>
      </c>
    </row>
    <row r="549" spans="1:14" x14ac:dyDescent="0.3">
      <c r="A549" s="10">
        <v>3</v>
      </c>
      <c r="B549" s="11" t="s">
        <v>213</v>
      </c>
      <c r="C549" s="11" t="s">
        <v>217</v>
      </c>
      <c r="D549" s="11" t="s">
        <v>16</v>
      </c>
      <c r="E549" s="12">
        <v>19.055215642711001</v>
      </c>
      <c r="F549" s="12">
        <v>19.055215642711001</v>
      </c>
      <c r="G549" s="12">
        <v>19.055215642711001</v>
      </c>
      <c r="H549" s="11" t="s">
        <v>175</v>
      </c>
      <c r="I549" s="11" t="s">
        <v>164</v>
      </c>
      <c r="J549" s="11" t="s">
        <v>155</v>
      </c>
      <c r="K549" s="11" t="s">
        <v>162</v>
      </c>
      <c r="L549" s="11" t="s">
        <v>171</v>
      </c>
      <c r="M549" s="11" t="s">
        <v>176</v>
      </c>
      <c r="N549" s="11" t="s">
        <v>56</v>
      </c>
    </row>
    <row r="550" spans="1:14" x14ac:dyDescent="0.3">
      <c r="A550" s="10">
        <v>3</v>
      </c>
      <c r="B550" s="11" t="s">
        <v>213</v>
      </c>
      <c r="C550" s="11" t="s">
        <v>217</v>
      </c>
      <c r="D550" s="11" t="s">
        <v>16</v>
      </c>
      <c r="E550" s="12">
        <v>63.633567822121897</v>
      </c>
      <c r="F550" s="12">
        <v>63.633567822121897</v>
      </c>
      <c r="G550" s="12">
        <v>63.633567822121897</v>
      </c>
      <c r="H550" s="11" t="s">
        <v>177</v>
      </c>
      <c r="I550" s="11" t="s">
        <v>164</v>
      </c>
      <c r="J550" s="11" t="s">
        <v>155</v>
      </c>
      <c r="K550" s="11" t="s">
        <v>162</v>
      </c>
      <c r="L550" s="11" t="s">
        <v>171</v>
      </c>
      <c r="M550" s="11" t="s">
        <v>178</v>
      </c>
      <c r="N550" s="11" t="s">
        <v>56</v>
      </c>
    </row>
    <row r="551" spans="1:14" x14ac:dyDescent="0.3">
      <c r="A551" s="10">
        <v>3</v>
      </c>
      <c r="B551" s="11" t="s">
        <v>213</v>
      </c>
      <c r="C551" s="11" t="s">
        <v>217</v>
      </c>
      <c r="D551" s="11" t="s">
        <v>16</v>
      </c>
      <c r="E551" s="12">
        <v>29.821633672269702</v>
      </c>
      <c r="F551" s="12">
        <v>29.821633672269702</v>
      </c>
      <c r="G551" s="12">
        <v>29.821633672269702</v>
      </c>
      <c r="H551" s="11" t="s">
        <v>179</v>
      </c>
      <c r="I551" s="11" t="s">
        <v>164</v>
      </c>
      <c r="J551" s="11" t="s">
        <v>155</v>
      </c>
      <c r="K551" s="11" t="s">
        <v>162</v>
      </c>
      <c r="L551" s="11" t="s">
        <v>171</v>
      </c>
      <c r="M551" s="11" t="s">
        <v>180</v>
      </c>
      <c r="N551" s="11" t="s">
        <v>56</v>
      </c>
    </row>
    <row r="552" spans="1:14" x14ac:dyDescent="0.3">
      <c r="A552" s="10">
        <v>3</v>
      </c>
      <c r="B552" s="11" t="s">
        <v>213</v>
      </c>
      <c r="C552" s="11" t="s">
        <v>217</v>
      </c>
      <c r="D552" s="11" t="s">
        <v>16</v>
      </c>
      <c r="E552" s="12">
        <v>34.9339155138154</v>
      </c>
      <c r="F552" s="12">
        <v>34.9339155138154</v>
      </c>
      <c r="G552" s="12">
        <v>34.9339155138154</v>
      </c>
      <c r="H552" s="11" t="s">
        <v>181</v>
      </c>
      <c r="I552" s="11" t="s">
        <v>164</v>
      </c>
      <c r="J552" s="11" t="s">
        <v>155</v>
      </c>
      <c r="K552" s="11" t="s">
        <v>162</v>
      </c>
      <c r="L552" s="11" t="s">
        <v>171</v>
      </c>
      <c r="M552" s="11" t="s">
        <v>182</v>
      </c>
      <c r="N552" s="11" t="s">
        <v>56</v>
      </c>
    </row>
    <row r="553" spans="1:14" x14ac:dyDescent="0.3">
      <c r="A553" s="10">
        <v>3</v>
      </c>
      <c r="B553" s="11" t="s">
        <v>213</v>
      </c>
      <c r="C553" s="11" t="s">
        <v>217</v>
      </c>
      <c r="D553" s="11" t="s">
        <v>16</v>
      </c>
      <c r="E553" s="12">
        <v>116.659417224725</v>
      </c>
      <c r="F553" s="12">
        <v>116.659417224725</v>
      </c>
      <c r="G553" s="12">
        <v>116.659417224725</v>
      </c>
      <c r="H553" s="11" t="s">
        <v>183</v>
      </c>
      <c r="I553" s="11" t="s">
        <v>164</v>
      </c>
      <c r="J553" s="11" t="s">
        <v>155</v>
      </c>
      <c r="K553" s="11" t="s">
        <v>162</v>
      </c>
      <c r="L553" s="11" t="s">
        <v>171</v>
      </c>
      <c r="M553" s="11" t="s">
        <v>184</v>
      </c>
      <c r="N553" s="11" t="s">
        <v>56</v>
      </c>
    </row>
    <row r="554" spans="1:14" x14ac:dyDescent="0.3">
      <c r="A554" s="10">
        <v>3</v>
      </c>
      <c r="B554" s="11" t="s">
        <v>213</v>
      </c>
      <c r="C554" s="11" t="s">
        <v>217</v>
      </c>
      <c r="D554" s="11" t="s">
        <v>16</v>
      </c>
      <c r="E554" s="12">
        <v>4.3978660800257101</v>
      </c>
      <c r="F554" s="12">
        <v>4.3978660800257101</v>
      </c>
      <c r="G554" s="12">
        <v>4.3978660800257101</v>
      </c>
      <c r="H554" s="11" t="s">
        <v>357</v>
      </c>
      <c r="I554" s="11" t="s">
        <v>164</v>
      </c>
      <c r="J554" s="11" t="s">
        <v>155</v>
      </c>
      <c r="K554" s="11" t="s">
        <v>162</v>
      </c>
      <c r="L554" s="11" t="s">
        <v>171</v>
      </c>
      <c r="M554" s="11" t="s">
        <v>358</v>
      </c>
      <c r="N554" s="11" t="s">
        <v>56</v>
      </c>
    </row>
    <row r="555" spans="1:14" x14ac:dyDescent="0.3">
      <c r="A555" s="10">
        <v>3</v>
      </c>
      <c r="B555" s="11" t="s">
        <v>213</v>
      </c>
      <c r="C555" s="11" t="s">
        <v>217</v>
      </c>
      <c r="D555" s="11" t="s">
        <v>16</v>
      </c>
      <c r="E555" s="12">
        <v>22.735679285714301</v>
      </c>
      <c r="F555" s="12">
        <v>23.2174424565188</v>
      </c>
      <c r="G555" s="12">
        <v>23.512168161010901</v>
      </c>
      <c r="H555" s="11" t="s">
        <v>185</v>
      </c>
      <c r="I555" s="11" t="s">
        <v>17</v>
      </c>
      <c r="J555" s="11" t="s">
        <v>186</v>
      </c>
      <c r="K555" s="11" t="s">
        <v>187</v>
      </c>
      <c r="L555" s="11" t="s">
        <v>188</v>
      </c>
      <c r="M555" s="11" t="s">
        <v>189</v>
      </c>
      <c r="N555" s="11" t="s">
        <v>56</v>
      </c>
    </row>
    <row r="556" spans="1:14" x14ac:dyDescent="0.3">
      <c r="A556" s="10">
        <v>3</v>
      </c>
      <c r="B556" s="11" t="s">
        <v>213</v>
      </c>
      <c r="C556" s="11" t="s">
        <v>217</v>
      </c>
      <c r="D556" s="11" t="s">
        <v>16</v>
      </c>
      <c r="E556" s="12">
        <v>5.6864091428571399E-2</v>
      </c>
      <c r="F556" s="12">
        <v>5.8069026836362697E-2</v>
      </c>
      <c r="G556" s="12">
        <v>5.8806163791717297E-2</v>
      </c>
      <c r="H556" s="11" t="s">
        <v>359</v>
      </c>
      <c r="I556" s="11" t="s">
        <v>17</v>
      </c>
      <c r="J556" s="11" t="s">
        <v>186</v>
      </c>
      <c r="K556" s="11" t="s">
        <v>187</v>
      </c>
      <c r="L556" s="11" t="s">
        <v>188</v>
      </c>
      <c r="M556" s="11" t="s">
        <v>360</v>
      </c>
      <c r="N556" s="11" t="s">
        <v>56</v>
      </c>
    </row>
    <row r="557" spans="1:14" x14ac:dyDescent="0.3">
      <c r="A557" s="10">
        <v>3</v>
      </c>
      <c r="B557" s="11" t="s">
        <v>213</v>
      </c>
      <c r="C557" s="11" t="s">
        <v>217</v>
      </c>
      <c r="D557" s="11" t="s">
        <v>16</v>
      </c>
      <c r="E557" s="12">
        <v>4.5937545729999897E-2</v>
      </c>
      <c r="F557" s="12">
        <v>2.45939337270955E-2</v>
      </c>
      <c r="G557" s="12">
        <v>2.3421388907246099E-2</v>
      </c>
      <c r="H557" s="11" t="s">
        <v>387</v>
      </c>
      <c r="I557" s="11" t="s">
        <v>25</v>
      </c>
      <c r="J557" s="11" t="s">
        <v>186</v>
      </c>
      <c r="K557" s="11" t="s">
        <v>187</v>
      </c>
      <c r="L557" s="11" t="s">
        <v>388</v>
      </c>
      <c r="M557" s="11" t="s">
        <v>20</v>
      </c>
      <c r="N557" s="11" t="s">
        <v>56</v>
      </c>
    </row>
    <row r="558" spans="1:14" x14ac:dyDescent="0.3">
      <c r="A558" s="10">
        <v>3</v>
      </c>
      <c r="B558" s="11" t="s">
        <v>213</v>
      </c>
      <c r="C558" s="11" t="s">
        <v>217</v>
      </c>
      <c r="D558" s="11" t="s">
        <v>16</v>
      </c>
      <c r="E558" s="12">
        <v>1.091807</v>
      </c>
      <c r="F558" s="12">
        <v>1.091807</v>
      </c>
      <c r="G558" s="12">
        <v>1.091807</v>
      </c>
      <c r="H558" s="11" t="s">
        <v>190</v>
      </c>
      <c r="I558" s="11" t="s">
        <v>67</v>
      </c>
      <c r="J558" s="11" t="s">
        <v>186</v>
      </c>
      <c r="K558" s="11" t="s">
        <v>187</v>
      </c>
      <c r="L558" s="11" t="s">
        <v>191</v>
      </c>
      <c r="M558" s="11" t="s">
        <v>192</v>
      </c>
      <c r="N558" s="11" t="s">
        <v>56</v>
      </c>
    </row>
    <row r="559" spans="1:14" x14ac:dyDescent="0.3">
      <c r="A559" s="10">
        <v>3</v>
      </c>
      <c r="B559" s="11" t="s">
        <v>213</v>
      </c>
      <c r="C559" s="11" t="s">
        <v>217</v>
      </c>
      <c r="D559" s="11" t="s">
        <v>16</v>
      </c>
      <c r="E559" s="12">
        <v>1.3311120000000001</v>
      </c>
      <c r="F559" s="12">
        <v>1.3311120000000001</v>
      </c>
      <c r="G559" s="12">
        <v>1.3311120000000001</v>
      </c>
      <c r="H559" s="11" t="s">
        <v>193</v>
      </c>
      <c r="I559" s="11" t="s">
        <v>67</v>
      </c>
      <c r="J559" s="11" t="s">
        <v>186</v>
      </c>
      <c r="K559" s="11" t="s">
        <v>187</v>
      </c>
      <c r="L559" s="11" t="s">
        <v>191</v>
      </c>
      <c r="M559" s="11" t="s">
        <v>194</v>
      </c>
      <c r="N559" s="11" t="s">
        <v>56</v>
      </c>
    </row>
    <row r="560" spans="1:14" x14ac:dyDescent="0.3">
      <c r="A560" s="10">
        <v>3</v>
      </c>
      <c r="B560" s="11" t="s">
        <v>213</v>
      </c>
      <c r="C560" s="11" t="s">
        <v>217</v>
      </c>
      <c r="D560" s="11" t="s">
        <v>16</v>
      </c>
      <c r="E560" s="12">
        <v>26.45054</v>
      </c>
      <c r="F560" s="12">
        <v>26.45054</v>
      </c>
      <c r="G560" s="12">
        <v>26.45054</v>
      </c>
      <c r="H560" s="11" t="s">
        <v>195</v>
      </c>
      <c r="I560" s="11" t="s">
        <v>67</v>
      </c>
      <c r="J560" s="11" t="s">
        <v>186</v>
      </c>
      <c r="K560" s="11" t="s">
        <v>187</v>
      </c>
      <c r="L560" s="11" t="s">
        <v>191</v>
      </c>
      <c r="M560" s="11" t="s">
        <v>196</v>
      </c>
      <c r="N560" s="11" t="s">
        <v>56</v>
      </c>
    </row>
    <row r="561" spans="1:14" x14ac:dyDescent="0.3">
      <c r="A561" s="10">
        <v>3</v>
      </c>
      <c r="B561" s="11" t="s">
        <v>213</v>
      </c>
      <c r="C561" s="11" t="s">
        <v>217</v>
      </c>
      <c r="D561" s="11" t="s">
        <v>16</v>
      </c>
      <c r="E561" s="12">
        <v>108.600377815459</v>
      </c>
      <c r="F561" s="12">
        <v>97.718002341969296</v>
      </c>
      <c r="G561" s="12">
        <v>93.059181239028902</v>
      </c>
      <c r="H561" s="11" t="s">
        <v>197</v>
      </c>
      <c r="I561" s="11" t="s">
        <v>17</v>
      </c>
      <c r="J561" s="11" t="s">
        <v>186</v>
      </c>
      <c r="K561" s="11" t="s">
        <v>187</v>
      </c>
      <c r="L561" s="11" t="s">
        <v>198</v>
      </c>
      <c r="M561" s="11" t="s">
        <v>199</v>
      </c>
      <c r="N561" s="11" t="s">
        <v>56</v>
      </c>
    </row>
    <row r="562" spans="1:14" x14ac:dyDescent="0.3">
      <c r="A562" s="10">
        <v>3</v>
      </c>
      <c r="B562" s="11" t="s">
        <v>213</v>
      </c>
      <c r="C562" s="11" t="s">
        <v>217</v>
      </c>
      <c r="D562" s="11" t="s">
        <v>16</v>
      </c>
      <c r="E562" s="12">
        <v>143.1388</v>
      </c>
      <c r="F562" s="12">
        <v>128.79547820169401</v>
      </c>
      <c r="G562" s="12">
        <v>122.65500175489299</v>
      </c>
      <c r="H562" s="11" t="s">
        <v>200</v>
      </c>
      <c r="I562" s="11" t="s">
        <v>17</v>
      </c>
      <c r="J562" s="11" t="s">
        <v>186</v>
      </c>
      <c r="K562" s="11" t="s">
        <v>187</v>
      </c>
      <c r="L562" s="11" t="s">
        <v>198</v>
      </c>
      <c r="M562" s="11" t="s">
        <v>27</v>
      </c>
      <c r="N562" s="11" t="s">
        <v>56</v>
      </c>
    </row>
    <row r="563" spans="1:14" x14ac:dyDescent="0.3">
      <c r="A563" s="10">
        <v>3</v>
      </c>
      <c r="B563" s="11" t="s">
        <v>213</v>
      </c>
      <c r="C563" s="11" t="s">
        <v>217</v>
      </c>
      <c r="D563" s="11" t="s">
        <v>16</v>
      </c>
      <c r="E563" s="12">
        <v>23.04091</v>
      </c>
      <c r="F563" s="12">
        <v>23.04091</v>
      </c>
      <c r="G563" s="12">
        <v>23.04091</v>
      </c>
      <c r="H563" s="11" t="s">
        <v>201</v>
      </c>
      <c r="I563" s="11" t="s">
        <v>67</v>
      </c>
      <c r="J563" s="11" t="s">
        <v>186</v>
      </c>
      <c r="K563" s="11" t="s">
        <v>187</v>
      </c>
      <c r="L563" s="11" t="s">
        <v>202</v>
      </c>
      <c r="M563" s="11" t="s">
        <v>192</v>
      </c>
      <c r="N563" s="11" t="s">
        <v>56</v>
      </c>
    </row>
    <row r="564" spans="1:14" x14ac:dyDescent="0.3">
      <c r="A564" s="10">
        <v>3</v>
      </c>
      <c r="B564" s="11" t="s">
        <v>213</v>
      </c>
      <c r="C564" s="11" t="s">
        <v>217</v>
      </c>
      <c r="D564" s="11" t="s">
        <v>16</v>
      </c>
      <c r="E564" s="12">
        <v>20.534800000000001</v>
      </c>
      <c r="F564" s="12">
        <v>20.534800000000001</v>
      </c>
      <c r="G564" s="12">
        <v>20.534800000000001</v>
      </c>
      <c r="H564" s="11" t="s">
        <v>203</v>
      </c>
      <c r="I564" s="11" t="s">
        <v>67</v>
      </c>
      <c r="J564" s="11" t="s">
        <v>186</v>
      </c>
      <c r="K564" s="11" t="s">
        <v>187</v>
      </c>
      <c r="L564" s="11" t="s">
        <v>202</v>
      </c>
      <c r="M564" s="11" t="s">
        <v>194</v>
      </c>
      <c r="N564" s="11" t="s">
        <v>56</v>
      </c>
    </row>
    <row r="565" spans="1:14" x14ac:dyDescent="0.3">
      <c r="A565" s="10">
        <v>3</v>
      </c>
      <c r="B565" s="11" t="s">
        <v>213</v>
      </c>
      <c r="C565" s="11" t="s">
        <v>217</v>
      </c>
      <c r="D565" s="11" t="s">
        <v>16</v>
      </c>
      <c r="E565" s="12">
        <v>6.1888339999999999</v>
      </c>
      <c r="F565" s="12">
        <v>6.1888339999999999</v>
      </c>
      <c r="G565" s="12">
        <v>6.1888339999999999</v>
      </c>
      <c r="H565" s="11" t="s">
        <v>204</v>
      </c>
      <c r="I565" s="11" t="s">
        <v>67</v>
      </c>
      <c r="J565" s="11" t="s">
        <v>186</v>
      </c>
      <c r="K565" s="11" t="s">
        <v>187</v>
      </c>
      <c r="L565" s="11" t="s">
        <v>202</v>
      </c>
      <c r="M565" s="11" t="s">
        <v>196</v>
      </c>
      <c r="N565" s="11" t="s">
        <v>56</v>
      </c>
    </row>
    <row r="566" spans="1:14" x14ac:dyDescent="0.3">
      <c r="A566" s="10">
        <v>3</v>
      </c>
      <c r="B566" s="11" t="s">
        <v>213</v>
      </c>
      <c r="C566" s="11" t="s">
        <v>217</v>
      </c>
      <c r="D566" s="11" t="s">
        <v>16</v>
      </c>
      <c r="E566" s="12">
        <v>112.1177885</v>
      </c>
      <c r="F566" s="12">
        <v>100.88294847221</v>
      </c>
      <c r="G566" s="12">
        <v>96.0732348267709</v>
      </c>
      <c r="H566" s="11" t="s">
        <v>389</v>
      </c>
      <c r="I566" s="11" t="s">
        <v>22</v>
      </c>
      <c r="J566" s="11" t="s">
        <v>186</v>
      </c>
      <c r="K566" s="11" t="s">
        <v>206</v>
      </c>
      <c r="L566" s="11" t="s">
        <v>390</v>
      </c>
      <c r="M566" s="11" t="s">
        <v>20</v>
      </c>
      <c r="N566" s="11" t="s">
        <v>56</v>
      </c>
    </row>
    <row r="567" spans="1:14" x14ac:dyDescent="0.3">
      <c r="A567" s="10">
        <v>3</v>
      </c>
      <c r="B567" s="11" t="s">
        <v>213</v>
      </c>
      <c r="C567" s="11" t="s">
        <v>217</v>
      </c>
      <c r="D567" s="11" t="s">
        <v>16</v>
      </c>
      <c r="E567" s="12">
        <v>9.3612769999999994</v>
      </c>
      <c r="F567" s="12">
        <v>8.1462382818327601</v>
      </c>
      <c r="G567" s="12">
        <v>7.7313398604542201</v>
      </c>
      <c r="H567" s="11" t="s">
        <v>205</v>
      </c>
      <c r="I567" s="11" t="s">
        <v>22</v>
      </c>
      <c r="J567" s="11" t="s">
        <v>186</v>
      </c>
      <c r="K567" s="11" t="s">
        <v>206</v>
      </c>
      <c r="L567" s="11" t="s">
        <v>207</v>
      </c>
      <c r="M567" s="11" t="s">
        <v>20</v>
      </c>
      <c r="N567" s="11" t="s">
        <v>56</v>
      </c>
    </row>
    <row r="568" spans="1:14" x14ac:dyDescent="0.3">
      <c r="A568" s="10">
        <v>3</v>
      </c>
      <c r="B568" s="11" t="s">
        <v>213</v>
      </c>
      <c r="C568" s="11" t="s">
        <v>217</v>
      </c>
      <c r="D568" s="11" t="s">
        <v>16</v>
      </c>
      <c r="E568" s="12">
        <v>87.224739999999997</v>
      </c>
      <c r="F568" s="12">
        <v>96.550824437189505</v>
      </c>
      <c r="G568" s="12">
        <v>101.657402917018</v>
      </c>
      <c r="H568" s="11" t="s">
        <v>361</v>
      </c>
      <c r="I568" s="11" t="s">
        <v>50</v>
      </c>
      <c r="J568" s="11" t="s">
        <v>209</v>
      </c>
      <c r="K568" s="11" t="s">
        <v>362</v>
      </c>
      <c r="L568" s="11" t="s">
        <v>363</v>
      </c>
      <c r="M568" s="11" t="s">
        <v>108</v>
      </c>
      <c r="N568" s="11" t="s">
        <v>56</v>
      </c>
    </row>
    <row r="569" spans="1:14" x14ac:dyDescent="0.3">
      <c r="A569" s="10">
        <v>3</v>
      </c>
      <c r="B569" s="11" t="s">
        <v>213</v>
      </c>
      <c r="C569" s="11" t="s">
        <v>217</v>
      </c>
      <c r="D569" s="11" t="s">
        <v>16</v>
      </c>
      <c r="E569" s="12">
        <v>359.27170000000001</v>
      </c>
      <c r="F569" s="12">
        <v>359.27170000000001</v>
      </c>
      <c r="G569" s="12">
        <v>359.27170000000001</v>
      </c>
      <c r="H569" s="11" t="s">
        <v>364</v>
      </c>
      <c r="I569" s="11" t="s">
        <v>50</v>
      </c>
      <c r="J569" s="11" t="s">
        <v>209</v>
      </c>
      <c r="K569" s="11" t="s">
        <v>365</v>
      </c>
      <c r="L569" s="11" t="s">
        <v>366</v>
      </c>
      <c r="M569" s="11" t="s">
        <v>367</v>
      </c>
      <c r="N569" s="11" t="s">
        <v>56</v>
      </c>
    </row>
    <row r="570" spans="1:14" x14ac:dyDescent="0.3">
      <c r="A570" s="10">
        <v>3</v>
      </c>
      <c r="B570" s="11" t="s">
        <v>213</v>
      </c>
      <c r="C570" s="11" t="s">
        <v>217</v>
      </c>
      <c r="D570" s="11" t="s">
        <v>16</v>
      </c>
      <c r="E570" s="12">
        <v>0.83447879999999997</v>
      </c>
      <c r="F570" s="12">
        <v>0.83447879999999997</v>
      </c>
      <c r="G570" s="12">
        <v>0.83447879999999997</v>
      </c>
      <c r="H570" s="11" t="s">
        <v>368</v>
      </c>
      <c r="I570" s="11" t="s">
        <v>50</v>
      </c>
      <c r="J570" s="11" t="s">
        <v>209</v>
      </c>
      <c r="K570" s="11" t="s">
        <v>365</v>
      </c>
      <c r="L570" s="11" t="s">
        <v>366</v>
      </c>
      <c r="M570" s="11" t="s">
        <v>369</v>
      </c>
      <c r="N570" s="11" t="s">
        <v>56</v>
      </c>
    </row>
    <row r="571" spans="1:14" x14ac:dyDescent="0.3">
      <c r="A571" s="10">
        <v>3</v>
      </c>
      <c r="B571" s="11" t="s">
        <v>213</v>
      </c>
      <c r="C571" s="11" t="s">
        <v>217</v>
      </c>
      <c r="D571" s="11" t="s">
        <v>16</v>
      </c>
      <c r="E571" s="12">
        <v>1.2297579999999999</v>
      </c>
      <c r="F571" s="12">
        <v>1.2297579999999999</v>
      </c>
      <c r="G571" s="12">
        <v>1.2297579999999999</v>
      </c>
      <c r="H571" s="11" t="s">
        <v>370</v>
      </c>
      <c r="I571" s="11" t="s">
        <v>50</v>
      </c>
      <c r="J571" s="11" t="s">
        <v>209</v>
      </c>
      <c r="K571" s="11" t="s">
        <v>365</v>
      </c>
      <c r="L571" s="11" t="s">
        <v>366</v>
      </c>
      <c r="M571" s="11" t="s">
        <v>371</v>
      </c>
      <c r="N571" s="11" t="s">
        <v>56</v>
      </c>
    </row>
    <row r="572" spans="1:14" x14ac:dyDescent="0.3">
      <c r="A572" s="10">
        <v>3</v>
      </c>
      <c r="B572" s="11" t="s">
        <v>213</v>
      </c>
      <c r="C572" s="11" t="s">
        <v>217</v>
      </c>
      <c r="D572" s="11" t="s">
        <v>16</v>
      </c>
      <c r="E572" s="12">
        <v>7.2068479999999999</v>
      </c>
      <c r="F572" s="12">
        <v>7.2068479999999999</v>
      </c>
      <c r="G572" s="12">
        <v>7.2068479999999999</v>
      </c>
      <c r="H572" s="11" t="s">
        <v>372</v>
      </c>
      <c r="I572" s="11" t="s">
        <v>50</v>
      </c>
      <c r="J572" s="11" t="s">
        <v>209</v>
      </c>
      <c r="K572" s="11" t="s">
        <v>365</v>
      </c>
      <c r="L572" s="11" t="s">
        <v>162</v>
      </c>
      <c r="M572" s="11" t="s">
        <v>373</v>
      </c>
      <c r="N572" s="11" t="s">
        <v>56</v>
      </c>
    </row>
    <row r="573" spans="1:14" x14ac:dyDescent="0.3">
      <c r="A573" s="10">
        <v>3</v>
      </c>
      <c r="B573" s="11" t="s">
        <v>213</v>
      </c>
      <c r="C573" s="11" t="s">
        <v>217</v>
      </c>
      <c r="D573" s="11" t="s">
        <v>16</v>
      </c>
      <c r="E573" s="12">
        <v>1.2605500000000001</v>
      </c>
      <c r="F573" s="12">
        <v>1.39532822619247</v>
      </c>
      <c r="G573" s="12">
        <v>1.46912721375893</v>
      </c>
      <c r="H573" s="11" t="s">
        <v>208</v>
      </c>
      <c r="I573" s="11" t="s">
        <v>50</v>
      </c>
      <c r="J573" s="11" t="s">
        <v>209</v>
      </c>
      <c r="K573" s="11" t="s">
        <v>210</v>
      </c>
      <c r="L573" s="11" t="s">
        <v>211</v>
      </c>
      <c r="M573" s="11" t="s">
        <v>212</v>
      </c>
      <c r="N573" s="11" t="s">
        <v>56</v>
      </c>
    </row>
    <row r="574" spans="1:14" x14ac:dyDescent="0.3">
      <c r="A574" s="10">
        <v>3</v>
      </c>
      <c r="B574" s="11" t="s">
        <v>213</v>
      </c>
      <c r="C574" s="11" t="s">
        <v>218</v>
      </c>
      <c r="D574" s="11" t="s">
        <v>16</v>
      </c>
      <c r="E574" s="12">
        <v>12.96916</v>
      </c>
      <c r="F574" s="12">
        <v>13.975825763484</v>
      </c>
      <c r="G574" s="12">
        <v>14.484291460274701</v>
      </c>
      <c r="H574" s="11" t="s">
        <v>51</v>
      </c>
      <c r="I574" s="11" t="s">
        <v>52</v>
      </c>
      <c r="J574" s="11" t="s">
        <v>37</v>
      </c>
      <c r="K574" s="11" t="s">
        <v>53</v>
      </c>
      <c r="L574" s="11" t="s">
        <v>54</v>
      </c>
      <c r="M574" s="11" t="s">
        <v>55</v>
      </c>
      <c r="N574" s="11" t="s">
        <v>56</v>
      </c>
    </row>
    <row r="575" spans="1:14" x14ac:dyDescent="0.3">
      <c r="A575" s="10">
        <v>3</v>
      </c>
      <c r="B575" s="11" t="s">
        <v>213</v>
      </c>
      <c r="C575" s="11" t="s">
        <v>218</v>
      </c>
      <c r="D575" s="11" t="s">
        <v>16</v>
      </c>
      <c r="E575" s="12">
        <v>44.816429999999997</v>
      </c>
      <c r="F575" s="12">
        <v>48.295079790933201</v>
      </c>
      <c r="G575" s="12">
        <v>50.052141721514701</v>
      </c>
      <c r="H575" s="11" t="s">
        <v>57</v>
      </c>
      <c r="I575" s="11" t="s">
        <v>52</v>
      </c>
      <c r="J575" s="11" t="s">
        <v>37</v>
      </c>
      <c r="K575" s="11" t="s">
        <v>53</v>
      </c>
      <c r="L575" s="11" t="s">
        <v>54</v>
      </c>
      <c r="M575" s="11" t="s">
        <v>58</v>
      </c>
      <c r="N575" s="11" t="s">
        <v>56</v>
      </c>
    </row>
    <row r="576" spans="1:14" x14ac:dyDescent="0.3">
      <c r="A576" s="10">
        <v>3</v>
      </c>
      <c r="B576" s="11" t="s">
        <v>213</v>
      </c>
      <c r="C576" s="11" t="s">
        <v>218</v>
      </c>
      <c r="D576" s="11" t="s">
        <v>16</v>
      </c>
      <c r="E576" s="12">
        <v>0.30995790000000001</v>
      </c>
      <c r="F576" s="12">
        <v>0.33401682178455699</v>
      </c>
      <c r="G576" s="12">
        <v>0.34616895496814598</v>
      </c>
      <c r="H576" s="11" t="s">
        <v>59</v>
      </c>
      <c r="I576" s="11" t="s">
        <v>52</v>
      </c>
      <c r="J576" s="11" t="s">
        <v>37</v>
      </c>
      <c r="K576" s="11" t="s">
        <v>53</v>
      </c>
      <c r="L576" s="11" t="s">
        <v>60</v>
      </c>
      <c r="M576" s="11" t="s">
        <v>61</v>
      </c>
      <c r="N576" s="11" t="s">
        <v>56</v>
      </c>
    </row>
    <row r="577" spans="1:14" x14ac:dyDescent="0.3">
      <c r="A577" s="10">
        <v>3</v>
      </c>
      <c r="B577" s="11" t="s">
        <v>213</v>
      </c>
      <c r="C577" s="11" t="s">
        <v>218</v>
      </c>
      <c r="D577" s="11" t="s">
        <v>16</v>
      </c>
      <c r="E577" s="12">
        <v>8.6367010000000004</v>
      </c>
      <c r="F577" s="12">
        <v>9.3070814414586795</v>
      </c>
      <c r="G577" s="12">
        <v>9.6456898163987503</v>
      </c>
      <c r="H577" s="11" t="s">
        <v>62</v>
      </c>
      <c r="I577" s="11" t="s">
        <v>52</v>
      </c>
      <c r="J577" s="11" t="s">
        <v>37</v>
      </c>
      <c r="K577" s="11" t="s">
        <v>53</v>
      </c>
      <c r="L577" s="11" t="s">
        <v>60</v>
      </c>
      <c r="M577" s="11" t="s">
        <v>63</v>
      </c>
      <c r="N577" s="11" t="s">
        <v>56</v>
      </c>
    </row>
    <row r="578" spans="1:14" x14ac:dyDescent="0.3">
      <c r="A578" s="10">
        <v>3</v>
      </c>
      <c r="B578" s="11" t="s">
        <v>213</v>
      </c>
      <c r="C578" s="11" t="s">
        <v>218</v>
      </c>
      <c r="D578" s="11" t="s">
        <v>16</v>
      </c>
      <c r="E578" s="12">
        <v>5.6970239999999999</v>
      </c>
      <c r="F578" s="12">
        <v>6.1392268114809898</v>
      </c>
      <c r="G578" s="12">
        <v>6.3625829330642896</v>
      </c>
      <c r="H578" s="11" t="s">
        <v>64</v>
      </c>
      <c r="I578" s="11" t="s">
        <v>52</v>
      </c>
      <c r="J578" s="11" t="s">
        <v>37</v>
      </c>
      <c r="K578" s="11" t="s">
        <v>53</v>
      </c>
      <c r="L578" s="11" t="s">
        <v>60</v>
      </c>
      <c r="M578" s="11" t="s">
        <v>65</v>
      </c>
      <c r="N578" s="11" t="s">
        <v>56</v>
      </c>
    </row>
    <row r="579" spans="1:14" x14ac:dyDescent="0.3">
      <c r="A579" s="10">
        <v>3</v>
      </c>
      <c r="B579" s="11" t="s">
        <v>213</v>
      </c>
      <c r="C579" s="11" t="s">
        <v>218</v>
      </c>
      <c r="D579" s="11" t="s">
        <v>16</v>
      </c>
      <c r="E579" s="12">
        <v>1.7978670000000001</v>
      </c>
      <c r="F579" s="12">
        <v>2.0918370891169902</v>
      </c>
      <c r="G579" s="12">
        <v>2.08141163737896</v>
      </c>
      <c r="H579" s="11" t="s">
        <v>227</v>
      </c>
      <c r="I579" s="11" t="s">
        <v>67</v>
      </c>
      <c r="J579" s="11" t="s">
        <v>68</v>
      </c>
      <c r="K579" s="11" t="s">
        <v>228</v>
      </c>
      <c r="L579" s="11" t="s">
        <v>229</v>
      </c>
      <c r="M579" s="11" t="s">
        <v>230</v>
      </c>
      <c r="N579" s="11" t="s">
        <v>56</v>
      </c>
    </row>
    <row r="580" spans="1:14" x14ac:dyDescent="0.3">
      <c r="A580" s="10">
        <v>3</v>
      </c>
      <c r="B580" s="11" t="s">
        <v>213</v>
      </c>
      <c r="C580" s="11" t="s">
        <v>218</v>
      </c>
      <c r="D580" s="11" t="s">
        <v>16</v>
      </c>
      <c r="E580" s="12">
        <v>0.1846342</v>
      </c>
      <c r="F580" s="12">
        <v>0.21482382594454599</v>
      </c>
      <c r="G580" s="12">
        <v>0.213753171140109</v>
      </c>
      <c r="H580" s="11" t="s">
        <v>231</v>
      </c>
      <c r="I580" s="11" t="s">
        <v>67</v>
      </c>
      <c r="J580" s="11" t="s">
        <v>68</v>
      </c>
      <c r="K580" s="11" t="s">
        <v>228</v>
      </c>
      <c r="L580" s="11" t="s">
        <v>229</v>
      </c>
      <c r="M580" s="11" t="s">
        <v>232</v>
      </c>
      <c r="N580" s="11" t="s">
        <v>56</v>
      </c>
    </row>
    <row r="581" spans="1:14" x14ac:dyDescent="0.3">
      <c r="A581" s="10">
        <v>3</v>
      </c>
      <c r="B581" s="11" t="s">
        <v>213</v>
      </c>
      <c r="C581" s="11" t="s">
        <v>218</v>
      </c>
      <c r="D581" s="11" t="s">
        <v>16</v>
      </c>
      <c r="E581" s="12">
        <v>2.464909</v>
      </c>
      <c r="F581" s="12">
        <v>2.8679474441091899</v>
      </c>
      <c r="G581" s="12">
        <v>2.8536539564273302</v>
      </c>
      <c r="H581" s="11" t="s">
        <v>233</v>
      </c>
      <c r="I581" s="11" t="s">
        <v>67</v>
      </c>
      <c r="J581" s="11" t="s">
        <v>68</v>
      </c>
      <c r="K581" s="11" t="s">
        <v>228</v>
      </c>
      <c r="L581" s="11" t="s">
        <v>229</v>
      </c>
      <c r="M581" s="11" t="s">
        <v>234</v>
      </c>
      <c r="N581" s="11" t="s">
        <v>56</v>
      </c>
    </row>
    <row r="582" spans="1:14" x14ac:dyDescent="0.3">
      <c r="A582" s="10">
        <v>3</v>
      </c>
      <c r="B582" s="11" t="s">
        <v>213</v>
      </c>
      <c r="C582" s="11" t="s">
        <v>218</v>
      </c>
      <c r="D582" s="11" t="s">
        <v>16</v>
      </c>
      <c r="E582" s="12">
        <v>0.69271700000000003</v>
      </c>
      <c r="F582" s="12">
        <v>0.69271700000000003</v>
      </c>
      <c r="G582" s="12">
        <v>0.69271700000000003</v>
      </c>
      <c r="H582" s="11" t="s">
        <v>235</v>
      </c>
      <c r="I582" s="11" t="s">
        <v>236</v>
      </c>
      <c r="J582" s="11" t="s">
        <v>68</v>
      </c>
      <c r="K582" s="11" t="s">
        <v>237</v>
      </c>
      <c r="L582" s="11" t="s">
        <v>238</v>
      </c>
      <c r="M582" s="11" t="s">
        <v>239</v>
      </c>
      <c r="N582" s="11" t="s">
        <v>56</v>
      </c>
    </row>
    <row r="583" spans="1:14" x14ac:dyDescent="0.3">
      <c r="A583" s="10">
        <v>3</v>
      </c>
      <c r="B583" s="11" t="s">
        <v>213</v>
      </c>
      <c r="C583" s="11" t="s">
        <v>218</v>
      </c>
      <c r="D583" s="11" t="s">
        <v>16</v>
      </c>
      <c r="E583" s="12">
        <v>1.0153080000000001</v>
      </c>
      <c r="F583" s="12">
        <v>0.94555655646159997</v>
      </c>
      <c r="G583" s="12">
        <v>0.90362432648000002</v>
      </c>
      <c r="H583" s="11" t="s">
        <v>242</v>
      </c>
      <c r="I583" s="11" t="s">
        <v>243</v>
      </c>
      <c r="J583" s="11" t="s">
        <v>68</v>
      </c>
      <c r="K583" s="11" t="s">
        <v>244</v>
      </c>
      <c r="L583" s="11" t="s">
        <v>245</v>
      </c>
      <c r="M583" s="11" t="s">
        <v>246</v>
      </c>
      <c r="N583" s="11" t="s">
        <v>56</v>
      </c>
    </row>
    <row r="584" spans="1:14" x14ac:dyDescent="0.3">
      <c r="A584" s="10">
        <v>3</v>
      </c>
      <c r="B584" s="11" t="s">
        <v>213</v>
      </c>
      <c r="C584" s="11" t="s">
        <v>218</v>
      </c>
      <c r="D584" s="11" t="s">
        <v>16</v>
      </c>
      <c r="E584" s="12">
        <v>0.28190280000000001</v>
      </c>
      <c r="F584" s="12">
        <v>0.27925299926783997</v>
      </c>
      <c r="G584" s="12">
        <v>0.27764615281535998</v>
      </c>
      <c r="H584" s="11" t="s">
        <v>247</v>
      </c>
      <c r="I584" s="11" t="s">
        <v>243</v>
      </c>
      <c r="J584" s="11" t="s">
        <v>68</v>
      </c>
      <c r="K584" s="11" t="s">
        <v>244</v>
      </c>
      <c r="L584" s="11" t="s">
        <v>248</v>
      </c>
      <c r="M584" s="11" t="s">
        <v>246</v>
      </c>
      <c r="N584" s="11" t="s">
        <v>56</v>
      </c>
    </row>
    <row r="585" spans="1:14" x14ac:dyDescent="0.3">
      <c r="A585" s="10">
        <v>3</v>
      </c>
      <c r="B585" s="11" t="s">
        <v>213</v>
      </c>
      <c r="C585" s="11" t="s">
        <v>218</v>
      </c>
      <c r="D585" s="11" t="s">
        <v>16</v>
      </c>
      <c r="E585" s="12">
        <v>0.16892504</v>
      </c>
      <c r="F585" s="12">
        <v>0.16892509180000001</v>
      </c>
      <c r="G585" s="12">
        <v>0.16892509180000001</v>
      </c>
      <c r="H585" s="11" t="s">
        <v>249</v>
      </c>
      <c r="I585" s="11" t="s">
        <v>243</v>
      </c>
      <c r="J585" s="11" t="s">
        <v>68</v>
      </c>
      <c r="K585" s="11" t="s">
        <v>244</v>
      </c>
      <c r="L585" s="11" t="s">
        <v>250</v>
      </c>
      <c r="M585" s="11" t="s">
        <v>246</v>
      </c>
      <c r="N585" s="11" t="s">
        <v>56</v>
      </c>
    </row>
    <row r="586" spans="1:14" x14ac:dyDescent="0.3">
      <c r="A586" s="10">
        <v>3</v>
      </c>
      <c r="B586" s="11" t="s">
        <v>213</v>
      </c>
      <c r="C586" s="11" t="s">
        <v>218</v>
      </c>
      <c r="D586" s="11" t="s">
        <v>16</v>
      </c>
      <c r="E586" s="12">
        <v>0.83054850930000002</v>
      </c>
      <c r="F586" s="12">
        <v>0.83054876369999997</v>
      </c>
      <c r="G586" s="12">
        <v>0.83054876369999997</v>
      </c>
      <c r="H586" s="11" t="s">
        <v>251</v>
      </c>
      <c r="I586" s="11" t="s">
        <v>243</v>
      </c>
      <c r="J586" s="11" t="s">
        <v>68</v>
      </c>
      <c r="K586" s="11" t="s">
        <v>244</v>
      </c>
      <c r="L586" s="11" t="s">
        <v>252</v>
      </c>
      <c r="M586" s="11" t="s">
        <v>246</v>
      </c>
      <c r="N586" s="11" t="s">
        <v>56</v>
      </c>
    </row>
    <row r="587" spans="1:14" x14ac:dyDescent="0.3">
      <c r="A587" s="10">
        <v>3</v>
      </c>
      <c r="B587" s="11" t="s">
        <v>213</v>
      </c>
      <c r="C587" s="11" t="s">
        <v>218</v>
      </c>
      <c r="D587" s="11" t="s">
        <v>16</v>
      </c>
      <c r="E587" s="12">
        <v>5.8207080000000001E-2</v>
      </c>
      <c r="F587" s="12">
        <v>5.8207116000000003E-2</v>
      </c>
      <c r="G587" s="12">
        <v>5.8207116000000003E-2</v>
      </c>
      <c r="H587" s="11" t="s">
        <v>253</v>
      </c>
      <c r="I587" s="11" t="s">
        <v>243</v>
      </c>
      <c r="J587" s="11" t="s">
        <v>68</v>
      </c>
      <c r="K587" s="11" t="s">
        <v>244</v>
      </c>
      <c r="L587" s="11" t="s">
        <v>254</v>
      </c>
      <c r="M587" s="11" t="s">
        <v>255</v>
      </c>
      <c r="N587" s="11" t="s">
        <v>56</v>
      </c>
    </row>
    <row r="588" spans="1:14" x14ac:dyDescent="0.3">
      <c r="A588" s="10">
        <v>3</v>
      </c>
      <c r="B588" s="11" t="s">
        <v>213</v>
      </c>
      <c r="C588" s="11" t="s">
        <v>218</v>
      </c>
      <c r="D588" s="11" t="s">
        <v>16</v>
      </c>
      <c r="E588" s="12">
        <v>2.3689200000000001E-2</v>
      </c>
      <c r="F588" s="12">
        <v>2.3689214699999898E-2</v>
      </c>
      <c r="G588" s="12">
        <v>2.3689214699999898E-2</v>
      </c>
      <c r="H588" s="11" t="s">
        <v>256</v>
      </c>
      <c r="I588" s="11" t="s">
        <v>243</v>
      </c>
      <c r="J588" s="11" t="s">
        <v>68</v>
      </c>
      <c r="K588" s="11" t="s">
        <v>244</v>
      </c>
      <c r="L588" s="11" t="s">
        <v>257</v>
      </c>
      <c r="M588" s="11" t="s">
        <v>255</v>
      </c>
      <c r="N588" s="11" t="s">
        <v>56</v>
      </c>
    </row>
    <row r="589" spans="1:14" x14ac:dyDescent="0.3">
      <c r="A589" s="10">
        <v>3</v>
      </c>
      <c r="B589" s="11" t="s">
        <v>213</v>
      </c>
      <c r="C589" s="11" t="s">
        <v>218</v>
      </c>
      <c r="D589" s="11" t="s">
        <v>16</v>
      </c>
      <c r="E589" s="12">
        <v>5.9823095999999999E-2</v>
      </c>
      <c r="F589" s="12">
        <v>5.9823095999999999E-2</v>
      </c>
      <c r="G589" s="12">
        <v>5.9823095999999999E-2</v>
      </c>
      <c r="H589" s="11" t="s">
        <v>258</v>
      </c>
      <c r="I589" s="11" t="s">
        <v>243</v>
      </c>
      <c r="J589" s="11" t="s">
        <v>68</v>
      </c>
      <c r="K589" s="11" t="s">
        <v>244</v>
      </c>
      <c r="L589" s="11" t="s">
        <v>259</v>
      </c>
      <c r="M589" s="11" t="s">
        <v>260</v>
      </c>
      <c r="N589" s="11" t="s">
        <v>56</v>
      </c>
    </row>
    <row r="590" spans="1:14" x14ac:dyDescent="0.3">
      <c r="A590" s="10">
        <v>3</v>
      </c>
      <c r="B590" s="11" t="s">
        <v>213</v>
      </c>
      <c r="C590" s="11" t="s">
        <v>218</v>
      </c>
      <c r="D590" s="11" t="s">
        <v>16</v>
      </c>
      <c r="E590" s="12">
        <v>9.8636930499999997E-2</v>
      </c>
      <c r="F590" s="12">
        <v>9.8636960800000006E-2</v>
      </c>
      <c r="G590" s="12">
        <v>9.8636960800000006E-2</v>
      </c>
      <c r="H590" s="11" t="s">
        <v>261</v>
      </c>
      <c r="I590" s="11" t="s">
        <v>243</v>
      </c>
      <c r="J590" s="11" t="s">
        <v>68</v>
      </c>
      <c r="K590" s="11" t="s">
        <v>244</v>
      </c>
      <c r="L590" s="11" t="s">
        <v>262</v>
      </c>
      <c r="M590" s="11" t="s">
        <v>74</v>
      </c>
      <c r="N590" s="11" t="s">
        <v>56</v>
      </c>
    </row>
    <row r="591" spans="1:14" x14ac:dyDescent="0.3">
      <c r="A591" s="10">
        <v>3</v>
      </c>
      <c r="B591" s="11" t="s">
        <v>213</v>
      </c>
      <c r="C591" s="11" t="s">
        <v>218</v>
      </c>
      <c r="D591" s="11" t="s">
        <v>16</v>
      </c>
      <c r="E591" s="12">
        <v>0.22433016</v>
      </c>
      <c r="F591" s="12">
        <v>0.24548455099159999</v>
      </c>
      <c r="G591" s="12">
        <v>0.25818164099079999</v>
      </c>
      <c r="H591" s="11" t="s">
        <v>263</v>
      </c>
      <c r="I591" s="11" t="s">
        <v>243</v>
      </c>
      <c r="J591" s="11" t="s">
        <v>68</v>
      </c>
      <c r="K591" s="11" t="s">
        <v>244</v>
      </c>
      <c r="L591" s="11" t="s">
        <v>264</v>
      </c>
      <c r="M591" s="11" t="s">
        <v>265</v>
      </c>
      <c r="N591" s="11" t="s">
        <v>56</v>
      </c>
    </row>
    <row r="592" spans="1:14" x14ac:dyDescent="0.3">
      <c r="A592" s="10">
        <v>3</v>
      </c>
      <c r="B592" s="11" t="s">
        <v>213</v>
      </c>
      <c r="C592" s="11" t="s">
        <v>218</v>
      </c>
      <c r="D592" s="11" t="s">
        <v>16</v>
      </c>
      <c r="E592" s="12">
        <v>5.1761040426522902E-2</v>
      </c>
      <c r="F592" s="12">
        <v>5.5778730645449498E-2</v>
      </c>
      <c r="G592" s="12">
        <v>5.7808061264169701E-2</v>
      </c>
      <c r="H592" s="11" t="s">
        <v>66</v>
      </c>
      <c r="I592" s="11" t="s">
        <v>67</v>
      </c>
      <c r="J592" s="11" t="s">
        <v>68</v>
      </c>
      <c r="K592" s="11" t="s">
        <v>69</v>
      </c>
      <c r="L592" s="11" t="s">
        <v>70</v>
      </c>
      <c r="M592" s="11" t="s">
        <v>71</v>
      </c>
      <c r="N592" s="11" t="s">
        <v>56</v>
      </c>
    </row>
    <row r="593" spans="1:14" x14ac:dyDescent="0.3">
      <c r="A593" s="10">
        <v>3</v>
      </c>
      <c r="B593" s="11" t="s">
        <v>213</v>
      </c>
      <c r="C593" s="11" t="s">
        <v>218</v>
      </c>
      <c r="D593" s="11" t="s">
        <v>16</v>
      </c>
      <c r="E593" s="12">
        <v>11.091699999999999</v>
      </c>
      <c r="F593" s="12">
        <v>11.9526373813598</v>
      </c>
      <c r="G593" s="12">
        <v>12.387495843210299</v>
      </c>
      <c r="H593" s="11" t="s">
        <v>72</v>
      </c>
      <c r="I593" s="11" t="s">
        <v>67</v>
      </c>
      <c r="J593" s="11" t="s">
        <v>68</v>
      </c>
      <c r="K593" s="11" t="s">
        <v>69</v>
      </c>
      <c r="L593" s="11" t="s">
        <v>73</v>
      </c>
      <c r="M593" s="11" t="s">
        <v>74</v>
      </c>
      <c r="N593" s="11" t="s">
        <v>56</v>
      </c>
    </row>
    <row r="594" spans="1:14" x14ac:dyDescent="0.3">
      <c r="A594" s="10">
        <v>3</v>
      </c>
      <c r="B594" s="11" t="s">
        <v>213</v>
      </c>
      <c r="C594" s="11" t="s">
        <v>218</v>
      </c>
      <c r="D594" s="11" t="s">
        <v>16</v>
      </c>
      <c r="E594" s="12">
        <v>117.974099</v>
      </c>
      <c r="F594" s="12">
        <v>117.974099</v>
      </c>
      <c r="G594" s="12">
        <v>117.974099</v>
      </c>
      <c r="H594" s="11" t="s">
        <v>268</v>
      </c>
      <c r="I594" s="11" t="s">
        <v>269</v>
      </c>
      <c r="J594" s="11" t="s">
        <v>68</v>
      </c>
      <c r="K594" s="11" t="s">
        <v>270</v>
      </c>
      <c r="L594" s="11" t="s">
        <v>271</v>
      </c>
      <c r="M594" s="11" t="s">
        <v>266</v>
      </c>
      <c r="N594" s="11" t="s">
        <v>56</v>
      </c>
    </row>
    <row r="595" spans="1:14" x14ac:dyDescent="0.3">
      <c r="A595" s="10">
        <v>3</v>
      </c>
      <c r="B595" s="11" t="s">
        <v>213</v>
      </c>
      <c r="C595" s="11" t="s">
        <v>218</v>
      </c>
      <c r="D595" s="11" t="s">
        <v>16</v>
      </c>
      <c r="E595" s="12">
        <v>21.068881999999999</v>
      </c>
      <c r="F595" s="12">
        <v>21.068881999999999</v>
      </c>
      <c r="G595" s="12">
        <v>21.068881999999999</v>
      </c>
      <c r="H595" s="11" t="s">
        <v>272</v>
      </c>
      <c r="I595" s="11" t="s">
        <v>269</v>
      </c>
      <c r="J595" s="11" t="s">
        <v>68</v>
      </c>
      <c r="K595" s="11" t="s">
        <v>270</v>
      </c>
      <c r="L595" s="11" t="s">
        <v>271</v>
      </c>
      <c r="M595" s="11" t="s">
        <v>267</v>
      </c>
      <c r="N595" s="11" t="s">
        <v>56</v>
      </c>
    </row>
    <row r="596" spans="1:14" x14ac:dyDescent="0.3">
      <c r="A596" s="10">
        <v>3</v>
      </c>
      <c r="B596" s="11" t="s">
        <v>213</v>
      </c>
      <c r="C596" s="11" t="s">
        <v>218</v>
      </c>
      <c r="D596" s="11" t="s">
        <v>16</v>
      </c>
      <c r="E596" s="12">
        <v>61.924225509999999</v>
      </c>
      <c r="F596" s="12">
        <v>59.593245032812099</v>
      </c>
      <c r="G596" s="12">
        <v>65.710530075765107</v>
      </c>
      <c r="H596" s="11" t="s">
        <v>100</v>
      </c>
      <c r="I596" s="11" t="s">
        <v>23</v>
      </c>
      <c r="J596" s="11" t="s">
        <v>101</v>
      </c>
      <c r="K596" s="11" t="s">
        <v>102</v>
      </c>
      <c r="L596" s="11" t="s">
        <v>103</v>
      </c>
      <c r="M596" s="11" t="s">
        <v>104</v>
      </c>
      <c r="N596" s="11" t="s">
        <v>56</v>
      </c>
    </row>
    <row r="597" spans="1:14" x14ac:dyDescent="0.3">
      <c r="A597" s="10">
        <v>3</v>
      </c>
      <c r="B597" s="11" t="s">
        <v>213</v>
      </c>
      <c r="C597" s="11" t="s">
        <v>218</v>
      </c>
      <c r="D597" s="11" t="s">
        <v>16</v>
      </c>
      <c r="E597" s="12">
        <v>4.8316932110000002</v>
      </c>
      <c r="F597" s="12">
        <v>5.2067290757107401</v>
      </c>
      <c r="G597" s="12">
        <v>5.3961592512355896</v>
      </c>
      <c r="H597" s="11" t="s">
        <v>105</v>
      </c>
      <c r="I597" s="11" t="s">
        <v>106</v>
      </c>
      <c r="J597" s="11" t="s">
        <v>101</v>
      </c>
      <c r="K597" s="11" t="s">
        <v>107</v>
      </c>
      <c r="L597" s="11" t="s">
        <v>108</v>
      </c>
      <c r="M597" s="11" t="s">
        <v>104</v>
      </c>
      <c r="N597" s="11" t="s">
        <v>56</v>
      </c>
    </row>
    <row r="598" spans="1:14" x14ac:dyDescent="0.3">
      <c r="A598" s="10">
        <v>3</v>
      </c>
      <c r="B598" s="11" t="s">
        <v>213</v>
      </c>
      <c r="C598" s="11" t="s">
        <v>218</v>
      </c>
      <c r="D598" s="11" t="s">
        <v>16</v>
      </c>
      <c r="E598" s="12">
        <v>751.46625949999998</v>
      </c>
      <c r="F598" s="12">
        <v>809.79504531589396</v>
      </c>
      <c r="G598" s="12">
        <v>839.25684663929098</v>
      </c>
      <c r="H598" s="11" t="s">
        <v>109</v>
      </c>
      <c r="I598" s="11" t="s">
        <v>26</v>
      </c>
      <c r="J598" s="11" t="s">
        <v>101</v>
      </c>
      <c r="K598" s="11" t="s">
        <v>110</v>
      </c>
      <c r="L598" s="11" t="s">
        <v>108</v>
      </c>
      <c r="M598" s="11" t="s">
        <v>104</v>
      </c>
      <c r="N598" s="11" t="s">
        <v>56</v>
      </c>
    </row>
    <row r="599" spans="1:14" x14ac:dyDescent="0.3">
      <c r="A599" s="10">
        <v>3</v>
      </c>
      <c r="B599" s="11" t="s">
        <v>213</v>
      </c>
      <c r="C599" s="11" t="s">
        <v>218</v>
      </c>
      <c r="D599" s="11" t="s">
        <v>16</v>
      </c>
      <c r="E599" s="12">
        <v>150.35499999999999</v>
      </c>
      <c r="F599" s="12">
        <v>160.79363446411099</v>
      </c>
      <c r="G599" s="12">
        <v>164.269316061284</v>
      </c>
      <c r="H599" s="11" t="s">
        <v>111</v>
      </c>
      <c r="I599" s="11" t="s">
        <v>112</v>
      </c>
      <c r="J599" s="11" t="s">
        <v>101</v>
      </c>
      <c r="K599" s="11" t="s">
        <v>113</v>
      </c>
      <c r="L599" s="11" t="s">
        <v>114</v>
      </c>
      <c r="M599" s="11" t="s">
        <v>115</v>
      </c>
      <c r="N599" s="11" t="s">
        <v>56</v>
      </c>
    </row>
    <row r="600" spans="1:14" x14ac:dyDescent="0.3">
      <c r="A600" s="10">
        <v>3</v>
      </c>
      <c r="B600" s="11" t="s">
        <v>213</v>
      </c>
      <c r="C600" s="11" t="s">
        <v>218</v>
      </c>
      <c r="D600" s="11" t="s">
        <v>16</v>
      </c>
      <c r="E600" s="12">
        <v>32.238709999999998</v>
      </c>
      <c r="F600" s="12">
        <v>34.476933599377901</v>
      </c>
      <c r="G600" s="12">
        <v>35.222179790482897</v>
      </c>
      <c r="H600" s="11" t="s">
        <v>311</v>
      </c>
      <c r="I600" s="11" t="s">
        <v>112</v>
      </c>
      <c r="J600" s="11" t="s">
        <v>101</v>
      </c>
      <c r="K600" s="11" t="s">
        <v>113</v>
      </c>
      <c r="L600" s="11" t="s">
        <v>114</v>
      </c>
      <c r="M600" s="11" t="s">
        <v>312</v>
      </c>
      <c r="N600" s="11" t="s">
        <v>56</v>
      </c>
    </row>
    <row r="601" spans="1:14" x14ac:dyDescent="0.3">
      <c r="A601" s="10">
        <v>3</v>
      </c>
      <c r="B601" s="11" t="s">
        <v>213</v>
      </c>
      <c r="C601" s="11" t="s">
        <v>218</v>
      </c>
      <c r="D601" s="11" t="s">
        <v>16</v>
      </c>
      <c r="E601" s="12">
        <v>28.056509999999999</v>
      </c>
      <c r="F601" s="12">
        <v>28.056509999999999</v>
      </c>
      <c r="G601" s="12">
        <v>28.056509999999999</v>
      </c>
      <c r="H601" s="11" t="s">
        <v>116</v>
      </c>
      <c r="I601" s="11" t="s">
        <v>112</v>
      </c>
      <c r="J601" s="11" t="s">
        <v>101</v>
      </c>
      <c r="K601" s="11" t="s">
        <v>113</v>
      </c>
      <c r="L601" s="11" t="s">
        <v>117</v>
      </c>
      <c r="M601" s="11" t="s">
        <v>104</v>
      </c>
      <c r="N601" s="11" t="s">
        <v>56</v>
      </c>
    </row>
    <row r="602" spans="1:14" x14ac:dyDescent="0.3">
      <c r="A602" s="10">
        <v>3</v>
      </c>
      <c r="B602" s="11" t="s">
        <v>213</v>
      </c>
      <c r="C602" s="11" t="s">
        <v>218</v>
      </c>
      <c r="D602" s="11" t="s">
        <v>16</v>
      </c>
      <c r="E602" s="12">
        <v>218.74119999999999</v>
      </c>
      <c r="F602" s="12">
        <v>233.927654916969</v>
      </c>
      <c r="G602" s="12">
        <v>238.98418621545301</v>
      </c>
      <c r="H602" s="11" t="s">
        <v>118</v>
      </c>
      <c r="I602" s="11" t="s">
        <v>112</v>
      </c>
      <c r="J602" s="11" t="s">
        <v>101</v>
      </c>
      <c r="K602" s="11" t="s">
        <v>113</v>
      </c>
      <c r="L602" s="11" t="s">
        <v>119</v>
      </c>
      <c r="M602" s="11" t="s">
        <v>104</v>
      </c>
      <c r="N602" s="11" t="s">
        <v>56</v>
      </c>
    </row>
    <row r="603" spans="1:14" x14ac:dyDescent="0.3">
      <c r="A603" s="10">
        <v>3</v>
      </c>
      <c r="B603" s="11" t="s">
        <v>213</v>
      </c>
      <c r="C603" s="11" t="s">
        <v>218</v>
      </c>
      <c r="D603" s="11" t="s">
        <v>16</v>
      </c>
      <c r="E603" s="12">
        <v>5.691339181</v>
      </c>
      <c r="F603" s="12">
        <v>6.07720372566469</v>
      </c>
      <c r="G603" s="12">
        <v>6.1799248181708997</v>
      </c>
      <c r="H603" s="11" t="s">
        <v>313</v>
      </c>
      <c r="I603" s="11" t="s">
        <v>112</v>
      </c>
      <c r="J603" s="11" t="s">
        <v>101</v>
      </c>
      <c r="K603" s="11" t="s">
        <v>113</v>
      </c>
      <c r="L603" s="11" t="s">
        <v>314</v>
      </c>
      <c r="M603" s="11" t="s">
        <v>108</v>
      </c>
      <c r="N603" s="11" t="s">
        <v>56</v>
      </c>
    </row>
    <row r="604" spans="1:14" x14ac:dyDescent="0.3">
      <c r="A604" s="10">
        <v>3</v>
      </c>
      <c r="B604" s="11" t="s">
        <v>213</v>
      </c>
      <c r="C604" s="11" t="s">
        <v>218</v>
      </c>
      <c r="D604" s="11" t="s">
        <v>16</v>
      </c>
      <c r="E604" s="12">
        <v>714.47388409999996</v>
      </c>
      <c r="F604" s="12">
        <v>769.93132298015303</v>
      </c>
      <c r="G604" s="12">
        <v>797.94281033304605</v>
      </c>
      <c r="H604" s="11" t="s">
        <v>120</v>
      </c>
      <c r="I604" s="11" t="s">
        <v>112</v>
      </c>
      <c r="J604" s="11" t="s">
        <v>101</v>
      </c>
      <c r="K604" s="11" t="s">
        <v>121</v>
      </c>
      <c r="L604" s="11" t="s">
        <v>122</v>
      </c>
      <c r="M604" s="11" t="s">
        <v>104</v>
      </c>
      <c r="N604" s="11" t="s">
        <v>56</v>
      </c>
    </row>
    <row r="605" spans="1:14" x14ac:dyDescent="0.3">
      <c r="A605" s="10">
        <v>3</v>
      </c>
      <c r="B605" s="11" t="s">
        <v>213</v>
      </c>
      <c r="C605" s="11" t="s">
        <v>218</v>
      </c>
      <c r="D605" s="11" t="s">
        <v>16</v>
      </c>
      <c r="E605" s="12">
        <v>32.47587867</v>
      </c>
      <c r="F605" s="12">
        <v>34.996655281295602</v>
      </c>
      <c r="G605" s="12">
        <v>36.269896591976497</v>
      </c>
      <c r="H605" s="11" t="s">
        <v>123</v>
      </c>
      <c r="I605" s="11" t="s">
        <v>112</v>
      </c>
      <c r="J605" s="11" t="s">
        <v>101</v>
      </c>
      <c r="K605" s="11" t="s">
        <v>121</v>
      </c>
      <c r="L605" s="11" t="s">
        <v>124</v>
      </c>
      <c r="M605" s="11" t="s">
        <v>104</v>
      </c>
      <c r="N605" s="11" t="s">
        <v>56</v>
      </c>
    </row>
    <row r="606" spans="1:14" x14ac:dyDescent="0.3">
      <c r="A606" s="10">
        <v>3</v>
      </c>
      <c r="B606" s="11" t="s">
        <v>213</v>
      </c>
      <c r="C606" s="11" t="s">
        <v>218</v>
      </c>
      <c r="D606" s="11" t="s">
        <v>16</v>
      </c>
      <c r="E606" s="12">
        <v>602.36684519999994</v>
      </c>
      <c r="F606" s="12">
        <v>649.12253948711805</v>
      </c>
      <c r="G606" s="12">
        <v>672.73878584911995</v>
      </c>
      <c r="H606" s="11" t="s">
        <v>125</v>
      </c>
      <c r="I606" s="11" t="s">
        <v>112</v>
      </c>
      <c r="J606" s="11" t="s">
        <v>101</v>
      </c>
      <c r="K606" s="11" t="s">
        <v>121</v>
      </c>
      <c r="L606" s="11" t="s">
        <v>126</v>
      </c>
      <c r="M606" s="11" t="s">
        <v>104</v>
      </c>
      <c r="N606" s="11" t="s">
        <v>56</v>
      </c>
    </row>
    <row r="607" spans="1:14" x14ac:dyDescent="0.3">
      <c r="A607" s="10">
        <v>3</v>
      </c>
      <c r="B607" s="11" t="s">
        <v>213</v>
      </c>
      <c r="C607" s="11" t="s">
        <v>218</v>
      </c>
      <c r="D607" s="11" t="s">
        <v>16</v>
      </c>
      <c r="E607" s="12">
        <v>44.300562810000002</v>
      </c>
      <c r="F607" s="12">
        <v>47.739171006976598</v>
      </c>
      <c r="G607" s="12">
        <v>49.476007975400599</v>
      </c>
      <c r="H607" s="11" t="s">
        <v>127</v>
      </c>
      <c r="I607" s="11" t="s">
        <v>112</v>
      </c>
      <c r="J607" s="11" t="s">
        <v>101</v>
      </c>
      <c r="K607" s="11" t="s">
        <v>121</v>
      </c>
      <c r="L607" s="11" t="s">
        <v>128</v>
      </c>
      <c r="M607" s="11" t="s">
        <v>104</v>
      </c>
      <c r="N607" s="11" t="s">
        <v>56</v>
      </c>
    </row>
    <row r="608" spans="1:14" x14ac:dyDescent="0.3">
      <c r="A608" s="10">
        <v>3</v>
      </c>
      <c r="B608" s="11" t="s">
        <v>213</v>
      </c>
      <c r="C608" s="11" t="s">
        <v>218</v>
      </c>
      <c r="D608" s="11" t="s">
        <v>16</v>
      </c>
      <c r="E608" s="12">
        <v>785.12315799999999</v>
      </c>
      <c r="F608" s="12">
        <v>846.06439114671605</v>
      </c>
      <c r="G608" s="12">
        <v>876.84573655374004</v>
      </c>
      <c r="H608" s="11" t="s">
        <v>129</v>
      </c>
      <c r="I608" s="11" t="s">
        <v>112</v>
      </c>
      <c r="J608" s="11" t="s">
        <v>101</v>
      </c>
      <c r="K608" s="11" t="s">
        <v>121</v>
      </c>
      <c r="L608" s="11" t="s">
        <v>130</v>
      </c>
      <c r="M608" s="11" t="s">
        <v>104</v>
      </c>
      <c r="N608" s="11" t="s">
        <v>56</v>
      </c>
    </row>
    <row r="609" spans="1:14" x14ac:dyDescent="0.3">
      <c r="A609" s="10">
        <v>3</v>
      </c>
      <c r="B609" s="11" t="s">
        <v>213</v>
      </c>
      <c r="C609" s="11" t="s">
        <v>218</v>
      </c>
      <c r="D609" s="11" t="s">
        <v>16</v>
      </c>
      <c r="E609" s="12">
        <v>1263.4590169999999</v>
      </c>
      <c r="F609" s="12">
        <v>1361.52866345197</v>
      </c>
      <c r="G609" s="12">
        <v>1411.06352688533</v>
      </c>
      <c r="H609" s="11" t="s">
        <v>131</v>
      </c>
      <c r="I609" s="11" t="s">
        <v>112</v>
      </c>
      <c r="J609" s="11" t="s">
        <v>101</v>
      </c>
      <c r="K609" s="11" t="s">
        <v>121</v>
      </c>
      <c r="L609" s="11" t="s">
        <v>132</v>
      </c>
      <c r="M609" s="11" t="s">
        <v>104</v>
      </c>
      <c r="N609" s="11" t="s">
        <v>56</v>
      </c>
    </row>
    <row r="610" spans="1:14" x14ac:dyDescent="0.3">
      <c r="A610" s="10">
        <v>3</v>
      </c>
      <c r="B610" s="11" t="s">
        <v>213</v>
      </c>
      <c r="C610" s="11" t="s">
        <v>218</v>
      </c>
      <c r="D610" s="11" t="s">
        <v>16</v>
      </c>
      <c r="E610" s="12">
        <v>18.192240000000002</v>
      </c>
      <c r="F610" s="12">
        <v>19.604321057607802</v>
      </c>
      <c r="G610" s="12">
        <v>20.3175615440991</v>
      </c>
      <c r="H610" s="11" t="s">
        <v>133</v>
      </c>
      <c r="I610" s="11" t="s">
        <v>112</v>
      </c>
      <c r="J610" s="11" t="s">
        <v>101</v>
      </c>
      <c r="K610" s="11" t="s">
        <v>121</v>
      </c>
      <c r="L610" s="11" t="s">
        <v>134</v>
      </c>
      <c r="M610" s="11" t="s">
        <v>135</v>
      </c>
      <c r="N610" s="11" t="s">
        <v>56</v>
      </c>
    </row>
    <row r="611" spans="1:14" x14ac:dyDescent="0.3">
      <c r="A611" s="10">
        <v>3</v>
      </c>
      <c r="B611" s="11" t="s">
        <v>213</v>
      </c>
      <c r="C611" s="11" t="s">
        <v>218</v>
      </c>
      <c r="D611" s="11" t="s">
        <v>16</v>
      </c>
      <c r="E611" s="12">
        <v>18.192240000000002</v>
      </c>
      <c r="F611" s="12">
        <v>19.604321057607802</v>
      </c>
      <c r="G611" s="12">
        <v>20.3175615440991</v>
      </c>
      <c r="H611" s="11" t="s">
        <v>136</v>
      </c>
      <c r="I611" s="11" t="s">
        <v>112</v>
      </c>
      <c r="J611" s="11" t="s">
        <v>101</v>
      </c>
      <c r="K611" s="11" t="s">
        <v>121</v>
      </c>
      <c r="L611" s="11" t="s">
        <v>137</v>
      </c>
      <c r="M611" s="11" t="s">
        <v>104</v>
      </c>
      <c r="N611" s="11" t="s">
        <v>56</v>
      </c>
    </row>
    <row r="612" spans="1:14" x14ac:dyDescent="0.3">
      <c r="A612" s="10">
        <v>3</v>
      </c>
      <c r="B612" s="11" t="s">
        <v>213</v>
      </c>
      <c r="C612" s="11" t="s">
        <v>218</v>
      </c>
      <c r="D612" s="11" t="s">
        <v>16</v>
      </c>
      <c r="E612" s="12">
        <v>1.1089883840000001</v>
      </c>
      <c r="F612" s="12">
        <v>1.12511717234415</v>
      </c>
      <c r="G612" s="12">
        <v>1.18455150233686</v>
      </c>
      <c r="H612" s="11" t="s">
        <v>138</v>
      </c>
      <c r="I612" s="11" t="s">
        <v>24</v>
      </c>
      <c r="J612" s="11" t="s">
        <v>101</v>
      </c>
      <c r="K612" s="11" t="s">
        <v>139</v>
      </c>
      <c r="L612" s="11" t="s">
        <v>140</v>
      </c>
      <c r="M612" s="11" t="s">
        <v>104</v>
      </c>
      <c r="N612" s="11" t="s">
        <v>56</v>
      </c>
    </row>
    <row r="613" spans="1:14" x14ac:dyDescent="0.3">
      <c r="A613" s="10">
        <v>3</v>
      </c>
      <c r="B613" s="11" t="s">
        <v>213</v>
      </c>
      <c r="C613" s="11" t="s">
        <v>218</v>
      </c>
      <c r="D613" s="11" t="s">
        <v>16</v>
      </c>
      <c r="E613" s="12">
        <v>567.2377371</v>
      </c>
      <c r="F613" s="12">
        <v>611.266711196605</v>
      </c>
      <c r="G613" s="12">
        <v>633.50569438753803</v>
      </c>
      <c r="H613" s="11" t="s">
        <v>141</v>
      </c>
      <c r="I613" s="11" t="s">
        <v>142</v>
      </c>
      <c r="J613" s="11" t="s">
        <v>101</v>
      </c>
      <c r="K613" s="11" t="s">
        <v>139</v>
      </c>
      <c r="L613" s="11" t="s">
        <v>143</v>
      </c>
      <c r="M613" s="11" t="s">
        <v>104</v>
      </c>
      <c r="N613" s="11" t="s">
        <v>56</v>
      </c>
    </row>
    <row r="614" spans="1:14" x14ac:dyDescent="0.3">
      <c r="A614" s="10">
        <v>3</v>
      </c>
      <c r="B614" s="11" t="s">
        <v>213</v>
      </c>
      <c r="C614" s="11" t="s">
        <v>218</v>
      </c>
      <c r="D614" s="11" t="s">
        <v>16</v>
      </c>
      <c r="E614" s="12">
        <v>71.669859489999993</v>
      </c>
      <c r="F614" s="12">
        <v>77.232871575770702</v>
      </c>
      <c r="G614" s="12">
        <v>80.042742457498804</v>
      </c>
      <c r="H614" s="11" t="s">
        <v>144</v>
      </c>
      <c r="I614" s="11" t="s">
        <v>24</v>
      </c>
      <c r="J614" s="11" t="s">
        <v>101</v>
      </c>
      <c r="K614" s="11" t="s">
        <v>139</v>
      </c>
      <c r="L614" s="11" t="s">
        <v>145</v>
      </c>
      <c r="M614" s="11" t="s">
        <v>104</v>
      </c>
      <c r="N614" s="11" t="s">
        <v>56</v>
      </c>
    </row>
    <row r="615" spans="1:14" x14ac:dyDescent="0.3">
      <c r="A615" s="10">
        <v>3</v>
      </c>
      <c r="B615" s="11" t="s">
        <v>213</v>
      </c>
      <c r="C615" s="11" t="s">
        <v>218</v>
      </c>
      <c r="D615" s="11" t="s">
        <v>16</v>
      </c>
      <c r="E615" s="12">
        <v>3.1946411000000001E-2</v>
      </c>
      <c r="F615" s="12">
        <v>3.2637792407470799E-2</v>
      </c>
      <c r="G615" s="12">
        <v>3.5818731570681203E-2</v>
      </c>
      <c r="H615" s="11" t="s">
        <v>385</v>
      </c>
      <c r="I615" s="11" t="s">
        <v>24</v>
      </c>
      <c r="J615" s="11" t="s">
        <v>101</v>
      </c>
      <c r="K615" s="11" t="s">
        <v>139</v>
      </c>
      <c r="L615" s="11" t="s">
        <v>386</v>
      </c>
      <c r="M615" s="11" t="s">
        <v>104</v>
      </c>
      <c r="N615" s="11" t="s">
        <v>56</v>
      </c>
    </row>
    <row r="616" spans="1:14" x14ac:dyDescent="0.3">
      <c r="A616" s="10">
        <v>3</v>
      </c>
      <c r="B616" s="11" t="s">
        <v>213</v>
      </c>
      <c r="C616" s="11" t="s">
        <v>218</v>
      </c>
      <c r="D616" s="11" t="s">
        <v>16</v>
      </c>
      <c r="E616" s="12">
        <v>1.5621598E-2</v>
      </c>
      <c r="F616" s="12">
        <v>1.4287952722086199E-2</v>
      </c>
      <c r="G616" s="12">
        <v>1.4396692354791E-2</v>
      </c>
      <c r="H616" s="11" t="s">
        <v>315</v>
      </c>
      <c r="I616" s="11" t="s">
        <v>24</v>
      </c>
      <c r="J616" s="11" t="s">
        <v>101</v>
      </c>
      <c r="K616" s="11" t="s">
        <v>139</v>
      </c>
      <c r="L616" s="11" t="s">
        <v>316</v>
      </c>
      <c r="M616" s="11" t="s">
        <v>104</v>
      </c>
      <c r="N616" s="11" t="s">
        <v>56</v>
      </c>
    </row>
    <row r="617" spans="1:14" x14ac:dyDescent="0.3">
      <c r="A617" s="10">
        <v>3</v>
      </c>
      <c r="B617" s="11" t="s">
        <v>213</v>
      </c>
      <c r="C617" s="11" t="s">
        <v>218</v>
      </c>
      <c r="D617" s="11" t="s">
        <v>16</v>
      </c>
      <c r="E617" s="12">
        <v>157.3190602</v>
      </c>
      <c r="F617" s="12">
        <v>169.53016036738401</v>
      </c>
      <c r="G617" s="12">
        <v>175.69797274405599</v>
      </c>
      <c r="H617" s="11" t="s">
        <v>146</v>
      </c>
      <c r="I617" s="11" t="s">
        <v>24</v>
      </c>
      <c r="J617" s="11" t="s">
        <v>101</v>
      </c>
      <c r="K617" s="11" t="s">
        <v>139</v>
      </c>
      <c r="L617" s="11" t="s">
        <v>147</v>
      </c>
      <c r="M617" s="11" t="s">
        <v>104</v>
      </c>
      <c r="N617" s="11" t="s">
        <v>56</v>
      </c>
    </row>
    <row r="618" spans="1:14" x14ac:dyDescent="0.3">
      <c r="A618" s="10">
        <v>3</v>
      </c>
      <c r="B618" s="11" t="s">
        <v>213</v>
      </c>
      <c r="C618" s="11" t="s">
        <v>218</v>
      </c>
      <c r="D618" s="11" t="s">
        <v>16</v>
      </c>
      <c r="E618" s="12">
        <v>0.65877496999999996</v>
      </c>
      <c r="F618" s="12">
        <v>0.65438363278253797</v>
      </c>
      <c r="G618" s="12">
        <v>0.70119926291826695</v>
      </c>
      <c r="H618" s="11" t="s">
        <v>317</v>
      </c>
      <c r="I618" s="11" t="s">
        <v>24</v>
      </c>
      <c r="J618" s="11" t="s">
        <v>101</v>
      </c>
      <c r="K618" s="11" t="s">
        <v>139</v>
      </c>
      <c r="L618" s="11" t="s">
        <v>318</v>
      </c>
      <c r="M618" s="11" t="s">
        <v>104</v>
      </c>
      <c r="N618" s="11" t="s">
        <v>56</v>
      </c>
    </row>
    <row r="619" spans="1:14" x14ac:dyDescent="0.3">
      <c r="A619" s="10">
        <v>3</v>
      </c>
      <c r="B619" s="11" t="s">
        <v>213</v>
      </c>
      <c r="C619" s="11" t="s">
        <v>218</v>
      </c>
      <c r="D619" s="11" t="s">
        <v>16</v>
      </c>
      <c r="E619" s="12">
        <v>1.053949013</v>
      </c>
      <c r="F619" s="12">
        <v>1.06344960392512</v>
      </c>
      <c r="G619" s="12">
        <v>1.1347363420990599</v>
      </c>
      <c r="H619" s="11" t="s">
        <v>321</v>
      </c>
      <c r="I619" s="11" t="s">
        <v>24</v>
      </c>
      <c r="J619" s="11" t="s">
        <v>101</v>
      </c>
      <c r="K619" s="11" t="s">
        <v>139</v>
      </c>
      <c r="L619" s="11" t="s">
        <v>322</v>
      </c>
      <c r="M619" s="11" t="s">
        <v>104</v>
      </c>
      <c r="N619" s="11" t="s">
        <v>56</v>
      </c>
    </row>
    <row r="620" spans="1:14" x14ac:dyDescent="0.3">
      <c r="A620" s="10">
        <v>3</v>
      </c>
      <c r="B620" s="11" t="s">
        <v>213</v>
      </c>
      <c r="C620" s="11" t="s">
        <v>218</v>
      </c>
      <c r="D620" s="11" t="s">
        <v>16</v>
      </c>
      <c r="E620" s="12">
        <v>5.1022910709999998</v>
      </c>
      <c r="F620" s="12">
        <v>4.9102282591120998</v>
      </c>
      <c r="G620" s="12">
        <v>5.4142663572289704</v>
      </c>
      <c r="H620" s="11" t="s">
        <v>323</v>
      </c>
      <c r="I620" s="11" t="s">
        <v>24</v>
      </c>
      <c r="J620" s="11" t="s">
        <v>101</v>
      </c>
      <c r="K620" s="11" t="s">
        <v>139</v>
      </c>
      <c r="L620" s="11" t="s">
        <v>324</v>
      </c>
      <c r="M620" s="11" t="s">
        <v>104</v>
      </c>
      <c r="N620" s="11" t="s">
        <v>56</v>
      </c>
    </row>
    <row r="621" spans="1:14" x14ac:dyDescent="0.3">
      <c r="A621" s="10">
        <v>3</v>
      </c>
      <c r="B621" s="11" t="s">
        <v>213</v>
      </c>
      <c r="C621" s="11" t="s">
        <v>218</v>
      </c>
      <c r="D621" s="11" t="s">
        <v>16</v>
      </c>
      <c r="E621" s="12">
        <v>0.49340483299999999</v>
      </c>
      <c r="F621" s="12">
        <v>0.50058076219299596</v>
      </c>
      <c r="G621" s="12">
        <v>0.52702394779134099</v>
      </c>
      <c r="H621" s="11" t="s">
        <v>325</v>
      </c>
      <c r="I621" s="11" t="s">
        <v>24</v>
      </c>
      <c r="J621" s="11" t="s">
        <v>101</v>
      </c>
      <c r="K621" s="11" t="s">
        <v>139</v>
      </c>
      <c r="L621" s="11" t="s">
        <v>326</v>
      </c>
      <c r="M621" s="11" t="s">
        <v>104</v>
      </c>
      <c r="N621" s="11" t="s">
        <v>56</v>
      </c>
    </row>
    <row r="622" spans="1:14" x14ac:dyDescent="0.3">
      <c r="A622" s="10">
        <v>3</v>
      </c>
      <c r="B622" s="11" t="s">
        <v>213</v>
      </c>
      <c r="C622" s="11" t="s">
        <v>218</v>
      </c>
      <c r="D622" s="11" t="s">
        <v>16</v>
      </c>
      <c r="E622" s="12">
        <v>99.182693080000007</v>
      </c>
      <c r="F622" s="12">
        <v>106.881250384697</v>
      </c>
      <c r="G622" s="12">
        <v>110.769782652515</v>
      </c>
      <c r="H622" s="11" t="s">
        <v>148</v>
      </c>
      <c r="I622" s="11" t="s">
        <v>24</v>
      </c>
      <c r="J622" s="11" t="s">
        <v>101</v>
      </c>
      <c r="K622" s="11" t="s">
        <v>139</v>
      </c>
      <c r="L622" s="11" t="s">
        <v>149</v>
      </c>
      <c r="M622" s="11" t="s">
        <v>104</v>
      </c>
      <c r="N622" s="11" t="s">
        <v>56</v>
      </c>
    </row>
    <row r="623" spans="1:14" x14ac:dyDescent="0.3">
      <c r="A623" s="10">
        <v>3</v>
      </c>
      <c r="B623" s="11" t="s">
        <v>213</v>
      </c>
      <c r="C623" s="11" t="s">
        <v>218</v>
      </c>
      <c r="D623" s="11" t="s">
        <v>16</v>
      </c>
      <c r="E623" s="12">
        <v>149.9950671</v>
      </c>
      <c r="F623" s="12">
        <v>160.40871265137301</v>
      </c>
      <c r="G623" s="12">
        <v>163.87607385908899</v>
      </c>
      <c r="H623" s="11" t="s">
        <v>150</v>
      </c>
      <c r="I623" s="11" t="s">
        <v>24</v>
      </c>
      <c r="J623" s="11" t="s">
        <v>101</v>
      </c>
      <c r="K623" s="11" t="s">
        <v>139</v>
      </c>
      <c r="L623" s="11" t="s">
        <v>151</v>
      </c>
      <c r="M623" s="11" t="s">
        <v>104</v>
      </c>
      <c r="N623" s="11" t="s">
        <v>56</v>
      </c>
    </row>
    <row r="624" spans="1:14" x14ac:dyDescent="0.3">
      <c r="A624" s="10">
        <v>3</v>
      </c>
      <c r="B624" s="11" t="s">
        <v>213</v>
      </c>
      <c r="C624" s="11" t="s">
        <v>218</v>
      </c>
      <c r="D624" s="11" t="s">
        <v>16</v>
      </c>
      <c r="E624" s="12">
        <v>9.5703070869999998</v>
      </c>
      <c r="F624" s="12">
        <v>9.6565765094671594</v>
      </c>
      <c r="G624" s="12">
        <v>10.3038905323849</v>
      </c>
      <c r="H624" s="11" t="s">
        <v>152</v>
      </c>
      <c r="I624" s="11" t="s">
        <v>24</v>
      </c>
      <c r="J624" s="11" t="s">
        <v>101</v>
      </c>
      <c r="K624" s="11" t="s">
        <v>139</v>
      </c>
      <c r="L624" s="11" t="s">
        <v>153</v>
      </c>
      <c r="M624" s="11" t="s">
        <v>104</v>
      </c>
      <c r="N624" s="11" t="s">
        <v>56</v>
      </c>
    </row>
    <row r="625" spans="1:14" x14ac:dyDescent="0.3">
      <c r="A625" s="10">
        <v>3</v>
      </c>
      <c r="B625" s="11" t="s">
        <v>213</v>
      </c>
      <c r="C625" s="11" t="s">
        <v>218</v>
      </c>
      <c r="D625" s="11" t="s">
        <v>16</v>
      </c>
      <c r="E625" s="12">
        <v>0.32838121234362</v>
      </c>
      <c r="F625" s="12">
        <v>0.34199144183456398</v>
      </c>
      <c r="G625" s="12">
        <v>0.337226260309264</v>
      </c>
      <c r="H625" s="11" t="s">
        <v>327</v>
      </c>
      <c r="I625" s="11" t="s">
        <v>28</v>
      </c>
      <c r="J625" s="11" t="s">
        <v>155</v>
      </c>
      <c r="K625" s="11" t="s">
        <v>35</v>
      </c>
      <c r="L625" s="11" t="s">
        <v>29</v>
      </c>
      <c r="M625" s="11" t="s">
        <v>328</v>
      </c>
      <c r="N625" s="11" t="s">
        <v>56</v>
      </c>
    </row>
    <row r="626" spans="1:14" x14ac:dyDescent="0.3">
      <c r="A626" s="10">
        <v>3</v>
      </c>
      <c r="B626" s="11" t="s">
        <v>213</v>
      </c>
      <c r="C626" s="11" t="s">
        <v>218</v>
      </c>
      <c r="D626" s="11" t="s">
        <v>16</v>
      </c>
      <c r="E626" s="12">
        <v>2.1349856046705602</v>
      </c>
      <c r="F626" s="12">
        <v>2.2234731397279002</v>
      </c>
      <c r="G626" s="12">
        <v>2.1924920921595898</v>
      </c>
      <c r="H626" s="11" t="s">
        <v>329</v>
      </c>
      <c r="I626" s="11" t="s">
        <v>28</v>
      </c>
      <c r="J626" s="11" t="s">
        <v>155</v>
      </c>
      <c r="K626" s="11" t="s">
        <v>35</v>
      </c>
      <c r="L626" s="11" t="s">
        <v>29</v>
      </c>
      <c r="M626" s="11" t="s">
        <v>330</v>
      </c>
      <c r="N626" s="11" t="s">
        <v>56</v>
      </c>
    </row>
    <row r="627" spans="1:14" x14ac:dyDescent="0.3">
      <c r="A627" s="10">
        <v>3</v>
      </c>
      <c r="B627" s="11" t="s">
        <v>213</v>
      </c>
      <c r="C627" s="11" t="s">
        <v>218</v>
      </c>
      <c r="D627" s="11" t="s">
        <v>16</v>
      </c>
      <c r="E627" s="12">
        <v>6.7496687999999997E-3</v>
      </c>
      <c r="F627" s="12">
        <v>4.3158939923076001E-3</v>
      </c>
      <c r="G627" s="12">
        <v>3.6019867153845998E-3</v>
      </c>
      <c r="H627" s="11" t="s">
        <v>331</v>
      </c>
      <c r="I627" s="11" t="s">
        <v>28</v>
      </c>
      <c r="J627" s="11" t="s">
        <v>155</v>
      </c>
      <c r="K627" s="11" t="s">
        <v>35</v>
      </c>
      <c r="L627" s="11" t="s">
        <v>332</v>
      </c>
      <c r="M627" s="11" t="s">
        <v>156</v>
      </c>
      <c r="N627" s="11" t="s">
        <v>56</v>
      </c>
    </row>
    <row r="628" spans="1:14" x14ac:dyDescent="0.3">
      <c r="A628" s="10">
        <v>3</v>
      </c>
      <c r="B628" s="11" t="s">
        <v>213</v>
      </c>
      <c r="C628" s="11" t="s">
        <v>218</v>
      </c>
      <c r="D628" s="11" t="s">
        <v>16</v>
      </c>
      <c r="E628" s="12">
        <v>0.87011963886742905</v>
      </c>
      <c r="F628" s="12">
        <v>1.23911831435242</v>
      </c>
      <c r="G628" s="12">
        <v>1.3819721676750001</v>
      </c>
      <c r="H628" s="11" t="s">
        <v>154</v>
      </c>
      <c r="I628" s="11" t="s">
        <v>30</v>
      </c>
      <c r="J628" s="11" t="s">
        <v>155</v>
      </c>
      <c r="K628" s="11" t="s">
        <v>35</v>
      </c>
      <c r="L628" s="11" t="s">
        <v>31</v>
      </c>
      <c r="M628" s="11" t="s">
        <v>156</v>
      </c>
      <c r="N628" s="11" t="s">
        <v>56</v>
      </c>
    </row>
    <row r="629" spans="1:14" x14ac:dyDescent="0.3">
      <c r="A629" s="10">
        <v>3</v>
      </c>
      <c r="B629" s="11" t="s">
        <v>213</v>
      </c>
      <c r="C629" s="11" t="s">
        <v>218</v>
      </c>
      <c r="D629" s="11" t="s">
        <v>16</v>
      </c>
      <c r="E629" s="12">
        <v>17.330180183236401</v>
      </c>
      <c r="F629" s="12">
        <v>18.0750353514889</v>
      </c>
      <c r="G629" s="12">
        <v>18.240074603453099</v>
      </c>
      <c r="H629" s="11" t="s">
        <v>157</v>
      </c>
      <c r="I629" s="11" t="s">
        <v>32</v>
      </c>
      <c r="J629" s="11" t="s">
        <v>155</v>
      </c>
      <c r="K629" s="11" t="s">
        <v>35</v>
      </c>
      <c r="L629" s="11" t="s">
        <v>33</v>
      </c>
      <c r="M629" s="11" t="s">
        <v>158</v>
      </c>
      <c r="N629" s="11" t="s">
        <v>56</v>
      </c>
    </row>
    <row r="630" spans="1:14" x14ac:dyDescent="0.3">
      <c r="A630" s="10">
        <v>3</v>
      </c>
      <c r="B630" s="11" t="s">
        <v>213</v>
      </c>
      <c r="C630" s="11" t="s">
        <v>218</v>
      </c>
      <c r="D630" s="11" t="s">
        <v>16</v>
      </c>
      <c r="E630" s="12">
        <v>0.91921706389088198</v>
      </c>
      <c r="F630" s="12">
        <v>0.91921706389088198</v>
      </c>
      <c r="G630" s="12">
        <v>0.91921706389088198</v>
      </c>
      <c r="H630" s="11" t="s">
        <v>333</v>
      </c>
      <c r="I630" s="11" t="s">
        <v>334</v>
      </c>
      <c r="J630" s="11" t="s">
        <v>155</v>
      </c>
      <c r="K630" s="11" t="s">
        <v>35</v>
      </c>
      <c r="L630" s="11" t="s">
        <v>171</v>
      </c>
      <c r="M630" s="11" t="s">
        <v>159</v>
      </c>
      <c r="N630" s="11" t="s">
        <v>56</v>
      </c>
    </row>
    <row r="631" spans="1:14" x14ac:dyDescent="0.3">
      <c r="A631" s="10">
        <v>3</v>
      </c>
      <c r="B631" s="11" t="s">
        <v>213</v>
      </c>
      <c r="C631" s="11" t="s">
        <v>218</v>
      </c>
      <c r="D631" s="11" t="s">
        <v>16</v>
      </c>
      <c r="E631" s="12">
        <v>0.43415653307888102</v>
      </c>
      <c r="F631" s="12">
        <v>0.32689699860461002</v>
      </c>
      <c r="G631" s="12">
        <v>0.27257074088387601</v>
      </c>
      <c r="H631" s="11" t="s">
        <v>335</v>
      </c>
      <c r="I631" s="11" t="s">
        <v>336</v>
      </c>
      <c r="J631" s="11" t="s">
        <v>155</v>
      </c>
      <c r="K631" s="11" t="s">
        <v>36</v>
      </c>
      <c r="L631" s="11" t="s">
        <v>337</v>
      </c>
      <c r="M631" s="11" t="s">
        <v>159</v>
      </c>
      <c r="N631" s="11" t="s">
        <v>56</v>
      </c>
    </row>
    <row r="632" spans="1:14" x14ac:dyDescent="0.3">
      <c r="A632" s="10">
        <v>3</v>
      </c>
      <c r="B632" s="11" t="s">
        <v>213</v>
      </c>
      <c r="C632" s="11" t="s">
        <v>218</v>
      </c>
      <c r="D632" s="11" t="s">
        <v>16</v>
      </c>
      <c r="E632" s="12">
        <v>0.94678742366412405</v>
      </c>
      <c r="F632" s="12">
        <v>0.71288105448400796</v>
      </c>
      <c r="G632" s="12">
        <v>0.59440899736680597</v>
      </c>
      <c r="H632" s="11" t="s">
        <v>338</v>
      </c>
      <c r="I632" s="11" t="s">
        <v>336</v>
      </c>
      <c r="J632" s="11" t="s">
        <v>155</v>
      </c>
      <c r="K632" s="11" t="s">
        <v>36</v>
      </c>
      <c r="L632" s="11" t="s">
        <v>339</v>
      </c>
      <c r="M632" s="11" t="s">
        <v>159</v>
      </c>
      <c r="N632" s="11" t="s">
        <v>56</v>
      </c>
    </row>
    <row r="633" spans="1:14" x14ac:dyDescent="0.3">
      <c r="A633" s="10">
        <v>3</v>
      </c>
      <c r="B633" s="11" t="s">
        <v>213</v>
      </c>
      <c r="C633" s="11" t="s">
        <v>218</v>
      </c>
      <c r="D633" s="11" t="s">
        <v>16</v>
      </c>
      <c r="E633" s="12">
        <v>6.2433870000000002E-4</v>
      </c>
      <c r="F633" s="12">
        <v>5.8388195801750004E-4</v>
      </c>
      <c r="G633" s="12">
        <v>6.1911714633480005E-4</v>
      </c>
      <c r="H633" s="11" t="s">
        <v>340</v>
      </c>
      <c r="I633" s="11" t="s">
        <v>34</v>
      </c>
      <c r="J633" s="11" t="s">
        <v>155</v>
      </c>
      <c r="K633" s="11" t="s">
        <v>36</v>
      </c>
      <c r="L633" s="11" t="s">
        <v>332</v>
      </c>
      <c r="M633" s="11" t="s">
        <v>159</v>
      </c>
      <c r="N633" s="11" t="s">
        <v>56</v>
      </c>
    </row>
    <row r="634" spans="1:14" x14ac:dyDescent="0.3">
      <c r="A634" s="10">
        <v>3</v>
      </c>
      <c r="B634" s="11" t="s">
        <v>213</v>
      </c>
      <c r="C634" s="11" t="s">
        <v>218</v>
      </c>
      <c r="D634" s="11" t="s">
        <v>16</v>
      </c>
      <c r="E634" s="12">
        <v>0.345744</v>
      </c>
      <c r="F634" s="12">
        <v>0.37301954129306297</v>
      </c>
      <c r="G634" s="12">
        <v>0.38664092583584397</v>
      </c>
      <c r="H634" s="11" t="s">
        <v>341</v>
      </c>
      <c r="I634" s="11" t="s">
        <v>342</v>
      </c>
      <c r="J634" s="11" t="s">
        <v>155</v>
      </c>
      <c r="K634" s="11" t="s">
        <v>36</v>
      </c>
      <c r="L634" s="11" t="s">
        <v>171</v>
      </c>
      <c r="M634" s="11" t="s">
        <v>159</v>
      </c>
      <c r="N634" s="11" t="s">
        <v>56</v>
      </c>
    </row>
    <row r="635" spans="1:14" x14ac:dyDescent="0.3">
      <c r="A635" s="10">
        <v>3</v>
      </c>
      <c r="B635" s="11" t="s">
        <v>213</v>
      </c>
      <c r="C635" s="11" t="s">
        <v>218</v>
      </c>
      <c r="D635" s="11" t="s">
        <v>16</v>
      </c>
      <c r="E635" s="12">
        <v>2.3772918000000001</v>
      </c>
      <c r="F635" s="12">
        <v>1.3411951538848901</v>
      </c>
      <c r="G635" s="12">
        <v>1.0404994205226099</v>
      </c>
      <c r="H635" s="11" t="s">
        <v>160</v>
      </c>
      <c r="I635" s="11" t="s">
        <v>161</v>
      </c>
      <c r="J635" s="11" t="s">
        <v>155</v>
      </c>
      <c r="K635" s="11" t="s">
        <v>162</v>
      </c>
      <c r="L635" s="11" t="s">
        <v>29</v>
      </c>
      <c r="M635" s="11" t="s">
        <v>156</v>
      </c>
      <c r="N635" s="11" t="s">
        <v>56</v>
      </c>
    </row>
    <row r="636" spans="1:14" x14ac:dyDescent="0.3">
      <c r="A636" s="10">
        <v>3</v>
      </c>
      <c r="B636" s="11" t="s">
        <v>213</v>
      </c>
      <c r="C636" s="11" t="s">
        <v>218</v>
      </c>
      <c r="D636" s="11" t="s">
        <v>16</v>
      </c>
      <c r="E636" s="12">
        <v>17.4571086969937</v>
      </c>
      <c r="F636" s="12">
        <v>17.4571086969937</v>
      </c>
      <c r="G636" s="12">
        <v>17.4571086969937</v>
      </c>
      <c r="H636" s="11" t="s">
        <v>163</v>
      </c>
      <c r="I636" s="11" t="s">
        <v>164</v>
      </c>
      <c r="J636" s="11" t="s">
        <v>155</v>
      </c>
      <c r="K636" s="11" t="s">
        <v>162</v>
      </c>
      <c r="L636" s="11" t="s">
        <v>165</v>
      </c>
      <c r="M636" s="11" t="s">
        <v>156</v>
      </c>
      <c r="N636" s="11" t="s">
        <v>56</v>
      </c>
    </row>
    <row r="637" spans="1:14" x14ac:dyDescent="0.3">
      <c r="A637" s="10">
        <v>3</v>
      </c>
      <c r="B637" s="11" t="s">
        <v>213</v>
      </c>
      <c r="C637" s="11" t="s">
        <v>218</v>
      </c>
      <c r="D637" s="11" t="s">
        <v>16</v>
      </c>
      <c r="E637" s="12">
        <v>2.60513866666666E-2</v>
      </c>
      <c r="F637" s="12">
        <v>1.4697393710487901E-2</v>
      </c>
      <c r="G637" s="12">
        <v>1.1402240452971399E-2</v>
      </c>
      <c r="H637" s="11" t="s">
        <v>343</v>
      </c>
      <c r="I637" s="11" t="s">
        <v>161</v>
      </c>
      <c r="J637" s="11" t="s">
        <v>155</v>
      </c>
      <c r="K637" s="11" t="s">
        <v>162</v>
      </c>
      <c r="L637" s="11" t="s">
        <v>332</v>
      </c>
      <c r="M637" s="11" t="s">
        <v>344</v>
      </c>
      <c r="N637" s="11" t="s">
        <v>56</v>
      </c>
    </row>
    <row r="638" spans="1:14" x14ac:dyDescent="0.3">
      <c r="A638" s="10">
        <v>3</v>
      </c>
      <c r="B638" s="11" t="s">
        <v>213</v>
      </c>
      <c r="C638" s="11" t="s">
        <v>218</v>
      </c>
      <c r="D638" s="11" t="s">
        <v>16</v>
      </c>
      <c r="E638" s="12">
        <v>1.13177267784766</v>
      </c>
      <c r="F638" s="12">
        <v>0.99411204948961696</v>
      </c>
      <c r="G638" s="12">
        <v>0.99326761368627103</v>
      </c>
      <c r="H638" s="11" t="s">
        <v>166</v>
      </c>
      <c r="I638" s="11" t="s">
        <v>167</v>
      </c>
      <c r="J638" s="11" t="s">
        <v>155</v>
      </c>
      <c r="K638" s="11" t="s">
        <v>162</v>
      </c>
      <c r="L638" s="11" t="s">
        <v>31</v>
      </c>
      <c r="M638" s="11" t="s">
        <v>156</v>
      </c>
      <c r="N638" s="11" t="s">
        <v>56</v>
      </c>
    </row>
    <row r="639" spans="1:14" x14ac:dyDescent="0.3">
      <c r="A639" s="10">
        <v>3</v>
      </c>
      <c r="B639" s="11" t="s">
        <v>213</v>
      </c>
      <c r="C639" s="11" t="s">
        <v>218</v>
      </c>
      <c r="D639" s="11" t="s">
        <v>16</v>
      </c>
      <c r="E639" s="12">
        <v>40.198073899629897</v>
      </c>
      <c r="F639" s="12">
        <v>38.275065069366001</v>
      </c>
      <c r="G639" s="12">
        <v>38.032131450369697</v>
      </c>
      <c r="H639" s="11" t="s">
        <v>168</v>
      </c>
      <c r="I639" s="11" t="s">
        <v>169</v>
      </c>
      <c r="J639" s="11" t="s">
        <v>155</v>
      </c>
      <c r="K639" s="11" t="s">
        <v>162</v>
      </c>
      <c r="L639" s="11" t="s">
        <v>33</v>
      </c>
      <c r="M639" s="11" t="s">
        <v>156</v>
      </c>
      <c r="N639" s="11" t="s">
        <v>56</v>
      </c>
    </row>
    <row r="640" spans="1:14" x14ac:dyDescent="0.3">
      <c r="A640" s="10">
        <v>3</v>
      </c>
      <c r="B640" s="11" t="s">
        <v>213</v>
      </c>
      <c r="C640" s="11" t="s">
        <v>218</v>
      </c>
      <c r="D640" s="11" t="s">
        <v>16</v>
      </c>
      <c r="E640" s="12">
        <v>77.946111115704397</v>
      </c>
      <c r="F640" s="12">
        <v>77.946111115704397</v>
      </c>
      <c r="G640" s="12">
        <v>77.946111115704397</v>
      </c>
      <c r="H640" s="11" t="s">
        <v>170</v>
      </c>
      <c r="I640" s="11" t="s">
        <v>164</v>
      </c>
      <c r="J640" s="11" t="s">
        <v>155</v>
      </c>
      <c r="K640" s="11" t="s">
        <v>162</v>
      </c>
      <c r="L640" s="11" t="s">
        <v>171</v>
      </c>
      <c r="M640" s="11" t="s">
        <v>172</v>
      </c>
      <c r="N640" s="11" t="s">
        <v>56</v>
      </c>
    </row>
    <row r="641" spans="1:14" x14ac:dyDescent="0.3">
      <c r="A641" s="10">
        <v>3</v>
      </c>
      <c r="B641" s="11" t="s">
        <v>213</v>
      </c>
      <c r="C641" s="11" t="s">
        <v>218</v>
      </c>
      <c r="D641" s="11" t="s">
        <v>16</v>
      </c>
      <c r="E641" s="12">
        <v>2.5200306734919899</v>
      </c>
      <c r="F641" s="12">
        <v>2.5200306734919899</v>
      </c>
      <c r="G641" s="12">
        <v>2.5200306734919899</v>
      </c>
      <c r="H641" s="11" t="s">
        <v>345</v>
      </c>
      <c r="I641" s="11" t="s">
        <v>164</v>
      </c>
      <c r="J641" s="11" t="s">
        <v>155</v>
      </c>
      <c r="K641" s="11" t="s">
        <v>162</v>
      </c>
      <c r="L641" s="11" t="s">
        <v>171</v>
      </c>
      <c r="M641" s="11" t="s">
        <v>346</v>
      </c>
      <c r="N641" s="11" t="s">
        <v>56</v>
      </c>
    </row>
    <row r="642" spans="1:14" x14ac:dyDescent="0.3">
      <c r="A642" s="10">
        <v>3</v>
      </c>
      <c r="B642" s="11" t="s">
        <v>213</v>
      </c>
      <c r="C642" s="11" t="s">
        <v>218</v>
      </c>
      <c r="D642" s="11" t="s">
        <v>16</v>
      </c>
      <c r="E642" s="12">
        <v>3.8385491586107101E-2</v>
      </c>
      <c r="F642" s="12">
        <v>3.8385491586107101E-2</v>
      </c>
      <c r="G642" s="12">
        <v>3.8385491586107101E-2</v>
      </c>
      <c r="H642" s="11" t="s">
        <v>347</v>
      </c>
      <c r="I642" s="11" t="s">
        <v>164</v>
      </c>
      <c r="J642" s="11" t="s">
        <v>155</v>
      </c>
      <c r="K642" s="11" t="s">
        <v>162</v>
      </c>
      <c r="L642" s="11" t="s">
        <v>171</v>
      </c>
      <c r="M642" s="11" t="s">
        <v>348</v>
      </c>
      <c r="N642" s="11" t="s">
        <v>56</v>
      </c>
    </row>
    <row r="643" spans="1:14" x14ac:dyDescent="0.3">
      <c r="A643" s="10">
        <v>3</v>
      </c>
      <c r="B643" s="11" t="s">
        <v>213</v>
      </c>
      <c r="C643" s="11" t="s">
        <v>218</v>
      </c>
      <c r="D643" s="11" t="s">
        <v>16</v>
      </c>
      <c r="E643" s="12">
        <v>9.0241465282693607</v>
      </c>
      <c r="F643" s="12">
        <v>9.0241465282693607</v>
      </c>
      <c r="G643" s="12">
        <v>9.0241465282693607</v>
      </c>
      <c r="H643" s="11" t="s">
        <v>349</v>
      </c>
      <c r="I643" s="11" t="s">
        <v>164</v>
      </c>
      <c r="J643" s="11" t="s">
        <v>155</v>
      </c>
      <c r="K643" s="11" t="s">
        <v>162</v>
      </c>
      <c r="L643" s="11" t="s">
        <v>171</v>
      </c>
      <c r="M643" s="11" t="s">
        <v>350</v>
      </c>
      <c r="N643" s="11" t="s">
        <v>56</v>
      </c>
    </row>
    <row r="644" spans="1:14" x14ac:dyDescent="0.3">
      <c r="A644" s="10">
        <v>3</v>
      </c>
      <c r="B644" s="11" t="s">
        <v>213</v>
      </c>
      <c r="C644" s="11" t="s">
        <v>218</v>
      </c>
      <c r="D644" s="11" t="s">
        <v>16</v>
      </c>
      <c r="E644" s="12">
        <v>14.1247468229727</v>
      </c>
      <c r="F644" s="12">
        <v>14.1247468229727</v>
      </c>
      <c r="G644" s="12">
        <v>14.1247468229727</v>
      </c>
      <c r="H644" s="11" t="s">
        <v>351</v>
      </c>
      <c r="I644" s="11" t="s">
        <v>164</v>
      </c>
      <c r="J644" s="11" t="s">
        <v>155</v>
      </c>
      <c r="K644" s="11" t="s">
        <v>162</v>
      </c>
      <c r="L644" s="11" t="s">
        <v>171</v>
      </c>
      <c r="M644" s="11" t="s">
        <v>352</v>
      </c>
      <c r="N644" s="11" t="s">
        <v>56</v>
      </c>
    </row>
    <row r="645" spans="1:14" x14ac:dyDescent="0.3">
      <c r="A645" s="10">
        <v>3</v>
      </c>
      <c r="B645" s="11" t="s">
        <v>213</v>
      </c>
      <c r="C645" s="11" t="s">
        <v>218</v>
      </c>
      <c r="D645" s="11" t="s">
        <v>16</v>
      </c>
      <c r="E645" s="12">
        <v>1.27951638620357E-2</v>
      </c>
      <c r="F645" s="12">
        <v>1.27951638620357E-2</v>
      </c>
      <c r="G645" s="12">
        <v>1.27951638620357E-2</v>
      </c>
      <c r="H645" s="11" t="s">
        <v>353</v>
      </c>
      <c r="I645" s="11" t="s">
        <v>164</v>
      </c>
      <c r="J645" s="11" t="s">
        <v>155</v>
      </c>
      <c r="K645" s="11" t="s">
        <v>162</v>
      </c>
      <c r="L645" s="11" t="s">
        <v>171</v>
      </c>
      <c r="M645" s="11" t="s">
        <v>354</v>
      </c>
      <c r="N645" s="11" t="s">
        <v>56</v>
      </c>
    </row>
    <row r="646" spans="1:14" x14ac:dyDescent="0.3">
      <c r="A646" s="10">
        <v>3</v>
      </c>
      <c r="B646" s="11" t="s">
        <v>213</v>
      </c>
      <c r="C646" s="11" t="s">
        <v>218</v>
      </c>
      <c r="D646" s="11" t="s">
        <v>16</v>
      </c>
      <c r="E646" s="12">
        <v>157.11269999999999</v>
      </c>
      <c r="F646" s="12">
        <v>157.11269999999999</v>
      </c>
      <c r="G646" s="12">
        <v>157.11269999999999</v>
      </c>
      <c r="H646" s="11" t="s">
        <v>355</v>
      </c>
      <c r="I646" s="11" t="s">
        <v>164</v>
      </c>
      <c r="J646" s="11" t="s">
        <v>155</v>
      </c>
      <c r="K646" s="11" t="s">
        <v>162</v>
      </c>
      <c r="L646" s="11" t="s">
        <v>171</v>
      </c>
      <c r="M646" s="11" t="s">
        <v>356</v>
      </c>
      <c r="N646" s="11" t="s">
        <v>56</v>
      </c>
    </row>
    <row r="647" spans="1:14" x14ac:dyDescent="0.3">
      <c r="A647" s="10">
        <v>3</v>
      </c>
      <c r="B647" s="11" t="s">
        <v>213</v>
      </c>
      <c r="C647" s="11" t="s">
        <v>218</v>
      </c>
      <c r="D647" s="11" t="s">
        <v>16</v>
      </c>
      <c r="E647" s="12">
        <v>17.091030420263198</v>
      </c>
      <c r="F647" s="12">
        <v>17.091030420263198</v>
      </c>
      <c r="G647" s="12">
        <v>17.091030420263198</v>
      </c>
      <c r="H647" s="11" t="s">
        <v>173</v>
      </c>
      <c r="I647" s="11" t="s">
        <v>164</v>
      </c>
      <c r="J647" s="11" t="s">
        <v>155</v>
      </c>
      <c r="K647" s="11" t="s">
        <v>162</v>
      </c>
      <c r="L647" s="11" t="s">
        <v>171</v>
      </c>
      <c r="M647" s="11" t="s">
        <v>174</v>
      </c>
      <c r="N647" s="11" t="s">
        <v>56</v>
      </c>
    </row>
    <row r="648" spans="1:14" x14ac:dyDescent="0.3">
      <c r="A648" s="10">
        <v>3</v>
      </c>
      <c r="B648" s="11" t="s">
        <v>213</v>
      </c>
      <c r="C648" s="11" t="s">
        <v>218</v>
      </c>
      <c r="D648" s="11" t="s">
        <v>16</v>
      </c>
      <c r="E648" s="12">
        <v>20.020922878116</v>
      </c>
      <c r="F648" s="12">
        <v>20.020922878116</v>
      </c>
      <c r="G648" s="12">
        <v>20.020922878116</v>
      </c>
      <c r="H648" s="11" t="s">
        <v>175</v>
      </c>
      <c r="I648" s="11" t="s">
        <v>164</v>
      </c>
      <c r="J648" s="11" t="s">
        <v>155</v>
      </c>
      <c r="K648" s="11" t="s">
        <v>162</v>
      </c>
      <c r="L648" s="11" t="s">
        <v>171</v>
      </c>
      <c r="M648" s="11" t="s">
        <v>176</v>
      </c>
      <c r="N648" s="11" t="s">
        <v>56</v>
      </c>
    </row>
    <row r="649" spans="1:14" x14ac:dyDescent="0.3">
      <c r="A649" s="10">
        <v>3</v>
      </c>
      <c r="B649" s="11" t="s">
        <v>213</v>
      </c>
      <c r="C649" s="11" t="s">
        <v>218</v>
      </c>
      <c r="D649" s="11" t="s">
        <v>16</v>
      </c>
      <c r="E649" s="12">
        <v>66.858477299616396</v>
      </c>
      <c r="F649" s="12">
        <v>66.858477299616396</v>
      </c>
      <c r="G649" s="12">
        <v>66.858477299616396</v>
      </c>
      <c r="H649" s="11" t="s">
        <v>177</v>
      </c>
      <c r="I649" s="11" t="s">
        <v>164</v>
      </c>
      <c r="J649" s="11" t="s">
        <v>155</v>
      </c>
      <c r="K649" s="11" t="s">
        <v>162</v>
      </c>
      <c r="L649" s="11" t="s">
        <v>171</v>
      </c>
      <c r="M649" s="11" t="s">
        <v>178</v>
      </c>
      <c r="N649" s="11" t="s">
        <v>56</v>
      </c>
    </row>
    <row r="650" spans="1:14" x14ac:dyDescent="0.3">
      <c r="A650" s="10">
        <v>3</v>
      </c>
      <c r="B650" s="11" t="s">
        <v>213</v>
      </c>
      <c r="C650" s="11" t="s">
        <v>218</v>
      </c>
      <c r="D650" s="11" t="s">
        <v>16</v>
      </c>
      <c r="E650" s="12">
        <v>26.324891924591501</v>
      </c>
      <c r="F650" s="12">
        <v>26.324891924591501</v>
      </c>
      <c r="G650" s="12">
        <v>26.324891924591501</v>
      </c>
      <c r="H650" s="11" t="s">
        <v>179</v>
      </c>
      <c r="I650" s="11" t="s">
        <v>164</v>
      </c>
      <c r="J650" s="11" t="s">
        <v>155</v>
      </c>
      <c r="K650" s="11" t="s">
        <v>162</v>
      </c>
      <c r="L650" s="11" t="s">
        <v>171</v>
      </c>
      <c r="M650" s="11" t="s">
        <v>180</v>
      </c>
      <c r="N650" s="11" t="s">
        <v>56</v>
      </c>
    </row>
    <row r="651" spans="1:14" x14ac:dyDescent="0.3">
      <c r="A651" s="10">
        <v>3</v>
      </c>
      <c r="B651" s="11" t="s">
        <v>213</v>
      </c>
      <c r="C651" s="11" t="s">
        <v>218</v>
      </c>
      <c r="D651" s="11" t="s">
        <v>16</v>
      </c>
      <c r="E651" s="12">
        <v>30.8377320689006</v>
      </c>
      <c r="F651" s="12">
        <v>30.8377320689006</v>
      </c>
      <c r="G651" s="12">
        <v>30.8377320689006</v>
      </c>
      <c r="H651" s="11" t="s">
        <v>181</v>
      </c>
      <c r="I651" s="11" t="s">
        <v>164</v>
      </c>
      <c r="J651" s="11" t="s">
        <v>155</v>
      </c>
      <c r="K651" s="11" t="s">
        <v>162</v>
      </c>
      <c r="L651" s="11" t="s">
        <v>171</v>
      </c>
      <c r="M651" s="11" t="s">
        <v>182</v>
      </c>
      <c r="N651" s="11" t="s">
        <v>56</v>
      </c>
    </row>
    <row r="652" spans="1:14" x14ac:dyDescent="0.3">
      <c r="A652" s="10">
        <v>3</v>
      </c>
      <c r="B652" s="11" t="s">
        <v>213</v>
      </c>
      <c r="C652" s="11" t="s">
        <v>218</v>
      </c>
      <c r="D652" s="11" t="s">
        <v>16</v>
      </c>
      <c r="E652" s="12">
        <v>102.980504216618</v>
      </c>
      <c r="F652" s="12">
        <v>102.980504216618</v>
      </c>
      <c r="G652" s="12">
        <v>102.980504216618</v>
      </c>
      <c r="H652" s="11" t="s">
        <v>183</v>
      </c>
      <c r="I652" s="11" t="s">
        <v>164</v>
      </c>
      <c r="J652" s="11" t="s">
        <v>155</v>
      </c>
      <c r="K652" s="11" t="s">
        <v>162</v>
      </c>
      <c r="L652" s="11" t="s">
        <v>171</v>
      </c>
      <c r="M652" s="11" t="s">
        <v>184</v>
      </c>
      <c r="N652" s="11" t="s">
        <v>56</v>
      </c>
    </row>
    <row r="653" spans="1:14" x14ac:dyDescent="0.3">
      <c r="A653" s="10">
        <v>3</v>
      </c>
      <c r="B653" s="11" t="s">
        <v>213</v>
      </c>
      <c r="C653" s="11" t="s">
        <v>218</v>
      </c>
      <c r="D653" s="11" t="s">
        <v>16</v>
      </c>
      <c r="E653" s="12">
        <v>3.2370333180187698</v>
      </c>
      <c r="F653" s="12">
        <v>3.2370333180187698</v>
      </c>
      <c r="G653" s="12">
        <v>3.2370333180187698</v>
      </c>
      <c r="H653" s="11" t="s">
        <v>357</v>
      </c>
      <c r="I653" s="11" t="s">
        <v>164</v>
      </c>
      <c r="J653" s="11" t="s">
        <v>155</v>
      </c>
      <c r="K653" s="11" t="s">
        <v>162</v>
      </c>
      <c r="L653" s="11" t="s">
        <v>171</v>
      </c>
      <c r="M653" s="11" t="s">
        <v>358</v>
      </c>
      <c r="N653" s="11" t="s">
        <v>56</v>
      </c>
    </row>
    <row r="654" spans="1:14" x14ac:dyDescent="0.3">
      <c r="A654" s="10">
        <v>3</v>
      </c>
      <c r="B654" s="11" t="s">
        <v>213</v>
      </c>
      <c r="C654" s="11" t="s">
        <v>218</v>
      </c>
      <c r="D654" s="11" t="s">
        <v>16</v>
      </c>
      <c r="E654" s="12">
        <v>25.566220714285699</v>
      </c>
      <c r="F654" s="12">
        <v>26.1079623267538</v>
      </c>
      <c r="G654" s="12">
        <v>26.439380724969599</v>
      </c>
      <c r="H654" s="11" t="s">
        <v>185</v>
      </c>
      <c r="I654" s="11" t="s">
        <v>17</v>
      </c>
      <c r="J654" s="11" t="s">
        <v>186</v>
      </c>
      <c r="K654" s="11" t="s">
        <v>187</v>
      </c>
      <c r="L654" s="11" t="s">
        <v>188</v>
      </c>
      <c r="M654" s="11" t="s">
        <v>189</v>
      </c>
      <c r="N654" s="11" t="s">
        <v>56</v>
      </c>
    </row>
    <row r="655" spans="1:14" x14ac:dyDescent="0.3">
      <c r="A655" s="10">
        <v>3</v>
      </c>
      <c r="B655" s="11" t="s">
        <v>213</v>
      </c>
      <c r="C655" s="11" t="s">
        <v>218</v>
      </c>
      <c r="D655" s="11" t="s">
        <v>16</v>
      </c>
      <c r="E655" s="12">
        <v>6.3943555952381007E-2</v>
      </c>
      <c r="F655" s="12">
        <v>6.52985033846087E-2</v>
      </c>
      <c r="G655" s="12">
        <v>6.6127412401971494E-2</v>
      </c>
      <c r="H655" s="11" t="s">
        <v>359</v>
      </c>
      <c r="I655" s="11" t="s">
        <v>17</v>
      </c>
      <c r="J655" s="11" t="s">
        <v>186</v>
      </c>
      <c r="K655" s="11" t="s">
        <v>187</v>
      </c>
      <c r="L655" s="11" t="s">
        <v>188</v>
      </c>
      <c r="M655" s="11" t="s">
        <v>360</v>
      </c>
      <c r="N655" s="11" t="s">
        <v>56</v>
      </c>
    </row>
    <row r="656" spans="1:14" x14ac:dyDescent="0.3">
      <c r="A656" s="10">
        <v>3</v>
      </c>
      <c r="B656" s="11" t="s">
        <v>213</v>
      </c>
      <c r="C656" s="11" t="s">
        <v>218</v>
      </c>
      <c r="D656" s="11" t="s">
        <v>16</v>
      </c>
      <c r="E656" s="12">
        <v>4.5178658524999998E-2</v>
      </c>
      <c r="F656" s="12">
        <v>2.4187642504316501E-2</v>
      </c>
      <c r="G656" s="12">
        <v>2.3034468098078201E-2</v>
      </c>
      <c r="H656" s="11" t="s">
        <v>387</v>
      </c>
      <c r="I656" s="11" t="s">
        <v>25</v>
      </c>
      <c r="J656" s="11" t="s">
        <v>186</v>
      </c>
      <c r="K656" s="11" t="s">
        <v>187</v>
      </c>
      <c r="L656" s="11" t="s">
        <v>388</v>
      </c>
      <c r="M656" s="11" t="s">
        <v>20</v>
      </c>
      <c r="N656" s="11" t="s">
        <v>56</v>
      </c>
    </row>
    <row r="657" spans="1:14" x14ac:dyDescent="0.3">
      <c r="A657" s="10">
        <v>3</v>
      </c>
      <c r="B657" s="11" t="s">
        <v>213</v>
      </c>
      <c r="C657" s="11" t="s">
        <v>218</v>
      </c>
      <c r="D657" s="11" t="s">
        <v>16</v>
      </c>
      <c r="E657" s="12">
        <v>0.63211689999999998</v>
      </c>
      <c r="F657" s="12">
        <v>0.63211689999999998</v>
      </c>
      <c r="G657" s="12">
        <v>0.63211689999999998</v>
      </c>
      <c r="H657" s="11" t="s">
        <v>190</v>
      </c>
      <c r="I657" s="11" t="s">
        <v>67</v>
      </c>
      <c r="J657" s="11" t="s">
        <v>186</v>
      </c>
      <c r="K657" s="11" t="s">
        <v>187</v>
      </c>
      <c r="L657" s="11" t="s">
        <v>191</v>
      </c>
      <c r="M657" s="11" t="s">
        <v>192</v>
      </c>
      <c r="N657" s="11" t="s">
        <v>56</v>
      </c>
    </row>
    <row r="658" spans="1:14" x14ac:dyDescent="0.3">
      <c r="A658" s="10">
        <v>3</v>
      </c>
      <c r="B658" s="11" t="s">
        <v>213</v>
      </c>
      <c r="C658" s="11" t="s">
        <v>218</v>
      </c>
      <c r="D658" s="11" t="s">
        <v>16</v>
      </c>
      <c r="E658" s="12">
        <v>0.77066590000000001</v>
      </c>
      <c r="F658" s="12">
        <v>0.77066590000000001</v>
      </c>
      <c r="G658" s="12">
        <v>0.77066590000000001</v>
      </c>
      <c r="H658" s="11" t="s">
        <v>193</v>
      </c>
      <c r="I658" s="11" t="s">
        <v>67</v>
      </c>
      <c r="J658" s="11" t="s">
        <v>186</v>
      </c>
      <c r="K658" s="11" t="s">
        <v>187</v>
      </c>
      <c r="L658" s="11" t="s">
        <v>191</v>
      </c>
      <c r="M658" s="11" t="s">
        <v>194</v>
      </c>
      <c r="N658" s="11" t="s">
        <v>56</v>
      </c>
    </row>
    <row r="659" spans="1:14" x14ac:dyDescent="0.3">
      <c r="A659" s="10">
        <v>3</v>
      </c>
      <c r="B659" s="11" t="s">
        <v>213</v>
      </c>
      <c r="C659" s="11" t="s">
        <v>218</v>
      </c>
      <c r="D659" s="11" t="s">
        <v>16</v>
      </c>
      <c r="E659" s="12">
        <v>15.3139</v>
      </c>
      <c r="F659" s="12">
        <v>15.3139</v>
      </c>
      <c r="G659" s="12">
        <v>15.3139</v>
      </c>
      <c r="H659" s="11" t="s">
        <v>195</v>
      </c>
      <c r="I659" s="11" t="s">
        <v>67</v>
      </c>
      <c r="J659" s="11" t="s">
        <v>186</v>
      </c>
      <c r="K659" s="11" t="s">
        <v>187</v>
      </c>
      <c r="L659" s="11" t="s">
        <v>191</v>
      </c>
      <c r="M659" s="11" t="s">
        <v>196</v>
      </c>
      <c r="N659" s="11" t="s">
        <v>56</v>
      </c>
    </row>
    <row r="660" spans="1:14" x14ac:dyDescent="0.3">
      <c r="A660" s="10">
        <v>3</v>
      </c>
      <c r="B660" s="11" t="s">
        <v>213</v>
      </c>
      <c r="C660" s="11" t="s">
        <v>218</v>
      </c>
      <c r="D660" s="11" t="s">
        <v>16</v>
      </c>
      <c r="E660" s="12">
        <v>119.992397302648</v>
      </c>
      <c r="F660" s="12">
        <v>107.96847668949501</v>
      </c>
      <c r="G660" s="12">
        <v>102.820952122905</v>
      </c>
      <c r="H660" s="11" t="s">
        <v>197</v>
      </c>
      <c r="I660" s="11" t="s">
        <v>17</v>
      </c>
      <c r="J660" s="11" t="s">
        <v>186</v>
      </c>
      <c r="K660" s="11" t="s">
        <v>187</v>
      </c>
      <c r="L660" s="11" t="s">
        <v>198</v>
      </c>
      <c r="M660" s="11" t="s">
        <v>199</v>
      </c>
      <c r="N660" s="11" t="s">
        <v>56</v>
      </c>
    </row>
    <row r="661" spans="1:14" x14ac:dyDescent="0.3">
      <c r="A661" s="10">
        <v>3</v>
      </c>
      <c r="B661" s="11" t="s">
        <v>213</v>
      </c>
      <c r="C661" s="11" t="s">
        <v>218</v>
      </c>
      <c r="D661" s="11" t="s">
        <v>16</v>
      </c>
      <c r="E661" s="12">
        <v>158.06970000000001</v>
      </c>
      <c r="F661" s="12">
        <v>142.230217108837</v>
      </c>
      <c r="G661" s="12">
        <v>135.44922362696499</v>
      </c>
      <c r="H661" s="11" t="s">
        <v>200</v>
      </c>
      <c r="I661" s="11" t="s">
        <v>17</v>
      </c>
      <c r="J661" s="11" t="s">
        <v>186</v>
      </c>
      <c r="K661" s="11" t="s">
        <v>187</v>
      </c>
      <c r="L661" s="11" t="s">
        <v>198</v>
      </c>
      <c r="M661" s="11" t="s">
        <v>27</v>
      </c>
      <c r="N661" s="11" t="s">
        <v>56</v>
      </c>
    </row>
    <row r="662" spans="1:14" x14ac:dyDescent="0.3">
      <c r="A662" s="10">
        <v>3</v>
      </c>
      <c r="B662" s="11" t="s">
        <v>213</v>
      </c>
      <c r="C662" s="11" t="s">
        <v>218</v>
      </c>
      <c r="D662" s="11" t="s">
        <v>16</v>
      </c>
      <c r="E662" s="12">
        <v>13.33986</v>
      </c>
      <c r="F662" s="12">
        <v>13.33986</v>
      </c>
      <c r="G662" s="12">
        <v>13.33986</v>
      </c>
      <c r="H662" s="11" t="s">
        <v>201</v>
      </c>
      <c r="I662" s="11" t="s">
        <v>67</v>
      </c>
      <c r="J662" s="11" t="s">
        <v>186</v>
      </c>
      <c r="K662" s="11" t="s">
        <v>187</v>
      </c>
      <c r="L662" s="11" t="s">
        <v>202</v>
      </c>
      <c r="M662" s="11" t="s">
        <v>192</v>
      </c>
      <c r="N662" s="11" t="s">
        <v>56</v>
      </c>
    </row>
    <row r="663" spans="1:14" x14ac:dyDescent="0.3">
      <c r="A663" s="10">
        <v>3</v>
      </c>
      <c r="B663" s="11" t="s">
        <v>213</v>
      </c>
      <c r="C663" s="11" t="s">
        <v>218</v>
      </c>
      <c r="D663" s="11" t="s">
        <v>16</v>
      </c>
      <c r="E663" s="12">
        <v>11.888909999999999</v>
      </c>
      <c r="F663" s="12">
        <v>11.888909999999999</v>
      </c>
      <c r="G663" s="12">
        <v>11.888909999999999</v>
      </c>
      <c r="H663" s="11" t="s">
        <v>203</v>
      </c>
      <c r="I663" s="11" t="s">
        <v>67</v>
      </c>
      <c r="J663" s="11" t="s">
        <v>186</v>
      </c>
      <c r="K663" s="11" t="s">
        <v>187</v>
      </c>
      <c r="L663" s="11" t="s">
        <v>202</v>
      </c>
      <c r="M663" s="11" t="s">
        <v>194</v>
      </c>
      <c r="N663" s="11" t="s">
        <v>56</v>
      </c>
    </row>
    <row r="664" spans="1:14" x14ac:dyDescent="0.3">
      <c r="A664" s="10">
        <v>3</v>
      </c>
      <c r="B664" s="11" t="s">
        <v>213</v>
      </c>
      <c r="C664" s="11" t="s">
        <v>218</v>
      </c>
      <c r="D664" s="11" t="s">
        <v>16</v>
      </c>
      <c r="E664" s="12">
        <v>3.5831110000000002</v>
      </c>
      <c r="F664" s="12">
        <v>3.5831110000000002</v>
      </c>
      <c r="G664" s="12">
        <v>3.5831110000000002</v>
      </c>
      <c r="H664" s="11" t="s">
        <v>204</v>
      </c>
      <c r="I664" s="11" t="s">
        <v>67</v>
      </c>
      <c r="J664" s="11" t="s">
        <v>186</v>
      </c>
      <c r="K664" s="11" t="s">
        <v>187</v>
      </c>
      <c r="L664" s="11" t="s">
        <v>202</v>
      </c>
      <c r="M664" s="11" t="s">
        <v>196</v>
      </c>
      <c r="N664" s="11" t="s">
        <v>56</v>
      </c>
    </row>
    <row r="665" spans="1:14" x14ac:dyDescent="0.3">
      <c r="A665" s="10">
        <v>3</v>
      </c>
      <c r="B665" s="11" t="s">
        <v>213</v>
      </c>
      <c r="C665" s="11" t="s">
        <v>218</v>
      </c>
      <c r="D665" s="11" t="s">
        <v>16</v>
      </c>
      <c r="E665" s="12">
        <v>110.26562215</v>
      </c>
      <c r="F665" s="12">
        <v>99.216379723852498</v>
      </c>
      <c r="G665" s="12">
        <v>94.486121710623493</v>
      </c>
      <c r="H665" s="11" t="s">
        <v>389</v>
      </c>
      <c r="I665" s="11" t="s">
        <v>22</v>
      </c>
      <c r="J665" s="11" t="s">
        <v>186</v>
      </c>
      <c r="K665" s="11" t="s">
        <v>206</v>
      </c>
      <c r="L665" s="11" t="s">
        <v>390</v>
      </c>
      <c r="M665" s="11" t="s">
        <v>20</v>
      </c>
      <c r="N665" s="11" t="s">
        <v>56</v>
      </c>
    </row>
    <row r="666" spans="1:14" x14ac:dyDescent="0.3">
      <c r="A666" s="10">
        <v>3</v>
      </c>
      <c r="B666" s="11" t="s">
        <v>213</v>
      </c>
      <c r="C666" s="11" t="s">
        <v>218</v>
      </c>
      <c r="D666" s="11" t="s">
        <v>16</v>
      </c>
      <c r="E666" s="12">
        <v>10.337759999999999</v>
      </c>
      <c r="F666" s="12">
        <v>8.9959795293312403</v>
      </c>
      <c r="G666" s="12">
        <v>8.5378026903604294</v>
      </c>
      <c r="H666" s="11" t="s">
        <v>205</v>
      </c>
      <c r="I666" s="11" t="s">
        <v>22</v>
      </c>
      <c r="J666" s="11" t="s">
        <v>186</v>
      </c>
      <c r="K666" s="11" t="s">
        <v>206</v>
      </c>
      <c r="L666" s="11" t="s">
        <v>207</v>
      </c>
      <c r="M666" s="11" t="s">
        <v>20</v>
      </c>
      <c r="N666" s="11" t="s">
        <v>56</v>
      </c>
    </row>
    <row r="667" spans="1:14" x14ac:dyDescent="0.3">
      <c r="A667" s="10">
        <v>3</v>
      </c>
      <c r="B667" s="11" t="s">
        <v>213</v>
      </c>
      <c r="C667" s="11" t="s">
        <v>218</v>
      </c>
      <c r="D667" s="11" t="s">
        <v>16</v>
      </c>
      <c r="E667" s="12">
        <v>241.5523</v>
      </c>
      <c r="F667" s="12">
        <v>241.5523</v>
      </c>
      <c r="G667" s="12">
        <v>241.5523</v>
      </c>
      <c r="H667" s="11" t="s">
        <v>364</v>
      </c>
      <c r="I667" s="11" t="s">
        <v>50</v>
      </c>
      <c r="J667" s="11" t="s">
        <v>209</v>
      </c>
      <c r="K667" s="11" t="s">
        <v>365</v>
      </c>
      <c r="L667" s="11" t="s">
        <v>366</v>
      </c>
      <c r="M667" s="11" t="s">
        <v>367</v>
      </c>
      <c r="N667" s="11" t="s">
        <v>56</v>
      </c>
    </row>
    <row r="668" spans="1:14" x14ac:dyDescent="0.3">
      <c r="A668" s="10">
        <v>3</v>
      </c>
      <c r="B668" s="11" t="s">
        <v>213</v>
      </c>
      <c r="C668" s="11" t="s">
        <v>218</v>
      </c>
      <c r="D668" s="11" t="s">
        <v>16</v>
      </c>
      <c r="E668" s="12">
        <v>0.611711</v>
      </c>
      <c r="F668" s="12">
        <v>0.611711</v>
      </c>
      <c r="G668" s="12">
        <v>0.611711</v>
      </c>
      <c r="H668" s="11" t="s">
        <v>368</v>
      </c>
      <c r="I668" s="11" t="s">
        <v>50</v>
      </c>
      <c r="J668" s="11" t="s">
        <v>209</v>
      </c>
      <c r="K668" s="11" t="s">
        <v>365</v>
      </c>
      <c r="L668" s="11" t="s">
        <v>366</v>
      </c>
      <c r="M668" s="11" t="s">
        <v>369</v>
      </c>
      <c r="N668" s="11" t="s">
        <v>56</v>
      </c>
    </row>
    <row r="669" spans="1:14" x14ac:dyDescent="0.3">
      <c r="A669" s="10">
        <v>3</v>
      </c>
      <c r="B669" s="11" t="s">
        <v>213</v>
      </c>
      <c r="C669" s="11" t="s">
        <v>218</v>
      </c>
      <c r="D669" s="11" t="s">
        <v>16</v>
      </c>
      <c r="E669" s="12">
        <v>0.90146879999999996</v>
      </c>
      <c r="F669" s="12">
        <v>0.90146879999999996</v>
      </c>
      <c r="G669" s="12">
        <v>0.90146879999999996</v>
      </c>
      <c r="H669" s="11" t="s">
        <v>370</v>
      </c>
      <c r="I669" s="11" t="s">
        <v>50</v>
      </c>
      <c r="J669" s="11" t="s">
        <v>209</v>
      </c>
      <c r="K669" s="11" t="s">
        <v>365</v>
      </c>
      <c r="L669" s="11" t="s">
        <v>366</v>
      </c>
      <c r="M669" s="11" t="s">
        <v>371</v>
      </c>
      <c r="N669" s="11" t="s">
        <v>56</v>
      </c>
    </row>
    <row r="670" spans="1:14" x14ac:dyDescent="0.3">
      <c r="A670" s="10">
        <v>3</v>
      </c>
      <c r="B670" s="11" t="s">
        <v>213</v>
      </c>
      <c r="C670" s="11" t="s">
        <v>218</v>
      </c>
      <c r="D670" s="11" t="s">
        <v>16</v>
      </c>
      <c r="E670" s="12">
        <v>5.2829480000000002</v>
      </c>
      <c r="F670" s="12">
        <v>5.2829480000000002</v>
      </c>
      <c r="G670" s="12">
        <v>5.2829480000000002</v>
      </c>
      <c r="H670" s="11" t="s">
        <v>372</v>
      </c>
      <c r="I670" s="11" t="s">
        <v>50</v>
      </c>
      <c r="J670" s="11" t="s">
        <v>209</v>
      </c>
      <c r="K670" s="11" t="s">
        <v>365</v>
      </c>
      <c r="L670" s="11" t="s">
        <v>162</v>
      </c>
      <c r="M670" s="11" t="s">
        <v>373</v>
      </c>
      <c r="N670" s="11" t="s">
        <v>56</v>
      </c>
    </row>
    <row r="671" spans="1:14" x14ac:dyDescent="0.3">
      <c r="A671" s="10">
        <v>3</v>
      </c>
      <c r="B671" s="11" t="s">
        <v>213</v>
      </c>
      <c r="C671" s="11" t="s">
        <v>218</v>
      </c>
      <c r="D671" s="11" t="s">
        <v>16</v>
      </c>
      <c r="E671" s="12">
        <v>7.0664749999999996</v>
      </c>
      <c r="F671" s="12">
        <v>7.6149745520924901</v>
      </c>
      <c r="G671" s="12">
        <v>7.8920210327226004</v>
      </c>
      <c r="H671" s="11" t="s">
        <v>208</v>
      </c>
      <c r="I671" s="11" t="s">
        <v>50</v>
      </c>
      <c r="J671" s="11" t="s">
        <v>209</v>
      </c>
      <c r="K671" s="11" t="s">
        <v>210</v>
      </c>
      <c r="L671" s="11" t="s">
        <v>211</v>
      </c>
      <c r="M671" s="11" t="s">
        <v>212</v>
      </c>
      <c r="N671" s="11" t="s">
        <v>56</v>
      </c>
    </row>
    <row r="672" spans="1:14" x14ac:dyDescent="0.3">
      <c r="A672" s="10">
        <v>3</v>
      </c>
      <c r="B672" s="11" t="s">
        <v>213</v>
      </c>
      <c r="C672" s="11" t="s">
        <v>214</v>
      </c>
      <c r="D672" s="11" t="s">
        <v>16</v>
      </c>
      <c r="E672" s="15">
        <v>18.55</v>
      </c>
      <c r="F672" s="13"/>
      <c r="G672" s="13"/>
      <c r="H672" s="15">
        <v>2440000000</v>
      </c>
      <c r="I672" s="13" t="s">
        <v>1245</v>
      </c>
      <c r="J672" s="13"/>
      <c r="K672" s="13"/>
      <c r="L672" s="13"/>
      <c r="M672" s="13"/>
      <c r="N672" s="11" t="s">
        <v>56</v>
      </c>
    </row>
    <row r="673" spans="1:14" x14ac:dyDescent="0.3">
      <c r="A673" s="10">
        <v>3</v>
      </c>
      <c r="B673" s="11" t="s">
        <v>213</v>
      </c>
      <c r="C673" s="11" t="s">
        <v>215</v>
      </c>
      <c r="D673" s="11" t="s">
        <v>16</v>
      </c>
      <c r="E673" s="15">
        <v>33.67</v>
      </c>
      <c r="F673" s="13"/>
      <c r="G673" s="13"/>
      <c r="H673" s="15">
        <v>2440000000</v>
      </c>
      <c r="I673" s="13" t="s">
        <v>1245</v>
      </c>
      <c r="J673" s="13"/>
      <c r="K673" s="13"/>
      <c r="L673" s="13"/>
      <c r="M673" s="13"/>
      <c r="N673" s="11" t="s">
        <v>56</v>
      </c>
    </row>
    <row r="674" spans="1:14" x14ac:dyDescent="0.3">
      <c r="A674" s="10">
        <v>3</v>
      </c>
      <c r="B674" s="11" t="s">
        <v>213</v>
      </c>
      <c r="C674" s="11" t="s">
        <v>216</v>
      </c>
      <c r="D674" s="11" t="s">
        <v>16</v>
      </c>
      <c r="E674" s="15">
        <v>57.45</v>
      </c>
      <c r="F674" s="13"/>
      <c r="G674" s="13"/>
      <c r="H674" s="15">
        <v>2440000000</v>
      </c>
      <c r="I674" s="13" t="s">
        <v>1245</v>
      </c>
      <c r="J674" s="13"/>
      <c r="K674" s="13"/>
      <c r="L674" s="13"/>
      <c r="M674" s="13"/>
      <c r="N674" s="11" t="s">
        <v>56</v>
      </c>
    </row>
    <row r="675" spans="1:14" x14ac:dyDescent="0.3">
      <c r="A675" s="10">
        <v>3</v>
      </c>
      <c r="B675" s="11" t="s">
        <v>213</v>
      </c>
      <c r="C675" s="11" t="s">
        <v>217</v>
      </c>
      <c r="D675" s="11" t="s">
        <v>16</v>
      </c>
      <c r="E675" s="15">
        <v>207.25</v>
      </c>
      <c r="F675" s="13"/>
      <c r="G675" s="13"/>
      <c r="H675" s="15">
        <v>2440000000</v>
      </c>
      <c r="I675" s="13" t="s">
        <v>1245</v>
      </c>
      <c r="J675" s="13"/>
      <c r="K675" s="13"/>
      <c r="L675" s="13"/>
      <c r="M675" s="13"/>
      <c r="N675" s="11" t="s">
        <v>56</v>
      </c>
    </row>
    <row r="676" spans="1:14" x14ac:dyDescent="0.3">
      <c r="A676" s="10">
        <v>3</v>
      </c>
      <c r="B676" s="11" t="s">
        <v>213</v>
      </c>
      <c r="C676" s="11" t="s">
        <v>218</v>
      </c>
      <c r="D676" s="11" t="s">
        <v>16</v>
      </c>
      <c r="E676" s="15">
        <v>185.51</v>
      </c>
      <c r="F676" s="13"/>
      <c r="G676" s="13"/>
      <c r="H676" s="15">
        <v>2440000000</v>
      </c>
      <c r="I676" s="13" t="s">
        <v>1245</v>
      </c>
      <c r="J676" s="13"/>
      <c r="K676" s="13"/>
      <c r="L676" s="13"/>
      <c r="M676" s="13"/>
      <c r="N676" s="11" t="s">
        <v>56</v>
      </c>
    </row>
    <row r="677" spans="1:14" x14ac:dyDescent="0.3">
      <c r="A677" s="10">
        <v>3</v>
      </c>
      <c r="B677" s="11" t="s">
        <v>213</v>
      </c>
      <c r="C677" s="11" t="s">
        <v>214</v>
      </c>
      <c r="D677" s="11" t="s">
        <v>16</v>
      </c>
      <c r="E677" s="15">
        <v>5.6499999999999996E-4</v>
      </c>
      <c r="F677" s="13"/>
      <c r="G677" s="13"/>
      <c r="H677" s="15">
        <v>2102007000</v>
      </c>
      <c r="I677" s="13" t="s">
        <v>1246</v>
      </c>
      <c r="J677" s="13"/>
      <c r="K677" s="13"/>
      <c r="L677" s="13"/>
      <c r="M677" s="13"/>
      <c r="N677" s="11" t="s">
        <v>56</v>
      </c>
    </row>
    <row r="678" spans="1:14" x14ac:dyDescent="0.3">
      <c r="A678" s="10">
        <v>3</v>
      </c>
      <c r="B678" s="11" t="s">
        <v>213</v>
      </c>
      <c r="C678" s="11" t="s">
        <v>215</v>
      </c>
      <c r="D678" s="11" t="s">
        <v>16</v>
      </c>
      <c r="E678" s="15">
        <v>8.3900000000000001E-4</v>
      </c>
      <c r="F678" s="13"/>
      <c r="G678" s="13"/>
      <c r="H678" s="15">
        <v>2102007000</v>
      </c>
      <c r="I678" s="13" t="s">
        <v>1246</v>
      </c>
      <c r="J678" s="13"/>
      <c r="K678" s="13"/>
      <c r="L678" s="13"/>
      <c r="M678" s="13"/>
      <c r="N678" s="11" t="s">
        <v>56</v>
      </c>
    </row>
    <row r="679" spans="1:14" x14ac:dyDescent="0.3">
      <c r="A679" s="10">
        <v>3</v>
      </c>
      <c r="B679" s="11" t="s">
        <v>213</v>
      </c>
      <c r="C679" s="11" t="s">
        <v>217</v>
      </c>
      <c r="D679" s="11" t="s">
        <v>16</v>
      </c>
      <c r="E679" s="15">
        <v>7.0289999999999997E-3</v>
      </c>
      <c r="F679" s="13"/>
      <c r="G679" s="13"/>
      <c r="H679" s="15">
        <v>2102007000</v>
      </c>
      <c r="I679" s="13" t="s">
        <v>1246</v>
      </c>
      <c r="J679" s="13"/>
      <c r="K679" s="13"/>
      <c r="L679" s="13"/>
      <c r="M679" s="13"/>
      <c r="N679" s="11" t="s">
        <v>56</v>
      </c>
    </row>
    <row r="680" spans="1:14" x14ac:dyDescent="0.3">
      <c r="A680" s="10">
        <v>3</v>
      </c>
      <c r="B680" s="11" t="s">
        <v>213</v>
      </c>
      <c r="C680" s="11" t="s">
        <v>218</v>
      </c>
      <c r="D680" s="11" t="s">
        <v>16</v>
      </c>
      <c r="E680" s="15">
        <v>8.5760000000000003E-3</v>
      </c>
      <c r="F680" s="13"/>
      <c r="G680" s="13"/>
      <c r="H680" s="15">
        <v>2102007000</v>
      </c>
      <c r="I680" s="13" t="s">
        <v>1246</v>
      </c>
      <c r="J680" s="13"/>
      <c r="K680" s="13"/>
      <c r="L680" s="13"/>
      <c r="M680" s="13"/>
      <c r="N680" s="11" t="s">
        <v>56</v>
      </c>
    </row>
    <row r="681" spans="1:14" x14ac:dyDescent="0.3">
      <c r="A681" s="10">
        <v>3</v>
      </c>
      <c r="B681" s="11" t="s">
        <v>213</v>
      </c>
      <c r="C681" s="11" t="s">
        <v>214</v>
      </c>
      <c r="D681" s="11" t="s">
        <v>14</v>
      </c>
      <c r="E681" s="15">
        <v>1.5469E-2</v>
      </c>
      <c r="F681" s="13"/>
      <c r="G681" s="13"/>
      <c r="H681" s="15">
        <v>2102007000</v>
      </c>
      <c r="I681" s="13" t="s">
        <v>1246</v>
      </c>
      <c r="J681" s="13"/>
      <c r="K681" s="13"/>
      <c r="L681" s="13"/>
      <c r="M681" s="13"/>
      <c r="N681" s="11" t="s">
        <v>56</v>
      </c>
    </row>
    <row r="682" spans="1:14" x14ac:dyDescent="0.3">
      <c r="A682" s="10">
        <v>3</v>
      </c>
      <c r="B682" s="11" t="s">
        <v>213</v>
      </c>
      <c r="C682" s="11" t="s">
        <v>215</v>
      </c>
      <c r="D682" s="11" t="s">
        <v>14</v>
      </c>
      <c r="E682" s="15">
        <v>2.2953999999999999E-2</v>
      </c>
      <c r="F682" s="13"/>
      <c r="G682" s="13"/>
      <c r="H682" s="15">
        <v>2102007000</v>
      </c>
      <c r="I682" s="13" t="s">
        <v>1246</v>
      </c>
      <c r="J682" s="13"/>
      <c r="K682" s="13"/>
      <c r="L682" s="13"/>
      <c r="M682" s="13"/>
      <c r="N682" s="11" t="s">
        <v>56</v>
      </c>
    </row>
    <row r="683" spans="1:14" x14ac:dyDescent="0.3">
      <c r="A683" s="10">
        <v>3</v>
      </c>
      <c r="B683" s="11" t="s">
        <v>213</v>
      </c>
      <c r="C683" s="11" t="s">
        <v>217</v>
      </c>
      <c r="D683" s="11" t="s">
        <v>14</v>
      </c>
      <c r="E683" s="15">
        <v>0.19236500000000001</v>
      </c>
      <c r="F683" s="13"/>
      <c r="G683" s="13"/>
      <c r="H683" s="15">
        <v>2102007000</v>
      </c>
      <c r="I683" s="13" t="s">
        <v>1246</v>
      </c>
      <c r="J683" s="13"/>
      <c r="K683" s="13"/>
      <c r="L683" s="13"/>
      <c r="M683" s="13"/>
      <c r="N683" s="11" t="s">
        <v>56</v>
      </c>
    </row>
    <row r="684" spans="1:14" x14ac:dyDescent="0.3">
      <c r="A684" s="10">
        <v>3</v>
      </c>
      <c r="B684" s="11" t="s">
        <v>213</v>
      </c>
      <c r="C684" s="11" t="s">
        <v>218</v>
      </c>
      <c r="D684" s="11" t="s">
        <v>14</v>
      </c>
      <c r="E684" s="15">
        <v>0.23468</v>
      </c>
      <c r="F684" s="13"/>
      <c r="G684" s="13"/>
      <c r="H684" s="15">
        <v>2102007000</v>
      </c>
      <c r="I684" s="13" t="s">
        <v>1246</v>
      </c>
      <c r="J684" s="13"/>
      <c r="K684" s="13"/>
      <c r="L684" s="13"/>
      <c r="M684" s="13"/>
      <c r="N684" s="11" t="s">
        <v>56</v>
      </c>
    </row>
    <row r="685" spans="1:14" x14ac:dyDescent="0.3">
      <c r="A685" s="10">
        <v>3</v>
      </c>
      <c r="B685" s="11" t="s">
        <v>213</v>
      </c>
      <c r="C685" s="11" t="s">
        <v>215</v>
      </c>
      <c r="D685" s="11" t="s">
        <v>16</v>
      </c>
      <c r="E685" s="15">
        <v>0.53824600199999995</v>
      </c>
      <c r="F685" s="13"/>
      <c r="G685" s="13"/>
      <c r="H685" s="15">
        <v>2102006000</v>
      </c>
      <c r="I685" s="13" t="s">
        <v>1247</v>
      </c>
      <c r="J685" s="13"/>
      <c r="K685" s="13"/>
      <c r="L685" s="13"/>
      <c r="M685" s="13"/>
      <c r="N685" s="11" t="s">
        <v>56</v>
      </c>
    </row>
    <row r="686" spans="1:14" x14ac:dyDescent="0.3">
      <c r="A686" s="10">
        <v>3</v>
      </c>
      <c r="B686" s="11" t="s">
        <v>213</v>
      </c>
      <c r="C686" s="11" t="s">
        <v>216</v>
      </c>
      <c r="D686" s="11" t="s">
        <v>16</v>
      </c>
      <c r="E686" s="15">
        <v>1.1602453770000001</v>
      </c>
      <c r="F686" s="13"/>
      <c r="G686" s="13"/>
      <c r="H686" s="15">
        <v>2102006000</v>
      </c>
      <c r="I686" s="13" t="s">
        <v>1247</v>
      </c>
      <c r="J686" s="13"/>
      <c r="K686" s="13"/>
      <c r="L686" s="13"/>
      <c r="M686" s="13"/>
      <c r="N686" s="11" t="s">
        <v>56</v>
      </c>
    </row>
    <row r="687" spans="1:14" x14ac:dyDescent="0.3">
      <c r="A687" s="10">
        <v>3</v>
      </c>
      <c r="B687" s="11" t="s">
        <v>213</v>
      </c>
      <c r="C687" s="11" t="s">
        <v>217</v>
      </c>
      <c r="D687" s="11" t="s">
        <v>16</v>
      </c>
      <c r="E687" s="15">
        <v>4.0054135070000001</v>
      </c>
      <c r="F687" s="13"/>
      <c r="G687" s="13"/>
      <c r="H687" s="15">
        <v>2102006000</v>
      </c>
      <c r="I687" s="13" t="s">
        <v>1247</v>
      </c>
      <c r="J687" s="13"/>
      <c r="K687" s="13"/>
      <c r="L687" s="13"/>
      <c r="M687" s="13"/>
      <c r="N687" s="11" t="s">
        <v>56</v>
      </c>
    </row>
    <row r="688" spans="1:14" x14ac:dyDescent="0.3">
      <c r="A688" s="10">
        <v>3</v>
      </c>
      <c r="B688" s="11" t="s">
        <v>213</v>
      </c>
      <c r="C688" s="11" t="s">
        <v>218</v>
      </c>
      <c r="D688" s="11" t="s">
        <v>16</v>
      </c>
      <c r="E688" s="15">
        <v>4.4500215680000004</v>
      </c>
      <c r="F688" s="13"/>
      <c r="G688" s="13"/>
      <c r="H688" s="15">
        <v>2102006000</v>
      </c>
      <c r="I688" s="13" t="s">
        <v>1247</v>
      </c>
      <c r="J688" s="13"/>
      <c r="K688" s="13"/>
      <c r="L688" s="13"/>
      <c r="M688" s="13"/>
      <c r="N688" s="11" t="s">
        <v>56</v>
      </c>
    </row>
    <row r="689" spans="1:14" x14ac:dyDescent="0.3">
      <c r="A689" s="10">
        <v>3</v>
      </c>
      <c r="B689" s="11" t="s">
        <v>213</v>
      </c>
      <c r="C689" s="11" t="s">
        <v>215</v>
      </c>
      <c r="D689" s="11" t="s">
        <v>14</v>
      </c>
      <c r="E689" s="15">
        <v>9.7862909400000007</v>
      </c>
      <c r="F689" s="13"/>
      <c r="G689" s="13"/>
      <c r="H689" s="15">
        <v>2102006000</v>
      </c>
      <c r="I689" s="13" t="s">
        <v>1247</v>
      </c>
      <c r="J689" s="13"/>
      <c r="K689" s="13"/>
      <c r="L689" s="13"/>
      <c r="M689" s="13"/>
      <c r="N689" s="11" t="s">
        <v>56</v>
      </c>
    </row>
    <row r="690" spans="1:14" x14ac:dyDescent="0.3">
      <c r="A690" s="10">
        <v>3</v>
      </c>
      <c r="B690" s="11" t="s">
        <v>213</v>
      </c>
      <c r="C690" s="11" t="s">
        <v>216</v>
      </c>
      <c r="D690" s="11" t="s">
        <v>14</v>
      </c>
      <c r="E690" s="15">
        <v>21.095370500000001</v>
      </c>
      <c r="F690" s="13"/>
      <c r="G690" s="13"/>
      <c r="H690" s="15">
        <v>2102006000</v>
      </c>
      <c r="I690" s="13" t="s">
        <v>1247</v>
      </c>
      <c r="J690" s="13"/>
      <c r="K690" s="13"/>
      <c r="L690" s="13"/>
      <c r="M690" s="13"/>
      <c r="N690" s="11" t="s">
        <v>56</v>
      </c>
    </row>
    <row r="691" spans="1:14" x14ac:dyDescent="0.3">
      <c r="A691" s="10">
        <v>3</v>
      </c>
      <c r="B691" s="11" t="s">
        <v>213</v>
      </c>
      <c r="C691" s="11" t="s">
        <v>217</v>
      </c>
      <c r="D691" s="11" t="s">
        <v>14</v>
      </c>
      <c r="E691" s="15">
        <v>72.825700130000001</v>
      </c>
      <c r="F691" s="13"/>
      <c r="G691" s="13"/>
      <c r="H691" s="15">
        <v>2102006000</v>
      </c>
      <c r="I691" s="13" t="s">
        <v>1247</v>
      </c>
      <c r="J691" s="13"/>
      <c r="K691" s="13"/>
      <c r="L691" s="13"/>
      <c r="M691" s="13"/>
      <c r="N691" s="11" t="s">
        <v>56</v>
      </c>
    </row>
    <row r="692" spans="1:14" x14ac:dyDescent="0.3">
      <c r="A692" s="10">
        <v>3</v>
      </c>
      <c r="B692" s="11" t="s">
        <v>213</v>
      </c>
      <c r="C692" s="11" t="s">
        <v>218</v>
      </c>
      <c r="D692" s="11" t="s">
        <v>14</v>
      </c>
      <c r="E692" s="15">
        <v>80.909483050000006</v>
      </c>
      <c r="F692" s="13"/>
      <c r="G692" s="13"/>
      <c r="H692" s="15">
        <v>2102006000</v>
      </c>
      <c r="I692" s="13" t="s">
        <v>1247</v>
      </c>
      <c r="J692" s="13"/>
      <c r="K692" s="13"/>
      <c r="L692" s="13"/>
      <c r="M692" s="13"/>
      <c r="N692" s="11" t="s">
        <v>56</v>
      </c>
    </row>
    <row r="693" spans="1:14" x14ac:dyDescent="0.3">
      <c r="A693" s="10">
        <v>3</v>
      </c>
      <c r="B693" s="11" t="s">
        <v>213</v>
      </c>
      <c r="C693" s="11" t="s">
        <v>214</v>
      </c>
      <c r="D693" s="11" t="s">
        <v>16</v>
      </c>
      <c r="E693" s="15">
        <v>9.1078288155214905E-4</v>
      </c>
      <c r="F693" s="13"/>
      <c r="G693" s="13"/>
      <c r="H693" s="15">
        <v>2103005000</v>
      </c>
      <c r="I693" s="13" t="s">
        <v>1248</v>
      </c>
      <c r="J693" s="13"/>
      <c r="K693" s="13"/>
      <c r="L693" s="13"/>
      <c r="M693" s="13"/>
      <c r="N693" s="11" t="s">
        <v>56</v>
      </c>
    </row>
    <row r="694" spans="1:14" x14ac:dyDescent="0.3">
      <c r="A694" s="10">
        <v>3</v>
      </c>
      <c r="B694" s="11" t="s">
        <v>213</v>
      </c>
      <c r="C694" s="11" t="s">
        <v>215</v>
      </c>
      <c r="D694" s="11" t="s">
        <v>16</v>
      </c>
      <c r="E694" s="15">
        <v>1.7224947589326311E-3</v>
      </c>
      <c r="F694" s="13"/>
      <c r="G694" s="13"/>
      <c r="H694" s="15">
        <v>2103005000</v>
      </c>
      <c r="I694" s="13" t="s">
        <v>1248</v>
      </c>
      <c r="J694" s="13"/>
      <c r="K694" s="13"/>
      <c r="L694" s="13"/>
      <c r="M694" s="13"/>
      <c r="N694" s="11" t="s">
        <v>56</v>
      </c>
    </row>
    <row r="695" spans="1:14" x14ac:dyDescent="0.3">
      <c r="A695" s="10">
        <v>3</v>
      </c>
      <c r="B695" s="11" t="s">
        <v>213</v>
      </c>
      <c r="C695" s="11" t="s">
        <v>216</v>
      </c>
      <c r="D695" s="11" t="s">
        <v>16</v>
      </c>
      <c r="E695" s="15">
        <v>4.4855895772975274E-3</v>
      </c>
      <c r="F695" s="13"/>
      <c r="G695" s="13"/>
      <c r="H695" s="15">
        <v>2103005000</v>
      </c>
      <c r="I695" s="13" t="s">
        <v>1248</v>
      </c>
      <c r="J695" s="13"/>
      <c r="K695" s="13"/>
      <c r="L695" s="13"/>
      <c r="M695" s="13"/>
      <c r="N695" s="11" t="s">
        <v>56</v>
      </c>
    </row>
    <row r="696" spans="1:14" x14ac:dyDescent="0.3">
      <c r="A696" s="10">
        <v>3</v>
      </c>
      <c r="B696" s="11" t="s">
        <v>213</v>
      </c>
      <c r="C696" s="11" t="s">
        <v>217</v>
      </c>
      <c r="D696" s="11" t="s">
        <v>16</v>
      </c>
      <c r="E696" s="15">
        <v>2.4277939357360119E-2</v>
      </c>
      <c r="F696" s="13"/>
      <c r="G696" s="13"/>
      <c r="H696" s="15">
        <v>2103005000</v>
      </c>
      <c r="I696" s="13" t="s">
        <v>1248</v>
      </c>
      <c r="J696" s="13"/>
      <c r="K696" s="13"/>
      <c r="L696" s="13"/>
      <c r="M696" s="13"/>
      <c r="N696" s="11" t="s">
        <v>56</v>
      </c>
    </row>
    <row r="697" spans="1:14" x14ac:dyDescent="0.3">
      <c r="A697" s="10">
        <v>3</v>
      </c>
      <c r="B697" s="11" t="s">
        <v>213</v>
      </c>
      <c r="C697" s="11" t="s">
        <v>218</v>
      </c>
      <c r="D697" s="11" t="s">
        <v>16</v>
      </c>
      <c r="E697" s="15">
        <v>1.2915455593939647E-2</v>
      </c>
      <c r="F697" s="13"/>
      <c r="G697" s="13"/>
      <c r="H697" s="15">
        <v>2103005000</v>
      </c>
      <c r="I697" s="13" t="s">
        <v>1248</v>
      </c>
      <c r="J697" s="13"/>
      <c r="K697" s="13"/>
      <c r="L697" s="13"/>
      <c r="M697" s="13"/>
      <c r="N697" s="11" t="s">
        <v>56</v>
      </c>
    </row>
    <row r="698" spans="1:14" x14ac:dyDescent="0.3">
      <c r="A698" s="10">
        <v>3</v>
      </c>
      <c r="B698" s="11" t="s">
        <v>213</v>
      </c>
      <c r="C698" s="11" t="s">
        <v>214</v>
      </c>
      <c r="D698" s="11" t="s">
        <v>14</v>
      </c>
      <c r="E698" s="15">
        <v>4.4330140252538237E-2</v>
      </c>
      <c r="F698" s="13"/>
      <c r="G698" s="13"/>
      <c r="H698" s="15">
        <v>2103005000</v>
      </c>
      <c r="I698" s="13" t="s">
        <v>1248</v>
      </c>
      <c r="J698" s="13"/>
      <c r="K698" s="13"/>
      <c r="L698" s="13"/>
      <c r="M698" s="13"/>
      <c r="N698" s="11" t="s">
        <v>56</v>
      </c>
    </row>
    <row r="699" spans="1:14" x14ac:dyDescent="0.3">
      <c r="A699" s="10">
        <v>3</v>
      </c>
      <c r="B699" s="11" t="s">
        <v>213</v>
      </c>
      <c r="C699" s="11" t="s">
        <v>215</v>
      </c>
      <c r="D699" s="11" t="s">
        <v>14</v>
      </c>
      <c r="E699" s="15">
        <v>8.3838240479021886E-2</v>
      </c>
      <c r="F699" s="13"/>
      <c r="G699" s="13"/>
      <c r="H699" s="15">
        <v>2103005000</v>
      </c>
      <c r="I699" s="13" t="s">
        <v>1248</v>
      </c>
      <c r="J699" s="13"/>
      <c r="K699" s="13"/>
      <c r="L699" s="13"/>
      <c r="M699" s="13"/>
      <c r="N699" s="11" t="s">
        <v>56</v>
      </c>
    </row>
    <row r="700" spans="1:14" x14ac:dyDescent="0.3">
      <c r="A700" s="10">
        <v>3</v>
      </c>
      <c r="B700" s="11" t="s">
        <v>213</v>
      </c>
      <c r="C700" s="11" t="s">
        <v>216</v>
      </c>
      <c r="D700" s="11" t="s">
        <v>14</v>
      </c>
      <c r="E700" s="15">
        <v>0.21832515641713629</v>
      </c>
      <c r="F700" s="13"/>
      <c r="G700" s="13"/>
      <c r="H700" s="15">
        <v>2103005000</v>
      </c>
      <c r="I700" s="13" t="s">
        <v>1248</v>
      </c>
      <c r="J700" s="13"/>
      <c r="K700" s="13"/>
      <c r="L700" s="13"/>
      <c r="M700" s="13"/>
      <c r="N700" s="11" t="s">
        <v>56</v>
      </c>
    </row>
    <row r="701" spans="1:14" x14ac:dyDescent="0.3">
      <c r="A701" s="10">
        <v>3</v>
      </c>
      <c r="B701" s="11" t="s">
        <v>213</v>
      </c>
      <c r="C701" s="11" t="s">
        <v>217</v>
      </c>
      <c r="D701" s="11" t="s">
        <v>14</v>
      </c>
      <c r="E701" s="15">
        <v>1.1816696147387671</v>
      </c>
      <c r="F701" s="13"/>
      <c r="G701" s="13"/>
      <c r="H701" s="15">
        <v>2103005000</v>
      </c>
      <c r="I701" s="13" t="s">
        <v>1248</v>
      </c>
      <c r="J701" s="13"/>
      <c r="K701" s="13"/>
      <c r="L701" s="13"/>
      <c r="M701" s="13"/>
      <c r="N701" s="11" t="s">
        <v>56</v>
      </c>
    </row>
    <row r="702" spans="1:14" x14ac:dyDescent="0.3">
      <c r="A702" s="10">
        <v>3</v>
      </c>
      <c r="B702" s="11" t="s">
        <v>213</v>
      </c>
      <c r="C702" s="11" t="s">
        <v>218</v>
      </c>
      <c r="D702" s="11" t="s">
        <v>14</v>
      </c>
      <c r="E702" s="15">
        <v>0.62862836961653157</v>
      </c>
      <c r="F702" s="13"/>
      <c r="G702" s="13"/>
      <c r="H702" s="15">
        <v>2103005000</v>
      </c>
      <c r="I702" s="13" t="s">
        <v>1248</v>
      </c>
      <c r="J702" s="13"/>
      <c r="K702" s="13"/>
      <c r="L702" s="13"/>
      <c r="M702" s="13"/>
      <c r="N702" s="11" t="s">
        <v>56</v>
      </c>
    </row>
    <row r="703" spans="1:14" x14ac:dyDescent="0.3">
      <c r="A703" s="10">
        <v>3</v>
      </c>
      <c r="B703" s="11" t="s">
        <v>213</v>
      </c>
      <c r="C703" s="11" t="s">
        <v>214</v>
      </c>
      <c r="D703" s="11" t="s">
        <v>16</v>
      </c>
      <c r="E703" s="16">
        <v>9.5304080664840402E-5</v>
      </c>
      <c r="F703" s="13"/>
      <c r="G703" s="13"/>
      <c r="H703" s="15">
        <v>2102005000</v>
      </c>
      <c r="I703" s="13" t="s">
        <v>1249</v>
      </c>
      <c r="J703" s="13"/>
      <c r="K703" s="13"/>
      <c r="L703" s="13"/>
      <c r="M703" s="13"/>
      <c r="N703" s="11" t="s">
        <v>56</v>
      </c>
    </row>
    <row r="704" spans="1:14" x14ac:dyDescent="0.3">
      <c r="A704" s="10">
        <v>3</v>
      </c>
      <c r="B704" s="11" t="s">
        <v>213</v>
      </c>
      <c r="C704" s="11" t="s">
        <v>215</v>
      </c>
      <c r="D704" s="11" t="s">
        <v>16</v>
      </c>
      <c r="E704" s="16">
        <v>1.414225345887337E-4</v>
      </c>
      <c r="F704" s="13"/>
      <c r="G704" s="13"/>
      <c r="H704" s="15">
        <v>2102005000</v>
      </c>
      <c r="I704" s="13" t="s">
        <v>1249</v>
      </c>
      <c r="J704" s="13"/>
      <c r="K704" s="13"/>
      <c r="L704" s="13"/>
      <c r="M704" s="13"/>
      <c r="N704" s="11" t="s">
        <v>56</v>
      </c>
    </row>
    <row r="705" spans="1:14" x14ac:dyDescent="0.3">
      <c r="A705" s="10">
        <v>3</v>
      </c>
      <c r="B705" s="11" t="s">
        <v>213</v>
      </c>
      <c r="C705" s="11" t="s">
        <v>216</v>
      </c>
      <c r="D705" s="11" t="s">
        <v>16</v>
      </c>
      <c r="E705" s="16">
        <v>6.0999785170008528E-4</v>
      </c>
      <c r="F705" s="13"/>
      <c r="G705" s="13"/>
      <c r="H705" s="15">
        <v>2102005000</v>
      </c>
      <c r="I705" s="13" t="s">
        <v>1249</v>
      </c>
      <c r="J705" s="13"/>
      <c r="K705" s="13"/>
      <c r="L705" s="13"/>
      <c r="M705" s="13"/>
      <c r="N705" s="11" t="s">
        <v>56</v>
      </c>
    </row>
    <row r="706" spans="1:14" x14ac:dyDescent="0.3">
      <c r="A706" s="10">
        <v>3</v>
      </c>
      <c r="B706" s="11" t="s">
        <v>213</v>
      </c>
      <c r="C706" s="11" t="s">
        <v>217</v>
      </c>
      <c r="D706" s="11" t="s">
        <v>16</v>
      </c>
      <c r="E706" s="16">
        <v>1.1851851396210782E-3</v>
      </c>
      <c r="F706" s="13"/>
      <c r="G706" s="13"/>
      <c r="H706" s="15">
        <v>2102005000</v>
      </c>
      <c r="I706" s="13" t="s">
        <v>1249</v>
      </c>
      <c r="J706" s="13"/>
      <c r="K706" s="13"/>
      <c r="L706" s="13"/>
      <c r="M706" s="13"/>
      <c r="N706" s="11" t="s">
        <v>56</v>
      </c>
    </row>
    <row r="707" spans="1:14" x14ac:dyDescent="0.3">
      <c r="A707" s="10">
        <v>3</v>
      </c>
      <c r="B707" s="11" t="s">
        <v>213</v>
      </c>
      <c r="C707" s="11" t="s">
        <v>218</v>
      </c>
      <c r="D707" s="11" t="s">
        <v>16</v>
      </c>
      <c r="E707" s="16">
        <v>1.4458948290706514E-3</v>
      </c>
      <c r="F707" s="13"/>
      <c r="G707" s="13"/>
      <c r="H707" s="15">
        <v>2102005000</v>
      </c>
      <c r="I707" s="13" t="s">
        <v>1249</v>
      </c>
      <c r="J707" s="13"/>
      <c r="K707" s="13"/>
      <c r="L707" s="13"/>
      <c r="M707" s="13"/>
      <c r="N707" s="11" t="s">
        <v>56</v>
      </c>
    </row>
    <row r="708" spans="1:14" x14ac:dyDescent="0.3">
      <c r="A708" s="10">
        <v>3</v>
      </c>
      <c r="B708" s="11" t="s">
        <v>213</v>
      </c>
      <c r="C708" s="11" t="s">
        <v>214</v>
      </c>
      <c r="D708" s="11" t="s">
        <v>14</v>
      </c>
      <c r="E708" s="16">
        <v>1.8720444416307935E-2</v>
      </c>
      <c r="F708" s="13"/>
      <c r="G708" s="13"/>
      <c r="H708" s="15">
        <v>2102005000</v>
      </c>
      <c r="I708" s="13" t="s">
        <v>1249</v>
      </c>
      <c r="J708" s="13"/>
      <c r="K708" s="13"/>
      <c r="L708" s="13"/>
      <c r="M708" s="13"/>
      <c r="N708" s="11" t="s">
        <v>56</v>
      </c>
    </row>
    <row r="709" spans="1:14" x14ac:dyDescent="0.3">
      <c r="A709" s="10">
        <v>3</v>
      </c>
      <c r="B709" s="11" t="s">
        <v>213</v>
      </c>
      <c r="C709" s="11" t="s">
        <v>215</v>
      </c>
      <c r="D709" s="11" t="s">
        <v>14</v>
      </c>
      <c r="E709" s="16">
        <v>2.7779426437072683E-2</v>
      </c>
      <c r="F709" s="13"/>
      <c r="G709" s="13"/>
      <c r="H709" s="15">
        <v>2102005000</v>
      </c>
      <c r="I709" s="13" t="s">
        <v>1249</v>
      </c>
      <c r="J709" s="13"/>
      <c r="K709" s="13"/>
      <c r="L709" s="13"/>
      <c r="M709" s="13"/>
      <c r="N709" s="11" t="s">
        <v>56</v>
      </c>
    </row>
    <row r="710" spans="1:14" x14ac:dyDescent="0.3">
      <c r="A710" s="10">
        <v>3</v>
      </c>
      <c r="B710" s="11" t="s">
        <v>213</v>
      </c>
      <c r="C710" s="11" t="s">
        <v>216</v>
      </c>
      <c r="D710" s="11" t="s">
        <v>14</v>
      </c>
      <c r="E710" s="16">
        <v>0.11982100658394529</v>
      </c>
      <c r="F710" s="13"/>
      <c r="G710" s="13"/>
      <c r="H710" s="15">
        <v>2102005000</v>
      </c>
      <c r="I710" s="13" t="s">
        <v>1249</v>
      </c>
      <c r="J710" s="13"/>
      <c r="K710" s="13"/>
      <c r="L710" s="13"/>
      <c r="M710" s="13"/>
      <c r="N710" s="11" t="s">
        <v>56</v>
      </c>
    </row>
    <row r="711" spans="1:14" x14ac:dyDescent="0.3">
      <c r="A711" s="10">
        <v>3</v>
      </c>
      <c r="B711" s="11" t="s">
        <v>213</v>
      </c>
      <c r="C711" s="11" t="s">
        <v>217</v>
      </c>
      <c r="D711" s="11" t="s">
        <v>14</v>
      </c>
      <c r="E711" s="16">
        <v>0.23280422385414032</v>
      </c>
      <c r="F711" s="13"/>
      <c r="G711" s="13"/>
      <c r="H711" s="15">
        <v>2102005000</v>
      </c>
      <c r="I711" s="13" t="s">
        <v>1249</v>
      </c>
      <c r="J711" s="13"/>
      <c r="K711" s="13"/>
      <c r="L711" s="13"/>
      <c r="M711" s="13"/>
      <c r="N711" s="11" t="s">
        <v>56</v>
      </c>
    </row>
    <row r="712" spans="1:14" x14ac:dyDescent="0.3">
      <c r="A712" s="10">
        <v>3</v>
      </c>
      <c r="B712" s="11" t="s">
        <v>213</v>
      </c>
      <c r="C712" s="11" t="s">
        <v>218</v>
      </c>
      <c r="D712" s="11" t="s">
        <v>14</v>
      </c>
      <c r="E712" s="16">
        <v>0.2840150557103065</v>
      </c>
      <c r="F712" s="13"/>
      <c r="G712" s="13"/>
      <c r="H712" s="15">
        <v>2102005000</v>
      </c>
      <c r="I712" s="13" t="s">
        <v>1249</v>
      </c>
      <c r="J712" s="13"/>
      <c r="K712" s="13"/>
      <c r="L712" s="13"/>
      <c r="M712" s="13"/>
      <c r="N712" s="11" t="s">
        <v>56</v>
      </c>
    </row>
    <row r="713" spans="1:14" x14ac:dyDescent="0.3">
      <c r="A713" s="10">
        <v>3</v>
      </c>
      <c r="B713" s="11" t="s">
        <v>213</v>
      </c>
      <c r="C713" s="11" t="s">
        <v>215</v>
      </c>
      <c r="D713" s="11" t="s">
        <v>16</v>
      </c>
      <c r="E713" s="17">
        <v>2.97</v>
      </c>
      <c r="F713" s="13"/>
      <c r="G713" s="13"/>
      <c r="H713" s="15">
        <v>2302050000</v>
      </c>
      <c r="I713" s="13" t="s">
        <v>1250</v>
      </c>
      <c r="J713" s="13"/>
      <c r="K713" s="13"/>
      <c r="L713" s="13"/>
      <c r="M713" s="13"/>
      <c r="N713" s="11" t="s">
        <v>56</v>
      </c>
    </row>
    <row r="714" spans="1:14" x14ac:dyDescent="0.3">
      <c r="A714" s="10">
        <v>3</v>
      </c>
      <c r="B714" s="11" t="s">
        <v>213</v>
      </c>
      <c r="C714" s="11" t="s">
        <v>216</v>
      </c>
      <c r="D714" s="11" t="s">
        <v>16</v>
      </c>
      <c r="E714" s="17">
        <v>19.03</v>
      </c>
      <c r="F714" s="13"/>
      <c r="G714" s="13"/>
      <c r="H714" s="15">
        <v>2302050000</v>
      </c>
      <c r="I714" s="13" t="s">
        <v>1250</v>
      </c>
      <c r="J714" s="13"/>
      <c r="K714" s="13"/>
      <c r="L714" s="13"/>
      <c r="M714" s="13"/>
      <c r="N714" s="11" t="s">
        <v>56</v>
      </c>
    </row>
    <row r="715" spans="1:14" x14ac:dyDescent="0.3">
      <c r="A715" s="10">
        <v>3</v>
      </c>
      <c r="B715" s="11" t="s">
        <v>213</v>
      </c>
      <c r="C715" s="11" t="s">
        <v>217</v>
      </c>
      <c r="D715" s="11" t="s">
        <v>16</v>
      </c>
      <c r="E715" s="17">
        <v>56.1</v>
      </c>
      <c r="F715" s="13"/>
      <c r="G715" s="13"/>
      <c r="H715" s="15">
        <v>2302050000</v>
      </c>
      <c r="I715" s="13" t="s">
        <v>1250</v>
      </c>
      <c r="J715" s="13"/>
      <c r="K715" s="13"/>
      <c r="L715" s="13"/>
      <c r="M715" s="13"/>
      <c r="N715" s="11" t="s">
        <v>56</v>
      </c>
    </row>
    <row r="716" spans="1:14" x14ac:dyDescent="0.3">
      <c r="A716" s="10">
        <v>3</v>
      </c>
      <c r="B716" s="11" t="s">
        <v>213</v>
      </c>
      <c r="C716" s="11" t="s">
        <v>218</v>
      </c>
      <c r="D716" s="11" t="s">
        <v>16</v>
      </c>
      <c r="E716" s="17">
        <v>77.88</v>
      </c>
      <c r="F716" s="13"/>
      <c r="G716" s="13"/>
      <c r="H716" s="15">
        <v>2302050000</v>
      </c>
      <c r="I716" s="13" t="s">
        <v>1250</v>
      </c>
      <c r="J716" s="13"/>
      <c r="K716" s="13"/>
      <c r="L716" s="13"/>
      <c r="M716" s="13"/>
      <c r="N716" s="11" t="s">
        <v>56</v>
      </c>
    </row>
    <row r="717" spans="1:14" x14ac:dyDescent="0.3">
      <c r="A717" s="10">
        <v>3</v>
      </c>
      <c r="B717" s="11" t="s">
        <v>213</v>
      </c>
      <c r="C717" s="11" t="s">
        <v>214</v>
      </c>
      <c r="D717" s="11" t="s">
        <v>16</v>
      </c>
      <c r="E717" s="18">
        <v>3.5272421000000005E-2</v>
      </c>
      <c r="F717" s="13"/>
      <c r="G717" s="13"/>
      <c r="H717" s="15">
        <v>2302070001</v>
      </c>
      <c r="I717" s="13" t="s">
        <v>1251</v>
      </c>
      <c r="J717" s="13"/>
      <c r="K717" s="13"/>
      <c r="L717" s="13"/>
      <c r="M717" s="13"/>
      <c r="N717" s="11" t="s">
        <v>56</v>
      </c>
    </row>
    <row r="718" spans="1:14" x14ac:dyDescent="0.3">
      <c r="A718" s="10">
        <v>3</v>
      </c>
      <c r="B718" s="11" t="s">
        <v>213</v>
      </c>
      <c r="C718" s="11" t="s">
        <v>215</v>
      </c>
      <c r="D718" s="11" t="s">
        <v>16</v>
      </c>
      <c r="E718" s="18">
        <v>0</v>
      </c>
      <c r="F718" s="13"/>
      <c r="G718" s="13"/>
      <c r="H718" s="15">
        <v>2302070001</v>
      </c>
      <c r="I718" s="13" t="s">
        <v>1251</v>
      </c>
      <c r="J718" s="13"/>
      <c r="K718" s="13"/>
      <c r="L718" s="13"/>
      <c r="M718" s="13"/>
      <c r="N718" s="11" t="s">
        <v>56</v>
      </c>
    </row>
    <row r="719" spans="1:14" x14ac:dyDescent="0.3">
      <c r="A719" s="10">
        <v>3</v>
      </c>
      <c r="B719" s="11" t="s">
        <v>213</v>
      </c>
      <c r="C719" s="11" t="s">
        <v>216</v>
      </c>
      <c r="D719" s="11" t="s">
        <v>16</v>
      </c>
      <c r="E719" s="18">
        <v>2.0059859599999998</v>
      </c>
      <c r="F719" s="13"/>
      <c r="G719" s="13"/>
      <c r="H719" s="15">
        <v>2302070001</v>
      </c>
      <c r="I719" s="13" t="s">
        <v>1251</v>
      </c>
      <c r="J719" s="13"/>
      <c r="K719" s="13"/>
      <c r="L719" s="13"/>
      <c r="M719" s="13"/>
      <c r="N719" s="11" t="s">
        <v>56</v>
      </c>
    </row>
    <row r="720" spans="1:14" x14ac:dyDescent="0.3">
      <c r="A720" s="10">
        <v>3</v>
      </c>
      <c r="B720" s="11" t="s">
        <v>213</v>
      </c>
      <c r="C720" s="11" t="s">
        <v>217</v>
      </c>
      <c r="D720" s="11" t="s">
        <v>16</v>
      </c>
      <c r="E720" s="18">
        <v>0.50253199500000012</v>
      </c>
      <c r="F720" s="13"/>
      <c r="G720" s="13"/>
      <c r="H720" s="15">
        <v>2302070001</v>
      </c>
      <c r="I720" s="13" t="s">
        <v>1251</v>
      </c>
      <c r="J720" s="13"/>
      <c r="K720" s="13"/>
      <c r="L720" s="13"/>
      <c r="M720" s="13"/>
      <c r="N720" s="11" t="s">
        <v>56</v>
      </c>
    </row>
    <row r="721" spans="1:14" x14ac:dyDescent="0.3">
      <c r="A721" s="10">
        <v>3</v>
      </c>
      <c r="B721" s="11" t="s">
        <v>213</v>
      </c>
      <c r="C721" s="11" t="s">
        <v>218</v>
      </c>
      <c r="D721" s="11" t="s">
        <v>16</v>
      </c>
      <c r="E721" s="18">
        <v>0.15808898799999996</v>
      </c>
      <c r="F721" s="13"/>
      <c r="G721" s="13"/>
      <c r="H721" s="15">
        <v>2302070001</v>
      </c>
      <c r="I721" s="13" t="s">
        <v>1251</v>
      </c>
      <c r="J721" s="13"/>
      <c r="K721" s="13"/>
      <c r="L721" s="13"/>
      <c r="M721" s="13"/>
      <c r="N721" s="11" t="s">
        <v>56</v>
      </c>
    </row>
    <row r="722" spans="1:14" x14ac:dyDescent="0.3">
      <c r="A722" s="10">
        <v>3</v>
      </c>
      <c r="B722" s="11" t="s">
        <v>213</v>
      </c>
      <c r="C722" s="11" t="s">
        <v>214</v>
      </c>
      <c r="D722" s="11" t="s">
        <v>16</v>
      </c>
      <c r="E722" s="19">
        <v>6.1520804748872813E-4</v>
      </c>
      <c r="F722" s="13"/>
      <c r="G722" s="13"/>
      <c r="H722" s="15">
        <v>2102004001</v>
      </c>
      <c r="I722" s="13" t="s">
        <v>1252</v>
      </c>
      <c r="J722" s="13"/>
      <c r="K722" s="13"/>
      <c r="L722" s="13"/>
      <c r="M722" s="13"/>
      <c r="N722" s="11" t="s">
        <v>56</v>
      </c>
    </row>
    <row r="723" spans="1:14" x14ac:dyDescent="0.3">
      <c r="A723" s="10">
        <v>3</v>
      </c>
      <c r="B723" s="11" t="s">
        <v>213</v>
      </c>
      <c r="C723" s="11" t="s">
        <v>215</v>
      </c>
      <c r="D723" s="11" t="s">
        <v>16</v>
      </c>
      <c r="E723" s="19">
        <v>8.3511289124250422E-4</v>
      </c>
      <c r="F723" s="13"/>
      <c r="G723" s="13"/>
      <c r="H723" s="15">
        <v>2102004001</v>
      </c>
      <c r="I723" s="13" t="s">
        <v>1252</v>
      </c>
      <c r="J723" s="13"/>
      <c r="K723" s="13"/>
      <c r="L723" s="13"/>
      <c r="M723" s="13"/>
      <c r="N723" s="11" t="s">
        <v>56</v>
      </c>
    </row>
    <row r="724" spans="1:14" x14ac:dyDescent="0.3">
      <c r="A724" s="10">
        <v>3</v>
      </c>
      <c r="B724" s="11" t="s">
        <v>213</v>
      </c>
      <c r="C724" s="11" t="s">
        <v>216</v>
      </c>
      <c r="D724" s="11" t="s">
        <v>16</v>
      </c>
      <c r="E724" s="19">
        <v>9.0500670857605219E-4</v>
      </c>
      <c r="F724" s="13"/>
      <c r="G724" s="13"/>
      <c r="H724" s="15">
        <v>2102004001</v>
      </c>
      <c r="I724" s="13" t="s">
        <v>1252</v>
      </c>
      <c r="J724" s="13"/>
      <c r="K724" s="13"/>
      <c r="L724" s="13"/>
      <c r="M724" s="13"/>
      <c r="N724" s="11" t="s">
        <v>56</v>
      </c>
    </row>
    <row r="725" spans="1:14" x14ac:dyDescent="0.3">
      <c r="A725" s="10">
        <v>3</v>
      </c>
      <c r="B725" s="11" t="s">
        <v>213</v>
      </c>
      <c r="C725" s="11" t="s">
        <v>217</v>
      </c>
      <c r="D725" s="11" t="s">
        <v>16</v>
      </c>
      <c r="E725" s="19">
        <v>6.6654557876676193E-3</v>
      </c>
      <c r="F725" s="13"/>
      <c r="G725" s="13"/>
      <c r="H725" s="15">
        <v>2102004001</v>
      </c>
      <c r="I725" s="13" t="s">
        <v>1252</v>
      </c>
      <c r="J725" s="13"/>
      <c r="K725" s="13"/>
      <c r="L725" s="13"/>
      <c r="M725" s="13"/>
      <c r="N725" s="11" t="s">
        <v>56</v>
      </c>
    </row>
    <row r="726" spans="1:14" x14ac:dyDescent="0.3">
      <c r="A726" s="10">
        <v>3</v>
      </c>
      <c r="B726" s="11" t="s">
        <v>213</v>
      </c>
      <c r="C726" s="11" t="s">
        <v>218</v>
      </c>
      <c r="D726" s="11" t="s">
        <v>16</v>
      </c>
      <c r="E726" s="19">
        <v>7.8116978025486563E-3</v>
      </c>
      <c r="F726" s="13"/>
      <c r="G726" s="13"/>
      <c r="H726" s="15">
        <v>2102004001</v>
      </c>
      <c r="I726" s="13" t="s">
        <v>1252</v>
      </c>
      <c r="J726" s="13"/>
      <c r="K726" s="13"/>
      <c r="L726" s="13"/>
      <c r="M726" s="13"/>
      <c r="N726" s="11" t="s">
        <v>56</v>
      </c>
    </row>
    <row r="727" spans="1:14" x14ac:dyDescent="0.3">
      <c r="A727" s="10">
        <v>3</v>
      </c>
      <c r="B727" s="11" t="s">
        <v>213</v>
      </c>
      <c r="C727" s="11" t="s">
        <v>214</v>
      </c>
      <c r="D727" s="11" t="s">
        <v>16</v>
      </c>
      <c r="E727" s="19">
        <v>8.6129126648421928E-2</v>
      </c>
      <c r="F727" s="13"/>
      <c r="G727" s="13"/>
      <c r="H727" s="15">
        <v>2102004002</v>
      </c>
      <c r="I727" s="13" t="s">
        <v>1252</v>
      </c>
      <c r="J727" s="13"/>
      <c r="K727" s="13"/>
      <c r="L727" s="13"/>
      <c r="M727" s="13"/>
      <c r="N727" s="11" t="s">
        <v>56</v>
      </c>
    </row>
    <row r="728" spans="1:14" x14ac:dyDescent="0.3">
      <c r="A728" s="10">
        <v>3</v>
      </c>
      <c r="B728" s="11" t="s">
        <v>213</v>
      </c>
      <c r="C728" s="11" t="s">
        <v>215</v>
      </c>
      <c r="D728" s="11" t="s">
        <v>16</v>
      </c>
      <c r="E728" s="19">
        <v>0.1169158047739506</v>
      </c>
      <c r="F728" s="13"/>
      <c r="G728" s="13"/>
      <c r="H728" s="15">
        <v>2102004002</v>
      </c>
      <c r="I728" s="13" t="s">
        <v>1252</v>
      </c>
      <c r="J728" s="13"/>
      <c r="K728" s="13"/>
      <c r="L728" s="13"/>
      <c r="M728" s="13"/>
      <c r="N728" s="11" t="s">
        <v>56</v>
      </c>
    </row>
    <row r="729" spans="1:14" x14ac:dyDescent="0.3">
      <c r="A729" s="10">
        <v>3</v>
      </c>
      <c r="B729" s="11" t="s">
        <v>213</v>
      </c>
      <c r="C729" s="11" t="s">
        <v>216</v>
      </c>
      <c r="D729" s="11" t="s">
        <v>16</v>
      </c>
      <c r="E729" s="19">
        <v>0.12670093920064732</v>
      </c>
      <c r="F729" s="13"/>
      <c r="G729" s="13"/>
      <c r="H729" s="15">
        <v>2102004002</v>
      </c>
      <c r="I729" s="13" t="s">
        <v>1252</v>
      </c>
      <c r="J729" s="13"/>
      <c r="K729" s="13"/>
      <c r="L729" s="13"/>
      <c r="M729" s="13"/>
      <c r="N729" s="11" t="s">
        <v>56</v>
      </c>
    </row>
    <row r="730" spans="1:14" x14ac:dyDescent="0.3">
      <c r="A730" s="10">
        <v>3</v>
      </c>
      <c r="B730" s="11" t="s">
        <v>213</v>
      </c>
      <c r="C730" s="11" t="s">
        <v>217</v>
      </c>
      <c r="D730" s="11" t="s">
        <v>16</v>
      </c>
      <c r="E730" s="19">
        <v>0.93316381027346662</v>
      </c>
      <c r="F730" s="13"/>
      <c r="G730" s="13"/>
      <c r="H730" s="15">
        <v>2102004002</v>
      </c>
      <c r="I730" s="13" t="s">
        <v>1252</v>
      </c>
      <c r="J730" s="13"/>
      <c r="K730" s="13"/>
      <c r="L730" s="13"/>
      <c r="M730" s="13"/>
      <c r="N730" s="11" t="s">
        <v>56</v>
      </c>
    </row>
    <row r="731" spans="1:14" x14ac:dyDescent="0.3">
      <c r="A731" s="10">
        <v>3</v>
      </c>
      <c r="B731" s="11" t="s">
        <v>213</v>
      </c>
      <c r="C731" s="11" t="s">
        <v>218</v>
      </c>
      <c r="D731" s="11" t="s">
        <v>16</v>
      </c>
      <c r="E731" s="19">
        <v>1.0936376923568121</v>
      </c>
      <c r="F731" s="13"/>
      <c r="G731" s="13"/>
      <c r="H731" s="15">
        <v>2102004002</v>
      </c>
      <c r="I731" s="13" t="s">
        <v>1252</v>
      </c>
      <c r="J731" s="13"/>
      <c r="K731" s="13"/>
      <c r="L731" s="13"/>
      <c r="M731" s="13"/>
      <c r="N731" s="11" t="s">
        <v>56</v>
      </c>
    </row>
    <row r="732" spans="1:14" x14ac:dyDescent="0.3">
      <c r="A732" s="10">
        <v>3</v>
      </c>
      <c r="B732" s="11" t="s">
        <v>213</v>
      </c>
      <c r="C732" s="11" t="s">
        <v>214</v>
      </c>
      <c r="D732" s="11" t="s">
        <v>14</v>
      </c>
      <c r="E732" s="19">
        <v>6.1520804748872809E-2</v>
      </c>
      <c r="F732" s="13"/>
      <c r="G732" s="13"/>
      <c r="H732" s="15">
        <v>2102004001</v>
      </c>
      <c r="I732" s="13" t="s">
        <v>1252</v>
      </c>
      <c r="J732" s="13"/>
      <c r="K732" s="13"/>
      <c r="L732" s="13"/>
      <c r="M732" s="13"/>
      <c r="N732" s="11" t="s">
        <v>56</v>
      </c>
    </row>
    <row r="733" spans="1:14" x14ac:dyDescent="0.3">
      <c r="A733" s="10">
        <v>3</v>
      </c>
      <c r="B733" s="11" t="s">
        <v>213</v>
      </c>
      <c r="C733" s="11" t="s">
        <v>215</v>
      </c>
      <c r="D733" s="11" t="s">
        <v>14</v>
      </c>
      <c r="E733" s="19">
        <v>8.3511289124250404E-2</v>
      </c>
      <c r="F733" s="13"/>
      <c r="G733" s="13"/>
      <c r="H733" s="15">
        <v>2102004001</v>
      </c>
      <c r="I733" s="13" t="s">
        <v>1252</v>
      </c>
      <c r="J733" s="13"/>
      <c r="K733" s="13"/>
      <c r="L733" s="13"/>
      <c r="M733" s="13"/>
      <c r="N733" s="11" t="s">
        <v>56</v>
      </c>
    </row>
    <row r="734" spans="1:14" x14ac:dyDescent="0.3">
      <c r="A734" s="10">
        <v>3</v>
      </c>
      <c r="B734" s="11" t="s">
        <v>213</v>
      </c>
      <c r="C734" s="11" t="s">
        <v>216</v>
      </c>
      <c r="D734" s="11" t="s">
        <v>14</v>
      </c>
      <c r="E734" s="19">
        <v>9.05006708576052E-2</v>
      </c>
      <c r="F734" s="13"/>
      <c r="G734" s="13"/>
      <c r="H734" s="15">
        <v>2102004001</v>
      </c>
      <c r="I734" s="13" t="s">
        <v>1252</v>
      </c>
      <c r="J734" s="13"/>
      <c r="K734" s="13"/>
      <c r="L734" s="13"/>
      <c r="M734" s="13"/>
      <c r="N734" s="11" t="s">
        <v>56</v>
      </c>
    </row>
    <row r="735" spans="1:14" x14ac:dyDescent="0.3">
      <c r="A735" s="10">
        <v>3</v>
      </c>
      <c r="B735" s="11" t="s">
        <v>213</v>
      </c>
      <c r="C735" s="11" t="s">
        <v>217</v>
      </c>
      <c r="D735" s="11" t="s">
        <v>14</v>
      </c>
      <c r="E735" s="19">
        <v>0.66654557876676201</v>
      </c>
      <c r="F735" s="13"/>
      <c r="G735" s="13"/>
      <c r="H735" s="15">
        <v>2102004001</v>
      </c>
      <c r="I735" s="13" t="s">
        <v>1252</v>
      </c>
      <c r="J735" s="13"/>
      <c r="K735" s="13"/>
      <c r="L735" s="13"/>
      <c r="M735" s="13"/>
      <c r="N735" s="11" t="s">
        <v>56</v>
      </c>
    </row>
    <row r="736" spans="1:14" x14ac:dyDescent="0.3">
      <c r="A736" s="10">
        <v>3</v>
      </c>
      <c r="B736" s="11" t="s">
        <v>213</v>
      </c>
      <c r="C736" s="11" t="s">
        <v>218</v>
      </c>
      <c r="D736" s="11" t="s">
        <v>14</v>
      </c>
      <c r="E736" s="19">
        <v>5.4173612867270328E-2</v>
      </c>
      <c r="F736" s="13"/>
      <c r="G736" s="13"/>
      <c r="H736" s="15">
        <v>2102004001</v>
      </c>
      <c r="I736" s="13" t="s">
        <v>1252</v>
      </c>
      <c r="J736" s="13"/>
      <c r="K736" s="13"/>
      <c r="L736" s="13"/>
      <c r="M736" s="13"/>
      <c r="N736" s="11" t="s">
        <v>56</v>
      </c>
    </row>
    <row r="737" spans="1:14" x14ac:dyDescent="0.3">
      <c r="A737" s="10">
        <v>3</v>
      </c>
      <c r="B737" s="11" t="s">
        <v>213</v>
      </c>
      <c r="C737" s="11" t="s">
        <v>214</v>
      </c>
      <c r="D737" s="11" t="s">
        <v>14</v>
      </c>
      <c r="E737" s="19">
        <v>1.2386188689439726</v>
      </c>
      <c r="F737" s="13"/>
      <c r="G737" s="13"/>
      <c r="H737" s="15">
        <v>2102004002</v>
      </c>
      <c r="I737" s="13" t="s">
        <v>1252</v>
      </c>
      <c r="J737" s="13"/>
      <c r="K737" s="13"/>
      <c r="L737" s="13"/>
      <c r="M737" s="13"/>
      <c r="N737" s="11" t="s">
        <v>56</v>
      </c>
    </row>
    <row r="738" spans="1:14" x14ac:dyDescent="0.3">
      <c r="A738" s="10">
        <v>3</v>
      </c>
      <c r="B738" s="11" t="s">
        <v>213</v>
      </c>
      <c r="C738" s="11" t="s">
        <v>215</v>
      </c>
      <c r="D738" s="11" t="s">
        <v>14</v>
      </c>
      <c r="E738" s="19">
        <v>1.6813606210349086</v>
      </c>
      <c r="F738" s="13"/>
      <c r="G738" s="13"/>
      <c r="H738" s="15">
        <v>2102004002</v>
      </c>
      <c r="I738" s="13" t="s">
        <v>1252</v>
      </c>
      <c r="J738" s="13"/>
      <c r="K738" s="13"/>
      <c r="L738" s="13"/>
      <c r="M738" s="13"/>
      <c r="N738" s="11" t="s">
        <v>56</v>
      </c>
    </row>
    <row r="739" spans="1:14" x14ac:dyDescent="0.3">
      <c r="A739" s="10">
        <v>3</v>
      </c>
      <c r="B739" s="11" t="s">
        <v>213</v>
      </c>
      <c r="C739" s="11" t="s">
        <v>216</v>
      </c>
      <c r="D739" s="11" t="s">
        <v>14</v>
      </c>
      <c r="E739" s="19">
        <v>1.8220801732664518</v>
      </c>
      <c r="F739" s="13"/>
      <c r="G739" s="13"/>
      <c r="H739" s="15">
        <v>2102004002</v>
      </c>
      <c r="I739" s="13" t="s">
        <v>1252</v>
      </c>
      <c r="J739" s="13"/>
      <c r="K739" s="13"/>
      <c r="L739" s="13"/>
      <c r="M739" s="13"/>
      <c r="N739" s="11" t="s">
        <v>56</v>
      </c>
    </row>
    <row r="740" spans="1:14" x14ac:dyDescent="0.3">
      <c r="A740" s="10">
        <v>3</v>
      </c>
      <c r="B740" s="11" t="s">
        <v>213</v>
      </c>
      <c r="C740" s="11" t="s">
        <v>217</v>
      </c>
      <c r="D740" s="11" t="s">
        <v>14</v>
      </c>
      <c r="E740" s="19">
        <v>13.419784319170807</v>
      </c>
      <c r="F740" s="13"/>
      <c r="G740" s="13"/>
      <c r="H740" s="15">
        <v>2102004002</v>
      </c>
      <c r="I740" s="13" t="s">
        <v>1252</v>
      </c>
      <c r="J740" s="13"/>
      <c r="K740" s="13"/>
      <c r="L740" s="13"/>
      <c r="M740" s="13"/>
      <c r="N740" s="11" t="s">
        <v>56</v>
      </c>
    </row>
    <row r="741" spans="1:14" x14ac:dyDescent="0.3">
      <c r="A741" s="10">
        <v>3</v>
      </c>
      <c r="B741" s="11" t="s">
        <v>213</v>
      </c>
      <c r="C741" s="11" t="s">
        <v>218</v>
      </c>
      <c r="D741" s="11" t="s">
        <v>14</v>
      </c>
      <c r="E741" s="19">
        <v>1.0906954057277094</v>
      </c>
      <c r="F741" s="13"/>
      <c r="G741" s="13"/>
      <c r="H741" s="15">
        <v>2102004002</v>
      </c>
      <c r="I741" s="13" t="s">
        <v>1252</v>
      </c>
      <c r="J741" s="13"/>
      <c r="K741" s="13"/>
      <c r="L741" s="13"/>
      <c r="M741" s="13"/>
      <c r="N741" s="11" t="s">
        <v>56</v>
      </c>
    </row>
    <row r="742" spans="1:14" x14ac:dyDescent="0.3">
      <c r="A742" s="10">
        <v>3</v>
      </c>
      <c r="B742" s="11" t="s">
        <v>213</v>
      </c>
      <c r="C742" s="11" t="s">
        <v>214</v>
      </c>
      <c r="D742" s="11" t="s">
        <v>16</v>
      </c>
      <c r="E742" s="20">
        <v>1.68</v>
      </c>
      <c r="F742" s="13"/>
      <c r="G742" s="13"/>
      <c r="H742" s="15">
        <v>2660000000</v>
      </c>
      <c r="I742" s="13" t="s">
        <v>1253</v>
      </c>
      <c r="J742" s="13"/>
      <c r="K742" s="13"/>
      <c r="L742" s="13"/>
      <c r="M742" s="13"/>
      <c r="N742" s="11" t="s">
        <v>56</v>
      </c>
    </row>
    <row r="743" spans="1:14" x14ac:dyDescent="0.3">
      <c r="A743" s="10">
        <v>3</v>
      </c>
      <c r="B743" s="11" t="s">
        <v>213</v>
      </c>
      <c r="C743" s="11" t="s">
        <v>215</v>
      </c>
      <c r="D743" s="11" t="s">
        <v>16</v>
      </c>
      <c r="E743" s="20">
        <v>6.3</v>
      </c>
      <c r="F743" s="13"/>
      <c r="G743" s="13"/>
      <c r="H743" s="15">
        <v>2660000000</v>
      </c>
      <c r="I743" s="13" t="s">
        <v>1253</v>
      </c>
      <c r="J743" s="13"/>
      <c r="K743" s="13"/>
      <c r="L743" s="13"/>
      <c r="M743" s="13"/>
      <c r="N743" s="11" t="s">
        <v>56</v>
      </c>
    </row>
    <row r="744" spans="1:14" x14ac:dyDescent="0.3">
      <c r="A744" s="10">
        <v>3</v>
      </c>
      <c r="B744" s="11" t="s">
        <v>213</v>
      </c>
      <c r="C744" s="11" t="s">
        <v>216</v>
      </c>
      <c r="D744" s="11" t="s">
        <v>16</v>
      </c>
      <c r="E744" s="20">
        <v>7.14</v>
      </c>
      <c r="F744" s="13"/>
      <c r="G744" s="13"/>
      <c r="H744" s="15">
        <v>2660000000</v>
      </c>
      <c r="I744" s="13" t="s">
        <v>1253</v>
      </c>
      <c r="J744" s="13"/>
      <c r="K744" s="13"/>
      <c r="L744" s="13"/>
      <c r="M744" s="13"/>
      <c r="N744" s="11" t="s">
        <v>56</v>
      </c>
    </row>
    <row r="745" spans="1:14" x14ac:dyDescent="0.3">
      <c r="A745" s="10">
        <v>3</v>
      </c>
      <c r="B745" s="11" t="s">
        <v>213</v>
      </c>
      <c r="C745" s="11" t="s">
        <v>217</v>
      </c>
      <c r="D745" s="11" t="s">
        <v>16</v>
      </c>
      <c r="E745" s="20">
        <v>12.18</v>
      </c>
      <c r="F745" s="13"/>
      <c r="G745" s="13"/>
      <c r="H745" s="15">
        <v>2660000000</v>
      </c>
      <c r="I745" s="13" t="s">
        <v>1253</v>
      </c>
      <c r="J745" s="13"/>
      <c r="K745" s="13"/>
      <c r="L745" s="13"/>
      <c r="M745" s="13"/>
      <c r="N745" s="11" t="s">
        <v>56</v>
      </c>
    </row>
    <row r="746" spans="1:14" x14ac:dyDescent="0.3">
      <c r="A746" s="10">
        <v>3</v>
      </c>
      <c r="B746" s="11" t="s">
        <v>213</v>
      </c>
      <c r="C746" s="11" t="s">
        <v>218</v>
      </c>
      <c r="D746" s="11" t="s">
        <v>16</v>
      </c>
      <c r="E746" s="20">
        <v>15.12</v>
      </c>
      <c r="F746" s="13"/>
      <c r="G746" s="13"/>
      <c r="H746" s="15">
        <v>2660000000</v>
      </c>
      <c r="I746" s="13" t="s">
        <v>1253</v>
      </c>
      <c r="J746" s="13"/>
      <c r="K746" s="13"/>
      <c r="L746" s="13"/>
      <c r="M746" s="13"/>
      <c r="N746" s="11" t="s">
        <v>56</v>
      </c>
    </row>
    <row r="747" spans="1:14" x14ac:dyDescent="0.3">
      <c r="A747" s="10">
        <v>3</v>
      </c>
      <c r="B747" s="11" t="s">
        <v>213</v>
      </c>
      <c r="C747" s="11" t="s">
        <v>214</v>
      </c>
      <c r="D747" s="11" t="s">
        <v>16</v>
      </c>
      <c r="E747" s="18">
        <v>1.9425000000000001E-2</v>
      </c>
      <c r="F747" s="13"/>
      <c r="G747" s="13"/>
      <c r="H747" s="15">
        <v>2830000000</v>
      </c>
      <c r="I747" s="13" t="s">
        <v>1254</v>
      </c>
      <c r="J747" s="13"/>
      <c r="K747" s="13"/>
      <c r="L747" s="13"/>
      <c r="M747" s="13"/>
      <c r="N747" s="11" t="s">
        <v>56</v>
      </c>
    </row>
    <row r="748" spans="1:14" x14ac:dyDescent="0.3">
      <c r="A748" s="10">
        <v>3</v>
      </c>
      <c r="B748" s="11" t="s">
        <v>213</v>
      </c>
      <c r="C748" s="11" t="s">
        <v>215</v>
      </c>
      <c r="D748" s="11" t="s">
        <v>16</v>
      </c>
      <c r="E748" s="18">
        <v>0.15752749999999999</v>
      </c>
      <c r="F748" s="13"/>
      <c r="G748" s="13"/>
      <c r="H748" s="15">
        <v>2830000000</v>
      </c>
      <c r="I748" s="13" t="s">
        <v>1254</v>
      </c>
      <c r="J748" s="13"/>
      <c r="K748" s="13"/>
      <c r="L748" s="13"/>
      <c r="M748" s="13"/>
      <c r="N748" s="11" t="s">
        <v>56</v>
      </c>
    </row>
    <row r="749" spans="1:14" x14ac:dyDescent="0.3">
      <c r="A749" s="10">
        <v>3</v>
      </c>
      <c r="B749" s="11" t="s">
        <v>213</v>
      </c>
      <c r="C749" s="11" t="s">
        <v>216</v>
      </c>
      <c r="D749" s="11" t="s">
        <v>16</v>
      </c>
      <c r="E749" s="18">
        <v>0.11506999999999999</v>
      </c>
      <c r="F749" s="13"/>
      <c r="G749" s="13"/>
      <c r="H749" s="15">
        <v>2830000000</v>
      </c>
      <c r="I749" s="13" t="s">
        <v>1254</v>
      </c>
      <c r="J749" s="13"/>
      <c r="K749" s="13"/>
      <c r="L749" s="13"/>
      <c r="M749" s="13"/>
      <c r="N749" s="11" t="s">
        <v>56</v>
      </c>
    </row>
    <row r="750" spans="1:14" x14ac:dyDescent="0.3">
      <c r="A750" s="10">
        <v>3</v>
      </c>
      <c r="B750" s="11" t="s">
        <v>213</v>
      </c>
      <c r="C750" s="11" t="s">
        <v>217</v>
      </c>
      <c r="D750" s="11" t="s">
        <v>16</v>
      </c>
      <c r="E750" s="18">
        <v>0.23791000000000001</v>
      </c>
      <c r="F750" s="13"/>
      <c r="G750" s="13"/>
      <c r="H750" s="15">
        <v>2830000000</v>
      </c>
      <c r="I750" s="13" t="s">
        <v>1254</v>
      </c>
      <c r="J750" s="13"/>
      <c r="K750" s="13"/>
      <c r="L750" s="13"/>
      <c r="M750" s="13"/>
      <c r="N750" s="11" t="s">
        <v>56</v>
      </c>
    </row>
    <row r="751" spans="1:14" x14ac:dyDescent="0.3">
      <c r="A751" s="10">
        <v>3</v>
      </c>
      <c r="B751" s="11" t="s">
        <v>213</v>
      </c>
      <c r="C751" s="11" t="s">
        <v>218</v>
      </c>
      <c r="D751" s="11" t="s">
        <v>16</v>
      </c>
      <c r="E751" s="18">
        <v>1.5945149999999999</v>
      </c>
      <c r="F751" s="13"/>
      <c r="G751" s="13"/>
      <c r="H751" s="15">
        <v>2830000000</v>
      </c>
      <c r="I751" s="13" t="s">
        <v>1254</v>
      </c>
      <c r="J751" s="13"/>
      <c r="K751" s="13"/>
      <c r="L751" s="13"/>
      <c r="M751" s="13"/>
      <c r="N751" s="11" t="s">
        <v>56</v>
      </c>
    </row>
    <row r="752" spans="1:14" x14ac:dyDescent="0.3">
      <c r="A752" s="10">
        <v>3</v>
      </c>
      <c r="B752" s="11" t="s">
        <v>213</v>
      </c>
      <c r="C752" s="11" t="s">
        <v>214</v>
      </c>
      <c r="D752" s="11" t="s">
        <v>16</v>
      </c>
      <c r="E752" s="21">
        <v>4.9568940000000001</v>
      </c>
      <c r="F752" s="13"/>
      <c r="G752" s="13"/>
      <c r="H752" s="15">
        <v>2810030000</v>
      </c>
      <c r="I752" s="13" t="s">
        <v>1255</v>
      </c>
      <c r="J752" s="13"/>
      <c r="K752" s="13"/>
      <c r="L752" s="13"/>
      <c r="M752" s="13"/>
      <c r="N752" s="11" t="s">
        <v>56</v>
      </c>
    </row>
    <row r="753" spans="1:14" x14ac:dyDescent="0.3">
      <c r="A753" s="10">
        <v>3</v>
      </c>
      <c r="B753" s="11" t="s">
        <v>213</v>
      </c>
      <c r="C753" s="11" t="s">
        <v>215</v>
      </c>
      <c r="D753" s="11" t="s">
        <v>16</v>
      </c>
      <c r="E753" s="21">
        <v>23.618141999999999</v>
      </c>
      <c r="F753" s="13"/>
      <c r="G753" s="13"/>
      <c r="H753" s="15">
        <v>2810030000</v>
      </c>
      <c r="I753" s="13" t="s">
        <v>1255</v>
      </c>
      <c r="J753" s="13"/>
      <c r="K753" s="13"/>
      <c r="L753" s="13"/>
      <c r="M753" s="13"/>
      <c r="N753" s="11" t="s">
        <v>56</v>
      </c>
    </row>
    <row r="754" spans="1:14" x14ac:dyDescent="0.3">
      <c r="A754" s="10">
        <v>3</v>
      </c>
      <c r="B754" s="11" t="s">
        <v>213</v>
      </c>
      <c r="C754" s="11" t="s">
        <v>216</v>
      </c>
      <c r="D754" s="11" t="s">
        <v>16</v>
      </c>
      <c r="E754" s="21">
        <v>25.270440000000001</v>
      </c>
      <c r="F754" s="13"/>
      <c r="G754" s="13"/>
      <c r="H754" s="15">
        <v>2810030000</v>
      </c>
      <c r="I754" s="13" t="s">
        <v>1255</v>
      </c>
      <c r="J754" s="13"/>
      <c r="K754" s="13"/>
      <c r="L754" s="13"/>
      <c r="M754" s="13"/>
      <c r="N754" s="11" t="s">
        <v>56</v>
      </c>
    </row>
    <row r="755" spans="1:14" x14ac:dyDescent="0.3">
      <c r="A755" s="10">
        <v>3</v>
      </c>
      <c r="B755" s="11" t="s">
        <v>213</v>
      </c>
      <c r="C755" s="11" t="s">
        <v>217</v>
      </c>
      <c r="D755" s="11" t="s">
        <v>16</v>
      </c>
      <c r="E755" s="21">
        <v>47.333477999999999</v>
      </c>
      <c r="F755" s="13"/>
      <c r="G755" s="13"/>
      <c r="H755" s="15">
        <v>2810030000</v>
      </c>
      <c r="I755" s="13" t="s">
        <v>1255</v>
      </c>
      <c r="J755" s="13"/>
      <c r="K755" s="13"/>
      <c r="L755" s="13"/>
      <c r="M755" s="13"/>
      <c r="N755" s="11" t="s">
        <v>56</v>
      </c>
    </row>
    <row r="756" spans="1:14" x14ac:dyDescent="0.3">
      <c r="A756" s="10">
        <v>3</v>
      </c>
      <c r="B756" s="11" t="s">
        <v>213</v>
      </c>
      <c r="C756" s="11" t="s">
        <v>218</v>
      </c>
      <c r="D756" s="11" t="s">
        <v>16</v>
      </c>
      <c r="E756" s="21">
        <v>83.198064000000002</v>
      </c>
      <c r="F756" s="13"/>
      <c r="G756" s="13"/>
      <c r="H756" s="15">
        <v>2810030000</v>
      </c>
      <c r="I756" s="13" t="s">
        <v>1255</v>
      </c>
      <c r="J756" s="13"/>
      <c r="K756" s="13"/>
      <c r="L756" s="13"/>
      <c r="M756" s="13"/>
      <c r="N756" s="11" t="s">
        <v>56</v>
      </c>
    </row>
    <row r="757" spans="1:14" x14ac:dyDescent="0.3">
      <c r="A757" s="10">
        <v>3</v>
      </c>
      <c r="B757" s="11" t="s">
        <v>213</v>
      </c>
      <c r="C757" s="11" t="s">
        <v>214</v>
      </c>
      <c r="D757" s="11" t="s">
        <v>14</v>
      </c>
      <c r="E757" s="21">
        <v>2.8191270000000004E-2</v>
      </c>
      <c r="F757" s="13"/>
      <c r="G757" s="13"/>
      <c r="H757" s="15">
        <v>2810030000</v>
      </c>
      <c r="I757" s="13" t="s">
        <v>1255</v>
      </c>
      <c r="J757" s="13"/>
      <c r="K757" s="13"/>
      <c r="L757" s="13"/>
      <c r="M757" s="13"/>
      <c r="N757" s="11" t="s">
        <v>56</v>
      </c>
    </row>
    <row r="758" spans="1:14" x14ac:dyDescent="0.3">
      <c r="A758" s="10">
        <v>3</v>
      </c>
      <c r="B758" s="11" t="s">
        <v>213</v>
      </c>
      <c r="C758" s="11" t="s">
        <v>215</v>
      </c>
      <c r="D758" s="11" t="s">
        <v>14</v>
      </c>
      <c r="E758" s="21">
        <v>0.13432311000000002</v>
      </c>
      <c r="F758" s="13"/>
      <c r="G758" s="13"/>
      <c r="H758" s="15">
        <v>2810030000</v>
      </c>
      <c r="I758" s="13" t="s">
        <v>1255</v>
      </c>
      <c r="J758" s="13"/>
      <c r="K758" s="13"/>
      <c r="L758" s="13"/>
      <c r="M758" s="13"/>
      <c r="N758" s="11" t="s">
        <v>56</v>
      </c>
    </row>
    <row r="759" spans="1:14" x14ac:dyDescent="0.3">
      <c r="A759" s="10">
        <v>3</v>
      </c>
      <c r="B759" s="11" t="s">
        <v>213</v>
      </c>
      <c r="C759" s="11" t="s">
        <v>216</v>
      </c>
      <c r="D759" s="11" t="s">
        <v>14</v>
      </c>
      <c r="E759" s="21">
        <v>0.14372019999999999</v>
      </c>
      <c r="F759" s="13"/>
      <c r="G759" s="13"/>
      <c r="H759" s="15">
        <v>2810030000</v>
      </c>
      <c r="I759" s="13" t="s">
        <v>1255</v>
      </c>
      <c r="J759" s="13"/>
      <c r="K759" s="13"/>
      <c r="L759" s="13"/>
      <c r="M759" s="13"/>
      <c r="N759" s="11" t="s">
        <v>56</v>
      </c>
    </row>
    <row r="760" spans="1:14" x14ac:dyDescent="0.3">
      <c r="A760" s="10">
        <v>3</v>
      </c>
      <c r="B760" s="11" t="s">
        <v>213</v>
      </c>
      <c r="C760" s="11" t="s">
        <v>217</v>
      </c>
      <c r="D760" s="11" t="s">
        <v>14</v>
      </c>
      <c r="E760" s="21">
        <v>0.26919898999999997</v>
      </c>
      <c r="F760" s="13"/>
      <c r="G760" s="13"/>
      <c r="H760" s="15">
        <v>2810030000</v>
      </c>
      <c r="I760" s="13" t="s">
        <v>1255</v>
      </c>
      <c r="J760" s="13"/>
      <c r="K760" s="13"/>
      <c r="L760" s="13"/>
      <c r="M760" s="13"/>
      <c r="N760" s="11" t="s">
        <v>56</v>
      </c>
    </row>
    <row r="761" spans="1:14" x14ac:dyDescent="0.3">
      <c r="A761" s="10">
        <v>3</v>
      </c>
      <c r="B761" s="11" t="s">
        <v>213</v>
      </c>
      <c r="C761" s="11" t="s">
        <v>218</v>
      </c>
      <c r="D761" s="11" t="s">
        <v>14</v>
      </c>
      <c r="E761" s="21">
        <v>0.47317112000000006</v>
      </c>
      <c r="F761" s="13"/>
      <c r="G761" s="13"/>
      <c r="H761" s="15">
        <v>2810030000</v>
      </c>
      <c r="I761" s="13" t="s">
        <v>1255</v>
      </c>
      <c r="J761" s="13"/>
      <c r="K761" s="13"/>
      <c r="L761" s="13"/>
      <c r="M761" s="13"/>
      <c r="N761" s="11" t="s">
        <v>56</v>
      </c>
    </row>
    <row r="762" spans="1:14" x14ac:dyDescent="0.3">
      <c r="A762" s="10">
        <v>3</v>
      </c>
      <c r="B762" s="11" t="s">
        <v>213</v>
      </c>
      <c r="C762" s="11" t="s">
        <v>214</v>
      </c>
      <c r="D762" s="11" t="s">
        <v>16</v>
      </c>
      <c r="E762" s="21">
        <v>0.13228319999999999</v>
      </c>
      <c r="F762" s="13"/>
      <c r="G762" s="13"/>
      <c r="H762" s="15">
        <v>2810050000</v>
      </c>
      <c r="I762" s="13" t="s">
        <v>1256</v>
      </c>
      <c r="J762" s="13"/>
      <c r="K762" s="13"/>
      <c r="L762" s="13"/>
      <c r="M762" s="13"/>
      <c r="N762" s="11" t="s">
        <v>56</v>
      </c>
    </row>
    <row r="763" spans="1:14" x14ac:dyDescent="0.3">
      <c r="A763" s="10">
        <v>3</v>
      </c>
      <c r="B763" s="11" t="s">
        <v>213</v>
      </c>
      <c r="C763" s="11" t="s">
        <v>215</v>
      </c>
      <c r="D763" s="11" t="s">
        <v>16</v>
      </c>
      <c r="E763" s="21">
        <v>0.31968439999999998</v>
      </c>
      <c r="F763" s="13"/>
      <c r="G763" s="13"/>
      <c r="H763" s="15">
        <v>2810050000</v>
      </c>
      <c r="I763" s="13" t="s">
        <v>1256</v>
      </c>
      <c r="J763" s="13"/>
      <c r="K763" s="13"/>
      <c r="L763" s="13"/>
      <c r="M763" s="13"/>
      <c r="N763" s="11" t="s">
        <v>56</v>
      </c>
    </row>
    <row r="764" spans="1:14" x14ac:dyDescent="0.3">
      <c r="A764" s="10">
        <v>3</v>
      </c>
      <c r="B764" s="11" t="s">
        <v>213</v>
      </c>
      <c r="C764" s="11" t="s">
        <v>216</v>
      </c>
      <c r="D764" s="11" t="s">
        <v>16</v>
      </c>
      <c r="E764" s="21">
        <v>0.59527439999999998</v>
      </c>
      <c r="F764" s="13"/>
      <c r="G764" s="13"/>
      <c r="H764" s="15">
        <v>2810050000</v>
      </c>
      <c r="I764" s="13" t="s">
        <v>1256</v>
      </c>
      <c r="J764" s="13"/>
      <c r="K764" s="13"/>
      <c r="L764" s="13"/>
      <c r="M764" s="13"/>
      <c r="N764" s="11" t="s">
        <v>56</v>
      </c>
    </row>
    <row r="765" spans="1:14" x14ac:dyDescent="0.3">
      <c r="A765" s="10">
        <v>3</v>
      </c>
      <c r="B765" s="11" t="s">
        <v>213</v>
      </c>
      <c r="C765" s="11" t="s">
        <v>217</v>
      </c>
      <c r="D765" s="11" t="s">
        <v>16</v>
      </c>
      <c r="E765" s="21">
        <v>1.0637774</v>
      </c>
      <c r="F765" s="13"/>
      <c r="G765" s="13"/>
      <c r="H765" s="15">
        <v>2810050000</v>
      </c>
      <c r="I765" s="13" t="s">
        <v>1256</v>
      </c>
      <c r="J765" s="13"/>
      <c r="K765" s="13"/>
      <c r="L765" s="13"/>
      <c r="M765" s="13"/>
      <c r="N765" s="11" t="s">
        <v>56</v>
      </c>
    </row>
    <row r="766" spans="1:14" x14ac:dyDescent="0.3">
      <c r="A766" s="10">
        <v>3</v>
      </c>
      <c r="B766" s="11" t="s">
        <v>213</v>
      </c>
      <c r="C766" s="11" t="s">
        <v>218</v>
      </c>
      <c r="D766" s="11" t="s">
        <v>16</v>
      </c>
      <c r="E766" s="21">
        <v>2.7559</v>
      </c>
      <c r="F766" s="13"/>
      <c r="G766" s="13"/>
      <c r="H766" s="15">
        <v>2810050000</v>
      </c>
      <c r="I766" s="13" t="s">
        <v>1256</v>
      </c>
      <c r="J766" s="13"/>
      <c r="K766" s="13"/>
      <c r="L766" s="13"/>
      <c r="M766" s="13"/>
      <c r="N766" s="11" t="s">
        <v>56</v>
      </c>
    </row>
    <row r="767" spans="1:14" x14ac:dyDescent="0.3">
      <c r="A767" s="10">
        <v>3</v>
      </c>
      <c r="B767" s="11" t="s">
        <v>213</v>
      </c>
      <c r="C767" s="11" t="s">
        <v>214</v>
      </c>
      <c r="D767" s="11" t="s">
        <v>14</v>
      </c>
      <c r="E767" s="21">
        <v>5.2425599999999996E-2</v>
      </c>
      <c r="F767" s="13"/>
      <c r="G767" s="13"/>
      <c r="H767" s="15">
        <v>2810050000</v>
      </c>
      <c r="I767" s="13" t="s">
        <v>1256</v>
      </c>
      <c r="J767" s="13"/>
      <c r="K767" s="13"/>
      <c r="L767" s="13"/>
      <c r="M767" s="13"/>
      <c r="N767" s="11" t="s">
        <v>56</v>
      </c>
    </row>
    <row r="768" spans="1:14" x14ac:dyDescent="0.3">
      <c r="A768" s="10">
        <v>3</v>
      </c>
      <c r="B768" s="11" t="s">
        <v>213</v>
      </c>
      <c r="C768" s="11" t="s">
        <v>215</v>
      </c>
      <c r="D768" s="11" t="s">
        <v>14</v>
      </c>
      <c r="E768" s="21">
        <v>0.12669519999999998</v>
      </c>
      <c r="F768" s="13"/>
      <c r="G768" s="13"/>
      <c r="H768" s="15">
        <v>2810050000</v>
      </c>
      <c r="I768" s="13" t="s">
        <v>1256</v>
      </c>
      <c r="J768" s="13"/>
      <c r="K768" s="13"/>
      <c r="L768" s="13"/>
      <c r="M768" s="13"/>
      <c r="N768" s="11" t="s">
        <v>56</v>
      </c>
    </row>
    <row r="769" spans="1:14" x14ac:dyDescent="0.3">
      <c r="A769" s="10">
        <v>3</v>
      </c>
      <c r="B769" s="11" t="s">
        <v>213</v>
      </c>
      <c r="C769" s="11" t="s">
        <v>216</v>
      </c>
      <c r="D769" s="11" t="s">
        <v>14</v>
      </c>
      <c r="E769" s="21">
        <v>0.23591519999999999</v>
      </c>
      <c r="F769" s="13"/>
      <c r="G769" s="13"/>
      <c r="H769" s="15">
        <v>2810050000</v>
      </c>
      <c r="I769" s="13" t="s">
        <v>1256</v>
      </c>
      <c r="J769" s="13"/>
      <c r="K769" s="13"/>
      <c r="L769" s="13"/>
      <c r="M769" s="13"/>
      <c r="N769" s="11" t="s">
        <v>56</v>
      </c>
    </row>
    <row r="770" spans="1:14" x14ac:dyDescent="0.3">
      <c r="A770" s="10">
        <v>3</v>
      </c>
      <c r="B770" s="11" t="s">
        <v>213</v>
      </c>
      <c r="C770" s="11" t="s">
        <v>217</v>
      </c>
      <c r="D770" s="11" t="s">
        <v>14</v>
      </c>
      <c r="E770" s="21">
        <v>0.42158919999999994</v>
      </c>
      <c r="F770" s="13"/>
      <c r="G770" s="13"/>
      <c r="H770" s="15">
        <v>2810050000</v>
      </c>
      <c r="I770" s="13" t="s">
        <v>1256</v>
      </c>
      <c r="J770" s="13"/>
      <c r="K770" s="13"/>
      <c r="L770" s="13"/>
      <c r="M770" s="13"/>
      <c r="N770" s="11" t="s">
        <v>56</v>
      </c>
    </row>
    <row r="771" spans="1:14" x14ac:dyDescent="0.3">
      <c r="A771" s="10">
        <v>3</v>
      </c>
      <c r="B771" s="11" t="s">
        <v>213</v>
      </c>
      <c r="C771" s="11" t="s">
        <v>218</v>
      </c>
      <c r="D771" s="11" t="s">
        <v>14</v>
      </c>
      <c r="E771" s="21">
        <v>1.0922000000000001</v>
      </c>
      <c r="F771" s="13"/>
      <c r="G771" s="13"/>
      <c r="H771" s="15">
        <v>2810050000</v>
      </c>
      <c r="I771" s="13" t="s">
        <v>1256</v>
      </c>
      <c r="J771" s="13"/>
      <c r="K771" s="13"/>
      <c r="L771" s="13"/>
      <c r="M771" s="13"/>
      <c r="N771" s="11" t="s">
        <v>56</v>
      </c>
    </row>
    <row r="772" spans="1:14" x14ac:dyDescent="0.3">
      <c r="A772" s="10">
        <v>3</v>
      </c>
      <c r="B772" s="11" t="s">
        <v>213</v>
      </c>
      <c r="C772" s="11" t="s">
        <v>214</v>
      </c>
      <c r="D772" s="11" t="s">
        <v>16</v>
      </c>
      <c r="E772" s="18">
        <v>7.9531941831398278E-2</v>
      </c>
      <c r="F772" s="13"/>
      <c r="G772" s="13"/>
      <c r="H772" s="15">
        <v>2302070005</v>
      </c>
      <c r="I772" s="13" t="s">
        <v>1257</v>
      </c>
      <c r="J772" s="13"/>
      <c r="K772" s="13"/>
      <c r="L772" s="13"/>
      <c r="M772" s="13"/>
      <c r="N772" s="11" t="s">
        <v>56</v>
      </c>
    </row>
    <row r="773" spans="1:14" x14ac:dyDescent="0.3">
      <c r="A773" s="10">
        <v>3</v>
      </c>
      <c r="B773" s="11" t="s">
        <v>213</v>
      </c>
      <c r="C773" s="11" t="s">
        <v>215</v>
      </c>
      <c r="D773" s="11" t="s">
        <v>16</v>
      </c>
      <c r="E773" s="18">
        <v>0</v>
      </c>
      <c r="F773" s="13"/>
      <c r="G773" s="13"/>
      <c r="H773" s="15">
        <v>2302070005</v>
      </c>
      <c r="I773" s="13" t="s">
        <v>1257</v>
      </c>
      <c r="J773" s="13"/>
      <c r="K773" s="13"/>
      <c r="L773" s="13"/>
      <c r="M773" s="13"/>
      <c r="N773" s="11" t="s">
        <v>56</v>
      </c>
    </row>
    <row r="774" spans="1:14" x14ac:dyDescent="0.3">
      <c r="A774" s="10">
        <v>3</v>
      </c>
      <c r="B774" s="11" t="s">
        <v>213</v>
      </c>
      <c r="C774" s="11" t="s">
        <v>216</v>
      </c>
      <c r="D774" s="11" t="s">
        <v>16</v>
      </c>
      <c r="E774" s="18">
        <v>1.325532363856638E-2</v>
      </c>
      <c r="F774" s="13"/>
      <c r="G774" s="13"/>
      <c r="H774" s="15">
        <v>2302070005</v>
      </c>
      <c r="I774" s="13" t="s">
        <v>1257</v>
      </c>
      <c r="J774" s="13"/>
      <c r="K774" s="13"/>
      <c r="L774" s="13"/>
      <c r="M774" s="13"/>
      <c r="N774" s="11" t="s">
        <v>56</v>
      </c>
    </row>
    <row r="775" spans="1:14" x14ac:dyDescent="0.3">
      <c r="A775" s="10">
        <v>3</v>
      </c>
      <c r="B775" s="11" t="s">
        <v>213</v>
      </c>
      <c r="C775" s="11" t="s">
        <v>217</v>
      </c>
      <c r="D775" s="11" t="s">
        <v>16</v>
      </c>
      <c r="E775" s="18">
        <v>8.5088758727915201E-2</v>
      </c>
      <c r="F775" s="13"/>
      <c r="G775" s="13"/>
      <c r="H775" s="15">
        <v>2302070005</v>
      </c>
      <c r="I775" s="13" t="s">
        <v>1257</v>
      </c>
      <c r="J775" s="13"/>
      <c r="K775" s="13"/>
      <c r="L775" s="13"/>
      <c r="M775" s="13"/>
      <c r="N775" s="11" t="s">
        <v>56</v>
      </c>
    </row>
    <row r="776" spans="1:14" x14ac:dyDescent="0.3">
      <c r="A776" s="10">
        <v>3</v>
      </c>
      <c r="B776" s="11" t="s">
        <v>213</v>
      </c>
      <c r="C776" s="11" t="s">
        <v>218</v>
      </c>
      <c r="D776" s="11" t="s">
        <v>16</v>
      </c>
      <c r="E776" s="18">
        <v>2.4311073922261485E-2</v>
      </c>
      <c r="F776" s="13"/>
      <c r="G776" s="13"/>
      <c r="H776" s="15">
        <v>2302070005</v>
      </c>
      <c r="I776" s="13" t="s">
        <v>1257</v>
      </c>
      <c r="J776" s="13"/>
      <c r="K776" s="13"/>
      <c r="L776" s="13"/>
      <c r="M776" s="13"/>
      <c r="N776" s="11" t="s">
        <v>56</v>
      </c>
    </row>
    <row r="777" spans="1:14" x14ac:dyDescent="0.3">
      <c r="A777" s="10">
        <v>3</v>
      </c>
      <c r="B777" s="11" t="s">
        <v>213</v>
      </c>
      <c r="C777" s="11" t="s">
        <v>214</v>
      </c>
      <c r="D777" s="11" t="s">
        <v>16</v>
      </c>
      <c r="E777" s="12">
        <v>5.5819000000000001</v>
      </c>
      <c r="H777" s="11">
        <v>2620030000</v>
      </c>
      <c r="I777" s="11" t="s">
        <v>1282</v>
      </c>
    </row>
    <row r="778" spans="1:14" x14ac:dyDescent="0.3">
      <c r="A778" s="10">
        <v>3</v>
      </c>
      <c r="B778" s="11" t="s">
        <v>213</v>
      </c>
      <c r="C778" s="11" t="s">
        <v>215</v>
      </c>
      <c r="D778" s="11" t="s">
        <v>16</v>
      </c>
      <c r="E778" s="12">
        <v>6.5926999999999998</v>
      </c>
      <c r="H778" s="11">
        <v>2620030000</v>
      </c>
      <c r="I778" s="11" t="s">
        <v>1282</v>
      </c>
    </row>
    <row r="779" spans="1:14" x14ac:dyDescent="0.3">
      <c r="A779" s="10">
        <v>3</v>
      </c>
      <c r="B779" s="11" t="s">
        <v>213</v>
      </c>
      <c r="C779" s="11" t="s">
        <v>216</v>
      </c>
      <c r="D779" s="11" t="s">
        <v>16</v>
      </c>
      <c r="E779" s="12">
        <v>1.5169999999999999</v>
      </c>
      <c r="H779" s="11">
        <v>2620030000</v>
      </c>
      <c r="I779" s="11" t="s">
        <v>1282</v>
      </c>
    </row>
    <row r="780" spans="1:14" x14ac:dyDescent="0.3">
      <c r="A780" s="10">
        <v>3</v>
      </c>
      <c r="B780" s="11" t="s">
        <v>213</v>
      </c>
      <c r="C780" s="11" t="s">
        <v>217</v>
      </c>
      <c r="D780" s="11" t="s">
        <v>16</v>
      </c>
      <c r="E780" s="12">
        <v>41.817799999999998</v>
      </c>
      <c r="H780" s="11">
        <v>2620030000</v>
      </c>
      <c r="I780" s="11" t="s">
        <v>1282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47704-54FF-4E6A-A832-B4CA679C0BB8}">
  <dimension ref="A1:O804"/>
  <sheetViews>
    <sheetView zoomScaleNormal="100" workbookViewId="0">
      <selection activeCell="E19" sqref="E19"/>
    </sheetView>
  </sheetViews>
  <sheetFormatPr defaultRowHeight="15.6" x14ac:dyDescent="0.3"/>
  <cols>
    <col min="1" max="1" width="8.44140625" style="10" customWidth="1"/>
    <col min="2" max="2" width="15.109375" style="11" customWidth="1"/>
    <col min="3" max="3" width="20.6640625" style="11" customWidth="1"/>
    <col min="4" max="4" width="10.44140625" style="11" customWidth="1"/>
    <col min="5" max="5" width="27.44140625" style="12" customWidth="1"/>
    <col min="6" max="6" width="26.109375" style="12" customWidth="1"/>
    <col min="7" max="7" width="24.88671875" style="12" customWidth="1"/>
    <col min="8" max="8" width="24.33203125" style="11" customWidth="1"/>
    <col min="9" max="9" width="52.88671875" style="11" customWidth="1"/>
    <col min="10" max="10" width="17.6640625" style="11" customWidth="1"/>
    <col min="11" max="11" width="52" style="11" customWidth="1"/>
    <col min="12" max="12" width="32.6640625" style="11" customWidth="1"/>
    <col min="13" max="13" width="51.33203125" style="11" customWidth="1"/>
    <col min="14" max="14" width="9.33203125" style="11" customWidth="1"/>
    <col min="15" max="15" width="8.88671875" style="13"/>
  </cols>
  <sheetData>
    <row r="1" spans="1:15" s="1" customFormat="1" ht="17.399999999999999" x14ac:dyDescent="0.35">
      <c r="A1" s="6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8" t="s">
        <v>5</v>
      </c>
      <c r="G1" s="8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9"/>
    </row>
    <row r="2" spans="1:15" x14ac:dyDescent="0.3">
      <c r="A2" s="10">
        <v>3</v>
      </c>
      <c r="B2" s="11" t="s">
        <v>213</v>
      </c>
      <c r="C2" s="11" t="s">
        <v>214</v>
      </c>
      <c r="D2" s="11" t="s">
        <v>14</v>
      </c>
      <c r="E2" s="12">
        <v>0.94875600000000004</v>
      </c>
      <c r="F2" s="12">
        <v>0.94875600000000004</v>
      </c>
      <c r="G2" s="12">
        <v>0.94875600000000004</v>
      </c>
      <c r="H2" s="11" t="s">
        <v>235</v>
      </c>
      <c r="I2" s="11" t="s">
        <v>236</v>
      </c>
      <c r="J2" s="11" t="s">
        <v>68</v>
      </c>
      <c r="K2" s="11" t="s">
        <v>237</v>
      </c>
      <c r="L2" s="11" t="s">
        <v>238</v>
      </c>
      <c r="M2" s="11" t="s">
        <v>239</v>
      </c>
      <c r="N2" s="11" t="s">
        <v>56</v>
      </c>
    </row>
    <row r="3" spans="1:15" x14ac:dyDescent="0.3">
      <c r="A3" s="10">
        <v>3</v>
      </c>
      <c r="B3" s="11" t="s">
        <v>213</v>
      </c>
      <c r="C3" s="11" t="s">
        <v>214</v>
      </c>
      <c r="D3" s="11" t="s">
        <v>14</v>
      </c>
      <c r="E3" s="12">
        <v>0.40069399999999999</v>
      </c>
      <c r="F3" s="12">
        <v>0.40069399999999999</v>
      </c>
      <c r="G3" s="12">
        <v>0.40069399999999999</v>
      </c>
      <c r="H3" s="11" t="s">
        <v>240</v>
      </c>
      <c r="I3" s="11" t="s">
        <v>236</v>
      </c>
      <c r="J3" s="11" t="s">
        <v>68</v>
      </c>
      <c r="K3" s="11" t="s">
        <v>237</v>
      </c>
      <c r="L3" s="11" t="s">
        <v>238</v>
      </c>
      <c r="M3" s="11" t="s">
        <v>241</v>
      </c>
      <c r="N3" s="11" t="s">
        <v>56</v>
      </c>
    </row>
    <row r="4" spans="1:15" x14ac:dyDescent="0.3">
      <c r="A4" s="10">
        <v>3</v>
      </c>
      <c r="B4" s="11" t="s">
        <v>213</v>
      </c>
      <c r="C4" s="11" t="s">
        <v>214</v>
      </c>
      <c r="D4" s="11" t="s">
        <v>14</v>
      </c>
      <c r="E4" s="12">
        <v>6.9476633634298096E-2</v>
      </c>
      <c r="F4" s="12">
        <v>8.02291567335853E-2</v>
      </c>
      <c r="G4" s="12">
        <v>8.6617585118881499E-2</v>
      </c>
      <c r="H4" s="11" t="s">
        <v>66</v>
      </c>
      <c r="I4" s="11" t="s">
        <v>67</v>
      </c>
      <c r="J4" s="11" t="s">
        <v>68</v>
      </c>
      <c r="K4" s="11" t="s">
        <v>69</v>
      </c>
      <c r="L4" s="11" t="s">
        <v>70</v>
      </c>
      <c r="M4" s="11" t="s">
        <v>71</v>
      </c>
      <c r="N4" s="11" t="s">
        <v>56</v>
      </c>
    </row>
    <row r="5" spans="1:15" x14ac:dyDescent="0.3">
      <c r="A5" s="10">
        <v>3</v>
      </c>
      <c r="B5" s="11" t="s">
        <v>213</v>
      </c>
      <c r="C5" s="11" t="s">
        <v>214</v>
      </c>
      <c r="D5" s="11" t="s">
        <v>14</v>
      </c>
      <c r="E5" s="12">
        <v>0.5781752</v>
      </c>
      <c r="F5" s="12">
        <v>0.66765625094092995</v>
      </c>
      <c r="G5" s="12">
        <v>0.72081989267401103</v>
      </c>
      <c r="H5" s="11" t="s">
        <v>72</v>
      </c>
      <c r="I5" s="11" t="s">
        <v>67</v>
      </c>
      <c r="J5" s="11" t="s">
        <v>68</v>
      </c>
      <c r="K5" s="11" t="s">
        <v>69</v>
      </c>
      <c r="L5" s="11" t="s">
        <v>73</v>
      </c>
      <c r="M5" s="11" t="s">
        <v>74</v>
      </c>
      <c r="N5" s="11" t="s">
        <v>56</v>
      </c>
    </row>
    <row r="6" spans="1:15" x14ac:dyDescent="0.3">
      <c r="A6" s="10">
        <v>3</v>
      </c>
      <c r="B6" s="11" t="s">
        <v>213</v>
      </c>
      <c r="C6" s="11" t="s">
        <v>214</v>
      </c>
      <c r="D6" s="11" t="s">
        <v>14</v>
      </c>
      <c r="E6" s="12">
        <v>2.2547000000000001</v>
      </c>
      <c r="F6" s="12">
        <v>2.2547000000000001</v>
      </c>
      <c r="G6" s="12">
        <v>2.2547000000000001</v>
      </c>
      <c r="H6" s="11" t="s">
        <v>268</v>
      </c>
      <c r="I6" s="11" t="s">
        <v>269</v>
      </c>
      <c r="J6" s="11" t="s">
        <v>68</v>
      </c>
      <c r="K6" s="11" t="s">
        <v>270</v>
      </c>
      <c r="L6" s="11" t="s">
        <v>271</v>
      </c>
      <c r="M6" s="11" t="s">
        <v>266</v>
      </c>
      <c r="N6" s="11" t="s">
        <v>56</v>
      </c>
    </row>
    <row r="7" spans="1:15" x14ac:dyDescent="0.3">
      <c r="A7" s="10">
        <v>3</v>
      </c>
      <c r="B7" s="11" t="s">
        <v>213</v>
      </c>
      <c r="C7" s="11" t="s">
        <v>214</v>
      </c>
      <c r="D7" s="11" t="s">
        <v>14</v>
      </c>
      <c r="E7" s="12">
        <v>1.3014926930775601</v>
      </c>
      <c r="F7" s="12">
        <v>1.3554349210971</v>
      </c>
      <c r="G7" s="12">
        <v>1.3365487951457899</v>
      </c>
      <c r="H7" s="11" t="s">
        <v>327</v>
      </c>
      <c r="I7" s="11" t="s">
        <v>28</v>
      </c>
      <c r="J7" s="11" t="s">
        <v>155</v>
      </c>
      <c r="K7" s="11" t="s">
        <v>35</v>
      </c>
      <c r="L7" s="11" t="s">
        <v>29</v>
      </c>
      <c r="M7" s="11" t="s">
        <v>328</v>
      </c>
      <c r="N7" s="11" t="s">
        <v>56</v>
      </c>
    </row>
    <row r="8" spans="1:15" x14ac:dyDescent="0.3">
      <c r="A8" s="10">
        <v>3</v>
      </c>
      <c r="B8" s="11" t="s">
        <v>213</v>
      </c>
      <c r="C8" s="11" t="s">
        <v>214</v>
      </c>
      <c r="D8" s="11" t="s">
        <v>14</v>
      </c>
      <c r="E8" s="12">
        <v>2.0686890950792298</v>
      </c>
      <c r="F8" s="12">
        <v>2.1544288763794501</v>
      </c>
      <c r="G8" s="12">
        <v>2.12440986589128</v>
      </c>
      <c r="H8" s="11" t="s">
        <v>329</v>
      </c>
      <c r="I8" s="11" t="s">
        <v>28</v>
      </c>
      <c r="J8" s="11" t="s">
        <v>155</v>
      </c>
      <c r="K8" s="11" t="s">
        <v>35</v>
      </c>
      <c r="L8" s="11" t="s">
        <v>29</v>
      </c>
      <c r="M8" s="11" t="s">
        <v>330</v>
      </c>
      <c r="N8" s="11" t="s">
        <v>56</v>
      </c>
    </row>
    <row r="9" spans="1:15" x14ac:dyDescent="0.3">
      <c r="A9" s="10">
        <v>3</v>
      </c>
      <c r="B9" s="11" t="s">
        <v>213</v>
      </c>
      <c r="C9" s="11" t="s">
        <v>214</v>
      </c>
      <c r="D9" s="11" t="s">
        <v>14</v>
      </c>
      <c r="E9" s="12">
        <v>2.67513679999999E-2</v>
      </c>
      <c r="F9" s="12">
        <v>1.71054420384615E-2</v>
      </c>
      <c r="G9" s="12">
        <v>1.4275970423076901E-2</v>
      </c>
      <c r="H9" s="11" t="s">
        <v>331</v>
      </c>
      <c r="I9" s="11" t="s">
        <v>28</v>
      </c>
      <c r="J9" s="11" t="s">
        <v>155</v>
      </c>
      <c r="K9" s="11" t="s">
        <v>35</v>
      </c>
      <c r="L9" s="11" t="s">
        <v>332</v>
      </c>
      <c r="M9" s="11" t="s">
        <v>156</v>
      </c>
      <c r="N9" s="11" t="s">
        <v>56</v>
      </c>
    </row>
    <row r="10" spans="1:15" x14ac:dyDescent="0.3">
      <c r="A10" s="10">
        <v>3</v>
      </c>
      <c r="B10" s="11" t="s">
        <v>213</v>
      </c>
      <c r="C10" s="11" t="s">
        <v>214</v>
      </c>
      <c r="D10" s="11" t="s">
        <v>14</v>
      </c>
      <c r="E10" s="12">
        <v>1.604327180439</v>
      </c>
      <c r="F10" s="12">
        <v>2.2846871886295101</v>
      </c>
      <c r="G10" s="12">
        <v>2.5480812202987302</v>
      </c>
      <c r="H10" s="11" t="s">
        <v>154</v>
      </c>
      <c r="I10" s="11" t="s">
        <v>30</v>
      </c>
      <c r="J10" s="11" t="s">
        <v>155</v>
      </c>
      <c r="K10" s="11" t="s">
        <v>35</v>
      </c>
      <c r="L10" s="11" t="s">
        <v>31</v>
      </c>
      <c r="M10" s="11" t="s">
        <v>156</v>
      </c>
      <c r="N10" s="11" t="s">
        <v>56</v>
      </c>
    </row>
    <row r="11" spans="1:15" x14ac:dyDescent="0.3">
      <c r="A11" s="10">
        <v>3</v>
      </c>
      <c r="B11" s="11" t="s">
        <v>213</v>
      </c>
      <c r="C11" s="11" t="s">
        <v>214</v>
      </c>
      <c r="D11" s="11" t="s">
        <v>14</v>
      </c>
      <c r="E11" s="12">
        <v>21.2301482030106</v>
      </c>
      <c r="F11" s="12">
        <v>18.395021721211499</v>
      </c>
      <c r="G11" s="12">
        <v>16.925678778340401</v>
      </c>
      <c r="H11" s="11" t="s">
        <v>157</v>
      </c>
      <c r="I11" s="11" t="s">
        <v>32</v>
      </c>
      <c r="J11" s="11" t="s">
        <v>155</v>
      </c>
      <c r="K11" s="11" t="s">
        <v>35</v>
      </c>
      <c r="L11" s="11" t="s">
        <v>33</v>
      </c>
      <c r="M11" s="11" t="s">
        <v>158</v>
      </c>
      <c r="N11" s="11" t="s">
        <v>56</v>
      </c>
    </row>
    <row r="12" spans="1:15" x14ac:dyDescent="0.3">
      <c r="A12" s="10">
        <v>3</v>
      </c>
      <c r="B12" s="11" t="s">
        <v>213</v>
      </c>
      <c r="C12" s="11" t="s">
        <v>214</v>
      </c>
      <c r="D12" s="11" t="s">
        <v>14</v>
      </c>
      <c r="E12" s="12">
        <v>0.80150118277099802</v>
      </c>
      <c r="F12" s="12">
        <v>0.80150118277099802</v>
      </c>
      <c r="G12" s="12">
        <v>0.80150118277099802</v>
      </c>
      <c r="H12" s="11" t="s">
        <v>333</v>
      </c>
      <c r="I12" s="11" t="s">
        <v>334</v>
      </c>
      <c r="J12" s="11" t="s">
        <v>155</v>
      </c>
      <c r="K12" s="11" t="s">
        <v>35</v>
      </c>
      <c r="L12" s="11" t="s">
        <v>171</v>
      </c>
      <c r="M12" s="11" t="s">
        <v>159</v>
      </c>
      <c r="N12" s="11" t="s">
        <v>56</v>
      </c>
    </row>
    <row r="13" spans="1:15" x14ac:dyDescent="0.3">
      <c r="A13" s="10">
        <v>3</v>
      </c>
      <c r="B13" s="11" t="s">
        <v>213</v>
      </c>
      <c r="C13" s="11" t="s">
        <v>214</v>
      </c>
      <c r="D13" s="11" t="s">
        <v>14</v>
      </c>
      <c r="E13" s="12">
        <v>0.84779086513994995</v>
      </c>
      <c r="F13" s="12">
        <v>0.63834186092577505</v>
      </c>
      <c r="G13" s="12">
        <v>0.53225730034976404</v>
      </c>
      <c r="H13" s="11" t="s">
        <v>335</v>
      </c>
      <c r="I13" s="11" t="s">
        <v>336</v>
      </c>
      <c r="J13" s="11" t="s">
        <v>155</v>
      </c>
      <c r="K13" s="11" t="s">
        <v>36</v>
      </c>
      <c r="L13" s="11" t="s">
        <v>337</v>
      </c>
      <c r="M13" s="11" t="s">
        <v>159</v>
      </c>
      <c r="N13" s="11" t="s">
        <v>56</v>
      </c>
    </row>
    <row r="14" spans="1:15" x14ac:dyDescent="0.3">
      <c r="A14" s="10">
        <v>3</v>
      </c>
      <c r="B14" s="11" t="s">
        <v>213</v>
      </c>
      <c r="C14" s="11" t="s">
        <v>214</v>
      </c>
      <c r="D14" s="11" t="s">
        <v>14</v>
      </c>
      <c r="E14" s="12">
        <v>13.5580190839695</v>
      </c>
      <c r="F14" s="12">
        <v>10.208474151345801</v>
      </c>
      <c r="G14" s="12">
        <v>8.5119513932636295</v>
      </c>
      <c r="H14" s="11" t="s">
        <v>338</v>
      </c>
      <c r="I14" s="11" t="s">
        <v>336</v>
      </c>
      <c r="J14" s="11" t="s">
        <v>155</v>
      </c>
      <c r="K14" s="11" t="s">
        <v>36</v>
      </c>
      <c r="L14" s="11" t="s">
        <v>339</v>
      </c>
      <c r="M14" s="11" t="s">
        <v>159</v>
      </c>
      <c r="N14" s="11" t="s">
        <v>56</v>
      </c>
    </row>
    <row r="15" spans="1:15" x14ac:dyDescent="0.3">
      <c r="A15" s="10">
        <v>3</v>
      </c>
      <c r="B15" s="11" t="s">
        <v>213</v>
      </c>
      <c r="C15" s="11" t="s">
        <v>214</v>
      </c>
      <c r="D15" s="11" t="s">
        <v>14</v>
      </c>
      <c r="E15" s="12">
        <v>4.1259119999999998E-3</v>
      </c>
      <c r="F15" s="12">
        <v>3.8585555839612002E-3</v>
      </c>
      <c r="G15" s="12">
        <v>4.0914056160041004E-3</v>
      </c>
      <c r="H15" s="11" t="s">
        <v>340</v>
      </c>
      <c r="I15" s="11" t="s">
        <v>34</v>
      </c>
      <c r="J15" s="11" t="s">
        <v>155</v>
      </c>
      <c r="K15" s="11" t="s">
        <v>36</v>
      </c>
      <c r="L15" s="11" t="s">
        <v>332</v>
      </c>
      <c r="M15" s="11" t="s">
        <v>159</v>
      </c>
      <c r="N15" s="11" t="s">
        <v>56</v>
      </c>
    </row>
    <row r="16" spans="1:15" x14ac:dyDescent="0.3">
      <c r="A16" s="10">
        <v>3</v>
      </c>
      <c r="B16" s="11" t="s">
        <v>213</v>
      </c>
      <c r="C16" s="11" t="s">
        <v>214</v>
      </c>
      <c r="D16" s="11" t="s">
        <v>14</v>
      </c>
      <c r="E16" s="12">
        <v>0.29123900000000003</v>
      </c>
      <c r="F16" s="12">
        <v>0.31421467382413099</v>
      </c>
      <c r="G16" s="12">
        <v>0.32568870782864001</v>
      </c>
      <c r="H16" s="11" t="s">
        <v>341</v>
      </c>
      <c r="I16" s="11" t="s">
        <v>342</v>
      </c>
      <c r="J16" s="11" t="s">
        <v>155</v>
      </c>
      <c r="K16" s="11" t="s">
        <v>36</v>
      </c>
      <c r="L16" s="11" t="s">
        <v>171</v>
      </c>
      <c r="M16" s="11" t="s">
        <v>159</v>
      </c>
      <c r="N16" s="11" t="s">
        <v>56</v>
      </c>
    </row>
    <row r="17" spans="1:14" x14ac:dyDescent="0.3">
      <c r="A17" s="10">
        <v>3</v>
      </c>
      <c r="B17" s="11" t="s">
        <v>213</v>
      </c>
      <c r="C17" s="11" t="s">
        <v>214</v>
      </c>
      <c r="D17" s="11" t="s">
        <v>14</v>
      </c>
      <c r="E17" s="12">
        <v>18.449145000000001</v>
      </c>
      <c r="F17" s="12">
        <v>10.408442021008799</v>
      </c>
      <c r="G17" s="12">
        <v>8.0748710283010698</v>
      </c>
      <c r="H17" s="11" t="s">
        <v>160</v>
      </c>
      <c r="I17" s="11" t="s">
        <v>161</v>
      </c>
      <c r="J17" s="11" t="s">
        <v>155</v>
      </c>
      <c r="K17" s="11" t="s">
        <v>162</v>
      </c>
      <c r="L17" s="11" t="s">
        <v>29</v>
      </c>
      <c r="M17" s="11" t="s">
        <v>156</v>
      </c>
      <c r="N17" s="11" t="s">
        <v>56</v>
      </c>
    </row>
    <row r="18" spans="1:14" x14ac:dyDescent="0.3">
      <c r="A18" s="10">
        <v>3</v>
      </c>
      <c r="B18" s="11" t="s">
        <v>213</v>
      </c>
      <c r="C18" s="11" t="s">
        <v>214</v>
      </c>
      <c r="D18" s="11" t="s">
        <v>14</v>
      </c>
      <c r="E18" s="12">
        <v>0.34976575452818098</v>
      </c>
      <c r="F18" s="12">
        <v>0.34976575452818098</v>
      </c>
      <c r="G18" s="12">
        <v>0.34976575452818098</v>
      </c>
      <c r="H18" s="11" t="s">
        <v>163</v>
      </c>
      <c r="I18" s="11" t="s">
        <v>164</v>
      </c>
      <c r="J18" s="11" t="s">
        <v>155</v>
      </c>
      <c r="K18" s="11" t="s">
        <v>162</v>
      </c>
      <c r="L18" s="11" t="s">
        <v>165</v>
      </c>
      <c r="M18" s="11" t="s">
        <v>156</v>
      </c>
      <c r="N18" s="11" t="s">
        <v>56</v>
      </c>
    </row>
    <row r="19" spans="1:14" x14ac:dyDescent="0.3">
      <c r="A19" s="10">
        <v>3</v>
      </c>
      <c r="B19" s="11" t="s">
        <v>213</v>
      </c>
      <c r="C19" s="11" t="s">
        <v>214</v>
      </c>
      <c r="D19" s="11" t="s">
        <v>14</v>
      </c>
      <c r="E19" s="12">
        <v>0.205565733333333</v>
      </c>
      <c r="F19" s="12">
        <v>0.11597388480095699</v>
      </c>
      <c r="G19" s="12">
        <v>8.9972558864098801E-2</v>
      </c>
      <c r="H19" s="11" t="s">
        <v>343</v>
      </c>
      <c r="I19" s="11" t="s">
        <v>161</v>
      </c>
      <c r="J19" s="11" t="s">
        <v>155</v>
      </c>
      <c r="K19" s="11" t="s">
        <v>162</v>
      </c>
      <c r="L19" s="11" t="s">
        <v>332</v>
      </c>
      <c r="M19" s="11" t="s">
        <v>344</v>
      </c>
      <c r="N19" s="11" t="s">
        <v>56</v>
      </c>
    </row>
    <row r="20" spans="1:14" x14ac:dyDescent="0.3">
      <c r="A20" s="10">
        <v>3</v>
      </c>
      <c r="B20" s="11" t="s">
        <v>213</v>
      </c>
      <c r="C20" s="11" t="s">
        <v>214</v>
      </c>
      <c r="D20" s="11" t="s">
        <v>14</v>
      </c>
      <c r="E20" s="12">
        <v>16.083913999016499</v>
      </c>
      <c r="F20" s="12">
        <v>14.1275832349871</v>
      </c>
      <c r="G20" s="12">
        <v>14.1155827395656</v>
      </c>
      <c r="H20" s="11" t="s">
        <v>166</v>
      </c>
      <c r="I20" s="11" t="s">
        <v>167</v>
      </c>
      <c r="J20" s="11" t="s">
        <v>155</v>
      </c>
      <c r="K20" s="11" t="s">
        <v>162</v>
      </c>
      <c r="L20" s="11" t="s">
        <v>31</v>
      </c>
      <c r="M20" s="11" t="s">
        <v>156</v>
      </c>
      <c r="N20" s="11" t="s">
        <v>56</v>
      </c>
    </row>
    <row r="21" spans="1:14" x14ac:dyDescent="0.3">
      <c r="A21" s="10">
        <v>3</v>
      </c>
      <c r="B21" s="11" t="s">
        <v>213</v>
      </c>
      <c r="C21" s="11" t="s">
        <v>214</v>
      </c>
      <c r="D21" s="11" t="s">
        <v>14</v>
      </c>
      <c r="E21" s="12">
        <v>5.72291075890986</v>
      </c>
      <c r="F21" s="12">
        <v>5.44913625041786</v>
      </c>
      <c r="G21" s="12">
        <v>5.4145503290792796</v>
      </c>
      <c r="H21" s="11" t="s">
        <v>168</v>
      </c>
      <c r="I21" s="11" t="s">
        <v>169</v>
      </c>
      <c r="J21" s="11" t="s">
        <v>155</v>
      </c>
      <c r="K21" s="11" t="s">
        <v>162</v>
      </c>
      <c r="L21" s="11" t="s">
        <v>33</v>
      </c>
      <c r="M21" s="11" t="s">
        <v>156</v>
      </c>
      <c r="N21" s="11" t="s">
        <v>56</v>
      </c>
    </row>
    <row r="22" spans="1:14" x14ac:dyDescent="0.3">
      <c r="A22" s="10">
        <v>3</v>
      </c>
      <c r="B22" s="11" t="s">
        <v>213</v>
      </c>
      <c r="C22" s="11" t="s">
        <v>214</v>
      </c>
      <c r="D22" s="11" t="s">
        <v>14</v>
      </c>
      <c r="E22" s="12">
        <v>1.04877908443416</v>
      </c>
      <c r="F22" s="12">
        <v>1.04877908443416</v>
      </c>
      <c r="G22" s="12">
        <v>1.04877908443416</v>
      </c>
      <c r="H22" s="11" t="s">
        <v>170</v>
      </c>
      <c r="I22" s="11" t="s">
        <v>164</v>
      </c>
      <c r="J22" s="11" t="s">
        <v>155</v>
      </c>
      <c r="K22" s="11" t="s">
        <v>162</v>
      </c>
      <c r="L22" s="11" t="s">
        <v>171</v>
      </c>
      <c r="M22" s="11" t="s">
        <v>172</v>
      </c>
      <c r="N22" s="11" t="s">
        <v>56</v>
      </c>
    </row>
    <row r="23" spans="1:14" x14ac:dyDescent="0.3">
      <c r="A23" s="10">
        <v>3</v>
      </c>
      <c r="B23" s="11" t="s">
        <v>213</v>
      </c>
      <c r="C23" s="11" t="s">
        <v>214</v>
      </c>
      <c r="D23" s="11" t="s">
        <v>14</v>
      </c>
      <c r="E23" s="12">
        <v>0.49938880267172397</v>
      </c>
      <c r="F23" s="12">
        <v>0.49938880267172397</v>
      </c>
      <c r="G23" s="12">
        <v>0.49938880267172397</v>
      </c>
      <c r="H23" s="11" t="s">
        <v>345</v>
      </c>
      <c r="I23" s="11" t="s">
        <v>164</v>
      </c>
      <c r="J23" s="11" t="s">
        <v>155</v>
      </c>
      <c r="K23" s="11" t="s">
        <v>162</v>
      </c>
      <c r="L23" s="11" t="s">
        <v>171</v>
      </c>
      <c r="M23" s="11" t="s">
        <v>346</v>
      </c>
      <c r="N23" s="11" t="s">
        <v>56</v>
      </c>
    </row>
    <row r="24" spans="1:14" x14ac:dyDescent="0.3">
      <c r="A24" s="10">
        <v>3</v>
      </c>
      <c r="B24" s="11" t="s">
        <v>213</v>
      </c>
      <c r="C24" s="11" t="s">
        <v>214</v>
      </c>
      <c r="D24" s="11" t="s">
        <v>14</v>
      </c>
      <c r="E24" s="12">
        <v>8.5480976345327697E-2</v>
      </c>
      <c r="F24" s="12">
        <v>8.5480976345327697E-2</v>
      </c>
      <c r="G24" s="12">
        <v>8.5480976345327697E-2</v>
      </c>
      <c r="H24" s="11" t="s">
        <v>347</v>
      </c>
      <c r="I24" s="11" t="s">
        <v>164</v>
      </c>
      <c r="J24" s="11" t="s">
        <v>155</v>
      </c>
      <c r="K24" s="11" t="s">
        <v>162</v>
      </c>
      <c r="L24" s="11" t="s">
        <v>171</v>
      </c>
      <c r="M24" s="11" t="s">
        <v>348</v>
      </c>
      <c r="N24" s="11" t="s">
        <v>56</v>
      </c>
    </row>
    <row r="25" spans="1:14" x14ac:dyDescent="0.3">
      <c r="A25" s="10">
        <v>3</v>
      </c>
      <c r="B25" s="11" t="s">
        <v>213</v>
      </c>
      <c r="C25" s="11" t="s">
        <v>214</v>
      </c>
      <c r="D25" s="11" t="s">
        <v>14</v>
      </c>
      <c r="E25" s="12">
        <v>0.34492326291542502</v>
      </c>
      <c r="F25" s="12">
        <v>0.34492326291542502</v>
      </c>
      <c r="G25" s="12">
        <v>0.34492326291542502</v>
      </c>
      <c r="H25" s="11" t="s">
        <v>349</v>
      </c>
      <c r="I25" s="11" t="s">
        <v>164</v>
      </c>
      <c r="J25" s="11" t="s">
        <v>155</v>
      </c>
      <c r="K25" s="11" t="s">
        <v>162</v>
      </c>
      <c r="L25" s="11" t="s">
        <v>171</v>
      </c>
      <c r="M25" s="11" t="s">
        <v>350</v>
      </c>
      <c r="N25" s="11" t="s">
        <v>56</v>
      </c>
    </row>
    <row r="26" spans="1:14" x14ac:dyDescent="0.3">
      <c r="A26" s="10">
        <v>3</v>
      </c>
      <c r="B26" s="11" t="s">
        <v>213</v>
      </c>
      <c r="C26" s="11" t="s">
        <v>214</v>
      </c>
      <c r="D26" s="11" t="s">
        <v>14</v>
      </c>
      <c r="E26" s="12">
        <v>0.53987980836264804</v>
      </c>
      <c r="F26" s="12">
        <v>0.53987980836264804</v>
      </c>
      <c r="G26" s="12">
        <v>0.53987980836264804</v>
      </c>
      <c r="H26" s="11" t="s">
        <v>351</v>
      </c>
      <c r="I26" s="11" t="s">
        <v>164</v>
      </c>
      <c r="J26" s="11" t="s">
        <v>155</v>
      </c>
      <c r="K26" s="11" t="s">
        <v>162</v>
      </c>
      <c r="L26" s="11" t="s">
        <v>171</v>
      </c>
      <c r="M26" s="11" t="s">
        <v>352</v>
      </c>
      <c r="N26" s="11" t="s">
        <v>56</v>
      </c>
    </row>
    <row r="27" spans="1:14" x14ac:dyDescent="0.3">
      <c r="A27" s="10">
        <v>3</v>
      </c>
      <c r="B27" s="11" t="s">
        <v>213</v>
      </c>
      <c r="C27" s="11" t="s">
        <v>214</v>
      </c>
      <c r="D27" s="11" t="s">
        <v>14</v>
      </c>
      <c r="E27" s="12">
        <v>2.84936558093721E-2</v>
      </c>
      <c r="F27" s="12">
        <v>2.84936558093721E-2</v>
      </c>
      <c r="G27" s="12">
        <v>2.84936558093721E-2</v>
      </c>
      <c r="H27" s="11" t="s">
        <v>353</v>
      </c>
      <c r="I27" s="11" t="s">
        <v>164</v>
      </c>
      <c r="J27" s="11" t="s">
        <v>155</v>
      </c>
      <c r="K27" s="11" t="s">
        <v>162</v>
      </c>
      <c r="L27" s="11" t="s">
        <v>171</v>
      </c>
      <c r="M27" s="11" t="s">
        <v>354</v>
      </c>
      <c r="N27" s="11" t="s">
        <v>56</v>
      </c>
    </row>
    <row r="28" spans="1:14" x14ac:dyDescent="0.3">
      <c r="A28" s="10">
        <v>3</v>
      </c>
      <c r="B28" s="11" t="s">
        <v>213</v>
      </c>
      <c r="C28" s="11" t="s">
        <v>214</v>
      </c>
      <c r="D28" s="11" t="s">
        <v>14</v>
      </c>
      <c r="E28" s="12">
        <v>3.6880609999999998</v>
      </c>
      <c r="F28" s="12">
        <v>3.6880609999999998</v>
      </c>
      <c r="G28" s="12">
        <v>3.6880609999999998</v>
      </c>
      <c r="H28" s="11" t="s">
        <v>355</v>
      </c>
      <c r="I28" s="11" t="s">
        <v>164</v>
      </c>
      <c r="J28" s="11" t="s">
        <v>155</v>
      </c>
      <c r="K28" s="11" t="s">
        <v>162</v>
      </c>
      <c r="L28" s="11" t="s">
        <v>171</v>
      </c>
      <c r="M28" s="11" t="s">
        <v>356</v>
      </c>
      <c r="N28" s="11" t="s">
        <v>56</v>
      </c>
    </row>
    <row r="29" spans="1:14" x14ac:dyDescent="0.3">
      <c r="A29" s="10">
        <v>3</v>
      </c>
      <c r="B29" s="11" t="s">
        <v>213</v>
      </c>
      <c r="C29" s="11" t="s">
        <v>214</v>
      </c>
      <c r="D29" s="11" t="s">
        <v>14</v>
      </c>
      <c r="E29" s="12">
        <v>0.44639319153274098</v>
      </c>
      <c r="F29" s="12">
        <v>0.44639319153274098</v>
      </c>
      <c r="G29" s="12">
        <v>0.44639319153274098</v>
      </c>
      <c r="H29" s="11" t="s">
        <v>173</v>
      </c>
      <c r="I29" s="11" t="s">
        <v>164</v>
      </c>
      <c r="J29" s="11" t="s">
        <v>155</v>
      </c>
      <c r="K29" s="11" t="s">
        <v>162</v>
      </c>
      <c r="L29" s="11" t="s">
        <v>171</v>
      </c>
      <c r="M29" s="11" t="s">
        <v>174</v>
      </c>
      <c r="N29" s="11" t="s">
        <v>56</v>
      </c>
    </row>
    <row r="30" spans="1:14" x14ac:dyDescent="0.3">
      <c r="A30" s="10">
        <v>3</v>
      </c>
      <c r="B30" s="11" t="s">
        <v>213</v>
      </c>
      <c r="C30" s="11" t="s">
        <v>214</v>
      </c>
      <c r="D30" s="11" t="s">
        <v>14</v>
      </c>
      <c r="E30" s="12">
        <v>0.55126476875611197</v>
      </c>
      <c r="F30" s="12">
        <v>0.55126476875611197</v>
      </c>
      <c r="G30" s="12">
        <v>0.55126476875611197</v>
      </c>
      <c r="H30" s="11" t="s">
        <v>175</v>
      </c>
      <c r="I30" s="11" t="s">
        <v>164</v>
      </c>
      <c r="J30" s="11" t="s">
        <v>155</v>
      </c>
      <c r="K30" s="11" t="s">
        <v>162</v>
      </c>
      <c r="L30" s="11" t="s">
        <v>171</v>
      </c>
      <c r="M30" s="11" t="s">
        <v>176</v>
      </c>
      <c r="N30" s="11" t="s">
        <v>56</v>
      </c>
    </row>
    <row r="31" spans="1:14" x14ac:dyDescent="0.3">
      <c r="A31" s="10">
        <v>3</v>
      </c>
      <c r="B31" s="11" t="s">
        <v>213</v>
      </c>
      <c r="C31" s="11" t="s">
        <v>214</v>
      </c>
      <c r="D31" s="11" t="s">
        <v>14</v>
      </c>
      <c r="E31" s="12">
        <v>0.69190943349993095</v>
      </c>
      <c r="F31" s="12">
        <v>0.69190943349993095</v>
      </c>
      <c r="G31" s="12">
        <v>0.69190943349993095</v>
      </c>
      <c r="H31" s="11" t="s">
        <v>177</v>
      </c>
      <c r="I31" s="11" t="s">
        <v>164</v>
      </c>
      <c r="J31" s="11" t="s">
        <v>155</v>
      </c>
      <c r="K31" s="11" t="s">
        <v>162</v>
      </c>
      <c r="L31" s="11" t="s">
        <v>171</v>
      </c>
      <c r="M31" s="11" t="s">
        <v>178</v>
      </c>
      <c r="N31" s="11" t="s">
        <v>56</v>
      </c>
    </row>
    <row r="32" spans="1:14" x14ac:dyDescent="0.3">
      <c r="A32" s="10">
        <v>3</v>
      </c>
      <c r="B32" s="11" t="s">
        <v>213</v>
      </c>
      <c r="C32" s="11" t="s">
        <v>214</v>
      </c>
      <c r="D32" s="11" t="s">
        <v>14</v>
      </c>
      <c r="E32" s="12">
        <v>1.4744252245701801</v>
      </c>
      <c r="F32" s="12">
        <v>1.4744252245701801</v>
      </c>
      <c r="G32" s="12">
        <v>1.4744252245701801</v>
      </c>
      <c r="H32" s="11" t="s">
        <v>179</v>
      </c>
      <c r="I32" s="11" t="s">
        <v>164</v>
      </c>
      <c r="J32" s="11" t="s">
        <v>155</v>
      </c>
      <c r="K32" s="11" t="s">
        <v>162</v>
      </c>
      <c r="L32" s="11" t="s">
        <v>171</v>
      </c>
      <c r="M32" s="11" t="s">
        <v>180</v>
      </c>
      <c r="N32" s="11" t="s">
        <v>56</v>
      </c>
    </row>
    <row r="33" spans="1:14" x14ac:dyDescent="0.3">
      <c r="A33" s="10">
        <v>3</v>
      </c>
      <c r="B33" s="11" t="s">
        <v>213</v>
      </c>
      <c r="C33" s="11" t="s">
        <v>214</v>
      </c>
      <c r="D33" s="11" t="s">
        <v>14</v>
      </c>
      <c r="E33" s="12">
        <v>1.8208134069629001</v>
      </c>
      <c r="F33" s="12">
        <v>1.8208134069629001</v>
      </c>
      <c r="G33" s="12">
        <v>1.8208134069629001</v>
      </c>
      <c r="H33" s="11" t="s">
        <v>181</v>
      </c>
      <c r="I33" s="11" t="s">
        <v>164</v>
      </c>
      <c r="J33" s="11" t="s">
        <v>155</v>
      </c>
      <c r="K33" s="11" t="s">
        <v>162</v>
      </c>
      <c r="L33" s="11" t="s">
        <v>171</v>
      </c>
      <c r="M33" s="11" t="s">
        <v>182</v>
      </c>
      <c r="N33" s="11" t="s">
        <v>56</v>
      </c>
    </row>
    <row r="34" spans="1:14" x14ac:dyDescent="0.3">
      <c r="A34" s="10">
        <v>3</v>
      </c>
      <c r="B34" s="11" t="s">
        <v>213</v>
      </c>
      <c r="C34" s="11" t="s">
        <v>214</v>
      </c>
      <c r="D34" s="11" t="s">
        <v>14</v>
      </c>
      <c r="E34" s="12">
        <v>2.2853590980837799</v>
      </c>
      <c r="F34" s="12">
        <v>2.2853590980837799</v>
      </c>
      <c r="G34" s="12">
        <v>2.2853590980837799</v>
      </c>
      <c r="H34" s="11" t="s">
        <v>183</v>
      </c>
      <c r="I34" s="11" t="s">
        <v>164</v>
      </c>
      <c r="J34" s="11" t="s">
        <v>155</v>
      </c>
      <c r="K34" s="11" t="s">
        <v>162</v>
      </c>
      <c r="L34" s="11" t="s">
        <v>171</v>
      </c>
      <c r="M34" s="11" t="s">
        <v>184</v>
      </c>
      <c r="N34" s="11" t="s">
        <v>56</v>
      </c>
    </row>
    <row r="35" spans="1:14" x14ac:dyDescent="0.3">
      <c r="A35" s="10">
        <v>3</v>
      </c>
      <c r="B35" s="11" t="s">
        <v>213</v>
      </c>
      <c r="C35" s="11" t="s">
        <v>214</v>
      </c>
      <c r="D35" s="11" t="s">
        <v>14</v>
      </c>
      <c r="E35" s="12">
        <v>0.79191239168134897</v>
      </c>
      <c r="F35" s="12">
        <v>0.79191239168134897</v>
      </c>
      <c r="G35" s="12">
        <v>0.79191239168134897</v>
      </c>
      <c r="H35" s="11" t="s">
        <v>357</v>
      </c>
      <c r="I35" s="11" t="s">
        <v>164</v>
      </c>
      <c r="J35" s="11" t="s">
        <v>155</v>
      </c>
      <c r="K35" s="11" t="s">
        <v>162</v>
      </c>
      <c r="L35" s="11" t="s">
        <v>171</v>
      </c>
      <c r="M35" s="11" t="s">
        <v>358</v>
      </c>
      <c r="N35" s="11" t="s">
        <v>56</v>
      </c>
    </row>
    <row r="36" spans="1:14" x14ac:dyDescent="0.3">
      <c r="A36" s="10">
        <v>3</v>
      </c>
      <c r="B36" s="11" t="s">
        <v>213</v>
      </c>
      <c r="C36" s="11" t="s">
        <v>214</v>
      </c>
      <c r="D36" s="11" t="s">
        <v>14</v>
      </c>
      <c r="E36" s="12">
        <v>8.5811440000000001</v>
      </c>
      <c r="F36" s="12">
        <v>8.5811440000000001</v>
      </c>
      <c r="G36" s="12">
        <v>8.5811440000000001</v>
      </c>
      <c r="H36" s="11" t="s">
        <v>364</v>
      </c>
      <c r="I36" s="11" t="s">
        <v>50</v>
      </c>
      <c r="J36" s="11" t="s">
        <v>209</v>
      </c>
      <c r="K36" s="11" t="s">
        <v>365</v>
      </c>
      <c r="L36" s="11" t="s">
        <v>366</v>
      </c>
      <c r="M36" s="11" t="s">
        <v>367</v>
      </c>
      <c r="N36" s="11" t="s">
        <v>56</v>
      </c>
    </row>
    <row r="37" spans="1:14" x14ac:dyDescent="0.3">
      <c r="A37" s="10">
        <v>3</v>
      </c>
      <c r="B37" s="11" t="s">
        <v>213</v>
      </c>
      <c r="C37" s="11" t="s">
        <v>214</v>
      </c>
      <c r="D37" s="11" t="s">
        <v>14</v>
      </c>
      <c r="E37" s="12">
        <v>0.16281570000000001</v>
      </c>
      <c r="F37" s="12">
        <v>0.16281570000000001</v>
      </c>
      <c r="G37" s="12">
        <v>0.16281570000000001</v>
      </c>
      <c r="H37" s="11" t="s">
        <v>368</v>
      </c>
      <c r="I37" s="11" t="s">
        <v>50</v>
      </c>
      <c r="J37" s="11" t="s">
        <v>209</v>
      </c>
      <c r="K37" s="11" t="s">
        <v>365</v>
      </c>
      <c r="L37" s="11" t="s">
        <v>366</v>
      </c>
      <c r="M37" s="11" t="s">
        <v>369</v>
      </c>
      <c r="N37" s="11" t="s">
        <v>56</v>
      </c>
    </row>
    <row r="38" spans="1:14" x14ac:dyDescent="0.3">
      <c r="A38" s="10">
        <v>3</v>
      </c>
      <c r="B38" s="11" t="s">
        <v>213</v>
      </c>
      <c r="C38" s="11" t="s">
        <v>214</v>
      </c>
      <c r="D38" s="11" t="s">
        <v>14</v>
      </c>
      <c r="E38" s="12">
        <v>0.2018914</v>
      </c>
      <c r="F38" s="12">
        <v>0.2018914</v>
      </c>
      <c r="G38" s="12">
        <v>0.2018914</v>
      </c>
      <c r="H38" s="11" t="s">
        <v>370</v>
      </c>
      <c r="I38" s="11" t="s">
        <v>50</v>
      </c>
      <c r="J38" s="11" t="s">
        <v>209</v>
      </c>
      <c r="K38" s="11" t="s">
        <v>365</v>
      </c>
      <c r="L38" s="11" t="s">
        <v>366</v>
      </c>
      <c r="M38" s="11" t="s">
        <v>371</v>
      </c>
      <c r="N38" s="11" t="s">
        <v>56</v>
      </c>
    </row>
    <row r="39" spans="1:14" x14ac:dyDescent="0.3">
      <c r="A39" s="10">
        <v>3</v>
      </c>
      <c r="B39" s="11" t="s">
        <v>213</v>
      </c>
      <c r="C39" s="11" t="s">
        <v>214</v>
      </c>
      <c r="D39" s="11" t="s">
        <v>14</v>
      </c>
      <c r="E39" s="12">
        <v>10.25108</v>
      </c>
      <c r="F39" s="12">
        <v>10.25108</v>
      </c>
      <c r="G39" s="12">
        <v>10.25108</v>
      </c>
      <c r="H39" s="11" t="s">
        <v>372</v>
      </c>
      <c r="I39" s="11" t="s">
        <v>50</v>
      </c>
      <c r="J39" s="11" t="s">
        <v>209</v>
      </c>
      <c r="K39" s="11" t="s">
        <v>365</v>
      </c>
      <c r="L39" s="11" t="s">
        <v>162</v>
      </c>
      <c r="M39" s="11" t="s">
        <v>373</v>
      </c>
      <c r="N39" s="11" t="s">
        <v>56</v>
      </c>
    </row>
    <row r="40" spans="1:14" x14ac:dyDescent="0.3">
      <c r="A40" s="10">
        <v>3</v>
      </c>
      <c r="B40" s="11" t="s">
        <v>213</v>
      </c>
      <c r="C40" s="11" t="s">
        <v>215</v>
      </c>
      <c r="D40" s="11" t="s">
        <v>14</v>
      </c>
      <c r="E40" s="12">
        <v>0.47437800000000002</v>
      </c>
      <c r="F40" s="12">
        <v>0.47437800000000002</v>
      </c>
      <c r="G40" s="12">
        <v>0.47437800000000002</v>
      </c>
      <c r="H40" s="11" t="s">
        <v>235</v>
      </c>
      <c r="I40" s="11" t="s">
        <v>236</v>
      </c>
      <c r="J40" s="11" t="s">
        <v>68</v>
      </c>
      <c r="K40" s="11" t="s">
        <v>237</v>
      </c>
      <c r="L40" s="11" t="s">
        <v>238</v>
      </c>
      <c r="M40" s="11" t="s">
        <v>239</v>
      </c>
      <c r="N40" s="11" t="s">
        <v>56</v>
      </c>
    </row>
    <row r="41" spans="1:14" x14ac:dyDescent="0.3">
      <c r="A41" s="10">
        <v>3</v>
      </c>
      <c r="B41" s="11" t="s">
        <v>213</v>
      </c>
      <c r="C41" s="11" t="s">
        <v>215</v>
      </c>
      <c r="D41" s="11" t="s">
        <v>14</v>
      </c>
      <c r="E41" s="12">
        <v>3.205552</v>
      </c>
      <c r="F41" s="12">
        <v>3.205552</v>
      </c>
      <c r="G41" s="12">
        <v>3.205552</v>
      </c>
      <c r="H41" s="11" t="s">
        <v>240</v>
      </c>
      <c r="I41" s="11" t="s">
        <v>236</v>
      </c>
      <c r="J41" s="11" t="s">
        <v>68</v>
      </c>
      <c r="K41" s="11" t="s">
        <v>237</v>
      </c>
      <c r="L41" s="11" t="s">
        <v>238</v>
      </c>
      <c r="M41" s="11" t="s">
        <v>241</v>
      </c>
      <c r="N41" s="11" t="s">
        <v>56</v>
      </c>
    </row>
    <row r="42" spans="1:14" x14ac:dyDescent="0.3">
      <c r="A42" s="10">
        <v>3</v>
      </c>
      <c r="B42" s="11" t="s">
        <v>213</v>
      </c>
      <c r="C42" s="11" t="s">
        <v>215</v>
      </c>
      <c r="D42" s="11" t="s">
        <v>14</v>
      </c>
      <c r="E42" s="12">
        <v>0.119987223376782</v>
      </c>
      <c r="F42" s="12">
        <v>0.13949258303446799</v>
      </c>
      <c r="G42" s="12">
        <v>0.151173078148928</v>
      </c>
      <c r="H42" s="11" t="s">
        <v>66</v>
      </c>
      <c r="I42" s="11" t="s">
        <v>67</v>
      </c>
      <c r="J42" s="11" t="s">
        <v>68</v>
      </c>
      <c r="K42" s="11" t="s">
        <v>69</v>
      </c>
      <c r="L42" s="11" t="s">
        <v>70</v>
      </c>
      <c r="M42" s="11" t="s">
        <v>71</v>
      </c>
      <c r="N42" s="11" t="s">
        <v>56</v>
      </c>
    </row>
    <row r="43" spans="1:14" x14ac:dyDescent="0.3">
      <c r="A43" s="10">
        <v>3</v>
      </c>
      <c r="B43" s="11" t="s">
        <v>213</v>
      </c>
      <c r="C43" s="11" t="s">
        <v>215</v>
      </c>
      <c r="D43" s="11" t="s">
        <v>14</v>
      </c>
      <c r="E43" s="12">
        <v>9.1600000000000004E-4</v>
      </c>
      <c r="F43" s="12">
        <v>9.1600000000000004E-4</v>
      </c>
      <c r="G43" s="12">
        <v>9.1600000000000004E-4</v>
      </c>
      <c r="H43" s="11" t="s">
        <v>378</v>
      </c>
      <c r="I43" s="11" t="s">
        <v>50</v>
      </c>
      <c r="J43" s="11" t="s">
        <v>68</v>
      </c>
      <c r="K43" s="11" t="s">
        <v>69</v>
      </c>
      <c r="L43" s="11" t="s">
        <v>379</v>
      </c>
      <c r="M43" s="11" t="s">
        <v>380</v>
      </c>
      <c r="N43" s="11" t="s">
        <v>56</v>
      </c>
    </row>
    <row r="44" spans="1:14" x14ac:dyDescent="0.3">
      <c r="A44" s="10">
        <v>3</v>
      </c>
      <c r="B44" s="11" t="s">
        <v>213</v>
      </c>
      <c r="C44" s="11" t="s">
        <v>215</v>
      </c>
      <c r="D44" s="11" t="s">
        <v>14</v>
      </c>
      <c r="E44" s="12">
        <v>0.98448639999999998</v>
      </c>
      <c r="F44" s="12">
        <v>1.1445264506794</v>
      </c>
      <c r="G44" s="12">
        <v>1.2403640595666501</v>
      </c>
      <c r="H44" s="11" t="s">
        <v>72</v>
      </c>
      <c r="I44" s="11" t="s">
        <v>67</v>
      </c>
      <c r="J44" s="11" t="s">
        <v>68</v>
      </c>
      <c r="K44" s="11" t="s">
        <v>69</v>
      </c>
      <c r="L44" s="11" t="s">
        <v>73</v>
      </c>
      <c r="M44" s="11" t="s">
        <v>74</v>
      </c>
      <c r="N44" s="11" t="s">
        <v>56</v>
      </c>
    </row>
    <row r="45" spans="1:14" x14ac:dyDescent="0.3">
      <c r="A45" s="10">
        <v>3</v>
      </c>
      <c r="B45" s="11" t="s">
        <v>213</v>
      </c>
      <c r="C45" s="11" t="s">
        <v>215</v>
      </c>
      <c r="D45" s="11" t="s">
        <v>14</v>
      </c>
      <c r="E45" s="12">
        <v>9.8862699999999997</v>
      </c>
      <c r="F45" s="12">
        <v>9.8862699999999997</v>
      </c>
      <c r="G45" s="12">
        <v>9.8862699999999997</v>
      </c>
      <c r="H45" s="11" t="s">
        <v>268</v>
      </c>
      <c r="I45" s="11" t="s">
        <v>269</v>
      </c>
      <c r="J45" s="11" t="s">
        <v>68</v>
      </c>
      <c r="K45" s="11" t="s">
        <v>270</v>
      </c>
      <c r="L45" s="11" t="s">
        <v>271</v>
      </c>
      <c r="M45" s="11" t="s">
        <v>266</v>
      </c>
      <c r="N45" s="11" t="s">
        <v>56</v>
      </c>
    </row>
    <row r="46" spans="1:14" x14ac:dyDescent="0.3">
      <c r="A46" s="10">
        <v>3</v>
      </c>
      <c r="B46" s="11" t="s">
        <v>213</v>
      </c>
      <c r="C46" s="11" t="s">
        <v>215</v>
      </c>
      <c r="D46" s="11" t="s">
        <v>14</v>
      </c>
      <c r="E46" s="12">
        <v>4.8700000000000002E-4</v>
      </c>
      <c r="F46" s="12">
        <v>4.8700000000000002E-4</v>
      </c>
      <c r="G46" s="12">
        <v>4.8700000000000002E-4</v>
      </c>
      <c r="H46" s="11" t="s">
        <v>272</v>
      </c>
      <c r="I46" s="11" t="s">
        <v>269</v>
      </c>
      <c r="J46" s="11" t="s">
        <v>68</v>
      </c>
      <c r="K46" s="11" t="s">
        <v>270</v>
      </c>
      <c r="L46" s="11" t="s">
        <v>271</v>
      </c>
      <c r="M46" s="11" t="s">
        <v>267</v>
      </c>
      <c r="N46" s="11" t="s">
        <v>56</v>
      </c>
    </row>
    <row r="47" spans="1:14" x14ac:dyDescent="0.3">
      <c r="A47" s="10">
        <v>3</v>
      </c>
      <c r="B47" s="11" t="s">
        <v>213</v>
      </c>
      <c r="C47" s="11" t="s">
        <v>215</v>
      </c>
      <c r="D47" s="11" t="s">
        <v>14</v>
      </c>
      <c r="E47" s="12">
        <v>2.4705879799833199</v>
      </c>
      <c r="F47" s="12">
        <v>2.5729850359694399</v>
      </c>
      <c r="G47" s="12">
        <v>2.5371340196618299</v>
      </c>
      <c r="H47" s="11" t="s">
        <v>327</v>
      </c>
      <c r="I47" s="11" t="s">
        <v>28</v>
      </c>
      <c r="J47" s="11" t="s">
        <v>155</v>
      </c>
      <c r="K47" s="11" t="s">
        <v>35</v>
      </c>
      <c r="L47" s="11" t="s">
        <v>29</v>
      </c>
      <c r="M47" s="11" t="s">
        <v>328</v>
      </c>
      <c r="N47" s="11" t="s">
        <v>56</v>
      </c>
    </row>
    <row r="48" spans="1:14" x14ac:dyDescent="0.3">
      <c r="A48" s="10">
        <v>3</v>
      </c>
      <c r="B48" s="11" t="s">
        <v>213</v>
      </c>
      <c r="C48" s="11" t="s">
        <v>215</v>
      </c>
      <c r="D48" s="11" t="s">
        <v>14</v>
      </c>
      <c r="E48" s="12">
        <v>3.9269344528774002</v>
      </c>
      <c r="F48" s="12">
        <v>4.08969187349265</v>
      </c>
      <c r="G48" s="12">
        <v>4.0327076283454701</v>
      </c>
      <c r="H48" s="11" t="s">
        <v>329</v>
      </c>
      <c r="I48" s="11" t="s">
        <v>28</v>
      </c>
      <c r="J48" s="11" t="s">
        <v>155</v>
      </c>
      <c r="K48" s="11" t="s">
        <v>35</v>
      </c>
      <c r="L48" s="11" t="s">
        <v>29</v>
      </c>
      <c r="M48" s="11" t="s">
        <v>330</v>
      </c>
      <c r="N48" s="11" t="s">
        <v>56</v>
      </c>
    </row>
    <row r="49" spans="1:14" x14ac:dyDescent="0.3">
      <c r="A49" s="10">
        <v>3</v>
      </c>
      <c r="B49" s="11" t="s">
        <v>213</v>
      </c>
      <c r="C49" s="11" t="s">
        <v>215</v>
      </c>
      <c r="D49" s="11" t="s">
        <v>14</v>
      </c>
      <c r="E49" s="12">
        <v>5.0781387999999997E-2</v>
      </c>
      <c r="F49" s="12">
        <v>3.2470791365384603E-2</v>
      </c>
      <c r="G49" s="12">
        <v>2.70996830192307E-2</v>
      </c>
      <c r="H49" s="11" t="s">
        <v>331</v>
      </c>
      <c r="I49" s="11" t="s">
        <v>28</v>
      </c>
      <c r="J49" s="11" t="s">
        <v>155</v>
      </c>
      <c r="K49" s="11" t="s">
        <v>35</v>
      </c>
      <c r="L49" s="11" t="s">
        <v>332</v>
      </c>
      <c r="M49" s="11" t="s">
        <v>156</v>
      </c>
      <c r="N49" s="11" t="s">
        <v>56</v>
      </c>
    </row>
    <row r="50" spans="1:14" x14ac:dyDescent="0.3">
      <c r="A50" s="10">
        <v>3</v>
      </c>
      <c r="B50" s="11" t="s">
        <v>213</v>
      </c>
      <c r="C50" s="11" t="s">
        <v>215</v>
      </c>
      <c r="D50" s="11" t="s">
        <v>14</v>
      </c>
      <c r="E50" s="12">
        <v>3.0454501347187102</v>
      </c>
      <c r="F50" s="12">
        <v>4.3369588144096198</v>
      </c>
      <c r="G50" s="12">
        <v>4.83695245598817</v>
      </c>
      <c r="H50" s="11" t="s">
        <v>154</v>
      </c>
      <c r="I50" s="11" t="s">
        <v>30</v>
      </c>
      <c r="J50" s="11" t="s">
        <v>155</v>
      </c>
      <c r="K50" s="11" t="s">
        <v>35</v>
      </c>
      <c r="L50" s="11" t="s">
        <v>31</v>
      </c>
      <c r="M50" s="11" t="s">
        <v>156</v>
      </c>
      <c r="N50" s="11" t="s">
        <v>56</v>
      </c>
    </row>
    <row r="51" spans="1:14" x14ac:dyDescent="0.3">
      <c r="A51" s="10">
        <v>3</v>
      </c>
      <c r="B51" s="11" t="s">
        <v>213</v>
      </c>
      <c r="C51" s="11" t="s">
        <v>215</v>
      </c>
      <c r="D51" s="11" t="s">
        <v>14</v>
      </c>
      <c r="E51" s="12">
        <v>40.3006031105784</v>
      </c>
      <c r="F51" s="12">
        <v>34.918760929416798</v>
      </c>
      <c r="G51" s="12">
        <v>32.1295478628033</v>
      </c>
      <c r="H51" s="11" t="s">
        <v>157</v>
      </c>
      <c r="I51" s="11" t="s">
        <v>32</v>
      </c>
      <c r="J51" s="11" t="s">
        <v>155</v>
      </c>
      <c r="K51" s="11" t="s">
        <v>35</v>
      </c>
      <c r="L51" s="11" t="s">
        <v>33</v>
      </c>
      <c r="M51" s="11" t="s">
        <v>158</v>
      </c>
      <c r="N51" s="11" t="s">
        <v>56</v>
      </c>
    </row>
    <row r="52" spans="1:14" x14ac:dyDescent="0.3">
      <c r="A52" s="10">
        <v>3</v>
      </c>
      <c r="B52" s="11" t="s">
        <v>213</v>
      </c>
      <c r="C52" s="11" t="s">
        <v>215</v>
      </c>
      <c r="D52" s="11" t="s">
        <v>14</v>
      </c>
      <c r="E52" s="12">
        <v>1.5214673811916699</v>
      </c>
      <c r="F52" s="12">
        <v>1.5214673811916699</v>
      </c>
      <c r="G52" s="12">
        <v>1.5214673811916699</v>
      </c>
      <c r="H52" s="11" t="s">
        <v>333</v>
      </c>
      <c r="I52" s="11" t="s">
        <v>334</v>
      </c>
      <c r="J52" s="11" t="s">
        <v>155</v>
      </c>
      <c r="K52" s="11" t="s">
        <v>35</v>
      </c>
      <c r="L52" s="11" t="s">
        <v>171</v>
      </c>
      <c r="M52" s="11" t="s">
        <v>159</v>
      </c>
      <c r="N52" s="11" t="s">
        <v>56</v>
      </c>
    </row>
    <row r="53" spans="1:14" x14ac:dyDescent="0.3">
      <c r="A53" s="10">
        <v>3</v>
      </c>
      <c r="B53" s="11" t="s">
        <v>213</v>
      </c>
      <c r="C53" s="11" t="s">
        <v>215</v>
      </c>
      <c r="D53" s="11" t="s">
        <v>14</v>
      </c>
      <c r="E53" s="12">
        <v>1.23539713740458</v>
      </c>
      <c r="F53" s="12">
        <v>0.93018896534469697</v>
      </c>
      <c r="G53" s="12">
        <v>0.77560300806761295</v>
      </c>
      <c r="H53" s="11" t="s">
        <v>335</v>
      </c>
      <c r="I53" s="11" t="s">
        <v>336</v>
      </c>
      <c r="J53" s="11" t="s">
        <v>155</v>
      </c>
      <c r="K53" s="11" t="s">
        <v>36</v>
      </c>
      <c r="L53" s="11" t="s">
        <v>337</v>
      </c>
      <c r="M53" s="11" t="s">
        <v>159</v>
      </c>
      <c r="N53" s="11" t="s">
        <v>56</v>
      </c>
    </row>
    <row r="54" spans="1:14" x14ac:dyDescent="0.3">
      <c r="A54" s="10">
        <v>3</v>
      </c>
      <c r="B54" s="11" t="s">
        <v>213</v>
      </c>
      <c r="C54" s="11" t="s">
        <v>215</v>
      </c>
      <c r="D54" s="11" t="s">
        <v>14</v>
      </c>
      <c r="E54" s="12">
        <v>19.756692748091599</v>
      </c>
      <c r="F54" s="12">
        <v>14.8757488823304</v>
      </c>
      <c r="G54" s="12">
        <v>12.403582508763099</v>
      </c>
      <c r="H54" s="11" t="s">
        <v>338</v>
      </c>
      <c r="I54" s="11" t="s">
        <v>336</v>
      </c>
      <c r="J54" s="11" t="s">
        <v>155</v>
      </c>
      <c r="K54" s="11" t="s">
        <v>36</v>
      </c>
      <c r="L54" s="11" t="s">
        <v>339</v>
      </c>
      <c r="M54" s="11" t="s">
        <v>159</v>
      </c>
      <c r="N54" s="11" t="s">
        <v>56</v>
      </c>
    </row>
    <row r="55" spans="1:14" x14ac:dyDescent="0.3">
      <c r="A55" s="10">
        <v>3</v>
      </c>
      <c r="B55" s="11" t="s">
        <v>213</v>
      </c>
      <c r="C55" s="11" t="s">
        <v>215</v>
      </c>
      <c r="D55" s="11" t="s">
        <v>14</v>
      </c>
      <c r="E55" s="12">
        <v>6.0122609999999996E-3</v>
      </c>
      <c r="F55" s="12">
        <v>5.6226703947592997E-3</v>
      </c>
      <c r="G55" s="12">
        <v>5.9619784475001998E-3</v>
      </c>
      <c r="H55" s="11" t="s">
        <v>340</v>
      </c>
      <c r="I55" s="11" t="s">
        <v>34</v>
      </c>
      <c r="J55" s="11" t="s">
        <v>155</v>
      </c>
      <c r="K55" s="11" t="s">
        <v>36</v>
      </c>
      <c r="L55" s="11" t="s">
        <v>332</v>
      </c>
      <c r="M55" s="11" t="s">
        <v>159</v>
      </c>
      <c r="N55" s="11" t="s">
        <v>56</v>
      </c>
    </row>
    <row r="56" spans="1:14" x14ac:dyDescent="0.3">
      <c r="A56" s="10">
        <v>3</v>
      </c>
      <c r="B56" s="11" t="s">
        <v>213</v>
      </c>
      <c r="C56" s="11" t="s">
        <v>215</v>
      </c>
      <c r="D56" s="11" t="s">
        <v>14</v>
      </c>
      <c r="E56" s="12">
        <v>0.4243922</v>
      </c>
      <c r="F56" s="12">
        <v>0.45787225164385698</v>
      </c>
      <c r="G56" s="12">
        <v>0.47459216392912301</v>
      </c>
      <c r="H56" s="11" t="s">
        <v>341</v>
      </c>
      <c r="I56" s="11" t="s">
        <v>342</v>
      </c>
      <c r="J56" s="11" t="s">
        <v>155</v>
      </c>
      <c r="K56" s="11" t="s">
        <v>36</v>
      </c>
      <c r="L56" s="11" t="s">
        <v>171</v>
      </c>
      <c r="M56" s="11" t="s">
        <v>159</v>
      </c>
      <c r="N56" s="11" t="s">
        <v>56</v>
      </c>
    </row>
    <row r="57" spans="1:14" x14ac:dyDescent="0.3">
      <c r="A57" s="10">
        <v>3</v>
      </c>
      <c r="B57" s="11" t="s">
        <v>213</v>
      </c>
      <c r="C57" s="11" t="s">
        <v>215</v>
      </c>
      <c r="D57" s="11" t="s">
        <v>14</v>
      </c>
      <c r="E57" s="12">
        <v>39.844037999999998</v>
      </c>
      <c r="F57" s="12">
        <v>22.4787847570102</v>
      </c>
      <c r="G57" s="12">
        <v>17.439044904071501</v>
      </c>
      <c r="H57" s="11" t="s">
        <v>160</v>
      </c>
      <c r="I57" s="11" t="s">
        <v>161</v>
      </c>
      <c r="J57" s="11" t="s">
        <v>155</v>
      </c>
      <c r="K57" s="11" t="s">
        <v>162</v>
      </c>
      <c r="L57" s="11" t="s">
        <v>29</v>
      </c>
      <c r="M57" s="11" t="s">
        <v>156</v>
      </c>
      <c r="N57" s="11" t="s">
        <v>56</v>
      </c>
    </row>
    <row r="58" spans="1:14" x14ac:dyDescent="0.3">
      <c r="A58" s="10">
        <v>3</v>
      </c>
      <c r="B58" s="11" t="s">
        <v>213</v>
      </c>
      <c r="C58" s="11" t="s">
        <v>215</v>
      </c>
      <c r="D58" s="11" t="s">
        <v>14</v>
      </c>
      <c r="E58" s="12">
        <v>0.61651075564813596</v>
      </c>
      <c r="F58" s="12">
        <v>0.61651075564813596</v>
      </c>
      <c r="G58" s="12">
        <v>0.61651075564813596</v>
      </c>
      <c r="H58" s="11" t="s">
        <v>163</v>
      </c>
      <c r="I58" s="11" t="s">
        <v>164</v>
      </c>
      <c r="J58" s="11" t="s">
        <v>155</v>
      </c>
      <c r="K58" s="11" t="s">
        <v>162</v>
      </c>
      <c r="L58" s="11" t="s">
        <v>165</v>
      </c>
      <c r="M58" s="11" t="s">
        <v>156</v>
      </c>
      <c r="N58" s="11" t="s">
        <v>56</v>
      </c>
    </row>
    <row r="59" spans="1:14" x14ac:dyDescent="0.3">
      <c r="A59" s="10">
        <v>3</v>
      </c>
      <c r="B59" s="11" t="s">
        <v>213</v>
      </c>
      <c r="C59" s="11" t="s">
        <v>215</v>
      </c>
      <c r="D59" s="11" t="s">
        <v>14</v>
      </c>
      <c r="E59" s="12">
        <v>0.44395390666666601</v>
      </c>
      <c r="F59" s="12">
        <v>0.25046518402561901</v>
      </c>
      <c r="G59" s="12">
        <v>0.19431093087748699</v>
      </c>
      <c r="H59" s="11" t="s">
        <v>343</v>
      </c>
      <c r="I59" s="11" t="s">
        <v>161</v>
      </c>
      <c r="J59" s="11" t="s">
        <v>155</v>
      </c>
      <c r="K59" s="11" t="s">
        <v>162</v>
      </c>
      <c r="L59" s="11" t="s">
        <v>332</v>
      </c>
      <c r="M59" s="11" t="s">
        <v>344</v>
      </c>
      <c r="N59" s="11" t="s">
        <v>56</v>
      </c>
    </row>
    <row r="60" spans="1:14" x14ac:dyDescent="0.3">
      <c r="A60" s="10">
        <v>3</v>
      </c>
      <c r="B60" s="11" t="s">
        <v>213</v>
      </c>
      <c r="C60" s="11" t="s">
        <v>215</v>
      </c>
      <c r="D60" s="11" t="s">
        <v>14</v>
      </c>
      <c r="E60" s="12">
        <v>15.3440054445221</v>
      </c>
      <c r="F60" s="12">
        <v>13.4776717961086</v>
      </c>
      <c r="G60" s="12">
        <v>13.466223359671</v>
      </c>
      <c r="H60" s="11" t="s">
        <v>166</v>
      </c>
      <c r="I60" s="11" t="s">
        <v>167</v>
      </c>
      <c r="J60" s="11" t="s">
        <v>155</v>
      </c>
      <c r="K60" s="11" t="s">
        <v>162</v>
      </c>
      <c r="L60" s="11" t="s">
        <v>31</v>
      </c>
      <c r="M60" s="11" t="s">
        <v>156</v>
      </c>
      <c r="N60" s="11" t="s">
        <v>56</v>
      </c>
    </row>
    <row r="61" spans="1:14" x14ac:dyDescent="0.3">
      <c r="A61" s="10">
        <v>3</v>
      </c>
      <c r="B61" s="11" t="s">
        <v>213</v>
      </c>
      <c r="C61" s="11" t="s">
        <v>215</v>
      </c>
      <c r="D61" s="11" t="s">
        <v>14</v>
      </c>
      <c r="E61" s="12">
        <v>57.092942712425902</v>
      </c>
      <c r="F61" s="12">
        <v>54.361711528168598</v>
      </c>
      <c r="G61" s="12">
        <v>54.016675215560497</v>
      </c>
      <c r="H61" s="11" t="s">
        <v>168</v>
      </c>
      <c r="I61" s="11" t="s">
        <v>169</v>
      </c>
      <c r="J61" s="11" t="s">
        <v>155</v>
      </c>
      <c r="K61" s="11" t="s">
        <v>162</v>
      </c>
      <c r="L61" s="11" t="s">
        <v>33</v>
      </c>
      <c r="M61" s="11" t="s">
        <v>156</v>
      </c>
      <c r="N61" s="11" t="s">
        <v>56</v>
      </c>
    </row>
    <row r="62" spans="1:14" x14ac:dyDescent="0.3">
      <c r="A62" s="10">
        <v>3</v>
      </c>
      <c r="B62" s="11" t="s">
        <v>213</v>
      </c>
      <c r="C62" s="11" t="s">
        <v>215</v>
      </c>
      <c r="D62" s="11" t="s">
        <v>14</v>
      </c>
      <c r="E62" s="12">
        <v>2.9304114395521901</v>
      </c>
      <c r="F62" s="12">
        <v>2.9304114395521901</v>
      </c>
      <c r="G62" s="12">
        <v>2.9304114395521901</v>
      </c>
      <c r="H62" s="11" t="s">
        <v>170</v>
      </c>
      <c r="I62" s="11" t="s">
        <v>164</v>
      </c>
      <c r="J62" s="11" t="s">
        <v>155</v>
      </c>
      <c r="K62" s="11" t="s">
        <v>162</v>
      </c>
      <c r="L62" s="11" t="s">
        <v>171</v>
      </c>
      <c r="M62" s="11" t="s">
        <v>172</v>
      </c>
      <c r="N62" s="11" t="s">
        <v>56</v>
      </c>
    </row>
    <row r="63" spans="1:14" x14ac:dyDescent="0.3">
      <c r="A63" s="10">
        <v>3</v>
      </c>
      <c r="B63" s="11" t="s">
        <v>213</v>
      </c>
      <c r="C63" s="11" t="s">
        <v>215</v>
      </c>
      <c r="D63" s="11" t="s">
        <v>14</v>
      </c>
      <c r="E63" s="12">
        <v>0.74991946008611299</v>
      </c>
      <c r="F63" s="12">
        <v>0.74991946008611299</v>
      </c>
      <c r="G63" s="12">
        <v>0.74991946008611299</v>
      </c>
      <c r="H63" s="11" t="s">
        <v>345</v>
      </c>
      <c r="I63" s="11" t="s">
        <v>164</v>
      </c>
      <c r="J63" s="11" t="s">
        <v>155</v>
      </c>
      <c r="K63" s="11" t="s">
        <v>162</v>
      </c>
      <c r="L63" s="11" t="s">
        <v>171</v>
      </c>
      <c r="M63" s="11" t="s">
        <v>346</v>
      </c>
      <c r="N63" s="11" t="s">
        <v>56</v>
      </c>
    </row>
    <row r="64" spans="1:14" x14ac:dyDescent="0.3">
      <c r="A64" s="10">
        <v>3</v>
      </c>
      <c r="B64" s="11" t="s">
        <v>213</v>
      </c>
      <c r="C64" s="11" t="s">
        <v>215</v>
      </c>
      <c r="D64" s="11" t="s">
        <v>14</v>
      </c>
      <c r="E64" s="12">
        <v>0.128364594677049</v>
      </c>
      <c r="F64" s="12">
        <v>0.128364594677049</v>
      </c>
      <c r="G64" s="12">
        <v>0.128364594677049</v>
      </c>
      <c r="H64" s="11" t="s">
        <v>347</v>
      </c>
      <c r="I64" s="11" t="s">
        <v>164</v>
      </c>
      <c r="J64" s="11" t="s">
        <v>155</v>
      </c>
      <c r="K64" s="11" t="s">
        <v>162</v>
      </c>
      <c r="L64" s="11" t="s">
        <v>171</v>
      </c>
      <c r="M64" s="11" t="s">
        <v>348</v>
      </c>
      <c r="N64" s="11" t="s">
        <v>56</v>
      </c>
    </row>
    <row r="65" spans="1:14" x14ac:dyDescent="0.3">
      <c r="A65" s="10">
        <v>3</v>
      </c>
      <c r="B65" s="11" t="s">
        <v>213</v>
      </c>
      <c r="C65" s="11" t="s">
        <v>215</v>
      </c>
      <c r="D65" s="11" t="s">
        <v>14</v>
      </c>
      <c r="E65" s="12">
        <v>0.51796237297886805</v>
      </c>
      <c r="F65" s="12">
        <v>0.51796237297886805</v>
      </c>
      <c r="G65" s="12">
        <v>0.51796237297886805</v>
      </c>
      <c r="H65" s="11" t="s">
        <v>349</v>
      </c>
      <c r="I65" s="11" t="s">
        <v>164</v>
      </c>
      <c r="J65" s="11" t="s">
        <v>155</v>
      </c>
      <c r="K65" s="11" t="s">
        <v>162</v>
      </c>
      <c r="L65" s="11" t="s">
        <v>171</v>
      </c>
      <c r="M65" s="11" t="s">
        <v>350</v>
      </c>
      <c r="N65" s="11" t="s">
        <v>56</v>
      </c>
    </row>
    <row r="66" spans="1:14" x14ac:dyDescent="0.3">
      <c r="A66" s="10">
        <v>3</v>
      </c>
      <c r="B66" s="11" t="s">
        <v>213</v>
      </c>
      <c r="C66" s="11" t="s">
        <v>215</v>
      </c>
      <c r="D66" s="11" t="s">
        <v>14</v>
      </c>
      <c r="E66" s="12">
        <v>0.81072369484255102</v>
      </c>
      <c r="F66" s="12">
        <v>0.81072369484255102</v>
      </c>
      <c r="G66" s="12">
        <v>0.81072369484255102</v>
      </c>
      <c r="H66" s="11" t="s">
        <v>351</v>
      </c>
      <c r="I66" s="11" t="s">
        <v>164</v>
      </c>
      <c r="J66" s="11" t="s">
        <v>155</v>
      </c>
      <c r="K66" s="11" t="s">
        <v>162</v>
      </c>
      <c r="L66" s="11" t="s">
        <v>171</v>
      </c>
      <c r="M66" s="11" t="s">
        <v>352</v>
      </c>
      <c r="N66" s="11" t="s">
        <v>56</v>
      </c>
    </row>
    <row r="67" spans="1:14" x14ac:dyDescent="0.3">
      <c r="A67" s="10">
        <v>3</v>
      </c>
      <c r="B67" s="11" t="s">
        <v>213</v>
      </c>
      <c r="C67" s="11" t="s">
        <v>215</v>
      </c>
      <c r="D67" s="11" t="s">
        <v>14</v>
      </c>
      <c r="E67" s="12">
        <v>4.2788195253279301E-2</v>
      </c>
      <c r="F67" s="12">
        <v>4.2788195253279301E-2</v>
      </c>
      <c r="G67" s="12">
        <v>4.2788195253279301E-2</v>
      </c>
      <c r="H67" s="11" t="s">
        <v>353</v>
      </c>
      <c r="I67" s="11" t="s">
        <v>164</v>
      </c>
      <c r="J67" s="11" t="s">
        <v>155</v>
      </c>
      <c r="K67" s="11" t="s">
        <v>162</v>
      </c>
      <c r="L67" s="11" t="s">
        <v>171</v>
      </c>
      <c r="M67" s="11" t="s">
        <v>354</v>
      </c>
      <c r="N67" s="11" t="s">
        <v>56</v>
      </c>
    </row>
    <row r="68" spans="1:14" x14ac:dyDescent="0.3">
      <c r="A68" s="10">
        <v>3</v>
      </c>
      <c r="B68" s="11" t="s">
        <v>213</v>
      </c>
      <c r="C68" s="11" t="s">
        <v>215</v>
      </c>
      <c r="D68" s="11" t="s">
        <v>14</v>
      </c>
      <c r="E68" s="12">
        <v>5.7566579999999998</v>
      </c>
      <c r="F68" s="12">
        <v>5.7566579999999998</v>
      </c>
      <c r="G68" s="12">
        <v>5.7566579999999998</v>
      </c>
      <c r="H68" s="11" t="s">
        <v>355</v>
      </c>
      <c r="I68" s="11" t="s">
        <v>164</v>
      </c>
      <c r="J68" s="11" t="s">
        <v>155</v>
      </c>
      <c r="K68" s="11" t="s">
        <v>162</v>
      </c>
      <c r="L68" s="11" t="s">
        <v>171</v>
      </c>
      <c r="M68" s="11" t="s">
        <v>356</v>
      </c>
      <c r="N68" s="11" t="s">
        <v>56</v>
      </c>
    </row>
    <row r="69" spans="1:14" x14ac:dyDescent="0.3">
      <c r="A69" s="10">
        <v>3</v>
      </c>
      <c r="B69" s="11" t="s">
        <v>213</v>
      </c>
      <c r="C69" s="11" t="s">
        <v>215</v>
      </c>
      <c r="D69" s="11" t="s">
        <v>14</v>
      </c>
      <c r="E69" s="12">
        <v>0.83225171560754996</v>
      </c>
      <c r="F69" s="12">
        <v>0.83225171560754996</v>
      </c>
      <c r="G69" s="12">
        <v>0.83225171560754996</v>
      </c>
      <c r="H69" s="11" t="s">
        <v>173</v>
      </c>
      <c r="I69" s="11" t="s">
        <v>164</v>
      </c>
      <c r="J69" s="11" t="s">
        <v>155</v>
      </c>
      <c r="K69" s="11" t="s">
        <v>162</v>
      </c>
      <c r="L69" s="11" t="s">
        <v>171</v>
      </c>
      <c r="M69" s="11" t="s">
        <v>174</v>
      </c>
      <c r="N69" s="11" t="s">
        <v>56</v>
      </c>
    </row>
    <row r="70" spans="1:14" x14ac:dyDescent="0.3">
      <c r="A70" s="10">
        <v>3</v>
      </c>
      <c r="B70" s="11" t="s">
        <v>213</v>
      </c>
      <c r="C70" s="11" t="s">
        <v>215</v>
      </c>
      <c r="D70" s="11" t="s">
        <v>14</v>
      </c>
      <c r="E70" s="12">
        <v>1.02777370142521</v>
      </c>
      <c r="F70" s="12">
        <v>1.02777370142521</v>
      </c>
      <c r="G70" s="12">
        <v>1.02777370142521</v>
      </c>
      <c r="H70" s="11" t="s">
        <v>175</v>
      </c>
      <c r="I70" s="11" t="s">
        <v>164</v>
      </c>
      <c r="J70" s="11" t="s">
        <v>155</v>
      </c>
      <c r="K70" s="11" t="s">
        <v>162</v>
      </c>
      <c r="L70" s="11" t="s">
        <v>171</v>
      </c>
      <c r="M70" s="11" t="s">
        <v>176</v>
      </c>
      <c r="N70" s="11" t="s">
        <v>56</v>
      </c>
    </row>
    <row r="71" spans="1:14" x14ac:dyDescent="0.3">
      <c r="A71" s="10">
        <v>3</v>
      </c>
      <c r="B71" s="11" t="s">
        <v>213</v>
      </c>
      <c r="C71" s="11" t="s">
        <v>215</v>
      </c>
      <c r="D71" s="11" t="s">
        <v>14</v>
      </c>
      <c r="E71" s="12">
        <v>1.2899905426317899</v>
      </c>
      <c r="F71" s="12">
        <v>1.2899905426317899</v>
      </c>
      <c r="G71" s="12">
        <v>1.2899905426317899</v>
      </c>
      <c r="H71" s="11" t="s">
        <v>177</v>
      </c>
      <c r="I71" s="11" t="s">
        <v>164</v>
      </c>
      <c r="J71" s="11" t="s">
        <v>155</v>
      </c>
      <c r="K71" s="11" t="s">
        <v>162</v>
      </c>
      <c r="L71" s="11" t="s">
        <v>171</v>
      </c>
      <c r="M71" s="11" t="s">
        <v>178</v>
      </c>
      <c r="N71" s="11" t="s">
        <v>56</v>
      </c>
    </row>
    <row r="72" spans="1:14" x14ac:dyDescent="0.3">
      <c r="A72" s="10">
        <v>3</v>
      </c>
      <c r="B72" s="11" t="s">
        <v>213</v>
      </c>
      <c r="C72" s="11" t="s">
        <v>215</v>
      </c>
      <c r="D72" s="11" t="s">
        <v>14</v>
      </c>
      <c r="E72" s="12">
        <v>2.0488514688627202</v>
      </c>
      <c r="F72" s="12">
        <v>2.0488514688627202</v>
      </c>
      <c r="G72" s="12">
        <v>2.0488514688627202</v>
      </c>
      <c r="H72" s="11" t="s">
        <v>179</v>
      </c>
      <c r="I72" s="11" t="s">
        <v>164</v>
      </c>
      <c r="J72" s="11" t="s">
        <v>155</v>
      </c>
      <c r="K72" s="11" t="s">
        <v>162</v>
      </c>
      <c r="L72" s="11" t="s">
        <v>171</v>
      </c>
      <c r="M72" s="11" t="s">
        <v>180</v>
      </c>
      <c r="N72" s="11" t="s">
        <v>56</v>
      </c>
    </row>
    <row r="73" spans="1:14" x14ac:dyDescent="0.3">
      <c r="A73" s="10">
        <v>3</v>
      </c>
      <c r="B73" s="11" t="s">
        <v>213</v>
      </c>
      <c r="C73" s="11" t="s">
        <v>215</v>
      </c>
      <c r="D73" s="11" t="s">
        <v>14</v>
      </c>
      <c r="E73" s="12">
        <v>2.5301909440813901</v>
      </c>
      <c r="F73" s="12">
        <v>2.5301909440813901</v>
      </c>
      <c r="G73" s="12">
        <v>2.5301909440813901</v>
      </c>
      <c r="H73" s="11" t="s">
        <v>181</v>
      </c>
      <c r="I73" s="11" t="s">
        <v>164</v>
      </c>
      <c r="J73" s="11" t="s">
        <v>155</v>
      </c>
      <c r="K73" s="11" t="s">
        <v>162</v>
      </c>
      <c r="L73" s="11" t="s">
        <v>171</v>
      </c>
      <c r="M73" s="11" t="s">
        <v>182</v>
      </c>
      <c r="N73" s="11" t="s">
        <v>56</v>
      </c>
    </row>
    <row r="74" spans="1:14" x14ac:dyDescent="0.3">
      <c r="A74" s="10">
        <v>3</v>
      </c>
      <c r="B74" s="11" t="s">
        <v>213</v>
      </c>
      <c r="C74" s="11" t="s">
        <v>215</v>
      </c>
      <c r="D74" s="11" t="s">
        <v>14</v>
      </c>
      <c r="E74" s="12">
        <v>3.1757203563559502</v>
      </c>
      <c r="F74" s="12">
        <v>3.1757203563559502</v>
      </c>
      <c r="G74" s="12">
        <v>3.1757203563559502</v>
      </c>
      <c r="H74" s="11" t="s">
        <v>183</v>
      </c>
      <c r="I74" s="11" t="s">
        <v>164</v>
      </c>
      <c r="J74" s="11" t="s">
        <v>155</v>
      </c>
      <c r="K74" s="11" t="s">
        <v>162</v>
      </c>
      <c r="L74" s="11" t="s">
        <v>171</v>
      </c>
      <c r="M74" s="11" t="s">
        <v>184</v>
      </c>
      <c r="N74" s="11" t="s">
        <v>56</v>
      </c>
    </row>
    <row r="75" spans="1:14" x14ac:dyDescent="0.3">
      <c r="A75" s="10">
        <v>3</v>
      </c>
      <c r="B75" s="11" t="s">
        <v>213</v>
      </c>
      <c r="C75" s="11" t="s">
        <v>215</v>
      </c>
      <c r="D75" s="11" t="s">
        <v>14</v>
      </c>
      <c r="E75" s="12">
        <v>1.1204645463160301</v>
      </c>
      <c r="F75" s="12">
        <v>1.1204645463160301</v>
      </c>
      <c r="G75" s="12">
        <v>1.1204645463160301</v>
      </c>
      <c r="H75" s="11" t="s">
        <v>357</v>
      </c>
      <c r="I75" s="11" t="s">
        <v>164</v>
      </c>
      <c r="J75" s="11" t="s">
        <v>155</v>
      </c>
      <c r="K75" s="11" t="s">
        <v>162</v>
      </c>
      <c r="L75" s="11" t="s">
        <v>171</v>
      </c>
      <c r="M75" s="11" t="s">
        <v>358</v>
      </c>
      <c r="N75" s="11" t="s">
        <v>56</v>
      </c>
    </row>
    <row r="76" spans="1:14" x14ac:dyDescent="0.3">
      <c r="A76" s="10">
        <v>3</v>
      </c>
      <c r="B76" s="11" t="s">
        <v>213</v>
      </c>
      <c r="C76" s="11" t="s">
        <v>215</v>
      </c>
      <c r="D76" s="11" t="s">
        <v>14</v>
      </c>
      <c r="E76" s="12">
        <v>33.622309999999999</v>
      </c>
      <c r="F76" s="12">
        <v>33.622309999999999</v>
      </c>
      <c r="G76" s="12">
        <v>33.622309999999999</v>
      </c>
      <c r="H76" s="11" t="s">
        <v>364</v>
      </c>
      <c r="I76" s="11" t="s">
        <v>50</v>
      </c>
      <c r="J76" s="11" t="s">
        <v>209</v>
      </c>
      <c r="K76" s="11" t="s">
        <v>365</v>
      </c>
      <c r="L76" s="11" t="s">
        <v>366</v>
      </c>
      <c r="M76" s="11" t="s">
        <v>367</v>
      </c>
      <c r="N76" s="11" t="s">
        <v>56</v>
      </c>
    </row>
    <row r="77" spans="1:14" x14ac:dyDescent="0.3">
      <c r="A77" s="10">
        <v>3</v>
      </c>
      <c r="B77" s="11" t="s">
        <v>213</v>
      </c>
      <c r="C77" s="11" t="s">
        <v>215</v>
      </c>
      <c r="D77" s="11" t="s">
        <v>14</v>
      </c>
      <c r="E77" s="12">
        <v>0.20494390000000001</v>
      </c>
      <c r="F77" s="12">
        <v>0.20494390000000001</v>
      </c>
      <c r="G77" s="12">
        <v>0.20494390000000001</v>
      </c>
      <c r="H77" s="11" t="s">
        <v>368</v>
      </c>
      <c r="I77" s="11" t="s">
        <v>50</v>
      </c>
      <c r="J77" s="11" t="s">
        <v>209</v>
      </c>
      <c r="K77" s="11" t="s">
        <v>365</v>
      </c>
      <c r="L77" s="11" t="s">
        <v>366</v>
      </c>
      <c r="M77" s="11" t="s">
        <v>369</v>
      </c>
      <c r="N77" s="11" t="s">
        <v>56</v>
      </c>
    </row>
    <row r="78" spans="1:14" x14ac:dyDescent="0.3">
      <c r="A78" s="10">
        <v>3</v>
      </c>
      <c r="B78" s="11" t="s">
        <v>213</v>
      </c>
      <c r="C78" s="11" t="s">
        <v>215</v>
      </c>
      <c r="D78" s="11" t="s">
        <v>14</v>
      </c>
      <c r="E78" s="12">
        <v>0.25413049999999998</v>
      </c>
      <c r="F78" s="12">
        <v>0.25413049999999998</v>
      </c>
      <c r="G78" s="12">
        <v>0.25413049999999998</v>
      </c>
      <c r="H78" s="11" t="s">
        <v>370</v>
      </c>
      <c r="I78" s="11" t="s">
        <v>50</v>
      </c>
      <c r="J78" s="11" t="s">
        <v>209</v>
      </c>
      <c r="K78" s="11" t="s">
        <v>365</v>
      </c>
      <c r="L78" s="11" t="s">
        <v>366</v>
      </c>
      <c r="M78" s="11" t="s">
        <v>371</v>
      </c>
      <c r="N78" s="11" t="s">
        <v>56</v>
      </c>
    </row>
    <row r="79" spans="1:14" x14ac:dyDescent="0.3">
      <c r="A79" s="10">
        <v>3</v>
      </c>
      <c r="B79" s="11" t="s">
        <v>213</v>
      </c>
      <c r="C79" s="11" t="s">
        <v>215</v>
      </c>
      <c r="D79" s="11" t="s">
        <v>14</v>
      </c>
      <c r="E79" s="12">
        <v>12.90353</v>
      </c>
      <c r="F79" s="12">
        <v>12.90353</v>
      </c>
      <c r="G79" s="12">
        <v>12.90353</v>
      </c>
      <c r="H79" s="11" t="s">
        <v>372</v>
      </c>
      <c r="I79" s="11" t="s">
        <v>50</v>
      </c>
      <c r="J79" s="11" t="s">
        <v>209</v>
      </c>
      <c r="K79" s="11" t="s">
        <v>365</v>
      </c>
      <c r="L79" s="11" t="s">
        <v>162</v>
      </c>
      <c r="M79" s="11" t="s">
        <v>373</v>
      </c>
      <c r="N79" s="11" t="s">
        <v>56</v>
      </c>
    </row>
    <row r="80" spans="1:14" x14ac:dyDescent="0.3">
      <c r="A80" s="10">
        <v>3</v>
      </c>
      <c r="B80" s="11" t="s">
        <v>213</v>
      </c>
      <c r="C80" s="11" t="s">
        <v>216</v>
      </c>
      <c r="D80" s="11" t="s">
        <v>14</v>
      </c>
      <c r="E80" s="12">
        <v>0.18299499999999999</v>
      </c>
      <c r="F80" s="12">
        <v>0.18299499999999999</v>
      </c>
      <c r="G80" s="12">
        <v>0.18299499999999999</v>
      </c>
      <c r="H80" s="11" t="s">
        <v>381</v>
      </c>
      <c r="I80" s="11" t="s">
        <v>236</v>
      </c>
      <c r="J80" s="11" t="s">
        <v>68</v>
      </c>
      <c r="K80" s="11" t="s">
        <v>237</v>
      </c>
      <c r="L80" s="11" t="s">
        <v>238</v>
      </c>
      <c r="M80" s="11" t="s">
        <v>382</v>
      </c>
      <c r="N80" s="11" t="s">
        <v>56</v>
      </c>
    </row>
    <row r="81" spans="1:14" x14ac:dyDescent="0.3">
      <c r="A81" s="10">
        <v>3</v>
      </c>
      <c r="B81" s="11" t="s">
        <v>213</v>
      </c>
      <c r="C81" s="11" t="s">
        <v>216</v>
      </c>
      <c r="D81" s="11" t="s">
        <v>14</v>
      </c>
      <c r="E81" s="12">
        <v>1.185945</v>
      </c>
      <c r="F81" s="12">
        <v>1.185945</v>
      </c>
      <c r="G81" s="12">
        <v>1.185945</v>
      </c>
      <c r="H81" s="11" t="s">
        <v>235</v>
      </c>
      <c r="I81" s="11" t="s">
        <v>236</v>
      </c>
      <c r="J81" s="11" t="s">
        <v>68</v>
      </c>
      <c r="K81" s="11" t="s">
        <v>237</v>
      </c>
      <c r="L81" s="11" t="s">
        <v>238</v>
      </c>
      <c r="M81" s="11" t="s">
        <v>239</v>
      </c>
      <c r="N81" s="11" t="s">
        <v>56</v>
      </c>
    </row>
    <row r="82" spans="1:14" x14ac:dyDescent="0.3">
      <c r="A82" s="10">
        <v>3</v>
      </c>
      <c r="B82" s="11" t="s">
        <v>213</v>
      </c>
      <c r="C82" s="11" t="s">
        <v>216</v>
      </c>
      <c r="D82" s="11" t="s">
        <v>14</v>
      </c>
      <c r="E82" s="12">
        <v>0.18109621250350799</v>
      </c>
      <c r="F82" s="12">
        <v>0.208067889874433</v>
      </c>
      <c r="G82" s="12">
        <v>0.22400119914831701</v>
      </c>
      <c r="H82" s="11" t="s">
        <v>66</v>
      </c>
      <c r="I82" s="11" t="s">
        <v>67</v>
      </c>
      <c r="J82" s="11" t="s">
        <v>68</v>
      </c>
      <c r="K82" s="11" t="s">
        <v>69</v>
      </c>
      <c r="L82" s="11" t="s">
        <v>70</v>
      </c>
      <c r="M82" s="11" t="s">
        <v>71</v>
      </c>
      <c r="N82" s="11" t="s">
        <v>56</v>
      </c>
    </row>
    <row r="83" spans="1:14" x14ac:dyDescent="0.3">
      <c r="A83" s="10">
        <v>3</v>
      </c>
      <c r="B83" s="11" t="s">
        <v>213</v>
      </c>
      <c r="C83" s="11" t="s">
        <v>216</v>
      </c>
      <c r="D83" s="11" t="s">
        <v>14</v>
      </c>
      <c r="E83" s="12">
        <v>1.510256</v>
      </c>
      <c r="F83" s="12">
        <v>1.7351869194067999</v>
      </c>
      <c r="G83" s="12">
        <v>1.86806311597702</v>
      </c>
      <c r="H83" s="11" t="s">
        <v>72</v>
      </c>
      <c r="I83" s="11" t="s">
        <v>67</v>
      </c>
      <c r="J83" s="11" t="s">
        <v>68</v>
      </c>
      <c r="K83" s="11" t="s">
        <v>69</v>
      </c>
      <c r="L83" s="11" t="s">
        <v>73</v>
      </c>
      <c r="M83" s="11" t="s">
        <v>74</v>
      </c>
      <c r="N83" s="11" t="s">
        <v>56</v>
      </c>
    </row>
    <row r="84" spans="1:14" x14ac:dyDescent="0.3">
      <c r="A84" s="10">
        <v>3</v>
      </c>
      <c r="B84" s="11" t="s">
        <v>213</v>
      </c>
      <c r="C84" s="11" t="s">
        <v>216</v>
      </c>
      <c r="D84" s="11" t="s">
        <v>14</v>
      </c>
      <c r="E84" s="12">
        <v>3.4174530000000001</v>
      </c>
      <c r="F84" s="12">
        <v>3.4174530000000001</v>
      </c>
      <c r="G84" s="12">
        <v>3.4174530000000001</v>
      </c>
      <c r="H84" s="11" t="s">
        <v>268</v>
      </c>
      <c r="I84" s="11" t="s">
        <v>269</v>
      </c>
      <c r="J84" s="11" t="s">
        <v>68</v>
      </c>
      <c r="K84" s="11" t="s">
        <v>270</v>
      </c>
      <c r="L84" s="11" t="s">
        <v>271</v>
      </c>
      <c r="M84" s="11" t="s">
        <v>266</v>
      </c>
      <c r="N84" s="11" t="s">
        <v>56</v>
      </c>
    </row>
    <row r="85" spans="1:14" x14ac:dyDescent="0.3">
      <c r="A85" s="10">
        <v>3</v>
      </c>
      <c r="B85" s="11" t="s">
        <v>213</v>
      </c>
      <c r="C85" s="11" t="s">
        <v>216</v>
      </c>
      <c r="D85" s="11" t="s">
        <v>14</v>
      </c>
      <c r="E85" s="12">
        <v>6.2646218665554603</v>
      </c>
      <c r="F85" s="12">
        <v>6.5242680889117697</v>
      </c>
      <c r="G85" s="12">
        <v>6.4333613644726704</v>
      </c>
      <c r="H85" s="11" t="s">
        <v>327</v>
      </c>
      <c r="I85" s="11" t="s">
        <v>28</v>
      </c>
      <c r="J85" s="11" t="s">
        <v>155</v>
      </c>
      <c r="K85" s="11" t="s">
        <v>35</v>
      </c>
      <c r="L85" s="11" t="s">
        <v>29</v>
      </c>
      <c r="M85" s="11" t="s">
        <v>328</v>
      </c>
      <c r="N85" s="11" t="s">
        <v>56</v>
      </c>
    </row>
    <row r="86" spans="1:14" x14ac:dyDescent="0.3">
      <c r="A86" s="10">
        <v>3</v>
      </c>
      <c r="B86" s="11" t="s">
        <v>213</v>
      </c>
      <c r="C86" s="11" t="s">
        <v>216</v>
      </c>
      <c r="D86" s="11" t="s">
        <v>14</v>
      </c>
      <c r="E86" s="12">
        <v>9.9574510150125093</v>
      </c>
      <c r="F86" s="12">
        <v>10.3701518284724</v>
      </c>
      <c r="G86" s="12">
        <v>10.225657990724599</v>
      </c>
      <c r="H86" s="11" t="s">
        <v>329</v>
      </c>
      <c r="I86" s="11" t="s">
        <v>28</v>
      </c>
      <c r="J86" s="11" t="s">
        <v>155</v>
      </c>
      <c r="K86" s="11" t="s">
        <v>35</v>
      </c>
      <c r="L86" s="11" t="s">
        <v>29</v>
      </c>
      <c r="M86" s="11" t="s">
        <v>330</v>
      </c>
      <c r="N86" s="11" t="s">
        <v>56</v>
      </c>
    </row>
    <row r="87" spans="1:14" x14ac:dyDescent="0.3">
      <c r="A87" s="10">
        <v>3</v>
      </c>
      <c r="B87" s="11" t="s">
        <v>213</v>
      </c>
      <c r="C87" s="11" t="s">
        <v>216</v>
      </c>
      <c r="D87" s="11" t="s">
        <v>14</v>
      </c>
      <c r="E87" s="12">
        <v>0.12876535</v>
      </c>
      <c r="F87" s="12">
        <v>8.2335536298076897E-2</v>
      </c>
      <c r="G87" s="12">
        <v>6.8716124278846102E-2</v>
      </c>
      <c r="H87" s="11" t="s">
        <v>331</v>
      </c>
      <c r="I87" s="11" t="s">
        <v>28</v>
      </c>
      <c r="J87" s="11" t="s">
        <v>155</v>
      </c>
      <c r="K87" s="11" t="s">
        <v>35</v>
      </c>
      <c r="L87" s="11" t="s">
        <v>332</v>
      </c>
      <c r="M87" s="11" t="s">
        <v>156</v>
      </c>
      <c r="N87" s="11" t="s">
        <v>56</v>
      </c>
    </row>
    <row r="88" spans="1:14" x14ac:dyDescent="0.3">
      <c r="A88" s="10">
        <v>3</v>
      </c>
      <c r="B88" s="11" t="s">
        <v>213</v>
      </c>
      <c r="C88" s="11" t="s">
        <v>216</v>
      </c>
      <c r="D88" s="11" t="s">
        <v>14</v>
      </c>
      <c r="E88" s="12">
        <v>7.7222893946686897</v>
      </c>
      <c r="F88" s="12">
        <v>10.997143140130101</v>
      </c>
      <c r="G88" s="12">
        <v>12.2649674107516</v>
      </c>
      <c r="H88" s="11" t="s">
        <v>154</v>
      </c>
      <c r="I88" s="11" t="s">
        <v>30</v>
      </c>
      <c r="J88" s="11" t="s">
        <v>155</v>
      </c>
      <c r="K88" s="11" t="s">
        <v>35</v>
      </c>
      <c r="L88" s="11" t="s">
        <v>31</v>
      </c>
      <c r="M88" s="11" t="s">
        <v>156</v>
      </c>
      <c r="N88" s="11" t="s">
        <v>56</v>
      </c>
    </row>
    <row r="89" spans="1:14" x14ac:dyDescent="0.3">
      <c r="A89" s="10">
        <v>3</v>
      </c>
      <c r="B89" s="11" t="s">
        <v>213</v>
      </c>
      <c r="C89" s="11" t="s">
        <v>216</v>
      </c>
      <c r="D89" s="11" t="s">
        <v>14</v>
      </c>
      <c r="E89" s="12">
        <v>102.189430690763</v>
      </c>
      <c r="F89" s="12">
        <v>88.542801456668997</v>
      </c>
      <c r="G89" s="12">
        <v>81.470249848188203</v>
      </c>
      <c r="H89" s="11" t="s">
        <v>157</v>
      </c>
      <c r="I89" s="11" t="s">
        <v>32</v>
      </c>
      <c r="J89" s="11" t="s">
        <v>155</v>
      </c>
      <c r="K89" s="11" t="s">
        <v>35</v>
      </c>
      <c r="L89" s="11" t="s">
        <v>33</v>
      </c>
      <c r="M89" s="11" t="s">
        <v>158</v>
      </c>
      <c r="N89" s="11" t="s">
        <v>56</v>
      </c>
    </row>
    <row r="90" spans="1:14" x14ac:dyDescent="0.3">
      <c r="A90" s="10">
        <v>3</v>
      </c>
      <c r="B90" s="11" t="s">
        <v>213</v>
      </c>
      <c r="C90" s="11" t="s">
        <v>216</v>
      </c>
      <c r="D90" s="11" t="s">
        <v>14</v>
      </c>
      <c r="E90" s="12">
        <v>3.8579557430007201</v>
      </c>
      <c r="F90" s="12">
        <v>3.8579557430007201</v>
      </c>
      <c r="G90" s="12">
        <v>3.8579557430007201</v>
      </c>
      <c r="H90" s="11" t="s">
        <v>333</v>
      </c>
      <c r="I90" s="11" t="s">
        <v>334</v>
      </c>
      <c r="J90" s="11" t="s">
        <v>155</v>
      </c>
      <c r="K90" s="11" t="s">
        <v>35</v>
      </c>
      <c r="L90" s="11" t="s">
        <v>171</v>
      </c>
      <c r="M90" s="11" t="s">
        <v>159</v>
      </c>
      <c r="N90" s="11" t="s">
        <v>56</v>
      </c>
    </row>
    <row r="91" spans="1:14" x14ac:dyDescent="0.3">
      <c r="A91" s="10">
        <v>3</v>
      </c>
      <c r="B91" s="11" t="s">
        <v>213</v>
      </c>
      <c r="C91" s="11" t="s">
        <v>216</v>
      </c>
      <c r="D91" s="11" t="s">
        <v>14</v>
      </c>
      <c r="E91" s="12">
        <v>5.1192807251908503</v>
      </c>
      <c r="F91" s="12">
        <v>3.8545487089912598</v>
      </c>
      <c r="G91" s="12">
        <v>3.2139701553317299</v>
      </c>
      <c r="H91" s="11" t="s">
        <v>335</v>
      </c>
      <c r="I91" s="11" t="s">
        <v>336</v>
      </c>
      <c r="J91" s="11" t="s">
        <v>155</v>
      </c>
      <c r="K91" s="11" t="s">
        <v>36</v>
      </c>
      <c r="L91" s="11" t="s">
        <v>337</v>
      </c>
      <c r="M91" s="11" t="s">
        <v>159</v>
      </c>
      <c r="N91" s="11" t="s">
        <v>56</v>
      </c>
    </row>
    <row r="92" spans="1:14" x14ac:dyDescent="0.3">
      <c r="A92" s="10">
        <v>3</v>
      </c>
      <c r="B92" s="11" t="s">
        <v>213</v>
      </c>
      <c r="C92" s="11" t="s">
        <v>216</v>
      </c>
      <c r="D92" s="11" t="s">
        <v>14</v>
      </c>
      <c r="E92" s="12">
        <v>81.868431297710003</v>
      </c>
      <c r="F92" s="12">
        <v>61.642616044261501</v>
      </c>
      <c r="G92" s="12">
        <v>51.398371954852401</v>
      </c>
      <c r="H92" s="11" t="s">
        <v>338</v>
      </c>
      <c r="I92" s="11" t="s">
        <v>336</v>
      </c>
      <c r="J92" s="11" t="s">
        <v>155</v>
      </c>
      <c r="K92" s="11" t="s">
        <v>36</v>
      </c>
      <c r="L92" s="11" t="s">
        <v>339</v>
      </c>
      <c r="M92" s="11" t="s">
        <v>159</v>
      </c>
      <c r="N92" s="11" t="s">
        <v>56</v>
      </c>
    </row>
    <row r="93" spans="1:14" x14ac:dyDescent="0.3">
      <c r="A93" s="10">
        <v>3</v>
      </c>
      <c r="B93" s="11" t="s">
        <v>213</v>
      </c>
      <c r="C93" s="11" t="s">
        <v>216</v>
      </c>
      <c r="D93" s="11" t="s">
        <v>14</v>
      </c>
      <c r="E93" s="12">
        <v>2.4913810000000002E-2</v>
      </c>
      <c r="F93" s="12">
        <v>2.32994113042761E-2</v>
      </c>
      <c r="G93" s="12">
        <v>2.4705447462296901E-2</v>
      </c>
      <c r="H93" s="11" t="s">
        <v>340</v>
      </c>
      <c r="I93" s="11" t="s">
        <v>34</v>
      </c>
      <c r="J93" s="11" t="s">
        <v>155</v>
      </c>
      <c r="K93" s="11" t="s">
        <v>36</v>
      </c>
      <c r="L93" s="11" t="s">
        <v>332</v>
      </c>
      <c r="M93" s="11" t="s">
        <v>159</v>
      </c>
      <c r="N93" s="11" t="s">
        <v>56</v>
      </c>
    </row>
    <row r="94" spans="1:14" x14ac:dyDescent="0.3">
      <c r="A94" s="10">
        <v>3</v>
      </c>
      <c r="B94" s="11" t="s">
        <v>213</v>
      </c>
      <c r="C94" s="11" t="s">
        <v>216</v>
      </c>
      <c r="D94" s="11" t="s">
        <v>14</v>
      </c>
      <c r="E94" s="12">
        <v>1.7586109999999999</v>
      </c>
      <c r="F94" s="12">
        <v>1.8973467899166301</v>
      </c>
      <c r="G94" s="12">
        <v>1.96663133770969</v>
      </c>
      <c r="H94" s="11" t="s">
        <v>341</v>
      </c>
      <c r="I94" s="11" t="s">
        <v>342</v>
      </c>
      <c r="J94" s="11" t="s">
        <v>155</v>
      </c>
      <c r="K94" s="11" t="s">
        <v>36</v>
      </c>
      <c r="L94" s="11" t="s">
        <v>171</v>
      </c>
      <c r="M94" s="11" t="s">
        <v>159</v>
      </c>
      <c r="N94" s="11" t="s">
        <v>56</v>
      </c>
    </row>
    <row r="95" spans="1:14" x14ac:dyDescent="0.3">
      <c r="A95" s="10">
        <v>3</v>
      </c>
      <c r="B95" s="11" t="s">
        <v>213</v>
      </c>
      <c r="C95" s="11" t="s">
        <v>216</v>
      </c>
      <c r="D95" s="11" t="s">
        <v>14</v>
      </c>
      <c r="E95" s="12">
        <v>51.825800000000001</v>
      </c>
      <c r="F95" s="12">
        <v>29.238527557369</v>
      </c>
      <c r="G95" s="12">
        <v>22.683254478108601</v>
      </c>
      <c r="H95" s="11" t="s">
        <v>160</v>
      </c>
      <c r="I95" s="11" t="s">
        <v>161</v>
      </c>
      <c r="J95" s="11" t="s">
        <v>155</v>
      </c>
      <c r="K95" s="11" t="s">
        <v>162</v>
      </c>
      <c r="L95" s="11" t="s">
        <v>29</v>
      </c>
      <c r="M95" s="11" t="s">
        <v>156</v>
      </c>
      <c r="N95" s="11" t="s">
        <v>56</v>
      </c>
    </row>
    <row r="96" spans="1:14" x14ac:dyDescent="0.3">
      <c r="A96" s="10">
        <v>3</v>
      </c>
      <c r="B96" s="11" t="s">
        <v>213</v>
      </c>
      <c r="C96" s="11" t="s">
        <v>216</v>
      </c>
      <c r="D96" s="11" t="s">
        <v>14</v>
      </c>
      <c r="E96" s="12">
        <v>1.01303979314465</v>
      </c>
      <c r="F96" s="12">
        <v>1.01303979314465</v>
      </c>
      <c r="G96" s="12">
        <v>1.01303979314465</v>
      </c>
      <c r="H96" s="11" t="s">
        <v>163</v>
      </c>
      <c r="I96" s="11" t="s">
        <v>164</v>
      </c>
      <c r="J96" s="11" t="s">
        <v>155</v>
      </c>
      <c r="K96" s="11" t="s">
        <v>162</v>
      </c>
      <c r="L96" s="11" t="s">
        <v>165</v>
      </c>
      <c r="M96" s="11" t="s">
        <v>156</v>
      </c>
      <c r="N96" s="11" t="s">
        <v>56</v>
      </c>
    </row>
    <row r="97" spans="1:14" x14ac:dyDescent="0.3">
      <c r="A97" s="10">
        <v>3</v>
      </c>
      <c r="B97" s="11" t="s">
        <v>213</v>
      </c>
      <c r="C97" s="11" t="s">
        <v>216</v>
      </c>
      <c r="D97" s="11" t="s">
        <v>14</v>
      </c>
      <c r="E97" s="12">
        <v>0.57745809333333298</v>
      </c>
      <c r="F97" s="12">
        <v>0.32578415335899102</v>
      </c>
      <c r="G97" s="12">
        <v>0.25274339964888898</v>
      </c>
      <c r="H97" s="11" t="s">
        <v>343</v>
      </c>
      <c r="I97" s="11" t="s">
        <v>161</v>
      </c>
      <c r="J97" s="11" t="s">
        <v>155</v>
      </c>
      <c r="K97" s="11" t="s">
        <v>162</v>
      </c>
      <c r="L97" s="11" t="s">
        <v>332</v>
      </c>
      <c r="M97" s="11" t="s">
        <v>344</v>
      </c>
      <c r="N97" s="11" t="s">
        <v>56</v>
      </c>
    </row>
    <row r="98" spans="1:14" x14ac:dyDescent="0.3">
      <c r="A98" s="10">
        <v>3</v>
      </c>
      <c r="B98" s="11" t="s">
        <v>213</v>
      </c>
      <c r="C98" s="11" t="s">
        <v>216</v>
      </c>
      <c r="D98" s="11" t="s">
        <v>14</v>
      </c>
      <c r="E98" s="12">
        <v>25.178251724512801</v>
      </c>
      <c r="F98" s="12">
        <v>22.115751611906301</v>
      </c>
      <c r="G98" s="12">
        <v>22.096965668723499</v>
      </c>
      <c r="H98" s="11" t="s">
        <v>166</v>
      </c>
      <c r="I98" s="11" t="s">
        <v>167</v>
      </c>
      <c r="J98" s="11" t="s">
        <v>155</v>
      </c>
      <c r="K98" s="11" t="s">
        <v>162</v>
      </c>
      <c r="L98" s="11" t="s">
        <v>31</v>
      </c>
      <c r="M98" s="11" t="s">
        <v>156</v>
      </c>
      <c r="N98" s="11" t="s">
        <v>56</v>
      </c>
    </row>
    <row r="99" spans="1:14" x14ac:dyDescent="0.3">
      <c r="A99" s="10">
        <v>3</v>
      </c>
      <c r="B99" s="11" t="s">
        <v>213</v>
      </c>
      <c r="C99" s="11" t="s">
        <v>216</v>
      </c>
      <c r="D99" s="11" t="s">
        <v>14</v>
      </c>
      <c r="E99" s="12">
        <v>118.55913941041</v>
      </c>
      <c r="F99" s="12">
        <v>112.887467863062</v>
      </c>
      <c r="G99" s="12">
        <v>112.170965851698</v>
      </c>
      <c r="H99" s="11" t="s">
        <v>168</v>
      </c>
      <c r="I99" s="11" t="s">
        <v>169</v>
      </c>
      <c r="J99" s="11" t="s">
        <v>155</v>
      </c>
      <c r="K99" s="11" t="s">
        <v>162</v>
      </c>
      <c r="L99" s="11" t="s">
        <v>33</v>
      </c>
      <c r="M99" s="11" t="s">
        <v>156</v>
      </c>
      <c r="N99" s="11" t="s">
        <v>56</v>
      </c>
    </row>
    <row r="100" spans="1:14" x14ac:dyDescent="0.3">
      <c r="A100" s="10">
        <v>3</v>
      </c>
      <c r="B100" s="11" t="s">
        <v>213</v>
      </c>
      <c r="C100" s="11" t="s">
        <v>216</v>
      </c>
      <c r="D100" s="11" t="s">
        <v>14</v>
      </c>
      <c r="E100" s="12">
        <v>3.8206808505476602</v>
      </c>
      <c r="F100" s="12">
        <v>3.8206808505476602</v>
      </c>
      <c r="G100" s="12">
        <v>3.8206808505476602</v>
      </c>
      <c r="H100" s="11" t="s">
        <v>170</v>
      </c>
      <c r="I100" s="11" t="s">
        <v>164</v>
      </c>
      <c r="J100" s="11" t="s">
        <v>155</v>
      </c>
      <c r="K100" s="11" t="s">
        <v>162</v>
      </c>
      <c r="L100" s="11" t="s">
        <v>171</v>
      </c>
      <c r="M100" s="11" t="s">
        <v>172</v>
      </c>
      <c r="N100" s="11" t="s">
        <v>56</v>
      </c>
    </row>
    <row r="101" spans="1:14" x14ac:dyDescent="0.3">
      <c r="A101" s="10">
        <v>3</v>
      </c>
      <c r="B101" s="11" t="s">
        <v>213</v>
      </c>
      <c r="C101" s="11" t="s">
        <v>216</v>
      </c>
      <c r="D101" s="11" t="s">
        <v>14</v>
      </c>
      <c r="E101" s="12">
        <v>1.17057392366383</v>
      </c>
      <c r="F101" s="12">
        <v>1.17057392366383</v>
      </c>
      <c r="G101" s="12">
        <v>1.17057392366383</v>
      </c>
      <c r="H101" s="11" t="s">
        <v>345</v>
      </c>
      <c r="I101" s="11" t="s">
        <v>164</v>
      </c>
      <c r="J101" s="11" t="s">
        <v>155</v>
      </c>
      <c r="K101" s="11" t="s">
        <v>162</v>
      </c>
      <c r="L101" s="11" t="s">
        <v>171</v>
      </c>
      <c r="M101" s="11" t="s">
        <v>346</v>
      </c>
      <c r="N101" s="11" t="s">
        <v>56</v>
      </c>
    </row>
    <row r="102" spans="1:14" x14ac:dyDescent="0.3">
      <c r="A102" s="10">
        <v>3</v>
      </c>
      <c r="B102" s="11" t="s">
        <v>213</v>
      </c>
      <c r="C102" s="11" t="s">
        <v>216</v>
      </c>
      <c r="D102" s="11" t="s">
        <v>14</v>
      </c>
      <c r="E102" s="12">
        <v>0.200368490175514</v>
      </c>
      <c r="F102" s="12">
        <v>0.200368490175514</v>
      </c>
      <c r="G102" s="12">
        <v>0.200368490175514</v>
      </c>
      <c r="H102" s="11" t="s">
        <v>347</v>
      </c>
      <c r="I102" s="11" t="s">
        <v>164</v>
      </c>
      <c r="J102" s="11" t="s">
        <v>155</v>
      </c>
      <c r="K102" s="11" t="s">
        <v>162</v>
      </c>
      <c r="L102" s="11" t="s">
        <v>171</v>
      </c>
      <c r="M102" s="11" t="s">
        <v>348</v>
      </c>
      <c r="N102" s="11" t="s">
        <v>56</v>
      </c>
    </row>
    <row r="103" spans="1:14" x14ac:dyDescent="0.3">
      <c r="A103" s="10">
        <v>3</v>
      </c>
      <c r="B103" s="11" t="s">
        <v>213</v>
      </c>
      <c r="C103" s="11" t="s">
        <v>216</v>
      </c>
      <c r="D103" s="11" t="s">
        <v>14</v>
      </c>
      <c r="E103" s="12">
        <v>0.80850446845885404</v>
      </c>
      <c r="F103" s="12">
        <v>0.80850446845885404</v>
      </c>
      <c r="G103" s="12">
        <v>0.80850446845885404</v>
      </c>
      <c r="H103" s="11" t="s">
        <v>349</v>
      </c>
      <c r="I103" s="11" t="s">
        <v>164</v>
      </c>
      <c r="J103" s="11" t="s">
        <v>155</v>
      </c>
      <c r="K103" s="11" t="s">
        <v>162</v>
      </c>
      <c r="L103" s="11" t="s">
        <v>171</v>
      </c>
      <c r="M103" s="11" t="s">
        <v>350</v>
      </c>
      <c r="N103" s="11" t="s">
        <v>56</v>
      </c>
    </row>
    <row r="104" spans="1:14" x14ac:dyDescent="0.3">
      <c r="A104" s="10">
        <v>3</v>
      </c>
      <c r="B104" s="11" t="s">
        <v>213</v>
      </c>
      <c r="C104" s="11" t="s">
        <v>216</v>
      </c>
      <c r="D104" s="11" t="s">
        <v>14</v>
      </c>
      <c r="E104" s="12">
        <v>1.2654851541758201</v>
      </c>
      <c r="F104" s="12">
        <v>1.2654851541758201</v>
      </c>
      <c r="G104" s="12">
        <v>1.2654851541758201</v>
      </c>
      <c r="H104" s="11" t="s">
        <v>351</v>
      </c>
      <c r="I104" s="11" t="s">
        <v>164</v>
      </c>
      <c r="J104" s="11" t="s">
        <v>155</v>
      </c>
      <c r="K104" s="11" t="s">
        <v>162</v>
      </c>
      <c r="L104" s="11" t="s">
        <v>171</v>
      </c>
      <c r="M104" s="11" t="s">
        <v>352</v>
      </c>
      <c r="N104" s="11" t="s">
        <v>56</v>
      </c>
    </row>
    <row r="105" spans="1:14" x14ac:dyDescent="0.3">
      <c r="A105" s="10">
        <v>3</v>
      </c>
      <c r="B105" s="11" t="s">
        <v>213</v>
      </c>
      <c r="C105" s="11" t="s">
        <v>216</v>
      </c>
      <c r="D105" s="11" t="s">
        <v>14</v>
      </c>
      <c r="E105" s="12">
        <v>6.6789502669978795E-2</v>
      </c>
      <c r="F105" s="12">
        <v>6.6789502669978795E-2</v>
      </c>
      <c r="G105" s="12">
        <v>6.6789502669978795E-2</v>
      </c>
      <c r="H105" s="11" t="s">
        <v>353</v>
      </c>
      <c r="I105" s="11" t="s">
        <v>164</v>
      </c>
      <c r="J105" s="11" t="s">
        <v>155</v>
      </c>
      <c r="K105" s="11" t="s">
        <v>162</v>
      </c>
      <c r="L105" s="11" t="s">
        <v>171</v>
      </c>
      <c r="M105" s="11" t="s">
        <v>354</v>
      </c>
      <c r="N105" s="11" t="s">
        <v>56</v>
      </c>
    </row>
    <row r="106" spans="1:14" x14ac:dyDescent="0.3">
      <c r="A106" s="10">
        <v>3</v>
      </c>
      <c r="B106" s="11" t="s">
        <v>213</v>
      </c>
      <c r="C106" s="11" t="s">
        <v>216</v>
      </c>
      <c r="D106" s="11" t="s">
        <v>14</v>
      </c>
      <c r="E106" s="12">
        <v>7.9994870000000002</v>
      </c>
      <c r="F106" s="12">
        <v>7.9994870000000002</v>
      </c>
      <c r="G106" s="12">
        <v>7.9994870000000002</v>
      </c>
      <c r="H106" s="11" t="s">
        <v>355</v>
      </c>
      <c r="I106" s="11" t="s">
        <v>164</v>
      </c>
      <c r="J106" s="11" t="s">
        <v>155</v>
      </c>
      <c r="K106" s="11" t="s">
        <v>162</v>
      </c>
      <c r="L106" s="11" t="s">
        <v>171</v>
      </c>
      <c r="M106" s="11" t="s">
        <v>356</v>
      </c>
      <c r="N106" s="11" t="s">
        <v>56</v>
      </c>
    </row>
    <row r="107" spans="1:14" x14ac:dyDescent="0.3">
      <c r="A107" s="10">
        <v>3</v>
      </c>
      <c r="B107" s="11" t="s">
        <v>213</v>
      </c>
      <c r="C107" s="11" t="s">
        <v>216</v>
      </c>
      <c r="D107" s="11" t="s">
        <v>14</v>
      </c>
      <c r="E107" s="12">
        <v>0.86297997999016396</v>
      </c>
      <c r="F107" s="12">
        <v>0.86297997999016396</v>
      </c>
      <c r="G107" s="12">
        <v>0.86297997999016396</v>
      </c>
      <c r="H107" s="11" t="s">
        <v>173</v>
      </c>
      <c r="I107" s="11" t="s">
        <v>164</v>
      </c>
      <c r="J107" s="11" t="s">
        <v>155</v>
      </c>
      <c r="K107" s="11" t="s">
        <v>162</v>
      </c>
      <c r="L107" s="11" t="s">
        <v>171</v>
      </c>
      <c r="M107" s="11" t="s">
        <v>174</v>
      </c>
      <c r="N107" s="11" t="s">
        <v>56</v>
      </c>
    </row>
    <row r="108" spans="1:14" x14ac:dyDescent="0.3">
      <c r="A108" s="10">
        <v>3</v>
      </c>
      <c r="B108" s="11" t="s">
        <v>213</v>
      </c>
      <c r="C108" s="11" t="s">
        <v>216</v>
      </c>
      <c r="D108" s="11" t="s">
        <v>14</v>
      </c>
      <c r="E108" s="12">
        <v>1.06572089424002</v>
      </c>
      <c r="F108" s="12">
        <v>1.06572089424002</v>
      </c>
      <c r="G108" s="12">
        <v>1.06572089424002</v>
      </c>
      <c r="H108" s="11" t="s">
        <v>175</v>
      </c>
      <c r="I108" s="11" t="s">
        <v>164</v>
      </c>
      <c r="J108" s="11" t="s">
        <v>155</v>
      </c>
      <c r="K108" s="11" t="s">
        <v>162</v>
      </c>
      <c r="L108" s="11" t="s">
        <v>171</v>
      </c>
      <c r="M108" s="11" t="s">
        <v>176</v>
      </c>
      <c r="N108" s="11" t="s">
        <v>56</v>
      </c>
    </row>
    <row r="109" spans="1:14" x14ac:dyDescent="0.3">
      <c r="A109" s="10">
        <v>3</v>
      </c>
      <c r="B109" s="11" t="s">
        <v>213</v>
      </c>
      <c r="C109" s="11" t="s">
        <v>216</v>
      </c>
      <c r="D109" s="11" t="s">
        <v>14</v>
      </c>
      <c r="E109" s="12">
        <v>1.3376191517875899</v>
      </c>
      <c r="F109" s="12">
        <v>1.3376191517875899</v>
      </c>
      <c r="G109" s="12">
        <v>1.3376191517875899</v>
      </c>
      <c r="H109" s="11" t="s">
        <v>177</v>
      </c>
      <c r="I109" s="11" t="s">
        <v>164</v>
      </c>
      <c r="J109" s="11" t="s">
        <v>155</v>
      </c>
      <c r="K109" s="11" t="s">
        <v>162</v>
      </c>
      <c r="L109" s="11" t="s">
        <v>171</v>
      </c>
      <c r="M109" s="11" t="s">
        <v>178</v>
      </c>
      <c r="N109" s="11" t="s">
        <v>56</v>
      </c>
    </row>
    <row r="110" spans="1:14" x14ac:dyDescent="0.3">
      <c r="A110" s="10">
        <v>3</v>
      </c>
      <c r="B110" s="11" t="s">
        <v>213</v>
      </c>
      <c r="C110" s="11" t="s">
        <v>216</v>
      </c>
      <c r="D110" s="11" t="s">
        <v>14</v>
      </c>
      <c r="E110" s="12">
        <v>2.7819470046767498</v>
      </c>
      <c r="F110" s="12">
        <v>2.7819470046767498</v>
      </c>
      <c r="G110" s="12">
        <v>2.7819470046767498</v>
      </c>
      <c r="H110" s="11" t="s">
        <v>179</v>
      </c>
      <c r="I110" s="11" t="s">
        <v>164</v>
      </c>
      <c r="J110" s="11" t="s">
        <v>155</v>
      </c>
      <c r="K110" s="11" t="s">
        <v>162</v>
      </c>
      <c r="L110" s="11" t="s">
        <v>171</v>
      </c>
      <c r="M110" s="11" t="s">
        <v>180</v>
      </c>
      <c r="N110" s="11" t="s">
        <v>56</v>
      </c>
    </row>
    <row r="111" spans="1:14" x14ac:dyDescent="0.3">
      <c r="A111" s="10">
        <v>3</v>
      </c>
      <c r="B111" s="11" t="s">
        <v>213</v>
      </c>
      <c r="C111" s="11" t="s">
        <v>216</v>
      </c>
      <c r="D111" s="11" t="s">
        <v>14</v>
      </c>
      <c r="E111" s="12">
        <v>3.4355126078019098</v>
      </c>
      <c r="F111" s="12">
        <v>3.4355126078019098</v>
      </c>
      <c r="G111" s="12">
        <v>3.4355126078019098</v>
      </c>
      <c r="H111" s="11" t="s">
        <v>181</v>
      </c>
      <c r="I111" s="11" t="s">
        <v>164</v>
      </c>
      <c r="J111" s="11" t="s">
        <v>155</v>
      </c>
      <c r="K111" s="11" t="s">
        <v>162</v>
      </c>
      <c r="L111" s="11" t="s">
        <v>171</v>
      </c>
      <c r="M111" s="11" t="s">
        <v>182</v>
      </c>
      <c r="N111" s="11" t="s">
        <v>56</v>
      </c>
    </row>
    <row r="112" spans="1:14" x14ac:dyDescent="0.3">
      <c r="A112" s="10">
        <v>3</v>
      </c>
      <c r="B112" s="11" t="s">
        <v>213</v>
      </c>
      <c r="C112" s="11" t="s">
        <v>216</v>
      </c>
      <c r="D112" s="11" t="s">
        <v>14</v>
      </c>
      <c r="E112" s="12">
        <v>4.3120183031095296</v>
      </c>
      <c r="F112" s="12">
        <v>4.3120183031095296</v>
      </c>
      <c r="G112" s="12">
        <v>4.3120183031095296</v>
      </c>
      <c r="H112" s="11" t="s">
        <v>183</v>
      </c>
      <c r="I112" s="11" t="s">
        <v>164</v>
      </c>
      <c r="J112" s="11" t="s">
        <v>155</v>
      </c>
      <c r="K112" s="11" t="s">
        <v>162</v>
      </c>
      <c r="L112" s="11" t="s">
        <v>171</v>
      </c>
      <c r="M112" s="11" t="s">
        <v>184</v>
      </c>
      <c r="N112" s="11" t="s">
        <v>56</v>
      </c>
    </row>
    <row r="113" spans="1:14" x14ac:dyDescent="0.3">
      <c r="A113" s="10">
        <v>3</v>
      </c>
      <c r="B113" s="11" t="s">
        <v>213</v>
      </c>
      <c r="C113" s="11" t="s">
        <v>216</v>
      </c>
      <c r="D113" s="11" t="s">
        <v>14</v>
      </c>
      <c r="E113" s="12">
        <v>1.5798730319897001</v>
      </c>
      <c r="F113" s="12">
        <v>1.5798730319897001</v>
      </c>
      <c r="G113" s="12">
        <v>1.5798730319897001</v>
      </c>
      <c r="H113" s="11" t="s">
        <v>357</v>
      </c>
      <c r="I113" s="11" t="s">
        <v>164</v>
      </c>
      <c r="J113" s="11" t="s">
        <v>155</v>
      </c>
      <c r="K113" s="11" t="s">
        <v>162</v>
      </c>
      <c r="L113" s="11" t="s">
        <v>171</v>
      </c>
      <c r="M113" s="11" t="s">
        <v>358</v>
      </c>
      <c r="N113" s="11" t="s">
        <v>56</v>
      </c>
    </row>
    <row r="114" spans="1:14" x14ac:dyDescent="0.3">
      <c r="A114" s="10">
        <v>3</v>
      </c>
      <c r="B114" s="11" t="s">
        <v>213</v>
      </c>
      <c r="C114" s="11" t="s">
        <v>216</v>
      </c>
      <c r="D114" s="11" t="s">
        <v>14</v>
      </c>
      <c r="E114" s="12">
        <v>75.714219999999997</v>
      </c>
      <c r="F114" s="12">
        <v>75.714219999999997</v>
      </c>
      <c r="G114" s="12">
        <v>75.714219999999997</v>
      </c>
      <c r="H114" s="11" t="s">
        <v>364</v>
      </c>
      <c r="I114" s="11" t="s">
        <v>50</v>
      </c>
      <c r="J114" s="11" t="s">
        <v>209</v>
      </c>
      <c r="K114" s="11" t="s">
        <v>365</v>
      </c>
      <c r="L114" s="11" t="s">
        <v>366</v>
      </c>
      <c r="M114" s="11" t="s">
        <v>367</v>
      </c>
      <c r="N114" s="11" t="s">
        <v>56</v>
      </c>
    </row>
    <row r="115" spans="1:14" x14ac:dyDescent="0.3">
      <c r="A115" s="10">
        <v>3</v>
      </c>
      <c r="B115" s="11" t="s">
        <v>213</v>
      </c>
      <c r="C115" s="11" t="s">
        <v>216</v>
      </c>
      <c r="D115" s="11" t="s">
        <v>14</v>
      </c>
      <c r="E115" s="12">
        <v>0.55770640000000005</v>
      </c>
      <c r="F115" s="12">
        <v>0.55770640000000005</v>
      </c>
      <c r="G115" s="12">
        <v>0.55770640000000005</v>
      </c>
      <c r="H115" s="11" t="s">
        <v>368</v>
      </c>
      <c r="I115" s="11" t="s">
        <v>50</v>
      </c>
      <c r="J115" s="11" t="s">
        <v>209</v>
      </c>
      <c r="K115" s="11" t="s">
        <v>365</v>
      </c>
      <c r="L115" s="11" t="s">
        <v>366</v>
      </c>
      <c r="M115" s="11" t="s">
        <v>369</v>
      </c>
      <c r="N115" s="11" t="s">
        <v>56</v>
      </c>
    </row>
    <row r="116" spans="1:14" x14ac:dyDescent="0.3">
      <c r="A116" s="10">
        <v>3</v>
      </c>
      <c r="B116" s="11" t="s">
        <v>213</v>
      </c>
      <c r="C116" s="11" t="s">
        <v>216</v>
      </c>
      <c r="D116" s="11" t="s">
        <v>14</v>
      </c>
      <c r="E116" s="12">
        <v>0.69155599999999995</v>
      </c>
      <c r="F116" s="12">
        <v>0.69155599999999995</v>
      </c>
      <c r="G116" s="12">
        <v>0.69155599999999995</v>
      </c>
      <c r="H116" s="11" t="s">
        <v>370</v>
      </c>
      <c r="I116" s="11" t="s">
        <v>50</v>
      </c>
      <c r="J116" s="11" t="s">
        <v>209</v>
      </c>
      <c r="K116" s="11" t="s">
        <v>365</v>
      </c>
      <c r="L116" s="11" t="s">
        <v>366</v>
      </c>
      <c r="M116" s="11" t="s">
        <v>371</v>
      </c>
      <c r="N116" s="11" t="s">
        <v>56</v>
      </c>
    </row>
    <row r="117" spans="1:14" x14ac:dyDescent="0.3">
      <c r="A117" s="10">
        <v>3</v>
      </c>
      <c r="B117" s="11" t="s">
        <v>213</v>
      </c>
      <c r="C117" s="11" t="s">
        <v>216</v>
      </c>
      <c r="D117" s="11" t="s">
        <v>14</v>
      </c>
      <c r="E117" s="12">
        <v>17.55696</v>
      </c>
      <c r="F117" s="12">
        <v>17.55696</v>
      </c>
      <c r="G117" s="12">
        <v>17.55696</v>
      </c>
      <c r="H117" s="11" t="s">
        <v>372</v>
      </c>
      <c r="I117" s="11" t="s">
        <v>50</v>
      </c>
      <c r="J117" s="11" t="s">
        <v>209</v>
      </c>
      <c r="K117" s="11" t="s">
        <v>365</v>
      </c>
      <c r="L117" s="11" t="s">
        <v>162</v>
      </c>
      <c r="M117" s="11" t="s">
        <v>373</v>
      </c>
      <c r="N117" s="11" t="s">
        <v>56</v>
      </c>
    </row>
    <row r="118" spans="1:14" x14ac:dyDescent="0.3">
      <c r="A118" s="10">
        <v>3</v>
      </c>
      <c r="B118" s="11" t="s">
        <v>213</v>
      </c>
      <c r="C118" s="11" t="s">
        <v>217</v>
      </c>
      <c r="D118" s="11" t="s">
        <v>14</v>
      </c>
      <c r="E118" s="12">
        <v>0.23718900000000001</v>
      </c>
      <c r="F118" s="12">
        <v>0.23718900000000001</v>
      </c>
      <c r="G118" s="12">
        <v>0.23718900000000001</v>
      </c>
      <c r="H118" s="11" t="s">
        <v>235</v>
      </c>
      <c r="I118" s="11" t="s">
        <v>236</v>
      </c>
      <c r="J118" s="11" t="s">
        <v>68</v>
      </c>
      <c r="K118" s="11" t="s">
        <v>237</v>
      </c>
      <c r="L118" s="11" t="s">
        <v>238</v>
      </c>
      <c r="M118" s="11" t="s">
        <v>239</v>
      </c>
      <c r="N118" s="11" t="s">
        <v>56</v>
      </c>
    </row>
    <row r="119" spans="1:14" x14ac:dyDescent="0.3">
      <c r="A119" s="10">
        <v>3</v>
      </c>
      <c r="B119" s="11" t="s">
        <v>213</v>
      </c>
      <c r="C119" s="11" t="s">
        <v>217</v>
      </c>
      <c r="D119" s="11" t="s">
        <v>14</v>
      </c>
      <c r="E119" s="12">
        <v>0.564194604670192</v>
      </c>
      <c r="F119" s="12">
        <v>0.62451839035486101</v>
      </c>
      <c r="G119" s="12">
        <v>0.65754920279000595</v>
      </c>
      <c r="H119" s="11" t="s">
        <v>66</v>
      </c>
      <c r="I119" s="11" t="s">
        <v>67</v>
      </c>
      <c r="J119" s="11" t="s">
        <v>68</v>
      </c>
      <c r="K119" s="11" t="s">
        <v>69</v>
      </c>
      <c r="L119" s="11" t="s">
        <v>70</v>
      </c>
      <c r="M119" s="11" t="s">
        <v>71</v>
      </c>
      <c r="N119" s="11" t="s">
        <v>56</v>
      </c>
    </row>
    <row r="120" spans="1:14" x14ac:dyDescent="0.3">
      <c r="A120" s="10">
        <v>3</v>
      </c>
      <c r="B120" s="11" t="s">
        <v>213</v>
      </c>
      <c r="C120" s="11" t="s">
        <v>217</v>
      </c>
      <c r="D120" s="11" t="s">
        <v>14</v>
      </c>
      <c r="E120" s="12">
        <v>4.7051879999999997</v>
      </c>
      <c r="F120" s="12">
        <v>5.2082675228607203</v>
      </c>
      <c r="G120" s="12">
        <v>5.4837330821085697</v>
      </c>
      <c r="H120" s="11" t="s">
        <v>72</v>
      </c>
      <c r="I120" s="11" t="s">
        <v>67</v>
      </c>
      <c r="J120" s="11" t="s">
        <v>68</v>
      </c>
      <c r="K120" s="11" t="s">
        <v>69</v>
      </c>
      <c r="L120" s="11" t="s">
        <v>73</v>
      </c>
      <c r="M120" s="11" t="s">
        <v>74</v>
      </c>
      <c r="N120" s="11" t="s">
        <v>56</v>
      </c>
    </row>
    <row r="121" spans="1:14" x14ac:dyDescent="0.3">
      <c r="A121" s="10">
        <v>3</v>
      </c>
      <c r="B121" s="11" t="s">
        <v>213</v>
      </c>
      <c r="C121" s="11" t="s">
        <v>217</v>
      </c>
      <c r="D121" s="11" t="s">
        <v>14</v>
      </c>
      <c r="E121" s="12">
        <v>0.85299599999999998</v>
      </c>
      <c r="F121" s="12">
        <v>0.85299599999999998</v>
      </c>
      <c r="G121" s="12">
        <v>0.85299599999999998</v>
      </c>
      <c r="H121" s="11" t="s">
        <v>268</v>
      </c>
      <c r="I121" s="11" t="s">
        <v>269</v>
      </c>
      <c r="J121" s="11" t="s">
        <v>68</v>
      </c>
      <c r="K121" s="11" t="s">
        <v>270</v>
      </c>
      <c r="L121" s="11" t="s">
        <v>271</v>
      </c>
      <c r="M121" s="11" t="s">
        <v>266</v>
      </c>
      <c r="N121" s="11" t="s">
        <v>56</v>
      </c>
    </row>
    <row r="122" spans="1:14" x14ac:dyDescent="0.3">
      <c r="A122" s="10">
        <v>3</v>
      </c>
      <c r="B122" s="11" t="s">
        <v>213</v>
      </c>
      <c r="C122" s="11" t="s">
        <v>217</v>
      </c>
      <c r="D122" s="11" t="s">
        <v>14</v>
      </c>
      <c r="E122" s="12">
        <v>34.745087272727297</v>
      </c>
      <c r="F122" s="12">
        <v>36.185147159496502</v>
      </c>
      <c r="G122" s="12">
        <v>35.680956780317103</v>
      </c>
      <c r="H122" s="11" t="s">
        <v>327</v>
      </c>
      <c r="I122" s="11" t="s">
        <v>28</v>
      </c>
      <c r="J122" s="11" t="s">
        <v>155</v>
      </c>
      <c r="K122" s="11" t="s">
        <v>35</v>
      </c>
      <c r="L122" s="11" t="s">
        <v>29</v>
      </c>
      <c r="M122" s="11" t="s">
        <v>328</v>
      </c>
      <c r="N122" s="11" t="s">
        <v>56</v>
      </c>
    </row>
    <row r="123" spans="1:14" x14ac:dyDescent="0.3">
      <c r="A123" s="10">
        <v>3</v>
      </c>
      <c r="B123" s="11" t="s">
        <v>213</v>
      </c>
      <c r="C123" s="11" t="s">
        <v>217</v>
      </c>
      <c r="D123" s="11" t="s">
        <v>14</v>
      </c>
      <c r="E123" s="12">
        <v>55.226399816513798</v>
      </c>
      <c r="F123" s="12">
        <v>57.515337024879003</v>
      </c>
      <c r="G123" s="12">
        <v>56.713939715220697</v>
      </c>
      <c r="H123" s="11" t="s">
        <v>329</v>
      </c>
      <c r="I123" s="11" t="s">
        <v>28</v>
      </c>
      <c r="J123" s="11" t="s">
        <v>155</v>
      </c>
      <c r="K123" s="11" t="s">
        <v>35</v>
      </c>
      <c r="L123" s="11" t="s">
        <v>29</v>
      </c>
      <c r="M123" s="11" t="s">
        <v>330</v>
      </c>
      <c r="N123" s="11" t="s">
        <v>56</v>
      </c>
    </row>
    <row r="124" spans="1:14" x14ac:dyDescent="0.3">
      <c r="A124" s="10">
        <v>3</v>
      </c>
      <c r="B124" s="11" t="s">
        <v>213</v>
      </c>
      <c r="C124" s="11" t="s">
        <v>217</v>
      </c>
      <c r="D124" s="11" t="s">
        <v>14</v>
      </c>
      <c r="E124" s="12">
        <v>0.71416310000000005</v>
      </c>
      <c r="F124" s="12">
        <v>0.45665236682692301</v>
      </c>
      <c r="G124" s="12">
        <v>0.38111588509615402</v>
      </c>
      <c r="H124" s="11" t="s">
        <v>331</v>
      </c>
      <c r="I124" s="11" t="s">
        <v>28</v>
      </c>
      <c r="J124" s="11" t="s">
        <v>155</v>
      </c>
      <c r="K124" s="11" t="s">
        <v>35</v>
      </c>
      <c r="L124" s="11" t="s">
        <v>332</v>
      </c>
      <c r="M124" s="11" t="s">
        <v>156</v>
      </c>
      <c r="N124" s="11" t="s">
        <v>56</v>
      </c>
    </row>
    <row r="125" spans="1:14" x14ac:dyDescent="0.3">
      <c r="A125" s="10">
        <v>3</v>
      </c>
      <c r="B125" s="11" t="s">
        <v>213</v>
      </c>
      <c r="C125" s="11" t="s">
        <v>217</v>
      </c>
      <c r="D125" s="11" t="s">
        <v>14</v>
      </c>
      <c r="E125" s="12">
        <v>42.829663070023599</v>
      </c>
      <c r="F125" s="12">
        <v>60.992784827484797</v>
      </c>
      <c r="G125" s="12">
        <v>68.024441317877901</v>
      </c>
      <c r="H125" s="11" t="s">
        <v>154</v>
      </c>
      <c r="I125" s="11" t="s">
        <v>30</v>
      </c>
      <c r="J125" s="11" t="s">
        <v>155</v>
      </c>
      <c r="K125" s="11" t="s">
        <v>35</v>
      </c>
      <c r="L125" s="11" t="s">
        <v>31</v>
      </c>
      <c r="M125" s="11" t="s">
        <v>156</v>
      </c>
      <c r="N125" s="11" t="s">
        <v>56</v>
      </c>
    </row>
    <row r="126" spans="1:14" x14ac:dyDescent="0.3">
      <c r="A126" s="10">
        <v>3</v>
      </c>
      <c r="B126" s="11" t="s">
        <v>213</v>
      </c>
      <c r="C126" s="11" t="s">
        <v>217</v>
      </c>
      <c r="D126" s="11" t="s">
        <v>14</v>
      </c>
      <c r="E126" s="12">
        <v>566.76700951704402</v>
      </c>
      <c r="F126" s="12">
        <v>491.07954175532802</v>
      </c>
      <c r="G126" s="12">
        <v>451.85347994347802</v>
      </c>
      <c r="H126" s="11" t="s">
        <v>157</v>
      </c>
      <c r="I126" s="11" t="s">
        <v>32</v>
      </c>
      <c r="J126" s="11" t="s">
        <v>155</v>
      </c>
      <c r="K126" s="11" t="s">
        <v>35</v>
      </c>
      <c r="L126" s="11" t="s">
        <v>33</v>
      </c>
      <c r="M126" s="11" t="s">
        <v>158</v>
      </c>
      <c r="N126" s="11" t="s">
        <v>56</v>
      </c>
    </row>
    <row r="127" spans="1:14" x14ac:dyDescent="0.3">
      <c r="A127" s="10">
        <v>3</v>
      </c>
      <c r="B127" s="11" t="s">
        <v>213</v>
      </c>
      <c r="C127" s="11" t="s">
        <v>217</v>
      </c>
      <c r="D127" s="11" t="s">
        <v>14</v>
      </c>
      <c r="E127" s="12">
        <v>21.3971420531227</v>
      </c>
      <c r="F127" s="12">
        <v>21.3971420531227</v>
      </c>
      <c r="G127" s="12">
        <v>21.3971420531227</v>
      </c>
      <c r="H127" s="11" t="s">
        <v>333</v>
      </c>
      <c r="I127" s="11" t="s">
        <v>334</v>
      </c>
      <c r="J127" s="11" t="s">
        <v>155</v>
      </c>
      <c r="K127" s="11" t="s">
        <v>35</v>
      </c>
      <c r="L127" s="11" t="s">
        <v>171</v>
      </c>
      <c r="M127" s="11" t="s">
        <v>159</v>
      </c>
      <c r="N127" s="11" t="s">
        <v>56</v>
      </c>
    </row>
    <row r="128" spans="1:14" x14ac:dyDescent="0.3">
      <c r="A128" s="10">
        <v>3</v>
      </c>
      <c r="B128" s="11" t="s">
        <v>213</v>
      </c>
      <c r="C128" s="11" t="s">
        <v>217</v>
      </c>
      <c r="D128" s="11" t="s">
        <v>14</v>
      </c>
      <c r="E128" s="12">
        <v>10.355487277353699</v>
      </c>
      <c r="F128" s="12">
        <v>7.7971364061913304</v>
      </c>
      <c r="G128" s="12">
        <v>6.5013483026155798</v>
      </c>
      <c r="H128" s="11" t="s">
        <v>335</v>
      </c>
      <c r="I128" s="11" t="s">
        <v>336</v>
      </c>
      <c r="J128" s="11" t="s">
        <v>155</v>
      </c>
      <c r="K128" s="11" t="s">
        <v>36</v>
      </c>
      <c r="L128" s="11" t="s">
        <v>337</v>
      </c>
      <c r="M128" s="11" t="s">
        <v>159</v>
      </c>
      <c r="N128" s="11" t="s">
        <v>56</v>
      </c>
    </row>
    <row r="129" spans="1:14" x14ac:dyDescent="0.3">
      <c r="A129" s="10">
        <v>3</v>
      </c>
      <c r="B129" s="11" t="s">
        <v>213</v>
      </c>
      <c r="C129" s="11" t="s">
        <v>217</v>
      </c>
      <c r="D129" s="11" t="s">
        <v>14</v>
      </c>
      <c r="E129" s="12">
        <v>165.60681933842301</v>
      </c>
      <c r="F129" s="12">
        <v>124.693211009105</v>
      </c>
      <c r="G129" s="12">
        <v>103.97073406308699</v>
      </c>
      <c r="H129" s="11" t="s">
        <v>338</v>
      </c>
      <c r="I129" s="11" t="s">
        <v>336</v>
      </c>
      <c r="J129" s="11" t="s">
        <v>155</v>
      </c>
      <c r="K129" s="11" t="s">
        <v>36</v>
      </c>
      <c r="L129" s="11" t="s">
        <v>339</v>
      </c>
      <c r="M129" s="11" t="s">
        <v>159</v>
      </c>
      <c r="N129" s="11" t="s">
        <v>56</v>
      </c>
    </row>
    <row r="130" spans="1:14" x14ac:dyDescent="0.3">
      <c r="A130" s="10">
        <v>3</v>
      </c>
      <c r="B130" s="11" t="s">
        <v>213</v>
      </c>
      <c r="C130" s="11" t="s">
        <v>217</v>
      </c>
      <c r="D130" s="11" t="s">
        <v>14</v>
      </c>
      <c r="E130" s="12">
        <v>5.0396669999999998E-2</v>
      </c>
      <c r="F130" s="12">
        <v>4.7130998538395801E-2</v>
      </c>
      <c r="G130" s="12">
        <v>4.9975185768845298E-2</v>
      </c>
      <c r="H130" s="11" t="s">
        <v>340</v>
      </c>
      <c r="I130" s="11" t="s">
        <v>34</v>
      </c>
      <c r="J130" s="11" t="s">
        <v>155</v>
      </c>
      <c r="K130" s="11" t="s">
        <v>36</v>
      </c>
      <c r="L130" s="11" t="s">
        <v>332</v>
      </c>
      <c r="M130" s="11" t="s">
        <v>159</v>
      </c>
      <c r="N130" s="11" t="s">
        <v>56</v>
      </c>
    </row>
    <row r="131" spans="1:14" x14ac:dyDescent="0.3">
      <c r="A131" s="10">
        <v>3</v>
      </c>
      <c r="B131" s="11" t="s">
        <v>213</v>
      </c>
      <c r="C131" s="11" t="s">
        <v>217</v>
      </c>
      <c r="D131" s="11" t="s">
        <v>14</v>
      </c>
      <c r="E131" s="12">
        <v>3.5573890000000001</v>
      </c>
      <c r="F131" s="12">
        <v>3.8380293308950799</v>
      </c>
      <c r="G131" s="12">
        <v>3.9781808983474698</v>
      </c>
      <c r="H131" s="11" t="s">
        <v>341</v>
      </c>
      <c r="I131" s="11" t="s">
        <v>342</v>
      </c>
      <c r="J131" s="11" t="s">
        <v>155</v>
      </c>
      <c r="K131" s="11" t="s">
        <v>36</v>
      </c>
      <c r="L131" s="11" t="s">
        <v>171</v>
      </c>
      <c r="M131" s="11" t="s">
        <v>159</v>
      </c>
      <c r="N131" s="11" t="s">
        <v>56</v>
      </c>
    </row>
    <row r="132" spans="1:14" x14ac:dyDescent="0.3">
      <c r="A132" s="10">
        <v>3</v>
      </c>
      <c r="B132" s="11" t="s">
        <v>213</v>
      </c>
      <c r="C132" s="11" t="s">
        <v>217</v>
      </c>
      <c r="D132" s="11" t="s">
        <v>14</v>
      </c>
      <c r="E132" s="12">
        <v>59.225842</v>
      </c>
      <c r="F132" s="12">
        <v>33.413404393668401</v>
      </c>
      <c r="G132" s="12">
        <v>25.922124612958299</v>
      </c>
      <c r="H132" s="11" t="s">
        <v>160</v>
      </c>
      <c r="I132" s="11" t="s">
        <v>161</v>
      </c>
      <c r="J132" s="11" t="s">
        <v>155</v>
      </c>
      <c r="K132" s="11" t="s">
        <v>162</v>
      </c>
      <c r="L132" s="11" t="s">
        <v>29</v>
      </c>
      <c r="M132" s="11" t="s">
        <v>156</v>
      </c>
      <c r="N132" s="11" t="s">
        <v>56</v>
      </c>
    </row>
    <row r="133" spans="1:14" x14ac:dyDescent="0.3">
      <c r="A133" s="10">
        <v>3</v>
      </c>
      <c r="B133" s="11" t="s">
        <v>213</v>
      </c>
      <c r="C133" s="11" t="s">
        <v>217</v>
      </c>
      <c r="D133" s="11" t="s">
        <v>14</v>
      </c>
      <c r="E133" s="12">
        <v>2.70351299726034</v>
      </c>
      <c r="F133" s="12">
        <v>2.70351299726034</v>
      </c>
      <c r="G133" s="12">
        <v>2.70351299726034</v>
      </c>
      <c r="H133" s="11" t="s">
        <v>163</v>
      </c>
      <c r="I133" s="11" t="s">
        <v>164</v>
      </c>
      <c r="J133" s="11" t="s">
        <v>155</v>
      </c>
      <c r="K133" s="11" t="s">
        <v>162</v>
      </c>
      <c r="L133" s="11" t="s">
        <v>165</v>
      </c>
      <c r="M133" s="11" t="s">
        <v>156</v>
      </c>
      <c r="N133" s="11" t="s">
        <v>56</v>
      </c>
    </row>
    <row r="134" spans="1:14" x14ac:dyDescent="0.3">
      <c r="A134" s="10">
        <v>3</v>
      </c>
      <c r="B134" s="11" t="s">
        <v>213</v>
      </c>
      <c r="C134" s="11" t="s">
        <v>217</v>
      </c>
      <c r="D134" s="11" t="s">
        <v>14</v>
      </c>
      <c r="E134" s="12">
        <v>0.65991155999999995</v>
      </c>
      <c r="F134" s="12">
        <v>0.37230187150968003</v>
      </c>
      <c r="G134" s="12">
        <v>0.28883185302543601</v>
      </c>
      <c r="H134" s="11" t="s">
        <v>343</v>
      </c>
      <c r="I134" s="11" t="s">
        <v>161</v>
      </c>
      <c r="J134" s="11" t="s">
        <v>155</v>
      </c>
      <c r="K134" s="11" t="s">
        <v>162</v>
      </c>
      <c r="L134" s="11" t="s">
        <v>332</v>
      </c>
      <c r="M134" s="11" t="s">
        <v>344</v>
      </c>
      <c r="N134" s="11" t="s">
        <v>56</v>
      </c>
    </row>
    <row r="135" spans="1:14" x14ac:dyDescent="0.3">
      <c r="A135" s="10">
        <v>3</v>
      </c>
      <c r="B135" s="11" t="s">
        <v>213</v>
      </c>
      <c r="C135" s="11" t="s">
        <v>217</v>
      </c>
      <c r="D135" s="11" t="s">
        <v>14</v>
      </c>
      <c r="E135" s="12">
        <v>38.532427887258301</v>
      </c>
      <c r="F135" s="12">
        <v>33.845622542912601</v>
      </c>
      <c r="G135" s="12">
        <v>33.8168728104488</v>
      </c>
      <c r="H135" s="11" t="s">
        <v>166</v>
      </c>
      <c r="I135" s="11" t="s">
        <v>167</v>
      </c>
      <c r="J135" s="11" t="s">
        <v>155</v>
      </c>
      <c r="K135" s="11" t="s">
        <v>162</v>
      </c>
      <c r="L135" s="11" t="s">
        <v>31</v>
      </c>
      <c r="M135" s="11" t="s">
        <v>156</v>
      </c>
      <c r="N135" s="11" t="s">
        <v>56</v>
      </c>
    </row>
    <row r="136" spans="1:14" x14ac:dyDescent="0.3">
      <c r="A136" s="10">
        <v>3</v>
      </c>
      <c r="B136" s="11" t="s">
        <v>213</v>
      </c>
      <c r="C136" s="11" t="s">
        <v>217</v>
      </c>
      <c r="D136" s="11" t="s">
        <v>14</v>
      </c>
      <c r="E136" s="12">
        <v>798.51221281672997</v>
      </c>
      <c r="F136" s="12">
        <v>760.31271997151896</v>
      </c>
      <c r="G136" s="12">
        <v>755.48697975927303</v>
      </c>
      <c r="H136" s="11" t="s">
        <v>168</v>
      </c>
      <c r="I136" s="11" t="s">
        <v>169</v>
      </c>
      <c r="J136" s="11" t="s">
        <v>155</v>
      </c>
      <c r="K136" s="11" t="s">
        <v>162</v>
      </c>
      <c r="L136" s="11" t="s">
        <v>33</v>
      </c>
      <c r="M136" s="11" t="s">
        <v>156</v>
      </c>
      <c r="N136" s="11" t="s">
        <v>56</v>
      </c>
    </row>
    <row r="137" spans="1:14" x14ac:dyDescent="0.3">
      <c r="A137" s="10">
        <v>3</v>
      </c>
      <c r="B137" s="11" t="s">
        <v>213</v>
      </c>
      <c r="C137" s="11" t="s">
        <v>217</v>
      </c>
      <c r="D137" s="11" t="s">
        <v>14</v>
      </c>
      <c r="E137" s="12">
        <v>10.360622493564399</v>
      </c>
      <c r="F137" s="12">
        <v>10.360622493564399</v>
      </c>
      <c r="G137" s="12">
        <v>10.360622493564399</v>
      </c>
      <c r="H137" s="11" t="s">
        <v>170</v>
      </c>
      <c r="I137" s="11" t="s">
        <v>164</v>
      </c>
      <c r="J137" s="11" t="s">
        <v>155</v>
      </c>
      <c r="K137" s="11" t="s">
        <v>162</v>
      </c>
      <c r="L137" s="11" t="s">
        <v>171</v>
      </c>
      <c r="M137" s="11" t="s">
        <v>172</v>
      </c>
      <c r="N137" s="11" t="s">
        <v>56</v>
      </c>
    </row>
    <row r="138" spans="1:14" x14ac:dyDescent="0.3">
      <c r="A138" s="10">
        <v>3</v>
      </c>
      <c r="B138" s="11" t="s">
        <v>213</v>
      </c>
      <c r="C138" s="11" t="s">
        <v>217</v>
      </c>
      <c r="D138" s="11" t="s">
        <v>14</v>
      </c>
      <c r="E138" s="12">
        <v>0.19756081701615</v>
      </c>
      <c r="F138" s="12">
        <v>0.19756081701615</v>
      </c>
      <c r="G138" s="12">
        <v>0.19756081701615</v>
      </c>
      <c r="H138" s="11" t="s">
        <v>345</v>
      </c>
      <c r="I138" s="11" t="s">
        <v>164</v>
      </c>
      <c r="J138" s="11" t="s">
        <v>155</v>
      </c>
      <c r="K138" s="11" t="s">
        <v>162</v>
      </c>
      <c r="L138" s="11" t="s">
        <v>171</v>
      </c>
      <c r="M138" s="11" t="s">
        <v>346</v>
      </c>
      <c r="N138" s="11" t="s">
        <v>56</v>
      </c>
    </row>
    <row r="139" spans="1:14" x14ac:dyDescent="0.3">
      <c r="A139" s="10">
        <v>3</v>
      </c>
      <c r="B139" s="11" t="s">
        <v>213</v>
      </c>
      <c r="C139" s="11" t="s">
        <v>217</v>
      </c>
      <c r="D139" s="11" t="s">
        <v>14</v>
      </c>
      <c r="E139" s="12">
        <v>3.3816713775124997E-2</v>
      </c>
      <c r="F139" s="12">
        <v>3.3816713775124997E-2</v>
      </c>
      <c r="G139" s="12">
        <v>3.3816713775124997E-2</v>
      </c>
      <c r="H139" s="11" t="s">
        <v>347</v>
      </c>
      <c r="I139" s="11" t="s">
        <v>164</v>
      </c>
      <c r="J139" s="11" t="s">
        <v>155</v>
      </c>
      <c r="K139" s="11" t="s">
        <v>162</v>
      </c>
      <c r="L139" s="11" t="s">
        <v>171</v>
      </c>
      <c r="M139" s="11" t="s">
        <v>348</v>
      </c>
      <c r="N139" s="11" t="s">
        <v>56</v>
      </c>
    </row>
    <row r="140" spans="1:14" x14ac:dyDescent="0.3">
      <c r="A140" s="10">
        <v>3</v>
      </c>
      <c r="B140" s="11" t="s">
        <v>213</v>
      </c>
      <c r="C140" s="11" t="s">
        <v>217</v>
      </c>
      <c r="D140" s="11" t="s">
        <v>14</v>
      </c>
      <c r="E140" s="12">
        <v>0.136453397074492</v>
      </c>
      <c r="F140" s="12">
        <v>0.136453397074492</v>
      </c>
      <c r="G140" s="12">
        <v>0.136453397074492</v>
      </c>
      <c r="H140" s="11" t="s">
        <v>349</v>
      </c>
      <c r="I140" s="11" t="s">
        <v>164</v>
      </c>
      <c r="J140" s="11" t="s">
        <v>155</v>
      </c>
      <c r="K140" s="11" t="s">
        <v>162</v>
      </c>
      <c r="L140" s="11" t="s">
        <v>171</v>
      </c>
      <c r="M140" s="11" t="s">
        <v>350</v>
      </c>
      <c r="N140" s="11" t="s">
        <v>56</v>
      </c>
    </row>
    <row r="141" spans="1:14" x14ac:dyDescent="0.3">
      <c r="A141" s="10">
        <v>3</v>
      </c>
      <c r="B141" s="11" t="s">
        <v>213</v>
      </c>
      <c r="C141" s="11" t="s">
        <v>217</v>
      </c>
      <c r="D141" s="11" t="s">
        <v>14</v>
      </c>
      <c r="E141" s="12">
        <v>0.21357924958879501</v>
      </c>
      <c r="F141" s="12">
        <v>0.21357924958879501</v>
      </c>
      <c r="G141" s="12">
        <v>0.21357924958879501</v>
      </c>
      <c r="H141" s="11" t="s">
        <v>351</v>
      </c>
      <c r="I141" s="11" t="s">
        <v>164</v>
      </c>
      <c r="J141" s="11" t="s">
        <v>155</v>
      </c>
      <c r="K141" s="11" t="s">
        <v>162</v>
      </c>
      <c r="L141" s="11" t="s">
        <v>171</v>
      </c>
      <c r="M141" s="11" t="s">
        <v>352</v>
      </c>
      <c r="N141" s="11" t="s">
        <v>56</v>
      </c>
    </row>
    <row r="142" spans="1:14" x14ac:dyDescent="0.3">
      <c r="A142" s="10">
        <v>3</v>
      </c>
      <c r="B142" s="11" t="s">
        <v>213</v>
      </c>
      <c r="C142" s="11" t="s">
        <v>217</v>
      </c>
      <c r="D142" s="11" t="s">
        <v>14</v>
      </c>
      <c r="E142" s="12">
        <v>1.12722379250416E-2</v>
      </c>
      <c r="F142" s="12">
        <v>1.12722379250416E-2</v>
      </c>
      <c r="G142" s="12">
        <v>1.12722379250416E-2</v>
      </c>
      <c r="H142" s="11" t="s">
        <v>353</v>
      </c>
      <c r="I142" s="11" t="s">
        <v>164</v>
      </c>
      <c r="J142" s="11" t="s">
        <v>155</v>
      </c>
      <c r="K142" s="11" t="s">
        <v>162</v>
      </c>
      <c r="L142" s="11" t="s">
        <v>171</v>
      </c>
      <c r="M142" s="11" t="s">
        <v>354</v>
      </c>
      <c r="N142" s="11" t="s">
        <v>56</v>
      </c>
    </row>
    <row r="143" spans="1:14" x14ac:dyDescent="0.3">
      <c r="A143" s="10">
        <v>3</v>
      </c>
      <c r="B143" s="11" t="s">
        <v>213</v>
      </c>
      <c r="C143" s="11" t="s">
        <v>217</v>
      </c>
      <c r="D143" s="11" t="s">
        <v>14</v>
      </c>
      <c r="E143" s="12">
        <v>23.603200000000001</v>
      </c>
      <c r="F143" s="12">
        <v>23.603200000000001</v>
      </c>
      <c r="G143" s="12">
        <v>23.603200000000001</v>
      </c>
      <c r="H143" s="11" t="s">
        <v>355</v>
      </c>
      <c r="I143" s="11" t="s">
        <v>164</v>
      </c>
      <c r="J143" s="11" t="s">
        <v>155</v>
      </c>
      <c r="K143" s="11" t="s">
        <v>162</v>
      </c>
      <c r="L143" s="11" t="s">
        <v>171</v>
      </c>
      <c r="M143" s="11" t="s">
        <v>356</v>
      </c>
      <c r="N143" s="11" t="s">
        <v>56</v>
      </c>
    </row>
    <row r="144" spans="1:14" x14ac:dyDescent="0.3">
      <c r="A144" s="10">
        <v>3</v>
      </c>
      <c r="B144" s="11" t="s">
        <v>213</v>
      </c>
      <c r="C144" s="11" t="s">
        <v>217</v>
      </c>
      <c r="D144" s="11" t="s">
        <v>14</v>
      </c>
      <c r="E144" s="12">
        <v>2.1688860505758498</v>
      </c>
      <c r="F144" s="12">
        <v>2.1688860505758498</v>
      </c>
      <c r="G144" s="12">
        <v>2.1688860505758498</v>
      </c>
      <c r="H144" s="11" t="s">
        <v>173</v>
      </c>
      <c r="I144" s="11" t="s">
        <v>164</v>
      </c>
      <c r="J144" s="11" t="s">
        <v>155</v>
      </c>
      <c r="K144" s="11" t="s">
        <v>162</v>
      </c>
      <c r="L144" s="11" t="s">
        <v>171</v>
      </c>
      <c r="M144" s="11" t="s">
        <v>174</v>
      </c>
      <c r="N144" s="11" t="s">
        <v>56</v>
      </c>
    </row>
    <row r="145" spans="1:14" x14ac:dyDescent="0.3">
      <c r="A145" s="10">
        <v>3</v>
      </c>
      <c r="B145" s="11" t="s">
        <v>213</v>
      </c>
      <c r="C145" s="11" t="s">
        <v>217</v>
      </c>
      <c r="D145" s="11" t="s">
        <v>14</v>
      </c>
      <c r="E145" s="12">
        <v>2.67842442318338</v>
      </c>
      <c r="F145" s="12">
        <v>2.67842442318338</v>
      </c>
      <c r="G145" s="12">
        <v>2.67842442318338</v>
      </c>
      <c r="H145" s="11" t="s">
        <v>175</v>
      </c>
      <c r="I145" s="11" t="s">
        <v>164</v>
      </c>
      <c r="J145" s="11" t="s">
        <v>155</v>
      </c>
      <c r="K145" s="11" t="s">
        <v>162</v>
      </c>
      <c r="L145" s="11" t="s">
        <v>171</v>
      </c>
      <c r="M145" s="11" t="s">
        <v>176</v>
      </c>
      <c r="N145" s="11" t="s">
        <v>56</v>
      </c>
    </row>
    <row r="146" spans="1:14" x14ac:dyDescent="0.3">
      <c r="A146" s="10">
        <v>3</v>
      </c>
      <c r="B146" s="11" t="s">
        <v>213</v>
      </c>
      <c r="C146" s="11" t="s">
        <v>217</v>
      </c>
      <c r="D146" s="11" t="s">
        <v>14</v>
      </c>
      <c r="E146" s="12">
        <v>3.3617735121507399</v>
      </c>
      <c r="F146" s="12">
        <v>3.3617735121507399</v>
      </c>
      <c r="G146" s="12">
        <v>3.3617735121507399</v>
      </c>
      <c r="H146" s="11" t="s">
        <v>177</v>
      </c>
      <c r="I146" s="11" t="s">
        <v>164</v>
      </c>
      <c r="J146" s="11" t="s">
        <v>155</v>
      </c>
      <c r="K146" s="11" t="s">
        <v>162</v>
      </c>
      <c r="L146" s="11" t="s">
        <v>171</v>
      </c>
      <c r="M146" s="11" t="s">
        <v>178</v>
      </c>
      <c r="N146" s="11" t="s">
        <v>56</v>
      </c>
    </row>
    <row r="147" spans="1:14" x14ac:dyDescent="0.3">
      <c r="A147" s="10">
        <v>3</v>
      </c>
      <c r="B147" s="11" t="s">
        <v>213</v>
      </c>
      <c r="C147" s="11" t="s">
        <v>217</v>
      </c>
      <c r="D147" s="11" t="s">
        <v>14</v>
      </c>
      <c r="E147" s="12">
        <v>3.9762184174500499</v>
      </c>
      <c r="F147" s="12">
        <v>3.9762184174500499</v>
      </c>
      <c r="G147" s="12">
        <v>3.9762184174500499</v>
      </c>
      <c r="H147" s="11" t="s">
        <v>179</v>
      </c>
      <c r="I147" s="11" t="s">
        <v>164</v>
      </c>
      <c r="J147" s="11" t="s">
        <v>155</v>
      </c>
      <c r="K147" s="11" t="s">
        <v>162</v>
      </c>
      <c r="L147" s="11" t="s">
        <v>171</v>
      </c>
      <c r="M147" s="11" t="s">
        <v>180</v>
      </c>
      <c r="N147" s="11" t="s">
        <v>56</v>
      </c>
    </row>
    <row r="148" spans="1:14" x14ac:dyDescent="0.3">
      <c r="A148" s="10">
        <v>3</v>
      </c>
      <c r="B148" s="11" t="s">
        <v>213</v>
      </c>
      <c r="C148" s="11" t="s">
        <v>217</v>
      </c>
      <c r="D148" s="11" t="s">
        <v>14</v>
      </c>
      <c r="E148" s="12">
        <v>4.9103551578623303</v>
      </c>
      <c r="F148" s="12">
        <v>4.9103551578623303</v>
      </c>
      <c r="G148" s="12">
        <v>4.9103551578623303</v>
      </c>
      <c r="H148" s="11" t="s">
        <v>181</v>
      </c>
      <c r="I148" s="11" t="s">
        <v>164</v>
      </c>
      <c r="J148" s="11" t="s">
        <v>155</v>
      </c>
      <c r="K148" s="11" t="s">
        <v>162</v>
      </c>
      <c r="L148" s="11" t="s">
        <v>171</v>
      </c>
      <c r="M148" s="11" t="s">
        <v>182</v>
      </c>
      <c r="N148" s="11" t="s">
        <v>56</v>
      </c>
    </row>
    <row r="149" spans="1:14" x14ac:dyDescent="0.3">
      <c r="A149" s="10">
        <v>3</v>
      </c>
      <c r="B149" s="11" t="s">
        <v>213</v>
      </c>
      <c r="C149" s="11" t="s">
        <v>217</v>
      </c>
      <c r="D149" s="11" t="s">
        <v>14</v>
      </c>
      <c r="E149" s="12">
        <v>6.1631377444985596</v>
      </c>
      <c r="F149" s="12">
        <v>6.1631377444985596</v>
      </c>
      <c r="G149" s="12">
        <v>6.1631377444985596</v>
      </c>
      <c r="H149" s="11" t="s">
        <v>183</v>
      </c>
      <c r="I149" s="11" t="s">
        <v>164</v>
      </c>
      <c r="J149" s="11" t="s">
        <v>155</v>
      </c>
      <c r="K149" s="11" t="s">
        <v>162</v>
      </c>
      <c r="L149" s="11" t="s">
        <v>171</v>
      </c>
      <c r="M149" s="11" t="s">
        <v>184</v>
      </c>
      <c r="N149" s="11" t="s">
        <v>56</v>
      </c>
    </row>
    <row r="150" spans="1:14" x14ac:dyDescent="0.3">
      <c r="A150" s="10">
        <v>3</v>
      </c>
      <c r="B150" s="11" t="s">
        <v>213</v>
      </c>
      <c r="C150" s="11" t="s">
        <v>217</v>
      </c>
      <c r="D150" s="11" t="s">
        <v>14</v>
      </c>
      <c r="E150" s="12">
        <v>7.6032263551214498</v>
      </c>
      <c r="F150" s="12">
        <v>7.6032263551214498</v>
      </c>
      <c r="G150" s="12">
        <v>7.6032263551214498</v>
      </c>
      <c r="H150" s="11" t="s">
        <v>357</v>
      </c>
      <c r="I150" s="11" t="s">
        <v>164</v>
      </c>
      <c r="J150" s="11" t="s">
        <v>155</v>
      </c>
      <c r="K150" s="11" t="s">
        <v>162</v>
      </c>
      <c r="L150" s="11" t="s">
        <v>171</v>
      </c>
      <c r="M150" s="11" t="s">
        <v>358</v>
      </c>
      <c r="N150" s="11" t="s">
        <v>56</v>
      </c>
    </row>
    <row r="151" spans="1:14" x14ac:dyDescent="0.3">
      <c r="A151" s="10">
        <v>3</v>
      </c>
      <c r="B151" s="11" t="s">
        <v>213</v>
      </c>
      <c r="C151" s="11" t="s">
        <v>217</v>
      </c>
      <c r="D151" s="11" t="s">
        <v>14</v>
      </c>
      <c r="E151" s="12">
        <v>127.1758</v>
      </c>
      <c r="F151" s="12">
        <v>127.1758</v>
      </c>
      <c r="G151" s="12">
        <v>127.1758</v>
      </c>
      <c r="H151" s="11" t="s">
        <v>364</v>
      </c>
      <c r="I151" s="11" t="s">
        <v>50</v>
      </c>
      <c r="J151" s="11" t="s">
        <v>209</v>
      </c>
      <c r="K151" s="11" t="s">
        <v>365</v>
      </c>
      <c r="L151" s="11" t="s">
        <v>366</v>
      </c>
      <c r="M151" s="11" t="s">
        <v>367</v>
      </c>
      <c r="N151" s="11" t="s">
        <v>56</v>
      </c>
    </row>
    <row r="152" spans="1:14" x14ac:dyDescent="0.3">
      <c r="A152" s="10">
        <v>3</v>
      </c>
      <c r="B152" s="11" t="s">
        <v>213</v>
      </c>
      <c r="C152" s="11" t="s">
        <v>217</v>
      </c>
      <c r="D152" s="11" t="s">
        <v>14</v>
      </c>
      <c r="E152" s="12">
        <v>0.21959970000000001</v>
      </c>
      <c r="F152" s="12">
        <v>0.21959970000000001</v>
      </c>
      <c r="G152" s="12">
        <v>0.21959970000000001</v>
      </c>
      <c r="H152" s="11" t="s">
        <v>368</v>
      </c>
      <c r="I152" s="11" t="s">
        <v>50</v>
      </c>
      <c r="J152" s="11" t="s">
        <v>209</v>
      </c>
      <c r="K152" s="11" t="s">
        <v>365</v>
      </c>
      <c r="L152" s="11" t="s">
        <v>366</v>
      </c>
      <c r="M152" s="11" t="s">
        <v>369</v>
      </c>
      <c r="N152" s="11" t="s">
        <v>56</v>
      </c>
    </row>
    <row r="153" spans="1:14" x14ac:dyDescent="0.3">
      <c r="A153" s="10">
        <v>3</v>
      </c>
      <c r="B153" s="11" t="s">
        <v>213</v>
      </c>
      <c r="C153" s="11" t="s">
        <v>217</v>
      </c>
      <c r="D153" s="11" t="s">
        <v>14</v>
      </c>
      <c r="E153" s="12">
        <v>0.27230359999999998</v>
      </c>
      <c r="F153" s="12">
        <v>0.27230359999999998</v>
      </c>
      <c r="G153" s="12">
        <v>0.27230359999999998</v>
      </c>
      <c r="H153" s="11" t="s">
        <v>370</v>
      </c>
      <c r="I153" s="11" t="s">
        <v>50</v>
      </c>
      <c r="J153" s="11" t="s">
        <v>209</v>
      </c>
      <c r="K153" s="11" t="s">
        <v>365</v>
      </c>
      <c r="L153" s="11" t="s">
        <v>366</v>
      </c>
      <c r="M153" s="11" t="s">
        <v>371</v>
      </c>
      <c r="N153" s="11" t="s">
        <v>56</v>
      </c>
    </row>
    <row r="154" spans="1:14" x14ac:dyDescent="0.3">
      <c r="A154" s="10">
        <v>3</v>
      </c>
      <c r="B154" s="11" t="s">
        <v>213</v>
      </c>
      <c r="C154" s="11" t="s">
        <v>217</v>
      </c>
      <c r="D154" s="11" t="s">
        <v>14</v>
      </c>
      <c r="E154" s="12">
        <v>6.9131400000000003</v>
      </c>
      <c r="F154" s="12">
        <v>6.9131400000000003</v>
      </c>
      <c r="G154" s="12">
        <v>6.9131400000000003</v>
      </c>
      <c r="H154" s="11" t="s">
        <v>372</v>
      </c>
      <c r="I154" s="11" t="s">
        <v>50</v>
      </c>
      <c r="J154" s="11" t="s">
        <v>209</v>
      </c>
      <c r="K154" s="11" t="s">
        <v>365</v>
      </c>
      <c r="L154" s="11" t="s">
        <v>162</v>
      </c>
      <c r="M154" s="11" t="s">
        <v>373</v>
      </c>
      <c r="N154" s="11" t="s">
        <v>56</v>
      </c>
    </row>
    <row r="155" spans="1:14" x14ac:dyDescent="0.3">
      <c r="A155" s="10">
        <v>3</v>
      </c>
      <c r="B155" s="11" t="s">
        <v>213</v>
      </c>
      <c r="C155" s="11" t="s">
        <v>218</v>
      </c>
      <c r="D155" s="11" t="s">
        <v>14</v>
      </c>
      <c r="E155" s="12">
        <v>0.23718900000000001</v>
      </c>
      <c r="F155" s="12">
        <v>0.23718900000000001</v>
      </c>
      <c r="G155" s="12">
        <v>0.23718900000000001</v>
      </c>
      <c r="H155" s="11" t="s">
        <v>235</v>
      </c>
      <c r="I155" s="11" t="s">
        <v>236</v>
      </c>
      <c r="J155" s="11" t="s">
        <v>68</v>
      </c>
      <c r="K155" s="11" t="s">
        <v>237</v>
      </c>
      <c r="L155" s="11" t="s">
        <v>238</v>
      </c>
      <c r="M155" s="11" t="s">
        <v>239</v>
      </c>
      <c r="N155" s="11" t="s">
        <v>56</v>
      </c>
    </row>
    <row r="156" spans="1:14" x14ac:dyDescent="0.3">
      <c r="A156" s="10">
        <v>3</v>
      </c>
      <c r="B156" s="11" t="s">
        <v>213</v>
      </c>
      <c r="C156" s="11" t="s">
        <v>218</v>
      </c>
      <c r="D156" s="11" t="s">
        <v>14</v>
      </c>
      <c r="E156" s="12">
        <v>0.61628524019894304</v>
      </c>
      <c r="F156" s="12">
        <v>0.66412127983827196</v>
      </c>
      <c r="G156" s="12">
        <v>0.68828320737093895</v>
      </c>
      <c r="H156" s="11" t="s">
        <v>66</v>
      </c>
      <c r="I156" s="11" t="s">
        <v>67</v>
      </c>
      <c r="J156" s="11" t="s">
        <v>68</v>
      </c>
      <c r="K156" s="11" t="s">
        <v>69</v>
      </c>
      <c r="L156" s="11" t="s">
        <v>70</v>
      </c>
      <c r="M156" s="11" t="s">
        <v>71</v>
      </c>
      <c r="N156" s="11" t="s">
        <v>56</v>
      </c>
    </row>
    <row r="157" spans="1:14" x14ac:dyDescent="0.3">
      <c r="A157" s="10">
        <v>3</v>
      </c>
      <c r="B157" s="11" t="s">
        <v>213</v>
      </c>
      <c r="C157" s="11" t="s">
        <v>218</v>
      </c>
      <c r="D157" s="11" t="s">
        <v>14</v>
      </c>
      <c r="E157" s="12">
        <v>4.1097830000000002</v>
      </c>
      <c r="F157" s="12">
        <v>4.4287842183864399</v>
      </c>
      <c r="G157" s="12">
        <v>4.58991135975515</v>
      </c>
      <c r="H157" s="11" t="s">
        <v>72</v>
      </c>
      <c r="I157" s="11" t="s">
        <v>67</v>
      </c>
      <c r="J157" s="11" t="s">
        <v>68</v>
      </c>
      <c r="K157" s="11" t="s">
        <v>69</v>
      </c>
      <c r="L157" s="11" t="s">
        <v>73</v>
      </c>
      <c r="M157" s="11" t="s">
        <v>74</v>
      </c>
      <c r="N157" s="11" t="s">
        <v>56</v>
      </c>
    </row>
    <row r="158" spans="1:14" x14ac:dyDescent="0.3">
      <c r="A158" s="10">
        <v>3</v>
      </c>
      <c r="B158" s="11" t="s">
        <v>213</v>
      </c>
      <c r="C158" s="11" t="s">
        <v>218</v>
      </c>
      <c r="D158" s="11" t="s">
        <v>14</v>
      </c>
      <c r="E158" s="12">
        <v>10.942919</v>
      </c>
      <c r="F158" s="12">
        <v>10.942919</v>
      </c>
      <c r="G158" s="12">
        <v>10.942919</v>
      </c>
      <c r="H158" s="11" t="s">
        <v>268</v>
      </c>
      <c r="I158" s="11" t="s">
        <v>269</v>
      </c>
      <c r="J158" s="11" t="s">
        <v>68</v>
      </c>
      <c r="K158" s="11" t="s">
        <v>270</v>
      </c>
      <c r="L158" s="11" t="s">
        <v>271</v>
      </c>
      <c r="M158" s="11" t="s">
        <v>266</v>
      </c>
      <c r="N158" s="11" t="s">
        <v>56</v>
      </c>
    </row>
    <row r="159" spans="1:14" x14ac:dyDescent="0.3">
      <c r="A159" s="10">
        <v>3</v>
      </c>
      <c r="B159" s="11" t="s">
        <v>213</v>
      </c>
      <c r="C159" s="11" t="s">
        <v>218</v>
      </c>
      <c r="D159" s="11" t="s">
        <v>14</v>
      </c>
      <c r="E159" s="12">
        <v>1.823E-3</v>
      </c>
      <c r="F159" s="12">
        <v>1.823E-3</v>
      </c>
      <c r="G159" s="12">
        <v>1.823E-3</v>
      </c>
      <c r="H159" s="11" t="s">
        <v>272</v>
      </c>
      <c r="I159" s="11" t="s">
        <v>269</v>
      </c>
      <c r="J159" s="11" t="s">
        <v>68</v>
      </c>
      <c r="K159" s="11" t="s">
        <v>270</v>
      </c>
      <c r="L159" s="11" t="s">
        <v>271</v>
      </c>
      <c r="M159" s="11" t="s">
        <v>267</v>
      </c>
      <c r="N159" s="11" t="s">
        <v>56</v>
      </c>
    </row>
    <row r="160" spans="1:14" x14ac:dyDescent="0.3">
      <c r="A160" s="10">
        <v>3</v>
      </c>
      <c r="B160" s="11" t="s">
        <v>213</v>
      </c>
      <c r="C160" s="11" t="s">
        <v>218</v>
      </c>
      <c r="D160" s="11" t="s">
        <v>14</v>
      </c>
      <c r="E160" s="12">
        <v>19.316534870725601</v>
      </c>
      <c r="F160" s="12">
        <v>20.117136314042298</v>
      </c>
      <c r="G160" s="12">
        <v>19.836831620476399</v>
      </c>
      <c r="H160" s="11" t="s">
        <v>327</v>
      </c>
      <c r="I160" s="11" t="s">
        <v>28</v>
      </c>
      <c r="J160" s="11" t="s">
        <v>155</v>
      </c>
      <c r="K160" s="11" t="s">
        <v>35</v>
      </c>
      <c r="L160" s="11" t="s">
        <v>29</v>
      </c>
      <c r="M160" s="11" t="s">
        <v>328</v>
      </c>
      <c r="N160" s="11" t="s">
        <v>56</v>
      </c>
    </row>
    <row r="161" spans="1:14" x14ac:dyDescent="0.3">
      <c r="A161" s="10">
        <v>3</v>
      </c>
      <c r="B161" s="11" t="s">
        <v>213</v>
      </c>
      <c r="C161" s="11" t="s">
        <v>218</v>
      </c>
      <c r="D161" s="11" t="s">
        <v>14</v>
      </c>
      <c r="E161" s="12">
        <v>30.703135629691399</v>
      </c>
      <c r="F161" s="12">
        <v>31.9756710437285</v>
      </c>
      <c r="G161" s="12">
        <v>31.530133938766799</v>
      </c>
      <c r="H161" s="11" t="s">
        <v>329</v>
      </c>
      <c r="I161" s="11" t="s">
        <v>28</v>
      </c>
      <c r="J161" s="11" t="s">
        <v>155</v>
      </c>
      <c r="K161" s="11" t="s">
        <v>35</v>
      </c>
      <c r="L161" s="11" t="s">
        <v>29</v>
      </c>
      <c r="M161" s="11" t="s">
        <v>330</v>
      </c>
      <c r="N161" s="11" t="s">
        <v>56</v>
      </c>
    </row>
    <row r="162" spans="1:14" x14ac:dyDescent="0.3">
      <c r="A162" s="10">
        <v>3</v>
      </c>
      <c r="B162" s="11" t="s">
        <v>213</v>
      </c>
      <c r="C162" s="11" t="s">
        <v>218</v>
      </c>
      <c r="D162" s="11" t="s">
        <v>14</v>
      </c>
      <c r="E162" s="12">
        <v>0.39703929999999998</v>
      </c>
      <c r="F162" s="12">
        <v>0.25387609086538498</v>
      </c>
      <c r="G162" s="12">
        <v>0.21188154951923099</v>
      </c>
      <c r="H162" s="11" t="s">
        <v>331</v>
      </c>
      <c r="I162" s="11" t="s">
        <v>28</v>
      </c>
      <c r="J162" s="11" t="s">
        <v>155</v>
      </c>
      <c r="K162" s="11" t="s">
        <v>35</v>
      </c>
      <c r="L162" s="11" t="s">
        <v>332</v>
      </c>
      <c r="M162" s="11" t="s">
        <v>156</v>
      </c>
      <c r="N162" s="11" t="s">
        <v>56</v>
      </c>
    </row>
    <row r="163" spans="1:14" x14ac:dyDescent="0.3">
      <c r="A163" s="10">
        <v>3</v>
      </c>
      <c r="B163" s="11" t="s">
        <v>213</v>
      </c>
      <c r="C163" s="11" t="s">
        <v>218</v>
      </c>
      <c r="D163" s="11" t="s">
        <v>14</v>
      </c>
      <c r="E163" s="12">
        <v>23.811163683080999</v>
      </c>
      <c r="F163" s="12">
        <v>33.908956524821498</v>
      </c>
      <c r="G163" s="12">
        <v>37.818208002756499</v>
      </c>
      <c r="H163" s="11" t="s">
        <v>154</v>
      </c>
      <c r="I163" s="11" t="s">
        <v>30</v>
      </c>
      <c r="J163" s="11" t="s">
        <v>155</v>
      </c>
      <c r="K163" s="11" t="s">
        <v>35</v>
      </c>
      <c r="L163" s="11" t="s">
        <v>31</v>
      </c>
      <c r="M163" s="11" t="s">
        <v>156</v>
      </c>
      <c r="N163" s="11" t="s">
        <v>56</v>
      </c>
    </row>
    <row r="164" spans="1:14" x14ac:dyDescent="0.3">
      <c r="A164" s="10">
        <v>3</v>
      </c>
      <c r="B164" s="11" t="s">
        <v>213</v>
      </c>
      <c r="C164" s="11" t="s">
        <v>218</v>
      </c>
      <c r="D164" s="11" t="s">
        <v>14</v>
      </c>
      <c r="E164" s="12">
        <v>315.09420504122102</v>
      </c>
      <c r="F164" s="12">
        <v>273.01574584105902</v>
      </c>
      <c r="G164" s="12">
        <v>251.20801081774701</v>
      </c>
      <c r="H164" s="11" t="s">
        <v>157</v>
      </c>
      <c r="I164" s="11" t="s">
        <v>32</v>
      </c>
      <c r="J164" s="11" t="s">
        <v>155</v>
      </c>
      <c r="K164" s="11" t="s">
        <v>35</v>
      </c>
      <c r="L164" s="11" t="s">
        <v>33</v>
      </c>
      <c r="M164" s="11" t="s">
        <v>158</v>
      </c>
      <c r="N164" s="11" t="s">
        <v>56</v>
      </c>
    </row>
    <row r="165" spans="1:14" x14ac:dyDescent="0.3">
      <c r="A165" s="10">
        <v>3</v>
      </c>
      <c r="B165" s="11" t="s">
        <v>213</v>
      </c>
      <c r="C165" s="11" t="s">
        <v>218</v>
      </c>
      <c r="D165" s="11" t="s">
        <v>14</v>
      </c>
      <c r="E165" s="12">
        <v>11.8957497056712</v>
      </c>
      <c r="F165" s="12">
        <v>11.8957497056712</v>
      </c>
      <c r="G165" s="12">
        <v>11.8957497056712</v>
      </c>
      <c r="H165" s="11" t="s">
        <v>333</v>
      </c>
      <c r="I165" s="11" t="s">
        <v>334</v>
      </c>
      <c r="J165" s="11" t="s">
        <v>155</v>
      </c>
      <c r="K165" s="11" t="s">
        <v>35</v>
      </c>
      <c r="L165" s="11" t="s">
        <v>171</v>
      </c>
      <c r="M165" s="11" t="s">
        <v>159</v>
      </c>
      <c r="N165" s="11" t="s">
        <v>56</v>
      </c>
    </row>
    <row r="166" spans="1:14" x14ac:dyDescent="0.3">
      <c r="A166" s="10">
        <v>3</v>
      </c>
      <c r="B166" s="11" t="s">
        <v>213</v>
      </c>
      <c r="C166" s="11" t="s">
        <v>218</v>
      </c>
      <c r="D166" s="11" t="s">
        <v>14</v>
      </c>
      <c r="E166" s="12">
        <v>13.024692748091599</v>
      </c>
      <c r="F166" s="12">
        <v>9.8069075153702805</v>
      </c>
      <c r="G166" s="12">
        <v>8.1771201897062298</v>
      </c>
      <c r="H166" s="11" t="s">
        <v>335</v>
      </c>
      <c r="I166" s="11" t="s">
        <v>336</v>
      </c>
      <c r="J166" s="11" t="s">
        <v>155</v>
      </c>
      <c r="K166" s="11" t="s">
        <v>36</v>
      </c>
      <c r="L166" s="11" t="s">
        <v>337</v>
      </c>
      <c r="M166" s="11" t="s">
        <v>159</v>
      </c>
      <c r="N166" s="11" t="s">
        <v>56</v>
      </c>
    </row>
    <row r="167" spans="1:14" x14ac:dyDescent="0.3">
      <c r="A167" s="10">
        <v>3</v>
      </c>
      <c r="B167" s="11" t="s">
        <v>213</v>
      </c>
      <c r="C167" s="11" t="s">
        <v>218</v>
      </c>
      <c r="D167" s="11" t="s">
        <v>14</v>
      </c>
      <c r="E167" s="12">
        <v>208.29325699745601</v>
      </c>
      <c r="F167" s="12">
        <v>156.83384990011399</v>
      </c>
      <c r="G167" s="12">
        <v>130.769994357304</v>
      </c>
      <c r="H167" s="11" t="s">
        <v>338</v>
      </c>
      <c r="I167" s="11" t="s">
        <v>336</v>
      </c>
      <c r="J167" s="11" t="s">
        <v>155</v>
      </c>
      <c r="K167" s="11" t="s">
        <v>36</v>
      </c>
      <c r="L167" s="11" t="s">
        <v>339</v>
      </c>
      <c r="M167" s="11" t="s">
        <v>159</v>
      </c>
      <c r="N167" s="11" t="s">
        <v>56</v>
      </c>
    </row>
    <row r="168" spans="1:14" x14ac:dyDescent="0.3">
      <c r="A168" s="10">
        <v>3</v>
      </c>
      <c r="B168" s="11" t="s">
        <v>213</v>
      </c>
      <c r="C168" s="11" t="s">
        <v>218</v>
      </c>
      <c r="D168" s="11" t="s">
        <v>14</v>
      </c>
      <c r="E168" s="12">
        <v>6.3386799999999993E-2</v>
      </c>
      <c r="F168" s="12">
        <v>5.9279376557093699E-2</v>
      </c>
      <c r="G168" s="12">
        <v>6.2856674960719505E-2</v>
      </c>
      <c r="H168" s="11" t="s">
        <v>340</v>
      </c>
      <c r="I168" s="11" t="s">
        <v>34</v>
      </c>
      <c r="J168" s="11" t="s">
        <v>155</v>
      </c>
      <c r="K168" s="11" t="s">
        <v>36</v>
      </c>
      <c r="L168" s="11" t="s">
        <v>332</v>
      </c>
      <c r="M168" s="11" t="s">
        <v>159</v>
      </c>
      <c r="N168" s="11" t="s">
        <v>56</v>
      </c>
    </row>
    <row r="169" spans="1:14" x14ac:dyDescent="0.3">
      <c r="A169" s="10">
        <v>3</v>
      </c>
      <c r="B169" s="11" t="s">
        <v>213</v>
      </c>
      <c r="C169" s="11" t="s">
        <v>218</v>
      </c>
      <c r="D169" s="11" t="s">
        <v>14</v>
      </c>
      <c r="E169" s="12">
        <v>4.4743339999999998</v>
      </c>
      <c r="F169" s="12">
        <v>4.8273115839232297</v>
      </c>
      <c r="G169" s="12">
        <v>5.0035883204301301</v>
      </c>
      <c r="H169" s="11" t="s">
        <v>341</v>
      </c>
      <c r="I169" s="11" t="s">
        <v>342</v>
      </c>
      <c r="J169" s="11" t="s">
        <v>155</v>
      </c>
      <c r="K169" s="11" t="s">
        <v>36</v>
      </c>
      <c r="L169" s="11" t="s">
        <v>171</v>
      </c>
      <c r="M169" s="11" t="s">
        <v>159</v>
      </c>
      <c r="N169" s="11" t="s">
        <v>56</v>
      </c>
    </row>
    <row r="170" spans="1:14" x14ac:dyDescent="0.3">
      <c r="A170" s="10">
        <v>3</v>
      </c>
      <c r="B170" s="11" t="s">
        <v>213</v>
      </c>
      <c r="C170" s="11" t="s">
        <v>218</v>
      </c>
      <c r="D170" s="11" t="s">
        <v>14</v>
      </c>
      <c r="E170" s="12">
        <v>60.015787000000003</v>
      </c>
      <c r="F170" s="12">
        <v>33.859067145643401</v>
      </c>
      <c r="G170" s="12">
        <v>26.267869849089902</v>
      </c>
      <c r="H170" s="11" t="s">
        <v>160</v>
      </c>
      <c r="I170" s="11" t="s">
        <v>161</v>
      </c>
      <c r="J170" s="11" t="s">
        <v>155</v>
      </c>
      <c r="K170" s="11" t="s">
        <v>162</v>
      </c>
      <c r="L170" s="11" t="s">
        <v>29</v>
      </c>
      <c r="M170" s="11" t="s">
        <v>156</v>
      </c>
      <c r="N170" s="11" t="s">
        <v>56</v>
      </c>
    </row>
    <row r="171" spans="1:14" x14ac:dyDescent="0.3">
      <c r="A171" s="10">
        <v>3</v>
      </c>
      <c r="B171" s="11" t="s">
        <v>213</v>
      </c>
      <c r="C171" s="11" t="s">
        <v>218</v>
      </c>
      <c r="D171" s="11" t="s">
        <v>14</v>
      </c>
      <c r="E171" s="12">
        <v>3.3908097356834799</v>
      </c>
      <c r="F171" s="12">
        <v>3.3908097356834799</v>
      </c>
      <c r="G171" s="12">
        <v>3.3908097356834799</v>
      </c>
      <c r="H171" s="11" t="s">
        <v>163</v>
      </c>
      <c r="I171" s="11" t="s">
        <v>164</v>
      </c>
      <c r="J171" s="11" t="s">
        <v>155</v>
      </c>
      <c r="K171" s="11" t="s">
        <v>162</v>
      </c>
      <c r="L171" s="11" t="s">
        <v>165</v>
      </c>
      <c r="M171" s="11" t="s">
        <v>156</v>
      </c>
      <c r="N171" s="11" t="s">
        <v>56</v>
      </c>
    </row>
    <row r="172" spans="1:14" x14ac:dyDescent="0.3">
      <c r="A172" s="10">
        <v>3</v>
      </c>
      <c r="B172" s="11" t="s">
        <v>213</v>
      </c>
      <c r="C172" s="11" t="s">
        <v>218</v>
      </c>
      <c r="D172" s="11" t="s">
        <v>14</v>
      </c>
      <c r="E172" s="12">
        <v>0.66871345333333299</v>
      </c>
      <c r="F172" s="12">
        <v>0.37726762989225499</v>
      </c>
      <c r="G172" s="12">
        <v>0.29268428919369899</v>
      </c>
      <c r="H172" s="11" t="s">
        <v>343</v>
      </c>
      <c r="I172" s="11" t="s">
        <v>161</v>
      </c>
      <c r="J172" s="11" t="s">
        <v>155</v>
      </c>
      <c r="K172" s="11" t="s">
        <v>162</v>
      </c>
      <c r="L172" s="11" t="s">
        <v>332</v>
      </c>
      <c r="M172" s="11" t="s">
        <v>344</v>
      </c>
      <c r="N172" s="11" t="s">
        <v>56</v>
      </c>
    </row>
    <row r="173" spans="1:14" x14ac:dyDescent="0.3">
      <c r="A173" s="10">
        <v>3</v>
      </c>
      <c r="B173" s="11" t="s">
        <v>213</v>
      </c>
      <c r="C173" s="11" t="s">
        <v>218</v>
      </c>
      <c r="D173" s="11" t="s">
        <v>14</v>
      </c>
      <c r="E173" s="12">
        <v>29.071729851178901</v>
      </c>
      <c r="F173" s="12">
        <v>25.535655269153001</v>
      </c>
      <c r="G173" s="12">
        <v>25.5139643324198</v>
      </c>
      <c r="H173" s="11" t="s">
        <v>166</v>
      </c>
      <c r="I173" s="11" t="s">
        <v>167</v>
      </c>
      <c r="J173" s="11" t="s">
        <v>155</v>
      </c>
      <c r="K173" s="11" t="s">
        <v>162</v>
      </c>
      <c r="L173" s="11" t="s">
        <v>31</v>
      </c>
      <c r="M173" s="11" t="s">
        <v>156</v>
      </c>
      <c r="N173" s="11" t="s">
        <v>56</v>
      </c>
    </row>
    <row r="174" spans="1:14" x14ac:dyDescent="0.3">
      <c r="A174" s="10">
        <v>3</v>
      </c>
      <c r="B174" s="11" t="s">
        <v>213</v>
      </c>
      <c r="C174" s="11" t="s">
        <v>218</v>
      </c>
      <c r="D174" s="11" t="s">
        <v>14</v>
      </c>
      <c r="E174" s="12">
        <v>687.02159946165602</v>
      </c>
      <c r="F174" s="12">
        <v>654.15563166315997</v>
      </c>
      <c r="G174" s="12">
        <v>650.00367543006803</v>
      </c>
      <c r="H174" s="11" t="s">
        <v>168</v>
      </c>
      <c r="I174" s="11" t="s">
        <v>169</v>
      </c>
      <c r="J174" s="11" t="s">
        <v>155</v>
      </c>
      <c r="K174" s="11" t="s">
        <v>162</v>
      </c>
      <c r="L174" s="11" t="s">
        <v>33</v>
      </c>
      <c r="M174" s="11" t="s">
        <v>156</v>
      </c>
      <c r="N174" s="11" t="s">
        <v>56</v>
      </c>
    </row>
    <row r="175" spans="1:14" x14ac:dyDescent="0.3">
      <c r="A175" s="10">
        <v>3</v>
      </c>
      <c r="B175" s="11" t="s">
        <v>213</v>
      </c>
      <c r="C175" s="11" t="s">
        <v>218</v>
      </c>
      <c r="D175" s="11" t="s">
        <v>14</v>
      </c>
      <c r="E175" s="12">
        <v>10.7227415284644</v>
      </c>
      <c r="F175" s="12">
        <v>10.7227415284644</v>
      </c>
      <c r="G175" s="12">
        <v>10.7227415284644</v>
      </c>
      <c r="H175" s="11" t="s">
        <v>170</v>
      </c>
      <c r="I175" s="11" t="s">
        <v>164</v>
      </c>
      <c r="J175" s="11" t="s">
        <v>155</v>
      </c>
      <c r="K175" s="11" t="s">
        <v>162</v>
      </c>
      <c r="L175" s="11" t="s">
        <v>171</v>
      </c>
      <c r="M175" s="11" t="s">
        <v>172</v>
      </c>
      <c r="N175" s="11" t="s">
        <v>56</v>
      </c>
    </row>
    <row r="176" spans="1:14" x14ac:dyDescent="0.3">
      <c r="A176" s="10">
        <v>3</v>
      </c>
      <c r="B176" s="11" t="s">
        <v>213</v>
      </c>
      <c r="C176" s="11" t="s">
        <v>218</v>
      </c>
      <c r="D176" s="11" t="s">
        <v>14</v>
      </c>
      <c r="E176" s="12">
        <v>0.38769698553471499</v>
      </c>
      <c r="F176" s="12">
        <v>0.38769698553471499</v>
      </c>
      <c r="G176" s="12">
        <v>0.38769698553471499</v>
      </c>
      <c r="H176" s="11" t="s">
        <v>345</v>
      </c>
      <c r="I176" s="11" t="s">
        <v>164</v>
      </c>
      <c r="J176" s="11" t="s">
        <v>155</v>
      </c>
      <c r="K176" s="11" t="s">
        <v>162</v>
      </c>
      <c r="L176" s="11" t="s">
        <v>171</v>
      </c>
      <c r="M176" s="11" t="s">
        <v>346</v>
      </c>
      <c r="N176" s="11" t="s">
        <v>56</v>
      </c>
    </row>
    <row r="177" spans="1:14" x14ac:dyDescent="0.3">
      <c r="A177" s="10">
        <v>3</v>
      </c>
      <c r="B177" s="11" t="s">
        <v>213</v>
      </c>
      <c r="C177" s="11" t="s">
        <v>218</v>
      </c>
      <c r="D177" s="11" t="s">
        <v>14</v>
      </c>
      <c r="E177" s="12">
        <v>6.63625465914984E-2</v>
      </c>
      <c r="F177" s="12">
        <v>6.63625465914984E-2</v>
      </c>
      <c r="G177" s="12">
        <v>6.63625465914984E-2</v>
      </c>
      <c r="H177" s="11" t="s">
        <v>347</v>
      </c>
      <c r="I177" s="11" t="s">
        <v>164</v>
      </c>
      <c r="J177" s="11" t="s">
        <v>155</v>
      </c>
      <c r="K177" s="11" t="s">
        <v>162</v>
      </c>
      <c r="L177" s="11" t="s">
        <v>171</v>
      </c>
      <c r="M177" s="11" t="s">
        <v>348</v>
      </c>
      <c r="N177" s="11" t="s">
        <v>56</v>
      </c>
    </row>
    <row r="178" spans="1:14" x14ac:dyDescent="0.3">
      <c r="A178" s="10">
        <v>3</v>
      </c>
      <c r="B178" s="11" t="s">
        <v>213</v>
      </c>
      <c r="C178" s="11" t="s">
        <v>218</v>
      </c>
      <c r="D178" s="11" t="s">
        <v>14</v>
      </c>
      <c r="E178" s="12">
        <v>0.26777868425732898</v>
      </c>
      <c r="F178" s="12">
        <v>0.26777868425732898</v>
      </c>
      <c r="G178" s="12">
        <v>0.26777868425732898</v>
      </c>
      <c r="H178" s="11" t="s">
        <v>349</v>
      </c>
      <c r="I178" s="11" t="s">
        <v>164</v>
      </c>
      <c r="J178" s="11" t="s">
        <v>155</v>
      </c>
      <c r="K178" s="11" t="s">
        <v>162</v>
      </c>
      <c r="L178" s="11" t="s">
        <v>171</v>
      </c>
      <c r="M178" s="11" t="s">
        <v>350</v>
      </c>
      <c r="N178" s="11" t="s">
        <v>56</v>
      </c>
    </row>
    <row r="179" spans="1:14" x14ac:dyDescent="0.3">
      <c r="A179" s="10">
        <v>3</v>
      </c>
      <c r="B179" s="11" t="s">
        <v>213</v>
      </c>
      <c r="C179" s="11" t="s">
        <v>218</v>
      </c>
      <c r="D179" s="11" t="s">
        <v>14</v>
      </c>
      <c r="E179" s="12">
        <v>0.41913184974311801</v>
      </c>
      <c r="F179" s="12">
        <v>0.41913184974311801</v>
      </c>
      <c r="G179" s="12">
        <v>0.41913184974311801</v>
      </c>
      <c r="H179" s="11" t="s">
        <v>351</v>
      </c>
      <c r="I179" s="11" t="s">
        <v>164</v>
      </c>
      <c r="J179" s="11" t="s">
        <v>155</v>
      </c>
      <c r="K179" s="11" t="s">
        <v>162</v>
      </c>
      <c r="L179" s="11" t="s">
        <v>171</v>
      </c>
      <c r="M179" s="11" t="s">
        <v>352</v>
      </c>
      <c r="N179" s="11" t="s">
        <v>56</v>
      </c>
    </row>
    <row r="180" spans="1:14" x14ac:dyDescent="0.3">
      <c r="A180" s="10">
        <v>3</v>
      </c>
      <c r="B180" s="11" t="s">
        <v>213</v>
      </c>
      <c r="C180" s="11" t="s">
        <v>218</v>
      </c>
      <c r="D180" s="11" t="s">
        <v>14</v>
      </c>
      <c r="E180" s="12">
        <v>2.2120845891429E-2</v>
      </c>
      <c r="F180" s="12">
        <v>2.2120845891429E-2</v>
      </c>
      <c r="G180" s="12">
        <v>2.2120845891429E-2</v>
      </c>
      <c r="H180" s="11" t="s">
        <v>353</v>
      </c>
      <c r="I180" s="11" t="s">
        <v>164</v>
      </c>
      <c r="J180" s="11" t="s">
        <v>155</v>
      </c>
      <c r="K180" s="11" t="s">
        <v>162</v>
      </c>
      <c r="L180" s="11" t="s">
        <v>171</v>
      </c>
      <c r="M180" s="11" t="s">
        <v>354</v>
      </c>
      <c r="N180" s="11" t="s">
        <v>56</v>
      </c>
    </row>
    <row r="181" spans="1:14" x14ac:dyDescent="0.3">
      <c r="A181" s="10">
        <v>3</v>
      </c>
      <c r="B181" s="11" t="s">
        <v>213</v>
      </c>
      <c r="C181" s="11" t="s">
        <v>218</v>
      </c>
      <c r="D181" s="11" t="s">
        <v>14</v>
      </c>
      <c r="E181" s="12">
        <v>21.613379999999999</v>
      </c>
      <c r="F181" s="12">
        <v>21.613379999999999</v>
      </c>
      <c r="G181" s="12">
        <v>21.613379999999999</v>
      </c>
      <c r="H181" s="11" t="s">
        <v>355</v>
      </c>
      <c r="I181" s="11" t="s">
        <v>164</v>
      </c>
      <c r="J181" s="11" t="s">
        <v>155</v>
      </c>
      <c r="K181" s="11" t="s">
        <v>162</v>
      </c>
      <c r="L181" s="11" t="s">
        <v>171</v>
      </c>
      <c r="M181" s="11" t="s">
        <v>356</v>
      </c>
      <c r="N181" s="11" t="s">
        <v>56</v>
      </c>
    </row>
    <row r="182" spans="1:14" x14ac:dyDescent="0.3">
      <c r="A182" s="10">
        <v>3</v>
      </c>
      <c r="B182" s="11" t="s">
        <v>213</v>
      </c>
      <c r="C182" s="11" t="s">
        <v>218</v>
      </c>
      <c r="D182" s="11" t="s">
        <v>14</v>
      </c>
      <c r="E182" s="12">
        <v>2.2788040560351002</v>
      </c>
      <c r="F182" s="12">
        <v>2.2788040560351002</v>
      </c>
      <c r="G182" s="12">
        <v>2.2788040560351002</v>
      </c>
      <c r="H182" s="11" t="s">
        <v>173</v>
      </c>
      <c r="I182" s="11" t="s">
        <v>164</v>
      </c>
      <c r="J182" s="11" t="s">
        <v>155</v>
      </c>
      <c r="K182" s="11" t="s">
        <v>162</v>
      </c>
      <c r="L182" s="11" t="s">
        <v>171</v>
      </c>
      <c r="M182" s="11" t="s">
        <v>174</v>
      </c>
      <c r="N182" s="11" t="s">
        <v>56</v>
      </c>
    </row>
    <row r="183" spans="1:14" x14ac:dyDescent="0.3">
      <c r="A183" s="10">
        <v>3</v>
      </c>
      <c r="B183" s="11" t="s">
        <v>213</v>
      </c>
      <c r="C183" s="11" t="s">
        <v>218</v>
      </c>
      <c r="D183" s="11" t="s">
        <v>14</v>
      </c>
      <c r="E183" s="12">
        <v>2.8141657809331702</v>
      </c>
      <c r="F183" s="12">
        <v>2.8141657809331702</v>
      </c>
      <c r="G183" s="12">
        <v>2.8141657809331702</v>
      </c>
      <c r="H183" s="11" t="s">
        <v>175</v>
      </c>
      <c r="I183" s="11" t="s">
        <v>164</v>
      </c>
      <c r="J183" s="11" t="s">
        <v>155</v>
      </c>
      <c r="K183" s="11" t="s">
        <v>162</v>
      </c>
      <c r="L183" s="11" t="s">
        <v>171</v>
      </c>
      <c r="M183" s="11" t="s">
        <v>176</v>
      </c>
      <c r="N183" s="11" t="s">
        <v>56</v>
      </c>
    </row>
    <row r="184" spans="1:14" x14ac:dyDescent="0.3">
      <c r="A184" s="10">
        <v>3</v>
      </c>
      <c r="B184" s="11" t="s">
        <v>213</v>
      </c>
      <c r="C184" s="11" t="s">
        <v>218</v>
      </c>
      <c r="D184" s="11" t="s">
        <v>14</v>
      </c>
      <c r="E184" s="12">
        <v>3.5321457518217199</v>
      </c>
      <c r="F184" s="12">
        <v>3.5321457518217199</v>
      </c>
      <c r="G184" s="12">
        <v>3.5321457518217199</v>
      </c>
      <c r="H184" s="11" t="s">
        <v>177</v>
      </c>
      <c r="I184" s="11" t="s">
        <v>164</v>
      </c>
      <c r="J184" s="11" t="s">
        <v>155</v>
      </c>
      <c r="K184" s="11" t="s">
        <v>162</v>
      </c>
      <c r="L184" s="11" t="s">
        <v>171</v>
      </c>
      <c r="M184" s="11" t="s">
        <v>178</v>
      </c>
      <c r="N184" s="11" t="s">
        <v>56</v>
      </c>
    </row>
    <row r="185" spans="1:14" x14ac:dyDescent="0.3">
      <c r="A185" s="10">
        <v>3</v>
      </c>
      <c r="B185" s="11" t="s">
        <v>213</v>
      </c>
      <c r="C185" s="11" t="s">
        <v>218</v>
      </c>
      <c r="D185" s="11" t="s">
        <v>14</v>
      </c>
      <c r="E185" s="12">
        <v>3.5099855899455399</v>
      </c>
      <c r="F185" s="12">
        <v>3.5099855899455399</v>
      </c>
      <c r="G185" s="12">
        <v>3.5099855899455399</v>
      </c>
      <c r="H185" s="11" t="s">
        <v>179</v>
      </c>
      <c r="I185" s="11" t="s">
        <v>164</v>
      </c>
      <c r="J185" s="11" t="s">
        <v>155</v>
      </c>
      <c r="K185" s="11" t="s">
        <v>162</v>
      </c>
      <c r="L185" s="11" t="s">
        <v>171</v>
      </c>
      <c r="M185" s="11" t="s">
        <v>180</v>
      </c>
      <c r="N185" s="11" t="s">
        <v>56</v>
      </c>
    </row>
    <row r="186" spans="1:14" x14ac:dyDescent="0.3">
      <c r="A186" s="10">
        <v>3</v>
      </c>
      <c r="B186" s="11" t="s">
        <v>213</v>
      </c>
      <c r="C186" s="11" t="s">
        <v>218</v>
      </c>
      <c r="D186" s="11" t="s">
        <v>14</v>
      </c>
      <c r="E186" s="12">
        <v>4.3345895484280197</v>
      </c>
      <c r="F186" s="12">
        <v>4.3345895484280197</v>
      </c>
      <c r="G186" s="12">
        <v>4.3345895484280197</v>
      </c>
      <c r="H186" s="11" t="s">
        <v>181</v>
      </c>
      <c r="I186" s="11" t="s">
        <v>164</v>
      </c>
      <c r="J186" s="11" t="s">
        <v>155</v>
      </c>
      <c r="K186" s="11" t="s">
        <v>162</v>
      </c>
      <c r="L186" s="11" t="s">
        <v>171</v>
      </c>
      <c r="M186" s="11" t="s">
        <v>182</v>
      </c>
      <c r="N186" s="11" t="s">
        <v>56</v>
      </c>
    </row>
    <row r="187" spans="1:14" x14ac:dyDescent="0.3">
      <c r="A187" s="10">
        <v>3</v>
      </c>
      <c r="B187" s="11" t="s">
        <v>213</v>
      </c>
      <c r="C187" s="11" t="s">
        <v>218</v>
      </c>
      <c r="D187" s="11" t="s">
        <v>14</v>
      </c>
      <c r="E187" s="12">
        <v>5.4404771293829004</v>
      </c>
      <c r="F187" s="12">
        <v>5.4404771293829004</v>
      </c>
      <c r="G187" s="12">
        <v>5.4404771293829004</v>
      </c>
      <c r="H187" s="11" t="s">
        <v>183</v>
      </c>
      <c r="I187" s="11" t="s">
        <v>164</v>
      </c>
      <c r="J187" s="11" t="s">
        <v>155</v>
      </c>
      <c r="K187" s="11" t="s">
        <v>162</v>
      </c>
      <c r="L187" s="11" t="s">
        <v>171</v>
      </c>
      <c r="M187" s="11" t="s">
        <v>184</v>
      </c>
      <c r="N187" s="11" t="s">
        <v>56</v>
      </c>
    </row>
    <row r="188" spans="1:14" x14ac:dyDescent="0.3">
      <c r="A188" s="10">
        <v>3</v>
      </c>
      <c r="B188" s="11" t="s">
        <v>213</v>
      </c>
      <c r="C188" s="11" t="s">
        <v>218</v>
      </c>
      <c r="D188" s="11" t="s">
        <v>14</v>
      </c>
      <c r="E188" s="12">
        <v>5.5963267986818401</v>
      </c>
      <c r="F188" s="12">
        <v>5.5963267986818401</v>
      </c>
      <c r="G188" s="12">
        <v>5.5963267986818401</v>
      </c>
      <c r="H188" s="11" t="s">
        <v>357</v>
      </c>
      <c r="I188" s="11" t="s">
        <v>164</v>
      </c>
      <c r="J188" s="11" t="s">
        <v>155</v>
      </c>
      <c r="K188" s="11" t="s">
        <v>162</v>
      </c>
      <c r="L188" s="11" t="s">
        <v>171</v>
      </c>
      <c r="M188" s="11" t="s">
        <v>358</v>
      </c>
      <c r="N188" s="11" t="s">
        <v>56</v>
      </c>
    </row>
    <row r="189" spans="1:14" x14ac:dyDescent="0.3">
      <c r="A189" s="10">
        <v>3</v>
      </c>
      <c r="B189" s="11" t="s">
        <v>213</v>
      </c>
      <c r="C189" s="11" t="s">
        <v>218</v>
      </c>
      <c r="D189" s="11" t="s">
        <v>14</v>
      </c>
      <c r="E189" s="12">
        <v>85.505219999999994</v>
      </c>
      <c r="F189" s="12">
        <v>85.505219999999994</v>
      </c>
      <c r="G189" s="12">
        <v>85.505219999999994</v>
      </c>
      <c r="H189" s="11" t="s">
        <v>364</v>
      </c>
      <c r="I189" s="11" t="s">
        <v>50</v>
      </c>
      <c r="J189" s="11" t="s">
        <v>209</v>
      </c>
      <c r="K189" s="11" t="s">
        <v>365</v>
      </c>
      <c r="L189" s="11" t="s">
        <v>366</v>
      </c>
      <c r="M189" s="11" t="s">
        <v>367</v>
      </c>
      <c r="N189" s="11" t="s">
        <v>56</v>
      </c>
    </row>
    <row r="190" spans="1:14" x14ac:dyDescent="0.3">
      <c r="A190" s="10">
        <v>3</v>
      </c>
      <c r="B190" s="11" t="s">
        <v>213</v>
      </c>
      <c r="C190" s="11" t="s">
        <v>218</v>
      </c>
      <c r="D190" s="11" t="s">
        <v>14</v>
      </c>
      <c r="E190" s="12">
        <v>0.1609766</v>
      </c>
      <c r="F190" s="12">
        <v>0.1609766</v>
      </c>
      <c r="G190" s="12">
        <v>0.1609766</v>
      </c>
      <c r="H190" s="11" t="s">
        <v>368</v>
      </c>
      <c r="I190" s="11" t="s">
        <v>50</v>
      </c>
      <c r="J190" s="11" t="s">
        <v>209</v>
      </c>
      <c r="K190" s="11" t="s">
        <v>365</v>
      </c>
      <c r="L190" s="11" t="s">
        <v>366</v>
      </c>
      <c r="M190" s="11" t="s">
        <v>369</v>
      </c>
      <c r="N190" s="11" t="s">
        <v>56</v>
      </c>
    </row>
    <row r="191" spans="1:14" x14ac:dyDescent="0.3">
      <c r="A191" s="10">
        <v>3</v>
      </c>
      <c r="B191" s="11" t="s">
        <v>213</v>
      </c>
      <c r="C191" s="11" t="s">
        <v>218</v>
      </c>
      <c r="D191" s="11" t="s">
        <v>14</v>
      </c>
      <c r="E191" s="12">
        <v>0.19961100000000001</v>
      </c>
      <c r="F191" s="12">
        <v>0.19961100000000001</v>
      </c>
      <c r="G191" s="12">
        <v>0.19961100000000001</v>
      </c>
      <c r="H191" s="11" t="s">
        <v>370</v>
      </c>
      <c r="I191" s="11" t="s">
        <v>50</v>
      </c>
      <c r="J191" s="11" t="s">
        <v>209</v>
      </c>
      <c r="K191" s="11" t="s">
        <v>365</v>
      </c>
      <c r="L191" s="11" t="s">
        <v>366</v>
      </c>
      <c r="M191" s="11" t="s">
        <v>371</v>
      </c>
      <c r="N191" s="11" t="s">
        <v>56</v>
      </c>
    </row>
    <row r="192" spans="1:14" x14ac:dyDescent="0.3">
      <c r="A192" s="10">
        <v>3</v>
      </c>
      <c r="B192" s="11" t="s">
        <v>213</v>
      </c>
      <c r="C192" s="11" t="s">
        <v>218</v>
      </c>
      <c r="D192" s="11" t="s">
        <v>14</v>
      </c>
      <c r="E192" s="12">
        <v>5.067647</v>
      </c>
      <c r="F192" s="12">
        <v>5.067647</v>
      </c>
      <c r="G192" s="12">
        <v>5.067647</v>
      </c>
      <c r="H192" s="11" t="s">
        <v>372</v>
      </c>
      <c r="I192" s="11" t="s">
        <v>50</v>
      </c>
      <c r="J192" s="11" t="s">
        <v>209</v>
      </c>
      <c r="K192" s="11" t="s">
        <v>365</v>
      </c>
      <c r="L192" s="11" t="s">
        <v>162</v>
      </c>
      <c r="M192" s="11" t="s">
        <v>373</v>
      </c>
      <c r="N192" s="11" t="s">
        <v>56</v>
      </c>
    </row>
    <row r="193" spans="1:14" x14ac:dyDescent="0.3">
      <c r="A193" s="10">
        <v>3</v>
      </c>
      <c r="B193" s="11" t="s">
        <v>213</v>
      </c>
      <c r="C193" s="11" t="s">
        <v>214</v>
      </c>
      <c r="D193" s="11" t="s">
        <v>16</v>
      </c>
      <c r="E193" s="12">
        <v>0.99945550000000005</v>
      </c>
      <c r="F193" s="12">
        <v>1.15413582615147</v>
      </c>
      <c r="G193" s="12">
        <v>1.2460365063089001</v>
      </c>
      <c r="H193" s="11" t="s">
        <v>51</v>
      </c>
      <c r="I193" s="11" t="s">
        <v>52</v>
      </c>
      <c r="J193" s="11" t="s">
        <v>37</v>
      </c>
      <c r="K193" s="11" t="s">
        <v>53</v>
      </c>
      <c r="L193" s="11" t="s">
        <v>54</v>
      </c>
      <c r="M193" s="11" t="s">
        <v>55</v>
      </c>
      <c r="N193" s="11" t="s">
        <v>56</v>
      </c>
    </row>
    <row r="194" spans="1:14" x14ac:dyDescent="0.3">
      <c r="A194" s="10">
        <v>3</v>
      </c>
      <c r="B194" s="11" t="s">
        <v>213</v>
      </c>
      <c r="C194" s="11" t="s">
        <v>214</v>
      </c>
      <c r="D194" s="11" t="s">
        <v>16</v>
      </c>
      <c r="E194" s="12">
        <v>3.8244530000000001</v>
      </c>
      <c r="F194" s="12">
        <v>4.4163429214532099</v>
      </c>
      <c r="G194" s="12">
        <v>4.7680042329674404</v>
      </c>
      <c r="H194" s="11" t="s">
        <v>57</v>
      </c>
      <c r="I194" s="11" t="s">
        <v>52</v>
      </c>
      <c r="J194" s="11" t="s">
        <v>37</v>
      </c>
      <c r="K194" s="11" t="s">
        <v>53</v>
      </c>
      <c r="L194" s="11" t="s">
        <v>54</v>
      </c>
      <c r="M194" s="11" t="s">
        <v>58</v>
      </c>
      <c r="N194" s="11" t="s">
        <v>56</v>
      </c>
    </row>
    <row r="195" spans="1:14" x14ac:dyDescent="0.3">
      <c r="A195" s="10">
        <v>3</v>
      </c>
      <c r="B195" s="11" t="s">
        <v>213</v>
      </c>
      <c r="C195" s="11" t="s">
        <v>214</v>
      </c>
      <c r="D195" s="11" t="s">
        <v>16</v>
      </c>
      <c r="E195" s="12">
        <v>2.354233E-2</v>
      </c>
      <c r="F195" s="12">
        <v>2.7185849178958499E-2</v>
      </c>
      <c r="G195" s="12">
        <v>2.9350584016568201E-2</v>
      </c>
      <c r="H195" s="11" t="s">
        <v>59</v>
      </c>
      <c r="I195" s="11" t="s">
        <v>52</v>
      </c>
      <c r="J195" s="11" t="s">
        <v>37</v>
      </c>
      <c r="K195" s="11" t="s">
        <v>53</v>
      </c>
      <c r="L195" s="11" t="s">
        <v>60</v>
      </c>
      <c r="M195" s="11" t="s">
        <v>61</v>
      </c>
      <c r="N195" s="11" t="s">
        <v>56</v>
      </c>
    </row>
    <row r="196" spans="1:14" x14ac:dyDescent="0.3">
      <c r="A196" s="10">
        <v>3</v>
      </c>
      <c r="B196" s="11" t="s">
        <v>213</v>
      </c>
      <c r="C196" s="11" t="s">
        <v>214</v>
      </c>
      <c r="D196" s="11" t="s">
        <v>16</v>
      </c>
      <c r="E196" s="12">
        <v>0.6991887</v>
      </c>
      <c r="F196" s="12">
        <v>0.807398356315288</v>
      </c>
      <c r="G196" s="12">
        <v>0.871689279811519</v>
      </c>
      <c r="H196" s="11" t="s">
        <v>62</v>
      </c>
      <c r="I196" s="11" t="s">
        <v>52</v>
      </c>
      <c r="J196" s="11" t="s">
        <v>37</v>
      </c>
      <c r="K196" s="11" t="s">
        <v>53</v>
      </c>
      <c r="L196" s="11" t="s">
        <v>60</v>
      </c>
      <c r="M196" s="11" t="s">
        <v>63</v>
      </c>
      <c r="N196" s="11" t="s">
        <v>56</v>
      </c>
    </row>
    <row r="197" spans="1:14" x14ac:dyDescent="0.3">
      <c r="A197" s="10">
        <v>3</v>
      </c>
      <c r="B197" s="11" t="s">
        <v>213</v>
      </c>
      <c r="C197" s="11" t="s">
        <v>214</v>
      </c>
      <c r="D197" s="11" t="s">
        <v>16</v>
      </c>
      <c r="E197" s="12">
        <v>0.48180139999999999</v>
      </c>
      <c r="F197" s="12">
        <v>0.556367198769666</v>
      </c>
      <c r="G197" s="12">
        <v>0.60066919756881298</v>
      </c>
      <c r="H197" s="11" t="s">
        <v>64</v>
      </c>
      <c r="I197" s="11" t="s">
        <v>52</v>
      </c>
      <c r="J197" s="11" t="s">
        <v>37</v>
      </c>
      <c r="K197" s="11" t="s">
        <v>53</v>
      </c>
      <c r="L197" s="11" t="s">
        <v>60</v>
      </c>
      <c r="M197" s="11" t="s">
        <v>65</v>
      </c>
      <c r="N197" s="11" t="s">
        <v>56</v>
      </c>
    </row>
    <row r="198" spans="1:14" x14ac:dyDescent="0.3">
      <c r="A198" s="10">
        <v>3</v>
      </c>
      <c r="B198" s="11" t="s">
        <v>213</v>
      </c>
      <c r="C198" s="11" t="s">
        <v>214</v>
      </c>
      <c r="D198" s="11" t="s">
        <v>16</v>
      </c>
      <c r="E198" s="12">
        <v>1.48173</v>
      </c>
      <c r="F198" s="12">
        <v>1.7240083777372399</v>
      </c>
      <c r="G198" s="12">
        <v>1.7154161378197199</v>
      </c>
      <c r="H198" s="11" t="s">
        <v>227</v>
      </c>
      <c r="I198" s="11" t="s">
        <v>67</v>
      </c>
      <c r="J198" s="11" t="s">
        <v>68</v>
      </c>
      <c r="K198" s="11" t="s">
        <v>228</v>
      </c>
      <c r="L198" s="11" t="s">
        <v>229</v>
      </c>
      <c r="M198" s="11" t="s">
        <v>230</v>
      </c>
      <c r="N198" s="11" t="s">
        <v>56</v>
      </c>
    </row>
    <row r="199" spans="1:14" x14ac:dyDescent="0.3">
      <c r="A199" s="10">
        <v>3</v>
      </c>
      <c r="B199" s="11" t="s">
        <v>213</v>
      </c>
      <c r="C199" s="11" t="s">
        <v>214</v>
      </c>
      <c r="D199" s="11" t="s">
        <v>16</v>
      </c>
      <c r="E199" s="12">
        <v>0.15216789999999999</v>
      </c>
      <c r="F199" s="12">
        <v>0.17704894577465699</v>
      </c>
      <c r="G199" s="12">
        <v>0.17616655619994001</v>
      </c>
      <c r="H199" s="11" t="s">
        <v>231</v>
      </c>
      <c r="I199" s="11" t="s">
        <v>67</v>
      </c>
      <c r="J199" s="11" t="s">
        <v>68</v>
      </c>
      <c r="K199" s="11" t="s">
        <v>228</v>
      </c>
      <c r="L199" s="11" t="s">
        <v>229</v>
      </c>
      <c r="M199" s="11" t="s">
        <v>232</v>
      </c>
      <c r="N199" s="11" t="s">
        <v>56</v>
      </c>
    </row>
    <row r="200" spans="1:14" x14ac:dyDescent="0.3">
      <c r="A200" s="10">
        <v>3</v>
      </c>
      <c r="B200" s="11" t="s">
        <v>213</v>
      </c>
      <c r="C200" s="11" t="s">
        <v>214</v>
      </c>
      <c r="D200" s="11" t="s">
        <v>16</v>
      </c>
      <c r="E200" s="12">
        <v>2.0314890000000001</v>
      </c>
      <c r="F200" s="12">
        <v>2.3636587335621502</v>
      </c>
      <c r="G200" s="12">
        <v>2.35187855709423</v>
      </c>
      <c r="H200" s="11" t="s">
        <v>233</v>
      </c>
      <c r="I200" s="11" t="s">
        <v>67</v>
      </c>
      <c r="J200" s="11" t="s">
        <v>68</v>
      </c>
      <c r="K200" s="11" t="s">
        <v>228</v>
      </c>
      <c r="L200" s="11" t="s">
        <v>229</v>
      </c>
      <c r="M200" s="11" t="s">
        <v>234</v>
      </c>
      <c r="N200" s="11" t="s">
        <v>56</v>
      </c>
    </row>
    <row r="201" spans="1:14" x14ac:dyDescent="0.3">
      <c r="A201" s="10">
        <v>3</v>
      </c>
      <c r="B201" s="11" t="s">
        <v>213</v>
      </c>
      <c r="C201" s="11" t="s">
        <v>214</v>
      </c>
      <c r="D201" s="11" t="s">
        <v>16</v>
      </c>
      <c r="E201" s="12">
        <v>2.7708680000000001</v>
      </c>
      <c r="F201" s="12">
        <v>2.7708680000000001</v>
      </c>
      <c r="G201" s="12">
        <v>2.7708680000000001</v>
      </c>
      <c r="H201" s="11" t="s">
        <v>235</v>
      </c>
      <c r="I201" s="11" t="s">
        <v>236</v>
      </c>
      <c r="J201" s="11" t="s">
        <v>68</v>
      </c>
      <c r="K201" s="11" t="s">
        <v>237</v>
      </c>
      <c r="L201" s="11" t="s">
        <v>238</v>
      </c>
      <c r="M201" s="11" t="s">
        <v>239</v>
      </c>
      <c r="N201" s="11" t="s">
        <v>56</v>
      </c>
    </row>
    <row r="202" spans="1:14" x14ac:dyDescent="0.3">
      <c r="A202" s="10">
        <v>3</v>
      </c>
      <c r="B202" s="11" t="s">
        <v>213</v>
      </c>
      <c r="C202" s="11" t="s">
        <v>214</v>
      </c>
      <c r="D202" s="11" t="s">
        <v>16</v>
      </c>
      <c r="E202" s="12">
        <v>1.1637649999999999</v>
      </c>
      <c r="F202" s="12">
        <v>1.1637649999999999</v>
      </c>
      <c r="G202" s="12">
        <v>1.1637649999999999</v>
      </c>
      <c r="H202" s="11" t="s">
        <v>240</v>
      </c>
      <c r="I202" s="11" t="s">
        <v>236</v>
      </c>
      <c r="J202" s="11" t="s">
        <v>68</v>
      </c>
      <c r="K202" s="11" t="s">
        <v>237</v>
      </c>
      <c r="L202" s="11" t="s">
        <v>238</v>
      </c>
      <c r="M202" s="11" t="s">
        <v>241</v>
      </c>
      <c r="N202" s="11" t="s">
        <v>56</v>
      </c>
    </row>
    <row r="203" spans="1:14" x14ac:dyDescent="0.3">
      <c r="A203" s="10">
        <v>3</v>
      </c>
      <c r="B203" s="11" t="s">
        <v>213</v>
      </c>
      <c r="C203" s="11" t="s">
        <v>214</v>
      </c>
      <c r="D203" s="11" t="s">
        <v>16</v>
      </c>
      <c r="E203" s="12">
        <v>0.60672504000000005</v>
      </c>
      <c r="F203" s="12">
        <v>0.56504295524799997</v>
      </c>
      <c r="G203" s="12">
        <v>0.53998521440000002</v>
      </c>
      <c r="H203" s="11" t="s">
        <v>242</v>
      </c>
      <c r="I203" s="11" t="s">
        <v>243</v>
      </c>
      <c r="J203" s="11" t="s">
        <v>68</v>
      </c>
      <c r="K203" s="11" t="s">
        <v>244</v>
      </c>
      <c r="L203" s="11" t="s">
        <v>245</v>
      </c>
      <c r="M203" s="11" t="s">
        <v>246</v>
      </c>
      <c r="N203" s="11" t="s">
        <v>56</v>
      </c>
    </row>
    <row r="204" spans="1:14" x14ac:dyDescent="0.3">
      <c r="A204" s="10">
        <v>3</v>
      </c>
      <c r="B204" s="11" t="s">
        <v>213</v>
      </c>
      <c r="C204" s="11" t="s">
        <v>214</v>
      </c>
      <c r="D204" s="11" t="s">
        <v>16</v>
      </c>
      <c r="E204" s="12">
        <v>0.32344615999999998</v>
      </c>
      <c r="F204" s="12">
        <v>0.32040559650528</v>
      </c>
      <c r="G204" s="12">
        <v>0.31856195436911999</v>
      </c>
      <c r="H204" s="11" t="s">
        <v>247</v>
      </c>
      <c r="I204" s="11" t="s">
        <v>243</v>
      </c>
      <c r="J204" s="11" t="s">
        <v>68</v>
      </c>
      <c r="K204" s="11" t="s">
        <v>244</v>
      </c>
      <c r="L204" s="11" t="s">
        <v>248</v>
      </c>
      <c r="M204" s="11" t="s">
        <v>246</v>
      </c>
      <c r="N204" s="11" t="s">
        <v>56</v>
      </c>
    </row>
    <row r="205" spans="1:14" x14ac:dyDescent="0.3">
      <c r="A205" s="10">
        <v>3</v>
      </c>
      <c r="B205" s="11" t="s">
        <v>213</v>
      </c>
      <c r="C205" s="11" t="s">
        <v>214</v>
      </c>
      <c r="D205" s="11" t="s">
        <v>16</v>
      </c>
      <c r="E205" s="12">
        <v>0.15497704000000001</v>
      </c>
      <c r="F205" s="12">
        <v>0.154976958</v>
      </c>
      <c r="G205" s="12">
        <v>0.154976958</v>
      </c>
      <c r="H205" s="11" t="s">
        <v>249</v>
      </c>
      <c r="I205" s="11" t="s">
        <v>243</v>
      </c>
      <c r="J205" s="11" t="s">
        <v>68</v>
      </c>
      <c r="K205" s="11" t="s">
        <v>244</v>
      </c>
      <c r="L205" s="11" t="s">
        <v>250</v>
      </c>
      <c r="M205" s="11" t="s">
        <v>246</v>
      </c>
      <c r="N205" s="11" t="s">
        <v>56</v>
      </c>
    </row>
    <row r="206" spans="1:14" x14ac:dyDescent="0.3">
      <c r="A206" s="10">
        <v>3</v>
      </c>
      <c r="B206" s="11" t="s">
        <v>213</v>
      </c>
      <c r="C206" s="11" t="s">
        <v>214</v>
      </c>
      <c r="D206" s="11" t="s">
        <v>16</v>
      </c>
      <c r="E206" s="12">
        <v>0.4281843568</v>
      </c>
      <c r="F206" s="12">
        <v>0.42818413</v>
      </c>
      <c r="G206" s="12">
        <v>0.42818413</v>
      </c>
      <c r="H206" s="11" t="s">
        <v>251</v>
      </c>
      <c r="I206" s="11" t="s">
        <v>243</v>
      </c>
      <c r="J206" s="11" t="s">
        <v>68</v>
      </c>
      <c r="K206" s="11" t="s">
        <v>244</v>
      </c>
      <c r="L206" s="11" t="s">
        <v>252</v>
      </c>
      <c r="M206" s="11" t="s">
        <v>246</v>
      </c>
      <c r="N206" s="11" t="s">
        <v>56</v>
      </c>
    </row>
    <row r="207" spans="1:14" x14ac:dyDescent="0.3">
      <c r="A207" s="10">
        <v>3</v>
      </c>
      <c r="B207" s="11" t="s">
        <v>213</v>
      </c>
      <c r="C207" s="11" t="s">
        <v>214</v>
      </c>
      <c r="D207" s="11" t="s">
        <v>16</v>
      </c>
      <c r="E207" s="12">
        <v>9.4873040000000002E-3</v>
      </c>
      <c r="F207" s="12">
        <v>9.4873003999999001E-3</v>
      </c>
      <c r="G207" s="12">
        <v>9.4873003999999001E-3</v>
      </c>
      <c r="H207" s="11" t="s">
        <v>253</v>
      </c>
      <c r="I207" s="11" t="s">
        <v>243</v>
      </c>
      <c r="J207" s="11" t="s">
        <v>68</v>
      </c>
      <c r="K207" s="11" t="s">
        <v>244</v>
      </c>
      <c r="L207" s="11" t="s">
        <v>254</v>
      </c>
      <c r="M207" s="11" t="s">
        <v>255</v>
      </c>
      <c r="N207" s="11" t="s">
        <v>56</v>
      </c>
    </row>
    <row r="208" spans="1:14" x14ac:dyDescent="0.3">
      <c r="A208" s="10">
        <v>3</v>
      </c>
      <c r="B208" s="11" t="s">
        <v>213</v>
      </c>
      <c r="C208" s="11" t="s">
        <v>214</v>
      </c>
      <c r="D208" s="11" t="s">
        <v>16</v>
      </c>
      <c r="E208" s="12">
        <v>1.7294319999999999E-3</v>
      </c>
      <c r="F208" s="12">
        <v>1.7294312000000001E-3</v>
      </c>
      <c r="G208" s="12">
        <v>1.7294312000000001E-3</v>
      </c>
      <c r="H208" s="11" t="s">
        <v>256</v>
      </c>
      <c r="I208" s="11" t="s">
        <v>243</v>
      </c>
      <c r="J208" s="11" t="s">
        <v>68</v>
      </c>
      <c r="K208" s="11" t="s">
        <v>244</v>
      </c>
      <c r="L208" s="11" t="s">
        <v>257</v>
      </c>
      <c r="M208" s="11" t="s">
        <v>255</v>
      </c>
      <c r="N208" s="11" t="s">
        <v>56</v>
      </c>
    </row>
    <row r="209" spans="1:14" x14ac:dyDescent="0.3">
      <c r="A209" s="10">
        <v>3</v>
      </c>
      <c r="B209" s="11" t="s">
        <v>213</v>
      </c>
      <c r="C209" s="11" t="s">
        <v>214</v>
      </c>
      <c r="D209" s="11" t="s">
        <v>16</v>
      </c>
      <c r="E209" s="12">
        <v>4.8670103999999999E-2</v>
      </c>
      <c r="F209" s="12">
        <v>4.8670096000000003E-2</v>
      </c>
      <c r="G209" s="12">
        <v>4.8670096000000003E-2</v>
      </c>
      <c r="H209" s="11" t="s">
        <v>258</v>
      </c>
      <c r="I209" s="11" t="s">
        <v>243</v>
      </c>
      <c r="J209" s="11" t="s">
        <v>68</v>
      </c>
      <c r="K209" s="11" t="s">
        <v>244</v>
      </c>
      <c r="L209" s="11" t="s">
        <v>259</v>
      </c>
      <c r="M209" s="11" t="s">
        <v>260</v>
      </c>
      <c r="N209" s="11" t="s">
        <v>56</v>
      </c>
    </row>
    <row r="210" spans="1:14" x14ac:dyDescent="0.3">
      <c r="A210" s="10">
        <v>3</v>
      </c>
      <c r="B210" s="11" t="s">
        <v>213</v>
      </c>
      <c r="C210" s="11" t="s">
        <v>214</v>
      </c>
      <c r="D210" s="11" t="s">
        <v>16</v>
      </c>
      <c r="E210" s="12">
        <v>5.0794487999999999E-2</v>
      </c>
      <c r="F210" s="12">
        <v>5.0794461300000003E-2</v>
      </c>
      <c r="G210" s="12">
        <v>5.0794461300000003E-2</v>
      </c>
      <c r="H210" s="11" t="s">
        <v>261</v>
      </c>
      <c r="I210" s="11" t="s">
        <v>243</v>
      </c>
      <c r="J210" s="11" t="s">
        <v>68</v>
      </c>
      <c r="K210" s="11" t="s">
        <v>244</v>
      </c>
      <c r="L210" s="11" t="s">
        <v>262</v>
      </c>
      <c r="M210" s="11" t="s">
        <v>74</v>
      </c>
      <c r="N210" s="11" t="s">
        <v>56</v>
      </c>
    </row>
    <row r="211" spans="1:14" x14ac:dyDescent="0.3">
      <c r="A211" s="10">
        <v>3</v>
      </c>
      <c r="B211" s="11" t="s">
        <v>213</v>
      </c>
      <c r="C211" s="11" t="s">
        <v>214</v>
      </c>
      <c r="D211" s="11" t="s">
        <v>16</v>
      </c>
      <c r="E211" s="12">
        <v>9.3584799999999996E-2</v>
      </c>
      <c r="F211" s="12">
        <v>0.10240984926632</v>
      </c>
      <c r="G211" s="12">
        <v>0.10770674908216001</v>
      </c>
      <c r="H211" s="11" t="s">
        <v>263</v>
      </c>
      <c r="I211" s="11" t="s">
        <v>243</v>
      </c>
      <c r="J211" s="11" t="s">
        <v>68</v>
      </c>
      <c r="K211" s="11" t="s">
        <v>244</v>
      </c>
      <c r="L211" s="11" t="s">
        <v>264</v>
      </c>
      <c r="M211" s="11" t="s">
        <v>265</v>
      </c>
      <c r="N211" s="11" t="s">
        <v>56</v>
      </c>
    </row>
    <row r="212" spans="1:14" x14ac:dyDescent="0.3">
      <c r="A212" s="10">
        <v>3</v>
      </c>
      <c r="B212" s="11" t="s">
        <v>213</v>
      </c>
      <c r="C212" s="11" t="s">
        <v>214</v>
      </c>
      <c r="D212" s="11" t="s">
        <v>16</v>
      </c>
      <c r="E212" s="12">
        <v>5.8352573070230996E-3</v>
      </c>
      <c r="F212" s="12">
        <v>6.7383485436294998E-3</v>
      </c>
      <c r="G212" s="12">
        <v>7.2749048139277E-3</v>
      </c>
      <c r="H212" s="11" t="s">
        <v>66</v>
      </c>
      <c r="I212" s="11" t="s">
        <v>67</v>
      </c>
      <c r="J212" s="11" t="s">
        <v>68</v>
      </c>
      <c r="K212" s="11" t="s">
        <v>69</v>
      </c>
      <c r="L212" s="11" t="s">
        <v>70</v>
      </c>
      <c r="M212" s="11" t="s">
        <v>71</v>
      </c>
      <c r="N212" s="11" t="s">
        <v>56</v>
      </c>
    </row>
    <row r="213" spans="1:14" x14ac:dyDescent="0.3">
      <c r="A213" s="10">
        <v>3</v>
      </c>
      <c r="B213" s="11" t="s">
        <v>213</v>
      </c>
      <c r="C213" s="11" t="s">
        <v>214</v>
      </c>
      <c r="D213" s="11" t="s">
        <v>16</v>
      </c>
      <c r="E213" s="12">
        <v>1.5604100000000001</v>
      </c>
      <c r="F213" s="12">
        <v>1.8019062224231299</v>
      </c>
      <c r="G213" s="12">
        <v>1.9453870880789299</v>
      </c>
      <c r="H213" s="11" t="s">
        <v>72</v>
      </c>
      <c r="I213" s="11" t="s">
        <v>67</v>
      </c>
      <c r="J213" s="11" t="s">
        <v>68</v>
      </c>
      <c r="K213" s="11" t="s">
        <v>69</v>
      </c>
      <c r="L213" s="11" t="s">
        <v>73</v>
      </c>
      <c r="M213" s="11" t="s">
        <v>74</v>
      </c>
      <c r="N213" s="11" t="s">
        <v>56</v>
      </c>
    </row>
    <row r="214" spans="1:14" x14ac:dyDescent="0.3">
      <c r="A214" s="10">
        <v>3</v>
      </c>
      <c r="B214" s="11" t="s">
        <v>213</v>
      </c>
      <c r="C214" s="11" t="s">
        <v>214</v>
      </c>
      <c r="D214" s="11" t="s">
        <v>16</v>
      </c>
      <c r="E214" s="12">
        <v>28.353681999999999</v>
      </c>
      <c r="F214" s="12">
        <v>28.353681999999999</v>
      </c>
      <c r="G214" s="12">
        <v>28.353681999999999</v>
      </c>
      <c r="H214" s="11" t="s">
        <v>268</v>
      </c>
      <c r="I214" s="11" t="s">
        <v>269</v>
      </c>
      <c r="J214" s="11" t="s">
        <v>68</v>
      </c>
      <c r="K214" s="11" t="s">
        <v>270</v>
      </c>
      <c r="L214" s="11" t="s">
        <v>271</v>
      </c>
      <c r="M214" s="11" t="s">
        <v>266</v>
      </c>
      <c r="N214" s="11" t="s">
        <v>56</v>
      </c>
    </row>
    <row r="215" spans="1:14" x14ac:dyDescent="0.3">
      <c r="A215" s="10">
        <v>3</v>
      </c>
      <c r="B215" s="11" t="s">
        <v>213</v>
      </c>
      <c r="C215" s="11" t="s">
        <v>214</v>
      </c>
      <c r="D215" s="11" t="s">
        <v>16</v>
      </c>
      <c r="E215" s="12">
        <v>2.8197909999999999</v>
      </c>
      <c r="F215" s="12">
        <v>2.8197909999999999</v>
      </c>
      <c r="G215" s="12">
        <v>2.8197909999999999</v>
      </c>
      <c r="H215" s="11" t="s">
        <v>272</v>
      </c>
      <c r="I215" s="11" t="s">
        <v>269</v>
      </c>
      <c r="J215" s="11" t="s">
        <v>68</v>
      </c>
      <c r="K215" s="11" t="s">
        <v>270</v>
      </c>
      <c r="L215" s="11" t="s">
        <v>271</v>
      </c>
      <c r="M215" s="11" t="s">
        <v>267</v>
      </c>
      <c r="N215" s="11" t="s">
        <v>56</v>
      </c>
    </row>
    <row r="216" spans="1:14" x14ac:dyDescent="0.3">
      <c r="A216" s="10">
        <v>3</v>
      </c>
      <c r="B216" s="11" t="s">
        <v>213</v>
      </c>
      <c r="C216" s="11" t="s">
        <v>214</v>
      </c>
      <c r="D216" s="11" t="s">
        <v>16</v>
      </c>
      <c r="E216" s="12">
        <v>4.864353565</v>
      </c>
      <c r="F216" s="12">
        <v>4.6812473072992402</v>
      </c>
      <c r="G216" s="12">
        <v>5.1617803630094601</v>
      </c>
      <c r="H216" s="11" t="s">
        <v>100</v>
      </c>
      <c r="I216" s="11" t="s">
        <v>23</v>
      </c>
      <c r="J216" s="11" t="s">
        <v>101</v>
      </c>
      <c r="K216" s="11" t="s">
        <v>102</v>
      </c>
      <c r="L216" s="11" t="s">
        <v>103</v>
      </c>
      <c r="M216" s="11" t="s">
        <v>104</v>
      </c>
      <c r="N216" s="11" t="s">
        <v>56</v>
      </c>
    </row>
    <row r="217" spans="1:14" x14ac:dyDescent="0.3">
      <c r="A217" s="10">
        <v>3</v>
      </c>
      <c r="B217" s="11" t="s">
        <v>213</v>
      </c>
      <c r="C217" s="11" t="s">
        <v>214</v>
      </c>
      <c r="D217" s="11" t="s">
        <v>16</v>
      </c>
      <c r="E217" s="12">
        <v>0.20059376100000001</v>
      </c>
      <c r="F217" s="12">
        <v>0.23163857327571499</v>
      </c>
      <c r="G217" s="12">
        <v>0.25008331951127599</v>
      </c>
      <c r="H217" s="11" t="s">
        <v>105</v>
      </c>
      <c r="I217" s="11" t="s">
        <v>106</v>
      </c>
      <c r="J217" s="11" t="s">
        <v>101</v>
      </c>
      <c r="K217" s="11" t="s">
        <v>107</v>
      </c>
      <c r="L217" s="11" t="s">
        <v>108</v>
      </c>
      <c r="M217" s="11" t="s">
        <v>104</v>
      </c>
      <c r="N217" s="11" t="s">
        <v>56</v>
      </c>
    </row>
    <row r="218" spans="1:14" x14ac:dyDescent="0.3">
      <c r="A218" s="10">
        <v>3</v>
      </c>
      <c r="B218" s="11" t="s">
        <v>213</v>
      </c>
      <c r="C218" s="11" t="s">
        <v>214</v>
      </c>
      <c r="D218" s="11" t="s">
        <v>16</v>
      </c>
      <c r="E218" s="12">
        <v>19.750436709999999</v>
      </c>
      <c r="F218" s="12">
        <v>22.807105057852201</v>
      </c>
      <c r="G218" s="12">
        <v>24.623172473615298</v>
      </c>
      <c r="H218" s="11" t="s">
        <v>109</v>
      </c>
      <c r="I218" s="11" t="s">
        <v>26</v>
      </c>
      <c r="J218" s="11" t="s">
        <v>101</v>
      </c>
      <c r="K218" s="11" t="s">
        <v>110</v>
      </c>
      <c r="L218" s="11" t="s">
        <v>108</v>
      </c>
      <c r="M218" s="11" t="s">
        <v>104</v>
      </c>
      <c r="N218" s="11" t="s">
        <v>56</v>
      </c>
    </row>
    <row r="219" spans="1:14" x14ac:dyDescent="0.3">
      <c r="A219" s="10">
        <v>3</v>
      </c>
      <c r="B219" s="11" t="s">
        <v>213</v>
      </c>
      <c r="C219" s="11" t="s">
        <v>214</v>
      </c>
      <c r="D219" s="11" t="s">
        <v>16</v>
      </c>
      <c r="E219" s="12">
        <v>10.186159999999999</v>
      </c>
      <c r="F219" s="12">
        <v>11.3232094011297</v>
      </c>
      <c r="G219" s="12">
        <v>11.577873300398601</v>
      </c>
      <c r="H219" s="11" t="s">
        <v>111</v>
      </c>
      <c r="I219" s="11" t="s">
        <v>112</v>
      </c>
      <c r="J219" s="11" t="s">
        <v>101</v>
      </c>
      <c r="K219" s="11" t="s">
        <v>113</v>
      </c>
      <c r="L219" s="11" t="s">
        <v>114</v>
      </c>
      <c r="M219" s="11" t="s">
        <v>115</v>
      </c>
      <c r="N219" s="11" t="s">
        <v>56</v>
      </c>
    </row>
    <row r="220" spans="1:14" x14ac:dyDescent="0.3">
      <c r="A220" s="10">
        <v>3</v>
      </c>
      <c r="B220" s="11" t="s">
        <v>213</v>
      </c>
      <c r="C220" s="11" t="s">
        <v>214</v>
      </c>
      <c r="D220" s="11" t="s">
        <v>16</v>
      </c>
      <c r="E220" s="12">
        <v>2.184088</v>
      </c>
      <c r="F220" s="12">
        <v>2.4278909593501798</v>
      </c>
      <c r="G220" s="12">
        <v>2.4824952819238</v>
      </c>
      <c r="H220" s="11" t="s">
        <v>311</v>
      </c>
      <c r="I220" s="11" t="s">
        <v>112</v>
      </c>
      <c r="J220" s="11" t="s">
        <v>101</v>
      </c>
      <c r="K220" s="11" t="s">
        <v>113</v>
      </c>
      <c r="L220" s="11" t="s">
        <v>114</v>
      </c>
      <c r="M220" s="11" t="s">
        <v>312</v>
      </c>
      <c r="N220" s="11" t="s">
        <v>56</v>
      </c>
    </row>
    <row r="221" spans="1:14" x14ac:dyDescent="0.3">
      <c r="A221" s="10">
        <v>3</v>
      </c>
      <c r="B221" s="11" t="s">
        <v>213</v>
      </c>
      <c r="C221" s="11" t="s">
        <v>214</v>
      </c>
      <c r="D221" s="11" t="s">
        <v>16</v>
      </c>
      <c r="E221" s="12">
        <v>1.900755</v>
      </c>
      <c r="F221" s="12">
        <v>1.900755</v>
      </c>
      <c r="G221" s="12">
        <v>1.900755</v>
      </c>
      <c r="H221" s="11" t="s">
        <v>116</v>
      </c>
      <c r="I221" s="11" t="s">
        <v>112</v>
      </c>
      <c r="J221" s="11" t="s">
        <v>101</v>
      </c>
      <c r="K221" s="11" t="s">
        <v>113</v>
      </c>
      <c r="L221" s="11" t="s">
        <v>117</v>
      </c>
      <c r="M221" s="11" t="s">
        <v>104</v>
      </c>
      <c r="N221" s="11" t="s">
        <v>56</v>
      </c>
    </row>
    <row r="222" spans="1:14" x14ac:dyDescent="0.3">
      <c r="A222" s="10">
        <v>3</v>
      </c>
      <c r="B222" s="11" t="s">
        <v>213</v>
      </c>
      <c r="C222" s="11" t="s">
        <v>214</v>
      </c>
      <c r="D222" s="11" t="s">
        <v>16</v>
      </c>
      <c r="E222" s="12">
        <v>14.819140000000001</v>
      </c>
      <c r="F222" s="12">
        <v>16.473354567830899</v>
      </c>
      <c r="G222" s="12">
        <v>16.843847469592902</v>
      </c>
      <c r="H222" s="11" t="s">
        <v>118</v>
      </c>
      <c r="I222" s="11" t="s">
        <v>112</v>
      </c>
      <c r="J222" s="11" t="s">
        <v>101</v>
      </c>
      <c r="K222" s="11" t="s">
        <v>113</v>
      </c>
      <c r="L222" s="11" t="s">
        <v>119</v>
      </c>
      <c r="M222" s="11" t="s">
        <v>104</v>
      </c>
      <c r="N222" s="11" t="s">
        <v>56</v>
      </c>
    </row>
    <row r="223" spans="1:14" x14ac:dyDescent="0.3">
      <c r="A223" s="10">
        <v>3</v>
      </c>
      <c r="B223" s="11" t="s">
        <v>213</v>
      </c>
      <c r="C223" s="11" t="s">
        <v>214</v>
      </c>
      <c r="D223" s="11" t="s">
        <v>16</v>
      </c>
      <c r="E223" s="12">
        <v>4.8124306710000004</v>
      </c>
      <c r="F223" s="12">
        <v>5.1387064930060102</v>
      </c>
      <c r="G223" s="12">
        <v>5.2255644574348104</v>
      </c>
      <c r="H223" s="11" t="s">
        <v>313</v>
      </c>
      <c r="I223" s="11" t="s">
        <v>112</v>
      </c>
      <c r="J223" s="11" t="s">
        <v>101</v>
      </c>
      <c r="K223" s="11" t="s">
        <v>113</v>
      </c>
      <c r="L223" s="11" t="s">
        <v>314</v>
      </c>
      <c r="M223" s="11" t="s">
        <v>108</v>
      </c>
      <c r="N223" s="11" t="s">
        <v>56</v>
      </c>
    </row>
    <row r="224" spans="1:14" x14ac:dyDescent="0.3">
      <c r="A224" s="10">
        <v>3</v>
      </c>
      <c r="B224" s="11" t="s">
        <v>213</v>
      </c>
      <c r="C224" s="11" t="s">
        <v>214</v>
      </c>
      <c r="D224" s="11" t="s">
        <v>16</v>
      </c>
      <c r="E224" s="12">
        <v>73.105358260000003</v>
      </c>
      <c r="F224" s="12">
        <v>84.419479458069404</v>
      </c>
      <c r="G224" s="12">
        <v>91.141571784587597</v>
      </c>
      <c r="H224" s="11" t="s">
        <v>120</v>
      </c>
      <c r="I224" s="11" t="s">
        <v>112</v>
      </c>
      <c r="J224" s="11" t="s">
        <v>101</v>
      </c>
      <c r="K224" s="11" t="s">
        <v>121</v>
      </c>
      <c r="L224" s="11" t="s">
        <v>122</v>
      </c>
      <c r="M224" s="11" t="s">
        <v>104</v>
      </c>
      <c r="N224" s="11" t="s">
        <v>56</v>
      </c>
    </row>
    <row r="225" spans="1:14" x14ac:dyDescent="0.3">
      <c r="A225" s="10">
        <v>3</v>
      </c>
      <c r="B225" s="11" t="s">
        <v>213</v>
      </c>
      <c r="C225" s="11" t="s">
        <v>214</v>
      </c>
      <c r="D225" s="11" t="s">
        <v>16</v>
      </c>
      <c r="E225" s="12">
        <v>3.322949763</v>
      </c>
      <c r="F225" s="12">
        <v>3.8372247388501499</v>
      </c>
      <c r="G225" s="12">
        <v>4.1427724529291297</v>
      </c>
      <c r="H225" s="11" t="s">
        <v>123</v>
      </c>
      <c r="I225" s="11" t="s">
        <v>112</v>
      </c>
      <c r="J225" s="11" t="s">
        <v>101</v>
      </c>
      <c r="K225" s="11" t="s">
        <v>121</v>
      </c>
      <c r="L225" s="11" t="s">
        <v>124</v>
      </c>
      <c r="M225" s="11" t="s">
        <v>104</v>
      </c>
      <c r="N225" s="11" t="s">
        <v>56</v>
      </c>
    </row>
    <row r="226" spans="1:14" x14ac:dyDescent="0.3">
      <c r="A226" s="10">
        <v>3</v>
      </c>
      <c r="B226" s="11" t="s">
        <v>213</v>
      </c>
      <c r="C226" s="11" t="s">
        <v>214</v>
      </c>
      <c r="D226" s="11" t="s">
        <v>16</v>
      </c>
      <c r="E226" s="12">
        <v>61.634506819999999</v>
      </c>
      <c r="F226" s="12">
        <v>71.173346335218795</v>
      </c>
      <c r="G226" s="12">
        <v>76.840685299210307</v>
      </c>
      <c r="H226" s="11" t="s">
        <v>125</v>
      </c>
      <c r="I226" s="11" t="s">
        <v>112</v>
      </c>
      <c r="J226" s="11" t="s">
        <v>101</v>
      </c>
      <c r="K226" s="11" t="s">
        <v>121</v>
      </c>
      <c r="L226" s="11" t="s">
        <v>126</v>
      </c>
      <c r="M226" s="11" t="s">
        <v>104</v>
      </c>
      <c r="N226" s="11" t="s">
        <v>56</v>
      </c>
    </row>
    <row r="227" spans="1:14" x14ac:dyDescent="0.3">
      <c r="A227" s="10">
        <v>3</v>
      </c>
      <c r="B227" s="11" t="s">
        <v>213</v>
      </c>
      <c r="C227" s="11" t="s">
        <v>214</v>
      </c>
      <c r="D227" s="11" t="s">
        <v>16</v>
      </c>
      <c r="E227" s="12">
        <v>4.532857946</v>
      </c>
      <c r="F227" s="12">
        <v>5.2343838723524696</v>
      </c>
      <c r="G227" s="12">
        <v>5.6511835480702999</v>
      </c>
      <c r="H227" s="11" t="s">
        <v>127</v>
      </c>
      <c r="I227" s="11" t="s">
        <v>112</v>
      </c>
      <c r="J227" s="11" t="s">
        <v>101</v>
      </c>
      <c r="K227" s="11" t="s">
        <v>121</v>
      </c>
      <c r="L227" s="11" t="s">
        <v>128</v>
      </c>
      <c r="M227" s="11" t="s">
        <v>104</v>
      </c>
      <c r="N227" s="11" t="s">
        <v>56</v>
      </c>
    </row>
    <row r="228" spans="1:14" x14ac:dyDescent="0.3">
      <c r="A228" s="10">
        <v>3</v>
      </c>
      <c r="B228" s="11" t="s">
        <v>213</v>
      </c>
      <c r="C228" s="11" t="s">
        <v>214</v>
      </c>
      <c r="D228" s="11" t="s">
        <v>16</v>
      </c>
      <c r="E228" s="12">
        <v>80.334236779999998</v>
      </c>
      <c r="F228" s="12">
        <v>92.767132437945804</v>
      </c>
      <c r="G228" s="12">
        <v>100.15392554680299</v>
      </c>
      <c r="H228" s="11" t="s">
        <v>129</v>
      </c>
      <c r="I228" s="11" t="s">
        <v>112</v>
      </c>
      <c r="J228" s="11" t="s">
        <v>101</v>
      </c>
      <c r="K228" s="11" t="s">
        <v>121</v>
      </c>
      <c r="L228" s="11" t="s">
        <v>130</v>
      </c>
      <c r="M228" s="11" t="s">
        <v>104</v>
      </c>
      <c r="N228" s="11" t="s">
        <v>56</v>
      </c>
    </row>
    <row r="229" spans="1:14" x14ac:dyDescent="0.3">
      <c r="A229" s="10">
        <v>3</v>
      </c>
      <c r="B229" s="11" t="s">
        <v>213</v>
      </c>
      <c r="C229" s="11" t="s">
        <v>214</v>
      </c>
      <c r="D229" s="11" t="s">
        <v>16</v>
      </c>
      <c r="E229" s="12">
        <v>129.27778620000001</v>
      </c>
      <c r="F229" s="12">
        <v>149.28541048497999</v>
      </c>
      <c r="G229" s="12">
        <v>161.17259954044701</v>
      </c>
      <c r="H229" s="11" t="s">
        <v>131</v>
      </c>
      <c r="I229" s="11" t="s">
        <v>112</v>
      </c>
      <c r="J229" s="11" t="s">
        <v>101</v>
      </c>
      <c r="K229" s="11" t="s">
        <v>121</v>
      </c>
      <c r="L229" s="11" t="s">
        <v>132</v>
      </c>
      <c r="M229" s="11" t="s">
        <v>104</v>
      </c>
      <c r="N229" s="11" t="s">
        <v>56</v>
      </c>
    </row>
    <row r="230" spans="1:14" x14ac:dyDescent="0.3">
      <c r="A230" s="10">
        <v>3</v>
      </c>
      <c r="B230" s="11" t="s">
        <v>213</v>
      </c>
      <c r="C230" s="11" t="s">
        <v>214</v>
      </c>
      <c r="D230" s="11" t="s">
        <v>16</v>
      </c>
      <c r="E230" s="12">
        <v>1.86144</v>
      </c>
      <c r="F230" s="12">
        <v>2.1495250085985802</v>
      </c>
      <c r="G230" s="12">
        <v>2.3206858077259498</v>
      </c>
      <c r="H230" s="11" t="s">
        <v>133</v>
      </c>
      <c r="I230" s="11" t="s">
        <v>112</v>
      </c>
      <c r="J230" s="11" t="s">
        <v>101</v>
      </c>
      <c r="K230" s="11" t="s">
        <v>121</v>
      </c>
      <c r="L230" s="11" t="s">
        <v>134</v>
      </c>
      <c r="M230" s="11" t="s">
        <v>135</v>
      </c>
      <c r="N230" s="11" t="s">
        <v>56</v>
      </c>
    </row>
    <row r="231" spans="1:14" x14ac:dyDescent="0.3">
      <c r="A231" s="10">
        <v>3</v>
      </c>
      <c r="B231" s="11" t="s">
        <v>213</v>
      </c>
      <c r="C231" s="11" t="s">
        <v>214</v>
      </c>
      <c r="D231" s="11" t="s">
        <v>16</v>
      </c>
      <c r="E231" s="12">
        <v>1.86144</v>
      </c>
      <c r="F231" s="12">
        <v>2.1495250085985802</v>
      </c>
      <c r="G231" s="12">
        <v>2.3206858077259498</v>
      </c>
      <c r="H231" s="11" t="s">
        <v>136</v>
      </c>
      <c r="I231" s="11" t="s">
        <v>112</v>
      </c>
      <c r="J231" s="11" t="s">
        <v>101</v>
      </c>
      <c r="K231" s="11" t="s">
        <v>121</v>
      </c>
      <c r="L231" s="11" t="s">
        <v>137</v>
      </c>
      <c r="M231" s="11" t="s">
        <v>104</v>
      </c>
      <c r="N231" s="11" t="s">
        <v>56</v>
      </c>
    </row>
    <row r="232" spans="1:14" x14ac:dyDescent="0.3">
      <c r="A232" s="10">
        <v>3</v>
      </c>
      <c r="B232" s="11" t="s">
        <v>213</v>
      </c>
      <c r="C232" s="11" t="s">
        <v>214</v>
      </c>
      <c r="D232" s="11" t="s">
        <v>16</v>
      </c>
      <c r="E232" s="12">
        <v>58.040077160000003</v>
      </c>
      <c r="F232" s="12">
        <v>67.022626222930199</v>
      </c>
      <c r="G232" s="12">
        <v>72.359454693426002</v>
      </c>
      <c r="H232" s="11" t="s">
        <v>141</v>
      </c>
      <c r="I232" s="11" t="s">
        <v>142</v>
      </c>
      <c r="J232" s="11" t="s">
        <v>101</v>
      </c>
      <c r="K232" s="11" t="s">
        <v>139</v>
      </c>
      <c r="L232" s="11" t="s">
        <v>143</v>
      </c>
      <c r="M232" s="11" t="s">
        <v>104</v>
      </c>
      <c r="N232" s="11" t="s">
        <v>56</v>
      </c>
    </row>
    <row r="233" spans="1:14" x14ac:dyDescent="0.3">
      <c r="A233" s="10">
        <v>3</v>
      </c>
      <c r="B233" s="11" t="s">
        <v>213</v>
      </c>
      <c r="C233" s="11" t="s">
        <v>214</v>
      </c>
      <c r="D233" s="11" t="s">
        <v>16</v>
      </c>
      <c r="E233" s="12">
        <v>4.126122627</v>
      </c>
      <c r="F233" s="12">
        <v>4.7647003262425702</v>
      </c>
      <c r="G233" s="12">
        <v>5.1441003854090397</v>
      </c>
      <c r="H233" s="11" t="s">
        <v>144</v>
      </c>
      <c r="I233" s="11" t="s">
        <v>24</v>
      </c>
      <c r="J233" s="11" t="s">
        <v>101</v>
      </c>
      <c r="K233" s="11" t="s">
        <v>139</v>
      </c>
      <c r="L233" s="11" t="s">
        <v>145</v>
      </c>
      <c r="M233" s="11" t="s">
        <v>104</v>
      </c>
      <c r="N233" s="11" t="s">
        <v>56</v>
      </c>
    </row>
    <row r="234" spans="1:14" x14ac:dyDescent="0.3">
      <c r="A234" s="10">
        <v>3</v>
      </c>
      <c r="B234" s="11" t="s">
        <v>213</v>
      </c>
      <c r="C234" s="11" t="s">
        <v>214</v>
      </c>
      <c r="D234" s="11" t="s">
        <v>16</v>
      </c>
      <c r="E234" s="12">
        <v>0.44365338599999998</v>
      </c>
      <c r="F234" s="12">
        <v>0.40577785986820802</v>
      </c>
      <c r="G234" s="12">
        <v>0.40886606545651499</v>
      </c>
      <c r="H234" s="11" t="s">
        <v>315</v>
      </c>
      <c r="I234" s="11" t="s">
        <v>24</v>
      </c>
      <c r="J234" s="11" t="s">
        <v>101</v>
      </c>
      <c r="K234" s="11" t="s">
        <v>139</v>
      </c>
      <c r="L234" s="11" t="s">
        <v>316</v>
      </c>
      <c r="M234" s="11" t="s">
        <v>104</v>
      </c>
      <c r="N234" s="11" t="s">
        <v>56</v>
      </c>
    </row>
    <row r="235" spans="1:14" x14ac:dyDescent="0.3">
      <c r="A235" s="10">
        <v>3</v>
      </c>
      <c r="B235" s="11" t="s">
        <v>213</v>
      </c>
      <c r="C235" s="11" t="s">
        <v>214</v>
      </c>
      <c r="D235" s="11" t="s">
        <v>16</v>
      </c>
      <c r="E235" s="12">
        <v>16.096970599999999</v>
      </c>
      <c r="F235" s="12">
        <v>18.588211743261201</v>
      </c>
      <c r="G235" s="12">
        <v>20.068340219830802</v>
      </c>
      <c r="H235" s="11" t="s">
        <v>146</v>
      </c>
      <c r="I235" s="11" t="s">
        <v>24</v>
      </c>
      <c r="J235" s="11" t="s">
        <v>101</v>
      </c>
      <c r="K235" s="11" t="s">
        <v>139</v>
      </c>
      <c r="L235" s="11" t="s">
        <v>147</v>
      </c>
      <c r="M235" s="11" t="s">
        <v>104</v>
      </c>
      <c r="N235" s="11" t="s">
        <v>56</v>
      </c>
    </row>
    <row r="236" spans="1:14" x14ac:dyDescent="0.3">
      <c r="A236" s="10">
        <v>3</v>
      </c>
      <c r="B236" s="11" t="s">
        <v>213</v>
      </c>
      <c r="C236" s="11" t="s">
        <v>214</v>
      </c>
      <c r="D236" s="11" t="s">
        <v>16</v>
      </c>
      <c r="E236" s="12">
        <v>6.8139134000000004E-2</v>
      </c>
      <c r="F236" s="12">
        <v>6.768492440078E-2</v>
      </c>
      <c r="G236" s="12">
        <v>7.2527209916140201E-2</v>
      </c>
      <c r="H236" s="11" t="s">
        <v>317</v>
      </c>
      <c r="I236" s="11" t="s">
        <v>24</v>
      </c>
      <c r="J236" s="11" t="s">
        <v>101</v>
      </c>
      <c r="K236" s="11" t="s">
        <v>139</v>
      </c>
      <c r="L236" s="11" t="s">
        <v>318</v>
      </c>
      <c r="M236" s="11" t="s">
        <v>104</v>
      </c>
      <c r="N236" s="11" t="s">
        <v>56</v>
      </c>
    </row>
    <row r="237" spans="1:14" x14ac:dyDescent="0.3">
      <c r="A237" s="10">
        <v>3</v>
      </c>
      <c r="B237" s="11" t="s">
        <v>213</v>
      </c>
      <c r="C237" s="11" t="s">
        <v>214</v>
      </c>
      <c r="D237" s="11" t="s">
        <v>16</v>
      </c>
      <c r="E237" s="12">
        <v>0.55078970599999999</v>
      </c>
      <c r="F237" s="12">
        <v>0.55880022325913403</v>
      </c>
      <c r="G237" s="12">
        <v>0.58831885268329298</v>
      </c>
      <c r="H237" s="11" t="s">
        <v>319</v>
      </c>
      <c r="I237" s="11" t="s">
        <v>24</v>
      </c>
      <c r="J237" s="11" t="s">
        <v>101</v>
      </c>
      <c r="K237" s="11" t="s">
        <v>139</v>
      </c>
      <c r="L237" s="11" t="s">
        <v>320</v>
      </c>
      <c r="M237" s="11" t="s">
        <v>104</v>
      </c>
      <c r="N237" s="11" t="s">
        <v>56</v>
      </c>
    </row>
    <row r="238" spans="1:14" x14ac:dyDescent="0.3">
      <c r="A238" s="10">
        <v>3</v>
      </c>
      <c r="B238" s="11" t="s">
        <v>213</v>
      </c>
      <c r="C238" s="11" t="s">
        <v>214</v>
      </c>
      <c r="D238" s="11" t="s">
        <v>16</v>
      </c>
      <c r="E238" s="12">
        <v>5.5473685579999996</v>
      </c>
      <c r="F238" s="12">
        <v>5.5973740883722902</v>
      </c>
      <c r="G238" s="12">
        <v>5.9725856072131203</v>
      </c>
      <c r="H238" s="11" t="s">
        <v>321</v>
      </c>
      <c r="I238" s="11" t="s">
        <v>24</v>
      </c>
      <c r="J238" s="11" t="s">
        <v>101</v>
      </c>
      <c r="K238" s="11" t="s">
        <v>139</v>
      </c>
      <c r="L238" s="11" t="s">
        <v>322</v>
      </c>
      <c r="M238" s="11" t="s">
        <v>104</v>
      </c>
      <c r="N238" s="11" t="s">
        <v>56</v>
      </c>
    </row>
    <row r="239" spans="1:14" x14ac:dyDescent="0.3">
      <c r="A239" s="10">
        <v>3</v>
      </c>
      <c r="B239" s="11" t="s">
        <v>213</v>
      </c>
      <c r="C239" s="11" t="s">
        <v>214</v>
      </c>
      <c r="D239" s="11" t="s">
        <v>16</v>
      </c>
      <c r="E239" s="12">
        <v>0.25077069299999999</v>
      </c>
      <c r="F239" s="12">
        <v>0.24133106602332499</v>
      </c>
      <c r="G239" s="12">
        <v>0.26610385562005801</v>
      </c>
      <c r="H239" s="11" t="s">
        <v>323</v>
      </c>
      <c r="I239" s="11" t="s">
        <v>24</v>
      </c>
      <c r="J239" s="11" t="s">
        <v>101</v>
      </c>
      <c r="K239" s="11" t="s">
        <v>139</v>
      </c>
      <c r="L239" s="11" t="s">
        <v>324</v>
      </c>
      <c r="M239" s="11" t="s">
        <v>104</v>
      </c>
      <c r="N239" s="11" t="s">
        <v>56</v>
      </c>
    </row>
    <row r="240" spans="1:14" x14ac:dyDescent="0.3">
      <c r="A240" s="10">
        <v>3</v>
      </c>
      <c r="B240" s="11" t="s">
        <v>213</v>
      </c>
      <c r="C240" s="11" t="s">
        <v>214</v>
      </c>
      <c r="D240" s="11" t="s">
        <v>16</v>
      </c>
      <c r="E240" s="12">
        <v>0.117771243</v>
      </c>
      <c r="F240" s="12">
        <v>0.119484071987914</v>
      </c>
      <c r="G240" s="12">
        <v>0.12579581972224699</v>
      </c>
      <c r="H240" s="11" t="s">
        <v>325</v>
      </c>
      <c r="I240" s="11" t="s">
        <v>24</v>
      </c>
      <c r="J240" s="11" t="s">
        <v>101</v>
      </c>
      <c r="K240" s="11" t="s">
        <v>139</v>
      </c>
      <c r="L240" s="11" t="s">
        <v>326</v>
      </c>
      <c r="M240" s="11" t="s">
        <v>104</v>
      </c>
      <c r="N240" s="11" t="s">
        <v>56</v>
      </c>
    </row>
    <row r="241" spans="1:14" x14ac:dyDescent="0.3">
      <c r="A241" s="10">
        <v>3</v>
      </c>
      <c r="B241" s="11" t="s">
        <v>213</v>
      </c>
      <c r="C241" s="11" t="s">
        <v>214</v>
      </c>
      <c r="D241" s="11" t="s">
        <v>16</v>
      </c>
      <c r="E241" s="12">
        <v>10.14842769</v>
      </c>
      <c r="F241" s="12">
        <v>11.719044996137001</v>
      </c>
      <c r="G241" s="12">
        <v>12.6522005065519</v>
      </c>
      <c r="H241" s="11" t="s">
        <v>148</v>
      </c>
      <c r="I241" s="11" t="s">
        <v>24</v>
      </c>
      <c r="J241" s="11" t="s">
        <v>101</v>
      </c>
      <c r="K241" s="11" t="s">
        <v>139</v>
      </c>
      <c r="L241" s="11" t="s">
        <v>149</v>
      </c>
      <c r="M241" s="11" t="s">
        <v>104</v>
      </c>
      <c r="N241" s="11" t="s">
        <v>56</v>
      </c>
    </row>
    <row r="242" spans="1:14" x14ac:dyDescent="0.3">
      <c r="A242" s="10">
        <v>3</v>
      </c>
      <c r="B242" s="11" t="s">
        <v>213</v>
      </c>
      <c r="C242" s="11" t="s">
        <v>214</v>
      </c>
      <c r="D242" s="11" t="s">
        <v>16</v>
      </c>
      <c r="E242" s="12">
        <v>12.18299099</v>
      </c>
      <c r="F242" s="12">
        <v>13.5429404321006</v>
      </c>
      <c r="G242" s="12">
        <v>13.8475270467102</v>
      </c>
      <c r="H242" s="11" t="s">
        <v>150</v>
      </c>
      <c r="I242" s="11" t="s">
        <v>24</v>
      </c>
      <c r="J242" s="11" t="s">
        <v>101</v>
      </c>
      <c r="K242" s="11" t="s">
        <v>139</v>
      </c>
      <c r="L242" s="11" t="s">
        <v>151</v>
      </c>
      <c r="M242" s="11" t="s">
        <v>104</v>
      </c>
      <c r="N242" s="11" t="s">
        <v>56</v>
      </c>
    </row>
    <row r="243" spans="1:14" x14ac:dyDescent="0.3">
      <c r="A243" s="10">
        <v>3</v>
      </c>
      <c r="B243" s="11" t="s">
        <v>213</v>
      </c>
      <c r="C243" s="11" t="s">
        <v>214</v>
      </c>
      <c r="D243" s="11" t="s">
        <v>16</v>
      </c>
      <c r="E243" s="12">
        <v>2.2259559059999998</v>
      </c>
      <c r="F243" s="12">
        <v>2.2460212945713698</v>
      </c>
      <c r="G243" s="12">
        <v>2.3965799401040302</v>
      </c>
      <c r="H243" s="11" t="s">
        <v>152</v>
      </c>
      <c r="I243" s="11" t="s">
        <v>24</v>
      </c>
      <c r="J243" s="11" t="s">
        <v>101</v>
      </c>
      <c r="K243" s="11" t="s">
        <v>139</v>
      </c>
      <c r="L243" s="11" t="s">
        <v>153</v>
      </c>
      <c r="M243" s="11" t="s">
        <v>104</v>
      </c>
      <c r="N243" s="11" t="s">
        <v>56</v>
      </c>
    </row>
    <row r="244" spans="1:14" x14ac:dyDescent="0.3">
      <c r="A244" s="10">
        <v>3</v>
      </c>
      <c r="B244" s="11" t="s">
        <v>213</v>
      </c>
      <c r="C244" s="11" t="s">
        <v>214</v>
      </c>
      <c r="D244" s="11" t="s">
        <v>16</v>
      </c>
      <c r="E244" s="12">
        <v>2.2125385562969099E-2</v>
      </c>
      <c r="F244" s="12">
        <v>2.3042403844674299E-2</v>
      </c>
      <c r="G244" s="12">
        <v>2.2721339561573801E-2</v>
      </c>
      <c r="H244" s="11" t="s">
        <v>327</v>
      </c>
      <c r="I244" s="11" t="s">
        <v>28</v>
      </c>
      <c r="J244" s="11" t="s">
        <v>155</v>
      </c>
      <c r="K244" s="11" t="s">
        <v>35</v>
      </c>
      <c r="L244" s="11" t="s">
        <v>29</v>
      </c>
      <c r="M244" s="11" t="s">
        <v>328</v>
      </c>
      <c r="N244" s="11" t="s">
        <v>56</v>
      </c>
    </row>
    <row r="245" spans="1:14" x14ac:dyDescent="0.3">
      <c r="A245" s="10">
        <v>3</v>
      </c>
      <c r="B245" s="11" t="s">
        <v>213</v>
      </c>
      <c r="C245" s="11" t="s">
        <v>214</v>
      </c>
      <c r="D245" s="11" t="s">
        <v>16</v>
      </c>
      <c r="E245" s="12">
        <v>0.14384924386989201</v>
      </c>
      <c r="F245" s="12">
        <v>0.149811281731909</v>
      </c>
      <c r="G245" s="12">
        <v>0.14772386706398399</v>
      </c>
      <c r="H245" s="11" t="s">
        <v>329</v>
      </c>
      <c r="I245" s="11" t="s">
        <v>28</v>
      </c>
      <c r="J245" s="11" t="s">
        <v>155</v>
      </c>
      <c r="K245" s="11" t="s">
        <v>35</v>
      </c>
      <c r="L245" s="11" t="s">
        <v>29</v>
      </c>
      <c r="M245" s="11" t="s">
        <v>330</v>
      </c>
      <c r="N245" s="11" t="s">
        <v>56</v>
      </c>
    </row>
    <row r="246" spans="1:14" x14ac:dyDescent="0.3">
      <c r="A246" s="10">
        <v>3</v>
      </c>
      <c r="B246" s="11" t="s">
        <v>213</v>
      </c>
      <c r="C246" s="11" t="s">
        <v>214</v>
      </c>
      <c r="D246" s="11" t="s">
        <v>16</v>
      </c>
      <c r="E246" s="12">
        <v>4.5477326999989999E-4</v>
      </c>
      <c r="F246" s="12">
        <v>2.9079252360569998E-4</v>
      </c>
      <c r="G246" s="14" t="s">
        <v>18</v>
      </c>
      <c r="H246" s="11" t="s">
        <v>331</v>
      </c>
      <c r="I246" s="11" t="s">
        <v>28</v>
      </c>
      <c r="J246" s="11" t="s">
        <v>155</v>
      </c>
      <c r="K246" s="11" t="s">
        <v>35</v>
      </c>
      <c r="L246" s="11" t="s">
        <v>332</v>
      </c>
      <c r="M246" s="11" t="s">
        <v>156</v>
      </c>
      <c r="N246" s="11" t="s">
        <v>56</v>
      </c>
    </row>
    <row r="247" spans="1:14" x14ac:dyDescent="0.3">
      <c r="A247" s="10">
        <v>3</v>
      </c>
      <c r="B247" s="11" t="s">
        <v>213</v>
      </c>
      <c r="C247" s="11" t="s">
        <v>214</v>
      </c>
      <c r="D247" s="11" t="s">
        <v>16</v>
      </c>
      <c r="E247" s="12">
        <v>5.86261652969821E-2</v>
      </c>
      <c r="F247" s="12">
        <v>8.34882375650082E-2</v>
      </c>
      <c r="G247" s="12">
        <v>9.3113320420397494E-2</v>
      </c>
      <c r="H247" s="11" t="s">
        <v>154</v>
      </c>
      <c r="I247" s="11" t="s">
        <v>30</v>
      </c>
      <c r="J247" s="11" t="s">
        <v>155</v>
      </c>
      <c r="K247" s="11" t="s">
        <v>35</v>
      </c>
      <c r="L247" s="11" t="s">
        <v>31</v>
      </c>
      <c r="M247" s="11" t="s">
        <v>156</v>
      </c>
      <c r="N247" s="11" t="s">
        <v>56</v>
      </c>
    </row>
    <row r="248" spans="1:14" x14ac:dyDescent="0.3">
      <c r="A248" s="10">
        <v>3</v>
      </c>
      <c r="B248" s="11" t="s">
        <v>213</v>
      </c>
      <c r="C248" s="11" t="s">
        <v>214</v>
      </c>
      <c r="D248" s="11" t="s">
        <v>16</v>
      </c>
      <c r="E248" s="12">
        <v>1.1676579323594301</v>
      </c>
      <c r="F248" s="12">
        <v>1.2178441414162899</v>
      </c>
      <c r="G248" s="12">
        <v>1.22896401378167</v>
      </c>
      <c r="H248" s="11" t="s">
        <v>157</v>
      </c>
      <c r="I248" s="11" t="s">
        <v>32</v>
      </c>
      <c r="J248" s="11" t="s">
        <v>155</v>
      </c>
      <c r="K248" s="11" t="s">
        <v>35</v>
      </c>
      <c r="L248" s="11" t="s">
        <v>33</v>
      </c>
      <c r="M248" s="11" t="s">
        <v>158</v>
      </c>
      <c r="N248" s="11" t="s">
        <v>56</v>
      </c>
    </row>
    <row r="249" spans="1:14" x14ac:dyDescent="0.3">
      <c r="A249" s="10">
        <v>3</v>
      </c>
      <c r="B249" s="11" t="s">
        <v>213</v>
      </c>
      <c r="C249" s="11" t="s">
        <v>214</v>
      </c>
      <c r="D249" s="11" t="s">
        <v>16</v>
      </c>
      <c r="E249" s="12">
        <v>6.1934185599425602E-2</v>
      </c>
      <c r="F249" s="12">
        <v>6.1934185599425602E-2</v>
      </c>
      <c r="G249" s="12">
        <v>6.1934185599425602E-2</v>
      </c>
      <c r="H249" s="11" t="s">
        <v>333</v>
      </c>
      <c r="I249" s="11" t="s">
        <v>334</v>
      </c>
      <c r="J249" s="11" t="s">
        <v>155</v>
      </c>
      <c r="K249" s="11" t="s">
        <v>35</v>
      </c>
      <c r="L249" s="11" t="s">
        <v>171</v>
      </c>
      <c r="M249" s="11" t="s">
        <v>159</v>
      </c>
      <c r="N249" s="11" t="s">
        <v>56</v>
      </c>
    </row>
    <row r="250" spans="1:14" x14ac:dyDescent="0.3">
      <c r="A250" s="10">
        <v>3</v>
      </c>
      <c r="B250" s="11" t="s">
        <v>213</v>
      </c>
      <c r="C250" s="11" t="s">
        <v>214</v>
      </c>
      <c r="D250" s="11" t="s">
        <v>16</v>
      </c>
      <c r="E250" s="12">
        <v>2.8259699109414799E-2</v>
      </c>
      <c r="F250" s="12">
        <v>2.1278064745045799E-2</v>
      </c>
      <c r="G250" s="12">
        <v>1.7741912274780999E-2</v>
      </c>
      <c r="H250" s="11" t="s">
        <v>335</v>
      </c>
      <c r="I250" s="11" t="s">
        <v>336</v>
      </c>
      <c r="J250" s="11" t="s">
        <v>155</v>
      </c>
      <c r="K250" s="11" t="s">
        <v>36</v>
      </c>
      <c r="L250" s="11" t="s">
        <v>337</v>
      </c>
      <c r="M250" s="11" t="s">
        <v>159</v>
      </c>
      <c r="N250" s="11" t="s">
        <v>56</v>
      </c>
    </row>
    <row r="251" spans="1:14" x14ac:dyDescent="0.3">
      <c r="A251" s="10">
        <v>3</v>
      </c>
      <c r="B251" s="11" t="s">
        <v>213</v>
      </c>
      <c r="C251" s="11" t="s">
        <v>214</v>
      </c>
      <c r="D251" s="11" t="s">
        <v>16</v>
      </c>
      <c r="E251" s="12">
        <v>6.16273683206107E-2</v>
      </c>
      <c r="F251" s="12">
        <v>4.6402161895484399E-2</v>
      </c>
      <c r="G251" s="12">
        <v>3.8690693706134802E-2</v>
      </c>
      <c r="H251" s="11" t="s">
        <v>338</v>
      </c>
      <c r="I251" s="11" t="s">
        <v>336</v>
      </c>
      <c r="J251" s="11" t="s">
        <v>155</v>
      </c>
      <c r="K251" s="11" t="s">
        <v>36</v>
      </c>
      <c r="L251" s="11" t="s">
        <v>339</v>
      </c>
      <c r="M251" s="11" t="s">
        <v>159</v>
      </c>
      <c r="N251" s="11" t="s">
        <v>56</v>
      </c>
    </row>
    <row r="252" spans="1:14" x14ac:dyDescent="0.3">
      <c r="A252" s="10">
        <v>3</v>
      </c>
      <c r="B252" s="11" t="s">
        <v>213</v>
      </c>
      <c r="C252" s="11" t="s">
        <v>214</v>
      </c>
      <c r="D252" s="11" t="s">
        <v>16</v>
      </c>
      <c r="E252" s="12">
        <v>2.2504840000000002E-2</v>
      </c>
      <c r="F252" s="12">
        <v>2.4280233622778001E-2</v>
      </c>
      <c r="G252" s="12">
        <v>2.5166863845468099E-2</v>
      </c>
      <c r="H252" s="11" t="s">
        <v>341</v>
      </c>
      <c r="I252" s="11" t="s">
        <v>342</v>
      </c>
      <c r="J252" s="11" t="s">
        <v>155</v>
      </c>
      <c r="K252" s="11" t="s">
        <v>36</v>
      </c>
      <c r="L252" s="11" t="s">
        <v>171</v>
      </c>
      <c r="M252" s="11" t="s">
        <v>159</v>
      </c>
      <c r="N252" s="11" t="s">
        <v>56</v>
      </c>
    </row>
    <row r="253" spans="1:14" x14ac:dyDescent="0.3">
      <c r="A253" s="10">
        <v>3</v>
      </c>
      <c r="B253" s="11" t="s">
        <v>213</v>
      </c>
      <c r="C253" s="11" t="s">
        <v>214</v>
      </c>
      <c r="D253" s="11" t="s">
        <v>16</v>
      </c>
      <c r="E253" s="12">
        <v>0.73079123000000001</v>
      </c>
      <c r="F253" s="12">
        <v>0.41229000839424701</v>
      </c>
      <c r="G253" s="12">
        <v>0.31985465618398601</v>
      </c>
      <c r="H253" s="11" t="s">
        <v>160</v>
      </c>
      <c r="I253" s="11" t="s">
        <v>161</v>
      </c>
      <c r="J253" s="11" t="s">
        <v>155</v>
      </c>
      <c r="K253" s="11" t="s">
        <v>162</v>
      </c>
      <c r="L253" s="11" t="s">
        <v>29</v>
      </c>
      <c r="M253" s="11" t="s">
        <v>156</v>
      </c>
      <c r="N253" s="11" t="s">
        <v>56</v>
      </c>
    </row>
    <row r="254" spans="1:14" x14ac:dyDescent="0.3">
      <c r="A254" s="10">
        <v>3</v>
      </c>
      <c r="B254" s="11" t="s">
        <v>213</v>
      </c>
      <c r="C254" s="11" t="s">
        <v>214</v>
      </c>
      <c r="D254" s="11" t="s">
        <v>16</v>
      </c>
      <c r="E254" s="12">
        <v>1.8007202546730099</v>
      </c>
      <c r="F254" s="12">
        <v>1.8007202546730099</v>
      </c>
      <c r="G254" s="12">
        <v>1.8007202546730099</v>
      </c>
      <c r="H254" s="11" t="s">
        <v>163</v>
      </c>
      <c r="I254" s="11" t="s">
        <v>164</v>
      </c>
      <c r="J254" s="11" t="s">
        <v>155</v>
      </c>
      <c r="K254" s="11" t="s">
        <v>162</v>
      </c>
      <c r="L254" s="11" t="s">
        <v>165</v>
      </c>
      <c r="M254" s="11" t="s">
        <v>156</v>
      </c>
      <c r="N254" s="11" t="s">
        <v>56</v>
      </c>
    </row>
    <row r="255" spans="1:14" x14ac:dyDescent="0.3">
      <c r="A255" s="10">
        <v>3</v>
      </c>
      <c r="B255" s="11" t="s">
        <v>213</v>
      </c>
      <c r="C255" s="11" t="s">
        <v>214</v>
      </c>
      <c r="D255" s="11" t="s">
        <v>16</v>
      </c>
      <c r="E255" s="12">
        <v>8.0083238666666008E-3</v>
      </c>
      <c r="F255" s="12">
        <v>4.5180508176211002E-3</v>
      </c>
      <c r="G255" s="12">
        <v>3.5051045658862998E-3</v>
      </c>
      <c r="H255" s="11" t="s">
        <v>343</v>
      </c>
      <c r="I255" s="11" t="s">
        <v>161</v>
      </c>
      <c r="J255" s="11" t="s">
        <v>155</v>
      </c>
      <c r="K255" s="11" t="s">
        <v>162</v>
      </c>
      <c r="L255" s="11" t="s">
        <v>332</v>
      </c>
      <c r="M255" s="11" t="s">
        <v>344</v>
      </c>
      <c r="N255" s="11" t="s">
        <v>56</v>
      </c>
    </row>
    <row r="256" spans="1:14" x14ac:dyDescent="0.3">
      <c r="A256" s="10">
        <v>3</v>
      </c>
      <c r="B256" s="11" t="s">
        <v>213</v>
      </c>
      <c r="C256" s="11" t="s">
        <v>214</v>
      </c>
      <c r="D256" s="11" t="s">
        <v>16</v>
      </c>
      <c r="E256" s="12">
        <v>0.62615230028211299</v>
      </c>
      <c r="F256" s="12">
        <v>0.54999167121604198</v>
      </c>
      <c r="G256" s="12">
        <v>0.54952448780451901</v>
      </c>
      <c r="H256" s="11" t="s">
        <v>166</v>
      </c>
      <c r="I256" s="11" t="s">
        <v>167</v>
      </c>
      <c r="J256" s="11" t="s">
        <v>155</v>
      </c>
      <c r="K256" s="11" t="s">
        <v>162</v>
      </c>
      <c r="L256" s="11" t="s">
        <v>31</v>
      </c>
      <c r="M256" s="11" t="s">
        <v>156</v>
      </c>
      <c r="N256" s="11" t="s">
        <v>56</v>
      </c>
    </row>
    <row r="257" spans="1:14" x14ac:dyDescent="0.3">
      <c r="A257" s="10">
        <v>3</v>
      </c>
      <c r="B257" s="11" t="s">
        <v>213</v>
      </c>
      <c r="C257" s="11" t="s">
        <v>214</v>
      </c>
      <c r="D257" s="11" t="s">
        <v>16</v>
      </c>
      <c r="E257" s="12">
        <v>0.33485110234231402</v>
      </c>
      <c r="F257" s="12">
        <v>0.31883238392720598</v>
      </c>
      <c r="G257" s="12">
        <v>0.31680873995063102</v>
      </c>
      <c r="H257" s="11" t="s">
        <v>168</v>
      </c>
      <c r="I257" s="11" t="s">
        <v>169</v>
      </c>
      <c r="J257" s="11" t="s">
        <v>155</v>
      </c>
      <c r="K257" s="11" t="s">
        <v>162</v>
      </c>
      <c r="L257" s="11" t="s">
        <v>33</v>
      </c>
      <c r="M257" s="11" t="s">
        <v>156</v>
      </c>
      <c r="N257" s="11" t="s">
        <v>56</v>
      </c>
    </row>
    <row r="258" spans="1:14" x14ac:dyDescent="0.3">
      <c r="A258" s="10">
        <v>3</v>
      </c>
      <c r="B258" s="11" t="s">
        <v>213</v>
      </c>
      <c r="C258" s="11" t="s">
        <v>214</v>
      </c>
      <c r="D258" s="11" t="s">
        <v>16</v>
      </c>
      <c r="E258" s="12">
        <v>7.6238153043612797</v>
      </c>
      <c r="F258" s="12">
        <v>7.6238153043612797</v>
      </c>
      <c r="G258" s="12">
        <v>7.6238153043612797</v>
      </c>
      <c r="H258" s="11" t="s">
        <v>170</v>
      </c>
      <c r="I258" s="11" t="s">
        <v>164</v>
      </c>
      <c r="J258" s="11" t="s">
        <v>155</v>
      </c>
      <c r="K258" s="11" t="s">
        <v>162</v>
      </c>
      <c r="L258" s="11" t="s">
        <v>171</v>
      </c>
      <c r="M258" s="11" t="s">
        <v>172</v>
      </c>
      <c r="N258" s="11" t="s">
        <v>56</v>
      </c>
    </row>
    <row r="259" spans="1:14" x14ac:dyDescent="0.3">
      <c r="A259" s="10">
        <v>3</v>
      </c>
      <c r="B259" s="11" t="s">
        <v>213</v>
      </c>
      <c r="C259" s="11" t="s">
        <v>214</v>
      </c>
      <c r="D259" s="11" t="s">
        <v>16</v>
      </c>
      <c r="E259" s="12">
        <v>3.2460272173662101</v>
      </c>
      <c r="F259" s="12">
        <v>3.2460272173662101</v>
      </c>
      <c r="G259" s="12">
        <v>3.2460272173662101</v>
      </c>
      <c r="H259" s="11" t="s">
        <v>345</v>
      </c>
      <c r="I259" s="11" t="s">
        <v>164</v>
      </c>
      <c r="J259" s="11" t="s">
        <v>155</v>
      </c>
      <c r="K259" s="11" t="s">
        <v>162</v>
      </c>
      <c r="L259" s="11" t="s">
        <v>171</v>
      </c>
      <c r="M259" s="11" t="s">
        <v>346</v>
      </c>
      <c r="N259" s="11" t="s">
        <v>56</v>
      </c>
    </row>
    <row r="260" spans="1:14" x14ac:dyDescent="0.3">
      <c r="A260" s="10">
        <v>3</v>
      </c>
      <c r="B260" s="11" t="s">
        <v>213</v>
      </c>
      <c r="C260" s="11" t="s">
        <v>214</v>
      </c>
      <c r="D260" s="11" t="s">
        <v>16</v>
      </c>
      <c r="E260" s="12">
        <v>4.944399287278E-2</v>
      </c>
      <c r="F260" s="12">
        <v>4.944399287278E-2</v>
      </c>
      <c r="G260" s="12">
        <v>4.944399287278E-2</v>
      </c>
      <c r="H260" s="11" t="s">
        <v>347</v>
      </c>
      <c r="I260" s="11" t="s">
        <v>164</v>
      </c>
      <c r="J260" s="11" t="s">
        <v>155</v>
      </c>
      <c r="K260" s="11" t="s">
        <v>162</v>
      </c>
      <c r="L260" s="11" t="s">
        <v>171</v>
      </c>
      <c r="M260" s="11" t="s">
        <v>348</v>
      </c>
      <c r="N260" s="11" t="s">
        <v>56</v>
      </c>
    </row>
    <row r="261" spans="1:14" x14ac:dyDescent="0.3">
      <c r="A261" s="10">
        <v>3</v>
      </c>
      <c r="B261" s="11" t="s">
        <v>213</v>
      </c>
      <c r="C261" s="11" t="s">
        <v>214</v>
      </c>
      <c r="D261" s="11" t="s">
        <v>16</v>
      </c>
      <c r="E261" s="12">
        <v>11.6239149054742</v>
      </c>
      <c r="F261" s="12">
        <v>11.6239149054742</v>
      </c>
      <c r="G261" s="12">
        <v>11.6239149054742</v>
      </c>
      <c r="H261" s="11" t="s">
        <v>349</v>
      </c>
      <c r="I261" s="11" t="s">
        <v>164</v>
      </c>
      <c r="J261" s="11" t="s">
        <v>155</v>
      </c>
      <c r="K261" s="11" t="s">
        <v>162</v>
      </c>
      <c r="L261" s="11" t="s">
        <v>171</v>
      </c>
      <c r="M261" s="11" t="s">
        <v>350</v>
      </c>
      <c r="N261" s="11" t="s">
        <v>56</v>
      </c>
    </row>
    <row r="262" spans="1:14" x14ac:dyDescent="0.3">
      <c r="A262" s="10">
        <v>3</v>
      </c>
      <c r="B262" s="11" t="s">
        <v>213</v>
      </c>
      <c r="C262" s="11" t="s">
        <v>214</v>
      </c>
      <c r="D262" s="11" t="s">
        <v>16</v>
      </c>
      <c r="E262" s="12">
        <v>18.193946786402901</v>
      </c>
      <c r="F262" s="12">
        <v>18.193946786402901</v>
      </c>
      <c r="G262" s="12">
        <v>18.193946786402901</v>
      </c>
      <c r="H262" s="11" t="s">
        <v>351</v>
      </c>
      <c r="I262" s="11" t="s">
        <v>164</v>
      </c>
      <c r="J262" s="11" t="s">
        <v>155</v>
      </c>
      <c r="K262" s="11" t="s">
        <v>162</v>
      </c>
      <c r="L262" s="11" t="s">
        <v>171</v>
      </c>
      <c r="M262" s="11" t="s">
        <v>352</v>
      </c>
      <c r="N262" s="11" t="s">
        <v>56</v>
      </c>
    </row>
    <row r="263" spans="1:14" x14ac:dyDescent="0.3">
      <c r="A263" s="10">
        <v>3</v>
      </c>
      <c r="B263" s="11" t="s">
        <v>213</v>
      </c>
      <c r="C263" s="11" t="s">
        <v>214</v>
      </c>
      <c r="D263" s="11" t="s">
        <v>16</v>
      </c>
      <c r="E263" s="12">
        <v>1.6481333929997101E-2</v>
      </c>
      <c r="F263" s="12">
        <v>1.6481333929997101E-2</v>
      </c>
      <c r="G263" s="12">
        <v>1.6481333929997101E-2</v>
      </c>
      <c r="H263" s="11" t="s">
        <v>353</v>
      </c>
      <c r="I263" s="11" t="s">
        <v>164</v>
      </c>
      <c r="J263" s="11" t="s">
        <v>155</v>
      </c>
      <c r="K263" s="11" t="s">
        <v>162</v>
      </c>
      <c r="L263" s="11" t="s">
        <v>171</v>
      </c>
      <c r="M263" s="11" t="s">
        <v>354</v>
      </c>
      <c r="N263" s="11" t="s">
        <v>56</v>
      </c>
    </row>
    <row r="264" spans="1:14" x14ac:dyDescent="0.3">
      <c r="A264" s="10">
        <v>3</v>
      </c>
      <c r="B264" s="11" t="s">
        <v>213</v>
      </c>
      <c r="C264" s="11" t="s">
        <v>214</v>
      </c>
      <c r="D264" s="11" t="s">
        <v>16</v>
      </c>
      <c r="E264" s="12">
        <v>26.809370000000001</v>
      </c>
      <c r="F264" s="12">
        <v>26.809370000000001</v>
      </c>
      <c r="G264" s="12">
        <v>26.809370000000001</v>
      </c>
      <c r="H264" s="11" t="s">
        <v>355</v>
      </c>
      <c r="I264" s="11" t="s">
        <v>164</v>
      </c>
      <c r="J264" s="11" t="s">
        <v>155</v>
      </c>
      <c r="K264" s="11" t="s">
        <v>162</v>
      </c>
      <c r="L264" s="11" t="s">
        <v>171</v>
      </c>
      <c r="M264" s="11" t="s">
        <v>356</v>
      </c>
      <c r="N264" s="11" t="s">
        <v>56</v>
      </c>
    </row>
    <row r="265" spans="1:14" x14ac:dyDescent="0.3">
      <c r="A265" s="10">
        <v>3</v>
      </c>
      <c r="B265" s="11" t="s">
        <v>213</v>
      </c>
      <c r="C265" s="11" t="s">
        <v>214</v>
      </c>
      <c r="D265" s="11" t="s">
        <v>16</v>
      </c>
      <c r="E265" s="12">
        <v>3.3479491594258399</v>
      </c>
      <c r="F265" s="12">
        <v>3.3479491594258399</v>
      </c>
      <c r="G265" s="12">
        <v>3.3479491594258399</v>
      </c>
      <c r="H265" s="11" t="s">
        <v>173</v>
      </c>
      <c r="I265" s="11" t="s">
        <v>164</v>
      </c>
      <c r="J265" s="11" t="s">
        <v>155</v>
      </c>
      <c r="K265" s="11" t="s">
        <v>162</v>
      </c>
      <c r="L265" s="11" t="s">
        <v>171</v>
      </c>
      <c r="M265" s="11" t="s">
        <v>174</v>
      </c>
      <c r="N265" s="11" t="s">
        <v>56</v>
      </c>
    </row>
    <row r="266" spans="1:14" x14ac:dyDescent="0.3">
      <c r="A266" s="10">
        <v>3</v>
      </c>
      <c r="B266" s="11" t="s">
        <v>213</v>
      </c>
      <c r="C266" s="11" t="s">
        <v>214</v>
      </c>
      <c r="D266" s="11" t="s">
        <v>16</v>
      </c>
      <c r="E266" s="12">
        <v>3.92188317365297</v>
      </c>
      <c r="F266" s="12">
        <v>3.92188317365297</v>
      </c>
      <c r="G266" s="12">
        <v>3.92188317365297</v>
      </c>
      <c r="H266" s="11" t="s">
        <v>175</v>
      </c>
      <c r="I266" s="11" t="s">
        <v>164</v>
      </c>
      <c r="J266" s="11" t="s">
        <v>155</v>
      </c>
      <c r="K266" s="11" t="s">
        <v>162</v>
      </c>
      <c r="L266" s="11" t="s">
        <v>171</v>
      </c>
      <c r="M266" s="11" t="s">
        <v>176</v>
      </c>
      <c r="N266" s="11" t="s">
        <v>56</v>
      </c>
    </row>
    <row r="267" spans="1:14" x14ac:dyDescent="0.3">
      <c r="A267" s="10">
        <v>3</v>
      </c>
      <c r="B267" s="11" t="s">
        <v>213</v>
      </c>
      <c r="C267" s="11" t="s">
        <v>214</v>
      </c>
      <c r="D267" s="11" t="s">
        <v>16</v>
      </c>
      <c r="E267" s="12">
        <v>13.0968598729636</v>
      </c>
      <c r="F267" s="12">
        <v>13.0968598729636</v>
      </c>
      <c r="G267" s="12">
        <v>13.0968598729636</v>
      </c>
      <c r="H267" s="11" t="s">
        <v>177</v>
      </c>
      <c r="I267" s="11" t="s">
        <v>164</v>
      </c>
      <c r="J267" s="11" t="s">
        <v>155</v>
      </c>
      <c r="K267" s="11" t="s">
        <v>162</v>
      </c>
      <c r="L267" s="11" t="s">
        <v>171</v>
      </c>
      <c r="M267" s="11" t="s">
        <v>178</v>
      </c>
      <c r="N267" s="11" t="s">
        <v>56</v>
      </c>
    </row>
    <row r="268" spans="1:14" x14ac:dyDescent="0.3">
      <c r="A268" s="10">
        <v>3</v>
      </c>
      <c r="B268" s="11" t="s">
        <v>213</v>
      </c>
      <c r="C268" s="11" t="s">
        <v>214</v>
      </c>
      <c r="D268" s="11" t="s">
        <v>16</v>
      </c>
      <c r="E268" s="12">
        <v>11.0581891842763</v>
      </c>
      <c r="F268" s="12">
        <v>11.0581891842763</v>
      </c>
      <c r="G268" s="12">
        <v>11.0581891842763</v>
      </c>
      <c r="H268" s="11" t="s">
        <v>179</v>
      </c>
      <c r="I268" s="11" t="s">
        <v>164</v>
      </c>
      <c r="J268" s="11" t="s">
        <v>155</v>
      </c>
      <c r="K268" s="11" t="s">
        <v>162</v>
      </c>
      <c r="L268" s="11" t="s">
        <v>171</v>
      </c>
      <c r="M268" s="11" t="s">
        <v>180</v>
      </c>
      <c r="N268" s="11" t="s">
        <v>56</v>
      </c>
    </row>
    <row r="269" spans="1:14" x14ac:dyDescent="0.3">
      <c r="A269" s="10">
        <v>3</v>
      </c>
      <c r="B269" s="11" t="s">
        <v>213</v>
      </c>
      <c r="C269" s="11" t="s">
        <v>214</v>
      </c>
      <c r="D269" s="11" t="s">
        <v>16</v>
      </c>
      <c r="E269" s="12">
        <v>12.953881306498401</v>
      </c>
      <c r="F269" s="12">
        <v>12.953881306498401</v>
      </c>
      <c r="G269" s="12">
        <v>12.953881306498401</v>
      </c>
      <c r="H269" s="11" t="s">
        <v>181</v>
      </c>
      <c r="I269" s="11" t="s">
        <v>164</v>
      </c>
      <c r="J269" s="11" t="s">
        <v>155</v>
      </c>
      <c r="K269" s="11" t="s">
        <v>162</v>
      </c>
      <c r="L269" s="11" t="s">
        <v>171</v>
      </c>
      <c r="M269" s="11" t="s">
        <v>182</v>
      </c>
      <c r="N269" s="11" t="s">
        <v>56</v>
      </c>
    </row>
    <row r="270" spans="1:14" x14ac:dyDescent="0.3">
      <c r="A270" s="10">
        <v>3</v>
      </c>
      <c r="B270" s="11" t="s">
        <v>213</v>
      </c>
      <c r="C270" s="11" t="s">
        <v>214</v>
      </c>
      <c r="D270" s="11" t="s">
        <v>16</v>
      </c>
      <c r="E270" s="12">
        <v>43.258578150936899</v>
      </c>
      <c r="F270" s="12">
        <v>43.258578150936899</v>
      </c>
      <c r="G270" s="12">
        <v>43.258578150936899</v>
      </c>
      <c r="H270" s="11" t="s">
        <v>183</v>
      </c>
      <c r="I270" s="11" t="s">
        <v>164</v>
      </c>
      <c r="J270" s="11" t="s">
        <v>155</v>
      </c>
      <c r="K270" s="11" t="s">
        <v>162</v>
      </c>
      <c r="L270" s="11" t="s">
        <v>171</v>
      </c>
      <c r="M270" s="11" t="s">
        <v>184</v>
      </c>
      <c r="N270" s="11" t="s">
        <v>56</v>
      </c>
    </row>
    <row r="271" spans="1:14" x14ac:dyDescent="0.3">
      <c r="A271" s="10">
        <v>3</v>
      </c>
      <c r="B271" s="11" t="s">
        <v>213</v>
      </c>
      <c r="C271" s="11" t="s">
        <v>214</v>
      </c>
      <c r="D271" s="11" t="s">
        <v>16</v>
      </c>
      <c r="E271" s="12">
        <v>0.45805877656675997</v>
      </c>
      <c r="F271" s="12">
        <v>0.45805877656675997</v>
      </c>
      <c r="G271" s="12">
        <v>0.45805877656675997</v>
      </c>
      <c r="H271" s="11" t="s">
        <v>357</v>
      </c>
      <c r="I271" s="11" t="s">
        <v>164</v>
      </c>
      <c r="J271" s="11" t="s">
        <v>155</v>
      </c>
      <c r="K271" s="11" t="s">
        <v>162</v>
      </c>
      <c r="L271" s="11" t="s">
        <v>171</v>
      </c>
      <c r="M271" s="11" t="s">
        <v>358</v>
      </c>
      <c r="N271" s="11" t="s">
        <v>56</v>
      </c>
    </row>
    <row r="272" spans="1:14" x14ac:dyDescent="0.3">
      <c r="A272" s="10">
        <v>3</v>
      </c>
      <c r="B272" s="11" t="s">
        <v>213</v>
      </c>
      <c r="C272" s="11" t="s">
        <v>214</v>
      </c>
      <c r="D272" s="11" t="s">
        <v>16</v>
      </c>
      <c r="E272" s="12">
        <v>0.48599387619047701</v>
      </c>
      <c r="F272" s="12">
        <v>0.49629196088118499</v>
      </c>
      <c r="G272" s="12">
        <v>0.50259196563314801</v>
      </c>
      <c r="H272" s="11" t="s">
        <v>185</v>
      </c>
      <c r="I272" s="11" t="s">
        <v>17</v>
      </c>
      <c r="J272" s="11" t="s">
        <v>186</v>
      </c>
      <c r="K272" s="11" t="s">
        <v>187</v>
      </c>
      <c r="L272" s="11" t="s">
        <v>188</v>
      </c>
      <c r="M272" s="11" t="s">
        <v>189</v>
      </c>
      <c r="N272" s="11" t="s">
        <v>56</v>
      </c>
    </row>
    <row r="273" spans="1:14" x14ac:dyDescent="0.3">
      <c r="A273" s="10">
        <v>3</v>
      </c>
      <c r="B273" s="11" t="s">
        <v>213</v>
      </c>
      <c r="C273" s="11" t="s">
        <v>214</v>
      </c>
      <c r="D273" s="11" t="s">
        <v>16</v>
      </c>
      <c r="E273" s="12">
        <v>1.2155173571428001E-3</v>
      </c>
      <c r="F273" s="12">
        <v>1.2412738559385999E-3</v>
      </c>
      <c r="G273" s="12">
        <v>1.257030772849E-3</v>
      </c>
      <c r="H273" s="11" t="s">
        <v>359</v>
      </c>
      <c r="I273" s="11" t="s">
        <v>17</v>
      </c>
      <c r="J273" s="11" t="s">
        <v>186</v>
      </c>
      <c r="K273" s="11" t="s">
        <v>187</v>
      </c>
      <c r="L273" s="11" t="s">
        <v>188</v>
      </c>
      <c r="M273" s="11" t="s">
        <v>360</v>
      </c>
      <c r="N273" s="11" t="s">
        <v>56</v>
      </c>
    </row>
    <row r="274" spans="1:14" x14ac:dyDescent="0.3">
      <c r="A274" s="10">
        <v>3</v>
      </c>
      <c r="B274" s="11" t="s">
        <v>213</v>
      </c>
      <c r="C274" s="11" t="s">
        <v>214</v>
      </c>
      <c r="D274" s="11" t="s">
        <v>16</v>
      </c>
      <c r="E274" s="12">
        <v>4.5461660000000001E-2</v>
      </c>
      <c r="F274" s="12">
        <v>4.5461660000000001E-2</v>
      </c>
      <c r="G274" s="12">
        <v>4.5461660000000001E-2</v>
      </c>
      <c r="H274" s="11" t="s">
        <v>190</v>
      </c>
      <c r="I274" s="11" t="s">
        <v>67</v>
      </c>
      <c r="J274" s="11" t="s">
        <v>186</v>
      </c>
      <c r="K274" s="11" t="s">
        <v>187</v>
      </c>
      <c r="L274" s="11" t="s">
        <v>191</v>
      </c>
      <c r="M274" s="11" t="s">
        <v>192</v>
      </c>
      <c r="N274" s="11" t="s">
        <v>56</v>
      </c>
    </row>
    <row r="275" spans="1:14" x14ac:dyDescent="0.3">
      <c r="A275" s="10">
        <v>3</v>
      </c>
      <c r="B275" s="11" t="s">
        <v>213</v>
      </c>
      <c r="C275" s="11" t="s">
        <v>214</v>
      </c>
      <c r="D275" s="11" t="s">
        <v>16</v>
      </c>
      <c r="E275" s="12">
        <v>5.5426070000000001E-2</v>
      </c>
      <c r="F275" s="12">
        <v>5.5426070000000001E-2</v>
      </c>
      <c r="G275" s="12">
        <v>5.5426070000000001E-2</v>
      </c>
      <c r="H275" s="11" t="s">
        <v>193</v>
      </c>
      <c r="I275" s="11" t="s">
        <v>67</v>
      </c>
      <c r="J275" s="11" t="s">
        <v>186</v>
      </c>
      <c r="K275" s="11" t="s">
        <v>187</v>
      </c>
      <c r="L275" s="11" t="s">
        <v>191</v>
      </c>
      <c r="M275" s="11" t="s">
        <v>194</v>
      </c>
      <c r="N275" s="11" t="s">
        <v>56</v>
      </c>
    </row>
    <row r="276" spans="1:14" x14ac:dyDescent="0.3">
      <c r="A276" s="10">
        <v>3</v>
      </c>
      <c r="B276" s="11" t="s">
        <v>213</v>
      </c>
      <c r="C276" s="11" t="s">
        <v>214</v>
      </c>
      <c r="D276" s="11" t="s">
        <v>16</v>
      </c>
      <c r="E276" s="12">
        <v>1.1013710000000001</v>
      </c>
      <c r="F276" s="12">
        <v>1.1013710000000001</v>
      </c>
      <c r="G276" s="12">
        <v>1.1013710000000001</v>
      </c>
      <c r="H276" s="11" t="s">
        <v>195</v>
      </c>
      <c r="I276" s="11" t="s">
        <v>67</v>
      </c>
      <c r="J276" s="11" t="s">
        <v>186</v>
      </c>
      <c r="K276" s="11" t="s">
        <v>187</v>
      </c>
      <c r="L276" s="11" t="s">
        <v>191</v>
      </c>
      <c r="M276" s="11" t="s">
        <v>196</v>
      </c>
      <c r="N276" s="11" t="s">
        <v>56</v>
      </c>
    </row>
    <row r="277" spans="1:14" x14ac:dyDescent="0.3">
      <c r="A277" s="10">
        <v>3</v>
      </c>
      <c r="B277" s="11" t="s">
        <v>213</v>
      </c>
      <c r="C277" s="11" t="s">
        <v>214</v>
      </c>
      <c r="D277" s="11" t="s">
        <v>16</v>
      </c>
      <c r="E277" s="12">
        <v>9.8726933831572303</v>
      </c>
      <c r="F277" s="12">
        <v>8.8833933596092596</v>
      </c>
      <c r="G277" s="12">
        <v>8.4598670956908109</v>
      </c>
      <c r="H277" s="11" t="s">
        <v>197</v>
      </c>
      <c r="I277" s="11" t="s">
        <v>17</v>
      </c>
      <c r="J277" s="11" t="s">
        <v>186</v>
      </c>
      <c r="K277" s="11" t="s">
        <v>187</v>
      </c>
      <c r="L277" s="11" t="s">
        <v>198</v>
      </c>
      <c r="M277" s="11" t="s">
        <v>199</v>
      </c>
      <c r="N277" s="11" t="s">
        <v>56</v>
      </c>
    </row>
    <row r="278" spans="1:14" x14ac:dyDescent="0.3">
      <c r="A278" s="10">
        <v>3</v>
      </c>
      <c r="B278" s="11" t="s">
        <v>213</v>
      </c>
      <c r="C278" s="11" t="s">
        <v>214</v>
      </c>
      <c r="D278" s="11" t="s">
        <v>16</v>
      </c>
      <c r="E278" s="12">
        <v>13.01962</v>
      </c>
      <c r="F278" s="12">
        <v>11.7149800326979</v>
      </c>
      <c r="G278" s="12">
        <v>11.156454531881201</v>
      </c>
      <c r="H278" s="11" t="s">
        <v>200</v>
      </c>
      <c r="I278" s="11" t="s">
        <v>17</v>
      </c>
      <c r="J278" s="11" t="s">
        <v>186</v>
      </c>
      <c r="K278" s="11" t="s">
        <v>187</v>
      </c>
      <c r="L278" s="11" t="s">
        <v>198</v>
      </c>
      <c r="M278" s="11" t="s">
        <v>27</v>
      </c>
      <c r="N278" s="11" t="s">
        <v>56</v>
      </c>
    </row>
    <row r="279" spans="1:14" x14ac:dyDescent="0.3">
      <c r="A279" s="10">
        <v>3</v>
      </c>
      <c r="B279" s="11" t="s">
        <v>213</v>
      </c>
      <c r="C279" s="11" t="s">
        <v>214</v>
      </c>
      <c r="D279" s="11" t="s">
        <v>16</v>
      </c>
      <c r="E279" s="12">
        <v>0.95939850000000004</v>
      </c>
      <c r="F279" s="12">
        <v>0.95939850000000004</v>
      </c>
      <c r="G279" s="12">
        <v>0.95939850000000004</v>
      </c>
      <c r="H279" s="11" t="s">
        <v>201</v>
      </c>
      <c r="I279" s="11" t="s">
        <v>67</v>
      </c>
      <c r="J279" s="11" t="s">
        <v>186</v>
      </c>
      <c r="K279" s="11" t="s">
        <v>187</v>
      </c>
      <c r="L279" s="11" t="s">
        <v>202</v>
      </c>
      <c r="M279" s="11" t="s">
        <v>192</v>
      </c>
      <c r="N279" s="11" t="s">
        <v>56</v>
      </c>
    </row>
    <row r="280" spans="1:14" x14ac:dyDescent="0.3">
      <c r="A280" s="10">
        <v>3</v>
      </c>
      <c r="B280" s="11" t="s">
        <v>213</v>
      </c>
      <c r="C280" s="11" t="s">
        <v>214</v>
      </c>
      <c r="D280" s="11" t="s">
        <v>16</v>
      </c>
      <c r="E280" s="12">
        <v>0.8550468</v>
      </c>
      <c r="F280" s="12">
        <v>0.8550468</v>
      </c>
      <c r="G280" s="12">
        <v>0.8550468</v>
      </c>
      <c r="H280" s="11" t="s">
        <v>203</v>
      </c>
      <c r="I280" s="11" t="s">
        <v>67</v>
      </c>
      <c r="J280" s="11" t="s">
        <v>186</v>
      </c>
      <c r="K280" s="11" t="s">
        <v>187</v>
      </c>
      <c r="L280" s="11" t="s">
        <v>202</v>
      </c>
      <c r="M280" s="11" t="s">
        <v>194</v>
      </c>
      <c r="N280" s="11" t="s">
        <v>56</v>
      </c>
    </row>
    <row r="281" spans="1:14" x14ac:dyDescent="0.3">
      <c r="A281" s="10">
        <v>3</v>
      </c>
      <c r="B281" s="11" t="s">
        <v>213</v>
      </c>
      <c r="C281" s="11" t="s">
        <v>214</v>
      </c>
      <c r="D281" s="11" t="s">
        <v>16</v>
      </c>
      <c r="E281" s="12">
        <v>0.25769629999999999</v>
      </c>
      <c r="F281" s="12">
        <v>0.25769629999999999</v>
      </c>
      <c r="G281" s="12">
        <v>0.25769629999999999</v>
      </c>
      <c r="H281" s="11" t="s">
        <v>204</v>
      </c>
      <c r="I281" s="11" t="s">
        <v>67</v>
      </c>
      <c r="J281" s="11" t="s">
        <v>186</v>
      </c>
      <c r="K281" s="11" t="s">
        <v>187</v>
      </c>
      <c r="L281" s="11" t="s">
        <v>202</v>
      </c>
      <c r="M281" s="11" t="s">
        <v>196</v>
      </c>
      <c r="N281" s="11" t="s">
        <v>56</v>
      </c>
    </row>
    <row r="282" spans="1:14" x14ac:dyDescent="0.3">
      <c r="A282" s="10">
        <v>3</v>
      </c>
      <c r="B282" s="11" t="s">
        <v>213</v>
      </c>
      <c r="C282" s="11" t="s">
        <v>214</v>
      </c>
      <c r="D282" s="11" t="s">
        <v>16</v>
      </c>
      <c r="E282" s="12">
        <v>0.85148330000000005</v>
      </c>
      <c r="F282" s="12">
        <v>0.74096577366541805</v>
      </c>
      <c r="G282" s="12">
        <v>0.70322743123626197</v>
      </c>
      <c r="H282" s="11" t="s">
        <v>205</v>
      </c>
      <c r="I282" s="11" t="s">
        <v>22</v>
      </c>
      <c r="J282" s="11" t="s">
        <v>186</v>
      </c>
      <c r="K282" s="11" t="s">
        <v>206</v>
      </c>
      <c r="L282" s="11" t="s">
        <v>207</v>
      </c>
      <c r="M282" s="11" t="s">
        <v>20</v>
      </c>
      <c r="N282" s="11" t="s">
        <v>56</v>
      </c>
    </row>
    <row r="283" spans="1:14" x14ac:dyDescent="0.3">
      <c r="A283" s="10">
        <v>3</v>
      </c>
      <c r="B283" s="11" t="s">
        <v>213</v>
      </c>
      <c r="C283" s="11" t="s">
        <v>214</v>
      </c>
      <c r="D283" s="11" t="s">
        <v>16</v>
      </c>
      <c r="E283" s="12">
        <v>24.568300000000001</v>
      </c>
      <c r="F283" s="12">
        <v>28.370603010976701</v>
      </c>
      <c r="G283" s="12">
        <v>30.629676556834202</v>
      </c>
      <c r="H283" s="11" t="s">
        <v>361</v>
      </c>
      <c r="I283" s="11" t="s">
        <v>50</v>
      </c>
      <c r="J283" s="11" t="s">
        <v>209</v>
      </c>
      <c r="K283" s="11" t="s">
        <v>362</v>
      </c>
      <c r="L283" s="11" t="s">
        <v>363</v>
      </c>
      <c r="M283" s="11" t="s">
        <v>108</v>
      </c>
      <c r="N283" s="11" t="s">
        <v>56</v>
      </c>
    </row>
    <row r="284" spans="1:14" x14ac:dyDescent="0.3">
      <c r="A284" s="10">
        <v>3</v>
      </c>
      <c r="B284" s="11" t="s">
        <v>213</v>
      </c>
      <c r="C284" s="11" t="s">
        <v>214</v>
      </c>
      <c r="D284" s="11" t="s">
        <v>16</v>
      </c>
      <c r="E284" s="12">
        <v>24.24173</v>
      </c>
      <c r="F284" s="12">
        <v>24.24173</v>
      </c>
      <c r="G284" s="12">
        <v>24.24173</v>
      </c>
      <c r="H284" s="11" t="s">
        <v>364</v>
      </c>
      <c r="I284" s="11" t="s">
        <v>50</v>
      </c>
      <c r="J284" s="11" t="s">
        <v>209</v>
      </c>
      <c r="K284" s="11" t="s">
        <v>365</v>
      </c>
      <c r="L284" s="11" t="s">
        <v>366</v>
      </c>
      <c r="M284" s="11" t="s">
        <v>367</v>
      </c>
      <c r="N284" s="11" t="s">
        <v>56</v>
      </c>
    </row>
    <row r="285" spans="1:14" x14ac:dyDescent="0.3">
      <c r="A285" s="10">
        <v>3</v>
      </c>
      <c r="B285" s="11" t="s">
        <v>213</v>
      </c>
      <c r="C285" s="11" t="s">
        <v>214</v>
      </c>
      <c r="D285" s="11" t="s">
        <v>16</v>
      </c>
      <c r="E285" s="12">
        <v>0.61869949999999996</v>
      </c>
      <c r="F285" s="12">
        <v>0.61869949999999996</v>
      </c>
      <c r="G285" s="12">
        <v>0.61869949999999996</v>
      </c>
      <c r="H285" s="11" t="s">
        <v>368</v>
      </c>
      <c r="I285" s="11" t="s">
        <v>50</v>
      </c>
      <c r="J285" s="11" t="s">
        <v>209</v>
      </c>
      <c r="K285" s="11" t="s">
        <v>365</v>
      </c>
      <c r="L285" s="11" t="s">
        <v>366</v>
      </c>
      <c r="M285" s="11" t="s">
        <v>369</v>
      </c>
      <c r="N285" s="11" t="s">
        <v>56</v>
      </c>
    </row>
    <row r="286" spans="1:14" x14ac:dyDescent="0.3">
      <c r="A286" s="10">
        <v>3</v>
      </c>
      <c r="B286" s="11" t="s">
        <v>213</v>
      </c>
      <c r="C286" s="11" t="s">
        <v>214</v>
      </c>
      <c r="D286" s="11" t="s">
        <v>16</v>
      </c>
      <c r="E286" s="12">
        <v>0.91176769999999996</v>
      </c>
      <c r="F286" s="12">
        <v>0.91176769999999996</v>
      </c>
      <c r="G286" s="12">
        <v>0.91176769999999996</v>
      </c>
      <c r="H286" s="11" t="s">
        <v>370</v>
      </c>
      <c r="I286" s="11" t="s">
        <v>50</v>
      </c>
      <c r="J286" s="11" t="s">
        <v>209</v>
      </c>
      <c r="K286" s="11" t="s">
        <v>365</v>
      </c>
      <c r="L286" s="11" t="s">
        <v>366</v>
      </c>
      <c r="M286" s="11" t="s">
        <v>371</v>
      </c>
      <c r="N286" s="11" t="s">
        <v>56</v>
      </c>
    </row>
    <row r="287" spans="1:14" x14ac:dyDescent="0.3">
      <c r="A287" s="10">
        <v>3</v>
      </c>
      <c r="B287" s="11" t="s">
        <v>213</v>
      </c>
      <c r="C287" s="11" t="s">
        <v>214</v>
      </c>
      <c r="D287" s="11" t="s">
        <v>16</v>
      </c>
      <c r="E287" s="12">
        <v>10.68661</v>
      </c>
      <c r="F287" s="12">
        <v>10.68661</v>
      </c>
      <c r="G287" s="12">
        <v>10.68661</v>
      </c>
      <c r="H287" s="11" t="s">
        <v>372</v>
      </c>
      <c r="I287" s="11" t="s">
        <v>50</v>
      </c>
      <c r="J287" s="11" t="s">
        <v>209</v>
      </c>
      <c r="K287" s="11" t="s">
        <v>365</v>
      </c>
      <c r="L287" s="11" t="s">
        <v>162</v>
      </c>
      <c r="M287" s="11" t="s">
        <v>373</v>
      </c>
      <c r="N287" s="11" t="s">
        <v>56</v>
      </c>
    </row>
    <row r="288" spans="1:14" x14ac:dyDescent="0.3">
      <c r="A288" s="10">
        <v>3</v>
      </c>
      <c r="B288" s="11" t="s">
        <v>213</v>
      </c>
      <c r="C288" s="11" t="s">
        <v>214</v>
      </c>
      <c r="D288" s="11" t="s">
        <v>16</v>
      </c>
      <c r="E288" s="12">
        <v>0.26434999999999997</v>
      </c>
      <c r="F288" s="12">
        <v>0.30526202081347498</v>
      </c>
      <c r="G288" s="12">
        <v>0.32956920087263297</v>
      </c>
      <c r="H288" s="11" t="s">
        <v>208</v>
      </c>
      <c r="I288" s="11" t="s">
        <v>50</v>
      </c>
      <c r="J288" s="11" t="s">
        <v>209</v>
      </c>
      <c r="K288" s="11" t="s">
        <v>210</v>
      </c>
      <c r="L288" s="11" t="s">
        <v>211</v>
      </c>
      <c r="M288" s="11" t="s">
        <v>212</v>
      </c>
      <c r="N288" s="11" t="s">
        <v>56</v>
      </c>
    </row>
    <row r="289" spans="1:14" x14ac:dyDescent="0.3">
      <c r="A289" s="10">
        <v>3</v>
      </c>
      <c r="B289" s="11" t="s">
        <v>213</v>
      </c>
      <c r="C289" s="11" t="s">
        <v>215</v>
      </c>
      <c r="D289" s="11" t="s">
        <v>16</v>
      </c>
      <c r="E289" s="12">
        <v>2.0035419999999999</v>
      </c>
      <c r="F289" s="12">
        <v>2.32924173868436</v>
      </c>
      <c r="G289" s="12">
        <v>2.5242821928594399</v>
      </c>
      <c r="H289" s="11" t="s">
        <v>51</v>
      </c>
      <c r="I289" s="11" t="s">
        <v>52</v>
      </c>
      <c r="J289" s="11" t="s">
        <v>37</v>
      </c>
      <c r="K289" s="11" t="s">
        <v>53</v>
      </c>
      <c r="L289" s="11" t="s">
        <v>54</v>
      </c>
      <c r="M289" s="11" t="s">
        <v>55</v>
      </c>
      <c r="N289" s="11" t="s">
        <v>56</v>
      </c>
    </row>
    <row r="290" spans="1:14" x14ac:dyDescent="0.3">
      <c r="A290" s="10">
        <v>3</v>
      </c>
      <c r="B290" s="11" t="s">
        <v>213</v>
      </c>
      <c r="C290" s="11" t="s">
        <v>215</v>
      </c>
      <c r="D290" s="11" t="s">
        <v>16</v>
      </c>
      <c r="E290" s="12">
        <v>8.0992119999999996</v>
      </c>
      <c r="F290" s="12">
        <v>9.4158358750918101</v>
      </c>
      <c r="G290" s="12">
        <v>10.2042765401441</v>
      </c>
      <c r="H290" s="11" t="s">
        <v>57</v>
      </c>
      <c r="I290" s="11" t="s">
        <v>52</v>
      </c>
      <c r="J290" s="11" t="s">
        <v>37</v>
      </c>
      <c r="K290" s="11" t="s">
        <v>53</v>
      </c>
      <c r="L290" s="11" t="s">
        <v>54</v>
      </c>
      <c r="M290" s="11" t="s">
        <v>58</v>
      </c>
      <c r="N290" s="11" t="s">
        <v>56</v>
      </c>
    </row>
    <row r="291" spans="1:14" x14ac:dyDescent="0.3">
      <c r="A291" s="10">
        <v>3</v>
      </c>
      <c r="B291" s="11" t="s">
        <v>213</v>
      </c>
      <c r="C291" s="11" t="s">
        <v>215</v>
      </c>
      <c r="D291" s="11" t="s">
        <v>16</v>
      </c>
      <c r="E291" s="12">
        <v>4.7155820000000001E-2</v>
      </c>
      <c r="F291" s="12">
        <v>5.48215630947025E-2</v>
      </c>
      <c r="G291" s="12">
        <v>5.9412079564932899E-2</v>
      </c>
      <c r="H291" s="11" t="s">
        <v>59</v>
      </c>
      <c r="I291" s="11" t="s">
        <v>52</v>
      </c>
      <c r="J291" s="11" t="s">
        <v>37</v>
      </c>
      <c r="K291" s="11" t="s">
        <v>53</v>
      </c>
      <c r="L291" s="11" t="s">
        <v>60</v>
      </c>
      <c r="M291" s="11" t="s">
        <v>61</v>
      </c>
      <c r="N291" s="11" t="s">
        <v>56</v>
      </c>
    </row>
    <row r="292" spans="1:14" x14ac:dyDescent="0.3">
      <c r="A292" s="10">
        <v>3</v>
      </c>
      <c r="B292" s="11" t="s">
        <v>213</v>
      </c>
      <c r="C292" s="11" t="s">
        <v>215</v>
      </c>
      <c r="D292" s="11" t="s">
        <v>16</v>
      </c>
      <c r="E292" s="12">
        <v>1.479805</v>
      </c>
      <c r="F292" s="12">
        <v>1.7203650191080599</v>
      </c>
      <c r="G292" s="12">
        <v>1.86442081593716</v>
      </c>
      <c r="H292" s="11" t="s">
        <v>62</v>
      </c>
      <c r="I292" s="11" t="s">
        <v>52</v>
      </c>
      <c r="J292" s="11" t="s">
        <v>37</v>
      </c>
      <c r="K292" s="11" t="s">
        <v>53</v>
      </c>
      <c r="L292" s="11" t="s">
        <v>60</v>
      </c>
      <c r="M292" s="11" t="s">
        <v>63</v>
      </c>
      <c r="N292" s="11" t="s">
        <v>56</v>
      </c>
    </row>
    <row r="293" spans="1:14" x14ac:dyDescent="0.3">
      <c r="A293" s="10">
        <v>3</v>
      </c>
      <c r="B293" s="11" t="s">
        <v>213</v>
      </c>
      <c r="C293" s="11" t="s">
        <v>215</v>
      </c>
      <c r="D293" s="11" t="s">
        <v>16</v>
      </c>
      <c r="E293" s="12">
        <v>1.0052300000000001</v>
      </c>
      <c r="F293" s="12">
        <v>1.1686421712036399</v>
      </c>
      <c r="G293" s="12">
        <v>1.2664991244147099</v>
      </c>
      <c r="H293" s="11" t="s">
        <v>64</v>
      </c>
      <c r="I293" s="11" t="s">
        <v>52</v>
      </c>
      <c r="J293" s="11" t="s">
        <v>37</v>
      </c>
      <c r="K293" s="11" t="s">
        <v>53</v>
      </c>
      <c r="L293" s="11" t="s">
        <v>60</v>
      </c>
      <c r="M293" s="11" t="s">
        <v>65</v>
      </c>
      <c r="N293" s="11" t="s">
        <v>56</v>
      </c>
    </row>
    <row r="294" spans="1:14" x14ac:dyDescent="0.3">
      <c r="A294" s="10">
        <v>3</v>
      </c>
      <c r="B294" s="11" t="s">
        <v>213</v>
      </c>
      <c r="C294" s="11" t="s">
        <v>215</v>
      </c>
      <c r="D294" s="11" t="s">
        <v>16</v>
      </c>
      <c r="E294" s="12">
        <v>1.41E-2</v>
      </c>
      <c r="F294" s="12">
        <v>1.41E-2</v>
      </c>
      <c r="G294" s="12">
        <v>1.41E-2</v>
      </c>
      <c r="H294" s="11" t="s">
        <v>374</v>
      </c>
      <c r="I294" s="11" t="s">
        <v>38</v>
      </c>
      <c r="J294" s="11" t="s">
        <v>37</v>
      </c>
      <c r="K294" s="11" t="s">
        <v>375</v>
      </c>
      <c r="L294" s="11" t="s">
        <v>376</v>
      </c>
      <c r="M294" s="11" t="s">
        <v>377</v>
      </c>
      <c r="N294" s="11" t="s">
        <v>56</v>
      </c>
    </row>
    <row r="295" spans="1:14" x14ac:dyDescent="0.3">
      <c r="A295" s="10">
        <v>3</v>
      </c>
      <c r="B295" s="11" t="s">
        <v>213</v>
      </c>
      <c r="C295" s="11" t="s">
        <v>215</v>
      </c>
      <c r="D295" s="11" t="s">
        <v>16</v>
      </c>
      <c r="E295" s="12">
        <v>2.5915569999999999</v>
      </c>
      <c r="F295" s="12">
        <v>3.01530371888507</v>
      </c>
      <c r="G295" s="12">
        <v>3.00027582614893</v>
      </c>
      <c r="H295" s="11" t="s">
        <v>227</v>
      </c>
      <c r="I295" s="11" t="s">
        <v>67</v>
      </c>
      <c r="J295" s="11" t="s">
        <v>68</v>
      </c>
      <c r="K295" s="11" t="s">
        <v>228</v>
      </c>
      <c r="L295" s="11" t="s">
        <v>229</v>
      </c>
      <c r="M295" s="11" t="s">
        <v>230</v>
      </c>
      <c r="N295" s="11" t="s">
        <v>56</v>
      </c>
    </row>
    <row r="296" spans="1:14" x14ac:dyDescent="0.3">
      <c r="A296" s="10">
        <v>3</v>
      </c>
      <c r="B296" s="11" t="s">
        <v>213</v>
      </c>
      <c r="C296" s="11" t="s">
        <v>215</v>
      </c>
      <c r="D296" s="11" t="s">
        <v>16</v>
      </c>
      <c r="E296" s="12">
        <v>0.26614369999999998</v>
      </c>
      <c r="F296" s="12">
        <v>0.309660983095426</v>
      </c>
      <c r="G296" s="12">
        <v>0.30811767188290001</v>
      </c>
      <c r="H296" s="11" t="s">
        <v>231</v>
      </c>
      <c r="I296" s="11" t="s">
        <v>67</v>
      </c>
      <c r="J296" s="11" t="s">
        <v>68</v>
      </c>
      <c r="K296" s="11" t="s">
        <v>228</v>
      </c>
      <c r="L296" s="11" t="s">
        <v>229</v>
      </c>
      <c r="M296" s="11" t="s">
        <v>232</v>
      </c>
      <c r="N296" s="11" t="s">
        <v>56</v>
      </c>
    </row>
    <row r="297" spans="1:14" x14ac:dyDescent="0.3">
      <c r="A297" s="10">
        <v>3</v>
      </c>
      <c r="B297" s="11" t="s">
        <v>213</v>
      </c>
      <c r="C297" s="11" t="s">
        <v>215</v>
      </c>
      <c r="D297" s="11" t="s">
        <v>16</v>
      </c>
      <c r="E297" s="12">
        <v>3.553048</v>
      </c>
      <c r="F297" s="12">
        <v>4.1340085700515798</v>
      </c>
      <c r="G297" s="12">
        <v>4.1134051936912099</v>
      </c>
      <c r="H297" s="11" t="s">
        <v>233</v>
      </c>
      <c r="I297" s="11" t="s">
        <v>67</v>
      </c>
      <c r="J297" s="11" t="s">
        <v>68</v>
      </c>
      <c r="K297" s="11" t="s">
        <v>228</v>
      </c>
      <c r="L297" s="11" t="s">
        <v>229</v>
      </c>
      <c r="M297" s="11" t="s">
        <v>234</v>
      </c>
      <c r="N297" s="11" t="s">
        <v>56</v>
      </c>
    </row>
    <row r="298" spans="1:14" x14ac:dyDescent="0.3">
      <c r="A298" s="10">
        <v>3</v>
      </c>
      <c r="B298" s="11" t="s">
        <v>213</v>
      </c>
      <c r="C298" s="11" t="s">
        <v>215</v>
      </c>
      <c r="D298" s="11" t="s">
        <v>16</v>
      </c>
      <c r="E298" s="12">
        <v>1.3854340000000001</v>
      </c>
      <c r="F298" s="12">
        <v>1.3854340000000001</v>
      </c>
      <c r="G298" s="12">
        <v>1.3854340000000001</v>
      </c>
      <c r="H298" s="11" t="s">
        <v>235</v>
      </c>
      <c r="I298" s="11" t="s">
        <v>236</v>
      </c>
      <c r="J298" s="11" t="s">
        <v>68</v>
      </c>
      <c r="K298" s="11" t="s">
        <v>237</v>
      </c>
      <c r="L298" s="11" t="s">
        <v>238</v>
      </c>
      <c r="M298" s="11" t="s">
        <v>239</v>
      </c>
      <c r="N298" s="11" t="s">
        <v>56</v>
      </c>
    </row>
    <row r="299" spans="1:14" x14ac:dyDescent="0.3">
      <c r="A299" s="10">
        <v>3</v>
      </c>
      <c r="B299" s="11" t="s">
        <v>213</v>
      </c>
      <c r="C299" s="11" t="s">
        <v>215</v>
      </c>
      <c r="D299" s="11" t="s">
        <v>16</v>
      </c>
      <c r="E299" s="12">
        <v>9.3101199999999995</v>
      </c>
      <c r="F299" s="12">
        <v>9.3101199999999995</v>
      </c>
      <c r="G299" s="12">
        <v>9.3101199999999995</v>
      </c>
      <c r="H299" s="11" t="s">
        <v>240</v>
      </c>
      <c r="I299" s="11" t="s">
        <v>236</v>
      </c>
      <c r="J299" s="11" t="s">
        <v>68</v>
      </c>
      <c r="K299" s="11" t="s">
        <v>237</v>
      </c>
      <c r="L299" s="11" t="s">
        <v>238</v>
      </c>
      <c r="M299" s="11" t="s">
        <v>241</v>
      </c>
      <c r="N299" s="11" t="s">
        <v>56</v>
      </c>
    </row>
    <row r="300" spans="1:14" x14ac:dyDescent="0.3">
      <c r="A300" s="10">
        <v>3</v>
      </c>
      <c r="B300" s="11" t="s">
        <v>213</v>
      </c>
      <c r="C300" s="11" t="s">
        <v>215</v>
      </c>
      <c r="D300" s="11" t="s">
        <v>16</v>
      </c>
      <c r="E300" s="12">
        <v>0.91957359999999999</v>
      </c>
      <c r="F300" s="12">
        <v>0.85639902778720001</v>
      </c>
      <c r="G300" s="12">
        <v>0.81842063216000005</v>
      </c>
      <c r="H300" s="11" t="s">
        <v>242</v>
      </c>
      <c r="I300" s="11" t="s">
        <v>243</v>
      </c>
      <c r="J300" s="11" t="s">
        <v>68</v>
      </c>
      <c r="K300" s="11" t="s">
        <v>244</v>
      </c>
      <c r="L300" s="11" t="s">
        <v>245</v>
      </c>
      <c r="M300" s="11" t="s">
        <v>246</v>
      </c>
      <c r="N300" s="11" t="s">
        <v>56</v>
      </c>
    </row>
    <row r="301" spans="1:14" x14ac:dyDescent="0.3">
      <c r="A301" s="10">
        <v>3</v>
      </c>
      <c r="B301" s="11" t="s">
        <v>213</v>
      </c>
      <c r="C301" s="11" t="s">
        <v>215</v>
      </c>
      <c r="D301" s="11" t="s">
        <v>16</v>
      </c>
      <c r="E301" s="12">
        <v>9.1041280000000002E-2</v>
      </c>
      <c r="F301" s="12">
        <v>9.0185508610079998E-2</v>
      </c>
      <c r="G301" s="12">
        <v>8.966657321832E-2</v>
      </c>
      <c r="H301" s="11" t="s">
        <v>247</v>
      </c>
      <c r="I301" s="11" t="s">
        <v>243</v>
      </c>
      <c r="J301" s="11" t="s">
        <v>68</v>
      </c>
      <c r="K301" s="11" t="s">
        <v>244</v>
      </c>
      <c r="L301" s="11" t="s">
        <v>248</v>
      </c>
      <c r="M301" s="11" t="s">
        <v>246</v>
      </c>
      <c r="N301" s="11" t="s">
        <v>56</v>
      </c>
    </row>
    <row r="302" spans="1:14" x14ac:dyDescent="0.3">
      <c r="A302" s="10">
        <v>3</v>
      </c>
      <c r="B302" s="11" t="s">
        <v>213</v>
      </c>
      <c r="C302" s="11" t="s">
        <v>215</v>
      </c>
      <c r="D302" s="11" t="s">
        <v>16</v>
      </c>
      <c r="E302" s="12">
        <v>0.21231855999999999</v>
      </c>
      <c r="F302" s="12">
        <v>0.21231859910000001</v>
      </c>
      <c r="G302" s="12">
        <v>0.21231859910000001</v>
      </c>
      <c r="H302" s="11" t="s">
        <v>249</v>
      </c>
      <c r="I302" s="11" t="s">
        <v>243</v>
      </c>
      <c r="J302" s="11" t="s">
        <v>68</v>
      </c>
      <c r="K302" s="11" t="s">
        <v>244</v>
      </c>
      <c r="L302" s="11" t="s">
        <v>250</v>
      </c>
      <c r="M302" s="11" t="s">
        <v>246</v>
      </c>
      <c r="N302" s="11" t="s">
        <v>56</v>
      </c>
    </row>
    <row r="303" spans="1:14" x14ac:dyDescent="0.3">
      <c r="A303" s="10">
        <v>3</v>
      </c>
      <c r="B303" s="11" t="s">
        <v>213</v>
      </c>
      <c r="C303" s="11" t="s">
        <v>215</v>
      </c>
      <c r="D303" s="11" t="s">
        <v>16</v>
      </c>
      <c r="E303" s="12">
        <v>0.66476992000000001</v>
      </c>
      <c r="F303" s="12">
        <v>0.66477004260000006</v>
      </c>
      <c r="G303" s="12">
        <v>0.66477004260000006</v>
      </c>
      <c r="H303" s="11" t="s">
        <v>251</v>
      </c>
      <c r="I303" s="11" t="s">
        <v>243</v>
      </c>
      <c r="J303" s="11" t="s">
        <v>68</v>
      </c>
      <c r="K303" s="11" t="s">
        <v>244</v>
      </c>
      <c r="L303" s="11" t="s">
        <v>252</v>
      </c>
      <c r="M303" s="11" t="s">
        <v>246</v>
      </c>
      <c r="N303" s="11" t="s">
        <v>56</v>
      </c>
    </row>
    <row r="304" spans="1:14" x14ac:dyDescent="0.3">
      <c r="A304" s="10">
        <v>3</v>
      </c>
      <c r="B304" s="11" t="s">
        <v>213</v>
      </c>
      <c r="C304" s="11" t="s">
        <v>215</v>
      </c>
      <c r="D304" s="11" t="s">
        <v>16</v>
      </c>
      <c r="E304" s="12">
        <v>8.582592E-2</v>
      </c>
      <c r="F304" s="12">
        <v>8.5825938399999996E-2</v>
      </c>
      <c r="G304" s="12">
        <v>8.5825938399999996E-2</v>
      </c>
      <c r="H304" s="11" t="s">
        <v>253</v>
      </c>
      <c r="I304" s="11" t="s">
        <v>243</v>
      </c>
      <c r="J304" s="11" t="s">
        <v>68</v>
      </c>
      <c r="K304" s="11" t="s">
        <v>244</v>
      </c>
      <c r="L304" s="11" t="s">
        <v>254</v>
      </c>
      <c r="M304" s="11" t="s">
        <v>255</v>
      </c>
      <c r="N304" s="11" t="s">
        <v>56</v>
      </c>
    </row>
    <row r="305" spans="1:14" x14ac:dyDescent="0.3">
      <c r="A305" s="10">
        <v>3</v>
      </c>
      <c r="B305" s="11" t="s">
        <v>213</v>
      </c>
      <c r="C305" s="11" t="s">
        <v>215</v>
      </c>
      <c r="D305" s="11" t="s">
        <v>16</v>
      </c>
      <c r="E305" s="12">
        <v>0.40327940000000001</v>
      </c>
      <c r="F305" s="12">
        <v>0.4032794864</v>
      </c>
      <c r="G305" s="12">
        <v>0.4032794864</v>
      </c>
      <c r="H305" s="11" t="s">
        <v>256</v>
      </c>
      <c r="I305" s="11" t="s">
        <v>243</v>
      </c>
      <c r="J305" s="11" t="s">
        <v>68</v>
      </c>
      <c r="K305" s="11" t="s">
        <v>244</v>
      </c>
      <c r="L305" s="11" t="s">
        <v>257</v>
      </c>
      <c r="M305" s="11" t="s">
        <v>255</v>
      </c>
      <c r="N305" s="11" t="s">
        <v>56</v>
      </c>
    </row>
    <row r="306" spans="1:14" x14ac:dyDescent="0.3">
      <c r="A306" s="10">
        <v>3</v>
      </c>
      <c r="B306" s="11" t="s">
        <v>213</v>
      </c>
      <c r="C306" s="11" t="s">
        <v>215</v>
      </c>
      <c r="D306" s="11" t="s">
        <v>16</v>
      </c>
      <c r="E306" s="12">
        <v>7.0833463999999999E-2</v>
      </c>
      <c r="F306" s="12">
        <v>7.0833451999999894E-2</v>
      </c>
      <c r="G306" s="12">
        <v>7.0833451999999894E-2</v>
      </c>
      <c r="H306" s="11" t="s">
        <v>258</v>
      </c>
      <c r="I306" s="11" t="s">
        <v>243</v>
      </c>
      <c r="J306" s="11" t="s">
        <v>68</v>
      </c>
      <c r="K306" s="11" t="s">
        <v>244</v>
      </c>
      <c r="L306" s="11" t="s">
        <v>259</v>
      </c>
      <c r="M306" s="11" t="s">
        <v>260</v>
      </c>
      <c r="N306" s="11" t="s">
        <v>56</v>
      </c>
    </row>
    <row r="307" spans="1:14" x14ac:dyDescent="0.3">
      <c r="A307" s="10">
        <v>3</v>
      </c>
      <c r="B307" s="11" t="s">
        <v>213</v>
      </c>
      <c r="C307" s="11" t="s">
        <v>215</v>
      </c>
      <c r="D307" s="11" t="s">
        <v>16</v>
      </c>
      <c r="E307" s="12">
        <v>8.6587488000000004E-2</v>
      </c>
      <c r="F307" s="12">
        <v>8.6587503899999904E-2</v>
      </c>
      <c r="G307" s="12">
        <v>8.6587503899999904E-2</v>
      </c>
      <c r="H307" s="11" t="s">
        <v>261</v>
      </c>
      <c r="I307" s="11" t="s">
        <v>243</v>
      </c>
      <c r="J307" s="11" t="s">
        <v>68</v>
      </c>
      <c r="K307" s="11" t="s">
        <v>244</v>
      </c>
      <c r="L307" s="11" t="s">
        <v>262</v>
      </c>
      <c r="M307" s="11" t="s">
        <v>74</v>
      </c>
      <c r="N307" s="11" t="s">
        <v>56</v>
      </c>
    </row>
    <row r="308" spans="1:14" x14ac:dyDescent="0.3">
      <c r="A308" s="10">
        <v>3</v>
      </c>
      <c r="B308" s="11" t="s">
        <v>213</v>
      </c>
      <c r="C308" s="11" t="s">
        <v>215</v>
      </c>
      <c r="D308" s="11" t="s">
        <v>16</v>
      </c>
      <c r="E308" s="12">
        <v>0.30652256</v>
      </c>
      <c r="F308" s="12">
        <v>0.33542758137984002</v>
      </c>
      <c r="G308" s="12">
        <v>0.35277675537792003</v>
      </c>
      <c r="H308" s="11" t="s">
        <v>263</v>
      </c>
      <c r="I308" s="11" t="s">
        <v>243</v>
      </c>
      <c r="J308" s="11" t="s">
        <v>68</v>
      </c>
      <c r="K308" s="11" t="s">
        <v>244</v>
      </c>
      <c r="L308" s="11" t="s">
        <v>264</v>
      </c>
      <c r="M308" s="11" t="s">
        <v>265</v>
      </c>
      <c r="N308" s="11" t="s">
        <v>56</v>
      </c>
    </row>
    <row r="309" spans="1:14" x14ac:dyDescent="0.3">
      <c r="A309" s="10">
        <v>3</v>
      </c>
      <c r="B309" s="11" t="s">
        <v>213</v>
      </c>
      <c r="C309" s="11" t="s">
        <v>215</v>
      </c>
      <c r="D309" s="11" t="s">
        <v>16</v>
      </c>
      <c r="E309" s="12">
        <v>1.007757792351E-2</v>
      </c>
      <c r="F309" s="12">
        <v>1.1715808864642499E-2</v>
      </c>
      <c r="G309" s="12">
        <v>1.2696839147604499E-2</v>
      </c>
      <c r="H309" s="11" t="s">
        <v>66</v>
      </c>
      <c r="I309" s="11" t="s">
        <v>67</v>
      </c>
      <c r="J309" s="11" t="s">
        <v>68</v>
      </c>
      <c r="K309" s="11" t="s">
        <v>69</v>
      </c>
      <c r="L309" s="11" t="s">
        <v>70</v>
      </c>
      <c r="M309" s="11" t="s">
        <v>71</v>
      </c>
      <c r="N309" s="11" t="s">
        <v>56</v>
      </c>
    </row>
    <row r="310" spans="1:14" x14ac:dyDescent="0.3">
      <c r="A310" s="10">
        <v>3</v>
      </c>
      <c r="B310" s="11" t="s">
        <v>213</v>
      </c>
      <c r="C310" s="11" t="s">
        <v>215</v>
      </c>
      <c r="D310" s="11" t="s">
        <v>16</v>
      </c>
      <c r="E310" s="12">
        <v>4.0900000000000002E-4</v>
      </c>
      <c r="F310" s="12">
        <v>4.0900000000000002E-4</v>
      </c>
      <c r="G310" s="12">
        <v>4.0900000000000002E-4</v>
      </c>
      <c r="H310" s="11" t="s">
        <v>378</v>
      </c>
      <c r="I310" s="11" t="s">
        <v>50</v>
      </c>
      <c r="J310" s="11" t="s">
        <v>68</v>
      </c>
      <c r="K310" s="11" t="s">
        <v>69</v>
      </c>
      <c r="L310" s="11" t="s">
        <v>379</v>
      </c>
      <c r="M310" s="11" t="s">
        <v>380</v>
      </c>
      <c r="N310" s="11" t="s">
        <v>56</v>
      </c>
    </row>
    <row r="311" spans="1:14" x14ac:dyDescent="0.3">
      <c r="A311" s="10">
        <v>3</v>
      </c>
      <c r="B311" s="11" t="s">
        <v>213</v>
      </c>
      <c r="C311" s="11" t="s">
        <v>215</v>
      </c>
      <c r="D311" s="11" t="s">
        <v>16</v>
      </c>
      <c r="E311" s="12">
        <v>2.6569850000000002</v>
      </c>
      <c r="F311" s="12">
        <v>3.0889097214125001</v>
      </c>
      <c r="G311" s="12">
        <v>3.3475614298051299</v>
      </c>
      <c r="H311" s="11" t="s">
        <v>72</v>
      </c>
      <c r="I311" s="11" t="s">
        <v>67</v>
      </c>
      <c r="J311" s="11" t="s">
        <v>68</v>
      </c>
      <c r="K311" s="11" t="s">
        <v>69</v>
      </c>
      <c r="L311" s="11" t="s">
        <v>73</v>
      </c>
      <c r="M311" s="11" t="s">
        <v>74</v>
      </c>
      <c r="N311" s="11" t="s">
        <v>56</v>
      </c>
    </row>
    <row r="312" spans="1:14" x14ac:dyDescent="0.3">
      <c r="A312" s="10">
        <v>3</v>
      </c>
      <c r="B312" s="11" t="s">
        <v>213</v>
      </c>
      <c r="C312" s="11" t="s">
        <v>215</v>
      </c>
      <c r="D312" s="11" t="s">
        <v>16</v>
      </c>
      <c r="E312" s="12">
        <v>104.570894</v>
      </c>
      <c r="F312" s="12">
        <v>104.570894</v>
      </c>
      <c r="G312" s="12">
        <v>104.570894</v>
      </c>
      <c r="H312" s="11" t="s">
        <v>268</v>
      </c>
      <c r="I312" s="11" t="s">
        <v>269</v>
      </c>
      <c r="J312" s="11" t="s">
        <v>68</v>
      </c>
      <c r="K312" s="11" t="s">
        <v>270</v>
      </c>
      <c r="L312" s="11" t="s">
        <v>271</v>
      </c>
      <c r="M312" s="11" t="s">
        <v>266</v>
      </c>
      <c r="N312" s="11" t="s">
        <v>56</v>
      </c>
    </row>
    <row r="313" spans="1:14" x14ac:dyDescent="0.3">
      <c r="A313" s="10">
        <v>3</v>
      </c>
      <c r="B313" s="11" t="s">
        <v>213</v>
      </c>
      <c r="C313" s="11" t="s">
        <v>215</v>
      </c>
      <c r="D313" s="11" t="s">
        <v>16</v>
      </c>
      <c r="E313" s="12">
        <v>15.80091</v>
      </c>
      <c r="F313" s="12">
        <v>15.80091</v>
      </c>
      <c r="G313" s="12">
        <v>15.80091</v>
      </c>
      <c r="H313" s="11" t="s">
        <v>272</v>
      </c>
      <c r="I313" s="11" t="s">
        <v>269</v>
      </c>
      <c r="J313" s="11" t="s">
        <v>68</v>
      </c>
      <c r="K313" s="11" t="s">
        <v>270</v>
      </c>
      <c r="L313" s="11" t="s">
        <v>271</v>
      </c>
      <c r="M313" s="11" t="s">
        <v>267</v>
      </c>
      <c r="N313" s="11" t="s">
        <v>56</v>
      </c>
    </row>
    <row r="314" spans="1:14" x14ac:dyDescent="0.3">
      <c r="A314" s="10">
        <v>3</v>
      </c>
      <c r="B314" s="11" t="s">
        <v>213</v>
      </c>
      <c r="C314" s="11" t="s">
        <v>215</v>
      </c>
      <c r="D314" s="11" t="s">
        <v>16</v>
      </c>
      <c r="E314" s="12">
        <v>10.36917332</v>
      </c>
      <c r="F314" s="12">
        <v>9.9788520786048291</v>
      </c>
      <c r="G314" s="12">
        <v>11.003187681283899</v>
      </c>
      <c r="H314" s="11" t="s">
        <v>100</v>
      </c>
      <c r="I314" s="11" t="s">
        <v>23</v>
      </c>
      <c r="J314" s="11" t="s">
        <v>101</v>
      </c>
      <c r="K314" s="11" t="s">
        <v>102</v>
      </c>
      <c r="L314" s="11" t="s">
        <v>103</v>
      </c>
      <c r="M314" s="11" t="s">
        <v>104</v>
      </c>
      <c r="N314" s="11" t="s">
        <v>56</v>
      </c>
    </row>
    <row r="315" spans="1:14" x14ac:dyDescent="0.3">
      <c r="A315" s="10">
        <v>3</v>
      </c>
      <c r="B315" s="11" t="s">
        <v>213</v>
      </c>
      <c r="C315" s="11" t="s">
        <v>215</v>
      </c>
      <c r="D315" s="11" t="s">
        <v>16</v>
      </c>
      <c r="E315" s="12">
        <v>0.37502311900000002</v>
      </c>
      <c r="F315" s="12">
        <v>0.43598761680383502</v>
      </c>
      <c r="G315" s="12">
        <v>0.47249530142233398</v>
      </c>
      <c r="H315" s="11" t="s">
        <v>105</v>
      </c>
      <c r="I315" s="11" t="s">
        <v>106</v>
      </c>
      <c r="J315" s="11" t="s">
        <v>101</v>
      </c>
      <c r="K315" s="11" t="s">
        <v>107</v>
      </c>
      <c r="L315" s="11" t="s">
        <v>108</v>
      </c>
      <c r="M315" s="11" t="s">
        <v>104</v>
      </c>
      <c r="N315" s="11" t="s">
        <v>56</v>
      </c>
    </row>
    <row r="316" spans="1:14" x14ac:dyDescent="0.3">
      <c r="A316" s="10">
        <v>3</v>
      </c>
      <c r="B316" s="11" t="s">
        <v>213</v>
      </c>
      <c r="C316" s="11" t="s">
        <v>215</v>
      </c>
      <c r="D316" s="11" t="s">
        <v>16</v>
      </c>
      <c r="E316" s="12">
        <v>45.597461269999997</v>
      </c>
      <c r="F316" s="12">
        <v>53.009874496330703</v>
      </c>
      <c r="G316" s="12">
        <v>57.448688135042303</v>
      </c>
      <c r="H316" s="11" t="s">
        <v>109</v>
      </c>
      <c r="I316" s="11" t="s">
        <v>26</v>
      </c>
      <c r="J316" s="11" t="s">
        <v>101</v>
      </c>
      <c r="K316" s="11" t="s">
        <v>110</v>
      </c>
      <c r="L316" s="11" t="s">
        <v>108</v>
      </c>
      <c r="M316" s="11" t="s">
        <v>104</v>
      </c>
      <c r="N316" s="11" t="s">
        <v>56</v>
      </c>
    </row>
    <row r="317" spans="1:14" x14ac:dyDescent="0.3">
      <c r="A317" s="10">
        <v>3</v>
      </c>
      <c r="B317" s="11" t="s">
        <v>213</v>
      </c>
      <c r="C317" s="11" t="s">
        <v>215</v>
      </c>
      <c r="D317" s="11" t="s">
        <v>16</v>
      </c>
      <c r="E317" s="12">
        <v>17.90174</v>
      </c>
      <c r="F317" s="12">
        <v>19.7063320695875</v>
      </c>
      <c r="G317" s="12">
        <v>20.077824484376499</v>
      </c>
      <c r="H317" s="11" t="s">
        <v>111</v>
      </c>
      <c r="I317" s="11" t="s">
        <v>112</v>
      </c>
      <c r="J317" s="11" t="s">
        <v>101</v>
      </c>
      <c r="K317" s="11" t="s">
        <v>113</v>
      </c>
      <c r="L317" s="11" t="s">
        <v>114</v>
      </c>
      <c r="M317" s="11" t="s">
        <v>115</v>
      </c>
      <c r="N317" s="11" t="s">
        <v>56</v>
      </c>
    </row>
    <row r="318" spans="1:14" x14ac:dyDescent="0.3">
      <c r="A318" s="10">
        <v>3</v>
      </c>
      <c r="B318" s="11" t="s">
        <v>213</v>
      </c>
      <c r="C318" s="11" t="s">
        <v>215</v>
      </c>
      <c r="D318" s="11" t="s">
        <v>16</v>
      </c>
      <c r="E318" s="12">
        <v>3.8384429999999998</v>
      </c>
      <c r="F318" s="12">
        <v>4.2253787837486003</v>
      </c>
      <c r="G318" s="12">
        <v>4.3050331893594498</v>
      </c>
      <c r="H318" s="11" t="s">
        <v>311</v>
      </c>
      <c r="I318" s="11" t="s">
        <v>112</v>
      </c>
      <c r="J318" s="11" t="s">
        <v>101</v>
      </c>
      <c r="K318" s="11" t="s">
        <v>113</v>
      </c>
      <c r="L318" s="11" t="s">
        <v>114</v>
      </c>
      <c r="M318" s="11" t="s">
        <v>312</v>
      </c>
      <c r="N318" s="11" t="s">
        <v>56</v>
      </c>
    </row>
    <row r="319" spans="1:14" x14ac:dyDescent="0.3">
      <c r="A319" s="10">
        <v>3</v>
      </c>
      <c r="B319" s="11" t="s">
        <v>213</v>
      </c>
      <c r="C319" s="11" t="s">
        <v>215</v>
      </c>
      <c r="D319" s="11" t="s">
        <v>16</v>
      </c>
      <c r="E319" s="12">
        <v>3.340497</v>
      </c>
      <c r="F319" s="12">
        <v>3.340497</v>
      </c>
      <c r="G319" s="12">
        <v>3.340497</v>
      </c>
      <c r="H319" s="11" t="s">
        <v>116</v>
      </c>
      <c r="I319" s="11" t="s">
        <v>112</v>
      </c>
      <c r="J319" s="11" t="s">
        <v>101</v>
      </c>
      <c r="K319" s="11" t="s">
        <v>113</v>
      </c>
      <c r="L319" s="11" t="s">
        <v>117</v>
      </c>
      <c r="M319" s="11" t="s">
        <v>104</v>
      </c>
      <c r="N319" s="11" t="s">
        <v>56</v>
      </c>
    </row>
    <row r="320" spans="1:14" x14ac:dyDescent="0.3">
      <c r="A320" s="10">
        <v>3</v>
      </c>
      <c r="B320" s="11" t="s">
        <v>213</v>
      </c>
      <c r="C320" s="11" t="s">
        <v>215</v>
      </c>
      <c r="D320" s="11" t="s">
        <v>16</v>
      </c>
      <c r="E320" s="12">
        <v>26.044029999999999</v>
      </c>
      <c r="F320" s="12">
        <v>28.669408873679298</v>
      </c>
      <c r="G320" s="12">
        <v>29.209868046672401</v>
      </c>
      <c r="H320" s="11" t="s">
        <v>118</v>
      </c>
      <c r="I320" s="11" t="s">
        <v>112</v>
      </c>
      <c r="J320" s="11" t="s">
        <v>101</v>
      </c>
      <c r="K320" s="11" t="s">
        <v>113</v>
      </c>
      <c r="L320" s="11" t="s">
        <v>119</v>
      </c>
      <c r="M320" s="11" t="s">
        <v>104</v>
      </c>
      <c r="N320" s="11" t="s">
        <v>56</v>
      </c>
    </row>
    <row r="321" spans="1:14" x14ac:dyDescent="0.3">
      <c r="A321" s="10">
        <v>3</v>
      </c>
      <c r="B321" s="11" t="s">
        <v>213</v>
      </c>
      <c r="C321" s="11" t="s">
        <v>215</v>
      </c>
      <c r="D321" s="11" t="s">
        <v>16</v>
      </c>
      <c r="E321" s="12">
        <v>9.8118088609999994</v>
      </c>
      <c r="F321" s="12">
        <v>10.4770352757472</v>
      </c>
      <c r="G321" s="12">
        <v>10.6541253583465</v>
      </c>
      <c r="H321" s="11" t="s">
        <v>313</v>
      </c>
      <c r="I321" s="11" t="s">
        <v>112</v>
      </c>
      <c r="J321" s="11" t="s">
        <v>101</v>
      </c>
      <c r="K321" s="11" t="s">
        <v>113</v>
      </c>
      <c r="L321" s="11" t="s">
        <v>314</v>
      </c>
      <c r="M321" s="11" t="s">
        <v>108</v>
      </c>
      <c r="N321" s="11" t="s">
        <v>56</v>
      </c>
    </row>
    <row r="322" spans="1:14" x14ac:dyDescent="0.3">
      <c r="A322" s="10">
        <v>3</v>
      </c>
      <c r="B322" s="11" t="s">
        <v>213</v>
      </c>
      <c r="C322" s="11" t="s">
        <v>215</v>
      </c>
      <c r="D322" s="11" t="s">
        <v>16</v>
      </c>
      <c r="E322" s="12">
        <v>129.15966449999999</v>
      </c>
      <c r="F322" s="12">
        <v>150.156114275552</v>
      </c>
      <c r="G322" s="12">
        <v>162.72952657496</v>
      </c>
      <c r="H322" s="11" t="s">
        <v>120</v>
      </c>
      <c r="I322" s="11" t="s">
        <v>112</v>
      </c>
      <c r="J322" s="11" t="s">
        <v>101</v>
      </c>
      <c r="K322" s="11" t="s">
        <v>121</v>
      </c>
      <c r="L322" s="11" t="s">
        <v>122</v>
      </c>
      <c r="M322" s="11" t="s">
        <v>104</v>
      </c>
      <c r="N322" s="11" t="s">
        <v>56</v>
      </c>
    </row>
    <row r="323" spans="1:14" x14ac:dyDescent="0.3">
      <c r="A323" s="10">
        <v>3</v>
      </c>
      <c r="B323" s="11" t="s">
        <v>213</v>
      </c>
      <c r="C323" s="11" t="s">
        <v>215</v>
      </c>
      <c r="D323" s="11" t="s">
        <v>16</v>
      </c>
      <c r="E323" s="12">
        <v>5.8708587679999997</v>
      </c>
      <c r="F323" s="12">
        <v>6.8252371471856401</v>
      </c>
      <c r="G323" s="12">
        <v>7.3967524737964601</v>
      </c>
      <c r="H323" s="11" t="s">
        <v>123</v>
      </c>
      <c r="I323" s="11" t="s">
        <v>112</v>
      </c>
      <c r="J323" s="11" t="s">
        <v>101</v>
      </c>
      <c r="K323" s="11" t="s">
        <v>121</v>
      </c>
      <c r="L323" s="11" t="s">
        <v>124</v>
      </c>
      <c r="M323" s="11" t="s">
        <v>104</v>
      </c>
      <c r="N323" s="11" t="s">
        <v>56</v>
      </c>
    </row>
    <row r="324" spans="1:14" x14ac:dyDescent="0.3">
      <c r="A324" s="10">
        <v>3</v>
      </c>
      <c r="B324" s="11" t="s">
        <v>213</v>
      </c>
      <c r="C324" s="11" t="s">
        <v>215</v>
      </c>
      <c r="D324" s="11" t="s">
        <v>16</v>
      </c>
      <c r="E324" s="12">
        <v>108.8934563</v>
      </c>
      <c r="F324" s="12">
        <v>126.595391303781</v>
      </c>
      <c r="G324" s="12">
        <v>137.19593233234301</v>
      </c>
      <c r="H324" s="11" t="s">
        <v>125</v>
      </c>
      <c r="I324" s="11" t="s">
        <v>112</v>
      </c>
      <c r="J324" s="11" t="s">
        <v>101</v>
      </c>
      <c r="K324" s="11" t="s">
        <v>121</v>
      </c>
      <c r="L324" s="11" t="s">
        <v>126</v>
      </c>
      <c r="M324" s="11" t="s">
        <v>104</v>
      </c>
      <c r="N324" s="11" t="s">
        <v>56</v>
      </c>
    </row>
    <row r="325" spans="1:14" x14ac:dyDescent="0.3">
      <c r="A325" s="10">
        <v>3</v>
      </c>
      <c r="B325" s="11" t="s">
        <v>213</v>
      </c>
      <c r="C325" s="11" t="s">
        <v>215</v>
      </c>
      <c r="D325" s="11" t="s">
        <v>16</v>
      </c>
      <c r="E325" s="12">
        <v>8.0084776219999991</v>
      </c>
      <c r="F325" s="12">
        <v>9.3103515376678008</v>
      </c>
      <c r="G325" s="12">
        <v>10.0899594084516</v>
      </c>
      <c r="H325" s="11" t="s">
        <v>127</v>
      </c>
      <c r="I325" s="11" t="s">
        <v>112</v>
      </c>
      <c r="J325" s="11" t="s">
        <v>101</v>
      </c>
      <c r="K325" s="11" t="s">
        <v>121</v>
      </c>
      <c r="L325" s="11" t="s">
        <v>128</v>
      </c>
      <c r="M325" s="11" t="s">
        <v>104</v>
      </c>
      <c r="N325" s="11" t="s">
        <v>56</v>
      </c>
    </row>
    <row r="326" spans="1:14" x14ac:dyDescent="0.3">
      <c r="A326" s="10">
        <v>3</v>
      </c>
      <c r="B326" s="11" t="s">
        <v>213</v>
      </c>
      <c r="C326" s="11" t="s">
        <v>215</v>
      </c>
      <c r="D326" s="11" t="s">
        <v>16</v>
      </c>
      <c r="E326" s="12">
        <v>141.9313966</v>
      </c>
      <c r="F326" s="12">
        <v>165.004044332728</v>
      </c>
      <c r="G326" s="12">
        <v>178.82075696194599</v>
      </c>
      <c r="H326" s="11" t="s">
        <v>129</v>
      </c>
      <c r="I326" s="11" t="s">
        <v>112</v>
      </c>
      <c r="J326" s="11" t="s">
        <v>101</v>
      </c>
      <c r="K326" s="11" t="s">
        <v>121</v>
      </c>
      <c r="L326" s="11" t="s">
        <v>130</v>
      </c>
      <c r="M326" s="11" t="s">
        <v>104</v>
      </c>
      <c r="N326" s="11" t="s">
        <v>56</v>
      </c>
    </row>
    <row r="327" spans="1:14" x14ac:dyDescent="0.3">
      <c r="A327" s="10">
        <v>3</v>
      </c>
      <c r="B327" s="11" t="s">
        <v>213</v>
      </c>
      <c r="C327" s="11" t="s">
        <v>215</v>
      </c>
      <c r="D327" s="11" t="s">
        <v>16</v>
      </c>
      <c r="E327" s="12">
        <v>228.4030285</v>
      </c>
      <c r="F327" s="12">
        <v>265.53267524419903</v>
      </c>
      <c r="G327" s="12">
        <v>287.767213084486</v>
      </c>
      <c r="H327" s="11" t="s">
        <v>131</v>
      </c>
      <c r="I327" s="11" t="s">
        <v>112</v>
      </c>
      <c r="J327" s="11" t="s">
        <v>101</v>
      </c>
      <c r="K327" s="11" t="s">
        <v>121</v>
      </c>
      <c r="L327" s="11" t="s">
        <v>132</v>
      </c>
      <c r="M327" s="11" t="s">
        <v>104</v>
      </c>
      <c r="N327" s="11" t="s">
        <v>56</v>
      </c>
    </row>
    <row r="328" spans="1:14" x14ac:dyDescent="0.3">
      <c r="A328" s="10">
        <v>3</v>
      </c>
      <c r="B328" s="11" t="s">
        <v>213</v>
      </c>
      <c r="C328" s="11" t="s">
        <v>215</v>
      </c>
      <c r="D328" s="11" t="s">
        <v>16</v>
      </c>
      <c r="E328" s="12">
        <v>3.2887200000000001</v>
      </c>
      <c r="F328" s="12">
        <v>3.8233408088505301</v>
      </c>
      <c r="G328" s="12">
        <v>4.1434905448953403</v>
      </c>
      <c r="H328" s="11" t="s">
        <v>133</v>
      </c>
      <c r="I328" s="11" t="s">
        <v>112</v>
      </c>
      <c r="J328" s="11" t="s">
        <v>101</v>
      </c>
      <c r="K328" s="11" t="s">
        <v>121</v>
      </c>
      <c r="L328" s="11" t="s">
        <v>134</v>
      </c>
      <c r="M328" s="11" t="s">
        <v>135</v>
      </c>
      <c r="N328" s="11" t="s">
        <v>56</v>
      </c>
    </row>
    <row r="329" spans="1:14" x14ac:dyDescent="0.3">
      <c r="A329" s="10">
        <v>3</v>
      </c>
      <c r="B329" s="11" t="s">
        <v>213</v>
      </c>
      <c r="C329" s="11" t="s">
        <v>215</v>
      </c>
      <c r="D329" s="11" t="s">
        <v>16</v>
      </c>
      <c r="E329" s="12">
        <v>3.2887200000000001</v>
      </c>
      <c r="F329" s="12">
        <v>3.8233408088505301</v>
      </c>
      <c r="G329" s="12">
        <v>4.1434905448953403</v>
      </c>
      <c r="H329" s="11" t="s">
        <v>136</v>
      </c>
      <c r="I329" s="11" t="s">
        <v>112</v>
      </c>
      <c r="J329" s="11" t="s">
        <v>101</v>
      </c>
      <c r="K329" s="11" t="s">
        <v>121</v>
      </c>
      <c r="L329" s="11" t="s">
        <v>137</v>
      </c>
      <c r="M329" s="11" t="s">
        <v>104</v>
      </c>
      <c r="N329" s="11" t="s">
        <v>56</v>
      </c>
    </row>
    <row r="330" spans="1:14" x14ac:dyDescent="0.3">
      <c r="A330" s="10">
        <v>3</v>
      </c>
      <c r="B330" s="11" t="s">
        <v>213</v>
      </c>
      <c r="C330" s="11" t="s">
        <v>215</v>
      </c>
      <c r="D330" s="11" t="s">
        <v>16</v>
      </c>
      <c r="E330" s="12">
        <v>102.54295740000001</v>
      </c>
      <c r="F330" s="12">
        <v>119.21254277884501</v>
      </c>
      <c r="G330" s="12">
        <v>129.19487655759801</v>
      </c>
      <c r="H330" s="11" t="s">
        <v>141</v>
      </c>
      <c r="I330" s="11" t="s">
        <v>142</v>
      </c>
      <c r="J330" s="11" t="s">
        <v>101</v>
      </c>
      <c r="K330" s="11" t="s">
        <v>139</v>
      </c>
      <c r="L330" s="11" t="s">
        <v>143</v>
      </c>
      <c r="M330" s="11" t="s">
        <v>104</v>
      </c>
      <c r="N330" s="11" t="s">
        <v>56</v>
      </c>
    </row>
    <row r="331" spans="1:14" x14ac:dyDescent="0.3">
      <c r="A331" s="10">
        <v>3</v>
      </c>
      <c r="B331" s="11" t="s">
        <v>213</v>
      </c>
      <c r="C331" s="11" t="s">
        <v>215</v>
      </c>
      <c r="D331" s="11" t="s">
        <v>16</v>
      </c>
      <c r="E331" s="12">
        <v>17.019018989999999</v>
      </c>
      <c r="F331" s="12">
        <v>19.785664280044902</v>
      </c>
      <c r="G331" s="12">
        <v>21.442428746886101</v>
      </c>
      <c r="H331" s="11" t="s">
        <v>144</v>
      </c>
      <c r="I331" s="11" t="s">
        <v>24</v>
      </c>
      <c r="J331" s="11" t="s">
        <v>101</v>
      </c>
      <c r="K331" s="11" t="s">
        <v>139</v>
      </c>
      <c r="L331" s="11" t="s">
        <v>145</v>
      </c>
      <c r="M331" s="11" t="s">
        <v>104</v>
      </c>
      <c r="N331" s="11" t="s">
        <v>56</v>
      </c>
    </row>
    <row r="332" spans="1:14" x14ac:dyDescent="0.3">
      <c r="A332" s="10">
        <v>3</v>
      </c>
      <c r="B332" s="11" t="s">
        <v>213</v>
      </c>
      <c r="C332" s="11" t="s">
        <v>215</v>
      </c>
      <c r="D332" s="11" t="s">
        <v>16</v>
      </c>
      <c r="E332" s="12">
        <v>9.3729589000000002E-2</v>
      </c>
      <c r="F332" s="12">
        <v>8.5727717247145604E-2</v>
      </c>
      <c r="G332" s="12">
        <v>8.6380155050335194E-2</v>
      </c>
      <c r="H332" s="11" t="s">
        <v>315</v>
      </c>
      <c r="I332" s="11" t="s">
        <v>24</v>
      </c>
      <c r="J332" s="11" t="s">
        <v>101</v>
      </c>
      <c r="K332" s="11" t="s">
        <v>139</v>
      </c>
      <c r="L332" s="11" t="s">
        <v>316</v>
      </c>
      <c r="M332" s="11" t="s">
        <v>104</v>
      </c>
      <c r="N332" s="11" t="s">
        <v>56</v>
      </c>
    </row>
    <row r="333" spans="1:14" x14ac:dyDescent="0.3">
      <c r="A333" s="10">
        <v>3</v>
      </c>
      <c r="B333" s="11" t="s">
        <v>213</v>
      </c>
      <c r="C333" s="11" t="s">
        <v>215</v>
      </c>
      <c r="D333" s="11" t="s">
        <v>16</v>
      </c>
      <c r="E333" s="12">
        <v>28.439503370000001</v>
      </c>
      <c r="F333" s="12">
        <v>33.0626851230762</v>
      </c>
      <c r="G333" s="12">
        <v>35.831208894376601</v>
      </c>
      <c r="H333" s="11" t="s">
        <v>146</v>
      </c>
      <c r="I333" s="11" t="s">
        <v>24</v>
      </c>
      <c r="J333" s="11" t="s">
        <v>101</v>
      </c>
      <c r="K333" s="11" t="s">
        <v>139</v>
      </c>
      <c r="L333" s="11" t="s">
        <v>147</v>
      </c>
      <c r="M333" s="11" t="s">
        <v>104</v>
      </c>
      <c r="N333" s="11" t="s">
        <v>56</v>
      </c>
    </row>
    <row r="334" spans="1:14" x14ac:dyDescent="0.3">
      <c r="A334" s="10">
        <v>3</v>
      </c>
      <c r="B334" s="11" t="s">
        <v>213</v>
      </c>
      <c r="C334" s="11" t="s">
        <v>215</v>
      </c>
      <c r="D334" s="11" t="s">
        <v>16</v>
      </c>
      <c r="E334" s="12">
        <v>6.8139134000000004E-2</v>
      </c>
      <c r="F334" s="12">
        <v>6.768492440078E-2</v>
      </c>
      <c r="G334" s="12">
        <v>7.2527209916140201E-2</v>
      </c>
      <c r="H334" s="11" t="s">
        <v>317</v>
      </c>
      <c r="I334" s="11" t="s">
        <v>24</v>
      </c>
      <c r="J334" s="11" t="s">
        <v>101</v>
      </c>
      <c r="K334" s="11" t="s">
        <v>139</v>
      </c>
      <c r="L334" s="11" t="s">
        <v>318</v>
      </c>
      <c r="M334" s="11" t="s">
        <v>104</v>
      </c>
      <c r="N334" s="11" t="s">
        <v>56</v>
      </c>
    </row>
    <row r="335" spans="1:14" x14ac:dyDescent="0.3">
      <c r="A335" s="10">
        <v>3</v>
      </c>
      <c r="B335" s="11" t="s">
        <v>213</v>
      </c>
      <c r="C335" s="11" t="s">
        <v>215</v>
      </c>
      <c r="D335" s="11" t="s">
        <v>16</v>
      </c>
      <c r="E335" s="12">
        <v>17.908040769999999</v>
      </c>
      <c r="F335" s="12">
        <v>20.819207193832298</v>
      </c>
      <c r="G335" s="12">
        <v>22.562515996526098</v>
      </c>
      <c r="H335" s="11" t="s">
        <v>148</v>
      </c>
      <c r="I335" s="11" t="s">
        <v>24</v>
      </c>
      <c r="J335" s="11" t="s">
        <v>101</v>
      </c>
      <c r="K335" s="11" t="s">
        <v>139</v>
      </c>
      <c r="L335" s="11" t="s">
        <v>149</v>
      </c>
      <c r="M335" s="11" t="s">
        <v>104</v>
      </c>
      <c r="N335" s="11" t="s">
        <v>56</v>
      </c>
    </row>
    <row r="336" spans="1:14" x14ac:dyDescent="0.3">
      <c r="A336" s="10">
        <v>3</v>
      </c>
      <c r="B336" s="11" t="s">
        <v>213</v>
      </c>
      <c r="C336" s="11" t="s">
        <v>215</v>
      </c>
      <c r="D336" s="11" t="s">
        <v>16</v>
      </c>
      <c r="E336" s="12">
        <v>20.411931129999999</v>
      </c>
      <c r="F336" s="12">
        <v>22.469564021672198</v>
      </c>
      <c r="G336" s="12">
        <v>22.893147292683299</v>
      </c>
      <c r="H336" s="11" t="s">
        <v>150</v>
      </c>
      <c r="I336" s="11" t="s">
        <v>24</v>
      </c>
      <c r="J336" s="11" t="s">
        <v>101</v>
      </c>
      <c r="K336" s="11" t="s">
        <v>139</v>
      </c>
      <c r="L336" s="11" t="s">
        <v>151</v>
      </c>
      <c r="M336" s="11" t="s">
        <v>104</v>
      </c>
      <c r="N336" s="11" t="s">
        <v>56</v>
      </c>
    </row>
    <row r="337" spans="1:14" x14ac:dyDescent="0.3">
      <c r="A337" s="10">
        <v>3</v>
      </c>
      <c r="B337" s="11" t="s">
        <v>213</v>
      </c>
      <c r="C337" s="11" t="s">
        <v>215</v>
      </c>
      <c r="D337" s="11" t="s">
        <v>16</v>
      </c>
      <c r="E337" s="12">
        <v>0.68494952799999997</v>
      </c>
      <c r="F337" s="12">
        <v>0.69112385445186297</v>
      </c>
      <c r="G337" s="12">
        <v>0.73745229829747005</v>
      </c>
      <c r="H337" s="11" t="s">
        <v>152</v>
      </c>
      <c r="I337" s="11" t="s">
        <v>24</v>
      </c>
      <c r="J337" s="11" t="s">
        <v>101</v>
      </c>
      <c r="K337" s="11" t="s">
        <v>139</v>
      </c>
      <c r="L337" s="11" t="s">
        <v>153</v>
      </c>
      <c r="M337" s="11" t="s">
        <v>104</v>
      </c>
      <c r="N337" s="11" t="s">
        <v>56</v>
      </c>
    </row>
    <row r="338" spans="1:14" x14ac:dyDescent="0.3">
      <c r="A338" s="10">
        <v>3</v>
      </c>
      <c r="B338" s="11" t="s">
        <v>213</v>
      </c>
      <c r="C338" s="11" t="s">
        <v>215</v>
      </c>
      <c r="D338" s="11" t="s">
        <v>16</v>
      </c>
      <c r="E338" s="12">
        <v>4.19999934862385E-2</v>
      </c>
      <c r="F338" s="12">
        <v>4.3740743347919699E-2</v>
      </c>
      <c r="G338" s="12">
        <v>4.3131276102229901E-2</v>
      </c>
      <c r="H338" s="11" t="s">
        <v>327</v>
      </c>
      <c r="I338" s="11" t="s">
        <v>28</v>
      </c>
      <c r="J338" s="11" t="s">
        <v>155</v>
      </c>
      <c r="K338" s="11" t="s">
        <v>35</v>
      </c>
      <c r="L338" s="11" t="s">
        <v>29</v>
      </c>
      <c r="M338" s="11" t="s">
        <v>328</v>
      </c>
      <c r="N338" s="11" t="s">
        <v>56</v>
      </c>
    </row>
    <row r="339" spans="1:14" x14ac:dyDescent="0.3">
      <c r="A339" s="10">
        <v>3</v>
      </c>
      <c r="B339" s="11" t="s">
        <v>213</v>
      </c>
      <c r="C339" s="11" t="s">
        <v>215</v>
      </c>
      <c r="D339" s="11" t="s">
        <v>16</v>
      </c>
      <c r="E339" s="12">
        <v>0.27306500442034998</v>
      </c>
      <c r="F339" s="12">
        <v>0.28438257447736598</v>
      </c>
      <c r="G339" s="12">
        <v>0.28042009347857999</v>
      </c>
      <c r="H339" s="11" t="s">
        <v>329</v>
      </c>
      <c r="I339" s="11" t="s">
        <v>28</v>
      </c>
      <c r="J339" s="11" t="s">
        <v>155</v>
      </c>
      <c r="K339" s="11" t="s">
        <v>35</v>
      </c>
      <c r="L339" s="11" t="s">
        <v>29</v>
      </c>
      <c r="M339" s="11" t="s">
        <v>330</v>
      </c>
      <c r="N339" s="11" t="s">
        <v>56</v>
      </c>
    </row>
    <row r="340" spans="1:14" x14ac:dyDescent="0.3">
      <c r="A340" s="10">
        <v>3</v>
      </c>
      <c r="B340" s="11" t="s">
        <v>213</v>
      </c>
      <c r="C340" s="11" t="s">
        <v>215</v>
      </c>
      <c r="D340" s="11" t="s">
        <v>16</v>
      </c>
      <c r="E340" s="12">
        <v>8.6328339999990002E-4</v>
      </c>
      <c r="F340" s="12">
        <v>5.5200332788460003E-4</v>
      </c>
      <c r="G340" s="12">
        <v>4.6069450673069998E-4</v>
      </c>
      <c r="H340" s="11" t="s">
        <v>331</v>
      </c>
      <c r="I340" s="11" t="s">
        <v>28</v>
      </c>
      <c r="J340" s="11" t="s">
        <v>155</v>
      </c>
      <c r="K340" s="11" t="s">
        <v>35</v>
      </c>
      <c r="L340" s="11" t="s">
        <v>332</v>
      </c>
      <c r="M340" s="11" t="s">
        <v>156</v>
      </c>
      <c r="N340" s="11" t="s">
        <v>56</v>
      </c>
    </row>
    <row r="341" spans="1:14" x14ac:dyDescent="0.3">
      <c r="A341" s="10">
        <v>3</v>
      </c>
      <c r="B341" s="11" t="s">
        <v>213</v>
      </c>
      <c r="C341" s="11" t="s">
        <v>215</v>
      </c>
      <c r="D341" s="11" t="s">
        <v>16</v>
      </c>
      <c r="E341" s="12">
        <v>0.111288418850555</v>
      </c>
      <c r="F341" s="12">
        <v>0.15848339907893499</v>
      </c>
      <c r="G341" s="12">
        <v>0.176754426134102</v>
      </c>
      <c r="H341" s="11" t="s">
        <v>154</v>
      </c>
      <c r="I341" s="11" t="s">
        <v>30</v>
      </c>
      <c r="J341" s="11" t="s">
        <v>155</v>
      </c>
      <c r="K341" s="11" t="s">
        <v>35</v>
      </c>
      <c r="L341" s="11" t="s">
        <v>31</v>
      </c>
      <c r="M341" s="11" t="s">
        <v>156</v>
      </c>
      <c r="N341" s="11" t="s">
        <v>56</v>
      </c>
    </row>
    <row r="342" spans="1:14" x14ac:dyDescent="0.3">
      <c r="A342" s="10">
        <v>3</v>
      </c>
      <c r="B342" s="11" t="s">
        <v>213</v>
      </c>
      <c r="C342" s="11" t="s">
        <v>215</v>
      </c>
      <c r="D342" s="11" t="s">
        <v>16</v>
      </c>
      <c r="E342" s="12">
        <v>2.2165325693648898</v>
      </c>
      <c r="F342" s="12">
        <v>2.31179965386344</v>
      </c>
      <c r="G342" s="12">
        <v>2.3329081982256001</v>
      </c>
      <c r="H342" s="11" t="s">
        <v>157</v>
      </c>
      <c r="I342" s="11" t="s">
        <v>32</v>
      </c>
      <c r="J342" s="11" t="s">
        <v>155</v>
      </c>
      <c r="K342" s="11" t="s">
        <v>35</v>
      </c>
      <c r="L342" s="11" t="s">
        <v>33</v>
      </c>
      <c r="M342" s="11" t="s">
        <v>158</v>
      </c>
      <c r="N342" s="11" t="s">
        <v>56</v>
      </c>
    </row>
    <row r="343" spans="1:14" x14ac:dyDescent="0.3">
      <c r="A343" s="10">
        <v>3</v>
      </c>
      <c r="B343" s="11" t="s">
        <v>213</v>
      </c>
      <c r="C343" s="11" t="s">
        <v>215</v>
      </c>
      <c r="D343" s="11" t="s">
        <v>16</v>
      </c>
      <c r="E343" s="12">
        <v>0.11756793811916701</v>
      </c>
      <c r="F343" s="12">
        <v>0.11756793811916701</v>
      </c>
      <c r="G343" s="12">
        <v>0.11756793811916701</v>
      </c>
      <c r="H343" s="11" t="s">
        <v>333</v>
      </c>
      <c r="I343" s="11" t="s">
        <v>334</v>
      </c>
      <c r="J343" s="11" t="s">
        <v>155</v>
      </c>
      <c r="K343" s="11" t="s">
        <v>35</v>
      </c>
      <c r="L343" s="11" t="s">
        <v>171</v>
      </c>
      <c r="M343" s="11" t="s">
        <v>159</v>
      </c>
      <c r="N343" s="11" t="s">
        <v>56</v>
      </c>
    </row>
    <row r="344" spans="1:14" x14ac:dyDescent="0.3">
      <c r="A344" s="10">
        <v>3</v>
      </c>
      <c r="B344" s="11" t="s">
        <v>213</v>
      </c>
      <c r="C344" s="11" t="s">
        <v>215</v>
      </c>
      <c r="D344" s="11" t="s">
        <v>16</v>
      </c>
      <c r="E344" s="12">
        <v>4.11799045801527E-2</v>
      </c>
      <c r="F344" s="12">
        <v>3.1006298844823199E-2</v>
      </c>
      <c r="G344" s="12">
        <v>2.58534336022537E-2</v>
      </c>
      <c r="H344" s="11" t="s">
        <v>335</v>
      </c>
      <c r="I344" s="11" t="s">
        <v>336</v>
      </c>
      <c r="J344" s="11" t="s">
        <v>155</v>
      </c>
      <c r="K344" s="11" t="s">
        <v>36</v>
      </c>
      <c r="L344" s="11" t="s">
        <v>337</v>
      </c>
      <c r="M344" s="11" t="s">
        <v>159</v>
      </c>
      <c r="N344" s="11" t="s">
        <v>56</v>
      </c>
    </row>
    <row r="345" spans="1:14" x14ac:dyDescent="0.3">
      <c r="A345" s="10">
        <v>3</v>
      </c>
      <c r="B345" s="11" t="s">
        <v>213</v>
      </c>
      <c r="C345" s="11" t="s">
        <v>215</v>
      </c>
      <c r="D345" s="11" t="s">
        <v>16</v>
      </c>
      <c r="E345" s="12">
        <v>8.9803127226463206E-2</v>
      </c>
      <c r="F345" s="12">
        <v>6.7617024089109107E-2</v>
      </c>
      <c r="G345" s="12">
        <v>5.6379906915643999E-2</v>
      </c>
      <c r="H345" s="11" t="s">
        <v>338</v>
      </c>
      <c r="I345" s="11" t="s">
        <v>336</v>
      </c>
      <c r="J345" s="11" t="s">
        <v>155</v>
      </c>
      <c r="K345" s="11" t="s">
        <v>36</v>
      </c>
      <c r="L345" s="11" t="s">
        <v>339</v>
      </c>
      <c r="M345" s="11" t="s">
        <v>159</v>
      </c>
      <c r="N345" s="11" t="s">
        <v>56</v>
      </c>
    </row>
    <row r="346" spans="1:14" x14ac:dyDescent="0.3">
      <c r="A346" s="10">
        <v>3</v>
      </c>
      <c r="B346" s="11" t="s">
        <v>213</v>
      </c>
      <c r="C346" s="11" t="s">
        <v>215</v>
      </c>
      <c r="D346" s="11" t="s">
        <v>16</v>
      </c>
      <c r="E346" s="12">
        <v>3.2793950000000002E-2</v>
      </c>
      <c r="F346" s="12">
        <v>3.5381045473493702E-2</v>
      </c>
      <c r="G346" s="12">
        <v>3.6673038982062901E-2</v>
      </c>
      <c r="H346" s="11" t="s">
        <v>341</v>
      </c>
      <c r="I346" s="11" t="s">
        <v>342</v>
      </c>
      <c r="J346" s="11" t="s">
        <v>155</v>
      </c>
      <c r="K346" s="11" t="s">
        <v>36</v>
      </c>
      <c r="L346" s="11" t="s">
        <v>171</v>
      </c>
      <c r="M346" s="11" t="s">
        <v>159</v>
      </c>
      <c r="N346" s="11" t="s">
        <v>56</v>
      </c>
    </row>
    <row r="347" spans="1:14" x14ac:dyDescent="0.3">
      <c r="A347" s="10">
        <v>3</v>
      </c>
      <c r="B347" s="11" t="s">
        <v>213</v>
      </c>
      <c r="C347" s="11" t="s">
        <v>215</v>
      </c>
      <c r="D347" s="11" t="s">
        <v>16</v>
      </c>
      <c r="E347" s="12">
        <v>1.5782662999999999</v>
      </c>
      <c r="F347" s="12">
        <v>0.89040946218711103</v>
      </c>
      <c r="G347" s="12">
        <v>0.69077980691321605</v>
      </c>
      <c r="H347" s="11" t="s">
        <v>160</v>
      </c>
      <c r="I347" s="11" t="s">
        <v>161</v>
      </c>
      <c r="J347" s="11" t="s">
        <v>155</v>
      </c>
      <c r="K347" s="11" t="s">
        <v>162</v>
      </c>
      <c r="L347" s="11" t="s">
        <v>29</v>
      </c>
      <c r="M347" s="11" t="s">
        <v>156</v>
      </c>
      <c r="N347" s="11" t="s">
        <v>56</v>
      </c>
    </row>
    <row r="348" spans="1:14" x14ac:dyDescent="0.3">
      <c r="A348" s="10">
        <v>3</v>
      </c>
      <c r="B348" s="11" t="s">
        <v>213</v>
      </c>
      <c r="C348" s="11" t="s">
        <v>215</v>
      </c>
      <c r="D348" s="11" t="s">
        <v>16</v>
      </c>
      <c r="E348" s="12">
        <v>3.1740198441553198</v>
      </c>
      <c r="F348" s="12">
        <v>3.1740198441553198</v>
      </c>
      <c r="G348" s="12">
        <v>3.1740198441553198</v>
      </c>
      <c r="H348" s="11" t="s">
        <v>163</v>
      </c>
      <c r="I348" s="11" t="s">
        <v>164</v>
      </c>
      <c r="J348" s="11" t="s">
        <v>155</v>
      </c>
      <c r="K348" s="11" t="s">
        <v>162</v>
      </c>
      <c r="L348" s="11" t="s">
        <v>165</v>
      </c>
      <c r="M348" s="11" t="s">
        <v>156</v>
      </c>
      <c r="N348" s="11" t="s">
        <v>56</v>
      </c>
    </row>
    <row r="349" spans="1:14" x14ac:dyDescent="0.3">
      <c r="A349" s="10">
        <v>3</v>
      </c>
      <c r="B349" s="11" t="s">
        <v>213</v>
      </c>
      <c r="C349" s="11" t="s">
        <v>215</v>
      </c>
      <c r="D349" s="11" t="s">
        <v>16</v>
      </c>
      <c r="E349" s="12">
        <v>1.7295319999999899E-2</v>
      </c>
      <c r="F349" s="12">
        <v>9.7574893283559998E-3</v>
      </c>
      <c r="G349" s="12">
        <v>7.5698618224960997E-3</v>
      </c>
      <c r="H349" s="11" t="s">
        <v>343</v>
      </c>
      <c r="I349" s="11" t="s">
        <v>161</v>
      </c>
      <c r="J349" s="11" t="s">
        <v>155</v>
      </c>
      <c r="K349" s="11" t="s">
        <v>162</v>
      </c>
      <c r="L349" s="11" t="s">
        <v>332</v>
      </c>
      <c r="M349" s="11" t="s">
        <v>344</v>
      </c>
      <c r="N349" s="11" t="s">
        <v>56</v>
      </c>
    </row>
    <row r="350" spans="1:14" x14ac:dyDescent="0.3">
      <c r="A350" s="10">
        <v>3</v>
      </c>
      <c r="B350" s="11" t="s">
        <v>213</v>
      </c>
      <c r="C350" s="11" t="s">
        <v>215</v>
      </c>
      <c r="D350" s="11" t="s">
        <v>16</v>
      </c>
      <c r="E350" s="12">
        <v>0.59734759200766097</v>
      </c>
      <c r="F350" s="12">
        <v>0.52469055895370798</v>
      </c>
      <c r="G350" s="12">
        <v>0.52424486724935204</v>
      </c>
      <c r="H350" s="11" t="s">
        <v>166</v>
      </c>
      <c r="I350" s="11" t="s">
        <v>167</v>
      </c>
      <c r="J350" s="11" t="s">
        <v>155</v>
      </c>
      <c r="K350" s="11" t="s">
        <v>162</v>
      </c>
      <c r="L350" s="11" t="s">
        <v>31</v>
      </c>
      <c r="M350" s="11" t="s">
        <v>156</v>
      </c>
      <c r="N350" s="11" t="s">
        <v>56</v>
      </c>
    </row>
    <row r="351" spans="1:14" x14ac:dyDescent="0.3">
      <c r="A351" s="10">
        <v>3</v>
      </c>
      <c r="B351" s="11" t="s">
        <v>213</v>
      </c>
      <c r="C351" s="11" t="s">
        <v>215</v>
      </c>
      <c r="D351" s="11" t="s">
        <v>16</v>
      </c>
      <c r="E351" s="12">
        <v>3.3405444863214</v>
      </c>
      <c r="F351" s="12">
        <v>3.1807384080221</v>
      </c>
      <c r="G351" s="12">
        <v>3.1605501133414502</v>
      </c>
      <c r="H351" s="11" t="s">
        <v>168</v>
      </c>
      <c r="I351" s="11" t="s">
        <v>169</v>
      </c>
      <c r="J351" s="11" t="s">
        <v>155</v>
      </c>
      <c r="K351" s="11" t="s">
        <v>162</v>
      </c>
      <c r="L351" s="11" t="s">
        <v>33</v>
      </c>
      <c r="M351" s="11" t="s">
        <v>156</v>
      </c>
      <c r="N351" s="11" t="s">
        <v>56</v>
      </c>
    </row>
    <row r="352" spans="1:14" x14ac:dyDescent="0.3">
      <c r="A352" s="10">
        <v>3</v>
      </c>
      <c r="B352" s="11" t="s">
        <v>213</v>
      </c>
      <c r="C352" s="11" t="s">
        <v>215</v>
      </c>
      <c r="D352" s="11" t="s">
        <v>16</v>
      </c>
      <c r="E352" s="12">
        <v>21.3018356996139</v>
      </c>
      <c r="F352" s="12">
        <v>21.3018356996139</v>
      </c>
      <c r="G352" s="12">
        <v>21.3018356996139</v>
      </c>
      <c r="H352" s="11" t="s">
        <v>170</v>
      </c>
      <c r="I352" s="11" t="s">
        <v>164</v>
      </c>
      <c r="J352" s="11" t="s">
        <v>155</v>
      </c>
      <c r="K352" s="11" t="s">
        <v>162</v>
      </c>
      <c r="L352" s="11" t="s">
        <v>171</v>
      </c>
      <c r="M352" s="11" t="s">
        <v>172</v>
      </c>
      <c r="N352" s="11" t="s">
        <v>56</v>
      </c>
    </row>
    <row r="353" spans="1:14" x14ac:dyDescent="0.3">
      <c r="A353" s="10">
        <v>3</v>
      </c>
      <c r="B353" s="11" t="s">
        <v>213</v>
      </c>
      <c r="C353" s="11" t="s">
        <v>215</v>
      </c>
      <c r="D353" s="11" t="s">
        <v>16</v>
      </c>
      <c r="E353" s="12">
        <v>4.8744767580760797</v>
      </c>
      <c r="F353" s="12">
        <v>4.8744767580760797</v>
      </c>
      <c r="G353" s="12">
        <v>4.8744767580760797</v>
      </c>
      <c r="H353" s="11" t="s">
        <v>345</v>
      </c>
      <c r="I353" s="11" t="s">
        <v>164</v>
      </c>
      <c r="J353" s="11" t="s">
        <v>155</v>
      </c>
      <c r="K353" s="11" t="s">
        <v>162</v>
      </c>
      <c r="L353" s="11" t="s">
        <v>171</v>
      </c>
      <c r="M353" s="11" t="s">
        <v>346</v>
      </c>
      <c r="N353" s="11" t="s">
        <v>56</v>
      </c>
    </row>
    <row r="354" spans="1:14" x14ac:dyDescent="0.3">
      <c r="A354" s="10">
        <v>3</v>
      </c>
      <c r="B354" s="11" t="s">
        <v>213</v>
      </c>
      <c r="C354" s="11" t="s">
        <v>215</v>
      </c>
      <c r="D354" s="11" t="s">
        <v>16</v>
      </c>
      <c r="E354" s="12">
        <v>7.4248785616369106E-2</v>
      </c>
      <c r="F354" s="12">
        <v>7.4248785616369106E-2</v>
      </c>
      <c r="G354" s="12">
        <v>7.4248785616369106E-2</v>
      </c>
      <c r="H354" s="11" t="s">
        <v>347</v>
      </c>
      <c r="I354" s="11" t="s">
        <v>164</v>
      </c>
      <c r="J354" s="11" t="s">
        <v>155</v>
      </c>
      <c r="K354" s="11" t="s">
        <v>162</v>
      </c>
      <c r="L354" s="11" t="s">
        <v>171</v>
      </c>
      <c r="M354" s="11" t="s">
        <v>348</v>
      </c>
      <c r="N354" s="11" t="s">
        <v>56</v>
      </c>
    </row>
    <row r="355" spans="1:14" x14ac:dyDescent="0.3">
      <c r="A355" s="10">
        <v>3</v>
      </c>
      <c r="B355" s="11" t="s">
        <v>213</v>
      </c>
      <c r="C355" s="11" t="s">
        <v>215</v>
      </c>
      <c r="D355" s="11" t="s">
        <v>16</v>
      </c>
      <c r="E355" s="12">
        <v>17.455334171939</v>
      </c>
      <c r="F355" s="12">
        <v>17.455334171939</v>
      </c>
      <c r="G355" s="12">
        <v>17.455334171939</v>
      </c>
      <c r="H355" s="11" t="s">
        <v>349</v>
      </c>
      <c r="I355" s="11" t="s">
        <v>164</v>
      </c>
      <c r="J355" s="11" t="s">
        <v>155</v>
      </c>
      <c r="K355" s="11" t="s">
        <v>162</v>
      </c>
      <c r="L355" s="11" t="s">
        <v>171</v>
      </c>
      <c r="M355" s="11" t="s">
        <v>350</v>
      </c>
      <c r="N355" s="11" t="s">
        <v>56</v>
      </c>
    </row>
    <row r="356" spans="1:14" x14ac:dyDescent="0.3">
      <c r="A356" s="10">
        <v>3</v>
      </c>
      <c r="B356" s="11" t="s">
        <v>213</v>
      </c>
      <c r="C356" s="11" t="s">
        <v>215</v>
      </c>
      <c r="D356" s="11" t="s">
        <v>16</v>
      </c>
      <c r="E356" s="12">
        <v>27.321390290718998</v>
      </c>
      <c r="F356" s="12">
        <v>27.321390290718998</v>
      </c>
      <c r="G356" s="12">
        <v>27.321390290718998</v>
      </c>
      <c r="H356" s="11" t="s">
        <v>351</v>
      </c>
      <c r="I356" s="11" t="s">
        <v>164</v>
      </c>
      <c r="J356" s="11" t="s">
        <v>155</v>
      </c>
      <c r="K356" s="11" t="s">
        <v>162</v>
      </c>
      <c r="L356" s="11" t="s">
        <v>171</v>
      </c>
      <c r="M356" s="11" t="s">
        <v>352</v>
      </c>
      <c r="N356" s="11" t="s">
        <v>56</v>
      </c>
    </row>
    <row r="357" spans="1:14" x14ac:dyDescent="0.3">
      <c r="A357" s="10">
        <v>3</v>
      </c>
      <c r="B357" s="11" t="s">
        <v>213</v>
      </c>
      <c r="C357" s="11" t="s">
        <v>215</v>
      </c>
      <c r="D357" s="11" t="s">
        <v>16</v>
      </c>
      <c r="E357" s="12">
        <v>2.4749595205456301E-2</v>
      </c>
      <c r="F357" s="12">
        <v>2.4749595205456301E-2</v>
      </c>
      <c r="G357" s="12">
        <v>2.4749595205456301E-2</v>
      </c>
      <c r="H357" s="11" t="s">
        <v>353</v>
      </c>
      <c r="I357" s="11" t="s">
        <v>164</v>
      </c>
      <c r="J357" s="11" t="s">
        <v>155</v>
      </c>
      <c r="K357" s="11" t="s">
        <v>162</v>
      </c>
      <c r="L357" s="11" t="s">
        <v>171</v>
      </c>
      <c r="M357" s="11" t="s">
        <v>354</v>
      </c>
      <c r="N357" s="11" t="s">
        <v>56</v>
      </c>
    </row>
    <row r="358" spans="1:14" x14ac:dyDescent="0.3">
      <c r="A358" s="10">
        <v>3</v>
      </c>
      <c r="B358" s="11" t="s">
        <v>213</v>
      </c>
      <c r="C358" s="11" t="s">
        <v>215</v>
      </c>
      <c r="D358" s="11" t="s">
        <v>16</v>
      </c>
      <c r="E358" s="12">
        <v>41.846469999999997</v>
      </c>
      <c r="F358" s="12">
        <v>41.846469999999997</v>
      </c>
      <c r="G358" s="12">
        <v>41.846469999999997</v>
      </c>
      <c r="H358" s="11" t="s">
        <v>355</v>
      </c>
      <c r="I358" s="11" t="s">
        <v>164</v>
      </c>
      <c r="J358" s="11" t="s">
        <v>155</v>
      </c>
      <c r="K358" s="11" t="s">
        <v>162</v>
      </c>
      <c r="L358" s="11" t="s">
        <v>171</v>
      </c>
      <c r="M358" s="11" t="s">
        <v>356</v>
      </c>
      <c r="N358" s="11" t="s">
        <v>56</v>
      </c>
    </row>
    <row r="359" spans="1:14" x14ac:dyDescent="0.3">
      <c r="A359" s="10">
        <v>3</v>
      </c>
      <c r="B359" s="11" t="s">
        <v>213</v>
      </c>
      <c r="C359" s="11" t="s">
        <v>215</v>
      </c>
      <c r="D359" s="11" t="s">
        <v>16</v>
      </c>
      <c r="E359" s="12">
        <v>6.2418874211960604</v>
      </c>
      <c r="F359" s="12">
        <v>6.2418874211960604</v>
      </c>
      <c r="G359" s="12">
        <v>6.2418874211960604</v>
      </c>
      <c r="H359" s="11" t="s">
        <v>173</v>
      </c>
      <c r="I359" s="11" t="s">
        <v>164</v>
      </c>
      <c r="J359" s="11" t="s">
        <v>155</v>
      </c>
      <c r="K359" s="11" t="s">
        <v>162</v>
      </c>
      <c r="L359" s="11" t="s">
        <v>171</v>
      </c>
      <c r="M359" s="11" t="s">
        <v>174</v>
      </c>
      <c r="N359" s="11" t="s">
        <v>56</v>
      </c>
    </row>
    <row r="360" spans="1:14" x14ac:dyDescent="0.3">
      <c r="A360" s="10">
        <v>3</v>
      </c>
      <c r="B360" s="11" t="s">
        <v>213</v>
      </c>
      <c r="C360" s="11" t="s">
        <v>215</v>
      </c>
      <c r="D360" s="11" t="s">
        <v>16</v>
      </c>
      <c r="E360" s="12">
        <v>7.31192513744094</v>
      </c>
      <c r="F360" s="12">
        <v>7.31192513744094</v>
      </c>
      <c r="G360" s="12">
        <v>7.31192513744094</v>
      </c>
      <c r="H360" s="11" t="s">
        <v>175</v>
      </c>
      <c r="I360" s="11" t="s">
        <v>164</v>
      </c>
      <c r="J360" s="11" t="s">
        <v>155</v>
      </c>
      <c r="K360" s="11" t="s">
        <v>162</v>
      </c>
      <c r="L360" s="11" t="s">
        <v>171</v>
      </c>
      <c r="M360" s="11" t="s">
        <v>176</v>
      </c>
      <c r="N360" s="11" t="s">
        <v>56</v>
      </c>
    </row>
    <row r="361" spans="1:14" x14ac:dyDescent="0.3">
      <c r="A361" s="10">
        <v>3</v>
      </c>
      <c r="B361" s="11" t="s">
        <v>213</v>
      </c>
      <c r="C361" s="11" t="s">
        <v>215</v>
      </c>
      <c r="D361" s="11" t="s">
        <v>16</v>
      </c>
      <c r="E361" s="12">
        <v>24.4176698481198</v>
      </c>
      <c r="F361" s="12">
        <v>24.4176698481198</v>
      </c>
      <c r="G361" s="12">
        <v>24.4176698481198</v>
      </c>
      <c r="H361" s="11" t="s">
        <v>177</v>
      </c>
      <c r="I361" s="11" t="s">
        <v>164</v>
      </c>
      <c r="J361" s="11" t="s">
        <v>155</v>
      </c>
      <c r="K361" s="11" t="s">
        <v>162</v>
      </c>
      <c r="L361" s="11" t="s">
        <v>171</v>
      </c>
      <c r="M361" s="11" t="s">
        <v>178</v>
      </c>
      <c r="N361" s="11" t="s">
        <v>56</v>
      </c>
    </row>
    <row r="362" spans="1:14" x14ac:dyDescent="0.3">
      <c r="A362" s="10">
        <v>3</v>
      </c>
      <c r="B362" s="11" t="s">
        <v>213</v>
      </c>
      <c r="C362" s="11" t="s">
        <v>215</v>
      </c>
      <c r="D362" s="11" t="s">
        <v>16</v>
      </c>
      <c r="E362" s="12">
        <v>15.3663882457732</v>
      </c>
      <c r="F362" s="12">
        <v>15.3663882457732</v>
      </c>
      <c r="G362" s="12">
        <v>15.3663882457732</v>
      </c>
      <c r="H362" s="11" t="s">
        <v>179</v>
      </c>
      <c r="I362" s="11" t="s">
        <v>164</v>
      </c>
      <c r="J362" s="11" t="s">
        <v>155</v>
      </c>
      <c r="K362" s="11" t="s">
        <v>162</v>
      </c>
      <c r="L362" s="11" t="s">
        <v>171</v>
      </c>
      <c r="M362" s="11" t="s">
        <v>180</v>
      </c>
      <c r="N362" s="11" t="s">
        <v>56</v>
      </c>
    </row>
    <row r="363" spans="1:14" x14ac:dyDescent="0.3">
      <c r="A363" s="10">
        <v>3</v>
      </c>
      <c r="B363" s="11" t="s">
        <v>213</v>
      </c>
      <c r="C363" s="11" t="s">
        <v>215</v>
      </c>
      <c r="D363" s="11" t="s">
        <v>16</v>
      </c>
      <c r="E363" s="12">
        <v>18.0006305619799</v>
      </c>
      <c r="F363" s="12">
        <v>18.0006305619799</v>
      </c>
      <c r="G363" s="12">
        <v>18.0006305619799</v>
      </c>
      <c r="H363" s="11" t="s">
        <v>181</v>
      </c>
      <c r="I363" s="11" t="s">
        <v>164</v>
      </c>
      <c r="J363" s="11" t="s">
        <v>155</v>
      </c>
      <c r="K363" s="11" t="s">
        <v>162</v>
      </c>
      <c r="L363" s="11" t="s">
        <v>171</v>
      </c>
      <c r="M363" s="11" t="s">
        <v>182</v>
      </c>
      <c r="N363" s="11" t="s">
        <v>56</v>
      </c>
    </row>
    <row r="364" spans="1:14" x14ac:dyDescent="0.3">
      <c r="A364" s="10">
        <v>3</v>
      </c>
      <c r="B364" s="11" t="s">
        <v>213</v>
      </c>
      <c r="C364" s="11" t="s">
        <v>215</v>
      </c>
      <c r="D364" s="11" t="s">
        <v>16</v>
      </c>
      <c r="E364" s="12">
        <v>60.111848965508301</v>
      </c>
      <c r="F364" s="12">
        <v>60.111848965508301</v>
      </c>
      <c r="G364" s="12">
        <v>60.111848965508301</v>
      </c>
      <c r="H364" s="11" t="s">
        <v>183</v>
      </c>
      <c r="I364" s="11" t="s">
        <v>164</v>
      </c>
      <c r="J364" s="11" t="s">
        <v>155</v>
      </c>
      <c r="K364" s="11" t="s">
        <v>162</v>
      </c>
      <c r="L364" s="11" t="s">
        <v>171</v>
      </c>
      <c r="M364" s="11" t="s">
        <v>184</v>
      </c>
      <c r="N364" s="11" t="s">
        <v>56</v>
      </c>
    </row>
    <row r="365" spans="1:14" x14ac:dyDescent="0.3">
      <c r="A365" s="10">
        <v>3</v>
      </c>
      <c r="B365" s="11" t="s">
        <v>213</v>
      </c>
      <c r="C365" s="11" t="s">
        <v>215</v>
      </c>
      <c r="D365" s="11" t="s">
        <v>16</v>
      </c>
      <c r="E365" s="12">
        <v>0.64810042264522805</v>
      </c>
      <c r="F365" s="12">
        <v>0.64810042264522805</v>
      </c>
      <c r="G365" s="12">
        <v>0.64810042264522805</v>
      </c>
      <c r="H365" s="11" t="s">
        <v>357</v>
      </c>
      <c r="I365" s="11" t="s">
        <v>164</v>
      </c>
      <c r="J365" s="11" t="s">
        <v>155</v>
      </c>
      <c r="K365" s="11" t="s">
        <v>162</v>
      </c>
      <c r="L365" s="11" t="s">
        <v>171</v>
      </c>
      <c r="M365" s="11" t="s">
        <v>358</v>
      </c>
      <c r="N365" s="11" t="s">
        <v>56</v>
      </c>
    </row>
    <row r="366" spans="1:14" x14ac:dyDescent="0.3">
      <c r="A366" s="10">
        <v>3</v>
      </c>
      <c r="B366" s="11" t="s">
        <v>213</v>
      </c>
      <c r="C366" s="11" t="s">
        <v>215</v>
      </c>
      <c r="D366" s="11" t="s">
        <v>16</v>
      </c>
      <c r="E366" s="12">
        <v>9.3634832380952506</v>
      </c>
      <c r="F366" s="12">
        <v>9.5618930290617108</v>
      </c>
      <c r="G366" s="12">
        <v>9.6832731364764797</v>
      </c>
      <c r="H366" s="11" t="s">
        <v>185</v>
      </c>
      <c r="I366" s="11" t="s">
        <v>17</v>
      </c>
      <c r="J366" s="11" t="s">
        <v>186</v>
      </c>
      <c r="K366" s="11" t="s">
        <v>187</v>
      </c>
      <c r="L366" s="11" t="s">
        <v>188</v>
      </c>
      <c r="M366" s="11" t="s">
        <v>189</v>
      </c>
      <c r="N366" s="11" t="s">
        <v>56</v>
      </c>
    </row>
    <row r="367" spans="1:14" x14ac:dyDescent="0.3">
      <c r="A367" s="10">
        <v>3</v>
      </c>
      <c r="B367" s="11" t="s">
        <v>213</v>
      </c>
      <c r="C367" s="11" t="s">
        <v>215</v>
      </c>
      <c r="D367" s="11" t="s">
        <v>16</v>
      </c>
      <c r="E367" s="12">
        <v>2.3418958571428498E-2</v>
      </c>
      <c r="F367" s="12">
        <v>2.3915200253787201E-2</v>
      </c>
      <c r="G367" s="12">
        <v>2.4218783400641899E-2</v>
      </c>
      <c r="H367" s="11" t="s">
        <v>359</v>
      </c>
      <c r="I367" s="11" t="s">
        <v>17</v>
      </c>
      <c r="J367" s="11" t="s">
        <v>186</v>
      </c>
      <c r="K367" s="11" t="s">
        <v>187</v>
      </c>
      <c r="L367" s="11" t="s">
        <v>188</v>
      </c>
      <c r="M367" s="11" t="s">
        <v>360</v>
      </c>
      <c r="N367" s="11" t="s">
        <v>56</v>
      </c>
    </row>
    <row r="368" spans="1:14" x14ac:dyDescent="0.3">
      <c r="A368" s="10">
        <v>3</v>
      </c>
      <c r="B368" s="11" t="s">
        <v>213</v>
      </c>
      <c r="C368" s="11" t="s">
        <v>215</v>
      </c>
      <c r="D368" s="11" t="s">
        <v>16</v>
      </c>
      <c r="E368" s="12">
        <v>7.4524069999999998E-2</v>
      </c>
      <c r="F368" s="12">
        <v>7.4524069999999998E-2</v>
      </c>
      <c r="G368" s="12">
        <v>7.4524069999999998E-2</v>
      </c>
      <c r="H368" s="11" t="s">
        <v>190</v>
      </c>
      <c r="I368" s="11" t="s">
        <v>67</v>
      </c>
      <c r="J368" s="11" t="s">
        <v>186</v>
      </c>
      <c r="K368" s="11" t="s">
        <v>187</v>
      </c>
      <c r="L368" s="11" t="s">
        <v>191</v>
      </c>
      <c r="M368" s="11" t="s">
        <v>192</v>
      </c>
      <c r="N368" s="11" t="s">
        <v>56</v>
      </c>
    </row>
    <row r="369" spans="1:14" x14ac:dyDescent="0.3">
      <c r="A369" s="10">
        <v>3</v>
      </c>
      <c r="B369" s="11" t="s">
        <v>213</v>
      </c>
      <c r="C369" s="11" t="s">
        <v>215</v>
      </c>
      <c r="D369" s="11" t="s">
        <v>16</v>
      </c>
      <c r="E369" s="12">
        <v>9.0858460000000002E-2</v>
      </c>
      <c r="F369" s="12">
        <v>9.0858460000000002E-2</v>
      </c>
      <c r="G369" s="12">
        <v>9.0858460000000002E-2</v>
      </c>
      <c r="H369" s="11" t="s">
        <v>193</v>
      </c>
      <c r="I369" s="11" t="s">
        <v>67</v>
      </c>
      <c r="J369" s="11" t="s">
        <v>186</v>
      </c>
      <c r="K369" s="11" t="s">
        <v>187</v>
      </c>
      <c r="L369" s="11" t="s">
        <v>191</v>
      </c>
      <c r="M369" s="11" t="s">
        <v>194</v>
      </c>
      <c r="N369" s="11" t="s">
        <v>56</v>
      </c>
    </row>
    <row r="370" spans="1:14" x14ac:dyDescent="0.3">
      <c r="A370" s="10">
        <v>3</v>
      </c>
      <c r="B370" s="11" t="s">
        <v>213</v>
      </c>
      <c r="C370" s="11" t="s">
        <v>215</v>
      </c>
      <c r="D370" s="11" t="s">
        <v>16</v>
      </c>
      <c r="E370" s="12">
        <v>1.8054490000000001</v>
      </c>
      <c r="F370" s="12">
        <v>1.8054490000000001</v>
      </c>
      <c r="G370" s="12">
        <v>1.8054490000000001</v>
      </c>
      <c r="H370" s="11" t="s">
        <v>195</v>
      </c>
      <c r="I370" s="11" t="s">
        <v>67</v>
      </c>
      <c r="J370" s="11" t="s">
        <v>186</v>
      </c>
      <c r="K370" s="11" t="s">
        <v>187</v>
      </c>
      <c r="L370" s="11" t="s">
        <v>191</v>
      </c>
      <c r="M370" s="11" t="s">
        <v>196</v>
      </c>
      <c r="N370" s="11" t="s">
        <v>56</v>
      </c>
    </row>
    <row r="371" spans="1:14" x14ac:dyDescent="0.3">
      <c r="A371" s="10">
        <v>3</v>
      </c>
      <c r="B371" s="11" t="s">
        <v>213</v>
      </c>
      <c r="C371" s="11" t="s">
        <v>215</v>
      </c>
      <c r="D371" s="11" t="s">
        <v>16</v>
      </c>
      <c r="E371" s="12">
        <v>17.001263985650699</v>
      </c>
      <c r="F371" s="12">
        <v>15.2976406471559</v>
      </c>
      <c r="G371" s="12">
        <v>14.568307572757201</v>
      </c>
      <c r="H371" s="11" t="s">
        <v>197</v>
      </c>
      <c r="I371" s="11" t="s">
        <v>17</v>
      </c>
      <c r="J371" s="11" t="s">
        <v>186</v>
      </c>
      <c r="K371" s="11" t="s">
        <v>187</v>
      </c>
      <c r="L371" s="11" t="s">
        <v>198</v>
      </c>
      <c r="M371" s="11" t="s">
        <v>199</v>
      </c>
      <c r="N371" s="11" t="s">
        <v>56</v>
      </c>
    </row>
    <row r="372" spans="1:14" x14ac:dyDescent="0.3">
      <c r="A372" s="10">
        <v>3</v>
      </c>
      <c r="B372" s="11" t="s">
        <v>213</v>
      </c>
      <c r="C372" s="11" t="s">
        <v>215</v>
      </c>
      <c r="D372" s="11" t="s">
        <v>16</v>
      </c>
      <c r="E372" s="12">
        <v>22.426179999999999</v>
      </c>
      <c r="F372" s="12">
        <v>20.178949225068799</v>
      </c>
      <c r="G372" s="12">
        <v>19.216894002573301</v>
      </c>
      <c r="H372" s="11" t="s">
        <v>200</v>
      </c>
      <c r="I372" s="11" t="s">
        <v>17</v>
      </c>
      <c r="J372" s="11" t="s">
        <v>186</v>
      </c>
      <c r="K372" s="11" t="s">
        <v>187</v>
      </c>
      <c r="L372" s="11" t="s">
        <v>198</v>
      </c>
      <c r="M372" s="11" t="s">
        <v>27</v>
      </c>
      <c r="N372" s="11" t="s">
        <v>56</v>
      </c>
    </row>
    <row r="373" spans="1:14" x14ac:dyDescent="0.3">
      <c r="A373" s="10">
        <v>3</v>
      </c>
      <c r="B373" s="11" t="s">
        <v>213</v>
      </c>
      <c r="C373" s="11" t="s">
        <v>215</v>
      </c>
      <c r="D373" s="11" t="s">
        <v>16</v>
      </c>
      <c r="E373" s="12">
        <v>1.572716</v>
      </c>
      <c r="F373" s="12">
        <v>1.572716</v>
      </c>
      <c r="G373" s="12">
        <v>1.572716</v>
      </c>
      <c r="H373" s="11" t="s">
        <v>201</v>
      </c>
      <c r="I373" s="11" t="s">
        <v>67</v>
      </c>
      <c r="J373" s="11" t="s">
        <v>186</v>
      </c>
      <c r="K373" s="11" t="s">
        <v>187</v>
      </c>
      <c r="L373" s="11" t="s">
        <v>202</v>
      </c>
      <c r="M373" s="11" t="s">
        <v>192</v>
      </c>
      <c r="N373" s="11" t="s">
        <v>56</v>
      </c>
    </row>
    <row r="374" spans="1:14" x14ac:dyDescent="0.3">
      <c r="A374" s="10">
        <v>3</v>
      </c>
      <c r="B374" s="11" t="s">
        <v>213</v>
      </c>
      <c r="C374" s="11" t="s">
        <v>215</v>
      </c>
      <c r="D374" s="11" t="s">
        <v>16</v>
      </c>
      <c r="E374" s="12">
        <v>1.401656</v>
      </c>
      <c r="F374" s="12">
        <v>1.401656</v>
      </c>
      <c r="G374" s="12">
        <v>1.401656</v>
      </c>
      <c r="H374" s="11" t="s">
        <v>203</v>
      </c>
      <c r="I374" s="11" t="s">
        <v>67</v>
      </c>
      <c r="J374" s="11" t="s">
        <v>186</v>
      </c>
      <c r="K374" s="11" t="s">
        <v>187</v>
      </c>
      <c r="L374" s="11" t="s">
        <v>202</v>
      </c>
      <c r="M374" s="11" t="s">
        <v>194</v>
      </c>
      <c r="N374" s="11" t="s">
        <v>56</v>
      </c>
    </row>
    <row r="375" spans="1:14" x14ac:dyDescent="0.3">
      <c r="A375" s="10">
        <v>3</v>
      </c>
      <c r="B375" s="11" t="s">
        <v>213</v>
      </c>
      <c r="C375" s="11" t="s">
        <v>215</v>
      </c>
      <c r="D375" s="11" t="s">
        <v>16</v>
      </c>
      <c r="E375" s="12">
        <v>0.4224347</v>
      </c>
      <c r="F375" s="12">
        <v>0.4224347</v>
      </c>
      <c r="G375" s="12">
        <v>0.4224347</v>
      </c>
      <c r="H375" s="11" t="s">
        <v>204</v>
      </c>
      <c r="I375" s="11" t="s">
        <v>67</v>
      </c>
      <c r="J375" s="11" t="s">
        <v>186</v>
      </c>
      <c r="K375" s="11" t="s">
        <v>187</v>
      </c>
      <c r="L375" s="11" t="s">
        <v>202</v>
      </c>
      <c r="M375" s="11" t="s">
        <v>196</v>
      </c>
      <c r="N375" s="11" t="s">
        <v>56</v>
      </c>
    </row>
    <row r="376" spans="1:14" x14ac:dyDescent="0.3">
      <c r="A376" s="10">
        <v>3</v>
      </c>
      <c r="B376" s="11" t="s">
        <v>213</v>
      </c>
      <c r="C376" s="11" t="s">
        <v>215</v>
      </c>
      <c r="D376" s="11" t="s">
        <v>16</v>
      </c>
      <c r="E376" s="12">
        <v>1.466672</v>
      </c>
      <c r="F376" s="12">
        <v>1.2763065971973899</v>
      </c>
      <c r="G376" s="12">
        <v>1.21130265623078</v>
      </c>
      <c r="H376" s="11" t="s">
        <v>205</v>
      </c>
      <c r="I376" s="11" t="s">
        <v>22</v>
      </c>
      <c r="J376" s="11" t="s">
        <v>186</v>
      </c>
      <c r="K376" s="11" t="s">
        <v>206</v>
      </c>
      <c r="L376" s="11" t="s">
        <v>207</v>
      </c>
      <c r="M376" s="11" t="s">
        <v>20</v>
      </c>
      <c r="N376" s="11" t="s">
        <v>56</v>
      </c>
    </row>
    <row r="377" spans="1:14" x14ac:dyDescent="0.3">
      <c r="A377" s="10">
        <v>3</v>
      </c>
      <c r="B377" s="11" t="s">
        <v>213</v>
      </c>
      <c r="C377" s="11" t="s">
        <v>215</v>
      </c>
      <c r="D377" s="11" t="s">
        <v>16</v>
      </c>
      <c r="E377" s="12">
        <v>24.568300000000001</v>
      </c>
      <c r="F377" s="12">
        <v>28.562171298889101</v>
      </c>
      <c r="G377" s="12">
        <v>30.953841845505899</v>
      </c>
      <c r="H377" s="11" t="s">
        <v>361</v>
      </c>
      <c r="I377" s="11" t="s">
        <v>50</v>
      </c>
      <c r="J377" s="11" t="s">
        <v>209</v>
      </c>
      <c r="K377" s="11" t="s">
        <v>362</v>
      </c>
      <c r="L377" s="11" t="s">
        <v>363</v>
      </c>
      <c r="M377" s="11" t="s">
        <v>108</v>
      </c>
      <c r="N377" s="11" t="s">
        <v>56</v>
      </c>
    </row>
    <row r="378" spans="1:14" x14ac:dyDescent="0.3">
      <c r="A378" s="10">
        <v>3</v>
      </c>
      <c r="B378" s="11" t="s">
        <v>213</v>
      </c>
      <c r="C378" s="11" t="s">
        <v>215</v>
      </c>
      <c r="D378" s="11" t="s">
        <v>16</v>
      </c>
      <c r="E378" s="12">
        <v>94.983029999999999</v>
      </c>
      <c r="F378" s="12">
        <v>94.983029999999999</v>
      </c>
      <c r="G378" s="12">
        <v>94.983029999999999</v>
      </c>
      <c r="H378" s="11" t="s">
        <v>364</v>
      </c>
      <c r="I378" s="11" t="s">
        <v>50</v>
      </c>
      <c r="J378" s="11" t="s">
        <v>209</v>
      </c>
      <c r="K378" s="11" t="s">
        <v>365</v>
      </c>
      <c r="L378" s="11" t="s">
        <v>366</v>
      </c>
      <c r="M378" s="11" t="s">
        <v>367</v>
      </c>
      <c r="N378" s="11" t="s">
        <v>56</v>
      </c>
    </row>
    <row r="379" spans="1:14" x14ac:dyDescent="0.3">
      <c r="A379" s="10">
        <v>3</v>
      </c>
      <c r="B379" s="11" t="s">
        <v>213</v>
      </c>
      <c r="C379" s="11" t="s">
        <v>215</v>
      </c>
      <c r="D379" s="11" t="s">
        <v>16</v>
      </c>
      <c r="E379" s="12">
        <v>0.77878689999999995</v>
      </c>
      <c r="F379" s="12">
        <v>0.77878689999999995</v>
      </c>
      <c r="G379" s="12">
        <v>0.77878689999999995</v>
      </c>
      <c r="H379" s="11" t="s">
        <v>368</v>
      </c>
      <c r="I379" s="11" t="s">
        <v>50</v>
      </c>
      <c r="J379" s="11" t="s">
        <v>209</v>
      </c>
      <c r="K379" s="11" t="s">
        <v>365</v>
      </c>
      <c r="L379" s="11" t="s">
        <v>366</v>
      </c>
      <c r="M379" s="11" t="s">
        <v>369</v>
      </c>
      <c r="N379" s="11" t="s">
        <v>56</v>
      </c>
    </row>
    <row r="380" spans="1:14" x14ac:dyDescent="0.3">
      <c r="A380" s="10">
        <v>3</v>
      </c>
      <c r="B380" s="11" t="s">
        <v>213</v>
      </c>
      <c r="C380" s="11" t="s">
        <v>215</v>
      </c>
      <c r="D380" s="11" t="s">
        <v>16</v>
      </c>
      <c r="E380" s="12">
        <v>1.147686</v>
      </c>
      <c r="F380" s="12">
        <v>1.147686</v>
      </c>
      <c r="G380" s="12">
        <v>1.147686</v>
      </c>
      <c r="H380" s="11" t="s">
        <v>370</v>
      </c>
      <c r="I380" s="11" t="s">
        <v>50</v>
      </c>
      <c r="J380" s="11" t="s">
        <v>209</v>
      </c>
      <c r="K380" s="11" t="s">
        <v>365</v>
      </c>
      <c r="L380" s="11" t="s">
        <v>366</v>
      </c>
      <c r="M380" s="11" t="s">
        <v>371</v>
      </c>
      <c r="N380" s="11" t="s">
        <v>56</v>
      </c>
    </row>
    <row r="381" spans="1:14" x14ac:dyDescent="0.3">
      <c r="A381" s="10">
        <v>3</v>
      </c>
      <c r="B381" s="11" t="s">
        <v>213</v>
      </c>
      <c r="C381" s="11" t="s">
        <v>215</v>
      </c>
      <c r="D381" s="11" t="s">
        <v>16</v>
      </c>
      <c r="E381" s="12">
        <v>13.451750000000001</v>
      </c>
      <c r="F381" s="12">
        <v>13.451750000000001</v>
      </c>
      <c r="G381" s="12">
        <v>13.451750000000001</v>
      </c>
      <c r="H381" s="11" t="s">
        <v>372</v>
      </c>
      <c r="I381" s="11" t="s">
        <v>50</v>
      </c>
      <c r="J381" s="11" t="s">
        <v>209</v>
      </c>
      <c r="K381" s="11" t="s">
        <v>365</v>
      </c>
      <c r="L381" s="11" t="s">
        <v>162</v>
      </c>
      <c r="M381" s="11" t="s">
        <v>373</v>
      </c>
      <c r="N381" s="11" t="s">
        <v>56</v>
      </c>
    </row>
    <row r="382" spans="1:14" x14ac:dyDescent="0.3">
      <c r="A382" s="10">
        <v>3</v>
      </c>
      <c r="B382" s="11" t="s">
        <v>213</v>
      </c>
      <c r="C382" s="11" t="s">
        <v>215</v>
      </c>
      <c r="D382" s="11" t="s">
        <v>16</v>
      </c>
      <c r="E382" s="12">
        <v>1.629875</v>
      </c>
      <c r="F382" s="12">
        <v>1.8948306942595501</v>
      </c>
      <c r="G382" s="12">
        <v>2.0534954790499902</v>
      </c>
      <c r="H382" s="11" t="s">
        <v>208</v>
      </c>
      <c r="I382" s="11" t="s">
        <v>50</v>
      </c>
      <c r="J382" s="11" t="s">
        <v>209</v>
      </c>
      <c r="K382" s="11" t="s">
        <v>210</v>
      </c>
      <c r="L382" s="11" t="s">
        <v>211</v>
      </c>
      <c r="M382" s="11" t="s">
        <v>212</v>
      </c>
      <c r="N382" s="11" t="s">
        <v>56</v>
      </c>
    </row>
    <row r="383" spans="1:14" x14ac:dyDescent="0.3">
      <c r="A383" s="10">
        <v>3</v>
      </c>
      <c r="B383" s="11" t="s">
        <v>213</v>
      </c>
      <c r="C383" s="11" t="s">
        <v>216</v>
      </c>
      <c r="D383" s="11" t="s">
        <v>16</v>
      </c>
      <c r="E383" s="12">
        <v>4.3197770000000002</v>
      </c>
      <c r="F383" s="12">
        <v>4.96314568202631</v>
      </c>
      <c r="G383" s="12">
        <v>5.3432107423813298</v>
      </c>
      <c r="H383" s="11" t="s">
        <v>51</v>
      </c>
      <c r="I383" s="11" t="s">
        <v>52</v>
      </c>
      <c r="J383" s="11" t="s">
        <v>37</v>
      </c>
      <c r="K383" s="11" t="s">
        <v>53</v>
      </c>
      <c r="L383" s="11" t="s">
        <v>54</v>
      </c>
      <c r="M383" s="11" t="s">
        <v>55</v>
      </c>
      <c r="N383" s="11" t="s">
        <v>56</v>
      </c>
    </row>
    <row r="384" spans="1:14" x14ac:dyDescent="0.3">
      <c r="A384" s="10">
        <v>3</v>
      </c>
      <c r="B384" s="11" t="s">
        <v>213</v>
      </c>
      <c r="C384" s="11" t="s">
        <v>216</v>
      </c>
      <c r="D384" s="11" t="s">
        <v>16</v>
      </c>
      <c r="E384" s="12">
        <v>14.701560000000001</v>
      </c>
      <c r="F384" s="12">
        <v>16.891146008937699</v>
      </c>
      <c r="G384" s="12">
        <v>18.1846269661058</v>
      </c>
      <c r="H384" s="11" t="s">
        <v>57</v>
      </c>
      <c r="I384" s="11" t="s">
        <v>52</v>
      </c>
      <c r="J384" s="11" t="s">
        <v>37</v>
      </c>
      <c r="K384" s="11" t="s">
        <v>53</v>
      </c>
      <c r="L384" s="11" t="s">
        <v>54</v>
      </c>
      <c r="M384" s="11" t="s">
        <v>58</v>
      </c>
      <c r="N384" s="11" t="s">
        <v>56</v>
      </c>
    </row>
    <row r="385" spans="1:14" x14ac:dyDescent="0.3">
      <c r="A385" s="10">
        <v>3</v>
      </c>
      <c r="B385" s="11" t="s">
        <v>213</v>
      </c>
      <c r="C385" s="11" t="s">
        <v>216</v>
      </c>
      <c r="D385" s="11" t="s">
        <v>16</v>
      </c>
      <c r="E385" s="12">
        <v>9.6001160000000002E-2</v>
      </c>
      <c r="F385" s="12">
        <v>0.110299152646888</v>
      </c>
      <c r="G385" s="12">
        <v>0.118745580939263</v>
      </c>
      <c r="H385" s="11" t="s">
        <v>59</v>
      </c>
      <c r="I385" s="11" t="s">
        <v>52</v>
      </c>
      <c r="J385" s="11" t="s">
        <v>37</v>
      </c>
      <c r="K385" s="11" t="s">
        <v>53</v>
      </c>
      <c r="L385" s="11" t="s">
        <v>60</v>
      </c>
      <c r="M385" s="11" t="s">
        <v>61</v>
      </c>
      <c r="N385" s="11" t="s">
        <v>56</v>
      </c>
    </row>
    <row r="386" spans="1:14" x14ac:dyDescent="0.3">
      <c r="A386" s="10">
        <v>3</v>
      </c>
      <c r="B386" s="11" t="s">
        <v>213</v>
      </c>
      <c r="C386" s="11" t="s">
        <v>216</v>
      </c>
      <c r="D386" s="11" t="s">
        <v>16</v>
      </c>
      <c r="E386" s="12">
        <v>2.7769819999999998</v>
      </c>
      <c r="F386" s="12">
        <v>3.1905735463577898</v>
      </c>
      <c r="G386" s="12">
        <v>3.4348995454625499</v>
      </c>
      <c r="H386" s="11" t="s">
        <v>62</v>
      </c>
      <c r="I386" s="11" t="s">
        <v>52</v>
      </c>
      <c r="J386" s="11" t="s">
        <v>37</v>
      </c>
      <c r="K386" s="11" t="s">
        <v>53</v>
      </c>
      <c r="L386" s="11" t="s">
        <v>60</v>
      </c>
      <c r="M386" s="11" t="s">
        <v>63</v>
      </c>
      <c r="N386" s="11" t="s">
        <v>56</v>
      </c>
    </row>
    <row r="387" spans="1:14" x14ac:dyDescent="0.3">
      <c r="A387" s="10">
        <v>3</v>
      </c>
      <c r="B387" s="11" t="s">
        <v>213</v>
      </c>
      <c r="C387" s="11" t="s">
        <v>216</v>
      </c>
      <c r="D387" s="11" t="s">
        <v>16</v>
      </c>
      <c r="E387" s="12">
        <v>1.915683</v>
      </c>
      <c r="F387" s="12">
        <v>2.2009964425435</v>
      </c>
      <c r="G387" s="12">
        <v>2.3695431464627199</v>
      </c>
      <c r="H387" s="11" t="s">
        <v>64</v>
      </c>
      <c r="I387" s="11" t="s">
        <v>52</v>
      </c>
      <c r="J387" s="11" t="s">
        <v>37</v>
      </c>
      <c r="K387" s="11" t="s">
        <v>53</v>
      </c>
      <c r="L387" s="11" t="s">
        <v>60</v>
      </c>
      <c r="M387" s="11" t="s">
        <v>65</v>
      </c>
      <c r="N387" s="11" t="s">
        <v>56</v>
      </c>
    </row>
    <row r="388" spans="1:14" x14ac:dyDescent="0.3">
      <c r="A388" s="10">
        <v>3</v>
      </c>
      <c r="B388" s="11" t="s">
        <v>213</v>
      </c>
      <c r="C388" s="11" t="s">
        <v>216</v>
      </c>
      <c r="D388" s="11" t="s">
        <v>16</v>
      </c>
      <c r="E388" s="12">
        <v>113.1598</v>
      </c>
      <c r="F388" s="12">
        <v>131.66261277228</v>
      </c>
      <c r="G388" s="12">
        <v>131.00642294645601</v>
      </c>
      <c r="H388" s="11" t="s">
        <v>227</v>
      </c>
      <c r="I388" s="11" t="s">
        <v>67</v>
      </c>
      <c r="J388" s="11" t="s">
        <v>68</v>
      </c>
      <c r="K388" s="11" t="s">
        <v>228</v>
      </c>
      <c r="L388" s="11" t="s">
        <v>229</v>
      </c>
      <c r="M388" s="11" t="s">
        <v>230</v>
      </c>
      <c r="N388" s="11" t="s">
        <v>56</v>
      </c>
    </row>
    <row r="389" spans="1:14" x14ac:dyDescent="0.3">
      <c r="A389" s="10">
        <v>3</v>
      </c>
      <c r="B389" s="11" t="s">
        <v>213</v>
      </c>
      <c r="C389" s="11" t="s">
        <v>216</v>
      </c>
      <c r="D389" s="11" t="s">
        <v>16</v>
      </c>
      <c r="E389" s="12">
        <v>11.621169999999999</v>
      </c>
      <c r="F389" s="12">
        <v>13.521353039426</v>
      </c>
      <c r="G389" s="12">
        <v>13.4539643243684</v>
      </c>
      <c r="H389" s="11" t="s">
        <v>231</v>
      </c>
      <c r="I389" s="11" t="s">
        <v>67</v>
      </c>
      <c r="J389" s="11" t="s">
        <v>68</v>
      </c>
      <c r="K389" s="11" t="s">
        <v>228</v>
      </c>
      <c r="L389" s="11" t="s">
        <v>229</v>
      </c>
      <c r="M389" s="11" t="s">
        <v>232</v>
      </c>
      <c r="N389" s="11" t="s">
        <v>56</v>
      </c>
    </row>
    <row r="390" spans="1:14" x14ac:dyDescent="0.3">
      <c r="A390" s="10">
        <v>3</v>
      </c>
      <c r="B390" s="11" t="s">
        <v>213</v>
      </c>
      <c r="C390" s="11" t="s">
        <v>216</v>
      </c>
      <c r="D390" s="11" t="s">
        <v>16</v>
      </c>
      <c r="E390" s="12">
        <v>155.14009999999999</v>
      </c>
      <c r="F390" s="12">
        <v>180.50713161169199</v>
      </c>
      <c r="G390" s="12">
        <v>179.607506875723</v>
      </c>
      <c r="H390" s="11" t="s">
        <v>233</v>
      </c>
      <c r="I390" s="11" t="s">
        <v>67</v>
      </c>
      <c r="J390" s="11" t="s">
        <v>68</v>
      </c>
      <c r="K390" s="11" t="s">
        <v>228</v>
      </c>
      <c r="L390" s="11" t="s">
        <v>229</v>
      </c>
      <c r="M390" s="11" t="s">
        <v>234</v>
      </c>
      <c r="N390" s="11" t="s">
        <v>56</v>
      </c>
    </row>
    <row r="391" spans="1:14" x14ac:dyDescent="0.3">
      <c r="A391" s="10">
        <v>3</v>
      </c>
      <c r="B391" s="11" t="s">
        <v>213</v>
      </c>
      <c r="C391" s="11" t="s">
        <v>216</v>
      </c>
      <c r="D391" s="11" t="s">
        <v>16</v>
      </c>
      <c r="E391" s="12">
        <v>0.60404899999999995</v>
      </c>
      <c r="F391" s="12">
        <v>0.60404899999999995</v>
      </c>
      <c r="G391" s="12">
        <v>0.60404899999999995</v>
      </c>
      <c r="H391" s="11" t="s">
        <v>381</v>
      </c>
      <c r="I391" s="11" t="s">
        <v>236</v>
      </c>
      <c r="J391" s="11" t="s">
        <v>68</v>
      </c>
      <c r="K391" s="11" t="s">
        <v>237</v>
      </c>
      <c r="L391" s="11" t="s">
        <v>238</v>
      </c>
      <c r="M391" s="11" t="s">
        <v>382</v>
      </c>
      <c r="N391" s="11" t="s">
        <v>56</v>
      </c>
    </row>
    <row r="392" spans="1:14" x14ac:dyDescent="0.3">
      <c r="A392" s="10">
        <v>3</v>
      </c>
      <c r="B392" s="11" t="s">
        <v>213</v>
      </c>
      <c r="C392" s="11" t="s">
        <v>216</v>
      </c>
      <c r="D392" s="11" t="s">
        <v>16</v>
      </c>
      <c r="E392" s="12">
        <v>3.4635850000000001</v>
      </c>
      <c r="F392" s="12">
        <v>3.4635850000000001</v>
      </c>
      <c r="G392" s="12">
        <v>3.4635850000000001</v>
      </c>
      <c r="H392" s="11" t="s">
        <v>235</v>
      </c>
      <c r="I392" s="11" t="s">
        <v>236</v>
      </c>
      <c r="J392" s="11" t="s">
        <v>68</v>
      </c>
      <c r="K392" s="11" t="s">
        <v>237</v>
      </c>
      <c r="L392" s="11" t="s">
        <v>238</v>
      </c>
      <c r="M392" s="11" t="s">
        <v>239</v>
      </c>
      <c r="N392" s="11" t="s">
        <v>56</v>
      </c>
    </row>
    <row r="393" spans="1:14" x14ac:dyDescent="0.3">
      <c r="A393" s="10">
        <v>3</v>
      </c>
      <c r="B393" s="11" t="s">
        <v>213</v>
      </c>
      <c r="C393" s="11" t="s">
        <v>216</v>
      </c>
      <c r="D393" s="11" t="s">
        <v>16</v>
      </c>
      <c r="E393" s="12">
        <v>24.276679999999999</v>
      </c>
      <c r="F393" s="12">
        <v>22.60887729928</v>
      </c>
      <c r="G393" s="12">
        <v>21.606250184</v>
      </c>
      <c r="H393" s="11" t="s">
        <v>242</v>
      </c>
      <c r="I393" s="11" t="s">
        <v>243</v>
      </c>
      <c r="J393" s="11" t="s">
        <v>68</v>
      </c>
      <c r="K393" s="11" t="s">
        <v>244</v>
      </c>
      <c r="L393" s="11" t="s">
        <v>245</v>
      </c>
      <c r="M393" s="11" t="s">
        <v>246</v>
      </c>
      <c r="N393" s="11" t="s">
        <v>56</v>
      </c>
    </row>
    <row r="394" spans="1:14" x14ac:dyDescent="0.3">
      <c r="A394" s="10">
        <v>3</v>
      </c>
      <c r="B394" s="11" t="s">
        <v>213</v>
      </c>
      <c r="C394" s="11" t="s">
        <v>216</v>
      </c>
      <c r="D394" s="11" t="s">
        <v>16</v>
      </c>
      <c r="E394" s="12">
        <v>10.958959999999999</v>
      </c>
      <c r="F394" s="12">
        <v>10.855946251488</v>
      </c>
      <c r="G394" s="12">
        <v>10.793480176752</v>
      </c>
      <c r="H394" s="11" t="s">
        <v>247</v>
      </c>
      <c r="I394" s="11" t="s">
        <v>243</v>
      </c>
      <c r="J394" s="11" t="s">
        <v>68</v>
      </c>
      <c r="K394" s="11" t="s">
        <v>244</v>
      </c>
      <c r="L394" s="11" t="s">
        <v>248</v>
      </c>
      <c r="M394" s="11" t="s">
        <v>246</v>
      </c>
      <c r="N394" s="11" t="s">
        <v>56</v>
      </c>
    </row>
    <row r="395" spans="1:14" x14ac:dyDescent="0.3">
      <c r="A395" s="10">
        <v>3</v>
      </c>
      <c r="B395" s="11" t="s">
        <v>213</v>
      </c>
      <c r="C395" s="11" t="s">
        <v>216</v>
      </c>
      <c r="D395" s="11" t="s">
        <v>16</v>
      </c>
      <c r="E395" s="12">
        <v>0.98149184160000003</v>
      </c>
      <c r="F395" s="12">
        <v>0.98149188450000002</v>
      </c>
      <c r="G395" s="12">
        <v>0.98149188450000002</v>
      </c>
      <c r="H395" s="11" t="s">
        <v>249</v>
      </c>
      <c r="I395" s="11" t="s">
        <v>243</v>
      </c>
      <c r="J395" s="11" t="s">
        <v>68</v>
      </c>
      <c r="K395" s="11" t="s">
        <v>244</v>
      </c>
      <c r="L395" s="11" t="s">
        <v>250</v>
      </c>
      <c r="M395" s="11" t="s">
        <v>246</v>
      </c>
      <c r="N395" s="11" t="s">
        <v>56</v>
      </c>
    </row>
    <row r="396" spans="1:14" x14ac:dyDescent="0.3">
      <c r="A396" s="10">
        <v>3</v>
      </c>
      <c r="B396" s="11" t="s">
        <v>213</v>
      </c>
      <c r="C396" s="11" t="s">
        <v>216</v>
      </c>
      <c r="D396" s="11" t="s">
        <v>16</v>
      </c>
      <c r="E396" s="12">
        <v>3.2318235334000001</v>
      </c>
      <c r="F396" s="12">
        <v>3.2318236748000002</v>
      </c>
      <c r="G396" s="12">
        <v>3.2318236748000002</v>
      </c>
      <c r="H396" s="11" t="s">
        <v>251</v>
      </c>
      <c r="I396" s="11" t="s">
        <v>243</v>
      </c>
      <c r="J396" s="11" t="s">
        <v>68</v>
      </c>
      <c r="K396" s="11" t="s">
        <v>244</v>
      </c>
      <c r="L396" s="11" t="s">
        <v>252</v>
      </c>
      <c r="M396" s="11" t="s">
        <v>246</v>
      </c>
      <c r="N396" s="11" t="s">
        <v>56</v>
      </c>
    </row>
    <row r="397" spans="1:14" x14ac:dyDescent="0.3">
      <c r="A397" s="10">
        <v>3</v>
      </c>
      <c r="B397" s="11" t="s">
        <v>213</v>
      </c>
      <c r="C397" s="11" t="s">
        <v>216</v>
      </c>
      <c r="D397" s="11" t="s">
        <v>16</v>
      </c>
      <c r="E397" s="12">
        <v>1.5301568E-2</v>
      </c>
      <c r="F397" s="12">
        <v>1.53015746999999E-2</v>
      </c>
      <c r="G397" s="12">
        <v>1.53015746999999E-2</v>
      </c>
      <c r="H397" s="11" t="s">
        <v>253</v>
      </c>
      <c r="I397" s="11" t="s">
        <v>243</v>
      </c>
      <c r="J397" s="11" t="s">
        <v>68</v>
      </c>
      <c r="K397" s="11" t="s">
        <v>244</v>
      </c>
      <c r="L397" s="11" t="s">
        <v>254</v>
      </c>
      <c r="M397" s="11" t="s">
        <v>255</v>
      </c>
      <c r="N397" s="11" t="s">
        <v>56</v>
      </c>
    </row>
    <row r="398" spans="1:14" x14ac:dyDescent="0.3">
      <c r="A398" s="10">
        <v>3</v>
      </c>
      <c r="B398" s="11" t="s">
        <v>213</v>
      </c>
      <c r="C398" s="11" t="s">
        <v>216</v>
      </c>
      <c r="D398" s="11" t="s">
        <v>16</v>
      </c>
      <c r="E398" s="12">
        <v>0.40327940000000001</v>
      </c>
      <c r="F398" s="12">
        <v>0.40327957489999999</v>
      </c>
      <c r="G398" s="12">
        <v>0.40327957489999999</v>
      </c>
      <c r="H398" s="11" t="s">
        <v>256</v>
      </c>
      <c r="I398" s="11" t="s">
        <v>243</v>
      </c>
      <c r="J398" s="11" t="s">
        <v>68</v>
      </c>
      <c r="K398" s="11" t="s">
        <v>244</v>
      </c>
      <c r="L398" s="11" t="s">
        <v>257</v>
      </c>
      <c r="M398" s="11" t="s">
        <v>255</v>
      </c>
      <c r="N398" s="11" t="s">
        <v>56</v>
      </c>
    </row>
    <row r="399" spans="1:14" x14ac:dyDescent="0.3">
      <c r="A399" s="10">
        <v>3</v>
      </c>
      <c r="B399" s="11" t="s">
        <v>213</v>
      </c>
      <c r="C399" s="11" t="s">
        <v>216</v>
      </c>
      <c r="D399" s="11" t="s">
        <v>16</v>
      </c>
      <c r="E399" s="12">
        <v>1.3784111999999999</v>
      </c>
      <c r="F399" s="12">
        <v>1.3784108960000001</v>
      </c>
      <c r="G399" s="12">
        <v>1.3784108960000001</v>
      </c>
      <c r="H399" s="11" t="s">
        <v>258</v>
      </c>
      <c r="I399" s="11" t="s">
        <v>243</v>
      </c>
      <c r="J399" s="11" t="s">
        <v>68</v>
      </c>
      <c r="K399" s="11" t="s">
        <v>244</v>
      </c>
      <c r="L399" s="11" t="s">
        <v>259</v>
      </c>
      <c r="M399" s="11" t="s">
        <v>260</v>
      </c>
      <c r="N399" s="11" t="s">
        <v>56</v>
      </c>
    </row>
    <row r="400" spans="1:14" x14ac:dyDescent="0.3">
      <c r="A400" s="10">
        <v>3</v>
      </c>
      <c r="B400" s="11" t="s">
        <v>213</v>
      </c>
      <c r="C400" s="11" t="s">
        <v>216</v>
      </c>
      <c r="D400" s="11" t="s">
        <v>16</v>
      </c>
      <c r="E400" s="12">
        <v>0.82183519999999999</v>
      </c>
      <c r="F400" s="12">
        <v>0.82183523589999996</v>
      </c>
      <c r="G400" s="12">
        <v>0.82183523589999996</v>
      </c>
      <c r="H400" s="11" t="s">
        <v>261</v>
      </c>
      <c r="I400" s="11" t="s">
        <v>243</v>
      </c>
      <c r="J400" s="11" t="s">
        <v>68</v>
      </c>
      <c r="K400" s="11" t="s">
        <v>244</v>
      </c>
      <c r="L400" s="11" t="s">
        <v>262</v>
      </c>
      <c r="M400" s="11" t="s">
        <v>74</v>
      </c>
      <c r="N400" s="11" t="s">
        <v>56</v>
      </c>
    </row>
    <row r="401" spans="1:14" x14ac:dyDescent="0.3">
      <c r="A401" s="10">
        <v>3</v>
      </c>
      <c r="B401" s="11" t="s">
        <v>213</v>
      </c>
      <c r="C401" s="11" t="s">
        <v>216</v>
      </c>
      <c r="D401" s="11" t="s">
        <v>16</v>
      </c>
      <c r="E401" s="12">
        <v>2.5844824000000002</v>
      </c>
      <c r="F401" s="12">
        <v>2.8281993617064001</v>
      </c>
      <c r="G401" s="12">
        <v>2.9744810795832</v>
      </c>
      <c r="H401" s="11" t="s">
        <v>263</v>
      </c>
      <c r="I401" s="11" t="s">
        <v>243</v>
      </c>
      <c r="J401" s="11" t="s">
        <v>68</v>
      </c>
      <c r="K401" s="11" t="s">
        <v>244</v>
      </c>
      <c r="L401" s="11" t="s">
        <v>264</v>
      </c>
      <c r="M401" s="11" t="s">
        <v>265</v>
      </c>
      <c r="N401" s="11" t="s">
        <v>56</v>
      </c>
    </row>
    <row r="402" spans="1:14" x14ac:dyDescent="0.3">
      <c r="A402" s="10">
        <v>3</v>
      </c>
      <c r="B402" s="11" t="s">
        <v>213</v>
      </c>
      <c r="C402" s="11" t="s">
        <v>216</v>
      </c>
      <c r="D402" s="11" t="s">
        <v>16</v>
      </c>
      <c r="E402" s="12">
        <v>1.5210045855086E-2</v>
      </c>
      <c r="F402" s="12">
        <v>1.7475363522027301E-2</v>
      </c>
      <c r="G402" s="12">
        <v>1.8813582368952898E-2</v>
      </c>
      <c r="H402" s="11" t="s">
        <v>66</v>
      </c>
      <c r="I402" s="11" t="s">
        <v>67</v>
      </c>
      <c r="J402" s="11" t="s">
        <v>68</v>
      </c>
      <c r="K402" s="11" t="s">
        <v>69</v>
      </c>
      <c r="L402" s="11" t="s">
        <v>70</v>
      </c>
      <c r="M402" s="11" t="s">
        <v>71</v>
      </c>
      <c r="N402" s="11" t="s">
        <v>56</v>
      </c>
    </row>
    <row r="403" spans="1:14" x14ac:dyDescent="0.3">
      <c r="A403" s="10">
        <v>3</v>
      </c>
      <c r="B403" s="11" t="s">
        <v>213</v>
      </c>
      <c r="C403" s="11" t="s">
        <v>216</v>
      </c>
      <c r="D403" s="11" t="s">
        <v>16</v>
      </c>
      <c r="E403" s="12">
        <v>4.0759610000000004</v>
      </c>
      <c r="F403" s="12">
        <v>4.6830167939821097</v>
      </c>
      <c r="G403" s="12">
        <v>5.0416302972878801</v>
      </c>
      <c r="H403" s="11" t="s">
        <v>72</v>
      </c>
      <c r="I403" s="11" t="s">
        <v>67</v>
      </c>
      <c r="J403" s="11" t="s">
        <v>68</v>
      </c>
      <c r="K403" s="11" t="s">
        <v>69</v>
      </c>
      <c r="L403" s="11" t="s">
        <v>73</v>
      </c>
      <c r="M403" s="11" t="s">
        <v>74</v>
      </c>
      <c r="N403" s="11" t="s">
        <v>56</v>
      </c>
    </row>
    <row r="404" spans="1:14" x14ac:dyDescent="0.3">
      <c r="A404" s="10">
        <v>3</v>
      </c>
      <c r="B404" s="11" t="s">
        <v>213</v>
      </c>
      <c r="C404" s="11" t="s">
        <v>216</v>
      </c>
      <c r="D404" s="11" t="s">
        <v>16</v>
      </c>
      <c r="E404" s="12">
        <v>43.332048999999998</v>
      </c>
      <c r="F404" s="12">
        <v>43.332048999999998</v>
      </c>
      <c r="G404" s="12">
        <v>43.332048999999998</v>
      </c>
      <c r="H404" s="11" t="s">
        <v>268</v>
      </c>
      <c r="I404" s="11" t="s">
        <v>269</v>
      </c>
      <c r="J404" s="11" t="s">
        <v>68</v>
      </c>
      <c r="K404" s="11" t="s">
        <v>270</v>
      </c>
      <c r="L404" s="11" t="s">
        <v>271</v>
      </c>
      <c r="M404" s="11" t="s">
        <v>266</v>
      </c>
      <c r="N404" s="11" t="s">
        <v>56</v>
      </c>
    </row>
    <row r="405" spans="1:14" x14ac:dyDescent="0.3">
      <c r="A405" s="10">
        <v>3</v>
      </c>
      <c r="B405" s="11" t="s">
        <v>213</v>
      </c>
      <c r="C405" s="11" t="s">
        <v>216</v>
      </c>
      <c r="D405" s="11" t="s">
        <v>16</v>
      </c>
      <c r="E405" s="12">
        <v>2.1186029999999998</v>
      </c>
      <c r="F405" s="12">
        <v>2.1186029999999998</v>
      </c>
      <c r="G405" s="12">
        <v>2.1186029999999998</v>
      </c>
      <c r="H405" s="11" t="s">
        <v>272</v>
      </c>
      <c r="I405" s="11" t="s">
        <v>269</v>
      </c>
      <c r="J405" s="11" t="s">
        <v>68</v>
      </c>
      <c r="K405" s="11" t="s">
        <v>270</v>
      </c>
      <c r="L405" s="11" t="s">
        <v>271</v>
      </c>
      <c r="M405" s="11" t="s">
        <v>267</v>
      </c>
      <c r="N405" s="11" t="s">
        <v>56</v>
      </c>
    </row>
    <row r="406" spans="1:14" x14ac:dyDescent="0.3">
      <c r="A406" s="10">
        <v>3</v>
      </c>
      <c r="B406" s="11" t="s">
        <v>213</v>
      </c>
      <c r="C406" s="11" t="s">
        <v>216</v>
      </c>
      <c r="D406" s="11" t="s">
        <v>16</v>
      </c>
      <c r="E406" s="12">
        <v>25.569766170000001</v>
      </c>
      <c r="F406" s="12">
        <v>24.6072571477611</v>
      </c>
      <c r="G406" s="12">
        <v>27.133207966771199</v>
      </c>
      <c r="H406" s="11" t="s">
        <v>100</v>
      </c>
      <c r="I406" s="11" t="s">
        <v>23</v>
      </c>
      <c r="J406" s="11" t="s">
        <v>101</v>
      </c>
      <c r="K406" s="11" t="s">
        <v>102</v>
      </c>
      <c r="L406" s="11" t="s">
        <v>103</v>
      </c>
      <c r="M406" s="11" t="s">
        <v>104</v>
      </c>
      <c r="N406" s="11" t="s">
        <v>56</v>
      </c>
    </row>
    <row r="407" spans="1:14" x14ac:dyDescent="0.3">
      <c r="A407" s="10">
        <v>3</v>
      </c>
      <c r="B407" s="11" t="s">
        <v>213</v>
      </c>
      <c r="C407" s="11" t="s">
        <v>216</v>
      </c>
      <c r="D407" s="11" t="s">
        <v>16</v>
      </c>
      <c r="E407" s="12">
        <v>0.34885871600000001</v>
      </c>
      <c r="F407" s="12">
        <v>0.40081620647376998</v>
      </c>
      <c r="G407" s="12">
        <v>0.43150969110316501</v>
      </c>
      <c r="H407" s="11" t="s">
        <v>105</v>
      </c>
      <c r="I407" s="11" t="s">
        <v>106</v>
      </c>
      <c r="J407" s="11" t="s">
        <v>101</v>
      </c>
      <c r="K407" s="11" t="s">
        <v>107</v>
      </c>
      <c r="L407" s="11" t="s">
        <v>108</v>
      </c>
      <c r="M407" s="11" t="s">
        <v>104</v>
      </c>
      <c r="N407" s="11" t="s">
        <v>56</v>
      </c>
    </row>
    <row r="408" spans="1:14" x14ac:dyDescent="0.3">
      <c r="A408" s="10">
        <v>3</v>
      </c>
      <c r="B408" s="11" t="s">
        <v>213</v>
      </c>
      <c r="C408" s="11" t="s">
        <v>216</v>
      </c>
      <c r="D408" s="11" t="s">
        <v>16</v>
      </c>
      <c r="E408" s="12">
        <v>245.70882280000001</v>
      </c>
      <c r="F408" s="12">
        <v>282.30361958860101</v>
      </c>
      <c r="G408" s="12">
        <v>303.92171204273501</v>
      </c>
      <c r="H408" s="11" t="s">
        <v>109</v>
      </c>
      <c r="I408" s="11" t="s">
        <v>26</v>
      </c>
      <c r="J408" s="11" t="s">
        <v>101</v>
      </c>
      <c r="K408" s="11" t="s">
        <v>110</v>
      </c>
      <c r="L408" s="11" t="s">
        <v>108</v>
      </c>
      <c r="M408" s="11" t="s">
        <v>104</v>
      </c>
      <c r="N408" s="11" t="s">
        <v>56</v>
      </c>
    </row>
    <row r="409" spans="1:14" x14ac:dyDescent="0.3">
      <c r="A409" s="10">
        <v>3</v>
      </c>
      <c r="B409" s="11" t="s">
        <v>213</v>
      </c>
      <c r="C409" s="11" t="s">
        <v>216</v>
      </c>
      <c r="D409" s="11" t="s">
        <v>16</v>
      </c>
      <c r="E409" s="12">
        <v>52.463769999999997</v>
      </c>
      <c r="F409" s="12">
        <v>60.218322517212997</v>
      </c>
      <c r="G409" s="12">
        <v>62.202654484259703</v>
      </c>
      <c r="H409" s="11" t="s">
        <v>111</v>
      </c>
      <c r="I409" s="11" t="s">
        <v>112</v>
      </c>
      <c r="J409" s="11" t="s">
        <v>101</v>
      </c>
      <c r="K409" s="11" t="s">
        <v>113</v>
      </c>
      <c r="L409" s="11" t="s">
        <v>114</v>
      </c>
      <c r="M409" s="11" t="s">
        <v>115</v>
      </c>
      <c r="N409" s="11" t="s">
        <v>56</v>
      </c>
    </row>
    <row r="410" spans="1:14" x14ac:dyDescent="0.3">
      <c r="A410" s="10">
        <v>3</v>
      </c>
      <c r="B410" s="11" t="s">
        <v>213</v>
      </c>
      <c r="C410" s="11" t="s">
        <v>216</v>
      </c>
      <c r="D410" s="11" t="s">
        <v>16</v>
      </c>
      <c r="E410" s="12">
        <v>11.249140000000001</v>
      </c>
      <c r="F410" s="12">
        <v>12.9118502265712</v>
      </c>
      <c r="G410" s="12">
        <v>13.337325332607</v>
      </c>
      <c r="H410" s="11" t="s">
        <v>311</v>
      </c>
      <c r="I410" s="11" t="s">
        <v>112</v>
      </c>
      <c r="J410" s="11" t="s">
        <v>101</v>
      </c>
      <c r="K410" s="11" t="s">
        <v>113</v>
      </c>
      <c r="L410" s="11" t="s">
        <v>114</v>
      </c>
      <c r="M410" s="11" t="s">
        <v>312</v>
      </c>
      <c r="N410" s="11" t="s">
        <v>56</v>
      </c>
    </row>
    <row r="411" spans="1:14" x14ac:dyDescent="0.3">
      <c r="A411" s="10">
        <v>3</v>
      </c>
      <c r="B411" s="11" t="s">
        <v>213</v>
      </c>
      <c r="C411" s="11" t="s">
        <v>216</v>
      </c>
      <c r="D411" s="11" t="s">
        <v>16</v>
      </c>
      <c r="E411" s="12">
        <v>9.7898320000000005</v>
      </c>
      <c r="F411" s="12">
        <v>9.7898320000000005</v>
      </c>
      <c r="G411" s="12">
        <v>9.7898320000000005</v>
      </c>
      <c r="H411" s="11" t="s">
        <v>116</v>
      </c>
      <c r="I411" s="11" t="s">
        <v>112</v>
      </c>
      <c r="J411" s="11" t="s">
        <v>101</v>
      </c>
      <c r="K411" s="11" t="s">
        <v>113</v>
      </c>
      <c r="L411" s="11" t="s">
        <v>117</v>
      </c>
      <c r="M411" s="11" t="s">
        <v>104</v>
      </c>
      <c r="N411" s="11" t="s">
        <v>56</v>
      </c>
    </row>
    <row r="412" spans="1:14" x14ac:dyDescent="0.3">
      <c r="A412" s="10">
        <v>3</v>
      </c>
      <c r="B412" s="11" t="s">
        <v>213</v>
      </c>
      <c r="C412" s="11" t="s">
        <v>216</v>
      </c>
      <c r="D412" s="11" t="s">
        <v>16</v>
      </c>
      <c r="E412" s="12">
        <v>76.325959999999995</v>
      </c>
      <c r="F412" s="12">
        <v>87.607529457297801</v>
      </c>
      <c r="G412" s="12">
        <v>90.494398669013407</v>
      </c>
      <c r="H412" s="11" t="s">
        <v>118</v>
      </c>
      <c r="I412" s="11" t="s">
        <v>112</v>
      </c>
      <c r="J412" s="11" t="s">
        <v>101</v>
      </c>
      <c r="K412" s="11" t="s">
        <v>113</v>
      </c>
      <c r="L412" s="11" t="s">
        <v>119</v>
      </c>
      <c r="M412" s="11" t="s">
        <v>104</v>
      </c>
      <c r="N412" s="11" t="s">
        <v>56</v>
      </c>
    </row>
    <row r="413" spans="1:14" x14ac:dyDescent="0.3">
      <c r="A413" s="10">
        <v>3</v>
      </c>
      <c r="B413" s="11" t="s">
        <v>213</v>
      </c>
      <c r="C413" s="11" t="s">
        <v>216</v>
      </c>
      <c r="D413" s="11" t="s">
        <v>16</v>
      </c>
      <c r="E413" s="12">
        <v>72.880816719999999</v>
      </c>
      <c r="F413" s="12">
        <v>77.8220304245595</v>
      </c>
      <c r="G413" s="12">
        <v>79.137432103871703</v>
      </c>
      <c r="H413" s="11" t="s">
        <v>313</v>
      </c>
      <c r="I413" s="11" t="s">
        <v>112</v>
      </c>
      <c r="J413" s="11" t="s">
        <v>101</v>
      </c>
      <c r="K413" s="11" t="s">
        <v>113</v>
      </c>
      <c r="L413" s="11" t="s">
        <v>314</v>
      </c>
      <c r="M413" s="11" t="s">
        <v>108</v>
      </c>
      <c r="N413" s="11" t="s">
        <v>56</v>
      </c>
    </row>
    <row r="414" spans="1:14" x14ac:dyDescent="0.3">
      <c r="A414" s="10">
        <v>3</v>
      </c>
      <c r="B414" s="11" t="s">
        <v>213</v>
      </c>
      <c r="C414" s="11" t="s">
        <v>216</v>
      </c>
      <c r="D414" s="11" t="s">
        <v>16</v>
      </c>
      <c r="E414" s="12">
        <v>208.276321</v>
      </c>
      <c r="F414" s="12">
        <v>239.29608478388499</v>
      </c>
      <c r="G414" s="12">
        <v>257.62076971817299</v>
      </c>
      <c r="H414" s="11" t="s">
        <v>120</v>
      </c>
      <c r="I414" s="11" t="s">
        <v>112</v>
      </c>
      <c r="J414" s="11" t="s">
        <v>101</v>
      </c>
      <c r="K414" s="11" t="s">
        <v>121</v>
      </c>
      <c r="L414" s="11" t="s">
        <v>122</v>
      </c>
      <c r="M414" s="11" t="s">
        <v>104</v>
      </c>
      <c r="N414" s="11" t="s">
        <v>56</v>
      </c>
    </row>
    <row r="415" spans="1:14" x14ac:dyDescent="0.3">
      <c r="A415" s="10">
        <v>3</v>
      </c>
      <c r="B415" s="11" t="s">
        <v>213</v>
      </c>
      <c r="C415" s="11" t="s">
        <v>216</v>
      </c>
      <c r="D415" s="11" t="s">
        <v>16</v>
      </c>
      <c r="E415" s="12">
        <v>9.4670436020000004</v>
      </c>
      <c r="F415" s="12">
        <v>10.877023646086601</v>
      </c>
      <c r="G415" s="12">
        <v>11.7099584244277</v>
      </c>
      <c r="H415" s="11" t="s">
        <v>123</v>
      </c>
      <c r="I415" s="11" t="s">
        <v>112</v>
      </c>
      <c r="J415" s="11" t="s">
        <v>101</v>
      </c>
      <c r="K415" s="11" t="s">
        <v>121</v>
      </c>
      <c r="L415" s="11" t="s">
        <v>124</v>
      </c>
      <c r="M415" s="11" t="s">
        <v>104</v>
      </c>
      <c r="N415" s="11" t="s">
        <v>56</v>
      </c>
    </row>
    <row r="416" spans="1:14" x14ac:dyDescent="0.3">
      <c r="A416" s="10">
        <v>3</v>
      </c>
      <c r="B416" s="11" t="s">
        <v>213</v>
      </c>
      <c r="C416" s="11" t="s">
        <v>216</v>
      </c>
      <c r="D416" s="11" t="s">
        <v>16</v>
      </c>
      <c r="E416" s="12">
        <v>175.59596289999999</v>
      </c>
      <c r="F416" s="12">
        <v>201.74845716535501</v>
      </c>
      <c r="G416" s="12">
        <v>217.19784037140599</v>
      </c>
      <c r="H416" s="11" t="s">
        <v>125</v>
      </c>
      <c r="I416" s="11" t="s">
        <v>112</v>
      </c>
      <c r="J416" s="11" t="s">
        <v>101</v>
      </c>
      <c r="K416" s="11" t="s">
        <v>121</v>
      </c>
      <c r="L416" s="11" t="s">
        <v>126</v>
      </c>
      <c r="M416" s="11" t="s">
        <v>104</v>
      </c>
      <c r="N416" s="11" t="s">
        <v>56</v>
      </c>
    </row>
    <row r="417" spans="1:14" x14ac:dyDescent="0.3">
      <c r="A417" s="10">
        <v>3</v>
      </c>
      <c r="B417" s="11" t="s">
        <v>213</v>
      </c>
      <c r="C417" s="11" t="s">
        <v>216</v>
      </c>
      <c r="D417" s="11" t="s">
        <v>16</v>
      </c>
      <c r="E417" s="12">
        <v>12.91405735</v>
      </c>
      <c r="F417" s="12">
        <v>14.837420536775999</v>
      </c>
      <c r="G417" s="12">
        <v>15.9736324259906</v>
      </c>
      <c r="H417" s="11" t="s">
        <v>127</v>
      </c>
      <c r="I417" s="11" t="s">
        <v>112</v>
      </c>
      <c r="J417" s="11" t="s">
        <v>101</v>
      </c>
      <c r="K417" s="11" t="s">
        <v>121</v>
      </c>
      <c r="L417" s="11" t="s">
        <v>128</v>
      </c>
      <c r="M417" s="11" t="s">
        <v>104</v>
      </c>
      <c r="N417" s="11" t="s">
        <v>56</v>
      </c>
    </row>
    <row r="418" spans="1:14" x14ac:dyDescent="0.3">
      <c r="A418" s="10">
        <v>3</v>
      </c>
      <c r="B418" s="11" t="s">
        <v>213</v>
      </c>
      <c r="C418" s="11" t="s">
        <v>216</v>
      </c>
      <c r="D418" s="11" t="s">
        <v>16</v>
      </c>
      <c r="E418" s="12">
        <v>228.87127129999999</v>
      </c>
      <c r="F418" s="12">
        <v>262.95835685325102</v>
      </c>
      <c r="G418" s="12">
        <v>283.09503833939402</v>
      </c>
      <c r="H418" s="11" t="s">
        <v>129</v>
      </c>
      <c r="I418" s="11" t="s">
        <v>112</v>
      </c>
      <c r="J418" s="11" t="s">
        <v>101</v>
      </c>
      <c r="K418" s="11" t="s">
        <v>121</v>
      </c>
      <c r="L418" s="11" t="s">
        <v>130</v>
      </c>
      <c r="M418" s="11" t="s">
        <v>104</v>
      </c>
      <c r="N418" s="11" t="s">
        <v>56</v>
      </c>
    </row>
    <row r="419" spans="1:14" x14ac:dyDescent="0.3">
      <c r="A419" s="10">
        <v>3</v>
      </c>
      <c r="B419" s="11" t="s">
        <v>213</v>
      </c>
      <c r="C419" s="11" t="s">
        <v>216</v>
      </c>
      <c r="D419" s="11" t="s">
        <v>16</v>
      </c>
      <c r="E419" s="12">
        <v>368.31093809999999</v>
      </c>
      <c r="F419" s="12">
        <v>423.16555740587398</v>
      </c>
      <c r="G419" s="12">
        <v>455.57049842907702</v>
      </c>
      <c r="H419" s="11" t="s">
        <v>131</v>
      </c>
      <c r="I419" s="11" t="s">
        <v>112</v>
      </c>
      <c r="J419" s="11" t="s">
        <v>101</v>
      </c>
      <c r="K419" s="11" t="s">
        <v>121</v>
      </c>
      <c r="L419" s="11" t="s">
        <v>132</v>
      </c>
      <c r="M419" s="11" t="s">
        <v>104</v>
      </c>
      <c r="N419" s="11" t="s">
        <v>56</v>
      </c>
    </row>
    <row r="420" spans="1:14" x14ac:dyDescent="0.3">
      <c r="A420" s="10">
        <v>3</v>
      </c>
      <c r="B420" s="11" t="s">
        <v>213</v>
      </c>
      <c r="C420" s="11" t="s">
        <v>216</v>
      </c>
      <c r="D420" s="11" t="s">
        <v>16</v>
      </c>
      <c r="E420" s="12">
        <v>5.3032199999999996</v>
      </c>
      <c r="F420" s="12">
        <v>6.0930583786699097</v>
      </c>
      <c r="G420" s="12">
        <v>6.5596492766204104</v>
      </c>
      <c r="H420" s="11" t="s">
        <v>133</v>
      </c>
      <c r="I420" s="11" t="s">
        <v>112</v>
      </c>
      <c r="J420" s="11" t="s">
        <v>101</v>
      </c>
      <c r="K420" s="11" t="s">
        <v>121</v>
      </c>
      <c r="L420" s="11" t="s">
        <v>134</v>
      </c>
      <c r="M420" s="11" t="s">
        <v>135</v>
      </c>
      <c r="N420" s="11" t="s">
        <v>56</v>
      </c>
    </row>
    <row r="421" spans="1:14" x14ac:dyDescent="0.3">
      <c r="A421" s="10">
        <v>3</v>
      </c>
      <c r="B421" s="11" t="s">
        <v>213</v>
      </c>
      <c r="C421" s="11" t="s">
        <v>216</v>
      </c>
      <c r="D421" s="11" t="s">
        <v>16</v>
      </c>
      <c r="E421" s="12">
        <v>5.3032199999999996</v>
      </c>
      <c r="F421" s="12">
        <v>6.0930583786699097</v>
      </c>
      <c r="G421" s="12">
        <v>6.5596492766204104</v>
      </c>
      <c r="H421" s="11" t="s">
        <v>136</v>
      </c>
      <c r="I421" s="11" t="s">
        <v>112</v>
      </c>
      <c r="J421" s="11" t="s">
        <v>101</v>
      </c>
      <c r="K421" s="11" t="s">
        <v>121</v>
      </c>
      <c r="L421" s="11" t="s">
        <v>137</v>
      </c>
      <c r="M421" s="11" t="s">
        <v>104</v>
      </c>
      <c r="N421" s="11" t="s">
        <v>56</v>
      </c>
    </row>
    <row r="422" spans="1:14" x14ac:dyDescent="0.3">
      <c r="A422" s="10">
        <v>3</v>
      </c>
      <c r="B422" s="11" t="s">
        <v>213</v>
      </c>
      <c r="C422" s="11" t="s">
        <v>216</v>
      </c>
      <c r="D422" s="11" t="s">
        <v>16</v>
      </c>
      <c r="E422" s="12">
        <v>0.258763982</v>
      </c>
      <c r="F422" s="12">
        <v>0.26252736632122597</v>
      </c>
      <c r="G422" s="12">
        <v>0.27639537803199299</v>
      </c>
      <c r="H422" s="11" t="s">
        <v>138</v>
      </c>
      <c r="I422" s="11" t="s">
        <v>24</v>
      </c>
      <c r="J422" s="11" t="s">
        <v>101</v>
      </c>
      <c r="K422" s="11" t="s">
        <v>139</v>
      </c>
      <c r="L422" s="11" t="s">
        <v>140</v>
      </c>
      <c r="M422" s="11" t="s">
        <v>104</v>
      </c>
      <c r="N422" s="11" t="s">
        <v>56</v>
      </c>
    </row>
    <row r="423" spans="1:14" x14ac:dyDescent="0.3">
      <c r="A423" s="10">
        <v>3</v>
      </c>
      <c r="B423" s="11" t="s">
        <v>213</v>
      </c>
      <c r="C423" s="11" t="s">
        <v>216</v>
      </c>
      <c r="D423" s="11" t="s">
        <v>16</v>
      </c>
      <c r="E423" s="12">
        <v>165.35544669999999</v>
      </c>
      <c r="F423" s="12">
        <v>189.98276329742001</v>
      </c>
      <c r="G423" s="12">
        <v>204.53115962205999</v>
      </c>
      <c r="H423" s="11" t="s">
        <v>141</v>
      </c>
      <c r="I423" s="11" t="s">
        <v>142</v>
      </c>
      <c r="J423" s="11" t="s">
        <v>101</v>
      </c>
      <c r="K423" s="11" t="s">
        <v>139</v>
      </c>
      <c r="L423" s="11" t="s">
        <v>143</v>
      </c>
      <c r="M423" s="11" t="s">
        <v>104</v>
      </c>
      <c r="N423" s="11" t="s">
        <v>56</v>
      </c>
    </row>
    <row r="424" spans="1:14" x14ac:dyDescent="0.3">
      <c r="A424" s="10">
        <v>3</v>
      </c>
      <c r="B424" s="11" t="s">
        <v>213</v>
      </c>
      <c r="C424" s="11" t="s">
        <v>216</v>
      </c>
      <c r="D424" s="11" t="s">
        <v>16</v>
      </c>
      <c r="E424" s="12">
        <v>29.462692409999999</v>
      </c>
      <c r="F424" s="12">
        <v>33.850736881918003</v>
      </c>
      <c r="G424" s="12">
        <v>36.442940129684601</v>
      </c>
      <c r="H424" s="11" t="s">
        <v>144</v>
      </c>
      <c r="I424" s="11" t="s">
        <v>24</v>
      </c>
      <c r="J424" s="11" t="s">
        <v>101</v>
      </c>
      <c r="K424" s="11" t="s">
        <v>139</v>
      </c>
      <c r="L424" s="11" t="s">
        <v>145</v>
      </c>
      <c r="M424" s="11" t="s">
        <v>104</v>
      </c>
      <c r="N424" s="11" t="s">
        <v>56</v>
      </c>
    </row>
    <row r="425" spans="1:14" x14ac:dyDescent="0.3">
      <c r="A425" s="10">
        <v>3</v>
      </c>
      <c r="B425" s="11" t="s">
        <v>213</v>
      </c>
      <c r="C425" s="11" t="s">
        <v>216</v>
      </c>
      <c r="D425" s="11" t="s">
        <v>16</v>
      </c>
      <c r="E425" s="12">
        <v>0.198023215</v>
      </c>
      <c r="F425" s="12">
        <v>0.202308815942735</v>
      </c>
      <c r="G425" s="12">
        <v>0.222026204535098</v>
      </c>
      <c r="H425" s="11" t="s">
        <v>385</v>
      </c>
      <c r="I425" s="11" t="s">
        <v>24</v>
      </c>
      <c r="J425" s="11" t="s">
        <v>101</v>
      </c>
      <c r="K425" s="11" t="s">
        <v>139</v>
      </c>
      <c r="L425" s="11" t="s">
        <v>386</v>
      </c>
      <c r="M425" s="11" t="s">
        <v>104</v>
      </c>
      <c r="N425" s="11" t="s">
        <v>56</v>
      </c>
    </row>
    <row r="426" spans="1:14" x14ac:dyDescent="0.3">
      <c r="A426" s="10">
        <v>3</v>
      </c>
      <c r="B426" s="11" t="s">
        <v>213</v>
      </c>
      <c r="C426" s="11" t="s">
        <v>216</v>
      </c>
      <c r="D426" s="11" t="s">
        <v>16</v>
      </c>
      <c r="E426" s="12">
        <v>2.9056172469999999</v>
      </c>
      <c r="F426" s="12">
        <v>2.65755922368598</v>
      </c>
      <c r="G426" s="12">
        <v>2.6777847955013199</v>
      </c>
      <c r="H426" s="11" t="s">
        <v>315</v>
      </c>
      <c r="I426" s="11" t="s">
        <v>24</v>
      </c>
      <c r="J426" s="11" t="s">
        <v>101</v>
      </c>
      <c r="K426" s="11" t="s">
        <v>139</v>
      </c>
      <c r="L426" s="11" t="s">
        <v>316</v>
      </c>
      <c r="M426" s="11" t="s">
        <v>104</v>
      </c>
      <c r="N426" s="11" t="s">
        <v>56</v>
      </c>
    </row>
    <row r="427" spans="1:14" x14ac:dyDescent="0.3">
      <c r="A427" s="10">
        <v>3</v>
      </c>
      <c r="B427" s="11" t="s">
        <v>213</v>
      </c>
      <c r="C427" s="11" t="s">
        <v>216</v>
      </c>
      <c r="D427" s="11" t="s">
        <v>16</v>
      </c>
      <c r="E427" s="12">
        <v>45.860068920000003</v>
      </c>
      <c r="F427" s="12">
        <v>52.690266890565702</v>
      </c>
      <c r="G427" s="12">
        <v>56.725153381688898</v>
      </c>
      <c r="H427" s="11" t="s">
        <v>146</v>
      </c>
      <c r="I427" s="11" t="s">
        <v>24</v>
      </c>
      <c r="J427" s="11" t="s">
        <v>101</v>
      </c>
      <c r="K427" s="11" t="s">
        <v>139</v>
      </c>
      <c r="L427" s="11" t="s">
        <v>147</v>
      </c>
      <c r="M427" s="11" t="s">
        <v>104</v>
      </c>
      <c r="N427" s="11" t="s">
        <v>56</v>
      </c>
    </row>
    <row r="428" spans="1:14" x14ac:dyDescent="0.3">
      <c r="A428" s="10">
        <v>3</v>
      </c>
      <c r="B428" s="11" t="s">
        <v>213</v>
      </c>
      <c r="C428" s="11" t="s">
        <v>216</v>
      </c>
      <c r="D428" s="11" t="s">
        <v>16</v>
      </c>
      <c r="E428" s="12">
        <v>2.5415185710000001</v>
      </c>
      <c r="F428" s="12">
        <v>2.4458495477280899</v>
      </c>
      <c r="G428" s="12">
        <v>2.6969175814858102</v>
      </c>
      <c r="H428" s="11" t="s">
        <v>323</v>
      </c>
      <c r="I428" s="11" t="s">
        <v>24</v>
      </c>
      <c r="J428" s="11" t="s">
        <v>101</v>
      </c>
      <c r="K428" s="11" t="s">
        <v>139</v>
      </c>
      <c r="L428" s="11" t="s">
        <v>324</v>
      </c>
      <c r="M428" s="11" t="s">
        <v>104</v>
      </c>
      <c r="N428" s="11" t="s">
        <v>56</v>
      </c>
    </row>
    <row r="429" spans="1:14" x14ac:dyDescent="0.3">
      <c r="A429" s="10">
        <v>3</v>
      </c>
      <c r="B429" s="11" t="s">
        <v>213</v>
      </c>
      <c r="C429" s="11" t="s">
        <v>216</v>
      </c>
      <c r="D429" s="11" t="s">
        <v>16</v>
      </c>
      <c r="E429" s="12">
        <v>28.912742309999999</v>
      </c>
      <c r="F429" s="12">
        <v>33.2188796207341</v>
      </c>
      <c r="G429" s="12">
        <v>35.762696848123198</v>
      </c>
      <c r="H429" s="11" t="s">
        <v>148</v>
      </c>
      <c r="I429" s="11" t="s">
        <v>24</v>
      </c>
      <c r="J429" s="11" t="s">
        <v>101</v>
      </c>
      <c r="K429" s="11" t="s">
        <v>139</v>
      </c>
      <c r="L429" s="11" t="s">
        <v>149</v>
      </c>
      <c r="M429" s="11" t="s">
        <v>104</v>
      </c>
      <c r="N429" s="11" t="s">
        <v>56</v>
      </c>
    </row>
    <row r="430" spans="1:14" x14ac:dyDescent="0.3">
      <c r="A430" s="10">
        <v>3</v>
      </c>
      <c r="B430" s="11" t="s">
        <v>213</v>
      </c>
      <c r="C430" s="11" t="s">
        <v>216</v>
      </c>
      <c r="D430" s="11" t="s">
        <v>16</v>
      </c>
      <c r="E430" s="12">
        <v>51.895448250000001</v>
      </c>
      <c r="F430" s="12">
        <v>59.565998400302398</v>
      </c>
      <c r="G430" s="12">
        <v>61.528834790190103</v>
      </c>
      <c r="H430" s="11" t="s">
        <v>150</v>
      </c>
      <c r="I430" s="11" t="s">
        <v>24</v>
      </c>
      <c r="J430" s="11" t="s">
        <v>101</v>
      </c>
      <c r="K430" s="11" t="s">
        <v>139</v>
      </c>
      <c r="L430" s="11" t="s">
        <v>151</v>
      </c>
      <c r="M430" s="11" t="s">
        <v>104</v>
      </c>
      <c r="N430" s="11" t="s">
        <v>56</v>
      </c>
    </row>
    <row r="431" spans="1:14" x14ac:dyDescent="0.3">
      <c r="A431" s="10">
        <v>3</v>
      </c>
      <c r="B431" s="11" t="s">
        <v>213</v>
      </c>
      <c r="C431" s="11" t="s">
        <v>216</v>
      </c>
      <c r="D431" s="11" t="s">
        <v>16</v>
      </c>
      <c r="E431" s="12">
        <v>6.6208188979999996</v>
      </c>
      <c r="F431" s="12">
        <v>6.6805008097085601</v>
      </c>
      <c r="G431" s="12">
        <v>7.12831809257254</v>
      </c>
      <c r="H431" s="11" t="s">
        <v>152</v>
      </c>
      <c r="I431" s="11" t="s">
        <v>24</v>
      </c>
      <c r="J431" s="11" t="s">
        <v>101</v>
      </c>
      <c r="K431" s="11" t="s">
        <v>139</v>
      </c>
      <c r="L431" s="11" t="s">
        <v>153</v>
      </c>
      <c r="M431" s="11" t="s">
        <v>104</v>
      </c>
      <c r="N431" s="11" t="s">
        <v>56</v>
      </c>
    </row>
    <row r="432" spans="1:14" x14ac:dyDescent="0.3">
      <c r="A432" s="10">
        <v>3</v>
      </c>
      <c r="B432" s="11" t="s">
        <v>213</v>
      </c>
      <c r="C432" s="11" t="s">
        <v>216</v>
      </c>
      <c r="D432" s="11" t="s">
        <v>16</v>
      </c>
      <c r="E432" s="12">
        <v>0.10649856955796499</v>
      </c>
      <c r="F432" s="12">
        <v>0.110912555247939</v>
      </c>
      <c r="G432" s="12">
        <v>0.109367140964014</v>
      </c>
      <c r="H432" s="11" t="s">
        <v>327</v>
      </c>
      <c r="I432" s="11" t="s">
        <v>28</v>
      </c>
      <c r="J432" s="11" t="s">
        <v>155</v>
      </c>
      <c r="K432" s="11" t="s">
        <v>35</v>
      </c>
      <c r="L432" s="11" t="s">
        <v>29</v>
      </c>
      <c r="M432" s="11" t="s">
        <v>328</v>
      </c>
      <c r="N432" s="11" t="s">
        <v>56</v>
      </c>
    </row>
    <row r="433" spans="1:14" x14ac:dyDescent="0.3">
      <c r="A433" s="10">
        <v>3</v>
      </c>
      <c r="B433" s="11" t="s">
        <v>213</v>
      </c>
      <c r="C433" s="11" t="s">
        <v>216</v>
      </c>
      <c r="D433" s="11" t="s">
        <v>16</v>
      </c>
      <c r="E433" s="12">
        <v>0.69240550608840701</v>
      </c>
      <c r="F433" s="12">
        <v>0.72110324360938105</v>
      </c>
      <c r="G433" s="12">
        <v>0.71105565927262604</v>
      </c>
      <c r="H433" s="11" t="s">
        <v>329</v>
      </c>
      <c r="I433" s="11" t="s">
        <v>28</v>
      </c>
      <c r="J433" s="11" t="s">
        <v>155</v>
      </c>
      <c r="K433" s="11" t="s">
        <v>35</v>
      </c>
      <c r="L433" s="11" t="s">
        <v>29</v>
      </c>
      <c r="M433" s="11" t="s">
        <v>330</v>
      </c>
      <c r="N433" s="11" t="s">
        <v>56</v>
      </c>
    </row>
    <row r="434" spans="1:14" x14ac:dyDescent="0.3">
      <c r="A434" s="10">
        <v>3</v>
      </c>
      <c r="B434" s="11" t="s">
        <v>213</v>
      </c>
      <c r="C434" s="11" t="s">
        <v>216</v>
      </c>
      <c r="D434" s="11" t="s">
        <v>16</v>
      </c>
      <c r="E434" s="12">
        <v>2.1890112999999999E-3</v>
      </c>
      <c r="F434" s="12">
        <v>1.3997043408653001E-3</v>
      </c>
      <c r="G434" s="12">
        <v>1.1681742995191999E-3</v>
      </c>
      <c r="H434" s="11" t="s">
        <v>331</v>
      </c>
      <c r="I434" s="11" t="s">
        <v>28</v>
      </c>
      <c r="J434" s="11" t="s">
        <v>155</v>
      </c>
      <c r="K434" s="11" t="s">
        <v>35</v>
      </c>
      <c r="L434" s="11" t="s">
        <v>332</v>
      </c>
      <c r="M434" s="11" t="s">
        <v>156</v>
      </c>
      <c r="N434" s="11" t="s">
        <v>56</v>
      </c>
    </row>
    <row r="435" spans="1:14" x14ac:dyDescent="0.3">
      <c r="A435" s="10">
        <v>3</v>
      </c>
      <c r="B435" s="11" t="s">
        <v>213</v>
      </c>
      <c r="C435" s="11" t="s">
        <v>216</v>
      </c>
      <c r="D435" s="11" t="s">
        <v>16</v>
      </c>
      <c r="E435" s="12">
        <v>0.28219188645856502</v>
      </c>
      <c r="F435" s="12">
        <v>0.40186328299359703</v>
      </c>
      <c r="G435" s="12">
        <v>0.448192772130798</v>
      </c>
      <c r="H435" s="11" t="s">
        <v>154</v>
      </c>
      <c r="I435" s="11" t="s">
        <v>30</v>
      </c>
      <c r="J435" s="11" t="s">
        <v>155</v>
      </c>
      <c r="K435" s="11" t="s">
        <v>35</v>
      </c>
      <c r="L435" s="11" t="s">
        <v>31</v>
      </c>
      <c r="M435" s="11" t="s">
        <v>156</v>
      </c>
      <c r="N435" s="11" t="s">
        <v>56</v>
      </c>
    </row>
    <row r="436" spans="1:14" x14ac:dyDescent="0.3">
      <c r="A436" s="10">
        <v>3</v>
      </c>
      <c r="B436" s="11" t="s">
        <v>213</v>
      </c>
      <c r="C436" s="11" t="s">
        <v>216</v>
      </c>
      <c r="D436" s="11" t="s">
        <v>16</v>
      </c>
      <c r="E436" s="12">
        <v>5.6204189067981103</v>
      </c>
      <c r="F436" s="12">
        <v>5.8619858164441103</v>
      </c>
      <c r="G436" s="12">
        <v>5.9155103454619997</v>
      </c>
      <c r="H436" s="11" t="s">
        <v>157</v>
      </c>
      <c r="I436" s="11" t="s">
        <v>32</v>
      </c>
      <c r="J436" s="11" t="s">
        <v>155</v>
      </c>
      <c r="K436" s="11" t="s">
        <v>35</v>
      </c>
      <c r="L436" s="11" t="s">
        <v>33</v>
      </c>
      <c r="M436" s="11" t="s">
        <v>158</v>
      </c>
      <c r="N436" s="11" t="s">
        <v>56</v>
      </c>
    </row>
    <row r="437" spans="1:14" x14ac:dyDescent="0.3">
      <c r="A437" s="10">
        <v>3</v>
      </c>
      <c r="B437" s="11" t="s">
        <v>213</v>
      </c>
      <c r="C437" s="11" t="s">
        <v>216</v>
      </c>
      <c r="D437" s="11" t="s">
        <v>16</v>
      </c>
      <c r="E437" s="12">
        <v>0.29811474960516898</v>
      </c>
      <c r="F437" s="12">
        <v>0.29811474960516898</v>
      </c>
      <c r="G437" s="12">
        <v>0.29811474960516898</v>
      </c>
      <c r="H437" s="11" t="s">
        <v>333</v>
      </c>
      <c r="I437" s="11" t="s">
        <v>334</v>
      </c>
      <c r="J437" s="11" t="s">
        <v>155</v>
      </c>
      <c r="K437" s="11" t="s">
        <v>35</v>
      </c>
      <c r="L437" s="11" t="s">
        <v>171</v>
      </c>
      <c r="M437" s="11" t="s">
        <v>159</v>
      </c>
      <c r="N437" s="11" t="s">
        <v>56</v>
      </c>
    </row>
    <row r="438" spans="1:14" x14ac:dyDescent="0.3">
      <c r="A438" s="10">
        <v>3</v>
      </c>
      <c r="B438" s="11" t="s">
        <v>213</v>
      </c>
      <c r="C438" s="11" t="s">
        <v>216</v>
      </c>
      <c r="D438" s="11" t="s">
        <v>16</v>
      </c>
      <c r="E438" s="12">
        <v>0.17064269083969499</v>
      </c>
      <c r="F438" s="12">
        <v>0.12848495696637499</v>
      </c>
      <c r="G438" s="12">
        <v>0.107132338511058</v>
      </c>
      <c r="H438" s="11" t="s">
        <v>335</v>
      </c>
      <c r="I438" s="11" t="s">
        <v>336</v>
      </c>
      <c r="J438" s="11" t="s">
        <v>155</v>
      </c>
      <c r="K438" s="11" t="s">
        <v>36</v>
      </c>
      <c r="L438" s="11" t="s">
        <v>337</v>
      </c>
      <c r="M438" s="11" t="s">
        <v>159</v>
      </c>
      <c r="N438" s="11" t="s">
        <v>56</v>
      </c>
    </row>
    <row r="439" spans="1:14" x14ac:dyDescent="0.3">
      <c r="A439" s="10">
        <v>3</v>
      </c>
      <c r="B439" s="11" t="s">
        <v>213</v>
      </c>
      <c r="C439" s="11" t="s">
        <v>216</v>
      </c>
      <c r="D439" s="11" t="s">
        <v>16</v>
      </c>
      <c r="E439" s="12">
        <v>0.37212924300254502</v>
      </c>
      <c r="F439" s="12">
        <v>0.280193716694425</v>
      </c>
      <c r="G439" s="12">
        <v>0.23362896960329901</v>
      </c>
      <c r="H439" s="11" t="s">
        <v>338</v>
      </c>
      <c r="I439" s="11" t="s">
        <v>336</v>
      </c>
      <c r="J439" s="11" t="s">
        <v>155</v>
      </c>
      <c r="K439" s="11" t="s">
        <v>36</v>
      </c>
      <c r="L439" s="11" t="s">
        <v>339</v>
      </c>
      <c r="M439" s="11" t="s">
        <v>159</v>
      </c>
      <c r="N439" s="11" t="s">
        <v>56</v>
      </c>
    </row>
    <row r="440" spans="1:14" x14ac:dyDescent="0.3">
      <c r="A440" s="10">
        <v>3</v>
      </c>
      <c r="B440" s="11" t="s">
        <v>213</v>
      </c>
      <c r="C440" s="11" t="s">
        <v>216</v>
      </c>
      <c r="D440" s="11" t="s">
        <v>16</v>
      </c>
      <c r="E440" s="12">
        <v>0.13589270000000001</v>
      </c>
      <c r="F440" s="12">
        <v>0.14661319536731099</v>
      </c>
      <c r="G440" s="12">
        <v>0.15196700258668999</v>
      </c>
      <c r="H440" s="11" t="s">
        <v>341</v>
      </c>
      <c r="I440" s="11" t="s">
        <v>342</v>
      </c>
      <c r="J440" s="11" t="s">
        <v>155</v>
      </c>
      <c r="K440" s="11" t="s">
        <v>36</v>
      </c>
      <c r="L440" s="11" t="s">
        <v>171</v>
      </c>
      <c r="M440" s="11" t="s">
        <v>159</v>
      </c>
      <c r="N440" s="11" t="s">
        <v>56</v>
      </c>
    </row>
    <row r="441" spans="1:14" x14ac:dyDescent="0.3">
      <c r="A441" s="10">
        <v>3</v>
      </c>
      <c r="B441" s="11" t="s">
        <v>213</v>
      </c>
      <c r="C441" s="11" t="s">
        <v>216</v>
      </c>
      <c r="D441" s="11" t="s">
        <v>16</v>
      </c>
      <c r="E441" s="12">
        <v>2.0528767999999999</v>
      </c>
      <c r="F441" s="12">
        <v>1.1581701563445901</v>
      </c>
      <c r="G441" s="12">
        <v>0.89850859738982003</v>
      </c>
      <c r="H441" s="11" t="s">
        <v>160</v>
      </c>
      <c r="I441" s="11" t="s">
        <v>161</v>
      </c>
      <c r="J441" s="11" t="s">
        <v>155</v>
      </c>
      <c r="K441" s="11" t="s">
        <v>162</v>
      </c>
      <c r="L441" s="11" t="s">
        <v>29</v>
      </c>
      <c r="M441" s="11" t="s">
        <v>156</v>
      </c>
      <c r="N441" s="11" t="s">
        <v>56</v>
      </c>
    </row>
    <row r="442" spans="1:14" x14ac:dyDescent="0.3">
      <c r="A442" s="10">
        <v>3</v>
      </c>
      <c r="B442" s="11" t="s">
        <v>213</v>
      </c>
      <c r="C442" s="11" t="s">
        <v>216</v>
      </c>
      <c r="D442" s="11" t="s">
        <v>16</v>
      </c>
      <c r="E442" s="12">
        <v>5.2154958875270001</v>
      </c>
      <c r="F442" s="12">
        <v>5.2154958875270001</v>
      </c>
      <c r="G442" s="12">
        <v>5.2154958875270001</v>
      </c>
      <c r="H442" s="11" t="s">
        <v>163</v>
      </c>
      <c r="I442" s="11" t="s">
        <v>164</v>
      </c>
      <c r="J442" s="11" t="s">
        <v>155</v>
      </c>
      <c r="K442" s="11" t="s">
        <v>162</v>
      </c>
      <c r="L442" s="11" t="s">
        <v>165</v>
      </c>
      <c r="M442" s="11" t="s">
        <v>156</v>
      </c>
      <c r="N442" s="11" t="s">
        <v>56</v>
      </c>
    </row>
    <row r="443" spans="1:14" x14ac:dyDescent="0.3">
      <c r="A443" s="10">
        <v>3</v>
      </c>
      <c r="B443" s="11" t="s">
        <v>213</v>
      </c>
      <c r="C443" s="11" t="s">
        <v>216</v>
      </c>
      <c r="D443" s="11" t="s">
        <v>16</v>
      </c>
      <c r="E443" s="12">
        <v>2.2496310666666599E-2</v>
      </c>
      <c r="F443" s="12">
        <v>1.26917288178179E-2</v>
      </c>
      <c r="G443" s="12">
        <v>9.8462453000356005E-3</v>
      </c>
      <c r="H443" s="11" t="s">
        <v>343</v>
      </c>
      <c r="I443" s="11" t="s">
        <v>161</v>
      </c>
      <c r="J443" s="11" t="s">
        <v>155</v>
      </c>
      <c r="K443" s="11" t="s">
        <v>162</v>
      </c>
      <c r="L443" s="11" t="s">
        <v>332</v>
      </c>
      <c r="M443" s="11" t="s">
        <v>344</v>
      </c>
      <c r="N443" s="11" t="s">
        <v>56</v>
      </c>
    </row>
    <row r="444" spans="1:14" x14ac:dyDescent="0.3">
      <c r="A444" s="10">
        <v>3</v>
      </c>
      <c r="B444" s="11" t="s">
        <v>213</v>
      </c>
      <c r="C444" s="11" t="s">
        <v>216</v>
      </c>
      <c r="D444" s="11" t="s">
        <v>16</v>
      </c>
      <c r="E444" s="12">
        <v>0.98019828193700398</v>
      </c>
      <c r="F444" s="12">
        <v>0.86097406487644301</v>
      </c>
      <c r="G444" s="12">
        <v>0.86024272143632696</v>
      </c>
      <c r="H444" s="11" t="s">
        <v>166</v>
      </c>
      <c r="I444" s="11" t="s">
        <v>167</v>
      </c>
      <c r="J444" s="11" t="s">
        <v>155</v>
      </c>
      <c r="K444" s="11" t="s">
        <v>162</v>
      </c>
      <c r="L444" s="11" t="s">
        <v>31</v>
      </c>
      <c r="M444" s="11" t="s">
        <v>156</v>
      </c>
      <c r="N444" s="11" t="s">
        <v>56</v>
      </c>
    </row>
    <row r="445" spans="1:14" x14ac:dyDescent="0.3">
      <c r="A445" s="10">
        <v>3</v>
      </c>
      <c r="B445" s="11" t="s">
        <v>213</v>
      </c>
      <c r="C445" s="11" t="s">
        <v>216</v>
      </c>
      <c r="D445" s="11" t="s">
        <v>16</v>
      </c>
      <c r="E445" s="12">
        <v>6.9369719228201001</v>
      </c>
      <c r="F445" s="12">
        <v>6.6051187525367601</v>
      </c>
      <c r="G445" s="12">
        <v>6.5631957564674899</v>
      </c>
      <c r="H445" s="11" t="s">
        <v>168</v>
      </c>
      <c r="I445" s="11" t="s">
        <v>169</v>
      </c>
      <c r="J445" s="11" t="s">
        <v>155</v>
      </c>
      <c r="K445" s="11" t="s">
        <v>162</v>
      </c>
      <c r="L445" s="11" t="s">
        <v>33</v>
      </c>
      <c r="M445" s="11" t="s">
        <v>156</v>
      </c>
      <c r="N445" s="11" t="s">
        <v>56</v>
      </c>
    </row>
    <row r="446" spans="1:14" x14ac:dyDescent="0.3">
      <c r="A446" s="10">
        <v>3</v>
      </c>
      <c r="B446" s="11" t="s">
        <v>213</v>
      </c>
      <c r="C446" s="11" t="s">
        <v>216</v>
      </c>
      <c r="D446" s="11" t="s">
        <v>16</v>
      </c>
      <c r="E446" s="12">
        <v>27.773403733036702</v>
      </c>
      <c r="F446" s="12">
        <v>27.773403733036702</v>
      </c>
      <c r="G446" s="12">
        <v>27.773403733036702</v>
      </c>
      <c r="H446" s="11" t="s">
        <v>170</v>
      </c>
      <c r="I446" s="11" t="s">
        <v>164</v>
      </c>
      <c r="J446" s="11" t="s">
        <v>155</v>
      </c>
      <c r="K446" s="11" t="s">
        <v>162</v>
      </c>
      <c r="L446" s="11" t="s">
        <v>171</v>
      </c>
      <c r="M446" s="11" t="s">
        <v>172</v>
      </c>
      <c r="N446" s="11" t="s">
        <v>56</v>
      </c>
    </row>
    <row r="447" spans="1:14" x14ac:dyDescent="0.3">
      <c r="A447" s="10">
        <v>3</v>
      </c>
      <c r="B447" s="11" t="s">
        <v>213</v>
      </c>
      <c r="C447" s="11" t="s">
        <v>216</v>
      </c>
      <c r="D447" s="11" t="s">
        <v>16</v>
      </c>
      <c r="E447" s="12">
        <v>7.60873005795432</v>
      </c>
      <c r="F447" s="12">
        <v>7.60873005795432</v>
      </c>
      <c r="G447" s="12">
        <v>7.60873005795432</v>
      </c>
      <c r="H447" s="11" t="s">
        <v>345</v>
      </c>
      <c r="I447" s="11" t="s">
        <v>164</v>
      </c>
      <c r="J447" s="11" t="s">
        <v>155</v>
      </c>
      <c r="K447" s="11" t="s">
        <v>162</v>
      </c>
      <c r="L447" s="11" t="s">
        <v>171</v>
      </c>
      <c r="M447" s="11" t="s">
        <v>346</v>
      </c>
      <c r="N447" s="11" t="s">
        <v>56</v>
      </c>
    </row>
    <row r="448" spans="1:14" x14ac:dyDescent="0.3">
      <c r="A448" s="10">
        <v>3</v>
      </c>
      <c r="B448" s="11" t="s">
        <v>213</v>
      </c>
      <c r="C448" s="11" t="s">
        <v>216</v>
      </c>
      <c r="D448" s="11" t="s">
        <v>16</v>
      </c>
      <c r="E448" s="12">
        <v>0.11589735234446299</v>
      </c>
      <c r="F448" s="12">
        <v>0.11589735234446299</v>
      </c>
      <c r="G448" s="12">
        <v>0.11589735234446299</v>
      </c>
      <c r="H448" s="11" t="s">
        <v>347</v>
      </c>
      <c r="I448" s="11" t="s">
        <v>164</v>
      </c>
      <c r="J448" s="11" t="s">
        <v>155</v>
      </c>
      <c r="K448" s="11" t="s">
        <v>162</v>
      </c>
      <c r="L448" s="11" t="s">
        <v>171</v>
      </c>
      <c r="M448" s="11" t="s">
        <v>348</v>
      </c>
      <c r="N448" s="11" t="s">
        <v>56</v>
      </c>
    </row>
    <row r="449" spans="1:14" x14ac:dyDescent="0.3">
      <c r="A449" s="10">
        <v>3</v>
      </c>
      <c r="B449" s="11" t="s">
        <v>213</v>
      </c>
      <c r="C449" s="11" t="s">
        <v>216</v>
      </c>
      <c r="D449" s="11" t="s">
        <v>16</v>
      </c>
      <c r="E449" s="12">
        <v>27.246601639294301</v>
      </c>
      <c r="F449" s="12">
        <v>27.246601639294301</v>
      </c>
      <c r="G449" s="12">
        <v>27.246601639294301</v>
      </c>
      <c r="H449" s="11" t="s">
        <v>349</v>
      </c>
      <c r="I449" s="11" t="s">
        <v>164</v>
      </c>
      <c r="J449" s="11" t="s">
        <v>155</v>
      </c>
      <c r="K449" s="11" t="s">
        <v>162</v>
      </c>
      <c r="L449" s="11" t="s">
        <v>171</v>
      </c>
      <c r="M449" s="11" t="s">
        <v>350</v>
      </c>
      <c r="N449" s="11" t="s">
        <v>56</v>
      </c>
    </row>
    <row r="450" spans="1:14" x14ac:dyDescent="0.3">
      <c r="A450" s="10">
        <v>3</v>
      </c>
      <c r="B450" s="11" t="s">
        <v>213</v>
      </c>
      <c r="C450" s="11" t="s">
        <v>216</v>
      </c>
      <c r="D450" s="11" t="s">
        <v>16</v>
      </c>
      <c r="E450" s="12">
        <v>42.646848536487603</v>
      </c>
      <c r="F450" s="12">
        <v>42.646848536487603</v>
      </c>
      <c r="G450" s="12">
        <v>42.646848536487603</v>
      </c>
      <c r="H450" s="11" t="s">
        <v>351</v>
      </c>
      <c r="I450" s="11" t="s">
        <v>164</v>
      </c>
      <c r="J450" s="11" t="s">
        <v>155</v>
      </c>
      <c r="K450" s="11" t="s">
        <v>162</v>
      </c>
      <c r="L450" s="11" t="s">
        <v>171</v>
      </c>
      <c r="M450" s="11" t="s">
        <v>352</v>
      </c>
      <c r="N450" s="11" t="s">
        <v>56</v>
      </c>
    </row>
    <row r="451" spans="1:14" x14ac:dyDescent="0.3">
      <c r="A451" s="10">
        <v>3</v>
      </c>
      <c r="B451" s="11" t="s">
        <v>213</v>
      </c>
      <c r="C451" s="11" t="s">
        <v>216</v>
      </c>
      <c r="D451" s="11" t="s">
        <v>16</v>
      </c>
      <c r="E451" s="12">
        <v>3.8632453753891502E-2</v>
      </c>
      <c r="F451" s="12">
        <v>3.8632453753891502E-2</v>
      </c>
      <c r="G451" s="12">
        <v>3.8632453753891502E-2</v>
      </c>
      <c r="H451" s="11" t="s">
        <v>353</v>
      </c>
      <c r="I451" s="11" t="s">
        <v>164</v>
      </c>
      <c r="J451" s="11" t="s">
        <v>155</v>
      </c>
      <c r="K451" s="11" t="s">
        <v>162</v>
      </c>
      <c r="L451" s="11" t="s">
        <v>171</v>
      </c>
      <c r="M451" s="11" t="s">
        <v>354</v>
      </c>
      <c r="N451" s="11" t="s">
        <v>56</v>
      </c>
    </row>
    <row r="452" spans="1:14" x14ac:dyDescent="0.3">
      <c r="A452" s="10">
        <v>3</v>
      </c>
      <c r="B452" s="11" t="s">
        <v>213</v>
      </c>
      <c r="C452" s="11" t="s">
        <v>216</v>
      </c>
      <c r="D452" s="11" t="s">
        <v>16</v>
      </c>
      <c r="E452" s="12">
        <v>58.150120000000001</v>
      </c>
      <c r="F452" s="12">
        <v>58.150120000000001</v>
      </c>
      <c r="G452" s="12">
        <v>58.150120000000001</v>
      </c>
      <c r="H452" s="11" t="s">
        <v>355</v>
      </c>
      <c r="I452" s="11" t="s">
        <v>164</v>
      </c>
      <c r="J452" s="11" t="s">
        <v>155</v>
      </c>
      <c r="K452" s="11" t="s">
        <v>162</v>
      </c>
      <c r="L452" s="11" t="s">
        <v>171</v>
      </c>
      <c r="M452" s="11" t="s">
        <v>356</v>
      </c>
      <c r="N452" s="11" t="s">
        <v>56</v>
      </c>
    </row>
    <row r="453" spans="1:14" x14ac:dyDescent="0.3">
      <c r="A453" s="10">
        <v>3</v>
      </c>
      <c r="B453" s="11" t="s">
        <v>213</v>
      </c>
      <c r="C453" s="11" t="s">
        <v>216</v>
      </c>
      <c r="D453" s="11" t="s">
        <v>16</v>
      </c>
      <c r="E453" s="12">
        <v>6.4723500728565098</v>
      </c>
      <c r="F453" s="12">
        <v>6.4723500728565098</v>
      </c>
      <c r="G453" s="12">
        <v>6.4723500728565098</v>
      </c>
      <c r="H453" s="11" t="s">
        <v>173</v>
      </c>
      <c r="I453" s="11" t="s">
        <v>164</v>
      </c>
      <c r="J453" s="11" t="s">
        <v>155</v>
      </c>
      <c r="K453" s="11" t="s">
        <v>162</v>
      </c>
      <c r="L453" s="11" t="s">
        <v>171</v>
      </c>
      <c r="M453" s="11" t="s">
        <v>174</v>
      </c>
      <c r="N453" s="11" t="s">
        <v>56</v>
      </c>
    </row>
    <row r="454" spans="1:14" x14ac:dyDescent="0.3">
      <c r="A454" s="10">
        <v>3</v>
      </c>
      <c r="B454" s="11" t="s">
        <v>213</v>
      </c>
      <c r="C454" s="11" t="s">
        <v>216</v>
      </c>
      <c r="D454" s="11" t="s">
        <v>16</v>
      </c>
      <c r="E454" s="12">
        <v>7.5818954938989496</v>
      </c>
      <c r="F454" s="12">
        <v>7.5818954938989496</v>
      </c>
      <c r="G454" s="12">
        <v>7.5818954938989496</v>
      </c>
      <c r="H454" s="11" t="s">
        <v>175</v>
      </c>
      <c r="I454" s="11" t="s">
        <v>164</v>
      </c>
      <c r="J454" s="11" t="s">
        <v>155</v>
      </c>
      <c r="K454" s="11" t="s">
        <v>162</v>
      </c>
      <c r="L454" s="11" t="s">
        <v>171</v>
      </c>
      <c r="M454" s="11" t="s">
        <v>176</v>
      </c>
      <c r="N454" s="11" t="s">
        <v>56</v>
      </c>
    </row>
    <row r="455" spans="1:14" x14ac:dyDescent="0.3">
      <c r="A455" s="10">
        <v>3</v>
      </c>
      <c r="B455" s="11" t="s">
        <v>213</v>
      </c>
      <c r="C455" s="11" t="s">
        <v>216</v>
      </c>
      <c r="D455" s="11" t="s">
        <v>16</v>
      </c>
      <c r="E455" s="12">
        <v>25.3192177480054</v>
      </c>
      <c r="F455" s="12">
        <v>25.3192177480054</v>
      </c>
      <c r="G455" s="12">
        <v>25.3192177480054</v>
      </c>
      <c r="H455" s="11" t="s">
        <v>177</v>
      </c>
      <c r="I455" s="11" t="s">
        <v>164</v>
      </c>
      <c r="J455" s="11" t="s">
        <v>155</v>
      </c>
      <c r="K455" s="11" t="s">
        <v>162</v>
      </c>
      <c r="L455" s="11" t="s">
        <v>171</v>
      </c>
      <c r="M455" s="11" t="s">
        <v>178</v>
      </c>
      <c r="N455" s="11" t="s">
        <v>56</v>
      </c>
    </row>
    <row r="456" spans="1:14" x14ac:dyDescent="0.3">
      <c r="A456" s="10">
        <v>3</v>
      </c>
      <c r="B456" s="11" t="s">
        <v>213</v>
      </c>
      <c r="C456" s="11" t="s">
        <v>216</v>
      </c>
      <c r="D456" s="11" t="s">
        <v>16</v>
      </c>
      <c r="E456" s="12">
        <v>20.864606993681299</v>
      </c>
      <c r="F456" s="12">
        <v>20.864606993681299</v>
      </c>
      <c r="G456" s="12">
        <v>20.864606993681299</v>
      </c>
      <c r="H456" s="11" t="s">
        <v>179</v>
      </c>
      <c r="I456" s="11" t="s">
        <v>164</v>
      </c>
      <c r="J456" s="11" t="s">
        <v>155</v>
      </c>
      <c r="K456" s="11" t="s">
        <v>162</v>
      </c>
      <c r="L456" s="11" t="s">
        <v>171</v>
      </c>
      <c r="M456" s="11" t="s">
        <v>180</v>
      </c>
      <c r="N456" s="11" t="s">
        <v>56</v>
      </c>
    </row>
    <row r="457" spans="1:14" x14ac:dyDescent="0.3">
      <c r="A457" s="10">
        <v>3</v>
      </c>
      <c r="B457" s="11" t="s">
        <v>213</v>
      </c>
      <c r="C457" s="11" t="s">
        <v>216</v>
      </c>
      <c r="D457" s="11" t="s">
        <v>16</v>
      </c>
      <c r="E457" s="12">
        <v>24.4413985474689</v>
      </c>
      <c r="F457" s="12">
        <v>24.4413985474689</v>
      </c>
      <c r="G457" s="12">
        <v>24.4413985474689</v>
      </c>
      <c r="H457" s="11" t="s">
        <v>181</v>
      </c>
      <c r="I457" s="11" t="s">
        <v>164</v>
      </c>
      <c r="J457" s="11" t="s">
        <v>155</v>
      </c>
      <c r="K457" s="11" t="s">
        <v>162</v>
      </c>
      <c r="L457" s="11" t="s">
        <v>171</v>
      </c>
      <c r="M457" s="11" t="s">
        <v>182</v>
      </c>
      <c r="N457" s="11" t="s">
        <v>56</v>
      </c>
    </row>
    <row r="458" spans="1:14" x14ac:dyDescent="0.3">
      <c r="A458" s="10">
        <v>3</v>
      </c>
      <c r="B458" s="11" t="s">
        <v>213</v>
      </c>
      <c r="C458" s="11" t="s">
        <v>216</v>
      </c>
      <c r="D458" s="11" t="s">
        <v>16</v>
      </c>
      <c r="E458" s="12">
        <v>81.620349954906203</v>
      </c>
      <c r="F458" s="12">
        <v>81.620349954906203</v>
      </c>
      <c r="G458" s="12">
        <v>81.620349954906203</v>
      </c>
      <c r="H458" s="11" t="s">
        <v>183</v>
      </c>
      <c r="I458" s="11" t="s">
        <v>164</v>
      </c>
      <c r="J458" s="11" t="s">
        <v>155</v>
      </c>
      <c r="K458" s="11" t="s">
        <v>162</v>
      </c>
      <c r="L458" s="11" t="s">
        <v>171</v>
      </c>
      <c r="M458" s="11" t="s">
        <v>184</v>
      </c>
      <c r="N458" s="11" t="s">
        <v>56</v>
      </c>
    </row>
    <row r="459" spans="1:14" x14ac:dyDescent="0.3">
      <c r="A459" s="10">
        <v>3</v>
      </c>
      <c r="B459" s="11" t="s">
        <v>213</v>
      </c>
      <c r="C459" s="11" t="s">
        <v>216</v>
      </c>
      <c r="D459" s="11" t="s">
        <v>16</v>
      </c>
      <c r="E459" s="12">
        <v>0.91383225021386805</v>
      </c>
      <c r="F459" s="12">
        <v>0.91383225021386805</v>
      </c>
      <c r="G459" s="12">
        <v>0.91383225021386805</v>
      </c>
      <c r="H459" s="11" t="s">
        <v>357</v>
      </c>
      <c r="I459" s="11" t="s">
        <v>164</v>
      </c>
      <c r="J459" s="11" t="s">
        <v>155</v>
      </c>
      <c r="K459" s="11" t="s">
        <v>162</v>
      </c>
      <c r="L459" s="11" t="s">
        <v>171</v>
      </c>
      <c r="M459" s="11" t="s">
        <v>358</v>
      </c>
      <c r="N459" s="11" t="s">
        <v>56</v>
      </c>
    </row>
    <row r="460" spans="1:14" x14ac:dyDescent="0.3">
      <c r="A460" s="10">
        <v>3</v>
      </c>
      <c r="B460" s="11" t="s">
        <v>213</v>
      </c>
      <c r="C460" s="11" t="s">
        <v>216</v>
      </c>
      <c r="D460" s="11" t="s">
        <v>16</v>
      </c>
      <c r="E460" s="12">
        <v>35.973855952381001</v>
      </c>
      <c r="F460" s="12">
        <v>36.736132666962</v>
      </c>
      <c r="G460" s="12">
        <v>37.202466657058601</v>
      </c>
      <c r="H460" s="11" t="s">
        <v>185</v>
      </c>
      <c r="I460" s="11" t="s">
        <v>17</v>
      </c>
      <c r="J460" s="11" t="s">
        <v>186</v>
      </c>
      <c r="K460" s="11" t="s">
        <v>187</v>
      </c>
      <c r="L460" s="11" t="s">
        <v>188</v>
      </c>
      <c r="M460" s="11" t="s">
        <v>189</v>
      </c>
      <c r="N460" s="11" t="s">
        <v>56</v>
      </c>
    </row>
    <row r="461" spans="1:14" x14ac:dyDescent="0.3">
      <c r="A461" s="10">
        <v>3</v>
      </c>
      <c r="B461" s="11" t="s">
        <v>213</v>
      </c>
      <c r="C461" s="11" t="s">
        <v>216</v>
      </c>
      <c r="D461" s="11" t="s">
        <v>16</v>
      </c>
      <c r="E461" s="12">
        <v>8.9974024761904803E-2</v>
      </c>
      <c r="F461" s="12">
        <v>9.1880551103810507E-2</v>
      </c>
      <c r="G461" s="12">
        <v>9.3046896630623294E-2</v>
      </c>
      <c r="H461" s="11" t="s">
        <v>359</v>
      </c>
      <c r="I461" s="11" t="s">
        <v>17</v>
      </c>
      <c r="J461" s="11" t="s">
        <v>186</v>
      </c>
      <c r="K461" s="11" t="s">
        <v>187</v>
      </c>
      <c r="L461" s="11" t="s">
        <v>188</v>
      </c>
      <c r="M461" s="11" t="s">
        <v>360</v>
      </c>
      <c r="N461" s="11" t="s">
        <v>56</v>
      </c>
    </row>
    <row r="462" spans="1:14" x14ac:dyDescent="0.3">
      <c r="A462" s="10">
        <v>3</v>
      </c>
      <c r="B462" s="11" t="s">
        <v>213</v>
      </c>
      <c r="C462" s="11" t="s">
        <v>216</v>
      </c>
      <c r="D462" s="11" t="s">
        <v>16</v>
      </c>
      <c r="E462" s="12">
        <v>0.27536460000000001</v>
      </c>
      <c r="F462" s="12">
        <v>0.27536460000000001</v>
      </c>
      <c r="G462" s="12">
        <v>0.27536460000000001</v>
      </c>
      <c r="H462" s="11" t="s">
        <v>190</v>
      </c>
      <c r="I462" s="11" t="s">
        <v>67</v>
      </c>
      <c r="J462" s="11" t="s">
        <v>186</v>
      </c>
      <c r="K462" s="11" t="s">
        <v>187</v>
      </c>
      <c r="L462" s="11" t="s">
        <v>191</v>
      </c>
      <c r="M462" s="11" t="s">
        <v>192</v>
      </c>
      <c r="N462" s="11" t="s">
        <v>56</v>
      </c>
    </row>
    <row r="463" spans="1:14" x14ac:dyDescent="0.3">
      <c r="A463" s="10">
        <v>3</v>
      </c>
      <c r="B463" s="11" t="s">
        <v>213</v>
      </c>
      <c r="C463" s="11" t="s">
        <v>216</v>
      </c>
      <c r="D463" s="11" t="s">
        <v>16</v>
      </c>
      <c r="E463" s="12">
        <v>0.33571970000000001</v>
      </c>
      <c r="F463" s="12">
        <v>0.33571970000000001</v>
      </c>
      <c r="G463" s="12">
        <v>0.33571970000000001</v>
      </c>
      <c r="H463" s="11" t="s">
        <v>193</v>
      </c>
      <c r="I463" s="11" t="s">
        <v>67</v>
      </c>
      <c r="J463" s="11" t="s">
        <v>186</v>
      </c>
      <c r="K463" s="11" t="s">
        <v>187</v>
      </c>
      <c r="L463" s="11" t="s">
        <v>191</v>
      </c>
      <c r="M463" s="11" t="s">
        <v>194</v>
      </c>
      <c r="N463" s="11" t="s">
        <v>56</v>
      </c>
    </row>
    <row r="464" spans="1:14" x14ac:dyDescent="0.3">
      <c r="A464" s="10">
        <v>3</v>
      </c>
      <c r="B464" s="11" t="s">
        <v>213</v>
      </c>
      <c r="C464" s="11" t="s">
        <v>216</v>
      </c>
      <c r="D464" s="11" t="s">
        <v>16</v>
      </c>
      <c r="E464" s="12">
        <v>6.6710880000000001</v>
      </c>
      <c r="F464" s="12">
        <v>6.6710880000000001</v>
      </c>
      <c r="G464" s="12">
        <v>6.6710880000000001</v>
      </c>
      <c r="H464" s="11" t="s">
        <v>195</v>
      </c>
      <c r="I464" s="11" t="s">
        <v>67</v>
      </c>
      <c r="J464" s="11" t="s">
        <v>186</v>
      </c>
      <c r="K464" s="11" t="s">
        <v>187</v>
      </c>
      <c r="L464" s="11" t="s">
        <v>191</v>
      </c>
      <c r="M464" s="11" t="s">
        <v>196</v>
      </c>
      <c r="N464" s="11" t="s">
        <v>56</v>
      </c>
    </row>
    <row r="465" spans="1:14" x14ac:dyDescent="0.3">
      <c r="A465" s="10">
        <v>3</v>
      </c>
      <c r="B465" s="11" t="s">
        <v>213</v>
      </c>
      <c r="C465" s="11" t="s">
        <v>216</v>
      </c>
      <c r="D465" s="11" t="s">
        <v>16</v>
      </c>
      <c r="E465" s="12">
        <v>43.470406109423102</v>
      </c>
      <c r="F465" s="12">
        <v>39.114424198644898</v>
      </c>
      <c r="G465" s="12">
        <v>37.249597856326801</v>
      </c>
      <c r="H465" s="11" t="s">
        <v>197</v>
      </c>
      <c r="I465" s="11" t="s">
        <v>17</v>
      </c>
      <c r="J465" s="11" t="s">
        <v>186</v>
      </c>
      <c r="K465" s="11" t="s">
        <v>187</v>
      </c>
      <c r="L465" s="11" t="s">
        <v>198</v>
      </c>
      <c r="M465" s="11" t="s">
        <v>199</v>
      </c>
      <c r="N465" s="11" t="s">
        <v>56</v>
      </c>
    </row>
    <row r="466" spans="1:14" x14ac:dyDescent="0.3">
      <c r="A466" s="10">
        <v>3</v>
      </c>
      <c r="B466" s="11" t="s">
        <v>213</v>
      </c>
      <c r="C466" s="11" t="s">
        <v>216</v>
      </c>
      <c r="D466" s="11" t="s">
        <v>16</v>
      </c>
      <c r="E466" s="12">
        <v>57.287599999999998</v>
      </c>
      <c r="F466" s="12">
        <v>51.547056682236999</v>
      </c>
      <c r="G466" s="12">
        <v>49.089489911425801</v>
      </c>
      <c r="H466" s="11" t="s">
        <v>200</v>
      </c>
      <c r="I466" s="11" t="s">
        <v>17</v>
      </c>
      <c r="J466" s="11" t="s">
        <v>186</v>
      </c>
      <c r="K466" s="11" t="s">
        <v>187</v>
      </c>
      <c r="L466" s="11" t="s">
        <v>198</v>
      </c>
      <c r="M466" s="11" t="s">
        <v>27</v>
      </c>
      <c r="N466" s="11" t="s">
        <v>56</v>
      </c>
    </row>
    <row r="467" spans="1:14" x14ac:dyDescent="0.3">
      <c r="A467" s="10">
        <v>3</v>
      </c>
      <c r="B467" s="11" t="s">
        <v>213</v>
      </c>
      <c r="C467" s="11" t="s">
        <v>216</v>
      </c>
      <c r="D467" s="11" t="s">
        <v>16</v>
      </c>
      <c r="E467" s="12">
        <v>5.8111470000000001</v>
      </c>
      <c r="F467" s="12">
        <v>5.8111470000000001</v>
      </c>
      <c r="G467" s="12">
        <v>5.8111470000000001</v>
      </c>
      <c r="H467" s="11" t="s">
        <v>201</v>
      </c>
      <c r="I467" s="11" t="s">
        <v>67</v>
      </c>
      <c r="J467" s="11" t="s">
        <v>186</v>
      </c>
      <c r="K467" s="11" t="s">
        <v>187</v>
      </c>
      <c r="L467" s="11" t="s">
        <v>202</v>
      </c>
      <c r="M467" s="11" t="s">
        <v>192</v>
      </c>
      <c r="N467" s="11" t="s">
        <v>56</v>
      </c>
    </row>
    <row r="468" spans="1:14" x14ac:dyDescent="0.3">
      <c r="A468" s="10">
        <v>3</v>
      </c>
      <c r="B468" s="11" t="s">
        <v>213</v>
      </c>
      <c r="C468" s="11" t="s">
        <v>216</v>
      </c>
      <c r="D468" s="11" t="s">
        <v>16</v>
      </c>
      <c r="E468" s="12">
        <v>5.1790820000000002</v>
      </c>
      <c r="F468" s="12">
        <v>5.1790820000000002</v>
      </c>
      <c r="G468" s="12">
        <v>5.1790820000000002</v>
      </c>
      <c r="H468" s="11" t="s">
        <v>203</v>
      </c>
      <c r="I468" s="11" t="s">
        <v>67</v>
      </c>
      <c r="J468" s="11" t="s">
        <v>186</v>
      </c>
      <c r="K468" s="11" t="s">
        <v>187</v>
      </c>
      <c r="L468" s="11" t="s">
        <v>202</v>
      </c>
      <c r="M468" s="11" t="s">
        <v>194</v>
      </c>
      <c r="N468" s="11" t="s">
        <v>56</v>
      </c>
    </row>
    <row r="469" spans="1:14" x14ac:dyDescent="0.3">
      <c r="A469" s="10">
        <v>3</v>
      </c>
      <c r="B469" s="11" t="s">
        <v>213</v>
      </c>
      <c r="C469" s="11" t="s">
        <v>216</v>
      </c>
      <c r="D469" s="11" t="s">
        <v>16</v>
      </c>
      <c r="E469" s="12">
        <v>1.5608850000000001</v>
      </c>
      <c r="F469" s="12">
        <v>1.5608850000000001</v>
      </c>
      <c r="G469" s="12">
        <v>1.5608850000000001</v>
      </c>
      <c r="H469" s="11" t="s">
        <v>204</v>
      </c>
      <c r="I469" s="11" t="s">
        <v>67</v>
      </c>
      <c r="J469" s="11" t="s">
        <v>186</v>
      </c>
      <c r="K469" s="11" t="s">
        <v>187</v>
      </c>
      <c r="L469" s="11" t="s">
        <v>202</v>
      </c>
      <c r="M469" s="11" t="s">
        <v>196</v>
      </c>
      <c r="N469" s="11" t="s">
        <v>56</v>
      </c>
    </row>
    <row r="470" spans="1:14" x14ac:dyDescent="0.3">
      <c r="A470" s="10">
        <v>3</v>
      </c>
      <c r="B470" s="11" t="s">
        <v>213</v>
      </c>
      <c r="C470" s="11" t="s">
        <v>216</v>
      </c>
      <c r="D470" s="11" t="s">
        <v>16</v>
      </c>
      <c r="E470" s="12">
        <v>3.7466089999999999</v>
      </c>
      <c r="F470" s="12">
        <v>3.2603211787087498</v>
      </c>
      <c r="G470" s="12">
        <v>3.0942688164484902</v>
      </c>
      <c r="H470" s="11" t="s">
        <v>205</v>
      </c>
      <c r="I470" s="11" t="s">
        <v>22</v>
      </c>
      <c r="J470" s="11" t="s">
        <v>186</v>
      </c>
      <c r="K470" s="11" t="s">
        <v>206</v>
      </c>
      <c r="L470" s="11" t="s">
        <v>207</v>
      </c>
      <c r="M470" s="11" t="s">
        <v>20</v>
      </c>
      <c r="N470" s="11" t="s">
        <v>56</v>
      </c>
    </row>
    <row r="471" spans="1:14" x14ac:dyDescent="0.3">
      <c r="A471" s="10">
        <v>3</v>
      </c>
      <c r="B471" s="11" t="s">
        <v>213</v>
      </c>
      <c r="C471" s="11" t="s">
        <v>216</v>
      </c>
      <c r="D471" s="11" t="s">
        <v>16</v>
      </c>
      <c r="E471" s="12">
        <v>213.89269999999999</v>
      </c>
      <c r="F471" s="12">
        <v>213.89269999999999</v>
      </c>
      <c r="G471" s="12">
        <v>213.89269999999999</v>
      </c>
      <c r="H471" s="11" t="s">
        <v>364</v>
      </c>
      <c r="I471" s="11" t="s">
        <v>50</v>
      </c>
      <c r="J471" s="11" t="s">
        <v>209</v>
      </c>
      <c r="K471" s="11" t="s">
        <v>365</v>
      </c>
      <c r="L471" s="11" t="s">
        <v>366</v>
      </c>
      <c r="M471" s="11" t="s">
        <v>367</v>
      </c>
      <c r="N471" s="11" t="s">
        <v>56</v>
      </c>
    </row>
    <row r="472" spans="1:14" x14ac:dyDescent="0.3">
      <c r="A472" s="10">
        <v>3</v>
      </c>
      <c r="B472" s="11" t="s">
        <v>213</v>
      </c>
      <c r="C472" s="11" t="s">
        <v>216</v>
      </c>
      <c r="D472" s="11" t="s">
        <v>16</v>
      </c>
      <c r="E472" s="12">
        <v>2.1192839999999999</v>
      </c>
      <c r="F472" s="12">
        <v>2.1192839999999999</v>
      </c>
      <c r="G472" s="12">
        <v>2.1192839999999999</v>
      </c>
      <c r="H472" s="11" t="s">
        <v>368</v>
      </c>
      <c r="I472" s="11" t="s">
        <v>50</v>
      </c>
      <c r="J472" s="11" t="s">
        <v>209</v>
      </c>
      <c r="K472" s="11" t="s">
        <v>365</v>
      </c>
      <c r="L472" s="11" t="s">
        <v>366</v>
      </c>
      <c r="M472" s="11" t="s">
        <v>369</v>
      </c>
      <c r="N472" s="11" t="s">
        <v>56</v>
      </c>
    </row>
    <row r="473" spans="1:14" x14ac:dyDescent="0.3">
      <c r="A473" s="10">
        <v>3</v>
      </c>
      <c r="B473" s="11" t="s">
        <v>213</v>
      </c>
      <c r="C473" s="11" t="s">
        <v>216</v>
      </c>
      <c r="D473" s="11" t="s">
        <v>16</v>
      </c>
      <c r="E473" s="12">
        <v>3.1231559999999998</v>
      </c>
      <c r="F473" s="12">
        <v>3.1231559999999998</v>
      </c>
      <c r="G473" s="12">
        <v>3.1231559999999998</v>
      </c>
      <c r="H473" s="11" t="s">
        <v>370</v>
      </c>
      <c r="I473" s="11" t="s">
        <v>50</v>
      </c>
      <c r="J473" s="11" t="s">
        <v>209</v>
      </c>
      <c r="K473" s="11" t="s">
        <v>365</v>
      </c>
      <c r="L473" s="11" t="s">
        <v>366</v>
      </c>
      <c r="M473" s="11" t="s">
        <v>371</v>
      </c>
      <c r="N473" s="11" t="s">
        <v>56</v>
      </c>
    </row>
    <row r="474" spans="1:14" x14ac:dyDescent="0.3">
      <c r="A474" s="10">
        <v>3</v>
      </c>
      <c r="B474" s="11" t="s">
        <v>213</v>
      </c>
      <c r="C474" s="11" t="s">
        <v>216</v>
      </c>
      <c r="D474" s="11" t="s">
        <v>16</v>
      </c>
      <c r="E474" s="12">
        <v>18.302869999999999</v>
      </c>
      <c r="F474" s="12">
        <v>18.302869999999999</v>
      </c>
      <c r="G474" s="12">
        <v>18.302869999999999</v>
      </c>
      <c r="H474" s="11" t="s">
        <v>372</v>
      </c>
      <c r="I474" s="11" t="s">
        <v>50</v>
      </c>
      <c r="J474" s="11" t="s">
        <v>209</v>
      </c>
      <c r="K474" s="11" t="s">
        <v>365</v>
      </c>
      <c r="L474" s="11" t="s">
        <v>162</v>
      </c>
      <c r="M474" s="11" t="s">
        <v>373</v>
      </c>
      <c r="N474" s="11" t="s">
        <v>56</v>
      </c>
    </row>
    <row r="475" spans="1:14" x14ac:dyDescent="0.3">
      <c r="A475" s="10">
        <v>3</v>
      </c>
      <c r="B475" s="11" t="s">
        <v>213</v>
      </c>
      <c r="C475" s="11" t="s">
        <v>216</v>
      </c>
      <c r="D475" s="11" t="s">
        <v>16</v>
      </c>
      <c r="E475" s="12">
        <v>2.3357999999999999</v>
      </c>
      <c r="F475" s="12">
        <v>2.6836838299933201</v>
      </c>
      <c r="G475" s="12">
        <v>2.8891935051402702</v>
      </c>
      <c r="H475" s="11" t="s">
        <v>208</v>
      </c>
      <c r="I475" s="11" t="s">
        <v>50</v>
      </c>
      <c r="J475" s="11" t="s">
        <v>209</v>
      </c>
      <c r="K475" s="11" t="s">
        <v>210</v>
      </c>
      <c r="L475" s="11" t="s">
        <v>211</v>
      </c>
      <c r="M475" s="11" t="s">
        <v>212</v>
      </c>
      <c r="N475" s="11" t="s">
        <v>56</v>
      </c>
    </row>
    <row r="476" spans="1:14" x14ac:dyDescent="0.3">
      <c r="A476" s="10">
        <v>3</v>
      </c>
      <c r="B476" s="11" t="s">
        <v>213</v>
      </c>
      <c r="C476" s="11" t="s">
        <v>217</v>
      </c>
      <c r="D476" s="11" t="s">
        <v>16</v>
      </c>
      <c r="E476" s="12">
        <v>17.685770000000002</v>
      </c>
      <c r="F476" s="12">
        <v>19.5767356177446</v>
      </c>
      <c r="G476" s="12">
        <v>20.612150254477299</v>
      </c>
      <c r="H476" s="11" t="s">
        <v>51</v>
      </c>
      <c r="I476" s="11" t="s">
        <v>52</v>
      </c>
      <c r="J476" s="11" t="s">
        <v>37</v>
      </c>
      <c r="K476" s="11" t="s">
        <v>53</v>
      </c>
      <c r="L476" s="11" t="s">
        <v>54</v>
      </c>
      <c r="M476" s="11" t="s">
        <v>55</v>
      </c>
      <c r="N476" s="11" t="s">
        <v>56</v>
      </c>
    </row>
    <row r="477" spans="1:14" x14ac:dyDescent="0.3">
      <c r="A477" s="10">
        <v>3</v>
      </c>
      <c r="B477" s="11" t="s">
        <v>213</v>
      </c>
      <c r="C477" s="11" t="s">
        <v>217</v>
      </c>
      <c r="D477" s="11" t="s">
        <v>16</v>
      </c>
      <c r="E477" s="12">
        <v>63.928199999999997</v>
      </c>
      <c r="F477" s="12">
        <v>70.763414310957401</v>
      </c>
      <c r="G477" s="12">
        <v>74.506095233528001</v>
      </c>
      <c r="H477" s="11" t="s">
        <v>57</v>
      </c>
      <c r="I477" s="11" t="s">
        <v>52</v>
      </c>
      <c r="J477" s="11" t="s">
        <v>37</v>
      </c>
      <c r="K477" s="11" t="s">
        <v>53</v>
      </c>
      <c r="L477" s="11" t="s">
        <v>54</v>
      </c>
      <c r="M477" s="11" t="s">
        <v>58</v>
      </c>
      <c r="N477" s="11" t="s">
        <v>56</v>
      </c>
    </row>
    <row r="478" spans="1:14" x14ac:dyDescent="0.3">
      <c r="A478" s="10">
        <v>3</v>
      </c>
      <c r="B478" s="11" t="s">
        <v>213</v>
      </c>
      <c r="C478" s="11" t="s">
        <v>217</v>
      </c>
      <c r="D478" s="11" t="s">
        <v>16</v>
      </c>
      <c r="E478" s="12">
        <v>0.4047502</v>
      </c>
      <c r="F478" s="12">
        <v>0.448026162085635</v>
      </c>
      <c r="G478" s="12">
        <v>0.47172229074163702</v>
      </c>
      <c r="H478" s="11" t="s">
        <v>59</v>
      </c>
      <c r="I478" s="11" t="s">
        <v>52</v>
      </c>
      <c r="J478" s="11" t="s">
        <v>37</v>
      </c>
      <c r="K478" s="11" t="s">
        <v>53</v>
      </c>
      <c r="L478" s="11" t="s">
        <v>60</v>
      </c>
      <c r="M478" s="11" t="s">
        <v>61</v>
      </c>
      <c r="N478" s="11" t="s">
        <v>56</v>
      </c>
    </row>
    <row r="479" spans="1:14" x14ac:dyDescent="0.3">
      <c r="A479" s="10">
        <v>3</v>
      </c>
      <c r="B479" s="11" t="s">
        <v>213</v>
      </c>
      <c r="C479" s="11" t="s">
        <v>217</v>
      </c>
      <c r="D479" s="11" t="s">
        <v>16</v>
      </c>
      <c r="E479" s="12">
        <v>11.349460000000001</v>
      </c>
      <c r="F479" s="12">
        <v>12.562946245719999</v>
      </c>
      <c r="G479" s="12">
        <v>13.2274011720824</v>
      </c>
      <c r="H479" s="11" t="s">
        <v>62</v>
      </c>
      <c r="I479" s="11" t="s">
        <v>52</v>
      </c>
      <c r="J479" s="11" t="s">
        <v>37</v>
      </c>
      <c r="K479" s="11" t="s">
        <v>53</v>
      </c>
      <c r="L479" s="11" t="s">
        <v>60</v>
      </c>
      <c r="M479" s="11" t="s">
        <v>63</v>
      </c>
      <c r="N479" s="11" t="s">
        <v>56</v>
      </c>
    </row>
    <row r="480" spans="1:14" x14ac:dyDescent="0.3">
      <c r="A480" s="10">
        <v>3</v>
      </c>
      <c r="B480" s="11" t="s">
        <v>213</v>
      </c>
      <c r="C480" s="11" t="s">
        <v>217</v>
      </c>
      <c r="D480" s="11" t="s">
        <v>16</v>
      </c>
      <c r="E480" s="12">
        <v>8.3319609999999997</v>
      </c>
      <c r="F480" s="12">
        <v>9.22281572554426</v>
      </c>
      <c r="G480" s="12">
        <v>9.7106109627369701</v>
      </c>
      <c r="H480" s="11" t="s">
        <v>64</v>
      </c>
      <c r="I480" s="11" t="s">
        <v>52</v>
      </c>
      <c r="J480" s="11" t="s">
        <v>37</v>
      </c>
      <c r="K480" s="11" t="s">
        <v>53</v>
      </c>
      <c r="L480" s="11" t="s">
        <v>60</v>
      </c>
      <c r="M480" s="11" t="s">
        <v>65</v>
      </c>
      <c r="N480" s="11" t="s">
        <v>56</v>
      </c>
    </row>
    <row r="481" spans="1:14" x14ac:dyDescent="0.3">
      <c r="A481" s="10">
        <v>3</v>
      </c>
      <c r="B481" s="11" t="s">
        <v>213</v>
      </c>
      <c r="C481" s="11" t="s">
        <v>217</v>
      </c>
      <c r="D481" s="11" t="s">
        <v>16</v>
      </c>
      <c r="E481" s="12">
        <v>8.4129729999999991</v>
      </c>
      <c r="F481" s="12">
        <v>9.7885822205645905</v>
      </c>
      <c r="G481" s="12">
        <v>9.7397971636138507</v>
      </c>
      <c r="H481" s="11" t="s">
        <v>227</v>
      </c>
      <c r="I481" s="11" t="s">
        <v>67</v>
      </c>
      <c r="J481" s="11" t="s">
        <v>68</v>
      </c>
      <c r="K481" s="11" t="s">
        <v>228</v>
      </c>
      <c r="L481" s="11" t="s">
        <v>229</v>
      </c>
      <c r="M481" s="11" t="s">
        <v>230</v>
      </c>
      <c r="N481" s="11" t="s">
        <v>56</v>
      </c>
    </row>
    <row r="482" spans="1:14" x14ac:dyDescent="0.3">
      <c r="A482" s="10">
        <v>3</v>
      </c>
      <c r="B482" s="11" t="s">
        <v>213</v>
      </c>
      <c r="C482" s="11" t="s">
        <v>217</v>
      </c>
      <c r="D482" s="11" t="s">
        <v>16</v>
      </c>
      <c r="E482" s="12">
        <v>0.86398399999999997</v>
      </c>
      <c r="F482" s="12">
        <v>1.00525443517438</v>
      </c>
      <c r="G482" s="12">
        <v>1.0002443740884199</v>
      </c>
      <c r="H482" s="11" t="s">
        <v>231</v>
      </c>
      <c r="I482" s="11" t="s">
        <v>67</v>
      </c>
      <c r="J482" s="11" t="s">
        <v>68</v>
      </c>
      <c r="K482" s="11" t="s">
        <v>228</v>
      </c>
      <c r="L482" s="11" t="s">
        <v>229</v>
      </c>
      <c r="M482" s="11" t="s">
        <v>232</v>
      </c>
      <c r="N482" s="11" t="s">
        <v>56</v>
      </c>
    </row>
    <row r="483" spans="1:14" x14ac:dyDescent="0.3">
      <c r="A483" s="10">
        <v>3</v>
      </c>
      <c r="B483" s="11" t="s">
        <v>213</v>
      </c>
      <c r="C483" s="11" t="s">
        <v>217</v>
      </c>
      <c r="D483" s="11" t="s">
        <v>16</v>
      </c>
      <c r="E483" s="12">
        <v>11.534179999999999</v>
      </c>
      <c r="F483" s="12">
        <v>13.420139263110901</v>
      </c>
      <c r="G483" s="12">
        <v>13.3532549847256</v>
      </c>
      <c r="H483" s="11" t="s">
        <v>233</v>
      </c>
      <c r="I483" s="11" t="s">
        <v>67</v>
      </c>
      <c r="J483" s="11" t="s">
        <v>68</v>
      </c>
      <c r="K483" s="11" t="s">
        <v>228</v>
      </c>
      <c r="L483" s="11" t="s">
        <v>229</v>
      </c>
      <c r="M483" s="11" t="s">
        <v>234</v>
      </c>
      <c r="N483" s="11" t="s">
        <v>56</v>
      </c>
    </row>
    <row r="484" spans="1:14" x14ac:dyDescent="0.3">
      <c r="A484" s="10">
        <v>3</v>
      </c>
      <c r="B484" s="11" t="s">
        <v>213</v>
      </c>
      <c r="C484" s="11" t="s">
        <v>217</v>
      </c>
      <c r="D484" s="11" t="s">
        <v>16</v>
      </c>
      <c r="E484" s="12">
        <v>0.69271700000000003</v>
      </c>
      <c r="F484" s="12">
        <v>0.69271700000000003</v>
      </c>
      <c r="G484" s="12">
        <v>0.69271700000000003</v>
      </c>
      <c r="H484" s="11" t="s">
        <v>235</v>
      </c>
      <c r="I484" s="11" t="s">
        <v>236</v>
      </c>
      <c r="J484" s="11" t="s">
        <v>68</v>
      </c>
      <c r="K484" s="11" t="s">
        <v>237</v>
      </c>
      <c r="L484" s="11" t="s">
        <v>238</v>
      </c>
      <c r="M484" s="11" t="s">
        <v>239</v>
      </c>
      <c r="N484" s="11" t="s">
        <v>56</v>
      </c>
    </row>
    <row r="485" spans="1:14" x14ac:dyDescent="0.3">
      <c r="A485" s="10">
        <v>3</v>
      </c>
      <c r="B485" s="11" t="s">
        <v>213</v>
      </c>
      <c r="C485" s="11" t="s">
        <v>217</v>
      </c>
      <c r="D485" s="11" t="s">
        <v>16</v>
      </c>
      <c r="E485" s="12">
        <v>2.0194648000000002</v>
      </c>
      <c r="F485" s="12">
        <v>1.8807270765135999</v>
      </c>
      <c r="G485" s="12">
        <v>1.7973232020800001</v>
      </c>
      <c r="H485" s="11" t="s">
        <v>242</v>
      </c>
      <c r="I485" s="11" t="s">
        <v>243</v>
      </c>
      <c r="J485" s="11" t="s">
        <v>68</v>
      </c>
      <c r="K485" s="11" t="s">
        <v>244</v>
      </c>
      <c r="L485" s="11" t="s">
        <v>245</v>
      </c>
      <c r="M485" s="11" t="s">
        <v>246</v>
      </c>
      <c r="N485" s="11" t="s">
        <v>56</v>
      </c>
    </row>
    <row r="486" spans="1:14" x14ac:dyDescent="0.3">
      <c r="A486" s="10">
        <v>3</v>
      </c>
      <c r="B486" s="11" t="s">
        <v>213</v>
      </c>
      <c r="C486" s="11" t="s">
        <v>217</v>
      </c>
      <c r="D486" s="11" t="s">
        <v>16</v>
      </c>
      <c r="E486" s="12">
        <v>0.20873464</v>
      </c>
      <c r="F486" s="12">
        <v>0.20677264612367999</v>
      </c>
      <c r="G486" s="12">
        <v>0.20558285803272</v>
      </c>
      <c r="H486" s="11" t="s">
        <v>247</v>
      </c>
      <c r="I486" s="11" t="s">
        <v>243</v>
      </c>
      <c r="J486" s="11" t="s">
        <v>68</v>
      </c>
      <c r="K486" s="11" t="s">
        <v>244</v>
      </c>
      <c r="L486" s="11" t="s">
        <v>248</v>
      </c>
      <c r="M486" s="11" t="s">
        <v>246</v>
      </c>
      <c r="N486" s="11" t="s">
        <v>56</v>
      </c>
    </row>
    <row r="487" spans="1:14" x14ac:dyDescent="0.3">
      <c r="A487" s="10">
        <v>3</v>
      </c>
      <c r="B487" s="11" t="s">
        <v>213</v>
      </c>
      <c r="C487" s="11" t="s">
        <v>217</v>
      </c>
      <c r="D487" s="11" t="s">
        <v>16</v>
      </c>
      <c r="E487" s="12">
        <v>1.5079271999999999</v>
      </c>
      <c r="F487" s="12">
        <v>1.5079280149000001</v>
      </c>
      <c r="G487" s="12">
        <v>1.5079280149000001</v>
      </c>
      <c r="H487" s="11" t="s">
        <v>249</v>
      </c>
      <c r="I487" s="11" t="s">
        <v>243</v>
      </c>
      <c r="J487" s="11" t="s">
        <v>68</v>
      </c>
      <c r="K487" s="11" t="s">
        <v>244</v>
      </c>
      <c r="L487" s="11" t="s">
        <v>250</v>
      </c>
      <c r="M487" s="11" t="s">
        <v>246</v>
      </c>
      <c r="N487" s="11" t="s">
        <v>56</v>
      </c>
    </row>
    <row r="488" spans="1:14" x14ac:dyDescent="0.3">
      <c r="A488" s="10">
        <v>3</v>
      </c>
      <c r="B488" s="11" t="s">
        <v>213</v>
      </c>
      <c r="C488" s="11" t="s">
        <v>217</v>
      </c>
      <c r="D488" s="11" t="s">
        <v>16</v>
      </c>
      <c r="E488" s="12">
        <v>3.0284891140000001</v>
      </c>
      <c r="F488" s="12">
        <v>3.0284907506000001</v>
      </c>
      <c r="G488" s="12">
        <v>3.0284907506000001</v>
      </c>
      <c r="H488" s="11" t="s">
        <v>251</v>
      </c>
      <c r="I488" s="11" t="s">
        <v>243</v>
      </c>
      <c r="J488" s="11" t="s">
        <v>68</v>
      </c>
      <c r="K488" s="11" t="s">
        <v>244</v>
      </c>
      <c r="L488" s="11" t="s">
        <v>252</v>
      </c>
      <c r="M488" s="11" t="s">
        <v>246</v>
      </c>
      <c r="N488" s="11" t="s">
        <v>56</v>
      </c>
    </row>
    <row r="489" spans="1:14" x14ac:dyDescent="0.3">
      <c r="A489" s="10">
        <v>3</v>
      </c>
      <c r="B489" s="11" t="s">
        <v>213</v>
      </c>
      <c r="C489" s="11" t="s">
        <v>217</v>
      </c>
      <c r="D489" s="11" t="s">
        <v>16</v>
      </c>
      <c r="E489" s="12">
        <v>0.48109000000000002</v>
      </c>
      <c r="F489" s="12">
        <v>0.48109015199999999</v>
      </c>
      <c r="G489" s="12">
        <v>0.48109015199999999</v>
      </c>
      <c r="H489" s="11" t="s">
        <v>253</v>
      </c>
      <c r="I489" s="11" t="s">
        <v>243</v>
      </c>
      <c r="J489" s="11" t="s">
        <v>68</v>
      </c>
      <c r="K489" s="11" t="s">
        <v>244</v>
      </c>
      <c r="L489" s="11" t="s">
        <v>254</v>
      </c>
      <c r="M489" s="11" t="s">
        <v>255</v>
      </c>
      <c r="N489" s="11" t="s">
        <v>56</v>
      </c>
    </row>
    <row r="490" spans="1:14" x14ac:dyDescent="0.3">
      <c r="A490" s="10">
        <v>3</v>
      </c>
      <c r="B490" s="11" t="s">
        <v>213</v>
      </c>
      <c r="C490" s="11" t="s">
        <v>217</v>
      </c>
      <c r="D490" s="11" t="s">
        <v>16</v>
      </c>
      <c r="E490" s="12">
        <v>2.5338190000000001E-3</v>
      </c>
      <c r="F490" s="12">
        <v>2.5338197999999999E-3</v>
      </c>
      <c r="G490" s="12">
        <v>2.5338197999999999E-3</v>
      </c>
      <c r="H490" s="11" t="s">
        <v>256</v>
      </c>
      <c r="I490" s="11" t="s">
        <v>243</v>
      </c>
      <c r="J490" s="11" t="s">
        <v>68</v>
      </c>
      <c r="K490" s="11" t="s">
        <v>244</v>
      </c>
      <c r="L490" s="11" t="s">
        <v>257</v>
      </c>
      <c r="M490" s="11" t="s">
        <v>255</v>
      </c>
      <c r="N490" s="11" t="s">
        <v>56</v>
      </c>
    </row>
    <row r="491" spans="1:14" x14ac:dyDescent="0.3">
      <c r="A491" s="10">
        <v>3</v>
      </c>
      <c r="B491" s="11" t="s">
        <v>213</v>
      </c>
      <c r="C491" s="11" t="s">
        <v>217</v>
      </c>
      <c r="D491" s="11" t="s">
        <v>16</v>
      </c>
      <c r="E491" s="12">
        <v>0.10858464</v>
      </c>
      <c r="F491" s="12">
        <v>0.1085846744</v>
      </c>
      <c r="G491" s="12">
        <v>0.1085846744</v>
      </c>
      <c r="H491" s="11" t="s">
        <v>258</v>
      </c>
      <c r="I491" s="11" t="s">
        <v>243</v>
      </c>
      <c r="J491" s="11" t="s">
        <v>68</v>
      </c>
      <c r="K491" s="11" t="s">
        <v>244</v>
      </c>
      <c r="L491" s="11" t="s">
        <v>259</v>
      </c>
      <c r="M491" s="11" t="s">
        <v>260</v>
      </c>
      <c r="N491" s="11" t="s">
        <v>56</v>
      </c>
    </row>
    <row r="492" spans="1:14" x14ac:dyDescent="0.3">
      <c r="A492" s="10">
        <v>3</v>
      </c>
      <c r="B492" s="11" t="s">
        <v>213</v>
      </c>
      <c r="C492" s="11" t="s">
        <v>217</v>
      </c>
      <c r="D492" s="11" t="s">
        <v>16</v>
      </c>
      <c r="E492" s="12">
        <v>0.21317891999999999</v>
      </c>
      <c r="F492" s="12">
        <v>0.2131790351</v>
      </c>
      <c r="G492" s="12">
        <v>0.2131790351</v>
      </c>
      <c r="H492" s="11" t="s">
        <v>261</v>
      </c>
      <c r="I492" s="11" t="s">
        <v>243</v>
      </c>
      <c r="J492" s="11" t="s">
        <v>68</v>
      </c>
      <c r="K492" s="11" t="s">
        <v>244</v>
      </c>
      <c r="L492" s="11" t="s">
        <v>262</v>
      </c>
      <c r="M492" s="11" t="s">
        <v>74</v>
      </c>
      <c r="N492" s="11" t="s">
        <v>56</v>
      </c>
    </row>
    <row r="493" spans="1:14" x14ac:dyDescent="0.3">
      <c r="A493" s="10">
        <v>3</v>
      </c>
      <c r="B493" s="11" t="s">
        <v>213</v>
      </c>
      <c r="C493" s="11" t="s">
        <v>217</v>
      </c>
      <c r="D493" s="11" t="s">
        <v>16</v>
      </c>
      <c r="E493" s="12">
        <v>0.23535320000000001</v>
      </c>
      <c r="F493" s="12">
        <v>0.25754700325823998</v>
      </c>
      <c r="G493" s="12">
        <v>0.27086799419711999</v>
      </c>
      <c r="H493" s="11" t="s">
        <v>263</v>
      </c>
      <c r="I493" s="11" t="s">
        <v>243</v>
      </c>
      <c r="J493" s="11" t="s">
        <v>68</v>
      </c>
      <c r="K493" s="11" t="s">
        <v>244</v>
      </c>
      <c r="L493" s="11" t="s">
        <v>264</v>
      </c>
      <c r="M493" s="11" t="s">
        <v>265</v>
      </c>
      <c r="N493" s="11" t="s">
        <v>56</v>
      </c>
    </row>
    <row r="494" spans="1:14" x14ac:dyDescent="0.3">
      <c r="A494" s="10">
        <v>3</v>
      </c>
      <c r="B494" s="11" t="s">
        <v>213</v>
      </c>
      <c r="C494" s="11" t="s">
        <v>217</v>
      </c>
      <c r="D494" s="11" t="s">
        <v>16</v>
      </c>
      <c r="E494" s="12">
        <v>4.73860100709948E-2</v>
      </c>
      <c r="F494" s="12">
        <v>5.2452530545158603E-2</v>
      </c>
      <c r="G494" s="12">
        <v>5.5226747805920698E-2</v>
      </c>
      <c r="H494" s="11" t="s">
        <v>66</v>
      </c>
      <c r="I494" s="11" t="s">
        <v>67</v>
      </c>
      <c r="J494" s="11" t="s">
        <v>68</v>
      </c>
      <c r="K494" s="11" t="s">
        <v>69</v>
      </c>
      <c r="L494" s="11" t="s">
        <v>70</v>
      </c>
      <c r="M494" s="11" t="s">
        <v>71</v>
      </c>
      <c r="N494" s="11" t="s">
        <v>56</v>
      </c>
    </row>
    <row r="495" spans="1:14" x14ac:dyDescent="0.3">
      <c r="A495" s="10">
        <v>3</v>
      </c>
      <c r="B495" s="11" t="s">
        <v>213</v>
      </c>
      <c r="C495" s="11" t="s">
        <v>217</v>
      </c>
      <c r="D495" s="11" t="s">
        <v>16</v>
      </c>
      <c r="E495" s="12">
        <v>12.69862</v>
      </c>
      <c r="F495" s="12">
        <v>14.056358668590899</v>
      </c>
      <c r="G495" s="12">
        <v>14.7998002611427</v>
      </c>
      <c r="H495" s="11" t="s">
        <v>72</v>
      </c>
      <c r="I495" s="11" t="s">
        <v>67</v>
      </c>
      <c r="J495" s="11" t="s">
        <v>68</v>
      </c>
      <c r="K495" s="11" t="s">
        <v>69</v>
      </c>
      <c r="L495" s="11" t="s">
        <v>73</v>
      </c>
      <c r="M495" s="11" t="s">
        <v>74</v>
      </c>
      <c r="N495" s="11" t="s">
        <v>56</v>
      </c>
    </row>
    <row r="496" spans="1:14" x14ac:dyDescent="0.3">
      <c r="A496" s="10">
        <v>3</v>
      </c>
      <c r="B496" s="11" t="s">
        <v>213</v>
      </c>
      <c r="C496" s="11" t="s">
        <v>217</v>
      </c>
      <c r="D496" s="11" t="s">
        <v>16</v>
      </c>
      <c r="E496" s="12">
        <v>10.644615</v>
      </c>
      <c r="F496" s="12">
        <v>10.644615</v>
      </c>
      <c r="G496" s="12">
        <v>10.644615</v>
      </c>
      <c r="H496" s="11" t="s">
        <v>268</v>
      </c>
      <c r="I496" s="11" t="s">
        <v>269</v>
      </c>
      <c r="J496" s="11" t="s">
        <v>68</v>
      </c>
      <c r="K496" s="11" t="s">
        <v>270</v>
      </c>
      <c r="L496" s="11" t="s">
        <v>271</v>
      </c>
      <c r="M496" s="11" t="s">
        <v>266</v>
      </c>
      <c r="N496" s="11" t="s">
        <v>56</v>
      </c>
    </row>
    <row r="497" spans="1:14" x14ac:dyDescent="0.3">
      <c r="A497" s="10">
        <v>3</v>
      </c>
      <c r="B497" s="11" t="s">
        <v>213</v>
      </c>
      <c r="C497" s="11" t="s">
        <v>217</v>
      </c>
      <c r="D497" s="11" t="s">
        <v>16</v>
      </c>
      <c r="E497" s="12">
        <v>0.49487799999999998</v>
      </c>
      <c r="F497" s="12">
        <v>0.49487799999999998</v>
      </c>
      <c r="G497" s="12">
        <v>0.49487799999999998</v>
      </c>
      <c r="H497" s="11" t="s">
        <v>272</v>
      </c>
      <c r="I497" s="11" t="s">
        <v>269</v>
      </c>
      <c r="J497" s="11" t="s">
        <v>68</v>
      </c>
      <c r="K497" s="11" t="s">
        <v>270</v>
      </c>
      <c r="L497" s="11" t="s">
        <v>271</v>
      </c>
      <c r="M497" s="11" t="s">
        <v>267</v>
      </c>
      <c r="N497" s="11" t="s">
        <v>56</v>
      </c>
    </row>
    <row r="498" spans="1:14" x14ac:dyDescent="0.3">
      <c r="A498" s="10">
        <v>3</v>
      </c>
      <c r="B498" s="11" t="s">
        <v>213</v>
      </c>
      <c r="C498" s="11" t="s">
        <v>217</v>
      </c>
      <c r="D498" s="11" t="s">
        <v>16</v>
      </c>
      <c r="E498" s="12">
        <v>58.089074920000002</v>
      </c>
      <c r="F498" s="12">
        <v>55.902458963785001</v>
      </c>
      <c r="G498" s="12">
        <v>61.640882436028598</v>
      </c>
      <c r="H498" s="11" t="s">
        <v>100</v>
      </c>
      <c r="I498" s="11" t="s">
        <v>23</v>
      </c>
      <c r="J498" s="11" t="s">
        <v>101</v>
      </c>
      <c r="K498" s="11" t="s">
        <v>102</v>
      </c>
      <c r="L498" s="11" t="s">
        <v>103</v>
      </c>
      <c r="M498" s="11" t="s">
        <v>104</v>
      </c>
      <c r="N498" s="11" t="s">
        <v>56</v>
      </c>
    </row>
    <row r="499" spans="1:14" x14ac:dyDescent="0.3">
      <c r="A499" s="10">
        <v>3</v>
      </c>
      <c r="B499" s="11" t="s">
        <v>213</v>
      </c>
      <c r="C499" s="11" t="s">
        <v>217</v>
      </c>
      <c r="D499" s="11" t="s">
        <v>16</v>
      </c>
      <c r="E499" s="12">
        <v>5.3985886240000003</v>
      </c>
      <c r="F499" s="12">
        <v>5.9758066627017996</v>
      </c>
      <c r="G499" s="12">
        <v>6.2918674097876197</v>
      </c>
      <c r="H499" s="11" t="s">
        <v>105</v>
      </c>
      <c r="I499" s="11" t="s">
        <v>106</v>
      </c>
      <c r="J499" s="11" t="s">
        <v>101</v>
      </c>
      <c r="K499" s="11" t="s">
        <v>107</v>
      </c>
      <c r="L499" s="11" t="s">
        <v>108</v>
      </c>
      <c r="M499" s="11" t="s">
        <v>104</v>
      </c>
      <c r="N499" s="11" t="s">
        <v>56</v>
      </c>
    </row>
    <row r="500" spans="1:14" x14ac:dyDescent="0.3">
      <c r="A500" s="10">
        <v>3</v>
      </c>
      <c r="B500" s="11" t="s">
        <v>213</v>
      </c>
      <c r="C500" s="11" t="s">
        <v>217</v>
      </c>
      <c r="D500" s="11" t="s">
        <v>16</v>
      </c>
      <c r="E500" s="12">
        <v>148.0299565</v>
      </c>
      <c r="F500" s="12">
        <v>163.857345306805</v>
      </c>
      <c r="G500" s="12">
        <v>172.52376942263399</v>
      </c>
      <c r="H500" s="11" t="s">
        <v>109</v>
      </c>
      <c r="I500" s="11" t="s">
        <v>26</v>
      </c>
      <c r="J500" s="11" t="s">
        <v>101</v>
      </c>
      <c r="K500" s="11" t="s">
        <v>110</v>
      </c>
      <c r="L500" s="11" t="s">
        <v>108</v>
      </c>
      <c r="M500" s="11" t="s">
        <v>104</v>
      </c>
      <c r="N500" s="11" t="s">
        <v>56</v>
      </c>
    </row>
    <row r="501" spans="1:14" x14ac:dyDescent="0.3">
      <c r="A501" s="10">
        <v>3</v>
      </c>
      <c r="B501" s="11" t="s">
        <v>213</v>
      </c>
      <c r="C501" s="11" t="s">
        <v>217</v>
      </c>
      <c r="D501" s="11" t="s">
        <v>16</v>
      </c>
      <c r="E501" s="12">
        <v>121.7899</v>
      </c>
      <c r="F501" s="12">
        <v>139.57348053948701</v>
      </c>
      <c r="G501" s="12">
        <v>147.64831610563201</v>
      </c>
      <c r="H501" s="11" t="s">
        <v>111</v>
      </c>
      <c r="I501" s="11" t="s">
        <v>112</v>
      </c>
      <c r="J501" s="11" t="s">
        <v>101</v>
      </c>
      <c r="K501" s="11" t="s">
        <v>113</v>
      </c>
      <c r="L501" s="11" t="s">
        <v>114</v>
      </c>
      <c r="M501" s="11" t="s">
        <v>115</v>
      </c>
      <c r="N501" s="11" t="s">
        <v>56</v>
      </c>
    </row>
    <row r="502" spans="1:14" x14ac:dyDescent="0.3">
      <c r="A502" s="10">
        <v>3</v>
      </c>
      <c r="B502" s="11" t="s">
        <v>213</v>
      </c>
      <c r="C502" s="11" t="s">
        <v>217</v>
      </c>
      <c r="D502" s="11" t="s">
        <v>16</v>
      </c>
      <c r="E502" s="12">
        <v>26.113849999999999</v>
      </c>
      <c r="F502" s="12">
        <v>29.926955640706499</v>
      </c>
      <c r="G502" s="12">
        <v>31.658339316602301</v>
      </c>
      <c r="H502" s="11" t="s">
        <v>311</v>
      </c>
      <c r="I502" s="11" t="s">
        <v>112</v>
      </c>
      <c r="J502" s="11" t="s">
        <v>101</v>
      </c>
      <c r="K502" s="11" t="s">
        <v>113</v>
      </c>
      <c r="L502" s="11" t="s">
        <v>114</v>
      </c>
      <c r="M502" s="11" t="s">
        <v>312</v>
      </c>
      <c r="N502" s="11" t="s">
        <v>56</v>
      </c>
    </row>
    <row r="503" spans="1:14" x14ac:dyDescent="0.3">
      <c r="A503" s="10">
        <v>3</v>
      </c>
      <c r="B503" s="11" t="s">
        <v>213</v>
      </c>
      <c r="C503" s="11" t="s">
        <v>217</v>
      </c>
      <c r="D503" s="11" t="s">
        <v>16</v>
      </c>
      <c r="E503" s="12">
        <v>22.726209999999998</v>
      </c>
      <c r="F503" s="12">
        <v>22.726209999999998</v>
      </c>
      <c r="G503" s="12">
        <v>22.726209999999998</v>
      </c>
      <c r="H503" s="11" t="s">
        <v>116</v>
      </c>
      <c r="I503" s="11" t="s">
        <v>112</v>
      </c>
      <c r="J503" s="11" t="s">
        <v>101</v>
      </c>
      <c r="K503" s="11" t="s">
        <v>113</v>
      </c>
      <c r="L503" s="11" t="s">
        <v>117</v>
      </c>
      <c r="M503" s="11" t="s">
        <v>104</v>
      </c>
      <c r="N503" s="11" t="s">
        <v>56</v>
      </c>
    </row>
    <row r="504" spans="1:14" x14ac:dyDescent="0.3">
      <c r="A504" s="10">
        <v>3</v>
      </c>
      <c r="B504" s="11" t="s">
        <v>213</v>
      </c>
      <c r="C504" s="11" t="s">
        <v>217</v>
      </c>
      <c r="D504" s="11" t="s">
        <v>16</v>
      </c>
      <c r="E504" s="12">
        <v>177.18379999999999</v>
      </c>
      <c r="F504" s="12">
        <v>203.05591564827901</v>
      </c>
      <c r="G504" s="12">
        <v>214.80344192085801</v>
      </c>
      <c r="H504" s="11" t="s">
        <v>118</v>
      </c>
      <c r="I504" s="11" t="s">
        <v>112</v>
      </c>
      <c r="J504" s="11" t="s">
        <v>101</v>
      </c>
      <c r="K504" s="11" t="s">
        <v>113</v>
      </c>
      <c r="L504" s="11" t="s">
        <v>119</v>
      </c>
      <c r="M504" s="11" t="s">
        <v>104</v>
      </c>
      <c r="N504" s="11" t="s">
        <v>56</v>
      </c>
    </row>
    <row r="505" spans="1:14" x14ac:dyDescent="0.3">
      <c r="A505" s="10">
        <v>3</v>
      </c>
      <c r="B505" s="11" t="s">
        <v>213</v>
      </c>
      <c r="C505" s="11" t="s">
        <v>217</v>
      </c>
      <c r="D505" s="11" t="s">
        <v>16</v>
      </c>
      <c r="E505" s="12">
        <v>25.047406079999998</v>
      </c>
      <c r="F505" s="12">
        <v>26.7455838962785</v>
      </c>
      <c r="G505" s="12">
        <v>27.1976562179517</v>
      </c>
      <c r="H505" s="11" t="s">
        <v>313</v>
      </c>
      <c r="I505" s="11" t="s">
        <v>112</v>
      </c>
      <c r="J505" s="11" t="s">
        <v>101</v>
      </c>
      <c r="K505" s="11" t="s">
        <v>113</v>
      </c>
      <c r="L505" s="11" t="s">
        <v>314</v>
      </c>
      <c r="M505" s="11" t="s">
        <v>108</v>
      </c>
      <c r="N505" s="11" t="s">
        <v>56</v>
      </c>
    </row>
    <row r="506" spans="1:14" x14ac:dyDescent="0.3">
      <c r="A506" s="10">
        <v>3</v>
      </c>
      <c r="B506" s="11" t="s">
        <v>213</v>
      </c>
      <c r="C506" s="11" t="s">
        <v>217</v>
      </c>
      <c r="D506" s="11" t="s">
        <v>16</v>
      </c>
      <c r="E506" s="12">
        <v>826.1709333</v>
      </c>
      <c r="F506" s="12">
        <v>914.50527380370795</v>
      </c>
      <c r="G506" s="12">
        <v>962.87350864911798</v>
      </c>
      <c r="H506" s="11" t="s">
        <v>120</v>
      </c>
      <c r="I506" s="11" t="s">
        <v>112</v>
      </c>
      <c r="J506" s="11" t="s">
        <v>101</v>
      </c>
      <c r="K506" s="11" t="s">
        <v>121</v>
      </c>
      <c r="L506" s="11" t="s">
        <v>122</v>
      </c>
      <c r="M506" s="11" t="s">
        <v>104</v>
      </c>
      <c r="N506" s="11" t="s">
        <v>56</v>
      </c>
    </row>
    <row r="507" spans="1:14" x14ac:dyDescent="0.3">
      <c r="A507" s="10">
        <v>3</v>
      </c>
      <c r="B507" s="11" t="s">
        <v>213</v>
      </c>
      <c r="C507" s="11" t="s">
        <v>217</v>
      </c>
      <c r="D507" s="11" t="s">
        <v>16</v>
      </c>
      <c r="E507" s="12">
        <v>37.552988310000003</v>
      </c>
      <c r="F507" s="12">
        <v>41.568160379849097</v>
      </c>
      <c r="G507" s="12">
        <v>43.7667026965944</v>
      </c>
      <c r="H507" s="11" t="s">
        <v>123</v>
      </c>
      <c r="I507" s="11" t="s">
        <v>112</v>
      </c>
      <c r="J507" s="11" t="s">
        <v>101</v>
      </c>
      <c r="K507" s="11" t="s">
        <v>121</v>
      </c>
      <c r="L507" s="11" t="s">
        <v>124</v>
      </c>
      <c r="M507" s="11" t="s">
        <v>104</v>
      </c>
      <c r="N507" s="11" t="s">
        <v>56</v>
      </c>
    </row>
    <row r="508" spans="1:14" x14ac:dyDescent="0.3">
      <c r="A508" s="10">
        <v>3</v>
      </c>
      <c r="B508" s="11" t="s">
        <v>213</v>
      </c>
      <c r="C508" s="11" t="s">
        <v>217</v>
      </c>
      <c r="D508" s="11" t="s">
        <v>16</v>
      </c>
      <c r="E508" s="12">
        <v>696.53773880000006</v>
      </c>
      <c r="F508" s="12">
        <v>771.01167550348396</v>
      </c>
      <c r="G508" s="12">
        <v>811.79052594596897</v>
      </c>
      <c r="H508" s="11" t="s">
        <v>125</v>
      </c>
      <c r="I508" s="11" t="s">
        <v>112</v>
      </c>
      <c r="J508" s="11" t="s">
        <v>101</v>
      </c>
      <c r="K508" s="11" t="s">
        <v>121</v>
      </c>
      <c r="L508" s="11" t="s">
        <v>126</v>
      </c>
      <c r="M508" s="11" t="s">
        <v>104</v>
      </c>
      <c r="N508" s="11" t="s">
        <v>56</v>
      </c>
    </row>
    <row r="509" spans="1:14" x14ac:dyDescent="0.3">
      <c r="A509" s="10">
        <v>3</v>
      </c>
      <c r="B509" s="11" t="s">
        <v>213</v>
      </c>
      <c r="C509" s="11" t="s">
        <v>217</v>
      </c>
      <c r="D509" s="11" t="s">
        <v>16</v>
      </c>
      <c r="E509" s="12">
        <v>51.226281950000001</v>
      </c>
      <c r="F509" s="12">
        <v>56.703404964284402</v>
      </c>
      <c r="G509" s="12">
        <v>59.702451209736203</v>
      </c>
      <c r="H509" s="11" t="s">
        <v>127</v>
      </c>
      <c r="I509" s="11" t="s">
        <v>112</v>
      </c>
      <c r="J509" s="11" t="s">
        <v>101</v>
      </c>
      <c r="K509" s="11" t="s">
        <v>121</v>
      </c>
      <c r="L509" s="11" t="s">
        <v>128</v>
      </c>
      <c r="M509" s="11" t="s">
        <v>104</v>
      </c>
      <c r="N509" s="11" t="s">
        <v>56</v>
      </c>
    </row>
    <row r="510" spans="1:14" x14ac:dyDescent="0.3">
      <c r="A510" s="10">
        <v>3</v>
      </c>
      <c r="B510" s="11" t="s">
        <v>213</v>
      </c>
      <c r="C510" s="11" t="s">
        <v>217</v>
      </c>
      <c r="D510" s="11" t="s">
        <v>16</v>
      </c>
      <c r="E510" s="12">
        <v>907.86533059999999</v>
      </c>
      <c r="F510" s="12">
        <v>1004.93445033338</v>
      </c>
      <c r="G510" s="12">
        <v>1058.0854893599701</v>
      </c>
      <c r="H510" s="11" t="s">
        <v>129</v>
      </c>
      <c r="I510" s="11" t="s">
        <v>112</v>
      </c>
      <c r="J510" s="11" t="s">
        <v>101</v>
      </c>
      <c r="K510" s="11" t="s">
        <v>121</v>
      </c>
      <c r="L510" s="11" t="s">
        <v>130</v>
      </c>
      <c r="M510" s="11" t="s">
        <v>104</v>
      </c>
      <c r="N510" s="11" t="s">
        <v>56</v>
      </c>
    </row>
    <row r="511" spans="1:14" x14ac:dyDescent="0.3">
      <c r="A511" s="10">
        <v>3</v>
      </c>
      <c r="B511" s="11" t="s">
        <v>213</v>
      </c>
      <c r="C511" s="11" t="s">
        <v>217</v>
      </c>
      <c r="D511" s="11" t="s">
        <v>16</v>
      </c>
      <c r="E511" s="12">
        <v>1460.981935</v>
      </c>
      <c r="F511" s="12">
        <v>1617.19037869405</v>
      </c>
      <c r="G511" s="12">
        <v>1702.7236678582201</v>
      </c>
      <c r="H511" s="11" t="s">
        <v>131</v>
      </c>
      <c r="I511" s="11" t="s">
        <v>112</v>
      </c>
      <c r="J511" s="11" t="s">
        <v>101</v>
      </c>
      <c r="K511" s="11" t="s">
        <v>121</v>
      </c>
      <c r="L511" s="11" t="s">
        <v>132</v>
      </c>
      <c r="M511" s="11" t="s">
        <v>104</v>
      </c>
      <c r="N511" s="11" t="s">
        <v>56</v>
      </c>
    </row>
    <row r="512" spans="1:14" x14ac:dyDescent="0.3">
      <c r="A512" s="10">
        <v>3</v>
      </c>
      <c r="B512" s="11" t="s">
        <v>213</v>
      </c>
      <c r="C512" s="11" t="s">
        <v>217</v>
      </c>
      <c r="D512" s="11" t="s">
        <v>16</v>
      </c>
      <c r="E512" s="12">
        <v>21.03632</v>
      </c>
      <c r="F512" s="12">
        <v>23.285527009017599</v>
      </c>
      <c r="G512" s="12">
        <v>24.517099828917001</v>
      </c>
      <c r="H512" s="11" t="s">
        <v>133</v>
      </c>
      <c r="I512" s="11" t="s">
        <v>112</v>
      </c>
      <c r="J512" s="11" t="s">
        <v>101</v>
      </c>
      <c r="K512" s="11" t="s">
        <v>121</v>
      </c>
      <c r="L512" s="11" t="s">
        <v>134</v>
      </c>
      <c r="M512" s="11" t="s">
        <v>135</v>
      </c>
      <c r="N512" s="11" t="s">
        <v>56</v>
      </c>
    </row>
    <row r="513" spans="1:14" x14ac:dyDescent="0.3">
      <c r="A513" s="10">
        <v>3</v>
      </c>
      <c r="B513" s="11" t="s">
        <v>213</v>
      </c>
      <c r="C513" s="11" t="s">
        <v>217</v>
      </c>
      <c r="D513" s="11" t="s">
        <v>16</v>
      </c>
      <c r="E513" s="12">
        <v>21.03632</v>
      </c>
      <c r="F513" s="12">
        <v>23.285527009017599</v>
      </c>
      <c r="G513" s="12">
        <v>24.517099828917001</v>
      </c>
      <c r="H513" s="11" t="s">
        <v>136</v>
      </c>
      <c r="I513" s="11" t="s">
        <v>112</v>
      </c>
      <c r="J513" s="11" t="s">
        <v>101</v>
      </c>
      <c r="K513" s="11" t="s">
        <v>121</v>
      </c>
      <c r="L513" s="11" t="s">
        <v>137</v>
      </c>
      <c r="M513" s="11" t="s">
        <v>104</v>
      </c>
      <c r="N513" s="11" t="s">
        <v>56</v>
      </c>
    </row>
    <row r="514" spans="1:14" x14ac:dyDescent="0.3">
      <c r="A514" s="10">
        <v>3</v>
      </c>
      <c r="B514" s="11" t="s">
        <v>213</v>
      </c>
      <c r="C514" s="11" t="s">
        <v>217</v>
      </c>
      <c r="D514" s="11" t="s">
        <v>16</v>
      </c>
      <c r="E514" s="12">
        <v>1.4786514000000001E-2</v>
      </c>
      <c r="F514" s="12">
        <v>1.50015645434454E-2</v>
      </c>
      <c r="G514" s="12">
        <v>1.57940223953013E-2</v>
      </c>
      <c r="H514" s="11" t="s">
        <v>138</v>
      </c>
      <c r="I514" s="11" t="s">
        <v>24</v>
      </c>
      <c r="J514" s="11" t="s">
        <v>101</v>
      </c>
      <c r="K514" s="11" t="s">
        <v>139</v>
      </c>
      <c r="L514" s="11" t="s">
        <v>140</v>
      </c>
      <c r="M514" s="11" t="s">
        <v>104</v>
      </c>
      <c r="N514" s="11" t="s">
        <v>56</v>
      </c>
    </row>
    <row r="515" spans="1:14" x14ac:dyDescent="0.3">
      <c r="A515" s="10">
        <v>3</v>
      </c>
      <c r="B515" s="11" t="s">
        <v>213</v>
      </c>
      <c r="C515" s="11" t="s">
        <v>217</v>
      </c>
      <c r="D515" s="11" t="s">
        <v>16</v>
      </c>
      <c r="E515" s="12">
        <v>655.91672889999995</v>
      </c>
      <c r="F515" s="12">
        <v>726.04746012931105</v>
      </c>
      <c r="G515" s="12">
        <v>764.44815071733001</v>
      </c>
      <c r="H515" s="11" t="s">
        <v>141</v>
      </c>
      <c r="I515" s="11" t="s">
        <v>142</v>
      </c>
      <c r="J515" s="11" t="s">
        <v>101</v>
      </c>
      <c r="K515" s="11" t="s">
        <v>139</v>
      </c>
      <c r="L515" s="11" t="s">
        <v>143</v>
      </c>
      <c r="M515" s="11" t="s">
        <v>104</v>
      </c>
      <c r="N515" s="11" t="s">
        <v>56</v>
      </c>
    </row>
    <row r="516" spans="1:14" x14ac:dyDescent="0.3">
      <c r="A516" s="10">
        <v>3</v>
      </c>
      <c r="B516" s="11" t="s">
        <v>213</v>
      </c>
      <c r="C516" s="11" t="s">
        <v>217</v>
      </c>
      <c r="D516" s="11" t="s">
        <v>16</v>
      </c>
      <c r="E516" s="12">
        <v>107.86102219999999</v>
      </c>
      <c r="F516" s="12">
        <v>119.393541534753</v>
      </c>
      <c r="G516" s="12">
        <v>125.708272593611</v>
      </c>
      <c r="H516" s="11" t="s">
        <v>144</v>
      </c>
      <c r="I516" s="11" t="s">
        <v>24</v>
      </c>
      <c r="J516" s="11" t="s">
        <v>101</v>
      </c>
      <c r="K516" s="11" t="s">
        <v>139</v>
      </c>
      <c r="L516" s="11" t="s">
        <v>145</v>
      </c>
      <c r="M516" s="11" t="s">
        <v>104</v>
      </c>
      <c r="N516" s="11" t="s">
        <v>56</v>
      </c>
    </row>
    <row r="517" spans="1:14" x14ac:dyDescent="0.3">
      <c r="A517" s="10">
        <v>3</v>
      </c>
      <c r="B517" s="11" t="s">
        <v>213</v>
      </c>
      <c r="C517" s="11" t="s">
        <v>217</v>
      </c>
      <c r="D517" s="11" t="s">
        <v>16</v>
      </c>
      <c r="E517" s="12">
        <v>0.17183757899999999</v>
      </c>
      <c r="F517" s="12">
        <v>0.15716748085757701</v>
      </c>
      <c r="G517" s="12">
        <v>0.15836361682429001</v>
      </c>
      <c r="H517" s="11" t="s">
        <v>315</v>
      </c>
      <c r="I517" s="11" t="s">
        <v>24</v>
      </c>
      <c r="J517" s="11" t="s">
        <v>101</v>
      </c>
      <c r="K517" s="11" t="s">
        <v>139</v>
      </c>
      <c r="L517" s="11" t="s">
        <v>316</v>
      </c>
      <c r="M517" s="11" t="s">
        <v>104</v>
      </c>
      <c r="N517" s="11" t="s">
        <v>56</v>
      </c>
    </row>
    <row r="518" spans="1:14" x14ac:dyDescent="0.3">
      <c r="A518" s="10">
        <v>3</v>
      </c>
      <c r="B518" s="11" t="s">
        <v>213</v>
      </c>
      <c r="C518" s="11" t="s">
        <v>217</v>
      </c>
      <c r="D518" s="11" t="s">
        <v>16</v>
      </c>
      <c r="E518" s="12">
        <v>181.91343610000001</v>
      </c>
      <c r="F518" s="12">
        <v>201.363652464392</v>
      </c>
      <c r="G518" s="12">
        <v>212.013787253902</v>
      </c>
      <c r="H518" s="11" t="s">
        <v>146</v>
      </c>
      <c r="I518" s="11" t="s">
        <v>24</v>
      </c>
      <c r="J518" s="11" t="s">
        <v>101</v>
      </c>
      <c r="K518" s="11" t="s">
        <v>139</v>
      </c>
      <c r="L518" s="11" t="s">
        <v>147</v>
      </c>
      <c r="M518" s="11" t="s">
        <v>104</v>
      </c>
      <c r="N518" s="11" t="s">
        <v>56</v>
      </c>
    </row>
    <row r="519" spans="1:14" x14ac:dyDescent="0.3">
      <c r="A519" s="10">
        <v>3</v>
      </c>
      <c r="B519" s="11" t="s">
        <v>213</v>
      </c>
      <c r="C519" s="11" t="s">
        <v>217</v>
      </c>
      <c r="D519" s="11" t="s">
        <v>16</v>
      </c>
      <c r="E519" s="12">
        <v>0.10206372800000001</v>
      </c>
      <c r="F519" s="12">
        <v>0.101383379978703</v>
      </c>
      <c r="G519" s="12">
        <v>0.108636505792396</v>
      </c>
      <c r="H519" s="11" t="s">
        <v>317</v>
      </c>
      <c r="I519" s="11" t="s">
        <v>24</v>
      </c>
      <c r="J519" s="11" t="s">
        <v>101</v>
      </c>
      <c r="K519" s="11" t="s">
        <v>139</v>
      </c>
      <c r="L519" s="11" t="s">
        <v>318</v>
      </c>
      <c r="M519" s="11" t="s">
        <v>104</v>
      </c>
      <c r="N519" s="11" t="s">
        <v>56</v>
      </c>
    </row>
    <row r="520" spans="1:14" x14ac:dyDescent="0.3">
      <c r="A520" s="10">
        <v>3</v>
      </c>
      <c r="B520" s="11" t="s">
        <v>213</v>
      </c>
      <c r="C520" s="11" t="s">
        <v>217</v>
      </c>
      <c r="D520" s="11" t="s">
        <v>16</v>
      </c>
      <c r="E520" s="12">
        <v>0.55078970599999999</v>
      </c>
      <c r="F520" s="12">
        <v>0.55880022325913403</v>
      </c>
      <c r="G520" s="12">
        <v>0.58831885268329298</v>
      </c>
      <c r="H520" s="11" t="s">
        <v>319</v>
      </c>
      <c r="I520" s="11" t="s">
        <v>24</v>
      </c>
      <c r="J520" s="11" t="s">
        <v>101</v>
      </c>
      <c r="K520" s="11" t="s">
        <v>139</v>
      </c>
      <c r="L520" s="11" t="s">
        <v>320</v>
      </c>
      <c r="M520" s="11" t="s">
        <v>104</v>
      </c>
      <c r="N520" s="11" t="s">
        <v>56</v>
      </c>
    </row>
    <row r="521" spans="1:14" x14ac:dyDescent="0.3">
      <c r="A521" s="10">
        <v>3</v>
      </c>
      <c r="B521" s="11" t="s">
        <v>213</v>
      </c>
      <c r="C521" s="11" t="s">
        <v>217</v>
      </c>
      <c r="D521" s="11" t="s">
        <v>16</v>
      </c>
      <c r="E521" s="12">
        <v>4.4091496430000001</v>
      </c>
      <c r="F521" s="12">
        <v>4.2431783828964198</v>
      </c>
      <c r="G521" s="12">
        <v>4.6787433809424597</v>
      </c>
      <c r="H521" s="11" t="s">
        <v>323</v>
      </c>
      <c r="I521" s="11" t="s">
        <v>24</v>
      </c>
      <c r="J521" s="11" t="s">
        <v>101</v>
      </c>
      <c r="K521" s="11" t="s">
        <v>139</v>
      </c>
      <c r="L521" s="11" t="s">
        <v>324</v>
      </c>
      <c r="M521" s="11" t="s">
        <v>104</v>
      </c>
      <c r="N521" s="11" t="s">
        <v>56</v>
      </c>
    </row>
    <row r="522" spans="1:14" x14ac:dyDescent="0.3">
      <c r="A522" s="10">
        <v>3</v>
      </c>
      <c r="B522" s="11" t="s">
        <v>213</v>
      </c>
      <c r="C522" s="11" t="s">
        <v>217</v>
      </c>
      <c r="D522" s="11" t="s">
        <v>16</v>
      </c>
      <c r="E522" s="12">
        <v>0.24567340800000001</v>
      </c>
      <c r="F522" s="12">
        <v>0.24924640701115899</v>
      </c>
      <c r="G522" s="12">
        <v>0.262412851865018</v>
      </c>
      <c r="H522" s="11" t="s">
        <v>325</v>
      </c>
      <c r="I522" s="11" t="s">
        <v>24</v>
      </c>
      <c r="J522" s="11" t="s">
        <v>101</v>
      </c>
      <c r="K522" s="11" t="s">
        <v>139</v>
      </c>
      <c r="L522" s="11" t="s">
        <v>326</v>
      </c>
      <c r="M522" s="11" t="s">
        <v>104</v>
      </c>
      <c r="N522" s="11" t="s">
        <v>56</v>
      </c>
    </row>
    <row r="523" spans="1:14" x14ac:dyDescent="0.3">
      <c r="A523" s="10">
        <v>3</v>
      </c>
      <c r="B523" s="11" t="s">
        <v>213</v>
      </c>
      <c r="C523" s="11" t="s">
        <v>217</v>
      </c>
      <c r="D523" s="11" t="s">
        <v>16</v>
      </c>
      <c r="E523" s="12">
        <v>114.6884192</v>
      </c>
      <c r="F523" s="12">
        <v>126.9509250146</v>
      </c>
      <c r="G523" s="12">
        <v>133.665366506455</v>
      </c>
      <c r="H523" s="11" t="s">
        <v>148</v>
      </c>
      <c r="I523" s="11" t="s">
        <v>24</v>
      </c>
      <c r="J523" s="11" t="s">
        <v>101</v>
      </c>
      <c r="K523" s="11" t="s">
        <v>139</v>
      </c>
      <c r="L523" s="11" t="s">
        <v>149</v>
      </c>
      <c r="M523" s="11" t="s">
        <v>104</v>
      </c>
      <c r="N523" s="11" t="s">
        <v>56</v>
      </c>
    </row>
    <row r="524" spans="1:14" x14ac:dyDescent="0.3">
      <c r="A524" s="10">
        <v>3</v>
      </c>
      <c r="B524" s="11" t="s">
        <v>213</v>
      </c>
      <c r="C524" s="11" t="s">
        <v>217</v>
      </c>
      <c r="D524" s="11" t="s">
        <v>16</v>
      </c>
      <c r="E524" s="12">
        <v>122.9200881</v>
      </c>
      <c r="F524" s="12">
        <v>140.86869702937099</v>
      </c>
      <c r="G524" s="12">
        <v>149.018465599536</v>
      </c>
      <c r="H524" s="11" t="s">
        <v>150</v>
      </c>
      <c r="I524" s="11" t="s">
        <v>24</v>
      </c>
      <c r="J524" s="11" t="s">
        <v>101</v>
      </c>
      <c r="K524" s="11" t="s">
        <v>139</v>
      </c>
      <c r="L524" s="11" t="s">
        <v>151</v>
      </c>
      <c r="M524" s="11" t="s">
        <v>104</v>
      </c>
      <c r="N524" s="11" t="s">
        <v>56</v>
      </c>
    </row>
    <row r="525" spans="1:14" x14ac:dyDescent="0.3">
      <c r="A525" s="10">
        <v>3</v>
      </c>
      <c r="B525" s="11" t="s">
        <v>213</v>
      </c>
      <c r="C525" s="11" t="s">
        <v>217</v>
      </c>
      <c r="D525" s="11" t="s">
        <v>16</v>
      </c>
      <c r="E525" s="12">
        <v>5.6163661420000004</v>
      </c>
      <c r="F525" s="12">
        <v>5.6669936358755697</v>
      </c>
      <c r="G525" s="12">
        <v>6.0468719959436097</v>
      </c>
      <c r="H525" s="11" t="s">
        <v>152</v>
      </c>
      <c r="I525" s="11" t="s">
        <v>24</v>
      </c>
      <c r="J525" s="11" t="s">
        <v>101</v>
      </c>
      <c r="K525" s="11" t="s">
        <v>139</v>
      </c>
      <c r="L525" s="11" t="s">
        <v>153</v>
      </c>
      <c r="M525" s="11" t="s">
        <v>104</v>
      </c>
      <c r="N525" s="11" t="s">
        <v>56</v>
      </c>
    </row>
    <row r="526" spans="1:14" x14ac:dyDescent="0.3">
      <c r="A526" s="10">
        <v>3</v>
      </c>
      <c r="B526" s="11" t="s">
        <v>213</v>
      </c>
      <c r="C526" s="11" t="s">
        <v>217</v>
      </c>
      <c r="D526" s="11" t="s">
        <v>16</v>
      </c>
      <c r="E526" s="12">
        <v>0.59066641843202705</v>
      </c>
      <c r="F526" s="12">
        <v>0.61514743380461701</v>
      </c>
      <c r="G526" s="12">
        <v>0.60657619830475396</v>
      </c>
      <c r="H526" s="11" t="s">
        <v>327</v>
      </c>
      <c r="I526" s="11" t="s">
        <v>28</v>
      </c>
      <c r="J526" s="11" t="s">
        <v>155</v>
      </c>
      <c r="K526" s="11" t="s">
        <v>35</v>
      </c>
      <c r="L526" s="11" t="s">
        <v>29</v>
      </c>
      <c r="M526" s="11" t="s">
        <v>328</v>
      </c>
      <c r="N526" s="11" t="s">
        <v>56</v>
      </c>
    </row>
    <row r="527" spans="1:14" x14ac:dyDescent="0.3">
      <c r="A527" s="10">
        <v>3</v>
      </c>
      <c r="B527" s="11" t="s">
        <v>213</v>
      </c>
      <c r="C527" s="11" t="s">
        <v>217</v>
      </c>
      <c r="D527" s="11" t="s">
        <v>16</v>
      </c>
      <c r="E527" s="12">
        <v>3.8402463736447001</v>
      </c>
      <c r="F527" s="12">
        <v>3.9994108827043102</v>
      </c>
      <c r="G527" s="12">
        <v>3.94368457929709</v>
      </c>
      <c r="H527" s="11" t="s">
        <v>329</v>
      </c>
      <c r="I527" s="11" t="s">
        <v>28</v>
      </c>
      <c r="J527" s="11" t="s">
        <v>155</v>
      </c>
      <c r="K527" s="11" t="s">
        <v>35</v>
      </c>
      <c r="L527" s="11" t="s">
        <v>29</v>
      </c>
      <c r="M527" s="11" t="s">
        <v>330</v>
      </c>
      <c r="N527" s="11" t="s">
        <v>56</v>
      </c>
    </row>
    <row r="528" spans="1:14" x14ac:dyDescent="0.3">
      <c r="A528" s="10">
        <v>3</v>
      </c>
      <c r="B528" s="11" t="s">
        <v>213</v>
      </c>
      <c r="C528" s="11" t="s">
        <v>217</v>
      </c>
      <c r="D528" s="11" t="s">
        <v>16</v>
      </c>
      <c r="E528" s="12">
        <v>1.21407789999999E-2</v>
      </c>
      <c r="F528" s="12">
        <v>7.7630942644229999E-3</v>
      </c>
      <c r="G528" s="12">
        <v>6.4789734086537999E-3</v>
      </c>
      <c r="H528" s="11" t="s">
        <v>331</v>
      </c>
      <c r="I528" s="11" t="s">
        <v>28</v>
      </c>
      <c r="J528" s="11" t="s">
        <v>155</v>
      </c>
      <c r="K528" s="11" t="s">
        <v>35</v>
      </c>
      <c r="L528" s="11" t="s">
        <v>332</v>
      </c>
      <c r="M528" s="11" t="s">
        <v>156</v>
      </c>
      <c r="N528" s="11" t="s">
        <v>56</v>
      </c>
    </row>
    <row r="529" spans="1:14" x14ac:dyDescent="0.3">
      <c r="A529" s="10">
        <v>3</v>
      </c>
      <c r="B529" s="11" t="s">
        <v>213</v>
      </c>
      <c r="C529" s="11" t="s">
        <v>217</v>
      </c>
      <c r="D529" s="11" t="s">
        <v>16</v>
      </c>
      <c r="E529" s="12">
        <v>1.5651039897577099</v>
      </c>
      <c r="F529" s="12">
        <v>2.2288303021170002</v>
      </c>
      <c r="G529" s="12">
        <v>2.48578477803074</v>
      </c>
      <c r="H529" s="11" t="s">
        <v>154</v>
      </c>
      <c r="I529" s="11" t="s">
        <v>30</v>
      </c>
      <c r="J529" s="11" t="s">
        <v>155</v>
      </c>
      <c r="K529" s="11" t="s">
        <v>35</v>
      </c>
      <c r="L529" s="11" t="s">
        <v>31</v>
      </c>
      <c r="M529" s="11" t="s">
        <v>156</v>
      </c>
      <c r="N529" s="11" t="s">
        <v>56</v>
      </c>
    </row>
    <row r="530" spans="1:14" x14ac:dyDescent="0.3">
      <c r="A530" s="10">
        <v>3</v>
      </c>
      <c r="B530" s="11" t="s">
        <v>213</v>
      </c>
      <c r="C530" s="11" t="s">
        <v>217</v>
      </c>
      <c r="D530" s="11" t="s">
        <v>16</v>
      </c>
      <c r="E530" s="12">
        <v>31.172185523437399</v>
      </c>
      <c r="F530" s="12">
        <v>32.511973295252901</v>
      </c>
      <c r="G530" s="12">
        <v>32.808833115894103</v>
      </c>
      <c r="H530" s="11" t="s">
        <v>157</v>
      </c>
      <c r="I530" s="11" t="s">
        <v>32</v>
      </c>
      <c r="J530" s="11" t="s">
        <v>155</v>
      </c>
      <c r="K530" s="11" t="s">
        <v>35</v>
      </c>
      <c r="L530" s="11" t="s">
        <v>33</v>
      </c>
      <c r="M530" s="11" t="s">
        <v>158</v>
      </c>
      <c r="N530" s="11" t="s">
        <v>56</v>
      </c>
    </row>
    <row r="531" spans="1:14" x14ac:dyDescent="0.3">
      <c r="A531" s="10">
        <v>3</v>
      </c>
      <c r="B531" s="11" t="s">
        <v>213</v>
      </c>
      <c r="C531" s="11" t="s">
        <v>217</v>
      </c>
      <c r="D531" s="11" t="s">
        <v>16</v>
      </c>
      <c r="E531" s="12">
        <v>1.65341568700646</v>
      </c>
      <c r="F531" s="12">
        <v>1.65341568700646</v>
      </c>
      <c r="G531" s="12">
        <v>1.65341568700646</v>
      </c>
      <c r="H531" s="11" t="s">
        <v>333</v>
      </c>
      <c r="I531" s="11" t="s">
        <v>334</v>
      </c>
      <c r="J531" s="11" t="s">
        <v>155</v>
      </c>
      <c r="K531" s="11" t="s">
        <v>35</v>
      </c>
      <c r="L531" s="11" t="s">
        <v>171</v>
      </c>
      <c r="M531" s="11" t="s">
        <v>159</v>
      </c>
      <c r="N531" s="11" t="s">
        <v>56</v>
      </c>
    </row>
    <row r="532" spans="1:14" x14ac:dyDescent="0.3">
      <c r="A532" s="10">
        <v>3</v>
      </c>
      <c r="B532" s="11" t="s">
        <v>213</v>
      </c>
      <c r="C532" s="11" t="s">
        <v>217</v>
      </c>
      <c r="D532" s="11" t="s">
        <v>16</v>
      </c>
      <c r="E532" s="12">
        <v>0.345182945292621</v>
      </c>
      <c r="F532" s="12">
        <v>0.25990457401491102</v>
      </c>
      <c r="G532" s="12">
        <v>0.21671163271840899</v>
      </c>
      <c r="H532" s="11" t="s">
        <v>335</v>
      </c>
      <c r="I532" s="11" t="s">
        <v>336</v>
      </c>
      <c r="J532" s="11" t="s">
        <v>155</v>
      </c>
      <c r="K532" s="11" t="s">
        <v>36</v>
      </c>
      <c r="L532" s="11" t="s">
        <v>337</v>
      </c>
      <c r="M532" s="11" t="s">
        <v>159</v>
      </c>
      <c r="N532" s="11" t="s">
        <v>56</v>
      </c>
    </row>
    <row r="533" spans="1:14" x14ac:dyDescent="0.3">
      <c r="A533" s="10">
        <v>3</v>
      </c>
      <c r="B533" s="11" t="s">
        <v>213</v>
      </c>
      <c r="C533" s="11" t="s">
        <v>217</v>
      </c>
      <c r="D533" s="11" t="s">
        <v>16</v>
      </c>
      <c r="E533" s="12">
        <v>0.75275805343511604</v>
      </c>
      <c r="F533" s="12">
        <v>0.56678715991745598</v>
      </c>
      <c r="G533" s="12">
        <v>0.472594109953967</v>
      </c>
      <c r="H533" s="11" t="s">
        <v>338</v>
      </c>
      <c r="I533" s="11" t="s">
        <v>336</v>
      </c>
      <c r="J533" s="11" t="s">
        <v>155</v>
      </c>
      <c r="K533" s="11" t="s">
        <v>36</v>
      </c>
      <c r="L533" s="11" t="s">
        <v>339</v>
      </c>
      <c r="M533" s="11" t="s">
        <v>159</v>
      </c>
      <c r="N533" s="11" t="s">
        <v>56</v>
      </c>
    </row>
    <row r="534" spans="1:14" x14ac:dyDescent="0.3">
      <c r="A534" s="10">
        <v>3</v>
      </c>
      <c r="B534" s="11" t="s">
        <v>213</v>
      </c>
      <c r="C534" s="11" t="s">
        <v>217</v>
      </c>
      <c r="D534" s="11" t="s">
        <v>16</v>
      </c>
      <c r="E534" s="12">
        <v>4.9639020000000005E-4</v>
      </c>
      <c r="F534" s="12">
        <v>4.6422443765969999E-4</v>
      </c>
      <c r="G534" s="12">
        <v>4.9223872249560001E-4</v>
      </c>
      <c r="H534" s="11" t="s">
        <v>340</v>
      </c>
      <c r="I534" s="11" t="s">
        <v>34</v>
      </c>
      <c r="J534" s="11" t="s">
        <v>155</v>
      </c>
      <c r="K534" s="11" t="s">
        <v>36</v>
      </c>
      <c r="L534" s="11" t="s">
        <v>332</v>
      </c>
      <c r="M534" s="11" t="s">
        <v>159</v>
      </c>
      <c r="N534" s="11" t="s">
        <v>56</v>
      </c>
    </row>
    <row r="535" spans="1:14" x14ac:dyDescent="0.3">
      <c r="A535" s="10">
        <v>3</v>
      </c>
      <c r="B535" s="11" t="s">
        <v>213</v>
      </c>
      <c r="C535" s="11" t="s">
        <v>217</v>
      </c>
      <c r="D535" s="11" t="s">
        <v>16</v>
      </c>
      <c r="E535" s="12">
        <v>0.2748892</v>
      </c>
      <c r="F535" s="12">
        <v>0.29657504769545401</v>
      </c>
      <c r="G535" s="12">
        <v>0.30740494351391401</v>
      </c>
      <c r="H535" s="11" t="s">
        <v>341</v>
      </c>
      <c r="I535" s="11" t="s">
        <v>342</v>
      </c>
      <c r="J535" s="11" t="s">
        <v>155</v>
      </c>
      <c r="K535" s="11" t="s">
        <v>36</v>
      </c>
      <c r="L535" s="11" t="s">
        <v>171</v>
      </c>
      <c r="M535" s="11" t="s">
        <v>159</v>
      </c>
      <c r="N535" s="11" t="s">
        <v>56</v>
      </c>
    </row>
    <row r="536" spans="1:14" x14ac:dyDescent="0.3">
      <c r="A536" s="10">
        <v>3</v>
      </c>
      <c r="B536" s="11" t="s">
        <v>213</v>
      </c>
      <c r="C536" s="11" t="s">
        <v>217</v>
      </c>
      <c r="D536" s="11" t="s">
        <v>16</v>
      </c>
      <c r="E536" s="12">
        <v>2.3460008000000001</v>
      </c>
      <c r="F536" s="12">
        <v>1.32354173096044</v>
      </c>
      <c r="G536" s="12">
        <v>1.02680389212027</v>
      </c>
      <c r="H536" s="11" t="s">
        <v>160</v>
      </c>
      <c r="I536" s="11" t="s">
        <v>161</v>
      </c>
      <c r="J536" s="11" t="s">
        <v>155</v>
      </c>
      <c r="K536" s="11" t="s">
        <v>162</v>
      </c>
      <c r="L536" s="11" t="s">
        <v>29</v>
      </c>
      <c r="M536" s="11" t="s">
        <v>156</v>
      </c>
      <c r="N536" s="11" t="s">
        <v>56</v>
      </c>
    </row>
    <row r="537" spans="1:14" x14ac:dyDescent="0.3">
      <c r="A537" s="10">
        <v>3</v>
      </c>
      <c r="B537" s="11" t="s">
        <v>213</v>
      </c>
      <c r="C537" s="11" t="s">
        <v>217</v>
      </c>
      <c r="D537" s="11" t="s">
        <v>16</v>
      </c>
      <c r="E537" s="12">
        <v>13.9186611519251</v>
      </c>
      <c r="F537" s="12">
        <v>13.9186611519251</v>
      </c>
      <c r="G537" s="12">
        <v>13.9186611519251</v>
      </c>
      <c r="H537" s="11" t="s">
        <v>163</v>
      </c>
      <c r="I537" s="11" t="s">
        <v>164</v>
      </c>
      <c r="J537" s="11" t="s">
        <v>155</v>
      </c>
      <c r="K537" s="11" t="s">
        <v>162</v>
      </c>
      <c r="L537" s="11" t="s">
        <v>165</v>
      </c>
      <c r="M537" s="11" t="s">
        <v>156</v>
      </c>
      <c r="N537" s="11" t="s">
        <v>56</v>
      </c>
    </row>
    <row r="538" spans="1:14" x14ac:dyDescent="0.3">
      <c r="A538" s="10">
        <v>3</v>
      </c>
      <c r="B538" s="11" t="s">
        <v>213</v>
      </c>
      <c r="C538" s="11" t="s">
        <v>217</v>
      </c>
      <c r="D538" s="11" t="s">
        <v>16</v>
      </c>
      <c r="E538" s="12">
        <v>2.5708489333333299E-2</v>
      </c>
      <c r="F538" s="12">
        <v>1.45039415470864E-2</v>
      </c>
      <c r="G538" s="12">
        <v>1.12521602328519E-2</v>
      </c>
      <c r="H538" s="11" t="s">
        <v>343</v>
      </c>
      <c r="I538" s="11" t="s">
        <v>161</v>
      </c>
      <c r="J538" s="11" t="s">
        <v>155</v>
      </c>
      <c r="K538" s="11" t="s">
        <v>162</v>
      </c>
      <c r="L538" s="11" t="s">
        <v>332</v>
      </c>
      <c r="M538" s="11" t="s">
        <v>344</v>
      </c>
      <c r="N538" s="11" t="s">
        <v>56</v>
      </c>
    </row>
    <row r="539" spans="1:14" x14ac:dyDescent="0.3">
      <c r="A539" s="10">
        <v>3</v>
      </c>
      <c r="B539" s="11" t="s">
        <v>213</v>
      </c>
      <c r="C539" s="11" t="s">
        <v>217</v>
      </c>
      <c r="D539" s="11" t="s">
        <v>16</v>
      </c>
      <c r="E539" s="12">
        <v>1.50008109993012</v>
      </c>
      <c r="F539" s="12">
        <v>1.3176221036614399</v>
      </c>
      <c r="G539" s="12">
        <v>1.31650286636803</v>
      </c>
      <c r="H539" s="11" t="s">
        <v>166</v>
      </c>
      <c r="I539" s="11" t="s">
        <v>167</v>
      </c>
      <c r="J539" s="11" t="s">
        <v>155</v>
      </c>
      <c r="K539" s="11" t="s">
        <v>162</v>
      </c>
      <c r="L539" s="11" t="s">
        <v>31</v>
      </c>
      <c r="M539" s="11" t="s">
        <v>156</v>
      </c>
      <c r="N539" s="11" t="s">
        <v>56</v>
      </c>
    </row>
    <row r="540" spans="1:14" x14ac:dyDescent="0.3">
      <c r="A540" s="10">
        <v>3</v>
      </c>
      <c r="B540" s="11" t="s">
        <v>213</v>
      </c>
      <c r="C540" s="11" t="s">
        <v>217</v>
      </c>
      <c r="D540" s="11" t="s">
        <v>16</v>
      </c>
      <c r="E540" s="12">
        <v>46.7214598286617</v>
      </c>
      <c r="F540" s="12">
        <v>44.486383092456002</v>
      </c>
      <c r="G540" s="12">
        <v>44.204025948944398</v>
      </c>
      <c r="H540" s="11" t="s">
        <v>168</v>
      </c>
      <c r="I540" s="11" t="s">
        <v>169</v>
      </c>
      <c r="J540" s="11" t="s">
        <v>155</v>
      </c>
      <c r="K540" s="11" t="s">
        <v>162</v>
      </c>
      <c r="L540" s="11" t="s">
        <v>33</v>
      </c>
      <c r="M540" s="11" t="s">
        <v>156</v>
      </c>
      <c r="N540" s="11" t="s">
        <v>56</v>
      </c>
    </row>
    <row r="541" spans="1:14" x14ac:dyDescent="0.3">
      <c r="A541" s="10">
        <v>3</v>
      </c>
      <c r="B541" s="11" t="s">
        <v>213</v>
      </c>
      <c r="C541" s="11" t="s">
        <v>217</v>
      </c>
      <c r="D541" s="11" t="s">
        <v>16</v>
      </c>
      <c r="E541" s="12">
        <v>75.313741413877096</v>
      </c>
      <c r="F541" s="12">
        <v>75.313741413877096</v>
      </c>
      <c r="G541" s="12">
        <v>75.313741413877096</v>
      </c>
      <c r="H541" s="11" t="s">
        <v>170</v>
      </c>
      <c r="I541" s="11" t="s">
        <v>164</v>
      </c>
      <c r="J541" s="11" t="s">
        <v>155</v>
      </c>
      <c r="K541" s="11" t="s">
        <v>162</v>
      </c>
      <c r="L541" s="11" t="s">
        <v>171</v>
      </c>
      <c r="M541" s="11" t="s">
        <v>172</v>
      </c>
      <c r="N541" s="11" t="s">
        <v>56</v>
      </c>
    </row>
    <row r="542" spans="1:14" x14ac:dyDescent="0.3">
      <c r="A542" s="10">
        <v>3</v>
      </c>
      <c r="B542" s="11" t="s">
        <v>213</v>
      </c>
      <c r="C542" s="11" t="s">
        <v>217</v>
      </c>
      <c r="D542" s="11" t="s">
        <v>16</v>
      </c>
      <c r="E542" s="12">
        <v>1.2841453106049701</v>
      </c>
      <c r="F542" s="12">
        <v>1.2841453106049701</v>
      </c>
      <c r="G542" s="12">
        <v>1.2841453106049701</v>
      </c>
      <c r="H542" s="11" t="s">
        <v>345</v>
      </c>
      <c r="I542" s="11" t="s">
        <v>164</v>
      </c>
      <c r="J542" s="11" t="s">
        <v>155</v>
      </c>
      <c r="K542" s="11" t="s">
        <v>162</v>
      </c>
      <c r="L542" s="11" t="s">
        <v>171</v>
      </c>
      <c r="M542" s="11" t="s">
        <v>346</v>
      </c>
      <c r="N542" s="11" t="s">
        <v>56</v>
      </c>
    </row>
    <row r="543" spans="1:14" x14ac:dyDescent="0.3">
      <c r="A543" s="10">
        <v>3</v>
      </c>
      <c r="B543" s="11" t="s">
        <v>213</v>
      </c>
      <c r="C543" s="11" t="s">
        <v>217</v>
      </c>
      <c r="D543" s="11" t="s">
        <v>16</v>
      </c>
      <c r="E543" s="12">
        <v>1.95602954096535E-2</v>
      </c>
      <c r="F543" s="12">
        <v>1.95602954096535E-2</v>
      </c>
      <c r="G543" s="12">
        <v>1.95602954096535E-2</v>
      </c>
      <c r="H543" s="11" t="s">
        <v>347</v>
      </c>
      <c r="I543" s="11" t="s">
        <v>164</v>
      </c>
      <c r="J543" s="11" t="s">
        <v>155</v>
      </c>
      <c r="K543" s="11" t="s">
        <v>162</v>
      </c>
      <c r="L543" s="11" t="s">
        <v>171</v>
      </c>
      <c r="M543" s="11" t="s">
        <v>348</v>
      </c>
      <c r="N543" s="11" t="s">
        <v>56</v>
      </c>
    </row>
    <row r="544" spans="1:14" x14ac:dyDescent="0.3">
      <c r="A544" s="10">
        <v>3</v>
      </c>
      <c r="B544" s="11" t="s">
        <v>213</v>
      </c>
      <c r="C544" s="11" t="s">
        <v>217</v>
      </c>
      <c r="D544" s="11" t="s">
        <v>16</v>
      </c>
      <c r="E544" s="12">
        <v>4.59848015020125</v>
      </c>
      <c r="F544" s="12">
        <v>4.59848015020125</v>
      </c>
      <c r="G544" s="12">
        <v>4.59848015020125</v>
      </c>
      <c r="H544" s="11" t="s">
        <v>349</v>
      </c>
      <c r="I544" s="11" t="s">
        <v>164</v>
      </c>
      <c r="J544" s="11" t="s">
        <v>155</v>
      </c>
      <c r="K544" s="11" t="s">
        <v>162</v>
      </c>
      <c r="L544" s="11" t="s">
        <v>171</v>
      </c>
      <c r="M544" s="11" t="s">
        <v>350</v>
      </c>
      <c r="N544" s="11" t="s">
        <v>56</v>
      </c>
    </row>
    <row r="545" spans="1:14" x14ac:dyDescent="0.3">
      <c r="A545" s="10">
        <v>3</v>
      </c>
      <c r="B545" s="11" t="s">
        <v>213</v>
      </c>
      <c r="C545" s="11" t="s">
        <v>217</v>
      </c>
      <c r="D545" s="11" t="s">
        <v>16</v>
      </c>
      <c r="E545" s="12">
        <v>7.1976207557284697</v>
      </c>
      <c r="F545" s="12">
        <v>7.1976207557284697</v>
      </c>
      <c r="G545" s="12">
        <v>7.1976207557284697</v>
      </c>
      <c r="H545" s="11" t="s">
        <v>351</v>
      </c>
      <c r="I545" s="11" t="s">
        <v>164</v>
      </c>
      <c r="J545" s="11" t="s">
        <v>155</v>
      </c>
      <c r="K545" s="11" t="s">
        <v>162</v>
      </c>
      <c r="L545" s="11" t="s">
        <v>171</v>
      </c>
      <c r="M545" s="11" t="s">
        <v>352</v>
      </c>
      <c r="N545" s="11" t="s">
        <v>56</v>
      </c>
    </row>
    <row r="546" spans="1:14" x14ac:dyDescent="0.3">
      <c r="A546" s="10">
        <v>3</v>
      </c>
      <c r="B546" s="11" t="s">
        <v>213</v>
      </c>
      <c r="C546" s="11" t="s">
        <v>217</v>
      </c>
      <c r="D546" s="11" t="s">
        <v>16</v>
      </c>
      <c r="E546" s="12">
        <v>6.5200999560863001E-3</v>
      </c>
      <c r="F546" s="12">
        <v>6.5200999560863001E-3</v>
      </c>
      <c r="G546" s="12">
        <v>6.5200999560863001E-3</v>
      </c>
      <c r="H546" s="11" t="s">
        <v>353</v>
      </c>
      <c r="I546" s="11" t="s">
        <v>164</v>
      </c>
      <c r="J546" s="11" t="s">
        <v>155</v>
      </c>
      <c r="K546" s="11" t="s">
        <v>162</v>
      </c>
      <c r="L546" s="11" t="s">
        <v>171</v>
      </c>
      <c r="M546" s="11" t="s">
        <v>354</v>
      </c>
      <c r="N546" s="11" t="s">
        <v>56</v>
      </c>
    </row>
    <row r="547" spans="1:14" x14ac:dyDescent="0.3">
      <c r="A547" s="10">
        <v>3</v>
      </c>
      <c r="B547" s="11" t="s">
        <v>213</v>
      </c>
      <c r="C547" s="11" t="s">
        <v>217</v>
      </c>
      <c r="D547" s="11" t="s">
        <v>16</v>
      </c>
      <c r="E547" s="12">
        <v>171.5771</v>
      </c>
      <c r="F547" s="12">
        <v>171.5771</v>
      </c>
      <c r="G547" s="12">
        <v>171.5771</v>
      </c>
      <c r="H547" s="11" t="s">
        <v>355</v>
      </c>
      <c r="I547" s="11" t="s">
        <v>164</v>
      </c>
      <c r="J547" s="11" t="s">
        <v>155</v>
      </c>
      <c r="K547" s="11" t="s">
        <v>162</v>
      </c>
      <c r="L547" s="11" t="s">
        <v>171</v>
      </c>
      <c r="M547" s="11" t="s">
        <v>356</v>
      </c>
      <c r="N547" s="11" t="s">
        <v>56</v>
      </c>
    </row>
    <row r="548" spans="1:14" x14ac:dyDescent="0.3">
      <c r="A548" s="10">
        <v>3</v>
      </c>
      <c r="B548" s="11" t="s">
        <v>213</v>
      </c>
      <c r="C548" s="11" t="s">
        <v>217</v>
      </c>
      <c r="D548" s="11" t="s">
        <v>16</v>
      </c>
      <c r="E548" s="12">
        <v>16.266643150016002</v>
      </c>
      <c r="F548" s="12">
        <v>16.266643150016002</v>
      </c>
      <c r="G548" s="12">
        <v>16.266643150016002</v>
      </c>
      <c r="H548" s="11" t="s">
        <v>173</v>
      </c>
      <c r="I548" s="11" t="s">
        <v>164</v>
      </c>
      <c r="J548" s="11" t="s">
        <v>155</v>
      </c>
      <c r="K548" s="11" t="s">
        <v>162</v>
      </c>
      <c r="L548" s="11" t="s">
        <v>171</v>
      </c>
      <c r="M548" s="11" t="s">
        <v>174</v>
      </c>
      <c r="N548" s="11" t="s">
        <v>56</v>
      </c>
    </row>
    <row r="549" spans="1:14" x14ac:dyDescent="0.3">
      <c r="A549" s="10">
        <v>3</v>
      </c>
      <c r="B549" s="11" t="s">
        <v>213</v>
      </c>
      <c r="C549" s="11" t="s">
        <v>217</v>
      </c>
      <c r="D549" s="11" t="s">
        <v>16</v>
      </c>
      <c r="E549" s="12">
        <v>19.055215642711001</v>
      </c>
      <c r="F549" s="12">
        <v>19.055215642711001</v>
      </c>
      <c r="G549" s="12">
        <v>19.055215642711001</v>
      </c>
      <c r="H549" s="11" t="s">
        <v>175</v>
      </c>
      <c r="I549" s="11" t="s">
        <v>164</v>
      </c>
      <c r="J549" s="11" t="s">
        <v>155</v>
      </c>
      <c r="K549" s="11" t="s">
        <v>162</v>
      </c>
      <c r="L549" s="11" t="s">
        <v>171</v>
      </c>
      <c r="M549" s="11" t="s">
        <v>176</v>
      </c>
      <c r="N549" s="11" t="s">
        <v>56</v>
      </c>
    </row>
    <row r="550" spans="1:14" x14ac:dyDescent="0.3">
      <c r="A550" s="10">
        <v>3</v>
      </c>
      <c r="B550" s="11" t="s">
        <v>213</v>
      </c>
      <c r="C550" s="11" t="s">
        <v>217</v>
      </c>
      <c r="D550" s="11" t="s">
        <v>16</v>
      </c>
      <c r="E550" s="12">
        <v>63.633567822121897</v>
      </c>
      <c r="F550" s="12">
        <v>63.633567822121897</v>
      </c>
      <c r="G550" s="12">
        <v>63.633567822121897</v>
      </c>
      <c r="H550" s="11" t="s">
        <v>177</v>
      </c>
      <c r="I550" s="11" t="s">
        <v>164</v>
      </c>
      <c r="J550" s="11" t="s">
        <v>155</v>
      </c>
      <c r="K550" s="11" t="s">
        <v>162</v>
      </c>
      <c r="L550" s="11" t="s">
        <v>171</v>
      </c>
      <c r="M550" s="11" t="s">
        <v>178</v>
      </c>
      <c r="N550" s="11" t="s">
        <v>56</v>
      </c>
    </row>
    <row r="551" spans="1:14" x14ac:dyDescent="0.3">
      <c r="A551" s="10">
        <v>3</v>
      </c>
      <c r="B551" s="11" t="s">
        <v>213</v>
      </c>
      <c r="C551" s="11" t="s">
        <v>217</v>
      </c>
      <c r="D551" s="11" t="s">
        <v>16</v>
      </c>
      <c r="E551" s="12">
        <v>29.821633672269702</v>
      </c>
      <c r="F551" s="12">
        <v>29.821633672269702</v>
      </c>
      <c r="G551" s="12">
        <v>29.821633672269702</v>
      </c>
      <c r="H551" s="11" t="s">
        <v>179</v>
      </c>
      <c r="I551" s="11" t="s">
        <v>164</v>
      </c>
      <c r="J551" s="11" t="s">
        <v>155</v>
      </c>
      <c r="K551" s="11" t="s">
        <v>162</v>
      </c>
      <c r="L551" s="11" t="s">
        <v>171</v>
      </c>
      <c r="M551" s="11" t="s">
        <v>180</v>
      </c>
      <c r="N551" s="11" t="s">
        <v>56</v>
      </c>
    </row>
    <row r="552" spans="1:14" x14ac:dyDescent="0.3">
      <c r="A552" s="10">
        <v>3</v>
      </c>
      <c r="B552" s="11" t="s">
        <v>213</v>
      </c>
      <c r="C552" s="11" t="s">
        <v>217</v>
      </c>
      <c r="D552" s="11" t="s">
        <v>16</v>
      </c>
      <c r="E552" s="12">
        <v>34.9339155138154</v>
      </c>
      <c r="F552" s="12">
        <v>34.9339155138154</v>
      </c>
      <c r="G552" s="12">
        <v>34.9339155138154</v>
      </c>
      <c r="H552" s="11" t="s">
        <v>181</v>
      </c>
      <c r="I552" s="11" t="s">
        <v>164</v>
      </c>
      <c r="J552" s="11" t="s">
        <v>155</v>
      </c>
      <c r="K552" s="11" t="s">
        <v>162</v>
      </c>
      <c r="L552" s="11" t="s">
        <v>171</v>
      </c>
      <c r="M552" s="11" t="s">
        <v>182</v>
      </c>
      <c r="N552" s="11" t="s">
        <v>56</v>
      </c>
    </row>
    <row r="553" spans="1:14" x14ac:dyDescent="0.3">
      <c r="A553" s="10">
        <v>3</v>
      </c>
      <c r="B553" s="11" t="s">
        <v>213</v>
      </c>
      <c r="C553" s="11" t="s">
        <v>217</v>
      </c>
      <c r="D553" s="11" t="s">
        <v>16</v>
      </c>
      <c r="E553" s="12">
        <v>116.659417224725</v>
      </c>
      <c r="F553" s="12">
        <v>116.659417224725</v>
      </c>
      <c r="G553" s="12">
        <v>116.659417224725</v>
      </c>
      <c r="H553" s="11" t="s">
        <v>183</v>
      </c>
      <c r="I553" s="11" t="s">
        <v>164</v>
      </c>
      <c r="J553" s="11" t="s">
        <v>155</v>
      </c>
      <c r="K553" s="11" t="s">
        <v>162</v>
      </c>
      <c r="L553" s="11" t="s">
        <v>171</v>
      </c>
      <c r="M553" s="11" t="s">
        <v>184</v>
      </c>
      <c r="N553" s="11" t="s">
        <v>56</v>
      </c>
    </row>
    <row r="554" spans="1:14" x14ac:dyDescent="0.3">
      <c r="A554" s="10">
        <v>3</v>
      </c>
      <c r="B554" s="11" t="s">
        <v>213</v>
      </c>
      <c r="C554" s="11" t="s">
        <v>217</v>
      </c>
      <c r="D554" s="11" t="s">
        <v>16</v>
      </c>
      <c r="E554" s="12">
        <v>4.3978660800257101</v>
      </c>
      <c r="F554" s="12">
        <v>4.3978660800257101</v>
      </c>
      <c r="G554" s="12">
        <v>4.3978660800257101</v>
      </c>
      <c r="H554" s="11" t="s">
        <v>357</v>
      </c>
      <c r="I554" s="11" t="s">
        <v>164</v>
      </c>
      <c r="J554" s="11" t="s">
        <v>155</v>
      </c>
      <c r="K554" s="11" t="s">
        <v>162</v>
      </c>
      <c r="L554" s="11" t="s">
        <v>171</v>
      </c>
      <c r="M554" s="11" t="s">
        <v>358</v>
      </c>
      <c r="N554" s="11" t="s">
        <v>56</v>
      </c>
    </row>
    <row r="555" spans="1:14" x14ac:dyDescent="0.3">
      <c r="A555" s="10">
        <v>3</v>
      </c>
      <c r="B555" s="11" t="s">
        <v>213</v>
      </c>
      <c r="C555" s="11" t="s">
        <v>217</v>
      </c>
      <c r="D555" s="11" t="s">
        <v>16</v>
      </c>
      <c r="E555" s="12">
        <v>22.735679285714301</v>
      </c>
      <c r="F555" s="12">
        <v>23.2174424565188</v>
      </c>
      <c r="G555" s="12">
        <v>23.512168161010901</v>
      </c>
      <c r="H555" s="11" t="s">
        <v>185</v>
      </c>
      <c r="I555" s="11" t="s">
        <v>17</v>
      </c>
      <c r="J555" s="11" t="s">
        <v>186</v>
      </c>
      <c r="K555" s="11" t="s">
        <v>187</v>
      </c>
      <c r="L555" s="11" t="s">
        <v>188</v>
      </c>
      <c r="M555" s="11" t="s">
        <v>189</v>
      </c>
      <c r="N555" s="11" t="s">
        <v>56</v>
      </c>
    </row>
    <row r="556" spans="1:14" x14ac:dyDescent="0.3">
      <c r="A556" s="10">
        <v>3</v>
      </c>
      <c r="B556" s="11" t="s">
        <v>213</v>
      </c>
      <c r="C556" s="11" t="s">
        <v>217</v>
      </c>
      <c r="D556" s="11" t="s">
        <v>16</v>
      </c>
      <c r="E556" s="12">
        <v>5.6864091428571399E-2</v>
      </c>
      <c r="F556" s="12">
        <v>5.8069026836362697E-2</v>
      </c>
      <c r="G556" s="12">
        <v>5.8806163791717297E-2</v>
      </c>
      <c r="H556" s="11" t="s">
        <v>359</v>
      </c>
      <c r="I556" s="11" t="s">
        <v>17</v>
      </c>
      <c r="J556" s="11" t="s">
        <v>186</v>
      </c>
      <c r="K556" s="11" t="s">
        <v>187</v>
      </c>
      <c r="L556" s="11" t="s">
        <v>188</v>
      </c>
      <c r="M556" s="11" t="s">
        <v>360</v>
      </c>
      <c r="N556" s="11" t="s">
        <v>56</v>
      </c>
    </row>
    <row r="557" spans="1:14" x14ac:dyDescent="0.3">
      <c r="A557" s="10">
        <v>3</v>
      </c>
      <c r="B557" s="11" t="s">
        <v>213</v>
      </c>
      <c r="C557" s="11" t="s">
        <v>217</v>
      </c>
      <c r="D557" s="11" t="s">
        <v>16</v>
      </c>
      <c r="E557" s="12">
        <v>4.5937545729999897E-2</v>
      </c>
      <c r="F557" s="12">
        <v>2.45939337270955E-2</v>
      </c>
      <c r="G557" s="12">
        <v>2.3421388907246099E-2</v>
      </c>
      <c r="H557" s="11" t="s">
        <v>387</v>
      </c>
      <c r="I557" s="11" t="s">
        <v>25</v>
      </c>
      <c r="J557" s="11" t="s">
        <v>186</v>
      </c>
      <c r="K557" s="11" t="s">
        <v>187</v>
      </c>
      <c r="L557" s="11" t="s">
        <v>388</v>
      </c>
      <c r="M557" s="11" t="s">
        <v>20</v>
      </c>
      <c r="N557" s="11" t="s">
        <v>56</v>
      </c>
    </row>
    <row r="558" spans="1:14" x14ac:dyDescent="0.3">
      <c r="A558" s="10">
        <v>3</v>
      </c>
      <c r="B558" s="11" t="s">
        <v>213</v>
      </c>
      <c r="C558" s="11" t="s">
        <v>217</v>
      </c>
      <c r="D558" s="11" t="s">
        <v>16</v>
      </c>
      <c r="E558" s="12">
        <v>1.091807</v>
      </c>
      <c r="F558" s="12">
        <v>1.091807</v>
      </c>
      <c r="G558" s="12">
        <v>1.091807</v>
      </c>
      <c r="H558" s="11" t="s">
        <v>190</v>
      </c>
      <c r="I558" s="11" t="s">
        <v>67</v>
      </c>
      <c r="J558" s="11" t="s">
        <v>186</v>
      </c>
      <c r="K558" s="11" t="s">
        <v>187</v>
      </c>
      <c r="L558" s="11" t="s">
        <v>191</v>
      </c>
      <c r="M558" s="11" t="s">
        <v>192</v>
      </c>
      <c r="N558" s="11" t="s">
        <v>56</v>
      </c>
    </row>
    <row r="559" spans="1:14" x14ac:dyDescent="0.3">
      <c r="A559" s="10">
        <v>3</v>
      </c>
      <c r="B559" s="11" t="s">
        <v>213</v>
      </c>
      <c r="C559" s="11" t="s">
        <v>217</v>
      </c>
      <c r="D559" s="11" t="s">
        <v>16</v>
      </c>
      <c r="E559" s="12">
        <v>1.3311120000000001</v>
      </c>
      <c r="F559" s="12">
        <v>1.3311120000000001</v>
      </c>
      <c r="G559" s="12">
        <v>1.3311120000000001</v>
      </c>
      <c r="H559" s="11" t="s">
        <v>193</v>
      </c>
      <c r="I559" s="11" t="s">
        <v>67</v>
      </c>
      <c r="J559" s="11" t="s">
        <v>186</v>
      </c>
      <c r="K559" s="11" t="s">
        <v>187</v>
      </c>
      <c r="L559" s="11" t="s">
        <v>191</v>
      </c>
      <c r="M559" s="11" t="s">
        <v>194</v>
      </c>
      <c r="N559" s="11" t="s">
        <v>56</v>
      </c>
    </row>
    <row r="560" spans="1:14" x14ac:dyDescent="0.3">
      <c r="A560" s="10">
        <v>3</v>
      </c>
      <c r="B560" s="11" t="s">
        <v>213</v>
      </c>
      <c r="C560" s="11" t="s">
        <v>217</v>
      </c>
      <c r="D560" s="11" t="s">
        <v>16</v>
      </c>
      <c r="E560" s="12">
        <v>26.45054</v>
      </c>
      <c r="F560" s="12">
        <v>26.45054</v>
      </c>
      <c r="G560" s="12">
        <v>26.45054</v>
      </c>
      <c r="H560" s="11" t="s">
        <v>195</v>
      </c>
      <c r="I560" s="11" t="s">
        <v>67</v>
      </c>
      <c r="J560" s="11" t="s">
        <v>186</v>
      </c>
      <c r="K560" s="11" t="s">
        <v>187</v>
      </c>
      <c r="L560" s="11" t="s">
        <v>191</v>
      </c>
      <c r="M560" s="11" t="s">
        <v>196</v>
      </c>
      <c r="N560" s="11" t="s">
        <v>56</v>
      </c>
    </row>
    <row r="561" spans="1:14" x14ac:dyDescent="0.3">
      <c r="A561" s="10">
        <v>3</v>
      </c>
      <c r="B561" s="11" t="s">
        <v>213</v>
      </c>
      <c r="C561" s="11" t="s">
        <v>217</v>
      </c>
      <c r="D561" s="11" t="s">
        <v>16</v>
      </c>
      <c r="E561" s="12">
        <v>108.600377815459</v>
      </c>
      <c r="F561" s="12">
        <v>97.718002341969296</v>
      </c>
      <c r="G561" s="12">
        <v>93.059181239028902</v>
      </c>
      <c r="H561" s="11" t="s">
        <v>197</v>
      </c>
      <c r="I561" s="11" t="s">
        <v>17</v>
      </c>
      <c r="J561" s="11" t="s">
        <v>186</v>
      </c>
      <c r="K561" s="11" t="s">
        <v>187</v>
      </c>
      <c r="L561" s="11" t="s">
        <v>198</v>
      </c>
      <c r="M561" s="11" t="s">
        <v>199</v>
      </c>
      <c r="N561" s="11" t="s">
        <v>56</v>
      </c>
    </row>
    <row r="562" spans="1:14" x14ac:dyDescent="0.3">
      <c r="A562" s="10">
        <v>3</v>
      </c>
      <c r="B562" s="11" t="s">
        <v>213</v>
      </c>
      <c r="C562" s="11" t="s">
        <v>217</v>
      </c>
      <c r="D562" s="11" t="s">
        <v>16</v>
      </c>
      <c r="E562" s="12">
        <v>143.1388</v>
      </c>
      <c r="F562" s="12">
        <v>128.79547820169401</v>
      </c>
      <c r="G562" s="12">
        <v>122.65500175489299</v>
      </c>
      <c r="H562" s="11" t="s">
        <v>200</v>
      </c>
      <c r="I562" s="11" t="s">
        <v>17</v>
      </c>
      <c r="J562" s="11" t="s">
        <v>186</v>
      </c>
      <c r="K562" s="11" t="s">
        <v>187</v>
      </c>
      <c r="L562" s="11" t="s">
        <v>198</v>
      </c>
      <c r="M562" s="11" t="s">
        <v>27</v>
      </c>
      <c r="N562" s="11" t="s">
        <v>56</v>
      </c>
    </row>
    <row r="563" spans="1:14" x14ac:dyDescent="0.3">
      <c r="A563" s="10">
        <v>3</v>
      </c>
      <c r="B563" s="11" t="s">
        <v>213</v>
      </c>
      <c r="C563" s="11" t="s">
        <v>217</v>
      </c>
      <c r="D563" s="11" t="s">
        <v>16</v>
      </c>
      <c r="E563" s="12">
        <v>23.04091</v>
      </c>
      <c r="F563" s="12">
        <v>23.04091</v>
      </c>
      <c r="G563" s="12">
        <v>23.04091</v>
      </c>
      <c r="H563" s="11" t="s">
        <v>201</v>
      </c>
      <c r="I563" s="11" t="s">
        <v>67</v>
      </c>
      <c r="J563" s="11" t="s">
        <v>186</v>
      </c>
      <c r="K563" s="11" t="s">
        <v>187</v>
      </c>
      <c r="L563" s="11" t="s">
        <v>202</v>
      </c>
      <c r="M563" s="11" t="s">
        <v>192</v>
      </c>
      <c r="N563" s="11" t="s">
        <v>56</v>
      </c>
    </row>
    <row r="564" spans="1:14" x14ac:dyDescent="0.3">
      <c r="A564" s="10">
        <v>3</v>
      </c>
      <c r="B564" s="11" t="s">
        <v>213</v>
      </c>
      <c r="C564" s="11" t="s">
        <v>217</v>
      </c>
      <c r="D564" s="11" t="s">
        <v>16</v>
      </c>
      <c r="E564" s="12">
        <v>20.534800000000001</v>
      </c>
      <c r="F564" s="12">
        <v>20.534800000000001</v>
      </c>
      <c r="G564" s="12">
        <v>20.534800000000001</v>
      </c>
      <c r="H564" s="11" t="s">
        <v>203</v>
      </c>
      <c r="I564" s="11" t="s">
        <v>67</v>
      </c>
      <c r="J564" s="11" t="s">
        <v>186</v>
      </c>
      <c r="K564" s="11" t="s">
        <v>187</v>
      </c>
      <c r="L564" s="11" t="s">
        <v>202</v>
      </c>
      <c r="M564" s="11" t="s">
        <v>194</v>
      </c>
      <c r="N564" s="11" t="s">
        <v>56</v>
      </c>
    </row>
    <row r="565" spans="1:14" x14ac:dyDescent="0.3">
      <c r="A565" s="10">
        <v>3</v>
      </c>
      <c r="B565" s="11" t="s">
        <v>213</v>
      </c>
      <c r="C565" s="11" t="s">
        <v>217</v>
      </c>
      <c r="D565" s="11" t="s">
        <v>16</v>
      </c>
      <c r="E565" s="12">
        <v>6.1888339999999999</v>
      </c>
      <c r="F565" s="12">
        <v>6.1888339999999999</v>
      </c>
      <c r="G565" s="12">
        <v>6.1888339999999999</v>
      </c>
      <c r="H565" s="11" t="s">
        <v>204</v>
      </c>
      <c r="I565" s="11" t="s">
        <v>67</v>
      </c>
      <c r="J565" s="11" t="s">
        <v>186</v>
      </c>
      <c r="K565" s="11" t="s">
        <v>187</v>
      </c>
      <c r="L565" s="11" t="s">
        <v>202</v>
      </c>
      <c r="M565" s="11" t="s">
        <v>196</v>
      </c>
      <c r="N565" s="11" t="s">
        <v>56</v>
      </c>
    </row>
    <row r="566" spans="1:14" x14ac:dyDescent="0.3">
      <c r="A566" s="10">
        <v>3</v>
      </c>
      <c r="B566" s="11" t="s">
        <v>213</v>
      </c>
      <c r="C566" s="11" t="s">
        <v>217</v>
      </c>
      <c r="D566" s="11" t="s">
        <v>16</v>
      </c>
      <c r="E566" s="12">
        <v>112.1177885</v>
      </c>
      <c r="F566" s="12">
        <v>100.88294847221</v>
      </c>
      <c r="G566" s="12">
        <v>96.0732348267709</v>
      </c>
      <c r="H566" s="11" t="s">
        <v>389</v>
      </c>
      <c r="I566" s="11" t="s">
        <v>22</v>
      </c>
      <c r="J566" s="11" t="s">
        <v>186</v>
      </c>
      <c r="K566" s="11" t="s">
        <v>206</v>
      </c>
      <c r="L566" s="11" t="s">
        <v>390</v>
      </c>
      <c r="M566" s="11" t="s">
        <v>20</v>
      </c>
      <c r="N566" s="11" t="s">
        <v>56</v>
      </c>
    </row>
    <row r="567" spans="1:14" x14ac:dyDescent="0.3">
      <c r="A567" s="10">
        <v>3</v>
      </c>
      <c r="B567" s="11" t="s">
        <v>213</v>
      </c>
      <c r="C567" s="11" t="s">
        <v>217</v>
      </c>
      <c r="D567" s="11" t="s">
        <v>16</v>
      </c>
      <c r="E567" s="12">
        <v>9.3612769999999994</v>
      </c>
      <c r="F567" s="12">
        <v>8.1462382818327601</v>
      </c>
      <c r="G567" s="12">
        <v>7.7313398604542201</v>
      </c>
      <c r="H567" s="11" t="s">
        <v>205</v>
      </c>
      <c r="I567" s="11" t="s">
        <v>22</v>
      </c>
      <c r="J567" s="11" t="s">
        <v>186</v>
      </c>
      <c r="K567" s="11" t="s">
        <v>206</v>
      </c>
      <c r="L567" s="11" t="s">
        <v>207</v>
      </c>
      <c r="M567" s="11" t="s">
        <v>20</v>
      </c>
      <c r="N567" s="11" t="s">
        <v>56</v>
      </c>
    </row>
    <row r="568" spans="1:14" x14ac:dyDescent="0.3">
      <c r="A568" s="10">
        <v>3</v>
      </c>
      <c r="B568" s="11" t="s">
        <v>213</v>
      </c>
      <c r="C568" s="11" t="s">
        <v>217</v>
      </c>
      <c r="D568" s="11" t="s">
        <v>16</v>
      </c>
      <c r="E568" s="12">
        <v>87.224739999999997</v>
      </c>
      <c r="F568" s="12">
        <v>96.550824437189505</v>
      </c>
      <c r="G568" s="12">
        <v>101.657402917018</v>
      </c>
      <c r="H568" s="11" t="s">
        <v>361</v>
      </c>
      <c r="I568" s="11" t="s">
        <v>50</v>
      </c>
      <c r="J568" s="11" t="s">
        <v>209</v>
      </c>
      <c r="K568" s="11" t="s">
        <v>362</v>
      </c>
      <c r="L568" s="11" t="s">
        <v>363</v>
      </c>
      <c r="M568" s="11" t="s">
        <v>108</v>
      </c>
      <c r="N568" s="11" t="s">
        <v>56</v>
      </c>
    </row>
    <row r="569" spans="1:14" x14ac:dyDescent="0.3">
      <c r="A569" s="10">
        <v>3</v>
      </c>
      <c r="B569" s="11" t="s">
        <v>213</v>
      </c>
      <c r="C569" s="11" t="s">
        <v>217</v>
      </c>
      <c r="D569" s="11" t="s">
        <v>16</v>
      </c>
      <c r="E569" s="12">
        <v>359.27170000000001</v>
      </c>
      <c r="F569" s="12">
        <v>359.27170000000001</v>
      </c>
      <c r="G569" s="12">
        <v>359.27170000000001</v>
      </c>
      <c r="H569" s="11" t="s">
        <v>364</v>
      </c>
      <c r="I569" s="11" t="s">
        <v>50</v>
      </c>
      <c r="J569" s="11" t="s">
        <v>209</v>
      </c>
      <c r="K569" s="11" t="s">
        <v>365</v>
      </c>
      <c r="L569" s="11" t="s">
        <v>366</v>
      </c>
      <c r="M569" s="11" t="s">
        <v>367</v>
      </c>
      <c r="N569" s="11" t="s">
        <v>56</v>
      </c>
    </row>
    <row r="570" spans="1:14" x14ac:dyDescent="0.3">
      <c r="A570" s="10">
        <v>3</v>
      </c>
      <c r="B570" s="11" t="s">
        <v>213</v>
      </c>
      <c r="C570" s="11" t="s">
        <v>217</v>
      </c>
      <c r="D570" s="11" t="s">
        <v>16</v>
      </c>
      <c r="E570" s="12">
        <v>0.83447879999999997</v>
      </c>
      <c r="F570" s="12">
        <v>0.83447879999999997</v>
      </c>
      <c r="G570" s="12">
        <v>0.83447879999999997</v>
      </c>
      <c r="H570" s="11" t="s">
        <v>368</v>
      </c>
      <c r="I570" s="11" t="s">
        <v>50</v>
      </c>
      <c r="J570" s="11" t="s">
        <v>209</v>
      </c>
      <c r="K570" s="11" t="s">
        <v>365</v>
      </c>
      <c r="L570" s="11" t="s">
        <v>366</v>
      </c>
      <c r="M570" s="11" t="s">
        <v>369</v>
      </c>
      <c r="N570" s="11" t="s">
        <v>56</v>
      </c>
    </row>
    <row r="571" spans="1:14" x14ac:dyDescent="0.3">
      <c r="A571" s="10">
        <v>3</v>
      </c>
      <c r="B571" s="11" t="s">
        <v>213</v>
      </c>
      <c r="C571" s="11" t="s">
        <v>217</v>
      </c>
      <c r="D571" s="11" t="s">
        <v>16</v>
      </c>
      <c r="E571" s="12">
        <v>1.2297579999999999</v>
      </c>
      <c r="F571" s="12">
        <v>1.2297579999999999</v>
      </c>
      <c r="G571" s="12">
        <v>1.2297579999999999</v>
      </c>
      <c r="H571" s="11" t="s">
        <v>370</v>
      </c>
      <c r="I571" s="11" t="s">
        <v>50</v>
      </c>
      <c r="J571" s="11" t="s">
        <v>209</v>
      </c>
      <c r="K571" s="11" t="s">
        <v>365</v>
      </c>
      <c r="L571" s="11" t="s">
        <v>366</v>
      </c>
      <c r="M571" s="11" t="s">
        <v>371</v>
      </c>
      <c r="N571" s="11" t="s">
        <v>56</v>
      </c>
    </row>
    <row r="572" spans="1:14" x14ac:dyDescent="0.3">
      <c r="A572" s="10">
        <v>3</v>
      </c>
      <c r="B572" s="11" t="s">
        <v>213</v>
      </c>
      <c r="C572" s="11" t="s">
        <v>217</v>
      </c>
      <c r="D572" s="11" t="s">
        <v>16</v>
      </c>
      <c r="E572" s="12">
        <v>7.2068479999999999</v>
      </c>
      <c r="F572" s="12">
        <v>7.2068479999999999</v>
      </c>
      <c r="G572" s="12">
        <v>7.2068479999999999</v>
      </c>
      <c r="H572" s="11" t="s">
        <v>372</v>
      </c>
      <c r="I572" s="11" t="s">
        <v>50</v>
      </c>
      <c r="J572" s="11" t="s">
        <v>209</v>
      </c>
      <c r="K572" s="11" t="s">
        <v>365</v>
      </c>
      <c r="L572" s="11" t="s">
        <v>162</v>
      </c>
      <c r="M572" s="11" t="s">
        <v>373</v>
      </c>
      <c r="N572" s="11" t="s">
        <v>56</v>
      </c>
    </row>
    <row r="573" spans="1:14" x14ac:dyDescent="0.3">
      <c r="A573" s="10">
        <v>3</v>
      </c>
      <c r="B573" s="11" t="s">
        <v>213</v>
      </c>
      <c r="C573" s="11" t="s">
        <v>217</v>
      </c>
      <c r="D573" s="11" t="s">
        <v>16</v>
      </c>
      <c r="E573" s="12">
        <v>1.2605500000000001</v>
      </c>
      <c r="F573" s="12">
        <v>1.39532822619247</v>
      </c>
      <c r="G573" s="12">
        <v>1.46912721375893</v>
      </c>
      <c r="H573" s="11" t="s">
        <v>208</v>
      </c>
      <c r="I573" s="11" t="s">
        <v>50</v>
      </c>
      <c r="J573" s="11" t="s">
        <v>209</v>
      </c>
      <c r="K573" s="11" t="s">
        <v>210</v>
      </c>
      <c r="L573" s="11" t="s">
        <v>211</v>
      </c>
      <c r="M573" s="11" t="s">
        <v>212</v>
      </c>
      <c r="N573" s="11" t="s">
        <v>56</v>
      </c>
    </row>
    <row r="574" spans="1:14" x14ac:dyDescent="0.3">
      <c r="A574" s="10">
        <v>3</v>
      </c>
      <c r="B574" s="11" t="s">
        <v>213</v>
      </c>
      <c r="C574" s="11" t="s">
        <v>218</v>
      </c>
      <c r="D574" s="11" t="s">
        <v>16</v>
      </c>
      <c r="E574" s="12">
        <v>12.96916</v>
      </c>
      <c r="F574" s="12">
        <v>13.975825763484</v>
      </c>
      <c r="G574" s="12">
        <v>14.484291460274701</v>
      </c>
      <c r="H574" s="11" t="s">
        <v>51</v>
      </c>
      <c r="I574" s="11" t="s">
        <v>52</v>
      </c>
      <c r="J574" s="11" t="s">
        <v>37</v>
      </c>
      <c r="K574" s="11" t="s">
        <v>53</v>
      </c>
      <c r="L574" s="11" t="s">
        <v>54</v>
      </c>
      <c r="M574" s="11" t="s">
        <v>55</v>
      </c>
      <c r="N574" s="11" t="s">
        <v>56</v>
      </c>
    </row>
    <row r="575" spans="1:14" x14ac:dyDescent="0.3">
      <c r="A575" s="10">
        <v>3</v>
      </c>
      <c r="B575" s="11" t="s">
        <v>213</v>
      </c>
      <c r="C575" s="11" t="s">
        <v>218</v>
      </c>
      <c r="D575" s="11" t="s">
        <v>16</v>
      </c>
      <c r="E575" s="12">
        <v>44.816429999999997</v>
      </c>
      <c r="F575" s="12">
        <v>48.295079790933201</v>
      </c>
      <c r="G575" s="12">
        <v>50.052141721514701</v>
      </c>
      <c r="H575" s="11" t="s">
        <v>57</v>
      </c>
      <c r="I575" s="11" t="s">
        <v>52</v>
      </c>
      <c r="J575" s="11" t="s">
        <v>37</v>
      </c>
      <c r="K575" s="11" t="s">
        <v>53</v>
      </c>
      <c r="L575" s="11" t="s">
        <v>54</v>
      </c>
      <c r="M575" s="11" t="s">
        <v>58</v>
      </c>
      <c r="N575" s="11" t="s">
        <v>56</v>
      </c>
    </row>
    <row r="576" spans="1:14" x14ac:dyDescent="0.3">
      <c r="A576" s="10">
        <v>3</v>
      </c>
      <c r="B576" s="11" t="s">
        <v>213</v>
      </c>
      <c r="C576" s="11" t="s">
        <v>218</v>
      </c>
      <c r="D576" s="11" t="s">
        <v>16</v>
      </c>
      <c r="E576" s="12">
        <v>0.30995790000000001</v>
      </c>
      <c r="F576" s="12">
        <v>0.33401682178455699</v>
      </c>
      <c r="G576" s="12">
        <v>0.34616895496814598</v>
      </c>
      <c r="H576" s="11" t="s">
        <v>59</v>
      </c>
      <c r="I576" s="11" t="s">
        <v>52</v>
      </c>
      <c r="J576" s="11" t="s">
        <v>37</v>
      </c>
      <c r="K576" s="11" t="s">
        <v>53</v>
      </c>
      <c r="L576" s="11" t="s">
        <v>60</v>
      </c>
      <c r="M576" s="11" t="s">
        <v>61</v>
      </c>
      <c r="N576" s="11" t="s">
        <v>56</v>
      </c>
    </row>
    <row r="577" spans="1:14" x14ac:dyDescent="0.3">
      <c r="A577" s="10">
        <v>3</v>
      </c>
      <c r="B577" s="11" t="s">
        <v>213</v>
      </c>
      <c r="C577" s="11" t="s">
        <v>218</v>
      </c>
      <c r="D577" s="11" t="s">
        <v>16</v>
      </c>
      <c r="E577" s="12">
        <v>8.6367010000000004</v>
      </c>
      <c r="F577" s="12">
        <v>9.3070814414586795</v>
      </c>
      <c r="G577" s="12">
        <v>9.6456898163987503</v>
      </c>
      <c r="H577" s="11" t="s">
        <v>62</v>
      </c>
      <c r="I577" s="11" t="s">
        <v>52</v>
      </c>
      <c r="J577" s="11" t="s">
        <v>37</v>
      </c>
      <c r="K577" s="11" t="s">
        <v>53</v>
      </c>
      <c r="L577" s="11" t="s">
        <v>60</v>
      </c>
      <c r="M577" s="11" t="s">
        <v>63</v>
      </c>
      <c r="N577" s="11" t="s">
        <v>56</v>
      </c>
    </row>
    <row r="578" spans="1:14" x14ac:dyDescent="0.3">
      <c r="A578" s="10">
        <v>3</v>
      </c>
      <c r="B578" s="11" t="s">
        <v>213</v>
      </c>
      <c r="C578" s="11" t="s">
        <v>218</v>
      </c>
      <c r="D578" s="11" t="s">
        <v>16</v>
      </c>
      <c r="E578" s="12">
        <v>5.6970239999999999</v>
      </c>
      <c r="F578" s="12">
        <v>6.1392268114809898</v>
      </c>
      <c r="G578" s="12">
        <v>6.3625829330642896</v>
      </c>
      <c r="H578" s="11" t="s">
        <v>64</v>
      </c>
      <c r="I578" s="11" t="s">
        <v>52</v>
      </c>
      <c r="J578" s="11" t="s">
        <v>37</v>
      </c>
      <c r="K578" s="11" t="s">
        <v>53</v>
      </c>
      <c r="L578" s="11" t="s">
        <v>60</v>
      </c>
      <c r="M578" s="11" t="s">
        <v>65</v>
      </c>
      <c r="N578" s="11" t="s">
        <v>56</v>
      </c>
    </row>
    <row r="579" spans="1:14" x14ac:dyDescent="0.3">
      <c r="A579" s="10">
        <v>3</v>
      </c>
      <c r="B579" s="11" t="s">
        <v>213</v>
      </c>
      <c r="C579" s="11" t="s">
        <v>218</v>
      </c>
      <c r="D579" s="11" t="s">
        <v>16</v>
      </c>
      <c r="E579" s="12">
        <v>1.7978670000000001</v>
      </c>
      <c r="F579" s="12">
        <v>2.0918370891169902</v>
      </c>
      <c r="G579" s="12">
        <v>2.08141163737896</v>
      </c>
      <c r="H579" s="11" t="s">
        <v>227</v>
      </c>
      <c r="I579" s="11" t="s">
        <v>67</v>
      </c>
      <c r="J579" s="11" t="s">
        <v>68</v>
      </c>
      <c r="K579" s="11" t="s">
        <v>228</v>
      </c>
      <c r="L579" s="11" t="s">
        <v>229</v>
      </c>
      <c r="M579" s="11" t="s">
        <v>230</v>
      </c>
      <c r="N579" s="11" t="s">
        <v>56</v>
      </c>
    </row>
    <row r="580" spans="1:14" x14ac:dyDescent="0.3">
      <c r="A580" s="10">
        <v>3</v>
      </c>
      <c r="B580" s="11" t="s">
        <v>213</v>
      </c>
      <c r="C580" s="11" t="s">
        <v>218</v>
      </c>
      <c r="D580" s="11" t="s">
        <v>16</v>
      </c>
      <c r="E580" s="12">
        <v>0.1846342</v>
      </c>
      <c r="F580" s="12">
        <v>0.21482382594454599</v>
      </c>
      <c r="G580" s="12">
        <v>0.213753171140109</v>
      </c>
      <c r="H580" s="11" t="s">
        <v>231</v>
      </c>
      <c r="I580" s="11" t="s">
        <v>67</v>
      </c>
      <c r="J580" s="11" t="s">
        <v>68</v>
      </c>
      <c r="K580" s="11" t="s">
        <v>228</v>
      </c>
      <c r="L580" s="11" t="s">
        <v>229</v>
      </c>
      <c r="M580" s="11" t="s">
        <v>232</v>
      </c>
      <c r="N580" s="11" t="s">
        <v>56</v>
      </c>
    </row>
    <row r="581" spans="1:14" x14ac:dyDescent="0.3">
      <c r="A581" s="10">
        <v>3</v>
      </c>
      <c r="B581" s="11" t="s">
        <v>213</v>
      </c>
      <c r="C581" s="11" t="s">
        <v>218</v>
      </c>
      <c r="D581" s="11" t="s">
        <v>16</v>
      </c>
      <c r="E581" s="12">
        <v>2.464909</v>
      </c>
      <c r="F581" s="12">
        <v>2.8679474441091899</v>
      </c>
      <c r="G581" s="12">
        <v>2.8536539564273302</v>
      </c>
      <c r="H581" s="11" t="s">
        <v>233</v>
      </c>
      <c r="I581" s="11" t="s">
        <v>67</v>
      </c>
      <c r="J581" s="11" t="s">
        <v>68</v>
      </c>
      <c r="K581" s="11" t="s">
        <v>228</v>
      </c>
      <c r="L581" s="11" t="s">
        <v>229</v>
      </c>
      <c r="M581" s="11" t="s">
        <v>234</v>
      </c>
      <c r="N581" s="11" t="s">
        <v>56</v>
      </c>
    </row>
    <row r="582" spans="1:14" x14ac:dyDescent="0.3">
      <c r="A582" s="10">
        <v>3</v>
      </c>
      <c r="B582" s="11" t="s">
        <v>213</v>
      </c>
      <c r="C582" s="11" t="s">
        <v>218</v>
      </c>
      <c r="D582" s="11" t="s">
        <v>16</v>
      </c>
      <c r="E582" s="12">
        <v>0.69271700000000003</v>
      </c>
      <c r="F582" s="12">
        <v>0.69271700000000003</v>
      </c>
      <c r="G582" s="12">
        <v>0.69271700000000003</v>
      </c>
      <c r="H582" s="11" t="s">
        <v>235</v>
      </c>
      <c r="I582" s="11" t="s">
        <v>236</v>
      </c>
      <c r="J582" s="11" t="s">
        <v>68</v>
      </c>
      <c r="K582" s="11" t="s">
        <v>237</v>
      </c>
      <c r="L582" s="11" t="s">
        <v>238</v>
      </c>
      <c r="M582" s="11" t="s">
        <v>239</v>
      </c>
      <c r="N582" s="11" t="s">
        <v>56</v>
      </c>
    </row>
    <row r="583" spans="1:14" x14ac:dyDescent="0.3">
      <c r="A583" s="10">
        <v>3</v>
      </c>
      <c r="B583" s="11" t="s">
        <v>213</v>
      </c>
      <c r="C583" s="11" t="s">
        <v>218</v>
      </c>
      <c r="D583" s="11" t="s">
        <v>16</v>
      </c>
      <c r="E583" s="12">
        <v>1.0153080000000001</v>
      </c>
      <c r="F583" s="12">
        <v>0.94555655646159997</v>
      </c>
      <c r="G583" s="12">
        <v>0.90362432648000002</v>
      </c>
      <c r="H583" s="11" t="s">
        <v>242</v>
      </c>
      <c r="I583" s="11" t="s">
        <v>243</v>
      </c>
      <c r="J583" s="11" t="s">
        <v>68</v>
      </c>
      <c r="K583" s="11" t="s">
        <v>244</v>
      </c>
      <c r="L583" s="11" t="s">
        <v>245</v>
      </c>
      <c r="M583" s="11" t="s">
        <v>246</v>
      </c>
      <c r="N583" s="11" t="s">
        <v>56</v>
      </c>
    </row>
    <row r="584" spans="1:14" x14ac:dyDescent="0.3">
      <c r="A584" s="10">
        <v>3</v>
      </c>
      <c r="B584" s="11" t="s">
        <v>213</v>
      </c>
      <c r="C584" s="11" t="s">
        <v>218</v>
      </c>
      <c r="D584" s="11" t="s">
        <v>16</v>
      </c>
      <c r="E584" s="12">
        <v>0.28190280000000001</v>
      </c>
      <c r="F584" s="12">
        <v>0.27925299926783997</v>
      </c>
      <c r="G584" s="12">
        <v>0.27764615281535998</v>
      </c>
      <c r="H584" s="11" t="s">
        <v>247</v>
      </c>
      <c r="I584" s="11" t="s">
        <v>243</v>
      </c>
      <c r="J584" s="11" t="s">
        <v>68</v>
      </c>
      <c r="K584" s="11" t="s">
        <v>244</v>
      </c>
      <c r="L584" s="11" t="s">
        <v>248</v>
      </c>
      <c r="M584" s="11" t="s">
        <v>246</v>
      </c>
      <c r="N584" s="11" t="s">
        <v>56</v>
      </c>
    </row>
    <row r="585" spans="1:14" x14ac:dyDescent="0.3">
      <c r="A585" s="10">
        <v>3</v>
      </c>
      <c r="B585" s="11" t="s">
        <v>213</v>
      </c>
      <c r="C585" s="11" t="s">
        <v>218</v>
      </c>
      <c r="D585" s="11" t="s">
        <v>16</v>
      </c>
      <c r="E585" s="12">
        <v>0.16892504</v>
      </c>
      <c r="F585" s="12">
        <v>0.16892509180000001</v>
      </c>
      <c r="G585" s="12">
        <v>0.16892509180000001</v>
      </c>
      <c r="H585" s="11" t="s">
        <v>249</v>
      </c>
      <c r="I585" s="11" t="s">
        <v>243</v>
      </c>
      <c r="J585" s="11" t="s">
        <v>68</v>
      </c>
      <c r="K585" s="11" t="s">
        <v>244</v>
      </c>
      <c r="L585" s="11" t="s">
        <v>250</v>
      </c>
      <c r="M585" s="11" t="s">
        <v>246</v>
      </c>
      <c r="N585" s="11" t="s">
        <v>56</v>
      </c>
    </row>
    <row r="586" spans="1:14" x14ac:dyDescent="0.3">
      <c r="A586" s="10">
        <v>3</v>
      </c>
      <c r="B586" s="11" t="s">
        <v>213</v>
      </c>
      <c r="C586" s="11" t="s">
        <v>218</v>
      </c>
      <c r="D586" s="11" t="s">
        <v>16</v>
      </c>
      <c r="E586" s="12">
        <v>0.83054850930000002</v>
      </c>
      <c r="F586" s="12">
        <v>0.83054876369999997</v>
      </c>
      <c r="G586" s="12">
        <v>0.83054876369999997</v>
      </c>
      <c r="H586" s="11" t="s">
        <v>251</v>
      </c>
      <c r="I586" s="11" t="s">
        <v>243</v>
      </c>
      <c r="J586" s="11" t="s">
        <v>68</v>
      </c>
      <c r="K586" s="11" t="s">
        <v>244</v>
      </c>
      <c r="L586" s="11" t="s">
        <v>252</v>
      </c>
      <c r="M586" s="11" t="s">
        <v>246</v>
      </c>
      <c r="N586" s="11" t="s">
        <v>56</v>
      </c>
    </row>
    <row r="587" spans="1:14" x14ac:dyDescent="0.3">
      <c r="A587" s="10">
        <v>3</v>
      </c>
      <c r="B587" s="11" t="s">
        <v>213</v>
      </c>
      <c r="C587" s="11" t="s">
        <v>218</v>
      </c>
      <c r="D587" s="11" t="s">
        <v>16</v>
      </c>
      <c r="E587" s="12">
        <v>5.8207080000000001E-2</v>
      </c>
      <c r="F587" s="12">
        <v>5.8207116000000003E-2</v>
      </c>
      <c r="G587" s="12">
        <v>5.8207116000000003E-2</v>
      </c>
      <c r="H587" s="11" t="s">
        <v>253</v>
      </c>
      <c r="I587" s="11" t="s">
        <v>243</v>
      </c>
      <c r="J587" s="11" t="s">
        <v>68</v>
      </c>
      <c r="K587" s="11" t="s">
        <v>244</v>
      </c>
      <c r="L587" s="11" t="s">
        <v>254</v>
      </c>
      <c r="M587" s="11" t="s">
        <v>255</v>
      </c>
      <c r="N587" s="11" t="s">
        <v>56</v>
      </c>
    </row>
    <row r="588" spans="1:14" x14ac:dyDescent="0.3">
      <c r="A588" s="10">
        <v>3</v>
      </c>
      <c r="B588" s="11" t="s">
        <v>213</v>
      </c>
      <c r="C588" s="11" t="s">
        <v>218</v>
      </c>
      <c r="D588" s="11" t="s">
        <v>16</v>
      </c>
      <c r="E588" s="12">
        <v>2.3689200000000001E-2</v>
      </c>
      <c r="F588" s="12">
        <v>2.3689214699999898E-2</v>
      </c>
      <c r="G588" s="12">
        <v>2.3689214699999898E-2</v>
      </c>
      <c r="H588" s="11" t="s">
        <v>256</v>
      </c>
      <c r="I588" s="11" t="s">
        <v>243</v>
      </c>
      <c r="J588" s="11" t="s">
        <v>68</v>
      </c>
      <c r="K588" s="11" t="s">
        <v>244</v>
      </c>
      <c r="L588" s="11" t="s">
        <v>257</v>
      </c>
      <c r="M588" s="11" t="s">
        <v>255</v>
      </c>
      <c r="N588" s="11" t="s">
        <v>56</v>
      </c>
    </row>
    <row r="589" spans="1:14" x14ac:dyDescent="0.3">
      <c r="A589" s="10">
        <v>3</v>
      </c>
      <c r="B589" s="11" t="s">
        <v>213</v>
      </c>
      <c r="C589" s="11" t="s">
        <v>218</v>
      </c>
      <c r="D589" s="11" t="s">
        <v>16</v>
      </c>
      <c r="E589" s="12">
        <v>5.9823095999999999E-2</v>
      </c>
      <c r="F589" s="12">
        <v>5.9823095999999999E-2</v>
      </c>
      <c r="G589" s="12">
        <v>5.9823095999999999E-2</v>
      </c>
      <c r="H589" s="11" t="s">
        <v>258</v>
      </c>
      <c r="I589" s="11" t="s">
        <v>243</v>
      </c>
      <c r="J589" s="11" t="s">
        <v>68</v>
      </c>
      <c r="K589" s="11" t="s">
        <v>244</v>
      </c>
      <c r="L589" s="11" t="s">
        <v>259</v>
      </c>
      <c r="M589" s="11" t="s">
        <v>260</v>
      </c>
      <c r="N589" s="11" t="s">
        <v>56</v>
      </c>
    </row>
    <row r="590" spans="1:14" x14ac:dyDescent="0.3">
      <c r="A590" s="10">
        <v>3</v>
      </c>
      <c r="B590" s="11" t="s">
        <v>213</v>
      </c>
      <c r="C590" s="11" t="s">
        <v>218</v>
      </c>
      <c r="D590" s="11" t="s">
        <v>16</v>
      </c>
      <c r="E590" s="12">
        <v>9.8636930499999997E-2</v>
      </c>
      <c r="F590" s="12">
        <v>9.8636960800000006E-2</v>
      </c>
      <c r="G590" s="12">
        <v>9.8636960800000006E-2</v>
      </c>
      <c r="H590" s="11" t="s">
        <v>261</v>
      </c>
      <c r="I590" s="11" t="s">
        <v>243</v>
      </c>
      <c r="J590" s="11" t="s">
        <v>68</v>
      </c>
      <c r="K590" s="11" t="s">
        <v>244</v>
      </c>
      <c r="L590" s="11" t="s">
        <v>262</v>
      </c>
      <c r="M590" s="11" t="s">
        <v>74</v>
      </c>
      <c r="N590" s="11" t="s">
        <v>56</v>
      </c>
    </row>
    <row r="591" spans="1:14" x14ac:dyDescent="0.3">
      <c r="A591" s="10">
        <v>3</v>
      </c>
      <c r="B591" s="11" t="s">
        <v>213</v>
      </c>
      <c r="C591" s="11" t="s">
        <v>218</v>
      </c>
      <c r="D591" s="11" t="s">
        <v>16</v>
      </c>
      <c r="E591" s="12">
        <v>0.22433016</v>
      </c>
      <c r="F591" s="12">
        <v>0.24548455099159999</v>
      </c>
      <c r="G591" s="12">
        <v>0.25818164099079999</v>
      </c>
      <c r="H591" s="11" t="s">
        <v>263</v>
      </c>
      <c r="I591" s="11" t="s">
        <v>243</v>
      </c>
      <c r="J591" s="11" t="s">
        <v>68</v>
      </c>
      <c r="K591" s="11" t="s">
        <v>244</v>
      </c>
      <c r="L591" s="11" t="s">
        <v>264</v>
      </c>
      <c r="M591" s="11" t="s">
        <v>265</v>
      </c>
      <c r="N591" s="11" t="s">
        <v>56</v>
      </c>
    </row>
    <row r="592" spans="1:14" x14ac:dyDescent="0.3">
      <c r="A592" s="10">
        <v>3</v>
      </c>
      <c r="B592" s="11" t="s">
        <v>213</v>
      </c>
      <c r="C592" s="11" t="s">
        <v>218</v>
      </c>
      <c r="D592" s="11" t="s">
        <v>16</v>
      </c>
      <c r="E592" s="12">
        <v>5.1761040426522902E-2</v>
      </c>
      <c r="F592" s="12">
        <v>5.5778730645449498E-2</v>
      </c>
      <c r="G592" s="12">
        <v>5.7808061264169701E-2</v>
      </c>
      <c r="H592" s="11" t="s">
        <v>66</v>
      </c>
      <c r="I592" s="11" t="s">
        <v>67</v>
      </c>
      <c r="J592" s="11" t="s">
        <v>68</v>
      </c>
      <c r="K592" s="11" t="s">
        <v>69</v>
      </c>
      <c r="L592" s="11" t="s">
        <v>70</v>
      </c>
      <c r="M592" s="11" t="s">
        <v>71</v>
      </c>
      <c r="N592" s="11" t="s">
        <v>56</v>
      </c>
    </row>
    <row r="593" spans="1:14" x14ac:dyDescent="0.3">
      <c r="A593" s="10">
        <v>3</v>
      </c>
      <c r="B593" s="11" t="s">
        <v>213</v>
      </c>
      <c r="C593" s="11" t="s">
        <v>218</v>
      </c>
      <c r="D593" s="11" t="s">
        <v>16</v>
      </c>
      <c r="E593" s="12">
        <v>11.091699999999999</v>
      </c>
      <c r="F593" s="12">
        <v>11.9526373813598</v>
      </c>
      <c r="G593" s="12">
        <v>12.387495843210299</v>
      </c>
      <c r="H593" s="11" t="s">
        <v>72</v>
      </c>
      <c r="I593" s="11" t="s">
        <v>67</v>
      </c>
      <c r="J593" s="11" t="s">
        <v>68</v>
      </c>
      <c r="K593" s="11" t="s">
        <v>69</v>
      </c>
      <c r="L593" s="11" t="s">
        <v>73</v>
      </c>
      <c r="M593" s="11" t="s">
        <v>74</v>
      </c>
      <c r="N593" s="11" t="s">
        <v>56</v>
      </c>
    </row>
    <row r="594" spans="1:14" x14ac:dyDescent="0.3">
      <c r="A594" s="10">
        <v>3</v>
      </c>
      <c r="B594" s="11" t="s">
        <v>213</v>
      </c>
      <c r="C594" s="11" t="s">
        <v>218</v>
      </c>
      <c r="D594" s="11" t="s">
        <v>16</v>
      </c>
      <c r="E594" s="12">
        <v>117.974099</v>
      </c>
      <c r="F594" s="12">
        <v>117.974099</v>
      </c>
      <c r="G594" s="12">
        <v>117.974099</v>
      </c>
      <c r="H594" s="11" t="s">
        <v>268</v>
      </c>
      <c r="I594" s="11" t="s">
        <v>269</v>
      </c>
      <c r="J594" s="11" t="s">
        <v>68</v>
      </c>
      <c r="K594" s="11" t="s">
        <v>270</v>
      </c>
      <c r="L594" s="11" t="s">
        <v>271</v>
      </c>
      <c r="M594" s="11" t="s">
        <v>266</v>
      </c>
      <c r="N594" s="11" t="s">
        <v>56</v>
      </c>
    </row>
    <row r="595" spans="1:14" x14ac:dyDescent="0.3">
      <c r="A595" s="10">
        <v>3</v>
      </c>
      <c r="B595" s="11" t="s">
        <v>213</v>
      </c>
      <c r="C595" s="11" t="s">
        <v>218</v>
      </c>
      <c r="D595" s="11" t="s">
        <v>16</v>
      </c>
      <c r="E595" s="12">
        <v>21.068881999999999</v>
      </c>
      <c r="F595" s="12">
        <v>21.068881999999999</v>
      </c>
      <c r="G595" s="12">
        <v>21.068881999999999</v>
      </c>
      <c r="H595" s="11" t="s">
        <v>272</v>
      </c>
      <c r="I595" s="11" t="s">
        <v>269</v>
      </c>
      <c r="J595" s="11" t="s">
        <v>68</v>
      </c>
      <c r="K595" s="11" t="s">
        <v>270</v>
      </c>
      <c r="L595" s="11" t="s">
        <v>271</v>
      </c>
      <c r="M595" s="11" t="s">
        <v>267</v>
      </c>
      <c r="N595" s="11" t="s">
        <v>56</v>
      </c>
    </row>
    <row r="596" spans="1:14" x14ac:dyDescent="0.3">
      <c r="A596" s="10">
        <v>3</v>
      </c>
      <c r="B596" s="11" t="s">
        <v>213</v>
      </c>
      <c r="C596" s="11" t="s">
        <v>218</v>
      </c>
      <c r="D596" s="11" t="s">
        <v>16</v>
      </c>
      <c r="E596" s="12">
        <v>61.924225509999999</v>
      </c>
      <c r="F596" s="12">
        <v>59.593245032812099</v>
      </c>
      <c r="G596" s="12">
        <v>65.710530075765107</v>
      </c>
      <c r="H596" s="11" t="s">
        <v>100</v>
      </c>
      <c r="I596" s="11" t="s">
        <v>23</v>
      </c>
      <c r="J596" s="11" t="s">
        <v>101</v>
      </c>
      <c r="K596" s="11" t="s">
        <v>102</v>
      </c>
      <c r="L596" s="11" t="s">
        <v>103</v>
      </c>
      <c r="M596" s="11" t="s">
        <v>104</v>
      </c>
      <c r="N596" s="11" t="s">
        <v>56</v>
      </c>
    </row>
    <row r="597" spans="1:14" x14ac:dyDescent="0.3">
      <c r="A597" s="10">
        <v>3</v>
      </c>
      <c r="B597" s="11" t="s">
        <v>213</v>
      </c>
      <c r="C597" s="11" t="s">
        <v>218</v>
      </c>
      <c r="D597" s="11" t="s">
        <v>16</v>
      </c>
      <c r="E597" s="12">
        <v>4.8316932110000002</v>
      </c>
      <c r="F597" s="12">
        <v>5.2067290757107401</v>
      </c>
      <c r="G597" s="12">
        <v>5.3961592512355896</v>
      </c>
      <c r="H597" s="11" t="s">
        <v>105</v>
      </c>
      <c r="I597" s="11" t="s">
        <v>106</v>
      </c>
      <c r="J597" s="11" t="s">
        <v>101</v>
      </c>
      <c r="K597" s="11" t="s">
        <v>107</v>
      </c>
      <c r="L597" s="11" t="s">
        <v>108</v>
      </c>
      <c r="M597" s="11" t="s">
        <v>104</v>
      </c>
      <c r="N597" s="11" t="s">
        <v>56</v>
      </c>
    </row>
    <row r="598" spans="1:14" x14ac:dyDescent="0.3">
      <c r="A598" s="10">
        <v>3</v>
      </c>
      <c r="B598" s="11" t="s">
        <v>213</v>
      </c>
      <c r="C598" s="11" t="s">
        <v>218</v>
      </c>
      <c r="D598" s="11" t="s">
        <v>16</v>
      </c>
      <c r="E598" s="12">
        <v>751.46625949999998</v>
      </c>
      <c r="F598" s="12">
        <v>809.79504531589396</v>
      </c>
      <c r="G598" s="12">
        <v>839.25684663929098</v>
      </c>
      <c r="H598" s="11" t="s">
        <v>109</v>
      </c>
      <c r="I598" s="11" t="s">
        <v>26</v>
      </c>
      <c r="J598" s="11" t="s">
        <v>101</v>
      </c>
      <c r="K598" s="11" t="s">
        <v>110</v>
      </c>
      <c r="L598" s="11" t="s">
        <v>108</v>
      </c>
      <c r="M598" s="11" t="s">
        <v>104</v>
      </c>
      <c r="N598" s="11" t="s">
        <v>56</v>
      </c>
    </row>
    <row r="599" spans="1:14" x14ac:dyDescent="0.3">
      <c r="A599" s="10">
        <v>3</v>
      </c>
      <c r="B599" s="11" t="s">
        <v>213</v>
      </c>
      <c r="C599" s="11" t="s">
        <v>218</v>
      </c>
      <c r="D599" s="11" t="s">
        <v>16</v>
      </c>
      <c r="E599" s="12">
        <v>150.35499999999999</v>
      </c>
      <c r="F599" s="12">
        <v>160.79363446411099</v>
      </c>
      <c r="G599" s="12">
        <v>164.269316061284</v>
      </c>
      <c r="H599" s="11" t="s">
        <v>111</v>
      </c>
      <c r="I599" s="11" t="s">
        <v>112</v>
      </c>
      <c r="J599" s="11" t="s">
        <v>101</v>
      </c>
      <c r="K599" s="11" t="s">
        <v>113</v>
      </c>
      <c r="L599" s="11" t="s">
        <v>114</v>
      </c>
      <c r="M599" s="11" t="s">
        <v>115</v>
      </c>
      <c r="N599" s="11" t="s">
        <v>56</v>
      </c>
    </row>
    <row r="600" spans="1:14" x14ac:dyDescent="0.3">
      <c r="A600" s="10">
        <v>3</v>
      </c>
      <c r="B600" s="11" t="s">
        <v>213</v>
      </c>
      <c r="C600" s="11" t="s">
        <v>218</v>
      </c>
      <c r="D600" s="11" t="s">
        <v>16</v>
      </c>
      <c r="E600" s="12">
        <v>32.238709999999998</v>
      </c>
      <c r="F600" s="12">
        <v>34.476933599377901</v>
      </c>
      <c r="G600" s="12">
        <v>35.222179790482897</v>
      </c>
      <c r="H600" s="11" t="s">
        <v>311</v>
      </c>
      <c r="I600" s="11" t="s">
        <v>112</v>
      </c>
      <c r="J600" s="11" t="s">
        <v>101</v>
      </c>
      <c r="K600" s="11" t="s">
        <v>113</v>
      </c>
      <c r="L600" s="11" t="s">
        <v>114</v>
      </c>
      <c r="M600" s="11" t="s">
        <v>312</v>
      </c>
      <c r="N600" s="11" t="s">
        <v>56</v>
      </c>
    </row>
    <row r="601" spans="1:14" x14ac:dyDescent="0.3">
      <c r="A601" s="10">
        <v>3</v>
      </c>
      <c r="B601" s="11" t="s">
        <v>213</v>
      </c>
      <c r="C601" s="11" t="s">
        <v>218</v>
      </c>
      <c r="D601" s="11" t="s">
        <v>16</v>
      </c>
      <c r="E601" s="12">
        <v>28.056509999999999</v>
      </c>
      <c r="F601" s="12">
        <v>28.056509999999999</v>
      </c>
      <c r="G601" s="12">
        <v>28.056509999999999</v>
      </c>
      <c r="H601" s="11" t="s">
        <v>116</v>
      </c>
      <c r="I601" s="11" t="s">
        <v>112</v>
      </c>
      <c r="J601" s="11" t="s">
        <v>101</v>
      </c>
      <c r="K601" s="11" t="s">
        <v>113</v>
      </c>
      <c r="L601" s="11" t="s">
        <v>117</v>
      </c>
      <c r="M601" s="11" t="s">
        <v>104</v>
      </c>
      <c r="N601" s="11" t="s">
        <v>56</v>
      </c>
    </row>
    <row r="602" spans="1:14" x14ac:dyDescent="0.3">
      <c r="A602" s="10">
        <v>3</v>
      </c>
      <c r="B602" s="11" t="s">
        <v>213</v>
      </c>
      <c r="C602" s="11" t="s">
        <v>218</v>
      </c>
      <c r="D602" s="11" t="s">
        <v>16</v>
      </c>
      <c r="E602" s="12">
        <v>218.74119999999999</v>
      </c>
      <c r="F602" s="12">
        <v>233.927654916969</v>
      </c>
      <c r="G602" s="12">
        <v>238.98418621545301</v>
      </c>
      <c r="H602" s="11" t="s">
        <v>118</v>
      </c>
      <c r="I602" s="11" t="s">
        <v>112</v>
      </c>
      <c r="J602" s="11" t="s">
        <v>101</v>
      </c>
      <c r="K602" s="11" t="s">
        <v>113</v>
      </c>
      <c r="L602" s="11" t="s">
        <v>119</v>
      </c>
      <c r="M602" s="11" t="s">
        <v>104</v>
      </c>
      <c r="N602" s="11" t="s">
        <v>56</v>
      </c>
    </row>
    <row r="603" spans="1:14" x14ac:dyDescent="0.3">
      <c r="A603" s="10">
        <v>3</v>
      </c>
      <c r="B603" s="11" t="s">
        <v>213</v>
      </c>
      <c r="C603" s="11" t="s">
        <v>218</v>
      </c>
      <c r="D603" s="11" t="s">
        <v>16</v>
      </c>
      <c r="E603" s="12">
        <v>5.691339181</v>
      </c>
      <c r="F603" s="12">
        <v>6.07720372566469</v>
      </c>
      <c r="G603" s="12">
        <v>6.1799248181708997</v>
      </c>
      <c r="H603" s="11" t="s">
        <v>313</v>
      </c>
      <c r="I603" s="11" t="s">
        <v>112</v>
      </c>
      <c r="J603" s="11" t="s">
        <v>101</v>
      </c>
      <c r="K603" s="11" t="s">
        <v>113</v>
      </c>
      <c r="L603" s="11" t="s">
        <v>314</v>
      </c>
      <c r="M603" s="11" t="s">
        <v>108</v>
      </c>
      <c r="N603" s="11" t="s">
        <v>56</v>
      </c>
    </row>
    <row r="604" spans="1:14" x14ac:dyDescent="0.3">
      <c r="A604" s="10">
        <v>3</v>
      </c>
      <c r="B604" s="11" t="s">
        <v>213</v>
      </c>
      <c r="C604" s="11" t="s">
        <v>218</v>
      </c>
      <c r="D604" s="11" t="s">
        <v>16</v>
      </c>
      <c r="E604" s="12">
        <v>714.47388409999996</v>
      </c>
      <c r="F604" s="12">
        <v>769.93132298015303</v>
      </c>
      <c r="G604" s="12">
        <v>797.94281033304605</v>
      </c>
      <c r="H604" s="11" t="s">
        <v>120</v>
      </c>
      <c r="I604" s="11" t="s">
        <v>112</v>
      </c>
      <c r="J604" s="11" t="s">
        <v>101</v>
      </c>
      <c r="K604" s="11" t="s">
        <v>121</v>
      </c>
      <c r="L604" s="11" t="s">
        <v>122</v>
      </c>
      <c r="M604" s="11" t="s">
        <v>104</v>
      </c>
      <c r="N604" s="11" t="s">
        <v>56</v>
      </c>
    </row>
    <row r="605" spans="1:14" x14ac:dyDescent="0.3">
      <c r="A605" s="10">
        <v>3</v>
      </c>
      <c r="B605" s="11" t="s">
        <v>213</v>
      </c>
      <c r="C605" s="11" t="s">
        <v>218</v>
      </c>
      <c r="D605" s="11" t="s">
        <v>16</v>
      </c>
      <c r="E605" s="12">
        <v>32.47587867</v>
      </c>
      <c r="F605" s="12">
        <v>34.996655281295602</v>
      </c>
      <c r="G605" s="12">
        <v>36.269896591976497</v>
      </c>
      <c r="H605" s="11" t="s">
        <v>123</v>
      </c>
      <c r="I605" s="11" t="s">
        <v>112</v>
      </c>
      <c r="J605" s="11" t="s">
        <v>101</v>
      </c>
      <c r="K605" s="11" t="s">
        <v>121</v>
      </c>
      <c r="L605" s="11" t="s">
        <v>124</v>
      </c>
      <c r="M605" s="11" t="s">
        <v>104</v>
      </c>
      <c r="N605" s="11" t="s">
        <v>56</v>
      </c>
    </row>
    <row r="606" spans="1:14" x14ac:dyDescent="0.3">
      <c r="A606" s="10">
        <v>3</v>
      </c>
      <c r="B606" s="11" t="s">
        <v>213</v>
      </c>
      <c r="C606" s="11" t="s">
        <v>218</v>
      </c>
      <c r="D606" s="11" t="s">
        <v>16</v>
      </c>
      <c r="E606" s="12">
        <v>602.36684519999994</v>
      </c>
      <c r="F606" s="12">
        <v>649.12253948711805</v>
      </c>
      <c r="G606" s="12">
        <v>672.73878584911995</v>
      </c>
      <c r="H606" s="11" t="s">
        <v>125</v>
      </c>
      <c r="I606" s="11" t="s">
        <v>112</v>
      </c>
      <c r="J606" s="11" t="s">
        <v>101</v>
      </c>
      <c r="K606" s="11" t="s">
        <v>121</v>
      </c>
      <c r="L606" s="11" t="s">
        <v>126</v>
      </c>
      <c r="M606" s="11" t="s">
        <v>104</v>
      </c>
      <c r="N606" s="11" t="s">
        <v>56</v>
      </c>
    </row>
    <row r="607" spans="1:14" x14ac:dyDescent="0.3">
      <c r="A607" s="10">
        <v>3</v>
      </c>
      <c r="B607" s="11" t="s">
        <v>213</v>
      </c>
      <c r="C607" s="11" t="s">
        <v>218</v>
      </c>
      <c r="D607" s="11" t="s">
        <v>16</v>
      </c>
      <c r="E607" s="12">
        <v>44.300562810000002</v>
      </c>
      <c r="F607" s="12">
        <v>47.739171006976598</v>
      </c>
      <c r="G607" s="12">
        <v>49.476007975400599</v>
      </c>
      <c r="H607" s="11" t="s">
        <v>127</v>
      </c>
      <c r="I607" s="11" t="s">
        <v>112</v>
      </c>
      <c r="J607" s="11" t="s">
        <v>101</v>
      </c>
      <c r="K607" s="11" t="s">
        <v>121</v>
      </c>
      <c r="L607" s="11" t="s">
        <v>128</v>
      </c>
      <c r="M607" s="11" t="s">
        <v>104</v>
      </c>
      <c r="N607" s="11" t="s">
        <v>56</v>
      </c>
    </row>
    <row r="608" spans="1:14" x14ac:dyDescent="0.3">
      <c r="A608" s="10">
        <v>3</v>
      </c>
      <c r="B608" s="11" t="s">
        <v>213</v>
      </c>
      <c r="C608" s="11" t="s">
        <v>218</v>
      </c>
      <c r="D608" s="11" t="s">
        <v>16</v>
      </c>
      <c r="E608" s="12">
        <v>785.12315799999999</v>
      </c>
      <c r="F608" s="12">
        <v>846.06439114671605</v>
      </c>
      <c r="G608" s="12">
        <v>876.84573655374004</v>
      </c>
      <c r="H608" s="11" t="s">
        <v>129</v>
      </c>
      <c r="I608" s="11" t="s">
        <v>112</v>
      </c>
      <c r="J608" s="11" t="s">
        <v>101</v>
      </c>
      <c r="K608" s="11" t="s">
        <v>121</v>
      </c>
      <c r="L608" s="11" t="s">
        <v>130</v>
      </c>
      <c r="M608" s="11" t="s">
        <v>104</v>
      </c>
      <c r="N608" s="11" t="s">
        <v>56</v>
      </c>
    </row>
    <row r="609" spans="1:14" x14ac:dyDescent="0.3">
      <c r="A609" s="10">
        <v>3</v>
      </c>
      <c r="B609" s="11" t="s">
        <v>213</v>
      </c>
      <c r="C609" s="11" t="s">
        <v>218</v>
      </c>
      <c r="D609" s="11" t="s">
        <v>16</v>
      </c>
      <c r="E609" s="12">
        <v>1263.4590169999999</v>
      </c>
      <c r="F609" s="12">
        <v>1361.52866345197</v>
      </c>
      <c r="G609" s="12">
        <v>1411.06352688533</v>
      </c>
      <c r="H609" s="11" t="s">
        <v>131</v>
      </c>
      <c r="I609" s="11" t="s">
        <v>112</v>
      </c>
      <c r="J609" s="11" t="s">
        <v>101</v>
      </c>
      <c r="K609" s="11" t="s">
        <v>121</v>
      </c>
      <c r="L609" s="11" t="s">
        <v>132</v>
      </c>
      <c r="M609" s="11" t="s">
        <v>104</v>
      </c>
      <c r="N609" s="11" t="s">
        <v>56</v>
      </c>
    </row>
    <row r="610" spans="1:14" x14ac:dyDescent="0.3">
      <c r="A610" s="10">
        <v>3</v>
      </c>
      <c r="B610" s="11" t="s">
        <v>213</v>
      </c>
      <c r="C610" s="11" t="s">
        <v>218</v>
      </c>
      <c r="D610" s="11" t="s">
        <v>16</v>
      </c>
      <c r="E610" s="12">
        <v>18.192240000000002</v>
      </c>
      <c r="F610" s="12">
        <v>19.604321057607802</v>
      </c>
      <c r="G610" s="12">
        <v>20.3175615440991</v>
      </c>
      <c r="H610" s="11" t="s">
        <v>133</v>
      </c>
      <c r="I610" s="11" t="s">
        <v>112</v>
      </c>
      <c r="J610" s="11" t="s">
        <v>101</v>
      </c>
      <c r="K610" s="11" t="s">
        <v>121</v>
      </c>
      <c r="L610" s="11" t="s">
        <v>134</v>
      </c>
      <c r="M610" s="11" t="s">
        <v>135</v>
      </c>
      <c r="N610" s="11" t="s">
        <v>56</v>
      </c>
    </row>
    <row r="611" spans="1:14" x14ac:dyDescent="0.3">
      <c r="A611" s="10">
        <v>3</v>
      </c>
      <c r="B611" s="11" t="s">
        <v>213</v>
      </c>
      <c r="C611" s="11" t="s">
        <v>218</v>
      </c>
      <c r="D611" s="11" t="s">
        <v>16</v>
      </c>
      <c r="E611" s="12">
        <v>18.192240000000002</v>
      </c>
      <c r="F611" s="12">
        <v>19.604321057607802</v>
      </c>
      <c r="G611" s="12">
        <v>20.3175615440991</v>
      </c>
      <c r="H611" s="11" t="s">
        <v>136</v>
      </c>
      <c r="I611" s="11" t="s">
        <v>112</v>
      </c>
      <c r="J611" s="11" t="s">
        <v>101</v>
      </c>
      <c r="K611" s="11" t="s">
        <v>121</v>
      </c>
      <c r="L611" s="11" t="s">
        <v>137</v>
      </c>
      <c r="M611" s="11" t="s">
        <v>104</v>
      </c>
      <c r="N611" s="11" t="s">
        <v>56</v>
      </c>
    </row>
    <row r="612" spans="1:14" x14ac:dyDescent="0.3">
      <c r="A612" s="10">
        <v>3</v>
      </c>
      <c r="B612" s="11" t="s">
        <v>213</v>
      </c>
      <c r="C612" s="11" t="s">
        <v>218</v>
      </c>
      <c r="D612" s="11" t="s">
        <v>16</v>
      </c>
      <c r="E612" s="12">
        <v>1.1089883840000001</v>
      </c>
      <c r="F612" s="12">
        <v>1.12511717234415</v>
      </c>
      <c r="G612" s="12">
        <v>1.18455150233686</v>
      </c>
      <c r="H612" s="11" t="s">
        <v>138</v>
      </c>
      <c r="I612" s="11" t="s">
        <v>24</v>
      </c>
      <c r="J612" s="11" t="s">
        <v>101</v>
      </c>
      <c r="K612" s="11" t="s">
        <v>139</v>
      </c>
      <c r="L612" s="11" t="s">
        <v>140</v>
      </c>
      <c r="M612" s="11" t="s">
        <v>104</v>
      </c>
      <c r="N612" s="11" t="s">
        <v>56</v>
      </c>
    </row>
    <row r="613" spans="1:14" x14ac:dyDescent="0.3">
      <c r="A613" s="10">
        <v>3</v>
      </c>
      <c r="B613" s="11" t="s">
        <v>213</v>
      </c>
      <c r="C613" s="11" t="s">
        <v>218</v>
      </c>
      <c r="D613" s="11" t="s">
        <v>16</v>
      </c>
      <c r="E613" s="12">
        <v>567.2377371</v>
      </c>
      <c r="F613" s="12">
        <v>611.266711196605</v>
      </c>
      <c r="G613" s="12">
        <v>633.50569438753803</v>
      </c>
      <c r="H613" s="11" t="s">
        <v>141</v>
      </c>
      <c r="I613" s="11" t="s">
        <v>142</v>
      </c>
      <c r="J613" s="11" t="s">
        <v>101</v>
      </c>
      <c r="K613" s="11" t="s">
        <v>139</v>
      </c>
      <c r="L613" s="11" t="s">
        <v>143</v>
      </c>
      <c r="M613" s="11" t="s">
        <v>104</v>
      </c>
      <c r="N613" s="11" t="s">
        <v>56</v>
      </c>
    </row>
    <row r="614" spans="1:14" x14ac:dyDescent="0.3">
      <c r="A614" s="10">
        <v>3</v>
      </c>
      <c r="B614" s="11" t="s">
        <v>213</v>
      </c>
      <c r="C614" s="11" t="s">
        <v>218</v>
      </c>
      <c r="D614" s="11" t="s">
        <v>16</v>
      </c>
      <c r="E614" s="12">
        <v>71.669859489999993</v>
      </c>
      <c r="F614" s="12">
        <v>77.232871575770702</v>
      </c>
      <c r="G614" s="12">
        <v>80.042742457498804</v>
      </c>
      <c r="H614" s="11" t="s">
        <v>144</v>
      </c>
      <c r="I614" s="11" t="s">
        <v>24</v>
      </c>
      <c r="J614" s="11" t="s">
        <v>101</v>
      </c>
      <c r="K614" s="11" t="s">
        <v>139</v>
      </c>
      <c r="L614" s="11" t="s">
        <v>145</v>
      </c>
      <c r="M614" s="11" t="s">
        <v>104</v>
      </c>
      <c r="N614" s="11" t="s">
        <v>56</v>
      </c>
    </row>
    <row r="615" spans="1:14" x14ac:dyDescent="0.3">
      <c r="A615" s="10">
        <v>3</v>
      </c>
      <c r="B615" s="11" t="s">
        <v>213</v>
      </c>
      <c r="C615" s="11" t="s">
        <v>218</v>
      </c>
      <c r="D615" s="11" t="s">
        <v>16</v>
      </c>
      <c r="E615" s="12">
        <v>3.1946411000000001E-2</v>
      </c>
      <c r="F615" s="12">
        <v>3.2637792407470799E-2</v>
      </c>
      <c r="G615" s="12">
        <v>3.5818731570681203E-2</v>
      </c>
      <c r="H615" s="11" t="s">
        <v>385</v>
      </c>
      <c r="I615" s="11" t="s">
        <v>24</v>
      </c>
      <c r="J615" s="11" t="s">
        <v>101</v>
      </c>
      <c r="K615" s="11" t="s">
        <v>139</v>
      </c>
      <c r="L615" s="11" t="s">
        <v>386</v>
      </c>
      <c r="M615" s="11" t="s">
        <v>104</v>
      </c>
      <c r="N615" s="11" t="s">
        <v>56</v>
      </c>
    </row>
    <row r="616" spans="1:14" x14ac:dyDescent="0.3">
      <c r="A616" s="10">
        <v>3</v>
      </c>
      <c r="B616" s="11" t="s">
        <v>213</v>
      </c>
      <c r="C616" s="11" t="s">
        <v>218</v>
      </c>
      <c r="D616" s="11" t="s">
        <v>16</v>
      </c>
      <c r="E616" s="12">
        <v>1.5621598E-2</v>
      </c>
      <c r="F616" s="12">
        <v>1.4287952722086199E-2</v>
      </c>
      <c r="G616" s="12">
        <v>1.4396692354791E-2</v>
      </c>
      <c r="H616" s="11" t="s">
        <v>315</v>
      </c>
      <c r="I616" s="11" t="s">
        <v>24</v>
      </c>
      <c r="J616" s="11" t="s">
        <v>101</v>
      </c>
      <c r="K616" s="11" t="s">
        <v>139</v>
      </c>
      <c r="L616" s="11" t="s">
        <v>316</v>
      </c>
      <c r="M616" s="11" t="s">
        <v>104</v>
      </c>
      <c r="N616" s="11" t="s">
        <v>56</v>
      </c>
    </row>
    <row r="617" spans="1:14" x14ac:dyDescent="0.3">
      <c r="A617" s="10">
        <v>3</v>
      </c>
      <c r="B617" s="11" t="s">
        <v>213</v>
      </c>
      <c r="C617" s="11" t="s">
        <v>218</v>
      </c>
      <c r="D617" s="11" t="s">
        <v>16</v>
      </c>
      <c r="E617" s="12">
        <v>157.3190602</v>
      </c>
      <c r="F617" s="12">
        <v>169.53016036738401</v>
      </c>
      <c r="G617" s="12">
        <v>175.69797274405599</v>
      </c>
      <c r="H617" s="11" t="s">
        <v>146</v>
      </c>
      <c r="I617" s="11" t="s">
        <v>24</v>
      </c>
      <c r="J617" s="11" t="s">
        <v>101</v>
      </c>
      <c r="K617" s="11" t="s">
        <v>139</v>
      </c>
      <c r="L617" s="11" t="s">
        <v>147</v>
      </c>
      <c r="M617" s="11" t="s">
        <v>104</v>
      </c>
      <c r="N617" s="11" t="s">
        <v>56</v>
      </c>
    </row>
    <row r="618" spans="1:14" x14ac:dyDescent="0.3">
      <c r="A618" s="10">
        <v>3</v>
      </c>
      <c r="B618" s="11" t="s">
        <v>213</v>
      </c>
      <c r="C618" s="11" t="s">
        <v>218</v>
      </c>
      <c r="D618" s="11" t="s">
        <v>16</v>
      </c>
      <c r="E618" s="12">
        <v>0.65877496999999996</v>
      </c>
      <c r="F618" s="12">
        <v>0.65438363278253797</v>
      </c>
      <c r="G618" s="12">
        <v>0.70119926291826695</v>
      </c>
      <c r="H618" s="11" t="s">
        <v>317</v>
      </c>
      <c r="I618" s="11" t="s">
        <v>24</v>
      </c>
      <c r="J618" s="11" t="s">
        <v>101</v>
      </c>
      <c r="K618" s="11" t="s">
        <v>139</v>
      </c>
      <c r="L618" s="11" t="s">
        <v>318</v>
      </c>
      <c r="M618" s="11" t="s">
        <v>104</v>
      </c>
      <c r="N618" s="11" t="s">
        <v>56</v>
      </c>
    </row>
    <row r="619" spans="1:14" x14ac:dyDescent="0.3">
      <c r="A619" s="10">
        <v>3</v>
      </c>
      <c r="B619" s="11" t="s">
        <v>213</v>
      </c>
      <c r="C619" s="11" t="s">
        <v>218</v>
      </c>
      <c r="D619" s="11" t="s">
        <v>16</v>
      </c>
      <c r="E619" s="12">
        <v>1.053949013</v>
      </c>
      <c r="F619" s="12">
        <v>1.06344960392512</v>
      </c>
      <c r="G619" s="12">
        <v>1.1347363420990599</v>
      </c>
      <c r="H619" s="11" t="s">
        <v>321</v>
      </c>
      <c r="I619" s="11" t="s">
        <v>24</v>
      </c>
      <c r="J619" s="11" t="s">
        <v>101</v>
      </c>
      <c r="K619" s="11" t="s">
        <v>139</v>
      </c>
      <c r="L619" s="11" t="s">
        <v>322</v>
      </c>
      <c r="M619" s="11" t="s">
        <v>104</v>
      </c>
      <c r="N619" s="11" t="s">
        <v>56</v>
      </c>
    </row>
    <row r="620" spans="1:14" x14ac:dyDescent="0.3">
      <c r="A620" s="10">
        <v>3</v>
      </c>
      <c r="B620" s="11" t="s">
        <v>213</v>
      </c>
      <c r="C620" s="11" t="s">
        <v>218</v>
      </c>
      <c r="D620" s="11" t="s">
        <v>16</v>
      </c>
      <c r="E620" s="12">
        <v>5.1022910709999998</v>
      </c>
      <c r="F620" s="12">
        <v>4.9102282591120998</v>
      </c>
      <c r="G620" s="12">
        <v>5.4142663572289704</v>
      </c>
      <c r="H620" s="11" t="s">
        <v>323</v>
      </c>
      <c r="I620" s="11" t="s">
        <v>24</v>
      </c>
      <c r="J620" s="11" t="s">
        <v>101</v>
      </c>
      <c r="K620" s="11" t="s">
        <v>139</v>
      </c>
      <c r="L620" s="11" t="s">
        <v>324</v>
      </c>
      <c r="M620" s="11" t="s">
        <v>104</v>
      </c>
      <c r="N620" s="11" t="s">
        <v>56</v>
      </c>
    </row>
    <row r="621" spans="1:14" x14ac:dyDescent="0.3">
      <c r="A621" s="10">
        <v>3</v>
      </c>
      <c r="B621" s="11" t="s">
        <v>213</v>
      </c>
      <c r="C621" s="11" t="s">
        <v>218</v>
      </c>
      <c r="D621" s="11" t="s">
        <v>16</v>
      </c>
      <c r="E621" s="12">
        <v>0.49340483299999999</v>
      </c>
      <c r="F621" s="12">
        <v>0.50058076219299596</v>
      </c>
      <c r="G621" s="12">
        <v>0.52702394779134099</v>
      </c>
      <c r="H621" s="11" t="s">
        <v>325</v>
      </c>
      <c r="I621" s="11" t="s">
        <v>24</v>
      </c>
      <c r="J621" s="11" t="s">
        <v>101</v>
      </c>
      <c r="K621" s="11" t="s">
        <v>139</v>
      </c>
      <c r="L621" s="11" t="s">
        <v>326</v>
      </c>
      <c r="M621" s="11" t="s">
        <v>104</v>
      </c>
      <c r="N621" s="11" t="s">
        <v>56</v>
      </c>
    </row>
    <row r="622" spans="1:14" x14ac:dyDescent="0.3">
      <c r="A622" s="10">
        <v>3</v>
      </c>
      <c r="B622" s="11" t="s">
        <v>213</v>
      </c>
      <c r="C622" s="11" t="s">
        <v>218</v>
      </c>
      <c r="D622" s="11" t="s">
        <v>16</v>
      </c>
      <c r="E622" s="12">
        <v>99.182693080000007</v>
      </c>
      <c r="F622" s="12">
        <v>106.881250384697</v>
      </c>
      <c r="G622" s="12">
        <v>110.769782652515</v>
      </c>
      <c r="H622" s="11" t="s">
        <v>148</v>
      </c>
      <c r="I622" s="11" t="s">
        <v>24</v>
      </c>
      <c r="J622" s="11" t="s">
        <v>101</v>
      </c>
      <c r="K622" s="11" t="s">
        <v>139</v>
      </c>
      <c r="L622" s="11" t="s">
        <v>149</v>
      </c>
      <c r="M622" s="11" t="s">
        <v>104</v>
      </c>
      <c r="N622" s="11" t="s">
        <v>56</v>
      </c>
    </row>
    <row r="623" spans="1:14" x14ac:dyDescent="0.3">
      <c r="A623" s="10">
        <v>3</v>
      </c>
      <c r="B623" s="11" t="s">
        <v>213</v>
      </c>
      <c r="C623" s="11" t="s">
        <v>218</v>
      </c>
      <c r="D623" s="11" t="s">
        <v>16</v>
      </c>
      <c r="E623" s="12">
        <v>149.9950671</v>
      </c>
      <c r="F623" s="12">
        <v>160.40871265137301</v>
      </c>
      <c r="G623" s="12">
        <v>163.87607385908899</v>
      </c>
      <c r="H623" s="11" t="s">
        <v>150</v>
      </c>
      <c r="I623" s="11" t="s">
        <v>24</v>
      </c>
      <c r="J623" s="11" t="s">
        <v>101</v>
      </c>
      <c r="K623" s="11" t="s">
        <v>139</v>
      </c>
      <c r="L623" s="11" t="s">
        <v>151</v>
      </c>
      <c r="M623" s="11" t="s">
        <v>104</v>
      </c>
      <c r="N623" s="11" t="s">
        <v>56</v>
      </c>
    </row>
    <row r="624" spans="1:14" x14ac:dyDescent="0.3">
      <c r="A624" s="10">
        <v>3</v>
      </c>
      <c r="B624" s="11" t="s">
        <v>213</v>
      </c>
      <c r="C624" s="11" t="s">
        <v>218</v>
      </c>
      <c r="D624" s="11" t="s">
        <v>16</v>
      </c>
      <c r="E624" s="12">
        <v>9.5703070869999998</v>
      </c>
      <c r="F624" s="12">
        <v>9.6565765094671594</v>
      </c>
      <c r="G624" s="12">
        <v>10.3038905323849</v>
      </c>
      <c r="H624" s="11" t="s">
        <v>152</v>
      </c>
      <c r="I624" s="11" t="s">
        <v>24</v>
      </c>
      <c r="J624" s="11" t="s">
        <v>101</v>
      </c>
      <c r="K624" s="11" t="s">
        <v>139</v>
      </c>
      <c r="L624" s="11" t="s">
        <v>153</v>
      </c>
      <c r="M624" s="11" t="s">
        <v>104</v>
      </c>
      <c r="N624" s="11" t="s">
        <v>56</v>
      </c>
    </row>
    <row r="625" spans="1:14" x14ac:dyDescent="0.3">
      <c r="A625" s="10">
        <v>3</v>
      </c>
      <c r="B625" s="11" t="s">
        <v>213</v>
      </c>
      <c r="C625" s="11" t="s">
        <v>218</v>
      </c>
      <c r="D625" s="11" t="s">
        <v>16</v>
      </c>
      <c r="E625" s="12">
        <v>0.32838121234362</v>
      </c>
      <c r="F625" s="12">
        <v>0.34199144183456398</v>
      </c>
      <c r="G625" s="12">
        <v>0.337226260309264</v>
      </c>
      <c r="H625" s="11" t="s">
        <v>327</v>
      </c>
      <c r="I625" s="11" t="s">
        <v>28</v>
      </c>
      <c r="J625" s="11" t="s">
        <v>155</v>
      </c>
      <c r="K625" s="11" t="s">
        <v>35</v>
      </c>
      <c r="L625" s="11" t="s">
        <v>29</v>
      </c>
      <c r="M625" s="11" t="s">
        <v>328</v>
      </c>
      <c r="N625" s="11" t="s">
        <v>56</v>
      </c>
    </row>
    <row r="626" spans="1:14" x14ac:dyDescent="0.3">
      <c r="A626" s="10">
        <v>3</v>
      </c>
      <c r="B626" s="11" t="s">
        <v>213</v>
      </c>
      <c r="C626" s="11" t="s">
        <v>218</v>
      </c>
      <c r="D626" s="11" t="s">
        <v>16</v>
      </c>
      <c r="E626" s="12">
        <v>2.1349856046705602</v>
      </c>
      <c r="F626" s="12">
        <v>2.2234731397279002</v>
      </c>
      <c r="G626" s="12">
        <v>2.1924920921595898</v>
      </c>
      <c r="H626" s="11" t="s">
        <v>329</v>
      </c>
      <c r="I626" s="11" t="s">
        <v>28</v>
      </c>
      <c r="J626" s="11" t="s">
        <v>155</v>
      </c>
      <c r="K626" s="11" t="s">
        <v>35</v>
      </c>
      <c r="L626" s="11" t="s">
        <v>29</v>
      </c>
      <c r="M626" s="11" t="s">
        <v>330</v>
      </c>
      <c r="N626" s="11" t="s">
        <v>56</v>
      </c>
    </row>
    <row r="627" spans="1:14" x14ac:dyDescent="0.3">
      <c r="A627" s="10">
        <v>3</v>
      </c>
      <c r="B627" s="11" t="s">
        <v>213</v>
      </c>
      <c r="C627" s="11" t="s">
        <v>218</v>
      </c>
      <c r="D627" s="11" t="s">
        <v>16</v>
      </c>
      <c r="E627" s="12">
        <v>6.7496687999999997E-3</v>
      </c>
      <c r="F627" s="12">
        <v>4.3158939923076001E-3</v>
      </c>
      <c r="G627" s="12">
        <v>3.6019867153845998E-3</v>
      </c>
      <c r="H627" s="11" t="s">
        <v>331</v>
      </c>
      <c r="I627" s="11" t="s">
        <v>28</v>
      </c>
      <c r="J627" s="11" t="s">
        <v>155</v>
      </c>
      <c r="K627" s="11" t="s">
        <v>35</v>
      </c>
      <c r="L627" s="11" t="s">
        <v>332</v>
      </c>
      <c r="M627" s="11" t="s">
        <v>156</v>
      </c>
      <c r="N627" s="11" t="s">
        <v>56</v>
      </c>
    </row>
    <row r="628" spans="1:14" x14ac:dyDescent="0.3">
      <c r="A628" s="10">
        <v>3</v>
      </c>
      <c r="B628" s="11" t="s">
        <v>213</v>
      </c>
      <c r="C628" s="11" t="s">
        <v>218</v>
      </c>
      <c r="D628" s="11" t="s">
        <v>16</v>
      </c>
      <c r="E628" s="12">
        <v>0.87011963886742905</v>
      </c>
      <c r="F628" s="12">
        <v>1.23911831435242</v>
      </c>
      <c r="G628" s="12">
        <v>1.3819721676750001</v>
      </c>
      <c r="H628" s="11" t="s">
        <v>154</v>
      </c>
      <c r="I628" s="11" t="s">
        <v>30</v>
      </c>
      <c r="J628" s="11" t="s">
        <v>155</v>
      </c>
      <c r="K628" s="11" t="s">
        <v>35</v>
      </c>
      <c r="L628" s="11" t="s">
        <v>31</v>
      </c>
      <c r="M628" s="11" t="s">
        <v>156</v>
      </c>
      <c r="N628" s="11" t="s">
        <v>56</v>
      </c>
    </row>
    <row r="629" spans="1:14" x14ac:dyDescent="0.3">
      <c r="A629" s="10">
        <v>3</v>
      </c>
      <c r="B629" s="11" t="s">
        <v>213</v>
      </c>
      <c r="C629" s="11" t="s">
        <v>218</v>
      </c>
      <c r="D629" s="11" t="s">
        <v>16</v>
      </c>
      <c r="E629" s="12">
        <v>17.330180183236401</v>
      </c>
      <c r="F629" s="12">
        <v>18.0750353514889</v>
      </c>
      <c r="G629" s="12">
        <v>18.240074603453099</v>
      </c>
      <c r="H629" s="11" t="s">
        <v>157</v>
      </c>
      <c r="I629" s="11" t="s">
        <v>32</v>
      </c>
      <c r="J629" s="11" t="s">
        <v>155</v>
      </c>
      <c r="K629" s="11" t="s">
        <v>35</v>
      </c>
      <c r="L629" s="11" t="s">
        <v>33</v>
      </c>
      <c r="M629" s="11" t="s">
        <v>158</v>
      </c>
      <c r="N629" s="11" t="s">
        <v>56</v>
      </c>
    </row>
    <row r="630" spans="1:14" x14ac:dyDescent="0.3">
      <c r="A630" s="10">
        <v>3</v>
      </c>
      <c r="B630" s="11" t="s">
        <v>213</v>
      </c>
      <c r="C630" s="11" t="s">
        <v>218</v>
      </c>
      <c r="D630" s="11" t="s">
        <v>16</v>
      </c>
      <c r="E630" s="12">
        <v>0.91921706389088198</v>
      </c>
      <c r="F630" s="12">
        <v>0.91921706389088198</v>
      </c>
      <c r="G630" s="12">
        <v>0.91921706389088198</v>
      </c>
      <c r="H630" s="11" t="s">
        <v>333</v>
      </c>
      <c r="I630" s="11" t="s">
        <v>334</v>
      </c>
      <c r="J630" s="11" t="s">
        <v>155</v>
      </c>
      <c r="K630" s="11" t="s">
        <v>35</v>
      </c>
      <c r="L630" s="11" t="s">
        <v>171</v>
      </c>
      <c r="M630" s="11" t="s">
        <v>159</v>
      </c>
      <c r="N630" s="11" t="s">
        <v>56</v>
      </c>
    </row>
    <row r="631" spans="1:14" x14ac:dyDescent="0.3">
      <c r="A631" s="10">
        <v>3</v>
      </c>
      <c r="B631" s="11" t="s">
        <v>213</v>
      </c>
      <c r="C631" s="11" t="s">
        <v>218</v>
      </c>
      <c r="D631" s="11" t="s">
        <v>16</v>
      </c>
      <c r="E631" s="12">
        <v>0.43415653307888102</v>
      </c>
      <c r="F631" s="12">
        <v>0.32689699860461002</v>
      </c>
      <c r="G631" s="12">
        <v>0.27257074088387601</v>
      </c>
      <c r="H631" s="11" t="s">
        <v>335</v>
      </c>
      <c r="I631" s="11" t="s">
        <v>336</v>
      </c>
      <c r="J631" s="11" t="s">
        <v>155</v>
      </c>
      <c r="K631" s="11" t="s">
        <v>36</v>
      </c>
      <c r="L631" s="11" t="s">
        <v>337</v>
      </c>
      <c r="M631" s="11" t="s">
        <v>159</v>
      </c>
      <c r="N631" s="11" t="s">
        <v>56</v>
      </c>
    </row>
    <row r="632" spans="1:14" x14ac:dyDescent="0.3">
      <c r="A632" s="10">
        <v>3</v>
      </c>
      <c r="B632" s="11" t="s">
        <v>213</v>
      </c>
      <c r="C632" s="11" t="s">
        <v>218</v>
      </c>
      <c r="D632" s="11" t="s">
        <v>16</v>
      </c>
      <c r="E632" s="12">
        <v>0.94678742366412405</v>
      </c>
      <c r="F632" s="12">
        <v>0.71288105448400796</v>
      </c>
      <c r="G632" s="12">
        <v>0.59440899736680597</v>
      </c>
      <c r="H632" s="11" t="s">
        <v>338</v>
      </c>
      <c r="I632" s="11" t="s">
        <v>336</v>
      </c>
      <c r="J632" s="11" t="s">
        <v>155</v>
      </c>
      <c r="K632" s="11" t="s">
        <v>36</v>
      </c>
      <c r="L632" s="11" t="s">
        <v>339</v>
      </c>
      <c r="M632" s="11" t="s">
        <v>159</v>
      </c>
      <c r="N632" s="11" t="s">
        <v>56</v>
      </c>
    </row>
    <row r="633" spans="1:14" x14ac:dyDescent="0.3">
      <c r="A633" s="10">
        <v>3</v>
      </c>
      <c r="B633" s="11" t="s">
        <v>213</v>
      </c>
      <c r="C633" s="11" t="s">
        <v>218</v>
      </c>
      <c r="D633" s="11" t="s">
        <v>16</v>
      </c>
      <c r="E633" s="12">
        <v>6.2433870000000002E-4</v>
      </c>
      <c r="F633" s="12">
        <v>5.8388195801750004E-4</v>
      </c>
      <c r="G633" s="12">
        <v>6.1911714633480005E-4</v>
      </c>
      <c r="H633" s="11" t="s">
        <v>340</v>
      </c>
      <c r="I633" s="11" t="s">
        <v>34</v>
      </c>
      <c r="J633" s="11" t="s">
        <v>155</v>
      </c>
      <c r="K633" s="11" t="s">
        <v>36</v>
      </c>
      <c r="L633" s="11" t="s">
        <v>332</v>
      </c>
      <c r="M633" s="11" t="s">
        <v>159</v>
      </c>
      <c r="N633" s="11" t="s">
        <v>56</v>
      </c>
    </row>
    <row r="634" spans="1:14" x14ac:dyDescent="0.3">
      <c r="A634" s="10">
        <v>3</v>
      </c>
      <c r="B634" s="11" t="s">
        <v>213</v>
      </c>
      <c r="C634" s="11" t="s">
        <v>218</v>
      </c>
      <c r="D634" s="11" t="s">
        <v>16</v>
      </c>
      <c r="E634" s="12">
        <v>0.345744</v>
      </c>
      <c r="F634" s="12">
        <v>0.37301954129306297</v>
      </c>
      <c r="G634" s="12">
        <v>0.38664092583584397</v>
      </c>
      <c r="H634" s="11" t="s">
        <v>341</v>
      </c>
      <c r="I634" s="11" t="s">
        <v>342</v>
      </c>
      <c r="J634" s="11" t="s">
        <v>155</v>
      </c>
      <c r="K634" s="11" t="s">
        <v>36</v>
      </c>
      <c r="L634" s="11" t="s">
        <v>171</v>
      </c>
      <c r="M634" s="11" t="s">
        <v>159</v>
      </c>
      <c r="N634" s="11" t="s">
        <v>56</v>
      </c>
    </row>
    <row r="635" spans="1:14" x14ac:dyDescent="0.3">
      <c r="A635" s="10">
        <v>3</v>
      </c>
      <c r="B635" s="11" t="s">
        <v>213</v>
      </c>
      <c r="C635" s="11" t="s">
        <v>218</v>
      </c>
      <c r="D635" s="11" t="s">
        <v>16</v>
      </c>
      <c r="E635" s="12">
        <v>2.3772918000000001</v>
      </c>
      <c r="F635" s="12">
        <v>1.3411951538848901</v>
      </c>
      <c r="G635" s="12">
        <v>1.0404994205226099</v>
      </c>
      <c r="H635" s="11" t="s">
        <v>160</v>
      </c>
      <c r="I635" s="11" t="s">
        <v>161</v>
      </c>
      <c r="J635" s="11" t="s">
        <v>155</v>
      </c>
      <c r="K635" s="11" t="s">
        <v>162</v>
      </c>
      <c r="L635" s="11" t="s">
        <v>29</v>
      </c>
      <c r="M635" s="11" t="s">
        <v>156</v>
      </c>
      <c r="N635" s="11" t="s">
        <v>56</v>
      </c>
    </row>
    <row r="636" spans="1:14" x14ac:dyDescent="0.3">
      <c r="A636" s="10">
        <v>3</v>
      </c>
      <c r="B636" s="11" t="s">
        <v>213</v>
      </c>
      <c r="C636" s="11" t="s">
        <v>218</v>
      </c>
      <c r="D636" s="11" t="s">
        <v>16</v>
      </c>
      <c r="E636" s="12">
        <v>17.4571086969937</v>
      </c>
      <c r="F636" s="12">
        <v>17.4571086969937</v>
      </c>
      <c r="G636" s="12">
        <v>17.4571086969937</v>
      </c>
      <c r="H636" s="11" t="s">
        <v>163</v>
      </c>
      <c r="I636" s="11" t="s">
        <v>164</v>
      </c>
      <c r="J636" s="11" t="s">
        <v>155</v>
      </c>
      <c r="K636" s="11" t="s">
        <v>162</v>
      </c>
      <c r="L636" s="11" t="s">
        <v>165</v>
      </c>
      <c r="M636" s="11" t="s">
        <v>156</v>
      </c>
      <c r="N636" s="11" t="s">
        <v>56</v>
      </c>
    </row>
    <row r="637" spans="1:14" x14ac:dyDescent="0.3">
      <c r="A637" s="10">
        <v>3</v>
      </c>
      <c r="B637" s="11" t="s">
        <v>213</v>
      </c>
      <c r="C637" s="11" t="s">
        <v>218</v>
      </c>
      <c r="D637" s="11" t="s">
        <v>16</v>
      </c>
      <c r="E637" s="12">
        <v>2.60513866666666E-2</v>
      </c>
      <c r="F637" s="12">
        <v>1.4697393710487901E-2</v>
      </c>
      <c r="G637" s="12">
        <v>1.1402240452971399E-2</v>
      </c>
      <c r="H637" s="11" t="s">
        <v>343</v>
      </c>
      <c r="I637" s="11" t="s">
        <v>161</v>
      </c>
      <c r="J637" s="11" t="s">
        <v>155</v>
      </c>
      <c r="K637" s="11" t="s">
        <v>162</v>
      </c>
      <c r="L637" s="11" t="s">
        <v>332</v>
      </c>
      <c r="M637" s="11" t="s">
        <v>344</v>
      </c>
      <c r="N637" s="11" t="s">
        <v>56</v>
      </c>
    </row>
    <row r="638" spans="1:14" x14ac:dyDescent="0.3">
      <c r="A638" s="10">
        <v>3</v>
      </c>
      <c r="B638" s="11" t="s">
        <v>213</v>
      </c>
      <c r="C638" s="11" t="s">
        <v>218</v>
      </c>
      <c r="D638" s="11" t="s">
        <v>16</v>
      </c>
      <c r="E638" s="12">
        <v>1.13177267784766</v>
      </c>
      <c r="F638" s="12">
        <v>0.99411204948961696</v>
      </c>
      <c r="G638" s="12">
        <v>0.99326761368627103</v>
      </c>
      <c r="H638" s="11" t="s">
        <v>166</v>
      </c>
      <c r="I638" s="11" t="s">
        <v>167</v>
      </c>
      <c r="J638" s="11" t="s">
        <v>155</v>
      </c>
      <c r="K638" s="11" t="s">
        <v>162</v>
      </c>
      <c r="L638" s="11" t="s">
        <v>31</v>
      </c>
      <c r="M638" s="11" t="s">
        <v>156</v>
      </c>
      <c r="N638" s="11" t="s">
        <v>56</v>
      </c>
    </row>
    <row r="639" spans="1:14" x14ac:dyDescent="0.3">
      <c r="A639" s="10">
        <v>3</v>
      </c>
      <c r="B639" s="11" t="s">
        <v>213</v>
      </c>
      <c r="C639" s="11" t="s">
        <v>218</v>
      </c>
      <c r="D639" s="11" t="s">
        <v>16</v>
      </c>
      <c r="E639" s="12">
        <v>40.198073899629897</v>
      </c>
      <c r="F639" s="12">
        <v>38.275065069366001</v>
      </c>
      <c r="G639" s="12">
        <v>38.032131450369697</v>
      </c>
      <c r="H639" s="11" t="s">
        <v>168</v>
      </c>
      <c r="I639" s="11" t="s">
        <v>169</v>
      </c>
      <c r="J639" s="11" t="s">
        <v>155</v>
      </c>
      <c r="K639" s="11" t="s">
        <v>162</v>
      </c>
      <c r="L639" s="11" t="s">
        <v>33</v>
      </c>
      <c r="M639" s="11" t="s">
        <v>156</v>
      </c>
      <c r="N639" s="11" t="s">
        <v>56</v>
      </c>
    </row>
    <row r="640" spans="1:14" x14ac:dyDescent="0.3">
      <c r="A640" s="10">
        <v>3</v>
      </c>
      <c r="B640" s="11" t="s">
        <v>213</v>
      </c>
      <c r="C640" s="11" t="s">
        <v>218</v>
      </c>
      <c r="D640" s="11" t="s">
        <v>16</v>
      </c>
      <c r="E640" s="12">
        <v>77.946111115704397</v>
      </c>
      <c r="F640" s="12">
        <v>77.946111115704397</v>
      </c>
      <c r="G640" s="12">
        <v>77.946111115704397</v>
      </c>
      <c r="H640" s="11" t="s">
        <v>170</v>
      </c>
      <c r="I640" s="11" t="s">
        <v>164</v>
      </c>
      <c r="J640" s="11" t="s">
        <v>155</v>
      </c>
      <c r="K640" s="11" t="s">
        <v>162</v>
      </c>
      <c r="L640" s="11" t="s">
        <v>171</v>
      </c>
      <c r="M640" s="11" t="s">
        <v>172</v>
      </c>
      <c r="N640" s="11" t="s">
        <v>56</v>
      </c>
    </row>
    <row r="641" spans="1:14" x14ac:dyDescent="0.3">
      <c r="A641" s="10">
        <v>3</v>
      </c>
      <c r="B641" s="11" t="s">
        <v>213</v>
      </c>
      <c r="C641" s="11" t="s">
        <v>218</v>
      </c>
      <c r="D641" s="11" t="s">
        <v>16</v>
      </c>
      <c r="E641" s="12">
        <v>2.5200306734919899</v>
      </c>
      <c r="F641" s="12">
        <v>2.5200306734919899</v>
      </c>
      <c r="G641" s="12">
        <v>2.5200306734919899</v>
      </c>
      <c r="H641" s="11" t="s">
        <v>345</v>
      </c>
      <c r="I641" s="11" t="s">
        <v>164</v>
      </c>
      <c r="J641" s="11" t="s">
        <v>155</v>
      </c>
      <c r="K641" s="11" t="s">
        <v>162</v>
      </c>
      <c r="L641" s="11" t="s">
        <v>171</v>
      </c>
      <c r="M641" s="11" t="s">
        <v>346</v>
      </c>
      <c r="N641" s="11" t="s">
        <v>56</v>
      </c>
    </row>
    <row r="642" spans="1:14" x14ac:dyDescent="0.3">
      <c r="A642" s="10">
        <v>3</v>
      </c>
      <c r="B642" s="11" t="s">
        <v>213</v>
      </c>
      <c r="C642" s="11" t="s">
        <v>218</v>
      </c>
      <c r="D642" s="11" t="s">
        <v>16</v>
      </c>
      <c r="E642" s="12">
        <v>3.8385491586107101E-2</v>
      </c>
      <c r="F642" s="12">
        <v>3.8385491586107101E-2</v>
      </c>
      <c r="G642" s="12">
        <v>3.8385491586107101E-2</v>
      </c>
      <c r="H642" s="11" t="s">
        <v>347</v>
      </c>
      <c r="I642" s="11" t="s">
        <v>164</v>
      </c>
      <c r="J642" s="11" t="s">
        <v>155</v>
      </c>
      <c r="K642" s="11" t="s">
        <v>162</v>
      </c>
      <c r="L642" s="11" t="s">
        <v>171</v>
      </c>
      <c r="M642" s="11" t="s">
        <v>348</v>
      </c>
      <c r="N642" s="11" t="s">
        <v>56</v>
      </c>
    </row>
    <row r="643" spans="1:14" x14ac:dyDescent="0.3">
      <c r="A643" s="10">
        <v>3</v>
      </c>
      <c r="B643" s="11" t="s">
        <v>213</v>
      </c>
      <c r="C643" s="11" t="s">
        <v>218</v>
      </c>
      <c r="D643" s="11" t="s">
        <v>16</v>
      </c>
      <c r="E643" s="12">
        <v>9.0241465282693607</v>
      </c>
      <c r="F643" s="12">
        <v>9.0241465282693607</v>
      </c>
      <c r="G643" s="12">
        <v>9.0241465282693607</v>
      </c>
      <c r="H643" s="11" t="s">
        <v>349</v>
      </c>
      <c r="I643" s="11" t="s">
        <v>164</v>
      </c>
      <c r="J643" s="11" t="s">
        <v>155</v>
      </c>
      <c r="K643" s="11" t="s">
        <v>162</v>
      </c>
      <c r="L643" s="11" t="s">
        <v>171</v>
      </c>
      <c r="M643" s="11" t="s">
        <v>350</v>
      </c>
      <c r="N643" s="11" t="s">
        <v>56</v>
      </c>
    </row>
    <row r="644" spans="1:14" x14ac:dyDescent="0.3">
      <c r="A644" s="10">
        <v>3</v>
      </c>
      <c r="B644" s="11" t="s">
        <v>213</v>
      </c>
      <c r="C644" s="11" t="s">
        <v>218</v>
      </c>
      <c r="D644" s="11" t="s">
        <v>16</v>
      </c>
      <c r="E644" s="12">
        <v>14.1247468229727</v>
      </c>
      <c r="F644" s="12">
        <v>14.1247468229727</v>
      </c>
      <c r="G644" s="12">
        <v>14.1247468229727</v>
      </c>
      <c r="H644" s="11" t="s">
        <v>351</v>
      </c>
      <c r="I644" s="11" t="s">
        <v>164</v>
      </c>
      <c r="J644" s="11" t="s">
        <v>155</v>
      </c>
      <c r="K644" s="11" t="s">
        <v>162</v>
      </c>
      <c r="L644" s="11" t="s">
        <v>171</v>
      </c>
      <c r="M644" s="11" t="s">
        <v>352</v>
      </c>
      <c r="N644" s="11" t="s">
        <v>56</v>
      </c>
    </row>
    <row r="645" spans="1:14" x14ac:dyDescent="0.3">
      <c r="A645" s="10">
        <v>3</v>
      </c>
      <c r="B645" s="11" t="s">
        <v>213</v>
      </c>
      <c r="C645" s="11" t="s">
        <v>218</v>
      </c>
      <c r="D645" s="11" t="s">
        <v>16</v>
      </c>
      <c r="E645" s="12">
        <v>1.27951638620357E-2</v>
      </c>
      <c r="F645" s="12">
        <v>1.27951638620357E-2</v>
      </c>
      <c r="G645" s="12">
        <v>1.27951638620357E-2</v>
      </c>
      <c r="H645" s="11" t="s">
        <v>353</v>
      </c>
      <c r="I645" s="11" t="s">
        <v>164</v>
      </c>
      <c r="J645" s="11" t="s">
        <v>155</v>
      </c>
      <c r="K645" s="11" t="s">
        <v>162</v>
      </c>
      <c r="L645" s="11" t="s">
        <v>171</v>
      </c>
      <c r="M645" s="11" t="s">
        <v>354</v>
      </c>
      <c r="N645" s="11" t="s">
        <v>56</v>
      </c>
    </row>
    <row r="646" spans="1:14" x14ac:dyDescent="0.3">
      <c r="A646" s="10">
        <v>3</v>
      </c>
      <c r="B646" s="11" t="s">
        <v>213</v>
      </c>
      <c r="C646" s="11" t="s">
        <v>218</v>
      </c>
      <c r="D646" s="11" t="s">
        <v>16</v>
      </c>
      <c r="E646" s="12">
        <v>157.11269999999999</v>
      </c>
      <c r="F646" s="12">
        <v>157.11269999999999</v>
      </c>
      <c r="G646" s="12">
        <v>157.11269999999999</v>
      </c>
      <c r="H646" s="11" t="s">
        <v>355</v>
      </c>
      <c r="I646" s="11" t="s">
        <v>164</v>
      </c>
      <c r="J646" s="11" t="s">
        <v>155</v>
      </c>
      <c r="K646" s="11" t="s">
        <v>162</v>
      </c>
      <c r="L646" s="11" t="s">
        <v>171</v>
      </c>
      <c r="M646" s="11" t="s">
        <v>356</v>
      </c>
      <c r="N646" s="11" t="s">
        <v>56</v>
      </c>
    </row>
    <row r="647" spans="1:14" x14ac:dyDescent="0.3">
      <c r="A647" s="10">
        <v>3</v>
      </c>
      <c r="B647" s="11" t="s">
        <v>213</v>
      </c>
      <c r="C647" s="11" t="s">
        <v>218</v>
      </c>
      <c r="D647" s="11" t="s">
        <v>16</v>
      </c>
      <c r="E647" s="12">
        <v>17.091030420263198</v>
      </c>
      <c r="F647" s="12">
        <v>17.091030420263198</v>
      </c>
      <c r="G647" s="12">
        <v>17.091030420263198</v>
      </c>
      <c r="H647" s="11" t="s">
        <v>173</v>
      </c>
      <c r="I647" s="11" t="s">
        <v>164</v>
      </c>
      <c r="J647" s="11" t="s">
        <v>155</v>
      </c>
      <c r="K647" s="11" t="s">
        <v>162</v>
      </c>
      <c r="L647" s="11" t="s">
        <v>171</v>
      </c>
      <c r="M647" s="11" t="s">
        <v>174</v>
      </c>
      <c r="N647" s="11" t="s">
        <v>56</v>
      </c>
    </row>
    <row r="648" spans="1:14" x14ac:dyDescent="0.3">
      <c r="A648" s="10">
        <v>3</v>
      </c>
      <c r="B648" s="11" t="s">
        <v>213</v>
      </c>
      <c r="C648" s="11" t="s">
        <v>218</v>
      </c>
      <c r="D648" s="11" t="s">
        <v>16</v>
      </c>
      <c r="E648" s="12">
        <v>20.020922878116</v>
      </c>
      <c r="F648" s="12">
        <v>20.020922878116</v>
      </c>
      <c r="G648" s="12">
        <v>20.020922878116</v>
      </c>
      <c r="H648" s="11" t="s">
        <v>175</v>
      </c>
      <c r="I648" s="11" t="s">
        <v>164</v>
      </c>
      <c r="J648" s="11" t="s">
        <v>155</v>
      </c>
      <c r="K648" s="11" t="s">
        <v>162</v>
      </c>
      <c r="L648" s="11" t="s">
        <v>171</v>
      </c>
      <c r="M648" s="11" t="s">
        <v>176</v>
      </c>
      <c r="N648" s="11" t="s">
        <v>56</v>
      </c>
    </row>
    <row r="649" spans="1:14" x14ac:dyDescent="0.3">
      <c r="A649" s="10">
        <v>3</v>
      </c>
      <c r="B649" s="11" t="s">
        <v>213</v>
      </c>
      <c r="C649" s="11" t="s">
        <v>218</v>
      </c>
      <c r="D649" s="11" t="s">
        <v>16</v>
      </c>
      <c r="E649" s="12">
        <v>66.858477299616396</v>
      </c>
      <c r="F649" s="12">
        <v>66.858477299616396</v>
      </c>
      <c r="G649" s="12">
        <v>66.858477299616396</v>
      </c>
      <c r="H649" s="11" t="s">
        <v>177</v>
      </c>
      <c r="I649" s="11" t="s">
        <v>164</v>
      </c>
      <c r="J649" s="11" t="s">
        <v>155</v>
      </c>
      <c r="K649" s="11" t="s">
        <v>162</v>
      </c>
      <c r="L649" s="11" t="s">
        <v>171</v>
      </c>
      <c r="M649" s="11" t="s">
        <v>178</v>
      </c>
      <c r="N649" s="11" t="s">
        <v>56</v>
      </c>
    </row>
    <row r="650" spans="1:14" x14ac:dyDescent="0.3">
      <c r="A650" s="10">
        <v>3</v>
      </c>
      <c r="B650" s="11" t="s">
        <v>213</v>
      </c>
      <c r="C650" s="11" t="s">
        <v>218</v>
      </c>
      <c r="D650" s="11" t="s">
        <v>16</v>
      </c>
      <c r="E650" s="12">
        <v>26.324891924591501</v>
      </c>
      <c r="F650" s="12">
        <v>26.324891924591501</v>
      </c>
      <c r="G650" s="12">
        <v>26.324891924591501</v>
      </c>
      <c r="H650" s="11" t="s">
        <v>179</v>
      </c>
      <c r="I650" s="11" t="s">
        <v>164</v>
      </c>
      <c r="J650" s="11" t="s">
        <v>155</v>
      </c>
      <c r="K650" s="11" t="s">
        <v>162</v>
      </c>
      <c r="L650" s="11" t="s">
        <v>171</v>
      </c>
      <c r="M650" s="11" t="s">
        <v>180</v>
      </c>
      <c r="N650" s="11" t="s">
        <v>56</v>
      </c>
    </row>
    <row r="651" spans="1:14" x14ac:dyDescent="0.3">
      <c r="A651" s="10">
        <v>3</v>
      </c>
      <c r="B651" s="11" t="s">
        <v>213</v>
      </c>
      <c r="C651" s="11" t="s">
        <v>218</v>
      </c>
      <c r="D651" s="11" t="s">
        <v>16</v>
      </c>
      <c r="E651" s="12">
        <v>30.8377320689006</v>
      </c>
      <c r="F651" s="12">
        <v>30.8377320689006</v>
      </c>
      <c r="G651" s="12">
        <v>30.8377320689006</v>
      </c>
      <c r="H651" s="11" t="s">
        <v>181</v>
      </c>
      <c r="I651" s="11" t="s">
        <v>164</v>
      </c>
      <c r="J651" s="11" t="s">
        <v>155</v>
      </c>
      <c r="K651" s="11" t="s">
        <v>162</v>
      </c>
      <c r="L651" s="11" t="s">
        <v>171</v>
      </c>
      <c r="M651" s="11" t="s">
        <v>182</v>
      </c>
      <c r="N651" s="11" t="s">
        <v>56</v>
      </c>
    </row>
    <row r="652" spans="1:14" x14ac:dyDescent="0.3">
      <c r="A652" s="10">
        <v>3</v>
      </c>
      <c r="B652" s="11" t="s">
        <v>213</v>
      </c>
      <c r="C652" s="11" t="s">
        <v>218</v>
      </c>
      <c r="D652" s="11" t="s">
        <v>16</v>
      </c>
      <c r="E652" s="12">
        <v>102.980504216618</v>
      </c>
      <c r="F652" s="12">
        <v>102.980504216618</v>
      </c>
      <c r="G652" s="12">
        <v>102.980504216618</v>
      </c>
      <c r="H652" s="11" t="s">
        <v>183</v>
      </c>
      <c r="I652" s="11" t="s">
        <v>164</v>
      </c>
      <c r="J652" s="11" t="s">
        <v>155</v>
      </c>
      <c r="K652" s="11" t="s">
        <v>162</v>
      </c>
      <c r="L652" s="11" t="s">
        <v>171</v>
      </c>
      <c r="M652" s="11" t="s">
        <v>184</v>
      </c>
      <c r="N652" s="11" t="s">
        <v>56</v>
      </c>
    </row>
    <row r="653" spans="1:14" x14ac:dyDescent="0.3">
      <c r="A653" s="10">
        <v>3</v>
      </c>
      <c r="B653" s="11" t="s">
        <v>213</v>
      </c>
      <c r="C653" s="11" t="s">
        <v>218</v>
      </c>
      <c r="D653" s="11" t="s">
        <v>16</v>
      </c>
      <c r="E653" s="12">
        <v>3.2370333180187698</v>
      </c>
      <c r="F653" s="12">
        <v>3.2370333180187698</v>
      </c>
      <c r="G653" s="12">
        <v>3.2370333180187698</v>
      </c>
      <c r="H653" s="11" t="s">
        <v>357</v>
      </c>
      <c r="I653" s="11" t="s">
        <v>164</v>
      </c>
      <c r="J653" s="11" t="s">
        <v>155</v>
      </c>
      <c r="K653" s="11" t="s">
        <v>162</v>
      </c>
      <c r="L653" s="11" t="s">
        <v>171</v>
      </c>
      <c r="M653" s="11" t="s">
        <v>358</v>
      </c>
      <c r="N653" s="11" t="s">
        <v>56</v>
      </c>
    </row>
    <row r="654" spans="1:14" x14ac:dyDescent="0.3">
      <c r="A654" s="10">
        <v>3</v>
      </c>
      <c r="B654" s="11" t="s">
        <v>213</v>
      </c>
      <c r="C654" s="11" t="s">
        <v>218</v>
      </c>
      <c r="D654" s="11" t="s">
        <v>16</v>
      </c>
      <c r="E654" s="12">
        <v>25.566220714285699</v>
      </c>
      <c r="F654" s="12">
        <v>26.1079623267538</v>
      </c>
      <c r="G654" s="12">
        <v>26.439380724969599</v>
      </c>
      <c r="H654" s="11" t="s">
        <v>185</v>
      </c>
      <c r="I654" s="11" t="s">
        <v>17</v>
      </c>
      <c r="J654" s="11" t="s">
        <v>186</v>
      </c>
      <c r="K654" s="11" t="s">
        <v>187</v>
      </c>
      <c r="L654" s="11" t="s">
        <v>188</v>
      </c>
      <c r="M654" s="11" t="s">
        <v>189</v>
      </c>
      <c r="N654" s="11" t="s">
        <v>56</v>
      </c>
    </row>
    <row r="655" spans="1:14" x14ac:dyDescent="0.3">
      <c r="A655" s="10">
        <v>3</v>
      </c>
      <c r="B655" s="11" t="s">
        <v>213</v>
      </c>
      <c r="C655" s="11" t="s">
        <v>218</v>
      </c>
      <c r="D655" s="11" t="s">
        <v>16</v>
      </c>
      <c r="E655" s="12">
        <v>6.3943555952381007E-2</v>
      </c>
      <c r="F655" s="12">
        <v>6.52985033846087E-2</v>
      </c>
      <c r="G655" s="12">
        <v>6.6127412401971494E-2</v>
      </c>
      <c r="H655" s="11" t="s">
        <v>359</v>
      </c>
      <c r="I655" s="11" t="s">
        <v>17</v>
      </c>
      <c r="J655" s="11" t="s">
        <v>186</v>
      </c>
      <c r="K655" s="11" t="s">
        <v>187</v>
      </c>
      <c r="L655" s="11" t="s">
        <v>188</v>
      </c>
      <c r="M655" s="11" t="s">
        <v>360</v>
      </c>
      <c r="N655" s="11" t="s">
        <v>56</v>
      </c>
    </row>
    <row r="656" spans="1:14" x14ac:dyDescent="0.3">
      <c r="A656" s="10">
        <v>3</v>
      </c>
      <c r="B656" s="11" t="s">
        <v>213</v>
      </c>
      <c r="C656" s="11" t="s">
        <v>218</v>
      </c>
      <c r="D656" s="11" t="s">
        <v>16</v>
      </c>
      <c r="E656" s="12">
        <v>4.5178658524999998E-2</v>
      </c>
      <c r="F656" s="12">
        <v>2.4187642504316501E-2</v>
      </c>
      <c r="G656" s="12">
        <v>2.3034468098078201E-2</v>
      </c>
      <c r="H656" s="11" t="s">
        <v>387</v>
      </c>
      <c r="I656" s="11" t="s">
        <v>25</v>
      </c>
      <c r="J656" s="11" t="s">
        <v>186</v>
      </c>
      <c r="K656" s="11" t="s">
        <v>187</v>
      </c>
      <c r="L656" s="11" t="s">
        <v>388</v>
      </c>
      <c r="M656" s="11" t="s">
        <v>20</v>
      </c>
      <c r="N656" s="11" t="s">
        <v>56</v>
      </c>
    </row>
    <row r="657" spans="1:14" x14ac:dyDescent="0.3">
      <c r="A657" s="10">
        <v>3</v>
      </c>
      <c r="B657" s="11" t="s">
        <v>213</v>
      </c>
      <c r="C657" s="11" t="s">
        <v>218</v>
      </c>
      <c r="D657" s="11" t="s">
        <v>16</v>
      </c>
      <c r="E657" s="12">
        <v>0.63211689999999998</v>
      </c>
      <c r="F657" s="12">
        <v>0.63211689999999998</v>
      </c>
      <c r="G657" s="12">
        <v>0.63211689999999998</v>
      </c>
      <c r="H657" s="11" t="s">
        <v>190</v>
      </c>
      <c r="I657" s="11" t="s">
        <v>67</v>
      </c>
      <c r="J657" s="11" t="s">
        <v>186</v>
      </c>
      <c r="K657" s="11" t="s">
        <v>187</v>
      </c>
      <c r="L657" s="11" t="s">
        <v>191</v>
      </c>
      <c r="M657" s="11" t="s">
        <v>192</v>
      </c>
      <c r="N657" s="11" t="s">
        <v>56</v>
      </c>
    </row>
    <row r="658" spans="1:14" x14ac:dyDescent="0.3">
      <c r="A658" s="10">
        <v>3</v>
      </c>
      <c r="B658" s="11" t="s">
        <v>213</v>
      </c>
      <c r="C658" s="11" t="s">
        <v>218</v>
      </c>
      <c r="D658" s="11" t="s">
        <v>16</v>
      </c>
      <c r="E658" s="12">
        <v>0.77066590000000001</v>
      </c>
      <c r="F658" s="12">
        <v>0.77066590000000001</v>
      </c>
      <c r="G658" s="12">
        <v>0.77066590000000001</v>
      </c>
      <c r="H658" s="11" t="s">
        <v>193</v>
      </c>
      <c r="I658" s="11" t="s">
        <v>67</v>
      </c>
      <c r="J658" s="11" t="s">
        <v>186</v>
      </c>
      <c r="K658" s="11" t="s">
        <v>187</v>
      </c>
      <c r="L658" s="11" t="s">
        <v>191</v>
      </c>
      <c r="M658" s="11" t="s">
        <v>194</v>
      </c>
      <c r="N658" s="11" t="s">
        <v>56</v>
      </c>
    </row>
    <row r="659" spans="1:14" x14ac:dyDescent="0.3">
      <c r="A659" s="10">
        <v>3</v>
      </c>
      <c r="B659" s="11" t="s">
        <v>213</v>
      </c>
      <c r="C659" s="11" t="s">
        <v>218</v>
      </c>
      <c r="D659" s="11" t="s">
        <v>16</v>
      </c>
      <c r="E659" s="12">
        <v>15.3139</v>
      </c>
      <c r="F659" s="12">
        <v>15.3139</v>
      </c>
      <c r="G659" s="12">
        <v>15.3139</v>
      </c>
      <c r="H659" s="11" t="s">
        <v>195</v>
      </c>
      <c r="I659" s="11" t="s">
        <v>67</v>
      </c>
      <c r="J659" s="11" t="s">
        <v>186</v>
      </c>
      <c r="K659" s="11" t="s">
        <v>187</v>
      </c>
      <c r="L659" s="11" t="s">
        <v>191</v>
      </c>
      <c r="M659" s="11" t="s">
        <v>196</v>
      </c>
      <c r="N659" s="11" t="s">
        <v>56</v>
      </c>
    </row>
    <row r="660" spans="1:14" x14ac:dyDescent="0.3">
      <c r="A660" s="10">
        <v>3</v>
      </c>
      <c r="B660" s="11" t="s">
        <v>213</v>
      </c>
      <c r="C660" s="11" t="s">
        <v>218</v>
      </c>
      <c r="D660" s="11" t="s">
        <v>16</v>
      </c>
      <c r="E660" s="12">
        <v>119.992397302648</v>
      </c>
      <c r="F660" s="12">
        <v>107.96847668949501</v>
      </c>
      <c r="G660" s="12">
        <v>102.820952122905</v>
      </c>
      <c r="H660" s="11" t="s">
        <v>197</v>
      </c>
      <c r="I660" s="11" t="s">
        <v>17</v>
      </c>
      <c r="J660" s="11" t="s">
        <v>186</v>
      </c>
      <c r="K660" s="11" t="s">
        <v>187</v>
      </c>
      <c r="L660" s="11" t="s">
        <v>198</v>
      </c>
      <c r="M660" s="11" t="s">
        <v>199</v>
      </c>
      <c r="N660" s="11" t="s">
        <v>56</v>
      </c>
    </row>
    <row r="661" spans="1:14" x14ac:dyDescent="0.3">
      <c r="A661" s="10">
        <v>3</v>
      </c>
      <c r="B661" s="11" t="s">
        <v>213</v>
      </c>
      <c r="C661" s="11" t="s">
        <v>218</v>
      </c>
      <c r="D661" s="11" t="s">
        <v>16</v>
      </c>
      <c r="E661" s="12">
        <v>158.06970000000001</v>
      </c>
      <c r="F661" s="12">
        <v>142.230217108837</v>
      </c>
      <c r="G661" s="12">
        <v>135.44922362696499</v>
      </c>
      <c r="H661" s="11" t="s">
        <v>200</v>
      </c>
      <c r="I661" s="11" t="s">
        <v>17</v>
      </c>
      <c r="J661" s="11" t="s">
        <v>186</v>
      </c>
      <c r="K661" s="11" t="s">
        <v>187</v>
      </c>
      <c r="L661" s="11" t="s">
        <v>198</v>
      </c>
      <c r="M661" s="11" t="s">
        <v>27</v>
      </c>
      <c r="N661" s="11" t="s">
        <v>56</v>
      </c>
    </row>
    <row r="662" spans="1:14" x14ac:dyDescent="0.3">
      <c r="A662" s="10">
        <v>3</v>
      </c>
      <c r="B662" s="11" t="s">
        <v>213</v>
      </c>
      <c r="C662" s="11" t="s">
        <v>218</v>
      </c>
      <c r="D662" s="11" t="s">
        <v>16</v>
      </c>
      <c r="E662" s="12">
        <v>13.33986</v>
      </c>
      <c r="F662" s="12">
        <v>13.33986</v>
      </c>
      <c r="G662" s="12">
        <v>13.33986</v>
      </c>
      <c r="H662" s="11" t="s">
        <v>201</v>
      </c>
      <c r="I662" s="11" t="s">
        <v>67</v>
      </c>
      <c r="J662" s="11" t="s">
        <v>186</v>
      </c>
      <c r="K662" s="11" t="s">
        <v>187</v>
      </c>
      <c r="L662" s="11" t="s">
        <v>202</v>
      </c>
      <c r="M662" s="11" t="s">
        <v>192</v>
      </c>
      <c r="N662" s="11" t="s">
        <v>56</v>
      </c>
    </row>
    <row r="663" spans="1:14" x14ac:dyDescent="0.3">
      <c r="A663" s="10">
        <v>3</v>
      </c>
      <c r="B663" s="11" t="s">
        <v>213</v>
      </c>
      <c r="C663" s="11" t="s">
        <v>218</v>
      </c>
      <c r="D663" s="11" t="s">
        <v>16</v>
      </c>
      <c r="E663" s="12">
        <v>11.888909999999999</v>
      </c>
      <c r="F663" s="12">
        <v>11.888909999999999</v>
      </c>
      <c r="G663" s="12">
        <v>11.888909999999999</v>
      </c>
      <c r="H663" s="11" t="s">
        <v>203</v>
      </c>
      <c r="I663" s="11" t="s">
        <v>67</v>
      </c>
      <c r="J663" s="11" t="s">
        <v>186</v>
      </c>
      <c r="K663" s="11" t="s">
        <v>187</v>
      </c>
      <c r="L663" s="11" t="s">
        <v>202</v>
      </c>
      <c r="M663" s="11" t="s">
        <v>194</v>
      </c>
      <c r="N663" s="11" t="s">
        <v>56</v>
      </c>
    </row>
    <row r="664" spans="1:14" x14ac:dyDescent="0.3">
      <c r="A664" s="10">
        <v>3</v>
      </c>
      <c r="B664" s="11" t="s">
        <v>213</v>
      </c>
      <c r="C664" s="11" t="s">
        <v>218</v>
      </c>
      <c r="D664" s="11" t="s">
        <v>16</v>
      </c>
      <c r="E664" s="12">
        <v>3.5831110000000002</v>
      </c>
      <c r="F664" s="12">
        <v>3.5831110000000002</v>
      </c>
      <c r="G664" s="12">
        <v>3.5831110000000002</v>
      </c>
      <c r="H664" s="11" t="s">
        <v>204</v>
      </c>
      <c r="I664" s="11" t="s">
        <v>67</v>
      </c>
      <c r="J664" s="11" t="s">
        <v>186</v>
      </c>
      <c r="K664" s="11" t="s">
        <v>187</v>
      </c>
      <c r="L664" s="11" t="s">
        <v>202</v>
      </c>
      <c r="M664" s="11" t="s">
        <v>196</v>
      </c>
      <c r="N664" s="11" t="s">
        <v>56</v>
      </c>
    </row>
    <row r="665" spans="1:14" x14ac:dyDescent="0.3">
      <c r="A665" s="10">
        <v>3</v>
      </c>
      <c r="B665" s="11" t="s">
        <v>213</v>
      </c>
      <c r="C665" s="11" t="s">
        <v>218</v>
      </c>
      <c r="D665" s="11" t="s">
        <v>16</v>
      </c>
      <c r="E665" s="12">
        <v>110.26562215</v>
      </c>
      <c r="F665" s="12">
        <v>99.216379723852498</v>
      </c>
      <c r="G665" s="12">
        <v>94.486121710623493</v>
      </c>
      <c r="H665" s="11" t="s">
        <v>389</v>
      </c>
      <c r="I665" s="11" t="s">
        <v>22</v>
      </c>
      <c r="J665" s="11" t="s">
        <v>186</v>
      </c>
      <c r="K665" s="11" t="s">
        <v>206</v>
      </c>
      <c r="L665" s="11" t="s">
        <v>390</v>
      </c>
      <c r="M665" s="11" t="s">
        <v>20</v>
      </c>
      <c r="N665" s="11" t="s">
        <v>56</v>
      </c>
    </row>
    <row r="666" spans="1:14" x14ac:dyDescent="0.3">
      <c r="A666" s="10">
        <v>3</v>
      </c>
      <c r="B666" s="11" t="s">
        <v>213</v>
      </c>
      <c r="C666" s="11" t="s">
        <v>218</v>
      </c>
      <c r="D666" s="11" t="s">
        <v>16</v>
      </c>
      <c r="E666" s="12">
        <v>10.337759999999999</v>
      </c>
      <c r="F666" s="12">
        <v>8.9959795293312403</v>
      </c>
      <c r="G666" s="12">
        <v>8.5378026903604294</v>
      </c>
      <c r="H666" s="11" t="s">
        <v>205</v>
      </c>
      <c r="I666" s="11" t="s">
        <v>22</v>
      </c>
      <c r="J666" s="11" t="s">
        <v>186</v>
      </c>
      <c r="K666" s="11" t="s">
        <v>206</v>
      </c>
      <c r="L666" s="11" t="s">
        <v>207</v>
      </c>
      <c r="M666" s="11" t="s">
        <v>20</v>
      </c>
      <c r="N666" s="11" t="s">
        <v>56</v>
      </c>
    </row>
    <row r="667" spans="1:14" x14ac:dyDescent="0.3">
      <c r="A667" s="10">
        <v>3</v>
      </c>
      <c r="B667" s="11" t="s">
        <v>213</v>
      </c>
      <c r="C667" s="11" t="s">
        <v>218</v>
      </c>
      <c r="D667" s="11" t="s">
        <v>16</v>
      </c>
      <c r="E667" s="12">
        <v>241.5523</v>
      </c>
      <c r="F667" s="12">
        <v>241.5523</v>
      </c>
      <c r="G667" s="12">
        <v>241.5523</v>
      </c>
      <c r="H667" s="11" t="s">
        <v>364</v>
      </c>
      <c r="I667" s="11" t="s">
        <v>50</v>
      </c>
      <c r="J667" s="11" t="s">
        <v>209</v>
      </c>
      <c r="K667" s="11" t="s">
        <v>365</v>
      </c>
      <c r="L667" s="11" t="s">
        <v>366</v>
      </c>
      <c r="M667" s="11" t="s">
        <v>367</v>
      </c>
      <c r="N667" s="11" t="s">
        <v>56</v>
      </c>
    </row>
    <row r="668" spans="1:14" x14ac:dyDescent="0.3">
      <c r="A668" s="10">
        <v>3</v>
      </c>
      <c r="B668" s="11" t="s">
        <v>213</v>
      </c>
      <c r="C668" s="11" t="s">
        <v>218</v>
      </c>
      <c r="D668" s="11" t="s">
        <v>16</v>
      </c>
      <c r="E668" s="12">
        <v>0.611711</v>
      </c>
      <c r="F668" s="12">
        <v>0.611711</v>
      </c>
      <c r="G668" s="12">
        <v>0.611711</v>
      </c>
      <c r="H668" s="11" t="s">
        <v>368</v>
      </c>
      <c r="I668" s="11" t="s">
        <v>50</v>
      </c>
      <c r="J668" s="11" t="s">
        <v>209</v>
      </c>
      <c r="K668" s="11" t="s">
        <v>365</v>
      </c>
      <c r="L668" s="11" t="s">
        <v>366</v>
      </c>
      <c r="M668" s="11" t="s">
        <v>369</v>
      </c>
      <c r="N668" s="11" t="s">
        <v>56</v>
      </c>
    </row>
    <row r="669" spans="1:14" x14ac:dyDescent="0.3">
      <c r="A669" s="10">
        <v>3</v>
      </c>
      <c r="B669" s="11" t="s">
        <v>213</v>
      </c>
      <c r="C669" s="11" t="s">
        <v>218</v>
      </c>
      <c r="D669" s="11" t="s">
        <v>16</v>
      </c>
      <c r="E669" s="12">
        <v>0.90146879999999996</v>
      </c>
      <c r="F669" s="12">
        <v>0.90146879999999996</v>
      </c>
      <c r="G669" s="12">
        <v>0.90146879999999996</v>
      </c>
      <c r="H669" s="11" t="s">
        <v>370</v>
      </c>
      <c r="I669" s="11" t="s">
        <v>50</v>
      </c>
      <c r="J669" s="11" t="s">
        <v>209</v>
      </c>
      <c r="K669" s="11" t="s">
        <v>365</v>
      </c>
      <c r="L669" s="11" t="s">
        <v>366</v>
      </c>
      <c r="M669" s="11" t="s">
        <v>371</v>
      </c>
      <c r="N669" s="11" t="s">
        <v>56</v>
      </c>
    </row>
    <row r="670" spans="1:14" x14ac:dyDescent="0.3">
      <c r="A670" s="10">
        <v>3</v>
      </c>
      <c r="B670" s="11" t="s">
        <v>213</v>
      </c>
      <c r="C670" s="11" t="s">
        <v>218</v>
      </c>
      <c r="D670" s="11" t="s">
        <v>16</v>
      </c>
      <c r="E670" s="12">
        <v>5.2829480000000002</v>
      </c>
      <c r="F670" s="12">
        <v>5.2829480000000002</v>
      </c>
      <c r="G670" s="12">
        <v>5.2829480000000002</v>
      </c>
      <c r="H670" s="11" t="s">
        <v>372</v>
      </c>
      <c r="I670" s="11" t="s">
        <v>50</v>
      </c>
      <c r="J670" s="11" t="s">
        <v>209</v>
      </c>
      <c r="K670" s="11" t="s">
        <v>365</v>
      </c>
      <c r="L670" s="11" t="s">
        <v>162</v>
      </c>
      <c r="M670" s="11" t="s">
        <v>373</v>
      </c>
      <c r="N670" s="11" t="s">
        <v>56</v>
      </c>
    </row>
    <row r="671" spans="1:14" x14ac:dyDescent="0.3">
      <c r="A671" s="10">
        <v>3</v>
      </c>
      <c r="B671" s="11" t="s">
        <v>213</v>
      </c>
      <c r="C671" s="11" t="s">
        <v>218</v>
      </c>
      <c r="D671" s="11" t="s">
        <v>16</v>
      </c>
      <c r="E671" s="12">
        <v>7.0664749999999996</v>
      </c>
      <c r="F671" s="12">
        <v>7.6149745520924901</v>
      </c>
      <c r="G671" s="12">
        <v>7.8920210327226004</v>
      </c>
      <c r="H671" s="11" t="s">
        <v>208</v>
      </c>
      <c r="I671" s="11" t="s">
        <v>50</v>
      </c>
      <c r="J671" s="11" t="s">
        <v>209</v>
      </c>
      <c r="K671" s="11" t="s">
        <v>210</v>
      </c>
      <c r="L671" s="11" t="s">
        <v>211</v>
      </c>
      <c r="M671" s="11" t="s">
        <v>212</v>
      </c>
      <c r="N671" s="11" t="s">
        <v>56</v>
      </c>
    </row>
    <row r="674" spans="1:15" x14ac:dyDescent="0.3">
      <c r="A674" s="10" t="s">
        <v>1243</v>
      </c>
    </row>
    <row r="675" spans="1:15" s="1" customFormat="1" ht="17.399999999999999" x14ac:dyDescent="0.35">
      <c r="A675" s="6" t="s">
        <v>0</v>
      </c>
      <c r="B675" s="7" t="s">
        <v>1</v>
      </c>
      <c r="C675" s="7" t="s">
        <v>2</v>
      </c>
      <c r="D675" s="7" t="s">
        <v>3</v>
      </c>
      <c r="E675" s="8" t="s">
        <v>4</v>
      </c>
      <c r="F675" s="8" t="s">
        <v>5</v>
      </c>
      <c r="G675" s="8" t="s">
        <v>6</v>
      </c>
      <c r="H675" s="7" t="s">
        <v>7</v>
      </c>
      <c r="I675" s="7" t="s">
        <v>8</v>
      </c>
      <c r="J675" s="7" t="s">
        <v>9</v>
      </c>
      <c r="K675" s="7" t="s">
        <v>10</v>
      </c>
      <c r="L675" s="7" t="s">
        <v>11</v>
      </c>
      <c r="M675" s="7" t="s">
        <v>12</v>
      </c>
      <c r="N675" s="7" t="s">
        <v>13</v>
      </c>
      <c r="O675" s="9"/>
    </row>
    <row r="676" spans="1:15" x14ac:dyDescent="0.3">
      <c r="A676" s="10">
        <v>3</v>
      </c>
      <c r="B676" s="11" t="s">
        <v>213</v>
      </c>
      <c r="C676" s="11" t="s">
        <v>214</v>
      </c>
      <c r="D676" s="11" t="s">
        <v>16</v>
      </c>
      <c r="E676" s="15">
        <v>18.55</v>
      </c>
      <c r="F676" s="13"/>
      <c r="G676" s="13"/>
      <c r="H676" s="15">
        <v>2440000000</v>
      </c>
      <c r="I676" s="13" t="s">
        <v>1245</v>
      </c>
      <c r="J676" s="13"/>
      <c r="K676" s="13"/>
      <c r="L676" s="13"/>
      <c r="M676" s="13"/>
      <c r="N676" s="11" t="s">
        <v>56</v>
      </c>
    </row>
    <row r="677" spans="1:15" x14ac:dyDescent="0.3">
      <c r="A677" s="10">
        <v>3</v>
      </c>
      <c r="B677" s="11" t="s">
        <v>213</v>
      </c>
      <c r="C677" s="11" t="s">
        <v>215</v>
      </c>
      <c r="D677" s="11" t="s">
        <v>16</v>
      </c>
      <c r="E677" s="15">
        <v>33.67</v>
      </c>
      <c r="F677" s="13"/>
      <c r="G677" s="13"/>
      <c r="H677" s="15">
        <v>2440000000</v>
      </c>
      <c r="I677" s="13" t="s">
        <v>1245</v>
      </c>
      <c r="J677" s="13"/>
      <c r="K677" s="13"/>
      <c r="L677" s="13"/>
      <c r="M677" s="13"/>
      <c r="N677" s="11" t="s">
        <v>56</v>
      </c>
    </row>
    <row r="678" spans="1:15" x14ac:dyDescent="0.3">
      <c r="A678" s="10">
        <v>3</v>
      </c>
      <c r="B678" s="11" t="s">
        <v>213</v>
      </c>
      <c r="C678" s="11" t="s">
        <v>216</v>
      </c>
      <c r="D678" s="11" t="s">
        <v>16</v>
      </c>
      <c r="E678" s="15">
        <v>57.45</v>
      </c>
      <c r="F678" s="13"/>
      <c r="G678" s="13"/>
      <c r="H678" s="15">
        <v>2440000000</v>
      </c>
      <c r="I678" s="13" t="s">
        <v>1245</v>
      </c>
      <c r="J678" s="13"/>
      <c r="K678" s="13"/>
      <c r="L678" s="13"/>
      <c r="M678" s="13"/>
      <c r="N678" s="11" t="s">
        <v>56</v>
      </c>
    </row>
    <row r="679" spans="1:15" x14ac:dyDescent="0.3">
      <c r="A679" s="10">
        <v>3</v>
      </c>
      <c r="B679" s="11" t="s">
        <v>213</v>
      </c>
      <c r="C679" s="11" t="s">
        <v>217</v>
      </c>
      <c r="D679" s="11" t="s">
        <v>16</v>
      </c>
      <c r="E679" s="15">
        <v>207.25</v>
      </c>
      <c r="F679" s="13"/>
      <c r="G679" s="13"/>
      <c r="H679" s="15">
        <v>2440000000</v>
      </c>
      <c r="I679" s="13" t="s">
        <v>1245</v>
      </c>
      <c r="J679" s="13"/>
      <c r="K679" s="13"/>
      <c r="L679" s="13"/>
      <c r="M679" s="13"/>
      <c r="N679" s="11" t="s">
        <v>56</v>
      </c>
    </row>
    <row r="680" spans="1:15" x14ac:dyDescent="0.3">
      <c r="A680" s="10">
        <v>3</v>
      </c>
      <c r="B680" s="11" t="s">
        <v>213</v>
      </c>
      <c r="C680" s="11" t="s">
        <v>218</v>
      </c>
      <c r="D680" s="11" t="s">
        <v>16</v>
      </c>
      <c r="E680" s="15">
        <v>185.51</v>
      </c>
      <c r="F680" s="13"/>
      <c r="G680" s="13"/>
      <c r="H680" s="15">
        <v>2440000000</v>
      </c>
      <c r="I680" s="13" t="s">
        <v>1245</v>
      </c>
      <c r="J680" s="13"/>
      <c r="K680" s="13"/>
      <c r="L680" s="13"/>
      <c r="M680" s="13"/>
      <c r="N680" s="11" t="s">
        <v>56</v>
      </c>
    </row>
    <row r="681" spans="1:15" x14ac:dyDescent="0.3">
      <c r="A681" s="10">
        <v>3</v>
      </c>
      <c r="B681" s="11" t="s">
        <v>213</v>
      </c>
      <c r="C681" s="11" t="s">
        <v>214</v>
      </c>
      <c r="D681" s="11" t="s">
        <v>16</v>
      </c>
      <c r="E681" s="15">
        <v>5.6499999999999996E-4</v>
      </c>
      <c r="F681" s="13"/>
      <c r="G681" s="13"/>
      <c r="H681" s="15">
        <v>2102007000</v>
      </c>
      <c r="I681" s="13" t="s">
        <v>1246</v>
      </c>
      <c r="J681" s="13"/>
      <c r="K681" s="13"/>
      <c r="L681" s="13"/>
      <c r="M681" s="13"/>
      <c r="N681" s="11" t="s">
        <v>56</v>
      </c>
    </row>
    <row r="682" spans="1:15" x14ac:dyDescent="0.3">
      <c r="A682" s="10">
        <v>3</v>
      </c>
      <c r="B682" s="11" t="s">
        <v>213</v>
      </c>
      <c r="C682" s="11" t="s">
        <v>215</v>
      </c>
      <c r="D682" s="11" t="s">
        <v>16</v>
      </c>
      <c r="E682" s="15">
        <v>8.3900000000000001E-4</v>
      </c>
      <c r="F682" s="13"/>
      <c r="G682" s="13"/>
      <c r="H682" s="15">
        <v>2102007000</v>
      </c>
      <c r="I682" s="13" t="s">
        <v>1246</v>
      </c>
      <c r="J682" s="13"/>
      <c r="K682" s="13"/>
      <c r="L682" s="13"/>
      <c r="M682" s="13"/>
      <c r="N682" s="11" t="s">
        <v>56</v>
      </c>
    </row>
    <row r="683" spans="1:15" x14ac:dyDescent="0.3">
      <c r="A683" s="10">
        <v>3</v>
      </c>
      <c r="B683" s="11" t="s">
        <v>213</v>
      </c>
      <c r="C683" s="11" t="s">
        <v>217</v>
      </c>
      <c r="D683" s="11" t="s">
        <v>16</v>
      </c>
      <c r="E683" s="15">
        <v>7.0289999999999997E-3</v>
      </c>
      <c r="F683" s="13"/>
      <c r="G683" s="13"/>
      <c r="H683" s="15">
        <v>2102007000</v>
      </c>
      <c r="I683" s="13" t="s">
        <v>1246</v>
      </c>
      <c r="J683" s="13"/>
      <c r="K683" s="13"/>
      <c r="L683" s="13"/>
      <c r="M683" s="13"/>
      <c r="N683" s="11" t="s">
        <v>56</v>
      </c>
    </row>
    <row r="684" spans="1:15" x14ac:dyDescent="0.3">
      <c r="A684" s="10">
        <v>3</v>
      </c>
      <c r="B684" s="11" t="s">
        <v>213</v>
      </c>
      <c r="C684" s="11" t="s">
        <v>218</v>
      </c>
      <c r="D684" s="11" t="s">
        <v>16</v>
      </c>
      <c r="E684" s="15">
        <v>8.5760000000000003E-3</v>
      </c>
      <c r="F684" s="13"/>
      <c r="G684" s="13"/>
      <c r="H684" s="15">
        <v>2102007000</v>
      </c>
      <c r="I684" s="13" t="s">
        <v>1246</v>
      </c>
      <c r="J684" s="13"/>
      <c r="K684" s="13"/>
      <c r="L684" s="13"/>
      <c r="M684" s="13"/>
      <c r="N684" s="11" t="s">
        <v>56</v>
      </c>
    </row>
    <row r="685" spans="1:15" x14ac:dyDescent="0.3">
      <c r="A685" s="10">
        <v>3</v>
      </c>
      <c r="B685" s="11" t="s">
        <v>213</v>
      </c>
      <c r="C685" s="11" t="s">
        <v>214</v>
      </c>
      <c r="D685" s="11" t="s">
        <v>14</v>
      </c>
      <c r="E685" s="15">
        <v>1.5469E-2</v>
      </c>
      <c r="F685" s="13"/>
      <c r="G685" s="13"/>
      <c r="H685" s="15">
        <v>2102007000</v>
      </c>
      <c r="I685" s="13" t="s">
        <v>1246</v>
      </c>
      <c r="J685" s="13"/>
      <c r="K685" s="13"/>
      <c r="L685" s="13"/>
      <c r="M685" s="13"/>
      <c r="N685" s="11" t="s">
        <v>56</v>
      </c>
    </row>
    <row r="686" spans="1:15" x14ac:dyDescent="0.3">
      <c r="A686" s="10">
        <v>3</v>
      </c>
      <c r="B686" s="11" t="s">
        <v>213</v>
      </c>
      <c r="C686" s="11" t="s">
        <v>215</v>
      </c>
      <c r="D686" s="11" t="s">
        <v>14</v>
      </c>
      <c r="E686" s="15">
        <v>2.2953999999999999E-2</v>
      </c>
      <c r="F686" s="13"/>
      <c r="G686" s="13"/>
      <c r="H686" s="15">
        <v>2102007000</v>
      </c>
      <c r="I686" s="13" t="s">
        <v>1246</v>
      </c>
      <c r="J686" s="13"/>
      <c r="K686" s="13"/>
      <c r="L686" s="13"/>
      <c r="M686" s="13"/>
      <c r="N686" s="11" t="s">
        <v>56</v>
      </c>
    </row>
    <row r="687" spans="1:15" x14ac:dyDescent="0.3">
      <c r="A687" s="10">
        <v>3</v>
      </c>
      <c r="B687" s="11" t="s">
        <v>213</v>
      </c>
      <c r="C687" s="11" t="s">
        <v>217</v>
      </c>
      <c r="D687" s="11" t="s">
        <v>14</v>
      </c>
      <c r="E687" s="15">
        <v>0.19236500000000001</v>
      </c>
      <c r="F687" s="13"/>
      <c r="G687" s="13"/>
      <c r="H687" s="15">
        <v>2102007000</v>
      </c>
      <c r="I687" s="13" t="s">
        <v>1246</v>
      </c>
      <c r="J687" s="13"/>
      <c r="K687" s="13"/>
      <c r="L687" s="13"/>
      <c r="M687" s="13"/>
      <c r="N687" s="11" t="s">
        <v>56</v>
      </c>
    </row>
    <row r="688" spans="1:15" x14ac:dyDescent="0.3">
      <c r="A688" s="10">
        <v>3</v>
      </c>
      <c r="B688" s="11" t="s">
        <v>213</v>
      </c>
      <c r="C688" s="11" t="s">
        <v>218</v>
      </c>
      <c r="D688" s="11" t="s">
        <v>14</v>
      </c>
      <c r="E688" s="15">
        <v>0.23468</v>
      </c>
      <c r="F688" s="13"/>
      <c r="G688" s="13"/>
      <c r="H688" s="15">
        <v>2102007000</v>
      </c>
      <c r="I688" s="13" t="s">
        <v>1246</v>
      </c>
      <c r="J688" s="13"/>
      <c r="K688" s="13"/>
      <c r="L688" s="13"/>
      <c r="M688" s="13"/>
      <c r="N688" s="11" t="s">
        <v>56</v>
      </c>
    </row>
    <row r="689" spans="1:14" x14ac:dyDescent="0.3">
      <c r="A689" s="10">
        <v>3</v>
      </c>
      <c r="B689" s="11" t="s">
        <v>213</v>
      </c>
      <c r="C689" s="11" t="s">
        <v>215</v>
      </c>
      <c r="D689" s="11" t="s">
        <v>16</v>
      </c>
      <c r="E689" s="15">
        <v>0.53824600199999995</v>
      </c>
      <c r="F689" s="13"/>
      <c r="G689" s="13"/>
      <c r="H689" s="15">
        <v>2102006000</v>
      </c>
      <c r="I689" s="13" t="s">
        <v>1247</v>
      </c>
      <c r="J689" s="13"/>
      <c r="K689" s="13"/>
      <c r="L689" s="13"/>
      <c r="M689" s="13"/>
      <c r="N689" s="11" t="s">
        <v>56</v>
      </c>
    </row>
    <row r="690" spans="1:14" x14ac:dyDescent="0.3">
      <c r="A690" s="10">
        <v>3</v>
      </c>
      <c r="B690" s="11" t="s">
        <v>213</v>
      </c>
      <c r="C690" s="11" t="s">
        <v>216</v>
      </c>
      <c r="D690" s="11" t="s">
        <v>16</v>
      </c>
      <c r="E690" s="15">
        <v>1.1602453770000001</v>
      </c>
      <c r="F690" s="13"/>
      <c r="G690" s="13"/>
      <c r="H690" s="15">
        <v>2102006000</v>
      </c>
      <c r="I690" s="13" t="s">
        <v>1247</v>
      </c>
      <c r="J690" s="13"/>
      <c r="K690" s="13"/>
      <c r="L690" s="13"/>
      <c r="M690" s="13"/>
      <c r="N690" s="11" t="s">
        <v>56</v>
      </c>
    </row>
    <row r="691" spans="1:14" x14ac:dyDescent="0.3">
      <c r="A691" s="10">
        <v>3</v>
      </c>
      <c r="B691" s="11" t="s">
        <v>213</v>
      </c>
      <c r="C691" s="11" t="s">
        <v>217</v>
      </c>
      <c r="D691" s="11" t="s">
        <v>16</v>
      </c>
      <c r="E691" s="15">
        <v>4.0054135070000001</v>
      </c>
      <c r="F691" s="13"/>
      <c r="G691" s="13"/>
      <c r="H691" s="15">
        <v>2102006000</v>
      </c>
      <c r="I691" s="13" t="s">
        <v>1247</v>
      </c>
      <c r="J691" s="13"/>
      <c r="K691" s="13"/>
      <c r="L691" s="13"/>
      <c r="M691" s="13"/>
      <c r="N691" s="11" t="s">
        <v>56</v>
      </c>
    </row>
    <row r="692" spans="1:14" x14ac:dyDescent="0.3">
      <c r="A692" s="10">
        <v>3</v>
      </c>
      <c r="B692" s="11" t="s">
        <v>213</v>
      </c>
      <c r="C692" s="11" t="s">
        <v>218</v>
      </c>
      <c r="D692" s="11" t="s">
        <v>16</v>
      </c>
      <c r="E692" s="15">
        <v>4.4500215680000004</v>
      </c>
      <c r="F692" s="13"/>
      <c r="G692" s="13"/>
      <c r="H692" s="15">
        <v>2102006000</v>
      </c>
      <c r="I692" s="13" t="s">
        <v>1247</v>
      </c>
      <c r="J692" s="13"/>
      <c r="K692" s="13"/>
      <c r="L692" s="13"/>
      <c r="M692" s="13"/>
      <c r="N692" s="11" t="s">
        <v>56</v>
      </c>
    </row>
    <row r="693" spans="1:14" x14ac:dyDescent="0.3">
      <c r="A693" s="10">
        <v>3</v>
      </c>
      <c r="B693" s="11" t="s">
        <v>213</v>
      </c>
      <c r="C693" s="11" t="s">
        <v>215</v>
      </c>
      <c r="D693" s="11" t="s">
        <v>14</v>
      </c>
      <c r="E693" s="15">
        <v>9.7862909400000007</v>
      </c>
      <c r="F693" s="13"/>
      <c r="G693" s="13"/>
      <c r="H693" s="15">
        <v>2102006000</v>
      </c>
      <c r="I693" s="13" t="s">
        <v>1247</v>
      </c>
      <c r="J693" s="13"/>
      <c r="K693" s="13"/>
      <c r="L693" s="13"/>
      <c r="M693" s="13"/>
      <c r="N693" s="11" t="s">
        <v>56</v>
      </c>
    </row>
    <row r="694" spans="1:14" x14ac:dyDescent="0.3">
      <c r="A694" s="10">
        <v>3</v>
      </c>
      <c r="B694" s="11" t="s">
        <v>213</v>
      </c>
      <c r="C694" s="11" t="s">
        <v>216</v>
      </c>
      <c r="D694" s="11" t="s">
        <v>14</v>
      </c>
      <c r="E694" s="15">
        <v>21.095370500000001</v>
      </c>
      <c r="F694" s="13"/>
      <c r="G694" s="13"/>
      <c r="H694" s="15">
        <v>2102006000</v>
      </c>
      <c r="I694" s="13" t="s">
        <v>1247</v>
      </c>
      <c r="J694" s="13"/>
      <c r="K694" s="13"/>
      <c r="L694" s="13"/>
      <c r="M694" s="13"/>
      <c r="N694" s="11" t="s">
        <v>56</v>
      </c>
    </row>
    <row r="695" spans="1:14" x14ac:dyDescent="0.3">
      <c r="A695" s="10">
        <v>3</v>
      </c>
      <c r="B695" s="11" t="s">
        <v>213</v>
      </c>
      <c r="C695" s="11" t="s">
        <v>217</v>
      </c>
      <c r="D695" s="11" t="s">
        <v>14</v>
      </c>
      <c r="E695" s="15">
        <v>72.825700130000001</v>
      </c>
      <c r="F695" s="13"/>
      <c r="G695" s="13"/>
      <c r="H695" s="15">
        <v>2102006000</v>
      </c>
      <c r="I695" s="13" t="s">
        <v>1247</v>
      </c>
      <c r="J695" s="13"/>
      <c r="K695" s="13"/>
      <c r="L695" s="13"/>
      <c r="M695" s="13"/>
      <c r="N695" s="11" t="s">
        <v>56</v>
      </c>
    </row>
    <row r="696" spans="1:14" x14ac:dyDescent="0.3">
      <c r="A696" s="10">
        <v>3</v>
      </c>
      <c r="B696" s="11" t="s">
        <v>213</v>
      </c>
      <c r="C696" s="11" t="s">
        <v>218</v>
      </c>
      <c r="D696" s="11" t="s">
        <v>14</v>
      </c>
      <c r="E696" s="15">
        <v>80.909483050000006</v>
      </c>
      <c r="F696" s="13"/>
      <c r="G696" s="13"/>
      <c r="H696" s="15">
        <v>2102006000</v>
      </c>
      <c r="I696" s="13" t="s">
        <v>1247</v>
      </c>
      <c r="J696" s="13"/>
      <c r="K696" s="13"/>
      <c r="L696" s="13"/>
      <c r="M696" s="13"/>
      <c r="N696" s="11" t="s">
        <v>56</v>
      </c>
    </row>
    <row r="697" spans="1:14" x14ac:dyDescent="0.3">
      <c r="A697" s="10">
        <v>3</v>
      </c>
      <c r="B697" s="11" t="s">
        <v>213</v>
      </c>
      <c r="C697" s="11" t="s">
        <v>214</v>
      </c>
      <c r="D697" s="11" t="s">
        <v>16</v>
      </c>
      <c r="E697" s="15">
        <v>9.1078288155214905E-4</v>
      </c>
      <c r="F697" s="13"/>
      <c r="G697" s="13"/>
      <c r="H697" s="15">
        <v>2103005000</v>
      </c>
      <c r="I697" s="13" t="s">
        <v>1248</v>
      </c>
      <c r="J697" s="13"/>
      <c r="K697" s="13"/>
      <c r="L697" s="13"/>
      <c r="M697" s="13"/>
      <c r="N697" s="11" t="s">
        <v>56</v>
      </c>
    </row>
    <row r="698" spans="1:14" x14ac:dyDescent="0.3">
      <c r="A698" s="10">
        <v>3</v>
      </c>
      <c r="B698" s="11" t="s">
        <v>213</v>
      </c>
      <c r="C698" s="11" t="s">
        <v>215</v>
      </c>
      <c r="D698" s="11" t="s">
        <v>16</v>
      </c>
      <c r="E698" s="15">
        <v>1.7224947589326311E-3</v>
      </c>
      <c r="F698" s="13"/>
      <c r="G698" s="13"/>
      <c r="H698" s="15">
        <v>2103005000</v>
      </c>
      <c r="I698" s="13" t="s">
        <v>1248</v>
      </c>
      <c r="J698" s="13"/>
      <c r="K698" s="13"/>
      <c r="L698" s="13"/>
      <c r="M698" s="13"/>
      <c r="N698" s="11" t="s">
        <v>56</v>
      </c>
    </row>
    <row r="699" spans="1:14" x14ac:dyDescent="0.3">
      <c r="A699" s="10">
        <v>3</v>
      </c>
      <c r="B699" s="11" t="s">
        <v>213</v>
      </c>
      <c r="C699" s="11" t="s">
        <v>216</v>
      </c>
      <c r="D699" s="11" t="s">
        <v>16</v>
      </c>
      <c r="E699" s="15">
        <v>4.4855895772975274E-3</v>
      </c>
      <c r="F699" s="13"/>
      <c r="G699" s="13"/>
      <c r="H699" s="15">
        <v>2103005000</v>
      </c>
      <c r="I699" s="13" t="s">
        <v>1248</v>
      </c>
      <c r="J699" s="13"/>
      <c r="K699" s="13"/>
      <c r="L699" s="13"/>
      <c r="M699" s="13"/>
      <c r="N699" s="11" t="s">
        <v>56</v>
      </c>
    </row>
    <row r="700" spans="1:14" x14ac:dyDescent="0.3">
      <c r="A700" s="10">
        <v>3</v>
      </c>
      <c r="B700" s="11" t="s">
        <v>213</v>
      </c>
      <c r="C700" s="11" t="s">
        <v>217</v>
      </c>
      <c r="D700" s="11" t="s">
        <v>16</v>
      </c>
      <c r="E700" s="15">
        <v>2.4277939357360119E-2</v>
      </c>
      <c r="F700" s="13"/>
      <c r="G700" s="13"/>
      <c r="H700" s="15">
        <v>2103005000</v>
      </c>
      <c r="I700" s="13" t="s">
        <v>1248</v>
      </c>
      <c r="J700" s="13"/>
      <c r="K700" s="13"/>
      <c r="L700" s="13"/>
      <c r="M700" s="13"/>
      <c r="N700" s="11" t="s">
        <v>56</v>
      </c>
    </row>
    <row r="701" spans="1:14" x14ac:dyDescent="0.3">
      <c r="A701" s="10">
        <v>3</v>
      </c>
      <c r="B701" s="11" t="s">
        <v>213</v>
      </c>
      <c r="C701" s="11" t="s">
        <v>218</v>
      </c>
      <c r="D701" s="11" t="s">
        <v>16</v>
      </c>
      <c r="E701" s="15">
        <v>1.2915455593939647E-2</v>
      </c>
      <c r="F701" s="13"/>
      <c r="G701" s="13"/>
      <c r="H701" s="15">
        <v>2103005000</v>
      </c>
      <c r="I701" s="13" t="s">
        <v>1248</v>
      </c>
      <c r="J701" s="13"/>
      <c r="K701" s="13"/>
      <c r="L701" s="13"/>
      <c r="M701" s="13"/>
      <c r="N701" s="11" t="s">
        <v>56</v>
      </c>
    </row>
    <row r="702" spans="1:14" x14ac:dyDescent="0.3">
      <c r="A702" s="10">
        <v>3</v>
      </c>
      <c r="B702" s="11" t="s">
        <v>213</v>
      </c>
      <c r="C702" s="11" t="s">
        <v>214</v>
      </c>
      <c r="D702" s="11" t="s">
        <v>14</v>
      </c>
      <c r="E702" s="15">
        <v>4.4330140252538237E-2</v>
      </c>
      <c r="F702" s="13"/>
      <c r="G702" s="13"/>
      <c r="H702" s="15">
        <v>2103005000</v>
      </c>
      <c r="I702" s="13" t="s">
        <v>1248</v>
      </c>
      <c r="J702" s="13"/>
      <c r="K702" s="13"/>
      <c r="L702" s="13"/>
      <c r="M702" s="13"/>
      <c r="N702" s="11" t="s">
        <v>56</v>
      </c>
    </row>
    <row r="703" spans="1:14" x14ac:dyDescent="0.3">
      <c r="A703" s="10">
        <v>3</v>
      </c>
      <c r="B703" s="11" t="s">
        <v>213</v>
      </c>
      <c r="C703" s="11" t="s">
        <v>215</v>
      </c>
      <c r="D703" s="11" t="s">
        <v>14</v>
      </c>
      <c r="E703" s="15">
        <v>8.3838240479021886E-2</v>
      </c>
      <c r="F703" s="13"/>
      <c r="G703" s="13"/>
      <c r="H703" s="15">
        <v>2103005000</v>
      </c>
      <c r="I703" s="13" t="s">
        <v>1248</v>
      </c>
      <c r="J703" s="13"/>
      <c r="K703" s="13"/>
      <c r="L703" s="13"/>
      <c r="M703" s="13"/>
      <c r="N703" s="11" t="s">
        <v>56</v>
      </c>
    </row>
    <row r="704" spans="1:14" x14ac:dyDescent="0.3">
      <c r="A704" s="10">
        <v>3</v>
      </c>
      <c r="B704" s="11" t="s">
        <v>213</v>
      </c>
      <c r="C704" s="11" t="s">
        <v>216</v>
      </c>
      <c r="D704" s="11" t="s">
        <v>14</v>
      </c>
      <c r="E704" s="15">
        <v>0.21832515641713629</v>
      </c>
      <c r="F704" s="13"/>
      <c r="G704" s="13"/>
      <c r="H704" s="15">
        <v>2103005000</v>
      </c>
      <c r="I704" s="13" t="s">
        <v>1248</v>
      </c>
      <c r="J704" s="13"/>
      <c r="K704" s="13"/>
      <c r="L704" s="13"/>
      <c r="M704" s="13"/>
      <c r="N704" s="11" t="s">
        <v>56</v>
      </c>
    </row>
    <row r="705" spans="1:14" x14ac:dyDescent="0.3">
      <c r="A705" s="10">
        <v>3</v>
      </c>
      <c r="B705" s="11" t="s">
        <v>213</v>
      </c>
      <c r="C705" s="11" t="s">
        <v>217</v>
      </c>
      <c r="D705" s="11" t="s">
        <v>14</v>
      </c>
      <c r="E705" s="15">
        <v>1.1816696147387671</v>
      </c>
      <c r="F705" s="13"/>
      <c r="G705" s="13"/>
      <c r="H705" s="15">
        <v>2103005000</v>
      </c>
      <c r="I705" s="13" t="s">
        <v>1248</v>
      </c>
      <c r="J705" s="13"/>
      <c r="K705" s="13"/>
      <c r="L705" s="13"/>
      <c r="M705" s="13"/>
      <c r="N705" s="11" t="s">
        <v>56</v>
      </c>
    </row>
    <row r="706" spans="1:14" x14ac:dyDescent="0.3">
      <c r="A706" s="10">
        <v>3</v>
      </c>
      <c r="B706" s="11" t="s">
        <v>213</v>
      </c>
      <c r="C706" s="11" t="s">
        <v>218</v>
      </c>
      <c r="D706" s="11" t="s">
        <v>14</v>
      </c>
      <c r="E706" s="15">
        <v>0.62862836961653157</v>
      </c>
      <c r="F706" s="13"/>
      <c r="G706" s="13"/>
      <c r="H706" s="15">
        <v>2103005000</v>
      </c>
      <c r="I706" s="13" t="s">
        <v>1248</v>
      </c>
      <c r="J706" s="13"/>
      <c r="K706" s="13"/>
      <c r="L706" s="13"/>
      <c r="M706" s="13"/>
      <c r="N706" s="11" t="s">
        <v>56</v>
      </c>
    </row>
    <row r="707" spans="1:14" x14ac:dyDescent="0.3">
      <c r="A707" s="10">
        <v>3</v>
      </c>
      <c r="B707" s="11" t="s">
        <v>213</v>
      </c>
      <c r="C707" s="11" t="s">
        <v>214</v>
      </c>
      <c r="D707" s="11" t="s">
        <v>16</v>
      </c>
      <c r="E707" s="16">
        <v>9.5304080664840402E-5</v>
      </c>
      <c r="F707" s="13"/>
      <c r="G707" s="13"/>
      <c r="H707" s="15">
        <v>2102005000</v>
      </c>
      <c r="I707" s="13" t="s">
        <v>1249</v>
      </c>
      <c r="J707" s="13"/>
      <c r="K707" s="13"/>
      <c r="L707" s="13"/>
      <c r="M707" s="13"/>
      <c r="N707" s="11" t="s">
        <v>56</v>
      </c>
    </row>
    <row r="708" spans="1:14" x14ac:dyDescent="0.3">
      <c r="A708" s="10">
        <v>3</v>
      </c>
      <c r="B708" s="11" t="s">
        <v>213</v>
      </c>
      <c r="C708" s="11" t="s">
        <v>215</v>
      </c>
      <c r="D708" s="11" t="s">
        <v>16</v>
      </c>
      <c r="E708" s="16">
        <v>1.414225345887337E-4</v>
      </c>
      <c r="F708" s="13"/>
      <c r="G708" s="13"/>
      <c r="H708" s="15">
        <v>2102005000</v>
      </c>
      <c r="I708" s="13" t="s">
        <v>1249</v>
      </c>
      <c r="J708" s="13"/>
      <c r="K708" s="13"/>
      <c r="L708" s="13"/>
      <c r="M708" s="13"/>
      <c r="N708" s="11" t="s">
        <v>56</v>
      </c>
    </row>
    <row r="709" spans="1:14" x14ac:dyDescent="0.3">
      <c r="A709" s="10">
        <v>3</v>
      </c>
      <c r="B709" s="11" t="s">
        <v>213</v>
      </c>
      <c r="C709" s="11" t="s">
        <v>216</v>
      </c>
      <c r="D709" s="11" t="s">
        <v>16</v>
      </c>
      <c r="E709" s="16">
        <v>6.0999785170008528E-4</v>
      </c>
      <c r="F709" s="13"/>
      <c r="G709" s="13"/>
      <c r="H709" s="15">
        <v>2102005000</v>
      </c>
      <c r="I709" s="13" t="s">
        <v>1249</v>
      </c>
      <c r="J709" s="13"/>
      <c r="K709" s="13"/>
      <c r="L709" s="13"/>
      <c r="M709" s="13"/>
      <c r="N709" s="11" t="s">
        <v>56</v>
      </c>
    </row>
    <row r="710" spans="1:14" x14ac:dyDescent="0.3">
      <c r="A710" s="10">
        <v>3</v>
      </c>
      <c r="B710" s="11" t="s">
        <v>213</v>
      </c>
      <c r="C710" s="11" t="s">
        <v>217</v>
      </c>
      <c r="D710" s="11" t="s">
        <v>16</v>
      </c>
      <c r="E710" s="16">
        <v>1.1851851396210782E-3</v>
      </c>
      <c r="F710" s="13"/>
      <c r="G710" s="13"/>
      <c r="H710" s="15">
        <v>2102005000</v>
      </c>
      <c r="I710" s="13" t="s">
        <v>1249</v>
      </c>
      <c r="J710" s="13"/>
      <c r="K710" s="13"/>
      <c r="L710" s="13"/>
      <c r="M710" s="13"/>
      <c r="N710" s="11" t="s">
        <v>56</v>
      </c>
    </row>
    <row r="711" spans="1:14" x14ac:dyDescent="0.3">
      <c r="A711" s="10">
        <v>3</v>
      </c>
      <c r="B711" s="11" t="s">
        <v>213</v>
      </c>
      <c r="C711" s="11" t="s">
        <v>218</v>
      </c>
      <c r="D711" s="11" t="s">
        <v>16</v>
      </c>
      <c r="E711" s="16">
        <v>1.4458948290706514E-3</v>
      </c>
      <c r="F711" s="13"/>
      <c r="G711" s="13"/>
      <c r="H711" s="15">
        <v>2102005000</v>
      </c>
      <c r="I711" s="13" t="s">
        <v>1249</v>
      </c>
      <c r="J711" s="13"/>
      <c r="K711" s="13"/>
      <c r="L711" s="13"/>
      <c r="M711" s="13"/>
      <c r="N711" s="11" t="s">
        <v>56</v>
      </c>
    </row>
    <row r="712" spans="1:14" x14ac:dyDescent="0.3">
      <c r="A712" s="10">
        <v>3</v>
      </c>
      <c r="B712" s="11" t="s">
        <v>213</v>
      </c>
      <c r="C712" s="11" t="s">
        <v>214</v>
      </c>
      <c r="D712" s="11" t="s">
        <v>14</v>
      </c>
      <c r="E712" s="16">
        <v>1.8720444416307935E-2</v>
      </c>
      <c r="F712" s="13"/>
      <c r="G712" s="13"/>
      <c r="H712" s="15">
        <v>2102005000</v>
      </c>
      <c r="I712" s="13" t="s">
        <v>1249</v>
      </c>
      <c r="J712" s="13"/>
      <c r="K712" s="13"/>
      <c r="L712" s="13"/>
      <c r="M712" s="13"/>
      <c r="N712" s="11" t="s">
        <v>56</v>
      </c>
    </row>
    <row r="713" spans="1:14" x14ac:dyDescent="0.3">
      <c r="A713" s="10">
        <v>3</v>
      </c>
      <c r="B713" s="11" t="s">
        <v>213</v>
      </c>
      <c r="C713" s="11" t="s">
        <v>215</v>
      </c>
      <c r="D713" s="11" t="s">
        <v>14</v>
      </c>
      <c r="E713" s="16">
        <v>2.7779426437072683E-2</v>
      </c>
      <c r="F713" s="13"/>
      <c r="G713" s="13"/>
      <c r="H713" s="15">
        <v>2102005000</v>
      </c>
      <c r="I713" s="13" t="s">
        <v>1249</v>
      </c>
      <c r="J713" s="13"/>
      <c r="K713" s="13"/>
      <c r="L713" s="13"/>
      <c r="M713" s="13"/>
      <c r="N713" s="11" t="s">
        <v>56</v>
      </c>
    </row>
    <row r="714" spans="1:14" x14ac:dyDescent="0.3">
      <c r="A714" s="10">
        <v>3</v>
      </c>
      <c r="B714" s="11" t="s">
        <v>213</v>
      </c>
      <c r="C714" s="11" t="s">
        <v>216</v>
      </c>
      <c r="D714" s="11" t="s">
        <v>14</v>
      </c>
      <c r="E714" s="16">
        <v>0.11982100658394529</v>
      </c>
      <c r="F714" s="13"/>
      <c r="G714" s="13"/>
      <c r="H714" s="15">
        <v>2102005000</v>
      </c>
      <c r="I714" s="13" t="s">
        <v>1249</v>
      </c>
      <c r="J714" s="13"/>
      <c r="K714" s="13"/>
      <c r="L714" s="13"/>
      <c r="M714" s="13"/>
      <c r="N714" s="11" t="s">
        <v>56</v>
      </c>
    </row>
    <row r="715" spans="1:14" x14ac:dyDescent="0.3">
      <c r="A715" s="10">
        <v>3</v>
      </c>
      <c r="B715" s="11" t="s">
        <v>213</v>
      </c>
      <c r="C715" s="11" t="s">
        <v>217</v>
      </c>
      <c r="D715" s="11" t="s">
        <v>14</v>
      </c>
      <c r="E715" s="16">
        <v>0.23280422385414032</v>
      </c>
      <c r="F715" s="13"/>
      <c r="G715" s="13"/>
      <c r="H715" s="15">
        <v>2102005000</v>
      </c>
      <c r="I715" s="13" t="s">
        <v>1249</v>
      </c>
      <c r="J715" s="13"/>
      <c r="K715" s="13"/>
      <c r="L715" s="13"/>
      <c r="M715" s="13"/>
      <c r="N715" s="11" t="s">
        <v>56</v>
      </c>
    </row>
    <row r="716" spans="1:14" x14ac:dyDescent="0.3">
      <c r="A716" s="10">
        <v>3</v>
      </c>
      <c r="B716" s="11" t="s">
        <v>213</v>
      </c>
      <c r="C716" s="11" t="s">
        <v>218</v>
      </c>
      <c r="D716" s="11" t="s">
        <v>14</v>
      </c>
      <c r="E716" s="16">
        <v>0.2840150557103065</v>
      </c>
      <c r="F716" s="13"/>
      <c r="G716" s="13"/>
      <c r="H716" s="15">
        <v>2102005000</v>
      </c>
      <c r="I716" s="13" t="s">
        <v>1249</v>
      </c>
      <c r="J716" s="13"/>
      <c r="K716" s="13"/>
      <c r="L716" s="13"/>
      <c r="M716" s="13"/>
      <c r="N716" s="11" t="s">
        <v>56</v>
      </c>
    </row>
    <row r="717" spans="1:14" x14ac:dyDescent="0.3">
      <c r="A717" s="10">
        <v>3</v>
      </c>
      <c r="B717" s="11" t="s">
        <v>213</v>
      </c>
      <c r="C717" s="11" t="s">
        <v>215</v>
      </c>
      <c r="D717" s="11" t="s">
        <v>16</v>
      </c>
      <c r="E717" s="17">
        <v>2.97</v>
      </c>
      <c r="F717" s="13"/>
      <c r="G717" s="13"/>
      <c r="H717" s="15">
        <v>2302050000</v>
      </c>
      <c r="I717" s="13" t="s">
        <v>1250</v>
      </c>
      <c r="J717" s="13"/>
      <c r="K717" s="13"/>
      <c r="L717" s="13"/>
      <c r="M717" s="13"/>
      <c r="N717" s="11" t="s">
        <v>56</v>
      </c>
    </row>
    <row r="718" spans="1:14" x14ac:dyDescent="0.3">
      <c r="A718" s="10">
        <v>3</v>
      </c>
      <c r="B718" s="11" t="s">
        <v>213</v>
      </c>
      <c r="C718" s="11" t="s">
        <v>216</v>
      </c>
      <c r="D718" s="11" t="s">
        <v>16</v>
      </c>
      <c r="E718" s="17">
        <v>19.03</v>
      </c>
      <c r="F718" s="13"/>
      <c r="G718" s="13"/>
      <c r="H718" s="15">
        <v>2302050000</v>
      </c>
      <c r="I718" s="13" t="s">
        <v>1250</v>
      </c>
      <c r="J718" s="13"/>
      <c r="K718" s="13"/>
      <c r="L718" s="13"/>
      <c r="M718" s="13"/>
      <c r="N718" s="11" t="s">
        <v>56</v>
      </c>
    </row>
    <row r="719" spans="1:14" x14ac:dyDescent="0.3">
      <c r="A719" s="10">
        <v>3</v>
      </c>
      <c r="B719" s="11" t="s">
        <v>213</v>
      </c>
      <c r="C719" s="11" t="s">
        <v>217</v>
      </c>
      <c r="D719" s="11" t="s">
        <v>16</v>
      </c>
      <c r="E719" s="17">
        <v>56.1</v>
      </c>
      <c r="F719" s="13"/>
      <c r="G719" s="13"/>
      <c r="H719" s="15">
        <v>2302050000</v>
      </c>
      <c r="I719" s="13" t="s">
        <v>1250</v>
      </c>
      <c r="J719" s="13"/>
      <c r="K719" s="13"/>
      <c r="L719" s="13"/>
      <c r="M719" s="13"/>
      <c r="N719" s="11" t="s">
        <v>56</v>
      </c>
    </row>
    <row r="720" spans="1:14" x14ac:dyDescent="0.3">
      <c r="A720" s="10">
        <v>3</v>
      </c>
      <c r="B720" s="11" t="s">
        <v>213</v>
      </c>
      <c r="C720" s="11" t="s">
        <v>218</v>
      </c>
      <c r="D720" s="11" t="s">
        <v>16</v>
      </c>
      <c r="E720" s="17">
        <v>77.88</v>
      </c>
      <c r="F720" s="13"/>
      <c r="G720" s="13"/>
      <c r="H720" s="15">
        <v>2302050000</v>
      </c>
      <c r="I720" s="13" t="s">
        <v>1250</v>
      </c>
      <c r="J720" s="13"/>
      <c r="K720" s="13"/>
      <c r="L720" s="13"/>
      <c r="M720" s="13"/>
      <c r="N720" s="11" t="s">
        <v>56</v>
      </c>
    </row>
    <row r="721" spans="1:14" x14ac:dyDescent="0.3">
      <c r="A721" s="10">
        <v>3</v>
      </c>
      <c r="B721" s="11" t="s">
        <v>213</v>
      </c>
      <c r="C721" s="11" t="s">
        <v>214</v>
      </c>
      <c r="D721" s="11" t="s">
        <v>16</v>
      </c>
      <c r="E721" s="18">
        <v>3.5272421000000005E-2</v>
      </c>
      <c r="F721" s="13"/>
      <c r="G721" s="13"/>
      <c r="H721" s="15">
        <v>2302070001</v>
      </c>
      <c r="I721" s="13" t="s">
        <v>1251</v>
      </c>
      <c r="J721" s="13"/>
      <c r="K721" s="13"/>
      <c r="L721" s="13"/>
      <c r="M721" s="13"/>
      <c r="N721" s="11" t="s">
        <v>56</v>
      </c>
    </row>
    <row r="722" spans="1:14" x14ac:dyDescent="0.3">
      <c r="A722" s="10">
        <v>3</v>
      </c>
      <c r="B722" s="11" t="s">
        <v>213</v>
      </c>
      <c r="C722" s="11" t="s">
        <v>215</v>
      </c>
      <c r="D722" s="11" t="s">
        <v>16</v>
      </c>
      <c r="E722" s="18">
        <v>0</v>
      </c>
      <c r="F722" s="13"/>
      <c r="G722" s="13"/>
      <c r="H722" s="15">
        <v>2302070001</v>
      </c>
      <c r="I722" s="13" t="s">
        <v>1251</v>
      </c>
      <c r="J722" s="13"/>
      <c r="K722" s="13"/>
      <c r="L722" s="13"/>
      <c r="M722" s="13"/>
      <c r="N722" s="11" t="s">
        <v>56</v>
      </c>
    </row>
    <row r="723" spans="1:14" x14ac:dyDescent="0.3">
      <c r="A723" s="10">
        <v>3</v>
      </c>
      <c r="B723" s="11" t="s">
        <v>213</v>
      </c>
      <c r="C723" s="11" t="s">
        <v>216</v>
      </c>
      <c r="D723" s="11" t="s">
        <v>16</v>
      </c>
      <c r="E723" s="18">
        <v>2.0059859599999998</v>
      </c>
      <c r="F723" s="13"/>
      <c r="G723" s="13"/>
      <c r="H723" s="15">
        <v>2302070001</v>
      </c>
      <c r="I723" s="13" t="s">
        <v>1251</v>
      </c>
      <c r="J723" s="13"/>
      <c r="K723" s="13"/>
      <c r="L723" s="13"/>
      <c r="M723" s="13"/>
      <c r="N723" s="11" t="s">
        <v>56</v>
      </c>
    </row>
    <row r="724" spans="1:14" x14ac:dyDescent="0.3">
      <c r="A724" s="10">
        <v>3</v>
      </c>
      <c r="B724" s="11" t="s">
        <v>213</v>
      </c>
      <c r="C724" s="11" t="s">
        <v>217</v>
      </c>
      <c r="D724" s="11" t="s">
        <v>16</v>
      </c>
      <c r="E724" s="18">
        <v>0.50253199500000012</v>
      </c>
      <c r="F724" s="13"/>
      <c r="G724" s="13"/>
      <c r="H724" s="15">
        <v>2302070001</v>
      </c>
      <c r="I724" s="13" t="s">
        <v>1251</v>
      </c>
      <c r="J724" s="13"/>
      <c r="K724" s="13"/>
      <c r="L724" s="13"/>
      <c r="M724" s="13"/>
      <c r="N724" s="11" t="s">
        <v>56</v>
      </c>
    </row>
    <row r="725" spans="1:14" x14ac:dyDescent="0.3">
      <c r="A725" s="10">
        <v>3</v>
      </c>
      <c r="B725" s="11" t="s">
        <v>213</v>
      </c>
      <c r="C725" s="11" t="s">
        <v>218</v>
      </c>
      <c r="D725" s="11" t="s">
        <v>16</v>
      </c>
      <c r="E725" s="18">
        <v>0.15808898799999996</v>
      </c>
      <c r="F725" s="13"/>
      <c r="G725" s="13"/>
      <c r="H725" s="15">
        <v>2302070001</v>
      </c>
      <c r="I725" s="13" t="s">
        <v>1251</v>
      </c>
      <c r="J725" s="13"/>
      <c r="K725" s="13"/>
      <c r="L725" s="13"/>
      <c r="M725" s="13"/>
      <c r="N725" s="11" t="s">
        <v>56</v>
      </c>
    </row>
    <row r="726" spans="1:14" x14ac:dyDescent="0.3">
      <c r="A726" s="10">
        <v>3</v>
      </c>
      <c r="B726" s="11" t="s">
        <v>213</v>
      </c>
      <c r="C726" s="11" t="s">
        <v>214</v>
      </c>
      <c r="D726" s="11" t="s">
        <v>16</v>
      </c>
      <c r="E726" s="19">
        <v>6.1520804748872813E-4</v>
      </c>
      <c r="F726" s="13"/>
      <c r="G726" s="13"/>
      <c r="H726" s="15">
        <v>2102004001</v>
      </c>
      <c r="I726" s="13" t="s">
        <v>1252</v>
      </c>
      <c r="J726" s="13"/>
      <c r="K726" s="13"/>
      <c r="L726" s="13"/>
      <c r="M726" s="13"/>
      <c r="N726" s="11" t="s">
        <v>56</v>
      </c>
    </row>
    <row r="727" spans="1:14" x14ac:dyDescent="0.3">
      <c r="A727" s="10">
        <v>3</v>
      </c>
      <c r="B727" s="11" t="s">
        <v>213</v>
      </c>
      <c r="C727" s="11" t="s">
        <v>215</v>
      </c>
      <c r="D727" s="11" t="s">
        <v>16</v>
      </c>
      <c r="E727" s="19">
        <v>8.3511289124250422E-4</v>
      </c>
      <c r="F727" s="13"/>
      <c r="G727" s="13"/>
      <c r="H727" s="15">
        <v>2102004001</v>
      </c>
      <c r="I727" s="13" t="s">
        <v>1252</v>
      </c>
      <c r="J727" s="13"/>
      <c r="K727" s="13"/>
      <c r="L727" s="13"/>
      <c r="M727" s="13"/>
      <c r="N727" s="11" t="s">
        <v>56</v>
      </c>
    </row>
    <row r="728" spans="1:14" x14ac:dyDescent="0.3">
      <c r="A728" s="10">
        <v>3</v>
      </c>
      <c r="B728" s="11" t="s">
        <v>213</v>
      </c>
      <c r="C728" s="11" t="s">
        <v>216</v>
      </c>
      <c r="D728" s="11" t="s">
        <v>16</v>
      </c>
      <c r="E728" s="19">
        <v>9.0500670857605219E-4</v>
      </c>
      <c r="F728" s="13"/>
      <c r="G728" s="13"/>
      <c r="H728" s="15">
        <v>2102004001</v>
      </c>
      <c r="I728" s="13" t="s">
        <v>1252</v>
      </c>
      <c r="J728" s="13"/>
      <c r="K728" s="13"/>
      <c r="L728" s="13"/>
      <c r="M728" s="13"/>
      <c r="N728" s="11" t="s">
        <v>56</v>
      </c>
    </row>
    <row r="729" spans="1:14" x14ac:dyDescent="0.3">
      <c r="A729" s="10">
        <v>3</v>
      </c>
      <c r="B729" s="11" t="s">
        <v>213</v>
      </c>
      <c r="C729" s="11" t="s">
        <v>217</v>
      </c>
      <c r="D729" s="11" t="s">
        <v>16</v>
      </c>
      <c r="E729" s="19">
        <v>6.6654557876676193E-3</v>
      </c>
      <c r="F729" s="13"/>
      <c r="G729" s="13"/>
      <c r="H729" s="15">
        <v>2102004001</v>
      </c>
      <c r="I729" s="13" t="s">
        <v>1252</v>
      </c>
      <c r="J729" s="13"/>
      <c r="K729" s="13"/>
      <c r="L729" s="13"/>
      <c r="M729" s="13"/>
      <c r="N729" s="11" t="s">
        <v>56</v>
      </c>
    </row>
    <row r="730" spans="1:14" x14ac:dyDescent="0.3">
      <c r="A730" s="10">
        <v>3</v>
      </c>
      <c r="B730" s="11" t="s">
        <v>213</v>
      </c>
      <c r="C730" s="11" t="s">
        <v>218</v>
      </c>
      <c r="D730" s="11" t="s">
        <v>16</v>
      </c>
      <c r="E730" s="19">
        <v>7.8116978025486563E-3</v>
      </c>
      <c r="F730" s="13"/>
      <c r="G730" s="13"/>
      <c r="H730" s="15">
        <v>2102004001</v>
      </c>
      <c r="I730" s="13" t="s">
        <v>1252</v>
      </c>
      <c r="J730" s="13"/>
      <c r="K730" s="13"/>
      <c r="L730" s="13"/>
      <c r="M730" s="13"/>
      <c r="N730" s="11" t="s">
        <v>56</v>
      </c>
    </row>
    <row r="731" spans="1:14" x14ac:dyDescent="0.3">
      <c r="A731" s="10">
        <v>3</v>
      </c>
      <c r="B731" s="11" t="s">
        <v>213</v>
      </c>
      <c r="C731" s="11" t="s">
        <v>214</v>
      </c>
      <c r="D731" s="11" t="s">
        <v>16</v>
      </c>
      <c r="E731" s="19">
        <v>8.6129126648421928E-2</v>
      </c>
      <c r="F731" s="13"/>
      <c r="G731" s="13"/>
      <c r="H731" s="15">
        <v>2102004002</v>
      </c>
      <c r="I731" s="13" t="s">
        <v>1252</v>
      </c>
      <c r="J731" s="13"/>
      <c r="K731" s="13"/>
      <c r="L731" s="13"/>
      <c r="M731" s="13"/>
      <c r="N731" s="11" t="s">
        <v>56</v>
      </c>
    </row>
    <row r="732" spans="1:14" x14ac:dyDescent="0.3">
      <c r="A732" s="10">
        <v>3</v>
      </c>
      <c r="B732" s="11" t="s">
        <v>213</v>
      </c>
      <c r="C732" s="11" t="s">
        <v>215</v>
      </c>
      <c r="D732" s="11" t="s">
        <v>16</v>
      </c>
      <c r="E732" s="19">
        <v>0.1169158047739506</v>
      </c>
      <c r="F732" s="13"/>
      <c r="G732" s="13"/>
      <c r="H732" s="15">
        <v>2102004002</v>
      </c>
      <c r="I732" s="13" t="s">
        <v>1252</v>
      </c>
      <c r="J732" s="13"/>
      <c r="K732" s="13"/>
      <c r="L732" s="13"/>
      <c r="M732" s="13"/>
      <c r="N732" s="11" t="s">
        <v>56</v>
      </c>
    </row>
    <row r="733" spans="1:14" x14ac:dyDescent="0.3">
      <c r="A733" s="10">
        <v>3</v>
      </c>
      <c r="B733" s="11" t="s">
        <v>213</v>
      </c>
      <c r="C733" s="11" t="s">
        <v>216</v>
      </c>
      <c r="D733" s="11" t="s">
        <v>16</v>
      </c>
      <c r="E733" s="19">
        <v>0.12670093920064732</v>
      </c>
      <c r="F733" s="13"/>
      <c r="G733" s="13"/>
      <c r="H733" s="15">
        <v>2102004002</v>
      </c>
      <c r="I733" s="13" t="s">
        <v>1252</v>
      </c>
      <c r="J733" s="13"/>
      <c r="K733" s="13"/>
      <c r="L733" s="13"/>
      <c r="M733" s="13"/>
      <c r="N733" s="11" t="s">
        <v>56</v>
      </c>
    </row>
    <row r="734" spans="1:14" x14ac:dyDescent="0.3">
      <c r="A734" s="10">
        <v>3</v>
      </c>
      <c r="B734" s="11" t="s">
        <v>213</v>
      </c>
      <c r="C734" s="11" t="s">
        <v>217</v>
      </c>
      <c r="D734" s="11" t="s">
        <v>16</v>
      </c>
      <c r="E734" s="19">
        <v>0.93316381027346662</v>
      </c>
      <c r="F734" s="13"/>
      <c r="G734" s="13"/>
      <c r="H734" s="15">
        <v>2102004002</v>
      </c>
      <c r="I734" s="13" t="s">
        <v>1252</v>
      </c>
      <c r="J734" s="13"/>
      <c r="K734" s="13"/>
      <c r="L734" s="13"/>
      <c r="M734" s="13"/>
      <c r="N734" s="11" t="s">
        <v>56</v>
      </c>
    </row>
    <row r="735" spans="1:14" x14ac:dyDescent="0.3">
      <c r="A735" s="10">
        <v>3</v>
      </c>
      <c r="B735" s="11" t="s">
        <v>213</v>
      </c>
      <c r="C735" s="11" t="s">
        <v>218</v>
      </c>
      <c r="D735" s="11" t="s">
        <v>16</v>
      </c>
      <c r="E735" s="19">
        <v>1.0936376923568121</v>
      </c>
      <c r="F735" s="13"/>
      <c r="G735" s="13"/>
      <c r="H735" s="15">
        <v>2102004002</v>
      </c>
      <c r="I735" s="13" t="s">
        <v>1252</v>
      </c>
      <c r="J735" s="13"/>
      <c r="K735" s="13"/>
      <c r="L735" s="13"/>
      <c r="M735" s="13"/>
      <c r="N735" s="11" t="s">
        <v>56</v>
      </c>
    </row>
    <row r="736" spans="1:14" x14ac:dyDescent="0.3">
      <c r="A736" s="10">
        <v>3</v>
      </c>
      <c r="B736" s="11" t="s">
        <v>213</v>
      </c>
      <c r="C736" s="11" t="s">
        <v>214</v>
      </c>
      <c r="D736" s="11" t="s">
        <v>14</v>
      </c>
      <c r="E736" s="19">
        <v>6.1520804748872809E-2</v>
      </c>
      <c r="F736" s="13"/>
      <c r="G736" s="13"/>
      <c r="H736" s="15">
        <v>2102004001</v>
      </c>
      <c r="I736" s="13" t="s">
        <v>1252</v>
      </c>
      <c r="J736" s="13"/>
      <c r="K736" s="13"/>
      <c r="L736" s="13"/>
      <c r="M736" s="13"/>
      <c r="N736" s="11" t="s">
        <v>56</v>
      </c>
    </row>
    <row r="737" spans="1:14" x14ac:dyDescent="0.3">
      <c r="A737" s="10">
        <v>3</v>
      </c>
      <c r="B737" s="11" t="s">
        <v>213</v>
      </c>
      <c r="C737" s="11" t="s">
        <v>215</v>
      </c>
      <c r="D737" s="11" t="s">
        <v>14</v>
      </c>
      <c r="E737" s="19">
        <v>8.3511289124250404E-2</v>
      </c>
      <c r="F737" s="13"/>
      <c r="G737" s="13"/>
      <c r="H737" s="15">
        <v>2102004001</v>
      </c>
      <c r="I737" s="13" t="s">
        <v>1252</v>
      </c>
      <c r="J737" s="13"/>
      <c r="K737" s="13"/>
      <c r="L737" s="13"/>
      <c r="M737" s="13"/>
      <c r="N737" s="11" t="s">
        <v>56</v>
      </c>
    </row>
    <row r="738" spans="1:14" x14ac:dyDescent="0.3">
      <c r="A738" s="10">
        <v>3</v>
      </c>
      <c r="B738" s="11" t="s">
        <v>213</v>
      </c>
      <c r="C738" s="11" t="s">
        <v>216</v>
      </c>
      <c r="D738" s="11" t="s">
        <v>14</v>
      </c>
      <c r="E738" s="19">
        <v>9.05006708576052E-2</v>
      </c>
      <c r="F738" s="13"/>
      <c r="G738" s="13"/>
      <c r="H738" s="15">
        <v>2102004001</v>
      </c>
      <c r="I738" s="13" t="s">
        <v>1252</v>
      </c>
      <c r="J738" s="13"/>
      <c r="K738" s="13"/>
      <c r="L738" s="13"/>
      <c r="M738" s="13"/>
      <c r="N738" s="11" t="s">
        <v>56</v>
      </c>
    </row>
    <row r="739" spans="1:14" x14ac:dyDescent="0.3">
      <c r="A739" s="10">
        <v>3</v>
      </c>
      <c r="B739" s="11" t="s">
        <v>213</v>
      </c>
      <c r="C739" s="11" t="s">
        <v>217</v>
      </c>
      <c r="D739" s="11" t="s">
        <v>14</v>
      </c>
      <c r="E739" s="19">
        <v>0.66654557876676201</v>
      </c>
      <c r="F739" s="13"/>
      <c r="G739" s="13"/>
      <c r="H739" s="15">
        <v>2102004001</v>
      </c>
      <c r="I739" s="13" t="s">
        <v>1252</v>
      </c>
      <c r="J739" s="13"/>
      <c r="K739" s="13"/>
      <c r="L739" s="13"/>
      <c r="M739" s="13"/>
      <c r="N739" s="11" t="s">
        <v>56</v>
      </c>
    </row>
    <row r="740" spans="1:14" x14ac:dyDescent="0.3">
      <c r="A740" s="10">
        <v>3</v>
      </c>
      <c r="B740" s="11" t="s">
        <v>213</v>
      </c>
      <c r="C740" s="11" t="s">
        <v>218</v>
      </c>
      <c r="D740" s="11" t="s">
        <v>14</v>
      </c>
      <c r="E740" s="19">
        <v>5.4173612867270328E-2</v>
      </c>
      <c r="F740" s="13"/>
      <c r="G740" s="13"/>
      <c r="H740" s="15">
        <v>2102004001</v>
      </c>
      <c r="I740" s="13" t="s">
        <v>1252</v>
      </c>
      <c r="J740" s="13"/>
      <c r="K740" s="13"/>
      <c r="L740" s="13"/>
      <c r="M740" s="13"/>
      <c r="N740" s="11" t="s">
        <v>56</v>
      </c>
    </row>
    <row r="741" spans="1:14" x14ac:dyDescent="0.3">
      <c r="A741" s="10">
        <v>3</v>
      </c>
      <c r="B741" s="11" t="s">
        <v>213</v>
      </c>
      <c r="C741" s="11" t="s">
        <v>214</v>
      </c>
      <c r="D741" s="11" t="s">
        <v>14</v>
      </c>
      <c r="E741" s="19">
        <v>1.2386188689439726</v>
      </c>
      <c r="F741" s="13"/>
      <c r="G741" s="13"/>
      <c r="H741" s="15">
        <v>2102004002</v>
      </c>
      <c r="I741" s="13" t="s">
        <v>1252</v>
      </c>
      <c r="J741" s="13"/>
      <c r="K741" s="13"/>
      <c r="L741" s="13"/>
      <c r="M741" s="13"/>
      <c r="N741" s="11" t="s">
        <v>56</v>
      </c>
    </row>
    <row r="742" spans="1:14" x14ac:dyDescent="0.3">
      <c r="A742" s="10">
        <v>3</v>
      </c>
      <c r="B742" s="11" t="s">
        <v>213</v>
      </c>
      <c r="C742" s="11" t="s">
        <v>215</v>
      </c>
      <c r="D742" s="11" t="s">
        <v>14</v>
      </c>
      <c r="E742" s="19">
        <v>1.6813606210349086</v>
      </c>
      <c r="F742" s="13"/>
      <c r="G742" s="13"/>
      <c r="H742" s="15">
        <v>2102004002</v>
      </c>
      <c r="I742" s="13" t="s">
        <v>1252</v>
      </c>
      <c r="J742" s="13"/>
      <c r="K742" s="13"/>
      <c r="L742" s="13"/>
      <c r="M742" s="13"/>
      <c r="N742" s="11" t="s">
        <v>56</v>
      </c>
    </row>
    <row r="743" spans="1:14" x14ac:dyDescent="0.3">
      <c r="A743" s="10">
        <v>3</v>
      </c>
      <c r="B743" s="11" t="s">
        <v>213</v>
      </c>
      <c r="C743" s="11" t="s">
        <v>216</v>
      </c>
      <c r="D743" s="11" t="s">
        <v>14</v>
      </c>
      <c r="E743" s="19">
        <v>1.8220801732664518</v>
      </c>
      <c r="F743" s="13"/>
      <c r="G743" s="13"/>
      <c r="H743" s="15">
        <v>2102004002</v>
      </c>
      <c r="I743" s="13" t="s">
        <v>1252</v>
      </c>
      <c r="J743" s="13"/>
      <c r="K743" s="13"/>
      <c r="L743" s="13"/>
      <c r="M743" s="13"/>
      <c r="N743" s="11" t="s">
        <v>56</v>
      </c>
    </row>
    <row r="744" spans="1:14" x14ac:dyDescent="0.3">
      <c r="A744" s="10">
        <v>3</v>
      </c>
      <c r="B744" s="11" t="s">
        <v>213</v>
      </c>
      <c r="C744" s="11" t="s">
        <v>217</v>
      </c>
      <c r="D744" s="11" t="s">
        <v>14</v>
      </c>
      <c r="E744" s="19">
        <v>13.419784319170807</v>
      </c>
      <c r="F744" s="13"/>
      <c r="G744" s="13"/>
      <c r="H744" s="15">
        <v>2102004002</v>
      </c>
      <c r="I744" s="13" t="s">
        <v>1252</v>
      </c>
      <c r="J744" s="13"/>
      <c r="K744" s="13"/>
      <c r="L744" s="13"/>
      <c r="M744" s="13"/>
      <c r="N744" s="11" t="s">
        <v>56</v>
      </c>
    </row>
    <row r="745" spans="1:14" x14ac:dyDescent="0.3">
      <c r="A745" s="10">
        <v>3</v>
      </c>
      <c r="B745" s="11" t="s">
        <v>213</v>
      </c>
      <c r="C745" s="11" t="s">
        <v>218</v>
      </c>
      <c r="D745" s="11" t="s">
        <v>14</v>
      </c>
      <c r="E745" s="19">
        <v>1.0906954057277094</v>
      </c>
      <c r="F745" s="13"/>
      <c r="G745" s="13"/>
      <c r="H745" s="15">
        <v>2102004002</v>
      </c>
      <c r="I745" s="13" t="s">
        <v>1252</v>
      </c>
      <c r="J745" s="13"/>
      <c r="K745" s="13"/>
      <c r="L745" s="13"/>
      <c r="M745" s="13"/>
      <c r="N745" s="11" t="s">
        <v>56</v>
      </c>
    </row>
    <row r="746" spans="1:14" x14ac:dyDescent="0.3">
      <c r="A746" s="10">
        <v>3</v>
      </c>
      <c r="B746" s="11" t="s">
        <v>213</v>
      </c>
      <c r="C746" s="11" t="s">
        <v>214</v>
      </c>
      <c r="D746" s="11" t="s">
        <v>16</v>
      </c>
      <c r="E746" s="20">
        <v>1.68</v>
      </c>
      <c r="F746" s="13"/>
      <c r="G746" s="13"/>
      <c r="H746" s="15">
        <v>2660000000</v>
      </c>
      <c r="I746" s="13" t="s">
        <v>1253</v>
      </c>
      <c r="J746" s="13"/>
      <c r="K746" s="13"/>
      <c r="L746" s="13"/>
      <c r="M746" s="13"/>
      <c r="N746" s="11" t="s">
        <v>56</v>
      </c>
    </row>
    <row r="747" spans="1:14" x14ac:dyDescent="0.3">
      <c r="A747" s="10">
        <v>3</v>
      </c>
      <c r="B747" s="11" t="s">
        <v>213</v>
      </c>
      <c r="C747" s="11" t="s">
        <v>215</v>
      </c>
      <c r="D747" s="11" t="s">
        <v>16</v>
      </c>
      <c r="E747" s="20">
        <v>6.3</v>
      </c>
      <c r="F747" s="13"/>
      <c r="G747" s="13"/>
      <c r="H747" s="15">
        <v>2660000000</v>
      </c>
      <c r="I747" s="13" t="s">
        <v>1253</v>
      </c>
      <c r="J747" s="13"/>
      <c r="K747" s="13"/>
      <c r="L747" s="13"/>
      <c r="M747" s="13"/>
      <c r="N747" s="11" t="s">
        <v>56</v>
      </c>
    </row>
    <row r="748" spans="1:14" x14ac:dyDescent="0.3">
      <c r="A748" s="10">
        <v>3</v>
      </c>
      <c r="B748" s="11" t="s">
        <v>213</v>
      </c>
      <c r="C748" s="11" t="s">
        <v>216</v>
      </c>
      <c r="D748" s="11" t="s">
        <v>16</v>
      </c>
      <c r="E748" s="20">
        <v>7.14</v>
      </c>
      <c r="F748" s="13"/>
      <c r="G748" s="13"/>
      <c r="H748" s="15">
        <v>2660000000</v>
      </c>
      <c r="I748" s="13" t="s">
        <v>1253</v>
      </c>
      <c r="J748" s="13"/>
      <c r="K748" s="13"/>
      <c r="L748" s="13"/>
      <c r="M748" s="13"/>
      <c r="N748" s="11" t="s">
        <v>56</v>
      </c>
    </row>
    <row r="749" spans="1:14" x14ac:dyDescent="0.3">
      <c r="A749" s="10">
        <v>3</v>
      </c>
      <c r="B749" s="11" t="s">
        <v>213</v>
      </c>
      <c r="C749" s="11" t="s">
        <v>217</v>
      </c>
      <c r="D749" s="11" t="s">
        <v>16</v>
      </c>
      <c r="E749" s="20">
        <v>12.18</v>
      </c>
      <c r="F749" s="13"/>
      <c r="G749" s="13"/>
      <c r="H749" s="15">
        <v>2660000000</v>
      </c>
      <c r="I749" s="13" t="s">
        <v>1253</v>
      </c>
      <c r="J749" s="13"/>
      <c r="K749" s="13"/>
      <c r="L749" s="13"/>
      <c r="M749" s="13"/>
      <c r="N749" s="11" t="s">
        <v>56</v>
      </c>
    </row>
    <row r="750" spans="1:14" x14ac:dyDescent="0.3">
      <c r="A750" s="10">
        <v>3</v>
      </c>
      <c r="B750" s="11" t="s">
        <v>213</v>
      </c>
      <c r="C750" s="11" t="s">
        <v>218</v>
      </c>
      <c r="D750" s="11" t="s">
        <v>16</v>
      </c>
      <c r="E750" s="20">
        <v>15.12</v>
      </c>
      <c r="F750" s="13"/>
      <c r="G750" s="13"/>
      <c r="H750" s="15">
        <v>2660000000</v>
      </c>
      <c r="I750" s="13" t="s">
        <v>1253</v>
      </c>
      <c r="J750" s="13"/>
      <c r="K750" s="13"/>
      <c r="L750" s="13"/>
      <c r="M750" s="13"/>
      <c r="N750" s="11" t="s">
        <v>56</v>
      </c>
    </row>
    <row r="751" spans="1:14" x14ac:dyDescent="0.3">
      <c r="A751" s="10">
        <v>3</v>
      </c>
      <c r="B751" s="11" t="s">
        <v>213</v>
      </c>
      <c r="C751" s="11" t="s">
        <v>214</v>
      </c>
      <c r="D751" s="11" t="s">
        <v>16</v>
      </c>
      <c r="E751" s="18">
        <v>1.9425000000000001E-2</v>
      </c>
      <c r="F751" s="13"/>
      <c r="G751" s="13"/>
      <c r="H751" s="15">
        <v>2830000000</v>
      </c>
      <c r="I751" s="13" t="s">
        <v>1254</v>
      </c>
      <c r="J751" s="13"/>
      <c r="K751" s="13"/>
      <c r="L751" s="13"/>
      <c r="M751" s="13"/>
      <c r="N751" s="11" t="s">
        <v>56</v>
      </c>
    </row>
    <row r="752" spans="1:14" x14ac:dyDescent="0.3">
      <c r="A752" s="10">
        <v>3</v>
      </c>
      <c r="B752" s="11" t="s">
        <v>213</v>
      </c>
      <c r="C752" s="11" t="s">
        <v>215</v>
      </c>
      <c r="D752" s="11" t="s">
        <v>16</v>
      </c>
      <c r="E752" s="18">
        <v>0.15752749999999999</v>
      </c>
      <c r="F752" s="13"/>
      <c r="G752" s="13"/>
      <c r="H752" s="15">
        <v>2830000000</v>
      </c>
      <c r="I752" s="13" t="s">
        <v>1254</v>
      </c>
      <c r="J752" s="13"/>
      <c r="K752" s="13"/>
      <c r="L752" s="13"/>
      <c r="M752" s="13"/>
      <c r="N752" s="11" t="s">
        <v>56</v>
      </c>
    </row>
    <row r="753" spans="1:14" x14ac:dyDescent="0.3">
      <c r="A753" s="10">
        <v>3</v>
      </c>
      <c r="B753" s="11" t="s">
        <v>213</v>
      </c>
      <c r="C753" s="11" t="s">
        <v>216</v>
      </c>
      <c r="D753" s="11" t="s">
        <v>16</v>
      </c>
      <c r="E753" s="18">
        <v>0.11506999999999999</v>
      </c>
      <c r="F753" s="13"/>
      <c r="G753" s="13"/>
      <c r="H753" s="15">
        <v>2830000000</v>
      </c>
      <c r="I753" s="13" t="s">
        <v>1254</v>
      </c>
      <c r="J753" s="13"/>
      <c r="K753" s="13"/>
      <c r="L753" s="13"/>
      <c r="M753" s="13"/>
      <c r="N753" s="11" t="s">
        <v>56</v>
      </c>
    </row>
    <row r="754" spans="1:14" x14ac:dyDescent="0.3">
      <c r="A754" s="10">
        <v>3</v>
      </c>
      <c r="B754" s="11" t="s">
        <v>213</v>
      </c>
      <c r="C754" s="11" t="s">
        <v>217</v>
      </c>
      <c r="D754" s="11" t="s">
        <v>16</v>
      </c>
      <c r="E754" s="18">
        <v>0.23791000000000001</v>
      </c>
      <c r="F754" s="13"/>
      <c r="G754" s="13"/>
      <c r="H754" s="15">
        <v>2830000000</v>
      </c>
      <c r="I754" s="13" t="s">
        <v>1254</v>
      </c>
      <c r="J754" s="13"/>
      <c r="K754" s="13"/>
      <c r="L754" s="13"/>
      <c r="M754" s="13"/>
      <c r="N754" s="11" t="s">
        <v>56</v>
      </c>
    </row>
    <row r="755" spans="1:14" x14ac:dyDescent="0.3">
      <c r="A755" s="10">
        <v>3</v>
      </c>
      <c r="B755" s="11" t="s">
        <v>213</v>
      </c>
      <c r="C755" s="11" t="s">
        <v>218</v>
      </c>
      <c r="D755" s="11" t="s">
        <v>16</v>
      </c>
      <c r="E755" s="18">
        <v>1.5945149999999999</v>
      </c>
      <c r="F755" s="13"/>
      <c r="G755" s="13"/>
      <c r="H755" s="15">
        <v>2830000000</v>
      </c>
      <c r="I755" s="13" t="s">
        <v>1254</v>
      </c>
      <c r="J755" s="13"/>
      <c r="K755" s="13"/>
      <c r="L755" s="13"/>
      <c r="M755" s="13"/>
      <c r="N755" s="11" t="s">
        <v>56</v>
      </c>
    </row>
    <row r="756" spans="1:14" x14ac:dyDescent="0.3">
      <c r="A756" s="10">
        <v>3</v>
      </c>
      <c r="B756" s="11" t="s">
        <v>213</v>
      </c>
      <c r="C756" s="11" t="s">
        <v>214</v>
      </c>
      <c r="D756" s="11" t="s">
        <v>16</v>
      </c>
      <c r="E756" s="21">
        <v>4.9568940000000001</v>
      </c>
      <c r="F756" s="13"/>
      <c r="G756" s="13"/>
      <c r="H756" s="15">
        <v>2810030000</v>
      </c>
      <c r="I756" s="13" t="s">
        <v>1255</v>
      </c>
      <c r="J756" s="13"/>
      <c r="K756" s="13"/>
      <c r="L756" s="13"/>
      <c r="M756" s="13"/>
      <c r="N756" s="11" t="s">
        <v>56</v>
      </c>
    </row>
    <row r="757" spans="1:14" x14ac:dyDescent="0.3">
      <c r="A757" s="10">
        <v>3</v>
      </c>
      <c r="B757" s="11" t="s">
        <v>213</v>
      </c>
      <c r="C757" s="11" t="s">
        <v>215</v>
      </c>
      <c r="D757" s="11" t="s">
        <v>16</v>
      </c>
      <c r="E757" s="21">
        <v>23.618141999999999</v>
      </c>
      <c r="F757" s="13"/>
      <c r="G757" s="13"/>
      <c r="H757" s="15">
        <v>2810030000</v>
      </c>
      <c r="I757" s="13" t="s">
        <v>1255</v>
      </c>
      <c r="J757" s="13"/>
      <c r="K757" s="13"/>
      <c r="L757" s="13"/>
      <c r="M757" s="13"/>
      <c r="N757" s="11" t="s">
        <v>56</v>
      </c>
    </row>
    <row r="758" spans="1:14" x14ac:dyDescent="0.3">
      <c r="A758" s="10">
        <v>3</v>
      </c>
      <c r="B758" s="11" t="s">
        <v>213</v>
      </c>
      <c r="C758" s="11" t="s">
        <v>216</v>
      </c>
      <c r="D758" s="11" t="s">
        <v>16</v>
      </c>
      <c r="E758" s="21">
        <v>25.270440000000001</v>
      </c>
      <c r="F758" s="13"/>
      <c r="G758" s="13"/>
      <c r="H758" s="15">
        <v>2810030000</v>
      </c>
      <c r="I758" s="13" t="s">
        <v>1255</v>
      </c>
      <c r="J758" s="13"/>
      <c r="K758" s="13"/>
      <c r="L758" s="13"/>
      <c r="M758" s="13"/>
      <c r="N758" s="11" t="s">
        <v>56</v>
      </c>
    </row>
    <row r="759" spans="1:14" x14ac:dyDescent="0.3">
      <c r="A759" s="10">
        <v>3</v>
      </c>
      <c r="B759" s="11" t="s">
        <v>213</v>
      </c>
      <c r="C759" s="11" t="s">
        <v>217</v>
      </c>
      <c r="D759" s="11" t="s">
        <v>16</v>
      </c>
      <c r="E759" s="21">
        <v>47.333477999999999</v>
      </c>
      <c r="F759" s="13"/>
      <c r="G759" s="13"/>
      <c r="H759" s="15">
        <v>2810030000</v>
      </c>
      <c r="I759" s="13" t="s">
        <v>1255</v>
      </c>
      <c r="J759" s="13"/>
      <c r="K759" s="13"/>
      <c r="L759" s="13"/>
      <c r="M759" s="13"/>
      <c r="N759" s="11" t="s">
        <v>56</v>
      </c>
    </row>
    <row r="760" spans="1:14" x14ac:dyDescent="0.3">
      <c r="A760" s="10">
        <v>3</v>
      </c>
      <c r="B760" s="11" t="s">
        <v>213</v>
      </c>
      <c r="C760" s="11" t="s">
        <v>218</v>
      </c>
      <c r="D760" s="11" t="s">
        <v>16</v>
      </c>
      <c r="E760" s="21">
        <v>83.198064000000002</v>
      </c>
      <c r="F760" s="13"/>
      <c r="G760" s="13"/>
      <c r="H760" s="15">
        <v>2810030000</v>
      </c>
      <c r="I760" s="13" t="s">
        <v>1255</v>
      </c>
      <c r="J760" s="13"/>
      <c r="K760" s="13"/>
      <c r="L760" s="13"/>
      <c r="M760" s="13"/>
      <c r="N760" s="11" t="s">
        <v>56</v>
      </c>
    </row>
    <row r="761" spans="1:14" x14ac:dyDescent="0.3">
      <c r="A761" s="10">
        <v>3</v>
      </c>
      <c r="B761" s="11" t="s">
        <v>213</v>
      </c>
      <c r="C761" s="11" t="s">
        <v>214</v>
      </c>
      <c r="D761" s="11" t="s">
        <v>14</v>
      </c>
      <c r="E761" s="21">
        <v>2.8191270000000004E-2</v>
      </c>
      <c r="F761" s="13"/>
      <c r="G761" s="13"/>
      <c r="H761" s="15">
        <v>2810030000</v>
      </c>
      <c r="I761" s="13" t="s">
        <v>1255</v>
      </c>
      <c r="J761" s="13"/>
      <c r="K761" s="13"/>
      <c r="L761" s="13"/>
      <c r="M761" s="13"/>
      <c r="N761" s="11" t="s">
        <v>56</v>
      </c>
    </row>
    <row r="762" spans="1:14" x14ac:dyDescent="0.3">
      <c r="A762" s="10">
        <v>3</v>
      </c>
      <c r="B762" s="11" t="s">
        <v>213</v>
      </c>
      <c r="C762" s="11" t="s">
        <v>215</v>
      </c>
      <c r="D762" s="11" t="s">
        <v>14</v>
      </c>
      <c r="E762" s="21">
        <v>0.13432311000000002</v>
      </c>
      <c r="F762" s="13"/>
      <c r="G762" s="13"/>
      <c r="H762" s="15">
        <v>2810030000</v>
      </c>
      <c r="I762" s="13" t="s">
        <v>1255</v>
      </c>
      <c r="J762" s="13"/>
      <c r="K762" s="13"/>
      <c r="L762" s="13"/>
      <c r="M762" s="13"/>
      <c r="N762" s="11" t="s">
        <v>56</v>
      </c>
    </row>
    <row r="763" spans="1:14" x14ac:dyDescent="0.3">
      <c r="A763" s="10">
        <v>3</v>
      </c>
      <c r="B763" s="11" t="s">
        <v>213</v>
      </c>
      <c r="C763" s="11" t="s">
        <v>216</v>
      </c>
      <c r="D763" s="11" t="s">
        <v>14</v>
      </c>
      <c r="E763" s="21">
        <v>0.14372019999999999</v>
      </c>
      <c r="F763" s="13"/>
      <c r="G763" s="13"/>
      <c r="H763" s="15">
        <v>2810030000</v>
      </c>
      <c r="I763" s="13" t="s">
        <v>1255</v>
      </c>
      <c r="J763" s="13"/>
      <c r="K763" s="13"/>
      <c r="L763" s="13"/>
      <c r="M763" s="13"/>
      <c r="N763" s="11" t="s">
        <v>56</v>
      </c>
    </row>
    <row r="764" spans="1:14" x14ac:dyDescent="0.3">
      <c r="A764" s="10">
        <v>3</v>
      </c>
      <c r="B764" s="11" t="s">
        <v>213</v>
      </c>
      <c r="C764" s="11" t="s">
        <v>217</v>
      </c>
      <c r="D764" s="11" t="s">
        <v>14</v>
      </c>
      <c r="E764" s="21">
        <v>0.26919898999999997</v>
      </c>
      <c r="F764" s="13"/>
      <c r="G764" s="13"/>
      <c r="H764" s="15">
        <v>2810030000</v>
      </c>
      <c r="I764" s="13" t="s">
        <v>1255</v>
      </c>
      <c r="J764" s="13"/>
      <c r="K764" s="13"/>
      <c r="L764" s="13"/>
      <c r="M764" s="13"/>
      <c r="N764" s="11" t="s">
        <v>56</v>
      </c>
    </row>
    <row r="765" spans="1:14" x14ac:dyDescent="0.3">
      <c r="A765" s="10">
        <v>3</v>
      </c>
      <c r="B765" s="11" t="s">
        <v>213</v>
      </c>
      <c r="C765" s="11" t="s">
        <v>218</v>
      </c>
      <c r="D765" s="11" t="s">
        <v>14</v>
      </c>
      <c r="E765" s="21">
        <v>0.47317112000000006</v>
      </c>
      <c r="F765" s="13"/>
      <c r="G765" s="13"/>
      <c r="H765" s="15">
        <v>2810030000</v>
      </c>
      <c r="I765" s="13" t="s">
        <v>1255</v>
      </c>
      <c r="J765" s="13"/>
      <c r="K765" s="13"/>
      <c r="L765" s="13"/>
      <c r="M765" s="13"/>
      <c r="N765" s="11" t="s">
        <v>56</v>
      </c>
    </row>
    <row r="766" spans="1:14" x14ac:dyDescent="0.3">
      <c r="A766" s="10">
        <v>3</v>
      </c>
      <c r="B766" s="11" t="s">
        <v>213</v>
      </c>
      <c r="C766" s="11" t="s">
        <v>214</v>
      </c>
      <c r="D766" s="11" t="s">
        <v>16</v>
      </c>
      <c r="E766" s="21">
        <v>0.13228319999999999</v>
      </c>
      <c r="F766" s="13"/>
      <c r="G766" s="13"/>
      <c r="H766" s="15">
        <v>2810050000</v>
      </c>
      <c r="I766" s="13" t="s">
        <v>1256</v>
      </c>
      <c r="J766" s="13"/>
      <c r="K766" s="13"/>
      <c r="L766" s="13"/>
      <c r="M766" s="13"/>
      <c r="N766" s="11" t="s">
        <v>56</v>
      </c>
    </row>
    <row r="767" spans="1:14" x14ac:dyDescent="0.3">
      <c r="A767" s="10">
        <v>3</v>
      </c>
      <c r="B767" s="11" t="s">
        <v>213</v>
      </c>
      <c r="C767" s="11" t="s">
        <v>215</v>
      </c>
      <c r="D767" s="11" t="s">
        <v>16</v>
      </c>
      <c r="E767" s="21">
        <v>0.31968439999999998</v>
      </c>
      <c r="F767" s="13"/>
      <c r="G767" s="13"/>
      <c r="H767" s="15">
        <v>2810050000</v>
      </c>
      <c r="I767" s="13" t="s">
        <v>1256</v>
      </c>
      <c r="J767" s="13"/>
      <c r="K767" s="13"/>
      <c r="L767" s="13"/>
      <c r="M767" s="13"/>
      <c r="N767" s="11" t="s">
        <v>56</v>
      </c>
    </row>
    <row r="768" spans="1:14" x14ac:dyDescent="0.3">
      <c r="A768" s="10">
        <v>3</v>
      </c>
      <c r="B768" s="11" t="s">
        <v>213</v>
      </c>
      <c r="C768" s="11" t="s">
        <v>216</v>
      </c>
      <c r="D768" s="11" t="s">
        <v>16</v>
      </c>
      <c r="E768" s="21">
        <v>0.59527439999999998</v>
      </c>
      <c r="F768" s="13"/>
      <c r="G768" s="13"/>
      <c r="H768" s="15">
        <v>2810050000</v>
      </c>
      <c r="I768" s="13" t="s">
        <v>1256</v>
      </c>
      <c r="J768" s="13"/>
      <c r="K768" s="13"/>
      <c r="L768" s="13"/>
      <c r="M768" s="13"/>
      <c r="N768" s="11" t="s">
        <v>56</v>
      </c>
    </row>
    <row r="769" spans="1:14" x14ac:dyDescent="0.3">
      <c r="A769" s="10">
        <v>3</v>
      </c>
      <c r="B769" s="11" t="s">
        <v>213</v>
      </c>
      <c r="C769" s="11" t="s">
        <v>217</v>
      </c>
      <c r="D769" s="11" t="s">
        <v>16</v>
      </c>
      <c r="E769" s="21">
        <v>1.0637774</v>
      </c>
      <c r="F769" s="13"/>
      <c r="G769" s="13"/>
      <c r="H769" s="15">
        <v>2810050000</v>
      </c>
      <c r="I769" s="13" t="s">
        <v>1256</v>
      </c>
      <c r="J769" s="13"/>
      <c r="K769" s="13"/>
      <c r="L769" s="13"/>
      <c r="M769" s="13"/>
      <c r="N769" s="11" t="s">
        <v>56</v>
      </c>
    </row>
    <row r="770" spans="1:14" x14ac:dyDescent="0.3">
      <c r="A770" s="10">
        <v>3</v>
      </c>
      <c r="B770" s="11" t="s">
        <v>213</v>
      </c>
      <c r="C770" s="11" t="s">
        <v>218</v>
      </c>
      <c r="D770" s="11" t="s">
        <v>16</v>
      </c>
      <c r="E770" s="21">
        <v>2.7559</v>
      </c>
      <c r="F770" s="13"/>
      <c r="G770" s="13"/>
      <c r="H770" s="15">
        <v>2810050000</v>
      </c>
      <c r="I770" s="13" t="s">
        <v>1256</v>
      </c>
      <c r="J770" s="13"/>
      <c r="K770" s="13"/>
      <c r="L770" s="13"/>
      <c r="M770" s="13"/>
      <c r="N770" s="11" t="s">
        <v>56</v>
      </c>
    </row>
    <row r="771" spans="1:14" x14ac:dyDescent="0.3">
      <c r="A771" s="10">
        <v>3</v>
      </c>
      <c r="B771" s="11" t="s">
        <v>213</v>
      </c>
      <c r="C771" s="11" t="s">
        <v>214</v>
      </c>
      <c r="D771" s="11" t="s">
        <v>14</v>
      </c>
      <c r="E771" s="21">
        <v>5.2425599999999996E-2</v>
      </c>
      <c r="F771" s="13"/>
      <c r="G771" s="13"/>
      <c r="H771" s="15">
        <v>2810050000</v>
      </c>
      <c r="I771" s="13" t="s">
        <v>1256</v>
      </c>
      <c r="J771" s="13"/>
      <c r="K771" s="13"/>
      <c r="L771" s="13"/>
      <c r="M771" s="13"/>
      <c r="N771" s="11" t="s">
        <v>56</v>
      </c>
    </row>
    <row r="772" spans="1:14" x14ac:dyDescent="0.3">
      <c r="A772" s="10">
        <v>3</v>
      </c>
      <c r="B772" s="11" t="s">
        <v>213</v>
      </c>
      <c r="C772" s="11" t="s">
        <v>215</v>
      </c>
      <c r="D772" s="11" t="s">
        <v>14</v>
      </c>
      <c r="E772" s="21">
        <v>0.12669519999999998</v>
      </c>
      <c r="F772" s="13"/>
      <c r="G772" s="13"/>
      <c r="H772" s="15">
        <v>2810050000</v>
      </c>
      <c r="I772" s="13" t="s">
        <v>1256</v>
      </c>
      <c r="J772" s="13"/>
      <c r="K772" s="13"/>
      <c r="L772" s="13"/>
      <c r="M772" s="13"/>
      <c r="N772" s="11" t="s">
        <v>56</v>
      </c>
    </row>
    <row r="773" spans="1:14" x14ac:dyDescent="0.3">
      <c r="A773" s="10">
        <v>3</v>
      </c>
      <c r="B773" s="11" t="s">
        <v>213</v>
      </c>
      <c r="C773" s="11" t="s">
        <v>216</v>
      </c>
      <c r="D773" s="11" t="s">
        <v>14</v>
      </c>
      <c r="E773" s="21">
        <v>0.23591519999999999</v>
      </c>
      <c r="F773" s="13"/>
      <c r="G773" s="13"/>
      <c r="H773" s="15">
        <v>2810050000</v>
      </c>
      <c r="I773" s="13" t="s">
        <v>1256</v>
      </c>
      <c r="J773" s="13"/>
      <c r="K773" s="13"/>
      <c r="L773" s="13"/>
      <c r="M773" s="13"/>
      <c r="N773" s="11" t="s">
        <v>56</v>
      </c>
    </row>
    <row r="774" spans="1:14" x14ac:dyDescent="0.3">
      <c r="A774" s="10">
        <v>3</v>
      </c>
      <c r="B774" s="11" t="s">
        <v>213</v>
      </c>
      <c r="C774" s="11" t="s">
        <v>217</v>
      </c>
      <c r="D774" s="11" t="s">
        <v>14</v>
      </c>
      <c r="E774" s="21">
        <v>0.42158919999999994</v>
      </c>
      <c r="F774" s="13"/>
      <c r="G774" s="13"/>
      <c r="H774" s="15">
        <v>2810050000</v>
      </c>
      <c r="I774" s="13" t="s">
        <v>1256</v>
      </c>
      <c r="J774" s="13"/>
      <c r="K774" s="13"/>
      <c r="L774" s="13"/>
      <c r="M774" s="13"/>
      <c r="N774" s="11" t="s">
        <v>56</v>
      </c>
    </row>
    <row r="775" spans="1:14" x14ac:dyDescent="0.3">
      <c r="A775" s="10">
        <v>3</v>
      </c>
      <c r="B775" s="11" t="s">
        <v>213</v>
      </c>
      <c r="C775" s="11" t="s">
        <v>218</v>
      </c>
      <c r="D775" s="11" t="s">
        <v>14</v>
      </c>
      <c r="E775" s="21">
        <v>1.0922000000000001</v>
      </c>
      <c r="F775" s="13"/>
      <c r="G775" s="13"/>
      <c r="H775" s="15">
        <v>2810050000</v>
      </c>
      <c r="I775" s="13" t="s">
        <v>1256</v>
      </c>
      <c r="J775" s="13"/>
      <c r="K775" s="13"/>
      <c r="L775" s="13"/>
      <c r="M775" s="13"/>
      <c r="N775" s="11" t="s">
        <v>56</v>
      </c>
    </row>
    <row r="776" spans="1:14" x14ac:dyDescent="0.3">
      <c r="A776" s="10">
        <v>3</v>
      </c>
      <c r="B776" s="11" t="s">
        <v>213</v>
      </c>
      <c r="C776" s="11" t="s">
        <v>214</v>
      </c>
      <c r="D776" s="11" t="s">
        <v>16</v>
      </c>
      <c r="E776" s="18">
        <v>7.9531941831398278E-2</v>
      </c>
      <c r="F776" s="13"/>
      <c r="G776" s="13"/>
      <c r="H776" s="15">
        <v>2302070005</v>
      </c>
      <c r="I776" s="13" t="s">
        <v>1257</v>
      </c>
      <c r="J776" s="13"/>
      <c r="K776" s="13"/>
      <c r="L776" s="13"/>
      <c r="M776" s="13"/>
      <c r="N776" s="11" t="s">
        <v>56</v>
      </c>
    </row>
    <row r="777" spans="1:14" x14ac:dyDescent="0.3">
      <c r="A777" s="10">
        <v>3</v>
      </c>
      <c r="B777" s="11" t="s">
        <v>213</v>
      </c>
      <c r="C777" s="11" t="s">
        <v>215</v>
      </c>
      <c r="D777" s="11" t="s">
        <v>16</v>
      </c>
      <c r="E777" s="18">
        <v>0</v>
      </c>
      <c r="F777" s="13"/>
      <c r="G777" s="13"/>
      <c r="H777" s="15">
        <v>2302070005</v>
      </c>
      <c r="I777" s="13" t="s">
        <v>1257</v>
      </c>
      <c r="J777" s="13"/>
      <c r="K777" s="13"/>
      <c r="L777" s="13"/>
      <c r="M777" s="13"/>
      <c r="N777" s="11" t="s">
        <v>56</v>
      </c>
    </row>
    <row r="778" spans="1:14" x14ac:dyDescent="0.3">
      <c r="A778" s="10">
        <v>3</v>
      </c>
      <c r="B778" s="11" t="s">
        <v>213</v>
      </c>
      <c r="C778" s="11" t="s">
        <v>216</v>
      </c>
      <c r="D778" s="11" t="s">
        <v>16</v>
      </c>
      <c r="E778" s="18">
        <v>1.325532363856638E-2</v>
      </c>
      <c r="F778" s="13"/>
      <c r="G778" s="13"/>
      <c r="H778" s="15">
        <v>2302070005</v>
      </c>
      <c r="I778" s="13" t="s">
        <v>1257</v>
      </c>
      <c r="J778" s="13"/>
      <c r="K778" s="13"/>
      <c r="L778" s="13"/>
      <c r="M778" s="13"/>
      <c r="N778" s="11" t="s">
        <v>56</v>
      </c>
    </row>
    <row r="779" spans="1:14" x14ac:dyDescent="0.3">
      <c r="A779" s="10">
        <v>3</v>
      </c>
      <c r="B779" s="11" t="s">
        <v>213</v>
      </c>
      <c r="C779" s="11" t="s">
        <v>217</v>
      </c>
      <c r="D779" s="11" t="s">
        <v>16</v>
      </c>
      <c r="E779" s="18">
        <v>8.5088758727915201E-2</v>
      </c>
      <c r="F779" s="13"/>
      <c r="G779" s="13"/>
      <c r="H779" s="15">
        <v>2302070005</v>
      </c>
      <c r="I779" s="13" t="s">
        <v>1257</v>
      </c>
      <c r="J779" s="13"/>
      <c r="K779" s="13"/>
      <c r="L779" s="13"/>
      <c r="M779" s="13"/>
      <c r="N779" s="11" t="s">
        <v>56</v>
      </c>
    </row>
    <row r="780" spans="1:14" x14ac:dyDescent="0.3">
      <c r="A780" s="10">
        <v>3</v>
      </c>
      <c r="B780" s="11" t="s">
        <v>213</v>
      </c>
      <c r="C780" s="11" t="s">
        <v>218</v>
      </c>
      <c r="D780" s="11" t="s">
        <v>16</v>
      </c>
      <c r="E780" s="18">
        <v>2.4311073922261485E-2</v>
      </c>
      <c r="F780" s="13"/>
      <c r="G780" s="13"/>
      <c r="H780" s="15">
        <v>2302070005</v>
      </c>
      <c r="I780" s="13" t="s">
        <v>1257</v>
      </c>
      <c r="J780" s="13"/>
      <c r="K780" s="13"/>
      <c r="L780" s="13"/>
      <c r="M780" s="13"/>
      <c r="N780" s="11" t="s">
        <v>56</v>
      </c>
    </row>
    <row r="781" spans="1:14" x14ac:dyDescent="0.3">
      <c r="A781" s="10">
        <v>3</v>
      </c>
      <c r="B781" s="11" t="s">
        <v>213</v>
      </c>
      <c r="C781" s="11" t="s">
        <v>214</v>
      </c>
      <c r="D781" s="11" t="s">
        <v>16</v>
      </c>
      <c r="E781" s="12">
        <v>5.5819000000000001</v>
      </c>
      <c r="H781" s="11">
        <v>2620030000</v>
      </c>
      <c r="I781" s="11" t="s">
        <v>1282</v>
      </c>
      <c r="N781" s="11" t="s">
        <v>56</v>
      </c>
    </row>
    <row r="782" spans="1:14" x14ac:dyDescent="0.3">
      <c r="A782" s="10">
        <v>3</v>
      </c>
      <c r="B782" s="11" t="s">
        <v>213</v>
      </c>
      <c r="C782" s="11" t="s">
        <v>215</v>
      </c>
      <c r="D782" s="11" t="s">
        <v>16</v>
      </c>
      <c r="E782" s="12">
        <v>6.5926999999999998</v>
      </c>
      <c r="H782" s="11">
        <v>2620030000</v>
      </c>
      <c r="I782" s="11" t="s">
        <v>1282</v>
      </c>
      <c r="N782" s="11" t="s">
        <v>56</v>
      </c>
    </row>
    <row r="783" spans="1:14" x14ac:dyDescent="0.3">
      <c r="A783" s="10">
        <v>3</v>
      </c>
      <c r="B783" s="11" t="s">
        <v>213</v>
      </c>
      <c r="C783" s="11" t="s">
        <v>216</v>
      </c>
      <c r="D783" s="11" t="s">
        <v>16</v>
      </c>
      <c r="E783" s="12">
        <v>1.5169999999999999</v>
      </c>
      <c r="H783" s="11">
        <v>2620030000</v>
      </c>
      <c r="I783" s="11" t="s">
        <v>1282</v>
      </c>
      <c r="N783" s="11" t="s">
        <v>56</v>
      </c>
    </row>
    <row r="784" spans="1:14" x14ac:dyDescent="0.3">
      <c r="A784" s="10">
        <v>3</v>
      </c>
      <c r="B784" s="11" t="s">
        <v>213</v>
      </c>
      <c r="C784" s="11" t="s">
        <v>217</v>
      </c>
      <c r="D784" s="11" t="s">
        <v>16</v>
      </c>
      <c r="E784" s="12">
        <v>41.817799999999998</v>
      </c>
      <c r="H784" s="11">
        <v>2620030000</v>
      </c>
      <c r="I784" s="11" t="s">
        <v>1282</v>
      </c>
      <c r="N784" s="11" t="s">
        <v>56</v>
      </c>
    </row>
    <row r="785" spans="1:14" x14ac:dyDescent="0.3">
      <c r="A785" s="10">
        <v>3</v>
      </c>
      <c r="B785" s="11" t="s">
        <v>213</v>
      </c>
      <c r="C785" s="47" t="s">
        <v>218</v>
      </c>
      <c r="D785" s="47" t="s">
        <v>16</v>
      </c>
      <c r="E785" s="48">
        <v>1.3446960000000001E-5</v>
      </c>
      <c r="F785" s="11">
        <v>24033</v>
      </c>
      <c r="H785" s="49">
        <v>2810060200</v>
      </c>
      <c r="I785" s="49" t="s">
        <v>2120</v>
      </c>
      <c r="N785" s="11" t="s">
        <v>56</v>
      </c>
    </row>
    <row r="786" spans="1:14" x14ac:dyDescent="0.3">
      <c r="A786" s="10">
        <v>3</v>
      </c>
      <c r="B786" s="11" t="s">
        <v>213</v>
      </c>
      <c r="C786" s="47" t="s">
        <v>218</v>
      </c>
      <c r="D786" s="47" t="s">
        <v>1244</v>
      </c>
      <c r="E786">
        <v>1.6010420000000001E-4</v>
      </c>
      <c r="F786" s="11">
        <v>24033</v>
      </c>
      <c r="H786" s="49">
        <v>2810060200</v>
      </c>
      <c r="I786" s="49" t="s">
        <v>2120</v>
      </c>
      <c r="N786" s="11" t="s">
        <v>56</v>
      </c>
    </row>
    <row r="787" spans="1:14" x14ac:dyDescent="0.3">
      <c r="A787" s="10">
        <v>3</v>
      </c>
      <c r="B787" s="11" t="s">
        <v>213</v>
      </c>
      <c r="C787" s="47" t="s">
        <v>214</v>
      </c>
      <c r="D787" s="47" t="s">
        <v>16</v>
      </c>
      <c r="E787" s="48">
        <v>1.3759E-6</v>
      </c>
      <c r="F787" s="11">
        <v>24009</v>
      </c>
      <c r="H787" s="49">
        <v>2810060200</v>
      </c>
      <c r="I787" s="49" t="s">
        <v>2120</v>
      </c>
      <c r="N787" s="11" t="s">
        <v>56</v>
      </c>
    </row>
    <row r="788" spans="1:14" x14ac:dyDescent="0.3">
      <c r="A788" s="10">
        <v>3</v>
      </c>
      <c r="B788" s="11" t="s">
        <v>213</v>
      </c>
      <c r="C788" s="47" t="s">
        <v>214</v>
      </c>
      <c r="D788" s="47" t="s">
        <v>1244</v>
      </c>
      <c r="E788" s="48">
        <v>1.638195E-5</v>
      </c>
      <c r="F788" s="11">
        <v>24009</v>
      </c>
      <c r="H788" s="49">
        <v>2810060200</v>
      </c>
      <c r="I788" s="49" t="s">
        <v>2120</v>
      </c>
      <c r="N788" s="11" t="s">
        <v>56</v>
      </c>
    </row>
    <row r="789" spans="1:14" x14ac:dyDescent="0.3">
      <c r="A789" s="10">
        <v>3</v>
      </c>
      <c r="B789" s="11" t="s">
        <v>213</v>
      </c>
      <c r="C789" s="47" t="s">
        <v>215</v>
      </c>
      <c r="D789" s="47" t="s">
        <v>16</v>
      </c>
      <c r="E789" s="48">
        <v>2.4308870000000002E-6</v>
      </c>
      <c r="F789" s="11">
        <v>24017</v>
      </c>
      <c r="H789" s="49">
        <v>2810060200</v>
      </c>
      <c r="I789" s="49" t="s">
        <v>2120</v>
      </c>
      <c r="N789" s="11" t="s">
        <v>56</v>
      </c>
    </row>
    <row r="790" spans="1:14" x14ac:dyDescent="0.3">
      <c r="A790" s="10">
        <v>3</v>
      </c>
      <c r="B790" s="11" t="s">
        <v>213</v>
      </c>
      <c r="C790" s="47" t="s">
        <v>215</v>
      </c>
      <c r="D790" s="47" t="s">
        <v>1244</v>
      </c>
      <c r="E790" s="48">
        <v>2.8943000000000001E-5</v>
      </c>
      <c r="F790" s="11">
        <v>24017</v>
      </c>
      <c r="H790" s="49">
        <v>2810060200</v>
      </c>
      <c r="I790" s="49" t="s">
        <v>2120</v>
      </c>
      <c r="N790" s="11" t="s">
        <v>56</v>
      </c>
    </row>
    <row r="791" spans="1:14" x14ac:dyDescent="0.3">
      <c r="A791" s="10">
        <v>3</v>
      </c>
      <c r="B791" s="11" t="s">
        <v>213</v>
      </c>
      <c r="C791" s="47" t="s">
        <v>216</v>
      </c>
      <c r="D791" s="47" t="s">
        <v>16</v>
      </c>
      <c r="E791" s="48">
        <v>4.9511830000000003E-7</v>
      </c>
      <c r="F791" s="11">
        <v>24021</v>
      </c>
      <c r="H791" s="49">
        <v>2810060200</v>
      </c>
      <c r="I791" s="49" t="s">
        <v>2120</v>
      </c>
      <c r="N791" s="11" t="s">
        <v>56</v>
      </c>
    </row>
    <row r="792" spans="1:14" x14ac:dyDescent="0.3">
      <c r="A792" s="10">
        <v>3</v>
      </c>
      <c r="B792" s="11" t="s">
        <v>213</v>
      </c>
      <c r="C792" s="47" t="s">
        <v>216</v>
      </c>
      <c r="D792" s="47" t="s">
        <v>1244</v>
      </c>
      <c r="E792" s="48">
        <v>5.8950530000000003E-6</v>
      </c>
      <c r="F792" s="11">
        <v>24021</v>
      </c>
      <c r="H792" s="49">
        <v>2810060200</v>
      </c>
      <c r="I792" s="49" t="s">
        <v>2120</v>
      </c>
      <c r="N792" s="11" t="s">
        <v>56</v>
      </c>
    </row>
    <row r="793" spans="1:14" x14ac:dyDescent="0.3">
      <c r="A793" s="10">
        <v>3</v>
      </c>
      <c r="B793" s="11" t="s">
        <v>213</v>
      </c>
      <c r="C793" s="47" t="s">
        <v>217</v>
      </c>
      <c r="D793" s="47" t="s">
        <v>16</v>
      </c>
      <c r="E793" s="48">
        <v>1.5549179999999999E-5</v>
      </c>
      <c r="F793" s="11">
        <v>24031</v>
      </c>
      <c r="H793" s="49">
        <v>2810060200</v>
      </c>
      <c r="I793" s="49" t="s">
        <v>2120</v>
      </c>
      <c r="N793" s="11" t="s">
        <v>56</v>
      </c>
    </row>
    <row r="794" spans="1:14" x14ac:dyDescent="0.3">
      <c r="A794" s="10">
        <v>3</v>
      </c>
      <c r="B794" s="11" t="s">
        <v>213</v>
      </c>
      <c r="C794" s="47" t="s">
        <v>217</v>
      </c>
      <c r="D794" s="47" t="s">
        <v>1244</v>
      </c>
      <c r="E794">
        <v>1.851341E-4</v>
      </c>
      <c r="F794" s="11">
        <v>24031</v>
      </c>
      <c r="H794" s="49">
        <v>2810060200</v>
      </c>
      <c r="I794" s="49" t="s">
        <v>2120</v>
      </c>
      <c r="N794" s="11" t="s">
        <v>56</v>
      </c>
    </row>
    <row r="795" spans="1:14" x14ac:dyDescent="0.3">
      <c r="A795" s="10">
        <v>3</v>
      </c>
      <c r="B795" s="11" t="s">
        <v>213</v>
      </c>
      <c r="C795" s="47" t="s">
        <v>218</v>
      </c>
      <c r="D795" s="47" t="s">
        <v>16</v>
      </c>
      <c r="E795">
        <v>5.1761040426522999E-2</v>
      </c>
      <c r="F795" s="11">
        <v>24033</v>
      </c>
      <c r="H795" s="49">
        <v>2810060100</v>
      </c>
      <c r="I795" s="49" t="s">
        <v>2121</v>
      </c>
      <c r="N795" s="11" t="s">
        <v>56</v>
      </c>
    </row>
    <row r="796" spans="1:14" x14ac:dyDescent="0.3">
      <c r="A796" s="10">
        <v>3</v>
      </c>
      <c r="B796" s="11" t="s">
        <v>213</v>
      </c>
      <c r="C796" s="47" t="s">
        <v>218</v>
      </c>
      <c r="D796" s="47" t="s">
        <v>1244</v>
      </c>
      <c r="E796">
        <v>0.61628524019894304</v>
      </c>
      <c r="F796" s="11">
        <v>24033</v>
      </c>
      <c r="H796" s="49">
        <v>2810060100</v>
      </c>
      <c r="I796" s="49" t="s">
        <v>2121</v>
      </c>
      <c r="N796" s="11" t="s">
        <v>56</v>
      </c>
    </row>
    <row r="797" spans="1:14" x14ac:dyDescent="0.3">
      <c r="A797" s="10">
        <v>3</v>
      </c>
      <c r="B797" s="11" t="s">
        <v>213</v>
      </c>
      <c r="C797" s="47" t="s">
        <v>214</v>
      </c>
      <c r="D797" s="47" t="s">
        <v>16</v>
      </c>
      <c r="E797">
        <v>5.8352573070230996E-3</v>
      </c>
      <c r="F797" s="11">
        <v>24009</v>
      </c>
      <c r="H797" s="49">
        <v>2810060100</v>
      </c>
      <c r="I797" s="49" t="s">
        <v>2121</v>
      </c>
      <c r="N797" s="11" t="s">
        <v>56</v>
      </c>
    </row>
    <row r="798" spans="1:14" x14ac:dyDescent="0.3">
      <c r="A798" s="10">
        <v>3</v>
      </c>
      <c r="B798" s="11" t="s">
        <v>213</v>
      </c>
      <c r="C798" s="47" t="s">
        <v>214</v>
      </c>
      <c r="D798" s="47" t="s">
        <v>1244</v>
      </c>
      <c r="E798">
        <v>6.9476633634298193E-2</v>
      </c>
      <c r="F798" s="11">
        <v>24009</v>
      </c>
      <c r="H798" s="49">
        <v>2810060100</v>
      </c>
      <c r="I798" s="49" t="s">
        <v>2121</v>
      </c>
      <c r="N798" s="11" t="s">
        <v>56</v>
      </c>
    </row>
    <row r="799" spans="1:14" x14ac:dyDescent="0.3">
      <c r="A799" s="10">
        <v>3</v>
      </c>
      <c r="B799" s="11" t="s">
        <v>213</v>
      </c>
      <c r="C799" s="47" t="s">
        <v>215</v>
      </c>
      <c r="D799" s="47" t="s">
        <v>16</v>
      </c>
      <c r="E799">
        <v>1.0077577923510101E-2</v>
      </c>
      <c r="F799" s="11">
        <v>24017</v>
      </c>
      <c r="H799" s="49">
        <v>2810060100</v>
      </c>
      <c r="I799" s="49" t="s">
        <v>2121</v>
      </c>
      <c r="N799" s="11" t="s">
        <v>56</v>
      </c>
    </row>
    <row r="800" spans="1:14" x14ac:dyDescent="0.3">
      <c r="A800" s="10">
        <v>3</v>
      </c>
      <c r="B800" s="11" t="s">
        <v>213</v>
      </c>
      <c r="C800" s="47" t="s">
        <v>215</v>
      </c>
      <c r="D800" s="47" t="s">
        <v>1244</v>
      </c>
      <c r="E800">
        <v>0.119987223376783</v>
      </c>
      <c r="F800" s="11">
        <v>24017</v>
      </c>
      <c r="H800" s="49">
        <v>2810060100</v>
      </c>
      <c r="I800" s="49" t="s">
        <v>2121</v>
      </c>
      <c r="N800" s="11" t="s">
        <v>56</v>
      </c>
    </row>
    <row r="801" spans="1:14" x14ac:dyDescent="0.3">
      <c r="A801" s="10">
        <v>3</v>
      </c>
      <c r="B801" s="11" t="s">
        <v>213</v>
      </c>
      <c r="C801" s="47" t="s">
        <v>216</v>
      </c>
      <c r="D801" s="47" t="s">
        <v>16</v>
      </c>
      <c r="E801" s="50">
        <v>1.5210045855086E-2</v>
      </c>
      <c r="F801" s="11">
        <v>24021</v>
      </c>
      <c r="H801" s="49">
        <v>2810060100</v>
      </c>
      <c r="I801" s="49" t="s">
        <v>2121</v>
      </c>
      <c r="N801" s="11" t="s">
        <v>56</v>
      </c>
    </row>
    <row r="802" spans="1:14" x14ac:dyDescent="0.3">
      <c r="A802" s="10">
        <v>3</v>
      </c>
      <c r="B802" s="11" t="s">
        <v>213</v>
      </c>
      <c r="C802" s="47" t="s">
        <v>216</v>
      </c>
      <c r="D802" s="47" t="s">
        <v>1244</v>
      </c>
      <c r="E802" s="50">
        <v>0.18109621250350799</v>
      </c>
      <c r="F802" s="11">
        <v>24021</v>
      </c>
      <c r="H802" s="49">
        <v>2810060100</v>
      </c>
      <c r="I802" s="49" t="s">
        <v>2121</v>
      </c>
      <c r="N802" s="11" t="s">
        <v>56</v>
      </c>
    </row>
    <row r="803" spans="1:14" x14ac:dyDescent="0.3">
      <c r="A803" s="10">
        <v>3</v>
      </c>
      <c r="B803" s="11" t="s">
        <v>213</v>
      </c>
      <c r="C803" s="47" t="s">
        <v>217</v>
      </c>
      <c r="D803" s="47" t="s">
        <v>16</v>
      </c>
      <c r="E803">
        <v>4.7386010070994897E-2</v>
      </c>
      <c r="F803" s="11">
        <v>24031</v>
      </c>
      <c r="H803" s="49">
        <v>2810060100</v>
      </c>
      <c r="I803" s="49" t="s">
        <v>2121</v>
      </c>
      <c r="N803" s="11" t="s">
        <v>56</v>
      </c>
    </row>
    <row r="804" spans="1:14" x14ac:dyDescent="0.3">
      <c r="A804" s="10">
        <v>3</v>
      </c>
      <c r="B804" s="11" t="s">
        <v>213</v>
      </c>
      <c r="C804" s="47" t="s">
        <v>217</v>
      </c>
      <c r="D804" s="47" t="s">
        <v>1244</v>
      </c>
      <c r="E804">
        <v>0.564194604670192</v>
      </c>
      <c r="F804" s="11">
        <v>24031</v>
      </c>
      <c r="H804" s="49">
        <v>2810060100</v>
      </c>
      <c r="I804" s="49" t="s">
        <v>2121</v>
      </c>
      <c r="N804" s="11" t="s">
        <v>56</v>
      </c>
    </row>
  </sheetData>
  <autoFilter ref="A1:N671" xr:uid="{DC447704-54FF-4E6A-A832-B4CA679C0BB8}"/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E9B49-D686-41DF-AA82-6642FDA35755}">
  <dimension ref="A1:Y831"/>
  <sheetViews>
    <sheetView topLeftCell="D249" zoomScale="130" zoomScaleNormal="130" workbookViewId="0">
      <selection activeCell="E836" sqref="E836"/>
    </sheetView>
  </sheetViews>
  <sheetFormatPr defaultRowHeight="14.4" outlineLevelRow="2" x14ac:dyDescent="0.3"/>
  <cols>
    <col min="1" max="1" width="24.6640625" customWidth="1"/>
    <col min="2" max="2" width="11.6640625" customWidth="1"/>
    <col min="3" max="3" width="11" bestFit="1" customWidth="1"/>
    <col min="4" max="4" width="20.6640625" customWidth="1"/>
    <col min="5" max="5" width="23.109375" customWidth="1"/>
    <col min="6" max="12" width="22.88671875" customWidth="1"/>
    <col min="13" max="13" width="24.33203125" customWidth="1"/>
    <col min="14" max="18" width="8.88671875" customWidth="1"/>
    <col min="19" max="19" width="8.88671875" hidden="1" customWidth="1"/>
    <col min="20" max="20" width="0" hidden="1" customWidth="1"/>
    <col min="21" max="21" width="12" hidden="1" customWidth="1"/>
    <col min="22" max="22" width="22.44140625" hidden="1" customWidth="1"/>
    <col min="23" max="25" width="0" hidden="1" customWidth="1"/>
  </cols>
  <sheetData>
    <row r="1" spans="1:25" ht="15" thickBot="1" x14ac:dyDescent="0.35">
      <c r="A1" s="138" t="s">
        <v>2</v>
      </c>
      <c r="B1" s="135" t="s">
        <v>3</v>
      </c>
      <c r="C1" s="136" t="s">
        <v>3004</v>
      </c>
      <c r="D1" s="135" t="s">
        <v>4</v>
      </c>
      <c r="E1" s="135" t="s">
        <v>5</v>
      </c>
      <c r="F1" s="135" t="s">
        <v>6</v>
      </c>
      <c r="G1" s="135" t="s">
        <v>3047</v>
      </c>
      <c r="H1" s="135" t="s">
        <v>3127</v>
      </c>
      <c r="I1" s="135" t="s">
        <v>3128</v>
      </c>
      <c r="J1" s="135" t="s">
        <v>3125</v>
      </c>
      <c r="K1" s="135" t="s">
        <v>3126</v>
      </c>
      <c r="L1" s="135" t="s">
        <v>3129</v>
      </c>
      <c r="M1" s="135" t="s">
        <v>8</v>
      </c>
      <c r="N1" s="135" t="s">
        <v>9</v>
      </c>
      <c r="O1" s="135" t="s">
        <v>10</v>
      </c>
      <c r="P1" s="135" t="s">
        <v>11</v>
      </c>
      <c r="Q1" s="135" t="s">
        <v>12</v>
      </c>
      <c r="R1" s="135" t="s">
        <v>13</v>
      </c>
      <c r="S1" s="139"/>
      <c r="T1" s="129"/>
      <c r="U1" s="132" t="s">
        <v>3396</v>
      </c>
      <c r="V1" s="132" t="s">
        <v>3403</v>
      </c>
      <c r="W1">
        <v>2032</v>
      </c>
      <c r="X1">
        <v>2038</v>
      </c>
      <c r="Y1" t="s">
        <v>3396</v>
      </c>
    </row>
    <row r="2" spans="1:25" hidden="1" outlineLevel="2" x14ac:dyDescent="0.3">
      <c r="A2" s="129" t="s">
        <v>214</v>
      </c>
      <c r="B2" s="129" t="s">
        <v>14</v>
      </c>
      <c r="C2">
        <v>2801500141</v>
      </c>
      <c r="D2" s="129">
        <v>0.94875600000000004</v>
      </c>
      <c r="E2" s="129">
        <f>D2*J2</f>
        <v>0.94875600000000004</v>
      </c>
      <c r="F2" s="129">
        <f>D2*K2</f>
        <v>0.94875600000000004</v>
      </c>
      <c r="G2" s="129">
        <v>2.5993315068493102E-3</v>
      </c>
      <c r="H2" s="129">
        <f>G2*J2</f>
        <v>2.5993315068493102E-3</v>
      </c>
      <c r="I2" s="129">
        <f>G2*K2</f>
        <v>2.5993315068493102E-3</v>
      </c>
      <c r="J2" s="129">
        <f>W2</f>
        <v>1</v>
      </c>
      <c r="K2" s="129">
        <f>X2</f>
        <v>1</v>
      </c>
      <c r="L2" s="129" t="str">
        <f>U2</f>
        <v>No Growth</v>
      </c>
      <c r="M2" s="129" t="s">
        <v>236</v>
      </c>
      <c r="N2" s="129" t="s">
        <v>68</v>
      </c>
      <c r="O2" s="129" t="s">
        <v>237</v>
      </c>
      <c r="P2" s="129" t="s">
        <v>238</v>
      </c>
      <c r="Q2" s="129" t="s">
        <v>239</v>
      </c>
      <c r="R2" s="129" t="s">
        <v>56</v>
      </c>
      <c r="S2" s="129"/>
      <c r="T2" s="129"/>
      <c r="U2" s="129" t="str">
        <f>VLOOKUP(C2,'Surrogate NP'!A:B,2,FALSE)</f>
        <v>No Growth</v>
      </c>
      <c r="V2" t="str">
        <f>CONCATENATE(A2,U2)</f>
        <v>MD-CalvertNo Growth</v>
      </c>
      <c r="W2">
        <f>VLOOKUP(V2,'NP Surrogates-Update 4.7'!A:C,2,FALSE)</f>
        <v>1</v>
      </c>
      <c r="X2">
        <f>VLOOKUP(V2,'NP Surrogates-Update 4.7'!A:C,3,FALSE)</f>
        <v>1</v>
      </c>
      <c r="Y2" t="s">
        <v>3049</v>
      </c>
    </row>
    <row r="3" spans="1:25" hidden="1" outlineLevel="2" x14ac:dyDescent="0.3">
      <c r="A3" s="129" t="s">
        <v>214</v>
      </c>
      <c r="B3" s="129" t="s">
        <v>14</v>
      </c>
      <c r="C3">
        <v>2801500150</v>
      </c>
      <c r="D3" s="129">
        <v>0.40069399999999999</v>
      </c>
      <c r="E3" s="129">
        <f t="shared" ref="E3:E49" si="0">D3*J3</f>
        <v>0.40069399999999999</v>
      </c>
      <c r="F3" s="129">
        <f t="shared" ref="F3:F49" si="1">D3*K3</f>
        <v>0.40069399999999999</v>
      </c>
      <c r="G3" s="129">
        <v>1.09779178082192E-3</v>
      </c>
      <c r="H3" s="129">
        <f t="shared" ref="H3:H18" si="2">G3*J3</f>
        <v>1.09779178082192E-3</v>
      </c>
      <c r="I3" s="129">
        <f t="shared" ref="I3:I18" si="3">G3*K3</f>
        <v>1.09779178082192E-3</v>
      </c>
      <c r="J3" s="129">
        <f t="shared" ref="J3:J20" si="4">W3</f>
        <v>1</v>
      </c>
      <c r="K3" s="129">
        <f t="shared" ref="K3:K20" si="5">X3</f>
        <v>1</v>
      </c>
      <c r="L3" s="129" t="str">
        <f t="shared" ref="L3:L67" si="6">U3</f>
        <v>No Growth</v>
      </c>
      <c r="M3" s="129" t="s">
        <v>236</v>
      </c>
      <c r="N3" s="129" t="s">
        <v>68</v>
      </c>
      <c r="O3" s="129" t="s">
        <v>237</v>
      </c>
      <c r="P3" s="129" t="s">
        <v>238</v>
      </c>
      <c r="Q3" s="129" t="s">
        <v>241</v>
      </c>
      <c r="R3" s="129" t="s">
        <v>56</v>
      </c>
      <c r="S3" s="129"/>
      <c r="T3" s="129"/>
      <c r="U3" s="129" t="str">
        <f>VLOOKUP(C3,'Surrogate NP'!A:B,2,FALSE)</f>
        <v>No Growth</v>
      </c>
      <c r="V3" t="str">
        <f t="shared" ref="V3:V65" si="7">CONCATENATE(A3,U3)</f>
        <v>MD-CalvertNo Growth</v>
      </c>
      <c r="W3">
        <f>VLOOKUP(V3,'NP Surrogates-Update 4.7'!A:C,2,FALSE)</f>
        <v>1</v>
      </c>
      <c r="X3">
        <f>VLOOKUP(V3,'NP Surrogates-Update 4.7'!A:C,3,FALSE)</f>
        <v>1</v>
      </c>
      <c r="Y3" t="s">
        <v>3049</v>
      </c>
    </row>
    <row r="4" spans="1:25" hidden="1" outlineLevel="2" x14ac:dyDescent="0.3">
      <c r="A4" s="129" t="s">
        <v>214</v>
      </c>
      <c r="B4" s="129" t="s">
        <v>14</v>
      </c>
      <c r="C4">
        <v>2810060100</v>
      </c>
      <c r="D4" s="129">
        <v>6.9476633634298096E-2</v>
      </c>
      <c r="E4" s="129">
        <f t="shared" si="0"/>
        <v>7.2442254044048165E-2</v>
      </c>
      <c r="F4" s="129">
        <f t="shared" si="1"/>
        <v>7.3452652093309673E-2</v>
      </c>
      <c r="G4" s="129">
        <v>2.6721782167037702E-4</v>
      </c>
      <c r="H4" s="129">
        <f t="shared" si="2"/>
        <v>2.7862405401556957E-4</v>
      </c>
      <c r="I4" s="129">
        <f t="shared" si="3"/>
        <v>2.8251020035888305E-4</v>
      </c>
      <c r="J4" s="129">
        <f t="shared" si="4"/>
        <v>1.0426851482954702</v>
      </c>
      <c r="K4" s="129">
        <f t="shared" si="5"/>
        <v>1.0572281391746758</v>
      </c>
      <c r="L4" s="129" t="str">
        <f t="shared" si="6"/>
        <v>Population</v>
      </c>
      <c r="M4" s="129" t="s">
        <v>67</v>
      </c>
      <c r="N4" s="129" t="s">
        <v>68</v>
      </c>
      <c r="O4" s="129" t="s">
        <v>69</v>
      </c>
      <c r="P4" s="129" t="s">
        <v>70</v>
      </c>
      <c r="Q4" s="129" t="s">
        <v>71</v>
      </c>
      <c r="R4" s="129" t="s">
        <v>56</v>
      </c>
      <c r="S4" s="129"/>
      <c r="T4" s="129"/>
      <c r="U4" s="129" t="str">
        <f>VLOOKUP(C4,'Surrogate NP'!A:B,2,FALSE)</f>
        <v>Population</v>
      </c>
      <c r="V4" t="str">
        <f t="shared" si="7"/>
        <v>MD-CalvertPopulation</v>
      </c>
      <c r="W4">
        <f>VLOOKUP(V4,'NP Surrogates-Update 4.7'!A:C,2,FALSE)</f>
        <v>1.0426851482954702</v>
      </c>
      <c r="X4">
        <f>VLOOKUP(V4,'NP Surrogates-Update 4.7'!A:C,3,FALSE)</f>
        <v>1.0572281391746758</v>
      </c>
      <c r="Y4" t="s">
        <v>3051</v>
      </c>
    </row>
    <row r="5" spans="1:25" hidden="1" outlineLevel="2" x14ac:dyDescent="0.3">
      <c r="A5" s="129" t="s">
        <v>214</v>
      </c>
      <c r="B5" s="129" t="s">
        <v>14</v>
      </c>
      <c r="C5">
        <v>2810025000</v>
      </c>
      <c r="D5" s="129">
        <v>0.5781752</v>
      </c>
      <c r="E5" s="129">
        <f t="shared" si="0"/>
        <v>0.60285469415276316</v>
      </c>
      <c r="F5" s="129">
        <f t="shared" si="1"/>
        <v>0.61126309081294605</v>
      </c>
      <c r="G5" s="129">
        <v>1.58404164383562E-3</v>
      </c>
      <c r="H5" s="129">
        <f t="shared" si="2"/>
        <v>1.6516566963089439E-3</v>
      </c>
      <c r="I5" s="129">
        <f t="shared" si="3"/>
        <v>1.6746933994875271E-3</v>
      </c>
      <c r="J5" s="129">
        <f t="shared" si="4"/>
        <v>1.0426851482954702</v>
      </c>
      <c r="K5" s="129">
        <f t="shared" si="5"/>
        <v>1.0572281391746758</v>
      </c>
      <c r="L5" s="129" t="str">
        <f t="shared" si="6"/>
        <v>Population</v>
      </c>
      <c r="M5" s="129" t="s">
        <v>67</v>
      </c>
      <c r="N5" s="129" t="s">
        <v>68</v>
      </c>
      <c r="O5" s="129" t="s">
        <v>69</v>
      </c>
      <c r="P5" s="129" t="s">
        <v>73</v>
      </c>
      <c r="Q5" s="129" t="s">
        <v>74</v>
      </c>
      <c r="R5" s="129" t="s">
        <v>56</v>
      </c>
      <c r="S5" s="129"/>
      <c r="T5" s="129"/>
      <c r="U5" s="129" t="str">
        <f>VLOOKUP(C5,'Surrogate NP'!A:B,2,FALSE)</f>
        <v>Population</v>
      </c>
      <c r="V5" t="str">
        <f t="shared" si="7"/>
        <v>MD-CalvertPopulation</v>
      </c>
      <c r="W5">
        <f>VLOOKUP(V5,'NP Surrogates-Update 4.7'!A:C,2,FALSE)</f>
        <v>1.0426851482954702</v>
      </c>
      <c r="X5">
        <f>VLOOKUP(V5,'NP Surrogates-Update 4.7'!A:C,3,FALSE)</f>
        <v>1.0572281391746758</v>
      </c>
      <c r="Y5" t="s">
        <v>3051</v>
      </c>
    </row>
    <row r="6" spans="1:25" hidden="1" outlineLevel="2" x14ac:dyDescent="0.3">
      <c r="A6" s="129" t="s">
        <v>214</v>
      </c>
      <c r="B6" s="129" t="s">
        <v>14</v>
      </c>
      <c r="C6">
        <v>2811015002</v>
      </c>
      <c r="D6" s="129">
        <v>2.2547000000000001</v>
      </c>
      <c r="E6" s="129">
        <f t="shared" si="0"/>
        <v>2.2547000000000001</v>
      </c>
      <c r="F6" s="129">
        <f t="shared" si="1"/>
        <v>2.2547000000000001</v>
      </c>
      <c r="G6" s="129">
        <v>6.1772602739726002E-3</v>
      </c>
      <c r="H6" s="129">
        <f t="shared" si="2"/>
        <v>6.1772602739726002E-3</v>
      </c>
      <c r="I6" s="129">
        <f t="shared" si="3"/>
        <v>6.1772602739726002E-3</v>
      </c>
      <c r="J6" s="129">
        <f t="shared" si="4"/>
        <v>1</v>
      </c>
      <c r="K6" s="129">
        <f t="shared" si="5"/>
        <v>1</v>
      </c>
      <c r="L6" s="129" t="str">
        <f t="shared" si="6"/>
        <v>No Growth</v>
      </c>
      <c r="M6" s="129" t="s">
        <v>269</v>
      </c>
      <c r="N6" s="129" t="s">
        <v>68</v>
      </c>
      <c r="O6" s="129" t="s">
        <v>270</v>
      </c>
      <c r="P6" s="129" t="s">
        <v>271</v>
      </c>
      <c r="Q6" s="129" t="s">
        <v>266</v>
      </c>
      <c r="R6" s="129" t="s">
        <v>56</v>
      </c>
      <c r="S6" s="129"/>
      <c r="T6" s="129"/>
      <c r="U6" s="129" t="str">
        <f>VLOOKUP(C6,'Surrogate NP'!A:B,2,FALSE)</f>
        <v>No Growth</v>
      </c>
      <c r="V6" t="str">
        <f t="shared" si="7"/>
        <v>MD-CalvertNo Growth</v>
      </c>
      <c r="W6">
        <f>VLOOKUP(V6,'NP Surrogates-Update 4.7'!A:C,2,FALSE)</f>
        <v>1</v>
      </c>
      <c r="X6">
        <f>VLOOKUP(V6,'NP Surrogates-Update 4.7'!A:C,3,FALSE)</f>
        <v>1</v>
      </c>
      <c r="Y6" t="s">
        <v>3049</v>
      </c>
    </row>
    <row r="7" spans="1:25" hidden="1" outlineLevel="2" x14ac:dyDescent="0.3">
      <c r="A7" s="129" t="s">
        <v>214</v>
      </c>
      <c r="B7" s="129" t="s">
        <v>14</v>
      </c>
      <c r="C7">
        <v>2103004001</v>
      </c>
      <c r="D7" s="129">
        <v>1.3014926930775601</v>
      </c>
      <c r="E7" s="129">
        <f t="shared" si="0"/>
        <v>1.3456534226495438</v>
      </c>
      <c r="F7" s="129">
        <f t="shared" si="1"/>
        <v>1.3689932450659281</v>
      </c>
      <c r="G7" s="129">
        <v>4.7610941364997299E-6</v>
      </c>
      <c r="H7" s="129">
        <f t="shared" si="2"/>
        <v>4.9226420205155437E-6</v>
      </c>
      <c r="I7" s="129">
        <f t="shared" si="3"/>
        <v>5.008023284847367E-6</v>
      </c>
      <c r="J7" s="129">
        <f t="shared" si="4"/>
        <v>1.0339308317341065</v>
      </c>
      <c r="K7" s="129">
        <f t="shared" si="5"/>
        <v>1.0518639500224574</v>
      </c>
      <c r="L7" s="129" t="str">
        <f t="shared" si="6"/>
        <v>Employment</v>
      </c>
      <c r="M7" s="129" t="s">
        <v>28</v>
      </c>
      <c r="N7" s="129" t="s">
        <v>155</v>
      </c>
      <c r="O7" s="129" t="s">
        <v>35</v>
      </c>
      <c r="P7" s="129" t="s">
        <v>29</v>
      </c>
      <c r="Q7" s="129" t="s">
        <v>328</v>
      </c>
      <c r="R7" s="129" t="s">
        <v>56</v>
      </c>
      <c r="S7" s="129"/>
      <c r="T7" s="129"/>
      <c r="U7" s="129" t="str">
        <f>VLOOKUP(C7,'Surrogate NP'!A:B,2,FALSE)</f>
        <v>Employment</v>
      </c>
      <c r="V7" t="str">
        <f t="shared" si="7"/>
        <v>MD-CalvertEmployment</v>
      </c>
      <c r="W7">
        <f>VLOOKUP(V7,'NP Surrogates-Update 4.7'!A:C,2,FALSE)</f>
        <v>1.0339308317341065</v>
      </c>
      <c r="X7">
        <f>VLOOKUP(V7,'NP Surrogates-Update 4.7'!A:C,3,FALSE)</f>
        <v>1.0518639500224574</v>
      </c>
      <c r="Y7" t="s">
        <v>3053</v>
      </c>
    </row>
    <row r="8" spans="1:25" hidden="1" outlineLevel="2" x14ac:dyDescent="0.3">
      <c r="A8" s="129" t="s">
        <v>214</v>
      </c>
      <c r="B8" s="129" t="s">
        <v>14</v>
      </c>
      <c r="C8">
        <v>2103004002</v>
      </c>
      <c r="D8" s="129">
        <v>2.0686890950792298</v>
      </c>
      <c r="E8" s="129">
        <f t="shared" si="0"/>
        <v>2.1388814366745441</v>
      </c>
      <c r="F8" s="129">
        <f t="shared" si="1"/>
        <v>2.1759794829184216</v>
      </c>
      <c r="G8" s="129">
        <v>7.5676364325433202E-6</v>
      </c>
      <c r="H8" s="129">
        <f t="shared" si="2"/>
        <v>7.8244126309608414E-6</v>
      </c>
      <c r="I8" s="129">
        <f t="shared" si="3"/>
        <v>7.9601239502688738E-6</v>
      </c>
      <c r="J8" s="129">
        <f t="shared" si="4"/>
        <v>1.0339308317341065</v>
      </c>
      <c r="K8" s="129">
        <f t="shared" si="5"/>
        <v>1.0518639500224574</v>
      </c>
      <c r="L8" s="129" t="str">
        <f t="shared" si="6"/>
        <v>Employment</v>
      </c>
      <c r="M8" s="129" t="s">
        <v>28</v>
      </c>
      <c r="N8" s="129" t="s">
        <v>155</v>
      </c>
      <c r="O8" s="129" t="s">
        <v>35</v>
      </c>
      <c r="P8" s="129" t="s">
        <v>29</v>
      </c>
      <c r="Q8" s="129" t="s">
        <v>330</v>
      </c>
      <c r="R8" s="129" t="s">
        <v>56</v>
      </c>
      <c r="S8" s="129"/>
      <c r="T8" s="129"/>
      <c r="U8" s="129" t="str">
        <f>VLOOKUP(C8,'Surrogate NP'!A:B,2,FALSE)</f>
        <v>Employment</v>
      </c>
      <c r="V8" t="str">
        <f t="shared" si="7"/>
        <v>MD-CalvertEmployment</v>
      </c>
      <c r="W8">
        <f>VLOOKUP(V8,'NP Surrogates-Update 4.7'!A:C,2,FALSE)</f>
        <v>1.0339308317341065</v>
      </c>
      <c r="X8">
        <f>VLOOKUP(V8,'NP Surrogates-Update 4.7'!A:C,3,FALSE)</f>
        <v>1.0518639500224574</v>
      </c>
      <c r="Y8" t="s">
        <v>3053</v>
      </c>
    </row>
    <row r="9" spans="1:25" hidden="1" outlineLevel="2" x14ac:dyDescent="0.3">
      <c r="A9" s="129" t="s">
        <v>214</v>
      </c>
      <c r="B9" s="129" t="s">
        <v>14</v>
      </c>
      <c r="C9">
        <v>2103011000</v>
      </c>
      <c r="D9" s="129">
        <v>2.67513679999999E-2</v>
      </c>
      <c r="E9" s="129">
        <f t="shared" si="0"/>
        <v>2.7659064166265058E-2</v>
      </c>
      <c r="F9" s="129">
        <f t="shared" si="1"/>
        <v>2.813879961298426E-2</v>
      </c>
      <c r="G9" s="129">
        <v>9.7861311097315597E-8</v>
      </c>
      <c r="H9" s="129">
        <f t="shared" si="2"/>
        <v>1.0118182677743767E-7</v>
      </c>
      <c r="I9" s="129">
        <f t="shared" si="3"/>
        <v>1.0293678524519893E-7</v>
      </c>
      <c r="J9" s="129">
        <f t="shared" si="4"/>
        <v>1.0339308317341065</v>
      </c>
      <c r="K9" s="129">
        <f t="shared" si="5"/>
        <v>1.0518639500224574</v>
      </c>
      <c r="L9" s="129" t="str">
        <f t="shared" si="6"/>
        <v>Employment</v>
      </c>
      <c r="M9" s="129" t="s">
        <v>28</v>
      </c>
      <c r="N9" s="129" t="s">
        <v>155</v>
      </c>
      <c r="O9" s="129" t="s">
        <v>35</v>
      </c>
      <c r="P9" s="129" t="s">
        <v>332</v>
      </c>
      <c r="Q9" s="129" t="s">
        <v>156</v>
      </c>
      <c r="R9" s="129" t="s">
        <v>56</v>
      </c>
      <c r="S9" s="129"/>
      <c r="T9" s="129"/>
      <c r="U9" s="129" t="str">
        <f>VLOOKUP(C9,'Surrogate NP'!A:B,2,FALSE)</f>
        <v>Employment</v>
      </c>
      <c r="V9" t="str">
        <f t="shared" si="7"/>
        <v>MD-CalvertEmployment</v>
      </c>
      <c r="W9">
        <f>VLOOKUP(V9,'NP Surrogates-Update 4.7'!A:C,2,FALSE)</f>
        <v>1.0339308317341065</v>
      </c>
      <c r="X9">
        <f>VLOOKUP(V9,'NP Surrogates-Update 4.7'!A:C,3,FALSE)</f>
        <v>1.0518639500224574</v>
      </c>
      <c r="Y9" t="s">
        <v>3053</v>
      </c>
    </row>
    <row r="10" spans="1:25" hidden="1" outlineLevel="2" x14ac:dyDescent="0.3">
      <c r="A10" s="129" t="s">
        <v>214</v>
      </c>
      <c r="B10" s="129" t="s">
        <v>14</v>
      </c>
      <c r="C10">
        <v>2103007000</v>
      </c>
      <c r="D10" s="129">
        <v>1.604327180439</v>
      </c>
      <c r="E10" s="129">
        <f t="shared" si="0"/>
        <v>1.6587633360449292</v>
      </c>
      <c r="F10" s="129">
        <f t="shared" si="1"/>
        <v>1.6875339251449581</v>
      </c>
      <c r="G10" s="129">
        <v>5.0193913559794696E-3</v>
      </c>
      <c r="H10" s="129">
        <f t="shared" si="2"/>
        <v>5.1897034794868378E-3</v>
      </c>
      <c r="I10" s="129">
        <f t="shared" si="3"/>
        <v>5.2797168184091437E-3</v>
      </c>
      <c r="J10" s="129">
        <f t="shared" si="4"/>
        <v>1.0339308317341065</v>
      </c>
      <c r="K10" s="129">
        <f t="shared" si="5"/>
        <v>1.0518639500224574</v>
      </c>
      <c r="L10" s="129" t="str">
        <f t="shared" si="6"/>
        <v>Employment</v>
      </c>
      <c r="M10" s="129" t="s">
        <v>30</v>
      </c>
      <c r="N10" s="129" t="s">
        <v>155</v>
      </c>
      <c r="O10" s="129" t="s">
        <v>35</v>
      </c>
      <c r="P10" s="129" t="s">
        <v>31</v>
      </c>
      <c r="Q10" s="129" t="s">
        <v>156</v>
      </c>
      <c r="R10" s="129" t="s">
        <v>56</v>
      </c>
      <c r="S10" s="129"/>
      <c r="T10" s="129"/>
      <c r="U10" s="129" t="str">
        <f>VLOOKUP(C10,'Surrogate NP'!A:B,2,FALSE)</f>
        <v>Employment</v>
      </c>
      <c r="V10" t="str">
        <f t="shared" si="7"/>
        <v>MD-CalvertEmployment</v>
      </c>
      <c r="W10">
        <f>VLOOKUP(V10,'NP Surrogates-Update 4.7'!A:C,2,FALSE)</f>
        <v>1.0339308317341065</v>
      </c>
      <c r="X10">
        <f>VLOOKUP(V10,'NP Surrogates-Update 4.7'!A:C,3,FALSE)</f>
        <v>1.0518639500224574</v>
      </c>
      <c r="Y10" t="s">
        <v>3053</v>
      </c>
    </row>
    <row r="11" spans="1:25" hidden="1" outlineLevel="2" x14ac:dyDescent="0.3">
      <c r="A11" s="129" t="s">
        <v>214</v>
      </c>
      <c r="B11" s="129" t="s">
        <v>14</v>
      </c>
      <c r="C11">
        <v>2103006000</v>
      </c>
      <c r="D11" s="129">
        <v>21.2301482030106</v>
      </c>
      <c r="E11" s="129">
        <f t="shared" si="0"/>
        <v>21.950504789377096</v>
      </c>
      <c r="F11" s="129">
        <f t="shared" si="1"/>
        <v>22.331227548380905</v>
      </c>
      <c r="G11" s="129">
        <v>6.6421876831380094E-2</v>
      </c>
      <c r="H11" s="129">
        <f t="shared" si="2"/>
        <v>6.8675626357609196E-2</v>
      </c>
      <c r="I11" s="129">
        <f t="shared" si="3"/>
        <v>6.9866777731760615E-2</v>
      </c>
      <c r="J11" s="129">
        <f t="shared" si="4"/>
        <v>1.0339308317341065</v>
      </c>
      <c r="K11" s="129">
        <f t="shared" si="5"/>
        <v>1.0518639500224574</v>
      </c>
      <c r="L11" s="129" t="str">
        <f t="shared" si="6"/>
        <v>Employment</v>
      </c>
      <c r="M11" s="129" t="s">
        <v>32</v>
      </c>
      <c r="N11" s="129" t="s">
        <v>155</v>
      </c>
      <c r="O11" s="129" t="s">
        <v>35</v>
      </c>
      <c r="P11" s="129" t="s">
        <v>33</v>
      </c>
      <c r="Q11" s="129" t="s">
        <v>158</v>
      </c>
      <c r="R11" s="129" t="s">
        <v>56</v>
      </c>
      <c r="S11" s="129"/>
      <c r="T11" s="129"/>
      <c r="U11" s="129" t="str">
        <f>VLOOKUP(C11,'Surrogate NP'!A:B,2,FALSE)</f>
        <v>Employment</v>
      </c>
      <c r="V11" t="str">
        <f t="shared" si="7"/>
        <v>MD-CalvertEmployment</v>
      </c>
      <c r="W11">
        <f>VLOOKUP(V11,'NP Surrogates-Update 4.7'!A:C,2,FALSE)</f>
        <v>1.0339308317341065</v>
      </c>
      <c r="X11">
        <f>VLOOKUP(V11,'NP Surrogates-Update 4.7'!A:C,3,FALSE)</f>
        <v>1.0518639500224574</v>
      </c>
      <c r="Y11" t="s">
        <v>3053</v>
      </c>
    </row>
    <row r="12" spans="1:25" hidden="1" outlineLevel="2" x14ac:dyDescent="0.3">
      <c r="A12" s="129" t="s">
        <v>214</v>
      </c>
      <c r="B12" s="129" t="s">
        <v>14</v>
      </c>
      <c r="C12">
        <v>2103008000</v>
      </c>
      <c r="D12" s="129">
        <v>0.80150118277099802</v>
      </c>
      <c r="E12" s="129">
        <f t="shared" si="0"/>
        <v>0.8286967845382881</v>
      </c>
      <c r="F12" s="129">
        <f t="shared" si="1"/>
        <v>0.84307020005717348</v>
      </c>
      <c r="G12" s="129">
        <v>2.9320353483238401E-6</v>
      </c>
      <c r="H12" s="129">
        <f t="shared" si="2"/>
        <v>3.0315217463662685E-6</v>
      </c>
      <c r="I12" s="129">
        <f t="shared" si="3"/>
        <v>3.084102283093386E-6</v>
      </c>
      <c r="J12" s="129">
        <f t="shared" si="4"/>
        <v>1.0339308317341065</v>
      </c>
      <c r="K12" s="129">
        <f t="shared" si="5"/>
        <v>1.0518639500224574</v>
      </c>
      <c r="L12" s="129" t="str">
        <f t="shared" si="6"/>
        <v>Employment</v>
      </c>
      <c r="M12" s="129" t="s">
        <v>334</v>
      </c>
      <c r="N12" s="129" t="s">
        <v>155</v>
      </c>
      <c r="O12" s="129" t="s">
        <v>35</v>
      </c>
      <c r="P12" s="129" t="s">
        <v>171</v>
      </c>
      <c r="Q12" s="129" t="s">
        <v>159</v>
      </c>
      <c r="R12" s="129" t="s">
        <v>56</v>
      </c>
      <c r="S12" s="129"/>
      <c r="T12" s="129"/>
      <c r="U12" s="129" t="str">
        <f>VLOOKUP(C12,'Surrogate NP'!A:B,2,FALSE)</f>
        <v>Employment</v>
      </c>
      <c r="V12" t="str">
        <f t="shared" si="7"/>
        <v>MD-CalvertEmployment</v>
      </c>
      <c r="W12">
        <f>VLOOKUP(V12,'NP Surrogates-Update 4.7'!A:C,2,FALSE)</f>
        <v>1.0339308317341065</v>
      </c>
      <c r="X12">
        <f>VLOOKUP(V12,'NP Surrogates-Update 4.7'!A:C,3,FALSE)</f>
        <v>1.0518639500224574</v>
      </c>
      <c r="Y12" t="s">
        <v>3053</v>
      </c>
    </row>
    <row r="13" spans="1:25" hidden="1" outlineLevel="2" x14ac:dyDescent="0.3">
      <c r="A13" s="129" t="s">
        <v>214</v>
      </c>
      <c r="B13" s="129" t="s">
        <v>14</v>
      </c>
      <c r="C13">
        <v>2102001000</v>
      </c>
      <c r="D13" s="129">
        <v>0.84779086513994995</v>
      </c>
      <c r="E13" s="129">
        <f t="shared" si="0"/>
        <v>0.84779086513994995</v>
      </c>
      <c r="F13" s="129">
        <f t="shared" si="1"/>
        <v>0.84779086513994995</v>
      </c>
      <c r="G13" s="129">
        <v>0</v>
      </c>
      <c r="H13" s="129">
        <f t="shared" si="2"/>
        <v>0</v>
      </c>
      <c r="I13" s="129">
        <f t="shared" si="3"/>
        <v>0</v>
      </c>
      <c r="J13" s="129">
        <f t="shared" si="4"/>
        <v>1</v>
      </c>
      <c r="K13" s="129">
        <f t="shared" si="5"/>
        <v>1</v>
      </c>
      <c r="L13" s="129" t="str">
        <f t="shared" si="6"/>
        <v>No Growth</v>
      </c>
      <c r="M13" s="129" t="s">
        <v>336</v>
      </c>
      <c r="N13" s="129" t="s">
        <v>155</v>
      </c>
      <c r="O13" s="129" t="s">
        <v>36</v>
      </c>
      <c r="P13" s="129" t="s">
        <v>337</v>
      </c>
      <c r="Q13" s="129" t="s">
        <v>159</v>
      </c>
      <c r="R13" s="129" t="s">
        <v>56</v>
      </c>
      <c r="S13" s="129"/>
      <c r="T13" s="129"/>
      <c r="U13" s="129" t="str">
        <f>VLOOKUP(C13,'Surrogate NP'!A:B,2,FALSE)</f>
        <v>No Growth</v>
      </c>
      <c r="V13" t="str">
        <f t="shared" si="7"/>
        <v>MD-CalvertNo Growth</v>
      </c>
      <c r="W13">
        <f>VLOOKUP(V13,'NP Surrogates-Update 4.7'!A:C,2,FALSE)</f>
        <v>1</v>
      </c>
      <c r="X13">
        <f>VLOOKUP(V13,'NP Surrogates-Update 4.7'!A:C,3,FALSE)</f>
        <v>1</v>
      </c>
      <c r="Y13" t="s">
        <v>3049</v>
      </c>
    </row>
    <row r="14" spans="1:25" hidden="1" outlineLevel="2" x14ac:dyDescent="0.3">
      <c r="A14" s="129" t="s">
        <v>214</v>
      </c>
      <c r="B14" s="129" t="s">
        <v>14</v>
      </c>
      <c r="C14">
        <v>2102002000</v>
      </c>
      <c r="D14" s="129">
        <v>13.5580190839695</v>
      </c>
      <c r="E14" s="129">
        <f t="shared" si="0"/>
        <v>13.5580190839695</v>
      </c>
      <c r="F14" s="129">
        <f t="shared" si="1"/>
        <v>13.5580190839695</v>
      </c>
      <c r="G14" s="129">
        <v>4.3455189371697102E-2</v>
      </c>
      <c r="H14" s="129">
        <f t="shared" si="2"/>
        <v>4.3455189371697102E-2</v>
      </c>
      <c r="I14" s="129">
        <f t="shared" si="3"/>
        <v>4.3455189371697102E-2</v>
      </c>
      <c r="J14" s="129">
        <f t="shared" si="4"/>
        <v>1</v>
      </c>
      <c r="K14" s="129">
        <f t="shared" si="5"/>
        <v>1</v>
      </c>
      <c r="L14" s="129" t="str">
        <f t="shared" si="6"/>
        <v>No Growth</v>
      </c>
      <c r="M14" s="129" t="s">
        <v>336</v>
      </c>
      <c r="N14" s="129" t="s">
        <v>155</v>
      </c>
      <c r="O14" s="129" t="s">
        <v>36</v>
      </c>
      <c r="P14" s="129" t="s">
        <v>339</v>
      </c>
      <c r="Q14" s="129" t="s">
        <v>159</v>
      </c>
      <c r="R14" s="129" t="s">
        <v>56</v>
      </c>
      <c r="S14" s="129"/>
      <c r="T14" s="129"/>
      <c r="U14" s="129" t="str">
        <f>VLOOKUP(C14,'Surrogate NP'!A:B,2,FALSE)</f>
        <v>No Growth</v>
      </c>
      <c r="V14" t="str">
        <f t="shared" si="7"/>
        <v>MD-CalvertNo Growth</v>
      </c>
      <c r="W14">
        <f>VLOOKUP(V14,'NP Surrogates-Update 4.7'!A:C,2,FALSE)</f>
        <v>1</v>
      </c>
      <c r="X14">
        <f>VLOOKUP(V14,'NP Surrogates-Update 4.7'!A:C,3,FALSE)</f>
        <v>1</v>
      </c>
      <c r="Y14" t="s">
        <v>3049</v>
      </c>
    </row>
    <row r="15" spans="1:25" hidden="1" outlineLevel="2" x14ac:dyDescent="0.3">
      <c r="A15" s="129" t="s">
        <v>214</v>
      </c>
      <c r="B15" s="129" t="s">
        <v>14</v>
      </c>
      <c r="C15">
        <v>2102011000</v>
      </c>
      <c r="D15" s="129">
        <v>4.1259119999999998E-3</v>
      </c>
      <c r="E15" s="129">
        <f t="shared" si="0"/>
        <v>4.1259119999999998E-3</v>
      </c>
      <c r="F15" s="129">
        <f t="shared" si="1"/>
        <v>4.1259119999999998E-3</v>
      </c>
      <c r="G15" s="129">
        <v>1.3224076923076901E-5</v>
      </c>
      <c r="H15" s="129">
        <f t="shared" si="2"/>
        <v>1.3224076923076901E-5</v>
      </c>
      <c r="I15" s="129">
        <f t="shared" si="3"/>
        <v>1.3224076923076901E-5</v>
      </c>
      <c r="J15" s="129">
        <f t="shared" si="4"/>
        <v>1</v>
      </c>
      <c r="K15" s="129">
        <f t="shared" si="5"/>
        <v>1</v>
      </c>
      <c r="L15" s="129" t="str">
        <f t="shared" si="6"/>
        <v>No Growth</v>
      </c>
      <c r="M15" s="129" t="s">
        <v>34</v>
      </c>
      <c r="N15" s="129" t="s">
        <v>155</v>
      </c>
      <c r="O15" s="129" t="s">
        <v>36</v>
      </c>
      <c r="P15" s="129" t="s">
        <v>332</v>
      </c>
      <c r="Q15" s="129" t="s">
        <v>159</v>
      </c>
      <c r="R15" s="129" t="s">
        <v>56</v>
      </c>
      <c r="S15" s="129"/>
      <c r="T15" s="129"/>
      <c r="U15" s="129" t="str">
        <f>VLOOKUP(C15,'Surrogate NP'!A:B,2,FALSE)</f>
        <v>No Growth</v>
      </c>
      <c r="V15" t="str">
        <f t="shared" si="7"/>
        <v>MD-CalvertNo Growth</v>
      </c>
      <c r="W15">
        <f>VLOOKUP(V15,'NP Surrogates-Update 4.7'!A:C,2,FALSE)</f>
        <v>1</v>
      </c>
      <c r="X15">
        <f>VLOOKUP(V15,'NP Surrogates-Update 4.7'!A:C,3,FALSE)</f>
        <v>1</v>
      </c>
      <c r="Y15" t="s">
        <v>3049</v>
      </c>
    </row>
    <row r="16" spans="1:25" hidden="1" outlineLevel="2" x14ac:dyDescent="0.3">
      <c r="A16" s="129" t="s">
        <v>214</v>
      </c>
      <c r="B16" s="129" t="s">
        <v>14</v>
      </c>
      <c r="C16">
        <v>2102008000</v>
      </c>
      <c r="D16" s="129">
        <v>0.29123900000000003</v>
      </c>
      <c r="E16" s="129">
        <f t="shared" si="0"/>
        <v>0.29123900000000003</v>
      </c>
      <c r="F16" s="129">
        <f t="shared" si="1"/>
        <v>0.29123900000000003</v>
      </c>
      <c r="G16" s="129">
        <v>9.1012187500000004E-4</v>
      </c>
      <c r="H16" s="129">
        <f t="shared" si="2"/>
        <v>9.1012187500000004E-4</v>
      </c>
      <c r="I16" s="129">
        <f t="shared" si="3"/>
        <v>9.1012187500000004E-4</v>
      </c>
      <c r="J16" s="129">
        <f t="shared" si="4"/>
        <v>1</v>
      </c>
      <c r="K16" s="129">
        <f t="shared" si="5"/>
        <v>1</v>
      </c>
      <c r="L16" s="129" t="str">
        <f t="shared" si="6"/>
        <v>No Growth</v>
      </c>
      <c r="M16" s="129" t="s">
        <v>342</v>
      </c>
      <c r="N16" s="129" t="s">
        <v>155</v>
      </c>
      <c r="O16" s="129" t="s">
        <v>36</v>
      </c>
      <c r="P16" s="129" t="s">
        <v>171</v>
      </c>
      <c r="Q16" s="129" t="s">
        <v>159</v>
      </c>
      <c r="R16" s="129" t="s">
        <v>56</v>
      </c>
      <c r="S16" s="129"/>
      <c r="T16" s="129"/>
      <c r="U16" s="129" t="str">
        <f>VLOOKUP(C16,'Surrogate NP'!A:B,2,FALSE)</f>
        <v>No Growth</v>
      </c>
      <c r="V16" t="str">
        <f t="shared" si="7"/>
        <v>MD-CalvertNo Growth</v>
      </c>
      <c r="W16">
        <f>VLOOKUP(V16,'NP Surrogates-Update 4.7'!A:C,2,FALSE)</f>
        <v>1</v>
      </c>
      <c r="X16">
        <f>VLOOKUP(V16,'NP Surrogates-Update 4.7'!A:C,3,FALSE)</f>
        <v>1</v>
      </c>
      <c r="Y16" t="s">
        <v>3049</v>
      </c>
    </row>
    <row r="17" spans="1:25" hidden="1" outlineLevel="2" x14ac:dyDescent="0.3">
      <c r="A17" s="129" t="s">
        <v>214</v>
      </c>
      <c r="B17" s="129" t="s">
        <v>14</v>
      </c>
      <c r="C17">
        <v>2104004000</v>
      </c>
      <c r="D17" s="129">
        <v>18.449145000000001</v>
      </c>
      <c r="E17" s="129">
        <f t="shared" si="0"/>
        <v>19.772047081844626</v>
      </c>
      <c r="F17" s="129">
        <f t="shared" si="1"/>
        <v>20.187033704101587</v>
      </c>
      <c r="G17" s="129">
        <v>5.8687206553795697E-5</v>
      </c>
      <c r="H17" s="129">
        <f t="shared" si="2"/>
        <v>6.2895392230024163E-5</v>
      </c>
      <c r="I17" s="129">
        <f t="shared" si="3"/>
        <v>6.4215475389295564E-5</v>
      </c>
      <c r="J17" s="129">
        <f t="shared" si="4"/>
        <v>1.0717053327861332</v>
      </c>
      <c r="K17" s="129">
        <f t="shared" si="5"/>
        <v>1.0941988750211236</v>
      </c>
      <c r="L17" s="129" t="str">
        <f t="shared" si="6"/>
        <v>Household</v>
      </c>
      <c r="M17" s="129" t="s">
        <v>161</v>
      </c>
      <c r="N17" s="129" t="s">
        <v>155</v>
      </c>
      <c r="O17" s="129" t="s">
        <v>162</v>
      </c>
      <c r="P17" s="129" t="s">
        <v>29</v>
      </c>
      <c r="Q17" s="129" t="s">
        <v>156</v>
      </c>
      <c r="R17" s="129" t="s">
        <v>56</v>
      </c>
      <c r="S17" s="129"/>
      <c r="T17" s="129"/>
      <c r="U17" s="129" t="str">
        <f>VLOOKUP(C17,'Surrogate NP'!A:B,2,FALSE)</f>
        <v>Household</v>
      </c>
      <c r="V17" t="str">
        <f t="shared" si="7"/>
        <v>MD-CalvertHousehold</v>
      </c>
      <c r="W17">
        <f>VLOOKUP(V17,'NP Surrogates-Update 4.7'!A:C,2,FALSE)</f>
        <v>1.0717053327861332</v>
      </c>
      <c r="X17">
        <f>VLOOKUP(V17,'NP Surrogates-Update 4.7'!A:C,3,FALSE)</f>
        <v>1.0941988750211236</v>
      </c>
      <c r="Y17" t="s">
        <v>3054</v>
      </c>
    </row>
    <row r="18" spans="1:25" hidden="1" outlineLevel="2" x14ac:dyDescent="0.3">
      <c r="A18" s="129" t="s">
        <v>214</v>
      </c>
      <c r="B18" s="129" t="s">
        <v>14</v>
      </c>
      <c r="C18">
        <v>2104009000</v>
      </c>
      <c r="D18" s="129">
        <v>0.34976575452818098</v>
      </c>
      <c r="E18" s="129">
        <f t="shared" si="0"/>
        <v>0.37484582435381719</v>
      </c>
      <c r="F18" s="129">
        <f t="shared" si="1"/>
        <v>0.38271329512565011</v>
      </c>
      <c r="G18" s="129">
        <v>1.2549019204657099E-4</v>
      </c>
      <c r="H18" s="129">
        <f t="shared" si="2"/>
        <v>1.3448850802866614E-4</v>
      </c>
      <c r="I18" s="129">
        <f t="shared" si="3"/>
        <v>1.3731122696354273E-4</v>
      </c>
      <c r="J18" s="129">
        <f t="shared" si="4"/>
        <v>1.0717053327861332</v>
      </c>
      <c r="K18" s="129">
        <f t="shared" si="5"/>
        <v>1.0941988750211236</v>
      </c>
      <c r="L18" s="129" t="str">
        <f t="shared" si="6"/>
        <v>Household</v>
      </c>
      <c r="M18" s="129" t="s">
        <v>164</v>
      </c>
      <c r="N18" s="129" t="s">
        <v>155</v>
      </c>
      <c r="O18" s="129" t="s">
        <v>162</v>
      </c>
      <c r="P18" s="129" t="s">
        <v>165</v>
      </c>
      <c r="Q18" s="129" t="s">
        <v>156</v>
      </c>
      <c r="R18" s="129" t="s">
        <v>56</v>
      </c>
      <c r="S18" s="129"/>
      <c r="T18" s="129"/>
      <c r="U18" s="129" t="str">
        <f>VLOOKUP(C18,'Surrogate NP'!A:B,2,FALSE)</f>
        <v>Household</v>
      </c>
      <c r="V18" t="str">
        <f t="shared" si="7"/>
        <v>MD-CalvertHousehold</v>
      </c>
      <c r="W18">
        <f>VLOOKUP(V18,'NP Surrogates-Update 4.7'!A:C,2,FALSE)</f>
        <v>1.0717053327861332</v>
      </c>
      <c r="X18">
        <f>VLOOKUP(V18,'NP Surrogates-Update 4.7'!A:C,3,FALSE)</f>
        <v>1.0941988750211236</v>
      </c>
      <c r="Y18" t="s">
        <v>3054</v>
      </c>
    </row>
    <row r="19" spans="1:25" hidden="1" outlineLevel="2" x14ac:dyDescent="0.3">
      <c r="A19" s="129" t="s">
        <v>214</v>
      </c>
      <c r="B19" s="129" t="s">
        <v>14</v>
      </c>
      <c r="C19">
        <v>2104011000</v>
      </c>
      <c r="D19" s="129">
        <v>0.205565733333333</v>
      </c>
      <c r="E19" s="129">
        <f t="shared" si="0"/>
        <v>0.22030589265142517</v>
      </c>
      <c r="F19" s="129">
        <f t="shared" si="1"/>
        <v>0.22492979415622524</v>
      </c>
      <c r="G19" s="129">
        <v>7.3753599431117898E-5</v>
      </c>
      <c r="H19" s="129">
        <f t="shared" ref="H19:H35" si="8">G19*J19</f>
        <v>7.9042125822501377E-5</v>
      </c>
      <c r="I19" s="129">
        <f t="shared" ref="I19:I35" si="9">G19*K19</f>
        <v>8.070110552628778E-5</v>
      </c>
      <c r="J19" s="129">
        <f t="shared" si="4"/>
        <v>1.0717053327861332</v>
      </c>
      <c r="K19" s="129">
        <f t="shared" si="5"/>
        <v>1.0941988750211236</v>
      </c>
      <c r="L19" s="129" t="str">
        <f t="shared" si="6"/>
        <v>Household</v>
      </c>
      <c r="M19" s="129" t="s">
        <v>161</v>
      </c>
      <c r="N19" s="129" t="s">
        <v>155</v>
      </c>
      <c r="O19" s="129" t="s">
        <v>162</v>
      </c>
      <c r="P19" s="129" t="s">
        <v>332</v>
      </c>
      <c r="Q19" s="129" t="s">
        <v>344</v>
      </c>
      <c r="R19" s="129" t="s">
        <v>56</v>
      </c>
      <c r="S19" s="129"/>
      <c r="T19" s="129"/>
      <c r="U19" s="129" t="str">
        <f>VLOOKUP(C19,'Surrogate NP'!A:B,2,FALSE)</f>
        <v>Household</v>
      </c>
      <c r="V19" t="str">
        <f t="shared" si="7"/>
        <v>MD-CalvertHousehold</v>
      </c>
      <c r="W19">
        <f>VLOOKUP(V19,'NP Surrogates-Update 4.7'!A:C,2,FALSE)</f>
        <v>1.0717053327861332</v>
      </c>
      <c r="X19">
        <f>VLOOKUP(V19,'NP Surrogates-Update 4.7'!A:C,3,FALSE)</f>
        <v>1.0941988750211236</v>
      </c>
      <c r="Y19" t="s">
        <v>3054</v>
      </c>
    </row>
    <row r="20" spans="1:25" hidden="1" outlineLevel="2" x14ac:dyDescent="0.3">
      <c r="A20" s="129" t="s">
        <v>214</v>
      </c>
      <c r="B20" s="129" t="s">
        <v>14</v>
      </c>
      <c r="C20">
        <v>2104007000</v>
      </c>
      <c r="D20" s="129">
        <v>16.083913999016499</v>
      </c>
      <c r="E20" s="129">
        <f t="shared" si="0"/>
        <v>17.237216404819524</v>
      </c>
      <c r="F20" s="129">
        <f t="shared" si="1"/>
        <v>17.599000603660354</v>
      </c>
      <c r="G20" s="129">
        <v>4.3757451386481301E-2</v>
      </c>
      <c r="H20" s="129">
        <f t="shared" si="8"/>
        <v>4.6895094000021988E-2</v>
      </c>
      <c r="I20" s="129">
        <f t="shared" si="9"/>
        <v>4.7879354080879344E-2</v>
      </c>
      <c r="J20" s="129">
        <f t="shared" si="4"/>
        <v>1.0717053327861332</v>
      </c>
      <c r="K20" s="129">
        <f t="shared" si="5"/>
        <v>1.0941988750211236</v>
      </c>
      <c r="L20" s="129" t="str">
        <f t="shared" si="6"/>
        <v>Household</v>
      </c>
      <c r="M20" s="129" t="s">
        <v>167</v>
      </c>
      <c r="N20" s="129" t="s">
        <v>155</v>
      </c>
      <c r="O20" s="129" t="s">
        <v>162</v>
      </c>
      <c r="P20" s="129" t="s">
        <v>31</v>
      </c>
      <c r="Q20" s="129" t="s">
        <v>156</v>
      </c>
      <c r="R20" s="129" t="s">
        <v>56</v>
      </c>
      <c r="S20" s="129"/>
      <c r="T20" s="129"/>
      <c r="U20" s="129" t="str">
        <f>VLOOKUP(C20,'Surrogate NP'!A:B,2,FALSE)</f>
        <v>Household</v>
      </c>
      <c r="V20" t="str">
        <f t="shared" si="7"/>
        <v>MD-CalvertHousehold</v>
      </c>
      <c r="W20">
        <f>VLOOKUP(V20,'NP Surrogates-Update 4.7'!A:C,2,FALSE)</f>
        <v>1.0717053327861332</v>
      </c>
      <c r="X20">
        <f>VLOOKUP(V20,'NP Surrogates-Update 4.7'!A:C,3,FALSE)</f>
        <v>1.0941988750211236</v>
      </c>
      <c r="Y20" t="s">
        <v>3054</v>
      </c>
    </row>
    <row r="21" spans="1:25" hidden="1" outlineLevel="2" x14ac:dyDescent="0.3">
      <c r="A21" s="129" t="s">
        <v>214</v>
      </c>
      <c r="B21" s="129" t="s">
        <v>14</v>
      </c>
      <c r="C21">
        <v>2104006000</v>
      </c>
      <c r="D21" s="129">
        <v>5.72291075890986</v>
      </c>
      <c r="E21" s="129">
        <f t="shared" si="0"/>
        <v>6.1332739793828335</v>
      </c>
      <c r="F21" s="129">
        <f t="shared" si="1"/>
        <v>6.2620025142454532</v>
      </c>
      <c r="G21" s="129">
        <v>1.5569592658695E-2</v>
      </c>
      <c r="H21" s="129">
        <f t="shared" si="8"/>
        <v>1.6686015481631261E-2</v>
      </c>
      <c r="I21" s="129">
        <f t="shared" si="9"/>
        <v>1.7036230771681211E-2</v>
      </c>
      <c r="J21" s="129">
        <f t="shared" ref="J21:J40" si="10">W21</f>
        <v>1.0717053327861332</v>
      </c>
      <c r="K21" s="129">
        <f t="shared" ref="K21:K40" si="11">X21</f>
        <v>1.0941988750211236</v>
      </c>
      <c r="L21" s="129" t="str">
        <f t="shared" si="6"/>
        <v>Household</v>
      </c>
      <c r="M21" s="129" t="s">
        <v>169</v>
      </c>
      <c r="N21" s="129" t="s">
        <v>155</v>
      </c>
      <c r="O21" s="129" t="s">
        <v>162</v>
      </c>
      <c r="P21" s="129" t="s">
        <v>33</v>
      </c>
      <c r="Q21" s="129" t="s">
        <v>156</v>
      </c>
      <c r="R21" s="129" t="s">
        <v>56</v>
      </c>
      <c r="S21" s="129"/>
      <c r="T21" s="129"/>
      <c r="U21" s="129" t="str">
        <f>VLOOKUP(C21,'Surrogate NP'!A:B,2,FALSE)</f>
        <v>Household</v>
      </c>
      <c r="V21" t="str">
        <f t="shared" si="7"/>
        <v>MD-CalvertHousehold</v>
      </c>
      <c r="W21">
        <f>VLOOKUP(V21,'NP Surrogates-Update 4.7'!A:C,2,FALSE)</f>
        <v>1.0717053327861332</v>
      </c>
      <c r="X21">
        <f>VLOOKUP(V21,'NP Surrogates-Update 4.7'!A:C,3,FALSE)</f>
        <v>1.0941988750211236</v>
      </c>
      <c r="Y21" t="s">
        <v>3054</v>
      </c>
    </row>
    <row r="22" spans="1:25" hidden="1" outlineLevel="2" x14ac:dyDescent="0.3">
      <c r="A22" s="129" t="s">
        <v>214</v>
      </c>
      <c r="B22" s="129" t="s">
        <v>14</v>
      </c>
      <c r="C22">
        <v>2104008100</v>
      </c>
      <c r="D22" s="129">
        <v>1.04877908443416</v>
      </c>
      <c r="E22" s="129">
        <f t="shared" si="0"/>
        <v>1.1239821377026475</v>
      </c>
      <c r="F22" s="129">
        <f t="shared" si="1"/>
        <v>1.1475728943335419</v>
      </c>
      <c r="G22" s="129">
        <v>3.7628466199502E-4</v>
      </c>
      <c r="H22" s="129">
        <f t="shared" si="8"/>
        <v>4.0326627890569059E-4</v>
      </c>
      <c r="I22" s="129">
        <f t="shared" si="9"/>
        <v>4.117302538426546E-4</v>
      </c>
      <c r="J22" s="129">
        <f t="shared" si="10"/>
        <v>1.0717053327861332</v>
      </c>
      <c r="K22" s="129">
        <f t="shared" si="11"/>
        <v>1.0941988750211236</v>
      </c>
      <c r="L22" s="129" t="str">
        <f t="shared" si="6"/>
        <v>Household</v>
      </c>
      <c r="M22" s="129" t="s">
        <v>164</v>
      </c>
      <c r="N22" s="129" t="s">
        <v>155</v>
      </c>
      <c r="O22" s="129" t="s">
        <v>162</v>
      </c>
      <c r="P22" s="129" t="s">
        <v>171</v>
      </c>
      <c r="Q22" s="129" t="s">
        <v>172</v>
      </c>
      <c r="R22" s="129" t="s">
        <v>56</v>
      </c>
      <c r="S22" s="129"/>
      <c r="T22" s="129"/>
      <c r="U22" s="129" t="str">
        <f>VLOOKUP(C22,'Surrogate NP'!A:B,2,FALSE)</f>
        <v>Household</v>
      </c>
      <c r="V22" t="str">
        <f t="shared" si="7"/>
        <v>MD-CalvertHousehold</v>
      </c>
      <c r="W22">
        <f>VLOOKUP(V22,'NP Surrogates-Update 4.7'!A:C,2,FALSE)</f>
        <v>1.0717053327861332</v>
      </c>
      <c r="X22">
        <f>VLOOKUP(V22,'NP Surrogates-Update 4.7'!A:C,3,FALSE)</f>
        <v>1.0941988750211236</v>
      </c>
      <c r="Y22" t="s">
        <v>3054</v>
      </c>
    </row>
    <row r="23" spans="1:25" hidden="1" outlineLevel="2" x14ac:dyDescent="0.3">
      <c r="A23" s="129" t="s">
        <v>214</v>
      </c>
      <c r="B23" s="129" t="s">
        <v>14</v>
      </c>
      <c r="C23">
        <v>2104008510</v>
      </c>
      <c r="D23" s="129">
        <v>0.49938880267172397</v>
      </c>
      <c r="E23" s="129">
        <f t="shared" si="0"/>
        <v>0.53519764295696859</v>
      </c>
      <c r="F23" s="129">
        <f t="shared" si="1"/>
        <v>0.54643066608154622</v>
      </c>
      <c r="G23" s="129">
        <v>1.7917247741340101E-4</v>
      </c>
      <c r="H23" s="129">
        <f t="shared" si="8"/>
        <v>1.9202009953244486E-4</v>
      </c>
      <c r="I23" s="129">
        <f t="shared" si="9"/>
        <v>1.9605032322049106E-4</v>
      </c>
      <c r="J23" s="129">
        <f t="shared" si="10"/>
        <v>1.0717053327861332</v>
      </c>
      <c r="K23" s="129">
        <f t="shared" si="11"/>
        <v>1.0941988750211236</v>
      </c>
      <c r="L23" s="129" t="str">
        <f t="shared" si="6"/>
        <v>Household</v>
      </c>
      <c r="M23" s="129" t="s">
        <v>164</v>
      </c>
      <c r="N23" s="129" t="s">
        <v>155</v>
      </c>
      <c r="O23" s="129" t="s">
        <v>162</v>
      </c>
      <c r="P23" s="129" t="s">
        <v>171</v>
      </c>
      <c r="Q23" s="129" t="s">
        <v>346</v>
      </c>
      <c r="R23" s="129" t="s">
        <v>56</v>
      </c>
      <c r="S23" s="129"/>
      <c r="T23" s="129"/>
      <c r="U23" s="129" t="str">
        <f>VLOOKUP(C23,'Surrogate NP'!A:B,2,FALSE)</f>
        <v>Household</v>
      </c>
      <c r="V23" t="str">
        <f t="shared" si="7"/>
        <v>MD-CalvertHousehold</v>
      </c>
      <c r="W23">
        <f>VLOOKUP(V23,'NP Surrogates-Update 4.7'!A:C,2,FALSE)</f>
        <v>1.0717053327861332</v>
      </c>
      <c r="X23">
        <f>VLOOKUP(V23,'NP Surrogates-Update 4.7'!A:C,3,FALSE)</f>
        <v>1.0941988750211236</v>
      </c>
      <c r="Y23" t="s">
        <v>3054</v>
      </c>
    </row>
    <row r="24" spans="1:25" hidden="1" outlineLevel="2" x14ac:dyDescent="0.3">
      <c r="A24" s="129" t="s">
        <v>214</v>
      </c>
      <c r="B24" s="129" t="s">
        <v>14</v>
      </c>
      <c r="C24">
        <v>2104008530</v>
      </c>
      <c r="D24" s="129">
        <v>8.5480976345327697E-2</v>
      </c>
      <c r="E24" s="129">
        <f t="shared" si="0"/>
        <v>9.1610418201053007E-2</v>
      </c>
      <c r="F24" s="129">
        <f t="shared" si="1"/>
        <v>9.3533188152764846E-2</v>
      </c>
      <c r="G24" s="129">
        <v>3.0669166432185098E-5</v>
      </c>
      <c r="H24" s="129">
        <f t="shared" si="8"/>
        <v>3.286830921747824E-5</v>
      </c>
      <c r="I24" s="129">
        <f t="shared" si="9"/>
        <v>3.3558167407932541E-5</v>
      </c>
      <c r="J24" s="129">
        <f t="shared" si="10"/>
        <v>1.0717053327861332</v>
      </c>
      <c r="K24" s="129">
        <f t="shared" si="11"/>
        <v>1.0941988750211236</v>
      </c>
      <c r="L24" s="129" t="str">
        <f t="shared" si="6"/>
        <v>Household</v>
      </c>
      <c r="M24" s="129" t="s">
        <v>164</v>
      </c>
      <c r="N24" s="129" t="s">
        <v>155</v>
      </c>
      <c r="O24" s="129" t="s">
        <v>162</v>
      </c>
      <c r="P24" s="129" t="s">
        <v>171</v>
      </c>
      <c r="Q24" s="129" t="s">
        <v>348</v>
      </c>
      <c r="R24" s="129" t="s">
        <v>56</v>
      </c>
      <c r="S24" s="129"/>
      <c r="T24" s="129"/>
      <c r="U24" s="129" t="str">
        <f>VLOOKUP(C24,'Surrogate NP'!A:B,2,FALSE)</f>
        <v>Household</v>
      </c>
      <c r="V24" t="str">
        <f t="shared" si="7"/>
        <v>MD-CalvertHousehold</v>
      </c>
      <c r="W24">
        <f>VLOOKUP(V24,'NP Surrogates-Update 4.7'!A:C,2,FALSE)</f>
        <v>1.0717053327861332</v>
      </c>
      <c r="X24">
        <f>VLOOKUP(V24,'NP Surrogates-Update 4.7'!A:C,3,FALSE)</f>
        <v>1.0941988750211236</v>
      </c>
      <c r="Y24" t="s">
        <v>3054</v>
      </c>
    </row>
    <row r="25" spans="1:25" hidden="1" outlineLevel="2" x14ac:dyDescent="0.3">
      <c r="A25" s="129" t="s">
        <v>214</v>
      </c>
      <c r="B25" s="129" t="s">
        <v>14</v>
      </c>
      <c r="C25">
        <v>2104008620</v>
      </c>
      <c r="D25" s="129">
        <v>0.34492326291542502</v>
      </c>
      <c r="E25" s="129">
        <f t="shared" si="0"/>
        <v>0.36965610026845452</v>
      </c>
      <c r="F25" s="129">
        <f t="shared" si="1"/>
        <v>0.37741464625067328</v>
      </c>
      <c r="G25" s="129">
        <v>1.23752785812252E-4</v>
      </c>
      <c r="H25" s="129">
        <f t="shared" si="8"/>
        <v>1.326265205021306E-4</v>
      </c>
      <c r="I25" s="129">
        <f t="shared" si="9"/>
        <v>1.3541015901649618E-4</v>
      </c>
      <c r="J25" s="129">
        <f t="shared" si="10"/>
        <v>1.0717053327861332</v>
      </c>
      <c r="K25" s="129">
        <f t="shared" si="11"/>
        <v>1.0941988750211236</v>
      </c>
      <c r="L25" s="129" t="str">
        <f t="shared" si="6"/>
        <v>Household</v>
      </c>
      <c r="M25" s="129" t="s">
        <v>164</v>
      </c>
      <c r="N25" s="129" t="s">
        <v>155</v>
      </c>
      <c r="O25" s="129" t="s">
        <v>162</v>
      </c>
      <c r="P25" s="129" t="s">
        <v>171</v>
      </c>
      <c r="Q25" s="129" t="s">
        <v>350</v>
      </c>
      <c r="R25" s="129" t="s">
        <v>56</v>
      </c>
      <c r="S25" s="129"/>
      <c r="T25" s="129"/>
      <c r="U25" s="129" t="str">
        <f>VLOOKUP(C25,'Surrogate NP'!A:B,2,FALSE)</f>
        <v>Household</v>
      </c>
      <c r="V25" t="str">
        <f t="shared" si="7"/>
        <v>MD-CalvertHousehold</v>
      </c>
      <c r="W25">
        <f>VLOOKUP(V25,'NP Surrogates-Update 4.7'!A:C,2,FALSE)</f>
        <v>1.0717053327861332</v>
      </c>
      <c r="X25">
        <f>VLOOKUP(V25,'NP Surrogates-Update 4.7'!A:C,3,FALSE)</f>
        <v>1.0941988750211236</v>
      </c>
      <c r="Y25" t="s">
        <v>3054</v>
      </c>
    </row>
    <row r="26" spans="1:25" hidden="1" outlineLevel="2" x14ac:dyDescent="0.3">
      <c r="A26" s="129" t="s">
        <v>214</v>
      </c>
      <c r="B26" s="129" t="s">
        <v>14</v>
      </c>
      <c r="C26">
        <v>2104008610</v>
      </c>
      <c r="D26" s="129">
        <v>0.53987980836264804</v>
      </c>
      <c r="E26" s="129">
        <f t="shared" si="0"/>
        <v>0.57859206968580557</v>
      </c>
      <c r="F26" s="129">
        <f t="shared" si="1"/>
        <v>0.59073587895702928</v>
      </c>
      <c r="G26" s="129">
        <v>1.9369998336425499E-4</v>
      </c>
      <c r="H26" s="129">
        <f t="shared" si="8"/>
        <v>2.0758930513205736E-4</v>
      </c>
      <c r="I26" s="129">
        <f t="shared" si="9"/>
        <v>2.1194630388877815E-4</v>
      </c>
      <c r="J26" s="129">
        <f t="shared" si="10"/>
        <v>1.0717053327861332</v>
      </c>
      <c r="K26" s="129">
        <f t="shared" si="11"/>
        <v>1.0941988750211236</v>
      </c>
      <c r="L26" s="129" t="str">
        <f t="shared" si="6"/>
        <v>Household</v>
      </c>
      <c r="M26" s="129" t="s">
        <v>164</v>
      </c>
      <c r="N26" s="129" t="s">
        <v>155</v>
      </c>
      <c r="O26" s="129" t="s">
        <v>162</v>
      </c>
      <c r="P26" s="129" t="s">
        <v>171</v>
      </c>
      <c r="Q26" s="129" t="s">
        <v>352</v>
      </c>
      <c r="R26" s="129" t="s">
        <v>56</v>
      </c>
      <c r="S26" s="129"/>
      <c r="T26" s="129"/>
      <c r="U26" s="129" t="str">
        <f>VLOOKUP(C26,'Surrogate NP'!A:B,2,FALSE)</f>
        <v>Household</v>
      </c>
      <c r="V26" t="str">
        <f t="shared" si="7"/>
        <v>MD-CalvertHousehold</v>
      </c>
      <c r="W26">
        <f>VLOOKUP(V26,'NP Surrogates-Update 4.7'!A:C,2,FALSE)</f>
        <v>1.0717053327861332</v>
      </c>
      <c r="X26">
        <f>VLOOKUP(V26,'NP Surrogates-Update 4.7'!A:C,3,FALSE)</f>
        <v>1.0941988750211236</v>
      </c>
      <c r="Y26" t="s">
        <v>3054</v>
      </c>
    </row>
    <row r="27" spans="1:25" hidden="1" outlineLevel="2" x14ac:dyDescent="0.3">
      <c r="A27" s="129" t="s">
        <v>214</v>
      </c>
      <c r="B27" s="129" t="s">
        <v>14</v>
      </c>
      <c r="C27">
        <v>2104008630</v>
      </c>
      <c r="D27" s="129">
        <v>2.84936558093721E-2</v>
      </c>
      <c r="E27" s="129">
        <f t="shared" si="0"/>
        <v>3.0536802881476664E-2</v>
      </c>
      <c r="F27" s="129">
        <f t="shared" si="1"/>
        <v>3.1177726131854055E-2</v>
      </c>
      <c r="G27" s="129">
        <v>1.02230544109455E-5</v>
      </c>
      <c r="H27" s="129">
        <f t="shared" si="8"/>
        <v>1.0956101929573094E-5</v>
      </c>
      <c r="I27" s="129">
        <f t="shared" si="9"/>
        <v>1.1186054635736301E-5</v>
      </c>
      <c r="J27" s="129">
        <f t="shared" si="10"/>
        <v>1.0717053327861332</v>
      </c>
      <c r="K27" s="129">
        <f t="shared" si="11"/>
        <v>1.0941988750211236</v>
      </c>
      <c r="L27" s="129" t="str">
        <f t="shared" si="6"/>
        <v>Household</v>
      </c>
      <c r="M27" s="129" t="s">
        <v>164</v>
      </c>
      <c r="N27" s="129" t="s">
        <v>155</v>
      </c>
      <c r="O27" s="129" t="s">
        <v>162</v>
      </c>
      <c r="P27" s="129" t="s">
        <v>171</v>
      </c>
      <c r="Q27" s="129" t="s">
        <v>354</v>
      </c>
      <c r="R27" s="129" t="s">
        <v>56</v>
      </c>
      <c r="S27" s="129"/>
      <c r="T27" s="129"/>
      <c r="U27" s="129" t="str">
        <f>VLOOKUP(C27,'Surrogate NP'!A:B,2,FALSE)</f>
        <v>Household</v>
      </c>
      <c r="V27" t="str">
        <f t="shared" si="7"/>
        <v>MD-CalvertHousehold</v>
      </c>
      <c r="W27">
        <f>VLOOKUP(V27,'NP Surrogates-Update 4.7'!A:C,2,FALSE)</f>
        <v>1.0717053327861332</v>
      </c>
      <c r="X27">
        <f>VLOOKUP(V27,'NP Surrogates-Update 4.7'!A:C,3,FALSE)</f>
        <v>1.0941988750211236</v>
      </c>
      <c r="Y27" t="s">
        <v>3054</v>
      </c>
    </row>
    <row r="28" spans="1:25" hidden="1" outlineLevel="2" x14ac:dyDescent="0.3">
      <c r="A28" s="129" t="s">
        <v>214</v>
      </c>
      <c r="B28" s="129" t="s">
        <v>14</v>
      </c>
      <c r="C28">
        <v>2104008700</v>
      </c>
      <c r="D28" s="129">
        <v>3.6880609999999998</v>
      </c>
      <c r="E28" s="129">
        <f t="shared" si="0"/>
        <v>3.9525146413405592</v>
      </c>
      <c r="F28" s="129">
        <f t="shared" si="1"/>
        <v>4.0354721972092795</v>
      </c>
      <c r="G28" s="129">
        <v>1.3232155440540099E-3</v>
      </c>
      <c r="H28" s="129">
        <f t="shared" si="8"/>
        <v>1.4180971549881871E-3</v>
      </c>
      <c r="I28" s="129">
        <f t="shared" si="9"/>
        <v>1.4478609597143616E-3</v>
      </c>
      <c r="J28" s="129">
        <f t="shared" si="10"/>
        <v>1.0717053327861332</v>
      </c>
      <c r="K28" s="129">
        <f t="shared" si="11"/>
        <v>1.0941988750211236</v>
      </c>
      <c r="L28" s="129" t="str">
        <f t="shared" si="6"/>
        <v>Household</v>
      </c>
      <c r="M28" s="129" t="s">
        <v>164</v>
      </c>
      <c r="N28" s="129" t="s">
        <v>155</v>
      </c>
      <c r="O28" s="129" t="s">
        <v>162</v>
      </c>
      <c r="P28" s="129" t="s">
        <v>171</v>
      </c>
      <c r="Q28" s="129" t="s">
        <v>356</v>
      </c>
      <c r="R28" s="129" t="s">
        <v>56</v>
      </c>
      <c r="S28" s="129"/>
      <c r="T28" s="129"/>
      <c r="U28" s="129" t="str">
        <f>VLOOKUP(C28,'Surrogate NP'!A:B,2,FALSE)</f>
        <v>Household</v>
      </c>
      <c r="V28" t="str">
        <f t="shared" si="7"/>
        <v>MD-CalvertHousehold</v>
      </c>
      <c r="W28">
        <f>VLOOKUP(V28,'NP Surrogates-Update 4.7'!A:C,2,FALSE)</f>
        <v>1.0717053327861332</v>
      </c>
      <c r="X28">
        <f>VLOOKUP(V28,'NP Surrogates-Update 4.7'!A:C,3,FALSE)</f>
        <v>1.0941988750211236</v>
      </c>
      <c r="Y28" t="s">
        <v>3054</v>
      </c>
    </row>
    <row r="29" spans="1:25" hidden="1" outlineLevel="2" x14ac:dyDescent="0.3">
      <c r="A29" s="129" t="s">
        <v>214</v>
      </c>
      <c r="B29" s="129" t="s">
        <v>14</v>
      </c>
      <c r="C29">
        <v>2104008230</v>
      </c>
      <c r="D29" s="129">
        <v>0.44639319153274098</v>
      </c>
      <c r="E29" s="129">
        <f t="shared" si="0"/>
        <v>0.47840196388506029</v>
      </c>
      <c r="F29" s="129">
        <f t="shared" si="1"/>
        <v>0.48844292799221412</v>
      </c>
      <c r="G29" s="129">
        <v>1.60158524979929E-4</v>
      </c>
      <c r="H29" s="129">
        <f t="shared" si="8"/>
        <v>1.7164274531215103E-4</v>
      </c>
      <c r="I29" s="129">
        <f t="shared" si="9"/>
        <v>1.7524527785808084E-4</v>
      </c>
      <c r="J29" s="129">
        <f t="shared" si="10"/>
        <v>1.0717053327861332</v>
      </c>
      <c r="K29" s="129">
        <f t="shared" si="11"/>
        <v>1.0941988750211236</v>
      </c>
      <c r="L29" s="129" t="str">
        <f t="shared" si="6"/>
        <v>Household</v>
      </c>
      <c r="M29" s="129" t="s">
        <v>164</v>
      </c>
      <c r="N29" s="129" t="s">
        <v>155</v>
      </c>
      <c r="O29" s="129" t="s">
        <v>162</v>
      </c>
      <c r="P29" s="129" t="s">
        <v>171</v>
      </c>
      <c r="Q29" s="129" t="s">
        <v>174</v>
      </c>
      <c r="R29" s="129" t="s">
        <v>56</v>
      </c>
      <c r="S29" s="129"/>
      <c r="T29" s="129"/>
      <c r="U29" s="129" t="str">
        <f>VLOOKUP(C29,'Surrogate NP'!A:B,2,FALSE)</f>
        <v>Household</v>
      </c>
      <c r="V29" t="str">
        <f t="shared" si="7"/>
        <v>MD-CalvertHousehold</v>
      </c>
      <c r="W29">
        <f>VLOOKUP(V29,'NP Surrogates-Update 4.7'!A:C,2,FALSE)</f>
        <v>1.0717053327861332</v>
      </c>
      <c r="X29">
        <f>VLOOKUP(V29,'NP Surrogates-Update 4.7'!A:C,3,FALSE)</f>
        <v>1.0941988750211236</v>
      </c>
      <c r="Y29" t="s">
        <v>3054</v>
      </c>
    </row>
    <row r="30" spans="1:25" hidden="1" outlineLevel="2" x14ac:dyDescent="0.3">
      <c r="A30" s="129" t="s">
        <v>214</v>
      </c>
      <c r="B30" s="129" t="s">
        <v>14</v>
      </c>
      <c r="C30">
        <v>2104008220</v>
      </c>
      <c r="D30" s="129">
        <v>0.55126476875611197</v>
      </c>
      <c r="E30" s="129">
        <f t="shared" si="0"/>
        <v>0.59079339245303975</v>
      </c>
      <c r="F30" s="129">
        <f t="shared" si="1"/>
        <v>0.60319328981171749</v>
      </c>
      <c r="G30" s="129">
        <v>1.97784719641955E-4</v>
      </c>
      <c r="H30" s="129">
        <f t="shared" si="8"/>
        <v>2.1196693878389343E-4</v>
      </c>
      <c r="I30" s="129">
        <f t="shared" si="9"/>
        <v>2.1641581772859547E-4</v>
      </c>
      <c r="J30" s="129">
        <f t="shared" si="10"/>
        <v>1.0717053327861332</v>
      </c>
      <c r="K30" s="129">
        <f t="shared" si="11"/>
        <v>1.0941988750211236</v>
      </c>
      <c r="L30" s="129" t="str">
        <f t="shared" si="6"/>
        <v>Household</v>
      </c>
      <c r="M30" s="129" t="s">
        <v>164</v>
      </c>
      <c r="N30" s="129" t="s">
        <v>155</v>
      </c>
      <c r="O30" s="129" t="s">
        <v>162</v>
      </c>
      <c r="P30" s="129" t="s">
        <v>171</v>
      </c>
      <c r="Q30" s="129" t="s">
        <v>176</v>
      </c>
      <c r="R30" s="129" t="s">
        <v>56</v>
      </c>
      <c r="S30" s="129"/>
      <c r="T30" s="129"/>
      <c r="U30" s="129" t="str">
        <f>VLOOKUP(C30,'Surrogate NP'!A:B,2,FALSE)</f>
        <v>Household</v>
      </c>
      <c r="V30" t="str">
        <f t="shared" si="7"/>
        <v>MD-CalvertHousehold</v>
      </c>
      <c r="W30">
        <f>VLOOKUP(V30,'NP Surrogates-Update 4.7'!A:C,2,FALSE)</f>
        <v>1.0717053327861332</v>
      </c>
      <c r="X30">
        <f>VLOOKUP(V30,'NP Surrogates-Update 4.7'!A:C,3,FALSE)</f>
        <v>1.0941988750211236</v>
      </c>
      <c r="Y30" t="s">
        <v>3054</v>
      </c>
    </row>
    <row r="31" spans="1:25" hidden="1" outlineLevel="2" x14ac:dyDescent="0.3">
      <c r="A31" s="129" t="s">
        <v>214</v>
      </c>
      <c r="B31" s="129" t="s">
        <v>14</v>
      </c>
      <c r="C31">
        <v>2104008210</v>
      </c>
      <c r="D31" s="129">
        <v>0.69190943349993095</v>
      </c>
      <c r="E31" s="129">
        <f t="shared" si="0"/>
        <v>0.74152302968690842</v>
      </c>
      <c r="F31" s="129">
        <f t="shared" si="1"/>
        <v>0.75708652375212737</v>
      </c>
      <c r="G31" s="129">
        <v>2.48245708919867E-4</v>
      </c>
      <c r="H31" s="129">
        <f t="shared" si="8"/>
        <v>2.6604625009069564E-4</v>
      </c>
      <c r="I31" s="129">
        <f t="shared" si="9"/>
        <v>2.7163017542893979E-4</v>
      </c>
      <c r="J31" s="129">
        <f t="shared" si="10"/>
        <v>1.0717053327861332</v>
      </c>
      <c r="K31" s="129">
        <f t="shared" si="11"/>
        <v>1.0941988750211236</v>
      </c>
      <c r="L31" s="129" t="str">
        <f t="shared" si="6"/>
        <v>Household</v>
      </c>
      <c r="M31" s="129" t="s">
        <v>164</v>
      </c>
      <c r="N31" s="129" t="s">
        <v>155</v>
      </c>
      <c r="O31" s="129" t="s">
        <v>162</v>
      </c>
      <c r="P31" s="129" t="s">
        <v>171</v>
      </c>
      <c r="Q31" s="129" t="s">
        <v>178</v>
      </c>
      <c r="R31" s="129" t="s">
        <v>56</v>
      </c>
      <c r="S31" s="129"/>
      <c r="T31" s="129"/>
      <c r="U31" s="129" t="str">
        <f>VLOOKUP(C31,'Surrogate NP'!A:B,2,FALSE)</f>
        <v>Household</v>
      </c>
      <c r="V31" t="str">
        <f t="shared" si="7"/>
        <v>MD-CalvertHousehold</v>
      </c>
      <c r="W31">
        <f>VLOOKUP(V31,'NP Surrogates-Update 4.7'!A:C,2,FALSE)</f>
        <v>1.0717053327861332</v>
      </c>
      <c r="X31">
        <f>VLOOKUP(V31,'NP Surrogates-Update 4.7'!A:C,3,FALSE)</f>
        <v>1.0941988750211236</v>
      </c>
      <c r="Y31" t="s">
        <v>3054</v>
      </c>
    </row>
    <row r="32" spans="1:25" hidden="1" outlineLevel="2" x14ac:dyDescent="0.3">
      <c r="A32" s="129" t="s">
        <v>214</v>
      </c>
      <c r="B32" s="129" t="s">
        <v>14</v>
      </c>
      <c r="C32">
        <v>2104008330</v>
      </c>
      <c r="D32" s="129">
        <v>1.4744252245701801</v>
      </c>
      <c r="E32" s="129">
        <f t="shared" si="0"/>
        <v>1.5801493759662542</v>
      </c>
      <c r="F32" s="129">
        <f t="shared" si="1"/>
        <v>1.6133144220274585</v>
      </c>
      <c r="G32" s="129">
        <v>5.2899948663988697E-4</v>
      </c>
      <c r="H32" s="129">
        <f t="shared" si="8"/>
        <v>5.6693157087309371E-4</v>
      </c>
      <c r="I32" s="129">
        <f t="shared" si="9"/>
        <v>5.7883064316811622E-4</v>
      </c>
      <c r="J32" s="129">
        <f t="shared" si="10"/>
        <v>1.0717053327861332</v>
      </c>
      <c r="K32" s="129">
        <f t="shared" si="11"/>
        <v>1.0941988750211236</v>
      </c>
      <c r="L32" s="129" t="str">
        <f t="shared" si="6"/>
        <v>Household</v>
      </c>
      <c r="M32" s="129" t="s">
        <v>164</v>
      </c>
      <c r="N32" s="129" t="s">
        <v>155</v>
      </c>
      <c r="O32" s="129" t="s">
        <v>162</v>
      </c>
      <c r="P32" s="129" t="s">
        <v>171</v>
      </c>
      <c r="Q32" s="129" t="s">
        <v>180</v>
      </c>
      <c r="R32" s="129" t="s">
        <v>56</v>
      </c>
      <c r="S32" s="129"/>
      <c r="T32" s="129"/>
      <c r="U32" s="129" t="str">
        <f>VLOOKUP(C32,'Surrogate NP'!A:B,2,FALSE)</f>
        <v>Household</v>
      </c>
      <c r="V32" t="str">
        <f t="shared" si="7"/>
        <v>MD-CalvertHousehold</v>
      </c>
      <c r="W32">
        <f>VLOOKUP(V32,'NP Surrogates-Update 4.7'!A:C,2,FALSE)</f>
        <v>1.0717053327861332</v>
      </c>
      <c r="X32">
        <f>VLOOKUP(V32,'NP Surrogates-Update 4.7'!A:C,3,FALSE)</f>
        <v>1.0941988750211236</v>
      </c>
      <c r="Y32" t="s">
        <v>3054</v>
      </c>
    </row>
    <row r="33" spans="1:25" hidden="1" outlineLevel="2" x14ac:dyDescent="0.3">
      <c r="A33" s="129" t="s">
        <v>214</v>
      </c>
      <c r="B33" s="129" t="s">
        <v>14</v>
      </c>
      <c r="C33">
        <v>2104008320</v>
      </c>
      <c r="D33" s="129">
        <v>1.8208134069629001</v>
      </c>
      <c r="E33" s="129">
        <f t="shared" si="0"/>
        <v>1.9513754382506279</v>
      </c>
      <c r="F33" s="129">
        <f t="shared" si="1"/>
        <v>1.9923319815221845</v>
      </c>
      <c r="G33" s="129">
        <v>6.5327786143321704E-4</v>
      </c>
      <c r="H33" s="129">
        <f t="shared" si="8"/>
        <v>7.0012136788909934E-4</v>
      </c>
      <c r="I33" s="129">
        <f t="shared" si="9"/>
        <v>7.1481590105643155E-4</v>
      </c>
      <c r="J33" s="129">
        <f t="shared" si="10"/>
        <v>1.0717053327861332</v>
      </c>
      <c r="K33" s="129">
        <f t="shared" si="11"/>
        <v>1.0941988750211236</v>
      </c>
      <c r="L33" s="129" t="str">
        <f t="shared" si="6"/>
        <v>Household</v>
      </c>
      <c r="M33" s="129" t="s">
        <v>164</v>
      </c>
      <c r="N33" s="129" t="s">
        <v>155</v>
      </c>
      <c r="O33" s="129" t="s">
        <v>162</v>
      </c>
      <c r="P33" s="129" t="s">
        <v>171</v>
      </c>
      <c r="Q33" s="129" t="s">
        <v>182</v>
      </c>
      <c r="R33" s="129" t="s">
        <v>56</v>
      </c>
      <c r="S33" s="129"/>
      <c r="T33" s="129"/>
      <c r="U33" s="129" t="str">
        <f>VLOOKUP(C33,'Surrogate NP'!A:B,2,FALSE)</f>
        <v>Household</v>
      </c>
      <c r="V33" t="str">
        <f t="shared" si="7"/>
        <v>MD-CalvertHousehold</v>
      </c>
      <c r="W33">
        <f>VLOOKUP(V33,'NP Surrogates-Update 4.7'!A:C,2,FALSE)</f>
        <v>1.0717053327861332</v>
      </c>
      <c r="X33">
        <f>VLOOKUP(V33,'NP Surrogates-Update 4.7'!A:C,3,FALSE)</f>
        <v>1.0941988750211236</v>
      </c>
      <c r="Y33" t="s">
        <v>3054</v>
      </c>
    </row>
    <row r="34" spans="1:25" hidden="1" outlineLevel="2" x14ac:dyDescent="0.3">
      <c r="A34" s="129" t="s">
        <v>214</v>
      </c>
      <c r="B34" s="129" t="s">
        <v>14</v>
      </c>
      <c r="C34">
        <v>2104008310</v>
      </c>
      <c r="D34" s="129">
        <v>2.2853590980837799</v>
      </c>
      <c r="E34" s="129">
        <f t="shared" si="0"/>
        <v>2.4492315327476946</v>
      </c>
      <c r="F34" s="129">
        <f t="shared" si="1"/>
        <v>2.5006373541425617</v>
      </c>
      <c r="G34" s="129">
        <v>8.1994920429182504E-4</v>
      </c>
      <c r="H34" s="129">
        <f t="shared" si="8"/>
        <v>8.7874393485329544E-4</v>
      </c>
      <c r="I34" s="129">
        <f t="shared" si="9"/>
        <v>8.9718749691058042E-4</v>
      </c>
      <c r="J34" s="129">
        <f t="shared" si="10"/>
        <v>1.0717053327861332</v>
      </c>
      <c r="K34" s="129">
        <f t="shared" si="11"/>
        <v>1.0941988750211236</v>
      </c>
      <c r="L34" s="129" t="str">
        <f t="shared" si="6"/>
        <v>Household</v>
      </c>
      <c r="M34" s="129" t="s">
        <v>164</v>
      </c>
      <c r="N34" s="129" t="s">
        <v>155</v>
      </c>
      <c r="O34" s="129" t="s">
        <v>162</v>
      </c>
      <c r="P34" s="129" t="s">
        <v>171</v>
      </c>
      <c r="Q34" s="129" t="s">
        <v>184</v>
      </c>
      <c r="R34" s="129" t="s">
        <v>56</v>
      </c>
      <c r="S34" s="129"/>
      <c r="T34" s="129"/>
      <c r="U34" s="129" t="str">
        <f>VLOOKUP(C34,'Surrogate NP'!A:B,2,FALSE)</f>
        <v>Household</v>
      </c>
      <c r="V34" t="str">
        <f t="shared" si="7"/>
        <v>MD-CalvertHousehold</v>
      </c>
      <c r="W34">
        <f>VLOOKUP(V34,'NP Surrogates-Update 4.7'!A:C,2,FALSE)</f>
        <v>1.0717053327861332</v>
      </c>
      <c r="X34">
        <f>VLOOKUP(V34,'NP Surrogates-Update 4.7'!A:C,3,FALSE)</f>
        <v>1.0941988750211236</v>
      </c>
      <c r="Y34" t="s">
        <v>3054</v>
      </c>
    </row>
    <row r="35" spans="1:25" hidden="1" outlineLevel="2" x14ac:dyDescent="0.3">
      <c r="A35" s="129" t="s">
        <v>214</v>
      </c>
      <c r="B35" s="129" t="s">
        <v>14</v>
      </c>
      <c r="C35">
        <v>2104008400</v>
      </c>
      <c r="D35" s="129">
        <v>0.79191239168134897</v>
      </c>
      <c r="E35" s="129">
        <f t="shared" si="0"/>
        <v>0.84869673326432282</v>
      </c>
      <c r="F35" s="129">
        <f t="shared" si="1"/>
        <v>0.86650964809301945</v>
      </c>
      <c r="G35" s="129">
        <v>2.8412512325629897E-4</v>
      </c>
      <c r="H35" s="129">
        <f t="shared" si="8"/>
        <v>3.0449840977229303E-4</v>
      </c>
      <c r="I35" s="129">
        <f t="shared" si="9"/>
        <v>3.1088939023228042E-4</v>
      </c>
      <c r="J35" s="129">
        <f t="shared" si="10"/>
        <v>1.0717053327861332</v>
      </c>
      <c r="K35" s="129">
        <f t="shared" si="11"/>
        <v>1.0941988750211236</v>
      </c>
      <c r="L35" s="129" t="str">
        <f t="shared" si="6"/>
        <v>Household</v>
      </c>
      <c r="M35" s="129" t="s">
        <v>164</v>
      </c>
      <c r="N35" s="129" t="s">
        <v>155</v>
      </c>
      <c r="O35" s="129" t="s">
        <v>162</v>
      </c>
      <c r="P35" s="129" t="s">
        <v>171</v>
      </c>
      <c r="Q35" s="129" t="s">
        <v>358</v>
      </c>
      <c r="R35" s="129" t="s">
        <v>56</v>
      </c>
      <c r="S35" s="129"/>
      <c r="T35" s="129"/>
      <c r="U35" s="129" t="str">
        <f>VLOOKUP(C35,'Surrogate NP'!A:B,2,FALSE)</f>
        <v>Household</v>
      </c>
      <c r="V35" t="str">
        <f t="shared" si="7"/>
        <v>MD-CalvertHousehold</v>
      </c>
      <c r="W35">
        <f>VLOOKUP(V35,'NP Surrogates-Update 4.7'!A:C,2,FALSE)</f>
        <v>1.0717053327861332</v>
      </c>
      <c r="X35">
        <f>VLOOKUP(V35,'NP Surrogates-Update 4.7'!A:C,3,FALSE)</f>
        <v>1.0941988750211236</v>
      </c>
      <c r="Y35" t="s">
        <v>3054</v>
      </c>
    </row>
    <row r="36" spans="1:25" hidden="1" outlineLevel="2" x14ac:dyDescent="0.3">
      <c r="A36" s="129" t="s">
        <v>214</v>
      </c>
      <c r="B36" s="129" t="s">
        <v>14</v>
      </c>
      <c r="C36">
        <v>2610000500</v>
      </c>
      <c r="D36" s="129">
        <v>8.5811440000000001</v>
      </c>
      <c r="E36" s="129">
        <f t="shared" si="0"/>
        <v>8.5811440000000001</v>
      </c>
      <c r="F36" s="129">
        <f t="shared" si="1"/>
        <v>8.5811440000000001</v>
      </c>
      <c r="G36" s="129">
        <v>2.3509983561643799E-2</v>
      </c>
      <c r="H36" s="129">
        <f>G36*J36</f>
        <v>2.3509983561643799E-2</v>
      </c>
      <c r="I36" s="129">
        <f>G36*K36</f>
        <v>2.3509983561643799E-2</v>
      </c>
      <c r="J36" s="129">
        <f t="shared" si="10"/>
        <v>1</v>
      </c>
      <c r="K36" s="129">
        <f t="shared" si="11"/>
        <v>1</v>
      </c>
      <c r="L36" s="129" t="str">
        <f t="shared" si="6"/>
        <v>No Growth</v>
      </c>
      <c r="M36" s="129" t="s">
        <v>50</v>
      </c>
      <c r="N36" s="129" t="s">
        <v>209</v>
      </c>
      <c r="O36" s="129" t="s">
        <v>365</v>
      </c>
      <c r="P36" s="129" t="s">
        <v>366</v>
      </c>
      <c r="Q36" s="129" t="s">
        <v>367</v>
      </c>
      <c r="R36" s="129" t="s">
        <v>56</v>
      </c>
      <c r="S36" s="129"/>
      <c r="T36" s="129"/>
      <c r="U36" s="129" t="str">
        <f>VLOOKUP(C36,'Surrogate NP'!A:B,2,FALSE)</f>
        <v>No Growth</v>
      </c>
      <c r="V36" t="str">
        <f t="shared" si="7"/>
        <v>MD-CalvertNo Growth</v>
      </c>
      <c r="W36">
        <f>VLOOKUP(V36,'NP Surrogates-Update 4.7'!A:C,2,FALSE)</f>
        <v>1</v>
      </c>
      <c r="X36">
        <f>VLOOKUP(V36,'NP Surrogates-Update 4.7'!A:C,3,FALSE)</f>
        <v>1</v>
      </c>
      <c r="Y36" t="s">
        <v>3049</v>
      </c>
    </row>
    <row r="37" spans="1:25" hidden="1" outlineLevel="2" x14ac:dyDescent="0.3">
      <c r="A37" s="129" t="s">
        <v>214</v>
      </c>
      <c r="B37" s="129" t="s">
        <v>14</v>
      </c>
      <c r="C37">
        <v>2810001001</v>
      </c>
      <c r="D37" s="129">
        <v>4.64E-4</v>
      </c>
      <c r="E37" s="129">
        <f t="shared" si="0"/>
        <v>4.64E-4</v>
      </c>
      <c r="F37" s="129">
        <f t="shared" si="1"/>
        <v>4.64E-4</v>
      </c>
      <c r="G37" s="129">
        <v>1.2712328767123287E-6</v>
      </c>
      <c r="H37" s="129">
        <f t="shared" ref="H37:H47" si="12">G37*J37</f>
        <v>1.2712328767123287E-6</v>
      </c>
      <c r="I37" s="129">
        <f t="shared" ref="I37:I47" si="13">G37*K37</f>
        <v>1.2712328767123287E-6</v>
      </c>
      <c r="J37" s="129">
        <f t="shared" si="10"/>
        <v>1</v>
      </c>
      <c r="K37" s="129">
        <f t="shared" si="11"/>
        <v>1</v>
      </c>
      <c r="L37" s="129" t="str">
        <f t="shared" si="6"/>
        <v>No Growth</v>
      </c>
      <c r="M37" s="129" t="s">
        <v>3429</v>
      </c>
      <c r="N37" s="129"/>
      <c r="O37" s="129"/>
      <c r="P37" s="129"/>
      <c r="Q37" s="129"/>
      <c r="R37" s="129" t="s">
        <v>56</v>
      </c>
      <c r="S37" s="129"/>
      <c r="T37" s="129"/>
      <c r="U37" s="129" t="str">
        <f>VLOOKUP(C37,'Surrogate NP'!A:B,2,FALSE)</f>
        <v>No Growth</v>
      </c>
      <c r="V37" t="str">
        <f t="shared" si="7"/>
        <v>MD-CalvertNo Growth</v>
      </c>
      <c r="W37">
        <f>VLOOKUP(V37,'NP Surrogates-Update 4.7'!A:C,2,FALSE)</f>
        <v>1</v>
      </c>
      <c r="X37">
        <f>VLOOKUP(V37,'NP Surrogates-Update 4.7'!A:C,3,FALSE)</f>
        <v>1</v>
      </c>
      <c r="Y37" t="s">
        <v>3049</v>
      </c>
    </row>
    <row r="38" spans="1:25" hidden="1" outlineLevel="2" x14ac:dyDescent="0.3">
      <c r="A38" s="129" t="s">
        <v>214</v>
      </c>
      <c r="B38" s="129" t="s">
        <v>14</v>
      </c>
      <c r="C38">
        <v>2810001002</v>
      </c>
      <c r="D38" s="129">
        <v>0.31874799999999998</v>
      </c>
      <c r="E38" s="129">
        <f t="shared" si="0"/>
        <v>0.31874799999999998</v>
      </c>
      <c r="F38" s="129">
        <f t="shared" si="1"/>
        <v>0.31874799999999998</v>
      </c>
      <c r="G38" s="129">
        <v>8.7328219178082187E-4</v>
      </c>
      <c r="H38" s="129">
        <f t="shared" si="12"/>
        <v>8.7328219178082187E-4</v>
      </c>
      <c r="I38" s="129">
        <f t="shared" si="13"/>
        <v>8.7328219178082187E-4</v>
      </c>
      <c r="J38" s="129">
        <f t="shared" si="10"/>
        <v>1</v>
      </c>
      <c r="K38" s="129">
        <f t="shared" si="11"/>
        <v>1</v>
      </c>
      <c r="L38" s="129" t="str">
        <f t="shared" si="6"/>
        <v>No Growth</v>
      </c>
      <c r="M38" s="129" t="s">
        <v>3429</v>
      </c>
      <c r="N38" s="129"/>
      <c r="O38" s="129"/>
      <c r="P38" s="129"/>
      <c r="Q38" s="129"/>
      <c r="R38" s="129" t="s">
        <v>56</v>
      </c>
      <c r="S38" s="129"/>
      <c r="T38" s="129"/>
      <c r="U38" s="129" t="str">
        <f>VLOOKUP(C38,'Surrogate NP'!A:B,2,FALSE)</f>
        <v>No Growth</v>
      </c>
      <c r="V38" t="str">
        <f t="shared" si="7"/>
        <v>MD-CalvertNo Growth</v>
      </c>
      <c r="W38">
        <f>VLOOKUP(V38,'NP Surrogates-Update 4.7'!A:C,2,FALSE)</f>
        <v>1</v>
      </c>
      <c r="X38">
        <f>VLOOKUP(V38,'NP Surrogates-Update 4.7'!A:C,3,FALSE)</f>
        <v>1</v>
      </c>
      <c r="Y38" t="s">
        <v>3049</v>
      </c>
    </row>
    <row r="39" spans="1:25" hidden="1" outlineLevel="2" x14ac:dyDescent="0.3">
      <c r="A39" s="129" t="s">
        <v>214</v>
      </c>
      <c r="B39" s="129" t="s">
        <v>14</v>
      </c>
      <c r="C39">
        <v>2610000400</v>
      </c>
      <c r="D39" s="129">
        <v>0.16281570000000001</v>
      </c>
      <c r="E39" s="129">
        <f t="shared" si="0"/>
        <v>0.16281570000000001</v>
      </c>
      <c r="F39" s="129">
        <f t="shared" si="1"/>
        <v>0.16281570000000001</v>
      </c>
      <c r="G39" s="129">
        <v>1.07056898630137E-4</v>
      </c>
      <c r="H39" s="129">
        <f t="shared" si="12"/>
        <v>1.07056898630137E-4</v>
      </c>
      <c r="I39" s="129">
        <f t="shared" si="13"/>
        <v>1.07056898630137E-4</v>
      </c>
      <c r="J39" s="129">
        <f t="shared" si="10"/>
        <v>1</v>
      </c>
      <c r="K39" s="129">
        <f t="shared" si="11"/>
        <v>1</v>
      </c>
      <c r="L39" s="129" t="str">
        <f t="shared" si="6"/>
        <v>No Growth</v>
      </c>
      <c r="M39" s="129" t="s">
        <v>50</v>
      </c>
      <c r="N39" s="129" t="s">
        <v>209</v>
      </c>
      <c r="O39" s="129" t="s">
        <v>365</v>
      </c>
      <c r="P39" s="129" t="s">
        <v>366</v>
      </c>
      <c r="Q39" s="129" t="s">
        <v>369</v>
      </c>
      <c r="R39" s="129" t="s">
        <v>56</v>
      </c>
      <c r="S39" s="129"/>
      <c r="T39" s="129"/>
      <c r="U39" s="129" t="str">
        <f>VLOOKUP(C39,'Surrogate NP'!A:B,2,FALSE)</f>
        <v>No Growth</v>
      </c>
      <c r="V39" t="str">
        <f t="shared" si="7"/>
        <v>MD-CalvertNo Growth</v>
      </c>
      <c r="W39">
        <f>VLOOKUP(V39,'NP Surrogates-Update 4.7'!A:C,2,FALSE)</f>
        <v>1</v>
      </c>
      <c r="X39">
        <f>VLOOKUP(V39,'NP Surrogates-Update 4.7'!A:C,3,FALSE)</f>
        <v>1</v>
      </c>
      <c r="Y39" t="s">
        <v>3049</v>
      </c>
    </row>
    <row r="40" spans="1:25" hidden="1" outlineLevel="2" x14ac:dyDescent="0.3">
      <c r="A40" s="129" t="s">
        <v>214</v>
      </c>
      <c r="B40" s="129" t="s">
        <v>14</v>
      </c>
      <c r="C40">
        <v>2610000100</v>
      </c>
      <c r="D40" s="129">
        <v>0.2018914</v>
      </c>
      <c r="E40" s="129">
        <f t="shared" si="0"/>
        <v>0.2018914</v>
      </c>
      <c r="F40" s="129">
        <f t="shared" si="1"/>
        <v>0.2018914</v>
      </c>
      <c r="G40" s="129">
        <v>0</v>
      </c>
      <c r="H40" s="129">
        <f t="shared" si="12"/>
        <v>0</v>
      </c>
      <c r="I40" s="129">
        <f t="shared" si="13"/>
        <v>0</v>
      </c>
      <c r="J40" s="129">
        <f t="shared" si="10"/>
        <v>1</v>
      </c>
      <c r="K40" s="129">
        <f t="shared" si="11"/>
        <v>1</v>
      </c>
      <c r="L40" s="129" t="str">
        <f t="shared" si="6"/>
        <v>No Growth</v>
      </c>
      <c r="M40" s="129" t="s">
        <v>50</v>
      </c>
      <c r="N40" s="129" t="s">
        <v>209</v>
      </c>
      <c r="O40" s="129" t="s">
        <v>365</v>
      </c>
      <c r="P40" s="129" t="s">
        <v>366</v>
      </c>
      <c r="Q40" s="129" t="s">
        <v>371</v>
      </c>
      <c r="R40" s="129" t="s">
        <v>56</v>
      </c>
      <c r="S40" s="129"/>
      <c r="T40" s="129"/>
      <c r="U40" s="129" t="str">
        <f>VLOOKUP(C40,'Surrogate NP'!A:B,2,FALSE)</f>
        <v>No Growth</v>
      </c>
      <c r="V40" t="str">
        <f t="shared" si="7"/>
        <v>MD-CalvertNo Growth</v>
      </c>
      <c r="W40">
        <f>VLOOKUP(V40,'NP Surrogates-Update 4.7'!A:C,2,FALSE)</f>
        <v>1</v>
      </c>
      <c r="X40">
        <f>VLOOKUP(V40,'NP Surrogates-Update 4.7'!A:C,3,FALSE)</f>
        <v>1</v>
      </c>
      <c r="Y40" t="s">
        <v>3049</v>
      </c>
    </row>
    <row r="41" spans="1:25" hidden="1" outlineLevel="2" x14ac:dyDescent="0.3">
      <c r="A41" s="129" t="s">
        <v>214</v>
      </c>
      <c r="B41" s="129" t="s">
        <v>14</v>
      </c>
      <c r="C41">
        <v>2610030000</v>
      </c>
      <c r="D41" s="129">
        <v>10.25108</v>
      </c>
      <c r="E41" s="129">
        <f t="shared" si="0"/>
        <v>10.25108</v>
      </c>
      <c r="F41" s="129">
        <f t="shared" si="1"/>
        <v>10.25108</v>
      </c>
      <c r="G41" s="129">
        <v>2.80851506849315E-2</v>
      </c>
      <c r="H41" s="129">
        <f t="shared" si="12"/>
        <v>2.80851506849315E-2</v>
      </c>
      <c r="I41" s="129">
        <f t="shared" si="13"/>
        <v>2.80851506849315E-2</v>
      </c>
      <c r="J41" s="129">
        <f>W41</f>
        <v>1</v>
      </c>
      <c r="K41" s="129">
        <f>X41</f>
        <v>1</v>
      </c>
      <c r="L41" s="129" t="str">
        <f t="shared" si="6"/>
        <v>No Growth</v>
      </c>
      <c r="M41" s="129" t="s">
        <v>50</v>
      </c>
      <c r="N41" s="129" t="s">
        <v>209</v>
      </c>
      <c r="O41" s="129" t="s">
        <v>365</v>
      </c>
      <c r="P41" s="129" t="s">
        <v>162</v>
      </c>
      <c r="Q41" s="129" t="s">
        <v>373</v>
      </c>
      <c r="R41" s="129" t="s">
        <v>56</v>
      </c>
      <c r="S41" s="129"/>
      <c r="T41" s="129"/>
      <c r="U41" s="129" t="str">
        <f>VLOOKUP(C41,'Surrogate NP'!A:B,2,FALSE)</f>
        <v>No Growth</v>
      </c>
      <c r="V41" t="str">
        <f t="shared" si="7"/>
        <v>MD-CalvertNo Growth</v>
      </c>
      <c r="W41">
        <f>VLOOKUP(V41,'NP Surrogates-Update 4.7'!A:C,2,FALSE)</f>
        <v>1</v>
      </c>
      <c r="X41">
        <f>VLOOKUP(V41,'NP Surrogates-Update 4.7'!A:C,3,FALSE)</f>
        <v>1</v>
      </c>
      <c r="Y41" t="s">
        <v>3049</v>
      </c>
    </row>
    <row r="42" spans="1:25" hidden="1" outlineLevel="2" x14ac:dyDescent="0.3">
      <c r="A42" s="129" t="s">
        <v>214</v>
      </c>
      <c r="B42" s="129" t="s">
        <v>14</v>
      </c>
      <c r="C42">
        <v>2102007000</v>
      </c>
      <c r="D42" s="129">
        <v>1.5469E-2</v>
      </c>
      <c r="E42" s="129">
        <f t="shared" si="0"/>
        <v>1.5469E-2</v>
      </c>
      <c r="F42" s="129">
        <f t="shared" si="1"/>
        <v>1.5469E-2</v>
      </c>
      <c r="G42" s="129">
        <v>4.9580128205128198E-5</v>
      </c>
      <c r="H42" s="129">
        <f t="shared" si="12"/>
        <v>4.9580128205128198E-5</v>
      </c>
      <c r="I42" s="129">
        <f t="shared" si="13"/>
        <v>4.9580128205128198E-5</v>
      </c>
      <c r="J42" s="129">
        <f t="shared" ref="J42:J51" si="14">W42</f>
        <v>1</v>
      </c>
      <c r="K42" s="129">
        <f t="shared" ref="K42:K51" si="15">X42</f>
        <v>1</v>
      </c>
      <c r="L42" s="129" t="str">
        <f t="shared" si="6"/>
        <v>No Growth</v>
      </c>
      <c r="M42" s="129" t="s">
        <v>1246</v>
      </c>
      <c r="N42" s="129"/>
      <c r="O42" s="129"/>
      <c r="P42" s="129"/>
      <c r="Q42" s="129"/>
      <c r="R42" s="129" t="s">
        <v>56</v>
      </c>
      <c r="S42" s="129"/>
      <c r="T42" s="129"/>
      <c r="U42" s="129" t="str">
        <f>VLOOKUP(C42,'Surrogate NP'!A:B,2,FALSE)</f>
        <v>No Growth</v>
      </c>
      <c r="V42" t="str">
        <f t="shared" si="7"/>
        <v>MD-CalvertNo Growth</v>
      </c>
      <c r="W42">
        <f>VLOOKUP(V42,'NP Surrogates-Update 4.7'!A:C,2,FALSE)</f>
        <v>1</v>
      </c>
      <c r="X42">
        <f>VLOOKUP(V42,'NP Surrogates-Update 4.7'!A:C,3,FALSE)</f>
        <v>1</v>
      </c>
      <c r="Y42" t="s">
        <v>3049</v>
      </c>
    </row>
    <row r="43" spans="1:25" hidden="1" outlineLevel="2" x14ac:dyDescent="0.3">
      <c r="A43" s="129" t="s">
        <v>214</v>
      </c>
      <c r="B43" s="129" t="s">
        <v>14</v>
      </c>
      <c r="C43">
        <v>2103005000</v>
      </c>
      <c r="D43" s="129">
        <v>4.4330140252538237E-2</v>
      </c>
      <c r="E43" s="129">
        <f t="shared" si="0"/>
        <v>4.4330140252538237E-2</v>
      </c>
      <c r="F43" s="129">
        <f t="shared" si="1"/>
        <v>4.4330140252538237E-2</v>
      </c>
      <c r="G43" s="129">
        <v>1.42083782860699E-4</v>
      </c>
      <c r="H43" s="129">
        <f t="shared" si="12"/>
        <v>1.42083782860699E-4</v>
      </c>
      <c r="I43" s="129">
        <f t="shared" si="13"/>
        <v>1.42083782860699E-4</v>
      </c>
      <c r="J43" s="129">
        <f t="shared" si="14"/>
        <v>1</v>
      </c>
      <c r="K43" s="129">
        <f t="shared" si="15"/>
        <v>1</v>
      </c>
      <c r="L43" s="129" t="str">
        <f t="shared" si="6"/>
        <v>No Growth</v>
      </c>
      <c r="M43" s="129" t="s">
        <v>1248</v>
      </c>
      <c r="N43" s="129"/>
      <c r="O43" s="129"/>
      <c r="P43" s="129"/>
      <c r="Q43" s="129"/>
      <c r="R43" s="129" t="s">
        <v>56</v>
      </c>
      <c r="S43" s="129"/>
      <c r="T43" s="129"/>
      <c r="U43" s="129" t="str">
        <f>VLOOKUP(C43,'Surrogate NP'!A:B,2,FALSE)</f>
        <v>No Growth</v>
      </c>
      <c r="V43" t="str">
        <f t="shared" si="7"/>
        <v>MD-CalvertNo Growth</v>
      </c>
      <c r="W43">
        <f>VLOOKUP(V43,'NP Surrogates-Update 4.7'!A:C,2,FALSE)</f>
        <v>1</v>
      </c>
      <c r="X43">
        <f>VLOOKUP(V43,'NP Surrogates-Update 4.7'!A:C,3,FALSE)</f>
        <v>1</v>
      </c>
      <c r="Y43" t="s">
        <v>3049</v>
      </c>
    </row>
    <row r="44" spans="1:25" hidden="1" outlineLevel="2" x14ac:dyDescent="0.3">
      <c r="A44" s="129" t="s">
        <v>214</v>
      </c>
      <c r="B44" s="129" t="s">
        <v>14</v>
      </c>
      <c r="C44">
        <v>2102005000</v>
      </c>
      <c r="D44" s="129">
        <v>1.8720444416307935E-2</v>
      </c>
      <c r="E44" s="129">
        <f t="shared" si="0"/>
        <v>1.8720444416307935E-2</v>
      </c>
      <c r="F44" s="129">
        <f t="shared" si="1"/>
        <v>1.8720444416307935E-2</v>
      </c>
      <c r="G44" s="129">
        <v>6.0001424411243397E-5</v>
      </c>
      <c r="H44" s="129">
        <f t="shared" si="12"/>
        <v>6.0001424411243397E-5</v>
      </c>
      <c r="I44" s="129">
        <f t="shared" si="13"/>
        <v>6.0001424411243397E-5</v>
      </c>
      <c r="J44" s="129">
        <f t="shared" si="14"/>
        <v>1</v>
      </c>
      <c r="K44" s="129">
        <f t="shared" si="15"/>
        <v>1</v>
      </c>
      <c r="L44" s="129" t="str">
        <f t="shared" si="6"/>
        <v>No Growth</v>
      </c>
      <c r="M44" s="129" t="s">
        <v>1249</v>
      </c>
      <c r="N44" s="129"/>
      <c r="O44" s="129"/>
      <c r="P44" s="129"/>
      <c r="Q44" s="129"/>
      <c r="R44" s="129" t="s">
        <v>56</v>
      </c>
      <c r="S44" s="129"/>
      <c r="T44" s="129"/>
      <c r="U44" s="129" t="str">
        <f>VLOOKUP(C44,'Surrogate NP'!A:B,2,FALSE)</f>
        <v>No Growth</v>
      </c>
      <c r="V44" t="str">
        <f t="shared" si="7"/>
        <v>MD-CalvertNo Growth</v>
      </c>
      <c r="W44">
        <f>VLOOKUP(V44,'NP Surrogates-Update 4.7'!A:C,2,FALSE)</f>
        <v>1</v>
      </c>
      <c r="X44">
        <f>VLOOKUP(V44,'NP Surrogates-Update 4.7'!A:C,3,FALSE)</f>
        <v>1</v>
      </c>
      <c r="Y44" t="s">
        <v>3049</v>
      </c>
    </row>
    <row r="45" spans="1:25" hidden="1" outlineLevel="2" x14ac:dyDescent="0.3">
      <c r="A45" s="129" t="s">
        <v>214</v>
      </c>
      <c r="B45" s="129" t="s">
        <v>14</v>
      </c>
      <c r="C45">
        <v>2102004001</v>
      </c>
      <c r="D45" s="129">
        <v>6.1520804748872809E-2</v>
      </c>
      <c r="E45" s="129">
        <f t="shared" si="0"/>
        <v>6.1520804748872809E-2</v>
      </c>
      <c r="F45" s="129">
        <f t="shared" si="1"/>
        <v>6.1520804748872809E-2</v>
      </c>
      <c r="G45" s="129">
        <v>1.9718206650279701E-4</v>
      </c>
      <c r="H45" s="129">
        <f t="shared" si="12"/>
        <v>1.9718206650279701E-4</v>
      </c>
      <c r="I45" s="129">
        <f t="shared" si="13"/>
        <v>1.9718206650279701E-4</v>
      </c>
      <c r="J45" s="129">
        <f t="shared" si="14"/>
        <v>1</v>
      </c>
      <c r="K45" s="129">
        <f t="shared" si="15"/>
        <v>1</v>
      </c>
      <c r="L45" s="129" t="str">
        <f t="shared" si="6"/>
        <v>No Growth</v>
      </c>
      <c r="M45" s="129" t="s">
        <v>1252</v>
      </c>
      <c r="N45" s="129"/>
      <c r="O45" s="129"/>
      <c r="P45" s="129"/>
      <c r="Q45" s="129"/>
      <c r="R45" s="129" t="s">
        <v>56</v>
      </c>
      <c r="S45" s="129"/>
      <c r="T45" s="129"/>
      <c r="U45" s="129" t="str">
        <f>VLOOKUP(C45,'Surrogate NP'!A:B,2,FALSE)</f>
        <v>No Growth</v>
      </c>
      <c r="V45" t="str">
        <f t="shared" si="7"/>
        <v>MD-CalvertNo Growth</v>
      </c>
      <c r="W45">
        <f>VLOOKUP(V45,'NP Surrogates-Update 4.7'!A:C,2,FALSE)</f>
        <v>1</v>
      </c>
      <c r="X45">
        <f>VLOOKUP(V45,'NP Surrogates-Update 4.7'!A:C,3,FALSE)</f>
        <v>1</v>
      </c>
      <c r="Y45" t="s">
        <v>3049</v>
      </c>
    </row>
    <row r="46" spans="1:25" hidden="1" outlineLevel="2" x14ac:dyDescent="0.3">
      <c r="A46" s="129" t="s">
        <v>214</v>
      </c>
      <c r="B46" s="129" t="s">
        <v>14</v>
      </c>
      <c r="C46">
        <v>2102004002</v>
      </c>
      <c r="D46" s="129">
        <v>1.2386188689439726</v>
      </c>
      <c r="E46" s="129">
        <f t="shared" si="0"/>
        <v>1.2386188689439726</v>
      </c>
      <c r="F46" s="129">
        <f t="shared" si="1"/>
        <v>1.2386188689439726</v>
      </c>
      <c r="G46" s="129">
        <v>3.9699322722563197E-3</v>
      </c>
      <c r="H46" s="129">
        <f t="shared" si="12"/>
        <v>3.9699322722563197E-3</v>
      </c>
      <c r="I46" s="129">
        <f t="shared" si="13"/>
        <v>3.9699322722563197E-3</v>
      </c>
      <c r="J46" s="129">
        <f t="shared" si="14"/>
        <v>1</v>
      </c>
      <c r="K46" s="129">
        <f t="shared" si="15"/>
        <v>1</v>
      </c>
      <c r="L46" s="129" t="str">
        <f t="shared" si="6"/>
        <v>No Growth</v>
      </c>
      <c r="M46" s="129" t="s">
        <v>1252</v>
      </c>
      <c r="N46" s="129"/>
      <c r="O46" s="129"/>
      <c r="P46" s="129"/>
      <c r="Q46" s="129"/>
      <c r="R46" s="129" t="s">
        <v>56</v>
      </c>
      <c r="S46" s="129"/>
      <c r="T46" s="129"/>
      <c r="U46" s="129" t="str">
        <f>VLOOKUP(C46,'Surrogate NP'!A:B,2,FALSE)</f>
        <v>No Growth</v>
      </c>
      <c r="V46" t="str">
        <f t="shared" si="7"/>
        <v>MD-CalvertNo Growth</v>
      </c>
      <c r="W46">
        <f>VLOOKUP(V46,'NP Surrogates-Update 4.7'!A:C,2,FALSE)</f>
        <v>1</v>
      </c>
      <c r="X46">
        <f>VLOOKUP(V46,'NP Surrogates-Update 4.7'!A:C,3,FALSE)</f>
        <v>1</v>
      </c>
      <c r="Y46" t="s">
        <v>3049</v>
      </c>
    </row>
    <row r="47" spans="1:25" hidden="1" outlineLevel="2" x14ac:dyDescent="0.3">
      <c r="A47" s="129" t="s">
        <v>214</v>
      </c>
      <c r="B47" s="129" t="s">
        <v>14</v>
      </c>
      <c r="C47">
        <v>2810030000</v>
      </c>
      <c r="D47" s="129">
        <v>2.8191270000000004E-2</v>
      </c>
      <c r="E47" s="129">
        <f t="shared" si="0"/>
        <v>2.8191270000000004E-2</v>
      </c>
      <c r="F47" s="129">
        <f t="shared" si="1"/>
        <v>2.8191270000000004E-2</v>
      </c>
      <c r="G47" s="129">
        <v>6.1789084931506897E-5</v>
      </c>
      <c r="H47" s="129">
        <f t="shared" si="12"/>
        <v>6.1789084931506897E-5</v>
      </c>
      <c r="I47" s="129">
        <f t="shared" si="13"/>
        <v>6.1789084931506897E-5</v>
      </c>
      <c r="J47" s="129">
        <f t="shared" si="14"/>
        <v>1</v>
      </c>
      <c r="K47" s="129">
        <f t="shared" si="15"/>
        <v>1</v>
      </c>
      <c r="L47" s="129" t="str">
        <f t="shared" si="6"/>
        <v>No Growth</v>
      </c>
      <c r="M47" s="129" t="s">
        <v>1255</v>
      </c>
      <c r="N47" s="129"/>
      <c r="O47" s="129"/>
      <c r="P47" s="129"/>
      <c r="Q47" s="129"/>
      <c r="R47" s="129" t="s">
        <v>56</v>
      </c>
      <c r="S47" s="129"/>
      <c r="T47" s="129"/>
      <c r="U47" s="129" t="str">
        <f>VLOOKUP(C47,'Surrogate NP'!A:B,2,FALSE)</f>
        <v>No Growth</v>
      </c>
      <c r="V47" t="str">
        <f t="shared" si="7"/>
        <v>MD-CalvertNo Growth</v>
      </c>
      <c r="W47">
        <f>VLOOKUP(V47,'NP Surrogates-Update 4.7'!A:C,2,FALSE)</f>
        <v>1</v>
      </c>
      <c r="X47">
        <f>VLOOKUP(V47,'NP Surrogates-Update 4.7'!A:C,3,FALSE)</f>
        <v>1</v>
      </c>
      <c r="Y47" t="s">
        <v>3049</v>
      </c>
    </row>
    <row r="48" spans="1:25" hidden="1" outlineLevel="2" x14ac:dyDescent="0.3">
      <c r="A48" s="129" t="s">
        <v>214</v>
      </c>
      <c r="B48" s="129" t="s">
        <v>14</v>
      </c>
      <c r="C48">
        <v>2810050000</v>
      </c>
      <c r="D48" s="129">
        <v>5.2425599999999996E-2</v>
      </c>
      <c r="E48" s="129">
        <f t="shared" si="0"/>
        <v>5.2425599999999996E-2</v>
      </c>
      <c r="F48" s="129">
        <f t="shared" si="1"/>
        <v>5.2425599999999996E-2</v>
      </c>
      <c r="G48" s="129">
        <v>1.4363178082191799E-4</v>
      </c>
      <c r="H48" s="129">
        <f>G48*J48</f>
        <v>1.4363178082191799E-4</v>
      </c>
      <c r="I48" s="129">
        <f>G48*K48</f>
        <v>1.4363178082191799E-4</v>
      </c>
      <c r="J48" s="129">
        <f t="shared" si="14"/>
        <v>1</v>
      </c>
      <c r="K48" s="129">
        <f t="shared" si="15"/>
        <v>1</v>
      </c>
      <c r="L48" s="129" t="str">
        <f t="shared" si="6"/>
        <v>No Growth</v>
      </c>
      <c r="M48" s="129" t="s">
        <v>1256</v>
      </c>
      <c r="N48" s="129"/>
      <c r="O48" s="129"/>
      <c r="P48" s="129"/>
      <c r="Q48" s="129"/>
      <c r="R48" s="129" t="s">
        <v>56</v>
      </c>
      <c r="S48" s="129"/>
      <c r="T48" s="129"/>
      <c r="U48" s="129" t="str">
        <f>VLOOKUP(C48,'Surrogate NP'!A:B,2,FALSE)</f>
        <v>No Growth</v>
      </c>
      <c r="V48" t="str">
        <f t="shared" si="7"/>
        <v>MD-CalvertNo Growth</v>
      </c>
      <c r="W48">
        <f>VLOOKUP(V48,'NP Surrogates-Update 4.7'!A:C,2,FALSE)</f>
        <v>1</v>
      </c>
      <c r="X48">
        <f>VLOOKUP(V48,'NP Surrogates-Update 4.7'!A:C,3,FALSE)</f>
        <v>1</v>
      </c>
      <c r="Y48" t="s">
        <v>3049</v>
      </c>
    </row>
    <row r="49" spans="1:25" hidden="1" outlineLevel="2" x14ac:dyDescent="0.3">
      <c r="A49" s="129" t="s">
        <v>214</v>
      </c>
      <c r="B49" s="129" t="s">
        <v>1244</v>
      </c>
      <c r="C49">
        <v>2810060200</v>
      </c>
      <c r="D49" s="129">
        <v>1.638195E-5</v>
      </c>
      <c r="E49" s="129">
        <f t="shared" si="0"/>
        <v>1.638195E-5</v>
      </c>
      <c r="F49" s="129">
        <f t="shared" si="1"/>
        <v>1.638195E-5</v>
      </c>
      <c r="G49" s="129">
        <v>7.5608999999999999E-8</v>
      </c>
      <c r="H49" s="129">
        <f t="shared" ref="H49:H65" si="16">G49*J49</f>
        <v>7.5608999999999999E-8</v>
      </c>
      <c r="I49" s="129">
        <f t="shared" ref="I49:I65" si="17">G49*K49</f>
        <v>7.5608999999999999E-8</v>
      </c>
      <c r="J49" s="129">
        <f t="shared" si="14"/>
        <v>1</v>
      </c>
      <c r="K49" s="129">
        <f t="shared" si="15"/>
        <v>1</v>
      </c>
      <c r="L49" s="129" t="str">
        <f t="shared" si="6"/>
        <v>No Growth</v>
      </c>
      <c r="M49" s="129" t="s">
        <v>2120</v>
      </c>
      <c r="N49" s="129"/>
      <c r="O49" s="129"/>
      <c r="P49" s="129"/>
      <c r="Q49" s="129"/>
      <c r="R49" s="129" t="s">
        <v>56</v>
      </c>
      <c r="S49" s="129"/>
      <c r="T49" s="129"/>
      <c r="U49" s="129" t="str">
        <f>VLOOKUP(C49,'Surrogate NP'!A:B,2,FALSE)</f>
        <v>No Growth</v>
      </c>
      <c r="V49" t="str">
        <f t="shared" si="7"/>
        <v>MD-CalvertNo Growth</v>
      </c>
      <c r="W49">
        <f>VLOOKUP(V49,'NP Surrogates-Update 4.7'!A:C,2,FALSE)</f>
        <v>1</v>
      </c>
      <c r="X49">
        <f>VLOOKUP(V49,'NP Surrogates-Update 4.7'!A:C,3,FALSE)</f>
        <v>1</v>
      </c>
      <c r="Y49" t="s">
        <v>3049</v>
      </c>
    </row>
    <row r="50" spans="1:25" outlineLevel="1" collapsed="1" x14ac:dyDescent="0.3">
      <c r="A50" s="132" t="s">
        <v>3006</v>
      </c>
      <c r="B50" s="129"/>
      <c r="D50" s="129">
        <f t="shared" ref="D50:I50" si="18">SUBTOTAL(9,D2:D49)</f>
        <v>122.0697073788463</v>
      </c>
      <c r="E50" s="129">
        <f t="shared" si="18"/>
        <v>126.96616671541167</v>
      </c>
      <c r="F50" s="129">
        <f t="shared" si="18"/>
        <v>128.69995267125492</v>
      </c>
      <c r="G50" s="129">
        <f t="shared" si="18"/>
        <v>0.24947635923006348</v>
      </c>
      <c r="H50" s="129">
        <f t="shared" si="18"/>
        <v>0.25662034044527832</v>
      </c>
      <c r="I50" s="129">
        <f t="shared" si="18"/>
        <v>0.25938436252498537</v>
      </c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</row>
    <row r="51" spans="1:25" hidden="1" outlineLevel="2" x14ac:dyDescent="0.3">
      <c r="A51" s="129" t="s">
        <v>215</v>
      </c>
      <c r="B51" s="129" t="s">
        <v>14</v>
      </c>
      <c r="C51">
        <v>2801500141</v>
      </c>
      <c r="D51" s="129">
        <v>0.47437800000000002</v>
      </c>
      <c r="E51" s="129">
        <f t="shared" ref="E51" si="19">D51*J51</f>
        <v>0.47437800000000002</v>
      </c>
      <c r="F51" s="129">
        <f t="shared" ref="F51" si="20">D51*K51</f>
        <v>0.47437800000000002</v>
      </c>
      <c r="G51" s="129">
        <v>1.2996657534246601E-3</v>
      </c>
      <c r="H51" s="129">
        <f t="shared" si="16"/>
        <v>1.2996657534246601E-3</v>
      </c>
      <c r="I51" s="129">
        <f t="shared" si="17"/>
        <v>1.2996657534246601E-3</v>
      </c>
      <c r="J51" s="129">
        <f t="shared" si="14"/>
        <v>1</v>
      </c>
      <c r="K51" s="129">
        <f t="shared" si="15"/>
        <v>1</v>
      </c>
      <c r="L51" s="129" t="str">
        <f t="shared" si="6"/>
        <v>No Growth</v>
      </c>
      <c r="M51" s="129" t="s">
        <v>236</v>
      </c>
      <c r="N51" s="129" t="s">
        <v>68</v>
      </c>
      <c r="O51" s="129" t="s">
        <v>237</v>
      </c>
      <c r="P51" s="129" t="s">
        <v>238</v>
      </c>
      <c r="Q51" s="129" t="s">
        <v>239</v>
      </c>
      <c r="R51" s="129" t="s">
        <v>56</v>
      </c>
      <c r="S51" s="129"/>
      <c r="T51" s="129"/>
      <c r="U51" s="129" t="str">
        <f>VLOOKUP(C51,'Surrogate NP'!A:B,2,FALSE)</f>
        <v>No Growth</v>
      </c>
      <c r="V51" t="str">
        <f t="shared" si="7"/>
        <v>MD-CharlesNo Growth</v>
      </c>
      <c r="W51">
        <f>VLOOKUP(V51,'NP Surrogates-Update 4.7'!A:C,2,FALSE)</f>
        <v>1</v>
      </c>
      <c r="X51">
        <f>VLOOKUP(V51,'NP Surrogates-Update 4.7'!A:C,3,FALSE)</f>
        <v>1</v>
      </c>
      <c r="Y51" t="s">
        <v>3049</v>
      </c>
    </row>
    <row r="52" spans="1:25" hidden="1" outlineLevel="2" x14ac:dyDescent="0.3">
      <c r="A52" s="129" t="s">
        <v>215</v>
      </c>
      <c r="B52" s="129" t="s">
        <v>14</v>
      </c>
      <c r="C52">
        <v>2801500150</v>
      </c>
      <c r="D52" s="129">
        <v>3.205552</v>
      </c>
      <c r="E52" s="129">
        <f t="shared" ref="E52:E101" si="21">D52*J52</f>
        <v>3.205552</v>
      </c>
      <c r="F52" s="129">
        <f t="shared" ref="F52:F101" si="22">D52*K52</f>
        <v>3.205552</v>
      </c>
      <c r="G52" s="129">
        <v>8.7823342465753393E-3</v>
      </c>
      <c r="H52" s="129">
        <f t="shared" si="16"/>
        <v>8.7823342465753393E-3</v>
      </c>
      <c r="I52" s="129">
        <f t="shared" si="17"/>
        <v>8.7823342465753393E-3</v>
      </c>
      <c r="J52" s="129">
        <f t="shared" ref="J52:J69" si="23">W52</f>
        <v>1</v>
      </c>
      <c r="K52" s="129">
        <f t="shared" ref="K52:K69" si="24">X52</f>
        <v>1</v>
      </c>
      <c r="L52" s="129" t="str">
        <f t="shared" si="6"/>
        <v>No Growth</v>
      </c>
      <c r="M52" s="129" t="s">
        <v>236</v>
      </c>
      <c r="N52" s="129" t="s">
        <v>68</v>
      </c>
      <c r="O52" s="129" t="s">
        <v>237</v>
      </c>
      <c r="P52" s="129" t="s">
        <v>238</v>
      </c>
      <c r="Q52" s="129" t="s">
        <v>241</v>
      </c>
      <c r="R52" s="129" t="s">
        <v>56</v>
      </c>
      <c r="S52" s="129"/>
      <c r="T52" s="129"/>
      <c r="U52" s="129" t="str">
        <f>VLOOKUP(C52,'Surrogate NP'!A:B,2,FALSE)</f>
        <v>No Growth</v>
      </c>
      <c r="V52" t="str">
        <f t="shared" si="7"/>
        <v>MD-CharlesNo Growth</v>
      </c>
      <c r="W52">
        <f>VLOOKUP(V52,'NP Surrogates-Update 4.7'!A:C,2,FALSE)</f>
        <v>1</v>
      </c>
      <c r="X52">
        <f>VLOOKUP(V52,'NP Surrogates-Update 4.7'!A:C,3,FALSE)</f>
        <v>1</v>
      </c>
      <c r="Y52" t="s">
        <v>3049</v>
      </c>
    </row>
    <row r="53" spans="1:25" hidden="1" outlineLevel="2" x14ac:dyDescent="0.3">
      <c r="A53" s="129" t="s">
        <v>215</v>
      </c>
      <c r="B53" s="129" t="s">
        <v>14</v>
      </c>
      <c r="C53">
        <v>2810060100</v>
      </c>
      <c r="D53" s="129">
        <v>0.119987223376782</v>
      </c>
      <c r="E53" s="129">
        <f t="shared" si="21"/>
        <v>0.13844342428358219</v>
      </c>
      <c r="F53" s="129">
        <f t="shared" si="22"/>
        <v>0.14628190032223309</v>
      </c>
      <c r="G53" s="129">
        <v>4.61489320679931E-4</v>
      </c>
      <c r="H53" s="129">
        <f t="shared" si="16"/>
        <v>5.3247470878300864E-4</v>
      </c>
      <c r="I53" s="129">
        <f t="shared" si="17"/>
        <v>5.6262269354705055E-4</v>
      </c>
      <c r="J53" s="129">
        <f t="shared" si="23"/>
        <v>1.1538180515174046</v>
      </c>
      <c r="K53" s="129">
        <f t="shared" si="24"/>
        <v>1.2191456407227705</v>
      </c>
      <c r="L53" s="129" t="str">
        <f t="shared" si="6"/>
        <v>Population</v>
      </c>
      <c r="M53" s="129" t="s">
        <v>67</v>
      </c>
      <c r="N53" s="129" t="s">
        <v>68</v>
      </c>
      <c r="O53" s="129" t="s">
        <v>69</v>
      </c>
      <c r="P53" s="129" t="s">
        <v>70</v>
      </c>
      <c r="Q53" s="129" t="s">
        <v>71</v>
      </c>
      <c r="R53" s="129" t="s">
        <v>56</v>
      </c>
      <c r="S53" s="129"/>
      <c r="T53" s="129"/>
      <c r="U53" s="129" t="str">
        <f>VLOOKUP(C53,'Surrogate NP'!A:B,2,FALSE)</f>
        <v>Population</v>
      </c>
      <c r="V53" t="str">
        <f t="shared" si="7"/>
        <v>MD-CharlesPopulation</v>
      </c>
      <c r="W53">
        <f>VLOOKUP(V53,'NP Surrogates-Update 4.7'!A:C,2,FALSE)</f>
        <v>1.1538180515174046</v>
      </c>
      <c r="X53">
        <f>VLOOKUP(V53,'NP Surrogates-Update 4.7'!A:C,3,FALSE)</f>
        <v>1.2191456407227705</v>
      </c>
      <c r="Y53" t="s">
        <v>3051</v>
      </c>
    </row>
    <row r="54" spans="1:25" hidden="1" outlineLevel="2" x14ac:dyDescent="0.3">
      <c r="A54" s="129" t="s">
        <v>215</v>
      </c>
      <c r="B54" s="129" t="s">
        <v>14</v>
      </c>
      <c r="C54">
        <v>2810005001</v>
      </c>
      <c r="D54" s="129">
        <v>9.1600000000000004E-4</v>
      </c>
      <c r="E54" s="129">
        <f t="shared" si="21"/>
        <v>9.1600000000000004E-4</v>
      </c>
      <c r="F54" s="129">
        <f t="shared" si="22"/>
        <v>9.1600000000000004E-4</v>
      </c>
      <c r="G54" s="129">
        <v>2.5095890410958901E-6</v>
      </c>
      <c r="H54" s="129">
        <f t="shared" si="16"/>
        <v>2.5095890410958901E-6</v>
      </c>
      <c r="I54" s="129">
        <f t="shared" si="17"/>
        <v>2.5095890410958901E-6</v>
      </c>
      <c r="J54" s="129">
        <f t="shared" si="23"/>
        <v>1</v>
      </c>
      <c r="K54" s="129">
        <f t="shared" si="24"/>
        <v>1</v>
      </c>
      <c r="L54" s="129" t="str">
        <f t="shared" si="6"/>
        <v>No Growth</v>
      </c>
      <c r="M54" s="129" t="s">
        <v>50</v>
      </c>
      <c r="N54" s="129" t="s">
        <v>68</v>
      </c>
      <c r="O54" s="129" t="s">
        <v>69</v>
      </c>
      <c r="P54" s="129" t="s">
        <v>379</v>
      </c>
      <c r="Q54" s="129" t="s">
        <v>380</v>
      </c>
      <c r="R54" s="129" t="s">
        <v>56</v>
      </c>
      <c r="S54" s="129"/>
      <c r="T54" s="129"/>
      <c r="U54" s="129" t="str">
        <f>VLOOKUP(C54,'Surrogate NP'!A:B,2,FALSE)</f>
        <v>No Growth</v>
      </c>
      <c r="V54" t="str">
        <f t="shared" si="7"/>
        <v>MD-CharlesNo Growth</v>
      </c>
      <c r="W54">
        <f>VLOOKUP(V54,'NP Surrogates-Update 4.7'!A:C,2,FALSE)</f>
        <v>1</v>
      </c>
      <c r="X54">
        <f>VLOOKUP(V54,'NP Surrogates-Update 4.7'!A:C,3,FALSE)</f>
        <v>1</v>
      </c>
      <c r="Y54" t="s">
        <v>3049</v>
      </c>
    </row>
    <row r="55" spans="1:25" hidden="1" outlineLevel="2" x14ac:dyDescent="0.3">
      <c r="A55" s="129" t="s">
        <v>215</v>
      </c>
      <c r="B55" s="129" t="s">
        <v>14</v>
      </c>
      <c r="C55">
        <v>2810025000</v>
      </c>
      <c r="D55" s="129">
        <v>0.98448639999999998</v>
      </c>
      <c r="E55" s="129">
        <f t="shared" si="21"/>
        <v>1.1359181797933842</v>
      </c>
      <c r="F55" s="129">
        <f t="shared" si="22"/>
        <v>1.2002323029108537</v>
      </c>
      <c r="G55" s="129">
        <v>2.6972230136986298E-3</v>
      </c>
      <c r="H55" s="129">
        <f t="shared" si="16"/>
        <v>3.1121046021736548E-3</v>
      </c>
      <c r="I55" s="129">
        <f t="shared" si="17"/>
        <v>3.2883076792078183E-3</v>
      </c>
      <c r="J55" s="129">
        <f t="shared" si="23"/>
        <v>1.1538180515174046</v>
      </c>
      <c r="K55" s="129">
        <f t="shared" si="24"/>
        <v>1.2191456407227705</v>
      </c>
      <c r="L55" s="129" t="str">
        <f t="shared" si="6"/>
        <v>Population</v>
      </c>
      <c r="M55" s="129" t="s">
        <v>67</v>
      </c>
      <c r="N55" s="129" t="s">
        <v>68</v>
      </c>
      <c r="O55" s="129" t="s">
        <v>69</v>
      </c>
      <c r="P55" s="129" t="s">
        <v>73</v>
      </c>
      <c r="Q55" s="129" t="s">
        <v>74</v>
      </c>
      <c r="R55" s="129" t="s">
        <v>56</v>
      </c>
      <c r="S55" s="129"/>
      <c r="T55" s="129"/>
      <c r="U55" s="129" t="str">
        <f>VLOOKUP(C55,'Surrogate NP'!A:B,2,FALSE)</f>
        <v>Population</v>
      </c>
      <c r="V55" t="str">
        <f t="shared" si="7"/>
        <v>MD-CharlesPopulation</v>
      </c>
      <c r="W55">
        <f>VLOOKUP(V55,'NP Surrogates-Update 4.7'!A:C,2,FALSE)</f>
        <v>1.1538180515174046</v>
      </c>
      <c r="X55">
        <f>VLOOKUP(V55,'NP Surrogates-Update 4.7'!A:C,3,FALSE)</f>
        <v>1.2191456407227705</v>
      </c>
      <c r="Y55" t="s">
        <v>3051</v>
      </c>
    </row>
    <row r="56" spans="1:25" hidden="1" outlineLevel="2" x14ac:dyDescent="0.3">
      <c r="A56" s="129" t="s">
        <v>215</v>
      </c>
      <c r="B56" s="129" t="s">
        <v>14</v>
      </c>
      <c r="C56">
        <v>2811015002</v>
      </c>
      <c r="D56" s="129">
        <v>9.8862699999999997</v>
      </c>
      <c r="E56" s="129">
        <f t="shared" si="21"/>
        <v>9.8862699999999997</v>
      </c>
      <c r="F56" s="129">
        <f t="shared" si="22"/>
        <v>9.8862699999999997</v>
      </c>
      <c r="G56" s="129">
        <v>2.7085671232876699E-2</v>
      </c>
      <c r="H56" s="129">
        <f t="shared" si="16"/>
        <v>2.7085671232876699E-2</v>
      </c>
      <c r="I56" s="129">
        <f t="shared" si="17"/>
        <v>2.7085671232876699E-2</v>
      </c>
      <c r="J56" s="129">
        <f t="shared" si="23"/>
        <v>1</v>
      </c>
      <c r="K56" s="129">
        <f t="shared" si="24"/>
        <v>1</v>
      </c>
      <c r="L56" s="129" t="str">
        <f t="shared" si="6"/>
        <v>No Growth</v>
      </c>
      <c r="M56" s="129" t="s">
        <v>269</v>
      </c>
      <c r="N56" s="129" t="s">
        <v>68</v>
      </c>
      <c r="O56" s="129" t="s">
        <v>270</v>
      </c>
      <c r="P56" s="129" t="s">
        <v>271</v>
      </c>
      <c r="Q56" s="129" t="s">
        <v>266</v>
      </c>
      <c r="R56" s="129" t="s">
        <v>56</v>
      </c>
      <c r="S56" s="129"/>
      <c r="T56" s="129"/>
      <c r="U56" s="129" t="str">
        <f>VLOOKUP(C56,'Surrogate NP'!A:B,2,FALSE)</f>
        <v>No Growth</v>
      </c>
      <c r="V56" t="str">
        <f t="shared" si="7"/>
        <v>MD-CharlesNo Growth</v>
      </c>
      <c r="W56">
        <f>VLOOKUP(V56,'NP Surrogates-Update 4.7'!A:C,2,FALSE)</f>
        <v>1</v>
      </c>
      <c r="X56">
        <f>VLOOKUP(V56,'NP Surrogates-Update 4.7'!A:C,3,FALSE)</f>
        <v>1</v>
      </c>
      <c r="Y56" t="s">
        <v>3049</v>
      </c>
    </row>
    <row r="57" spans="1:25" hidden="1" outlineLevel="2" x14ac:dyDescent="0.3">
      <c r="A57" s="129" t="s">
        <v>215</v>
      </c>
      <c r="B57" s="129" t="s">
        <v>14</v>
      </c>
      <c r="C57">
        <v>2811015001</v>
      </c>
      <c r="D57" s="129">
        <v>4.8700000000000002E-4</v>
      </c>
      <c r="E57" s="129">
        <f t="shared" si="21"/>
        <v>4.8700000000000002E-4</v>
      </c>
      <c r="F57" s="129">
        <f t="shared" si="22"/>
        <v>4.8700000000000002E-4</v>
      </c>
      <c r="G57" s="129">
        <v>1.33424657534247E-6</v>
      </c>
      <c r="H57" s="129">
        <f t="shared" si="16"/>
        <v>1.33424657534247E-6</v>
      </c>
      <c r="I57" s="129">
        <f t="shared" si="17"/>
        <v>1.33424657534247E-6</v>
      </c>
      <c r="J57" s="129">
        <f t="shared" si="23"/>
        <v>1</v>
      </c>
      <c r="K57" s="129">
        <f t="shared" si="24"/>
        <v>1</v>
      </c>
      <c r="L57" s="129" t="str">
        <f t="shared" si="6"/>
        <v>No Growth</v>
      </c>
      <c r="M57" s="129" t="s">
        <v>269</v>
      </c>
      <c r="N57" s="129" t="s">
        <v>68</v>
      </c>
      <c r="O57" s="129" t="s">
        <v>270</v>
      </c>
      <c r="P57" s="129" t="s">
        <v>271</v>
      </c>
      <c r="Q57" s="129" t="s">
        <v>267</v>
      </c>
      <c r="R57" s="129" t="s">
        <v>56</v>
      </c>
      <c r="S57" s="129"/>
      <c r="T57" s="129"/>
      <c r="U57" s="129" t="str">
        <f>VLOOKUP(C57,'Surrogate NP'!A:B,2,FALSE)</f>
        <v>No Growth</v>
      </c>
      <c r="V57" t="str">
        <f t="shared" si="7"/>
        <v>MD-CharlesNo Growth</v>
      </c>
      <c r="W57">
        <f>VLOOKUP(V57,'NP Surrogates-Update 4.7'!A:C,2,FALSE)</f>
        <v>1</v>
      </c>
      <c r="X57">
        <f>VLOOKUP(V57,'NP Surrogates-Update 4.7'!A:C,3,FALSE)</f>
        <v>1</v>
      </c>
      <c r="Y57" t="s">
        <v>3049</v>
      </c>
    </row>
    <row r="58" spans="1:25" hidden="1" outlineLevel="2" x14ac:dyDescent="0.3">
      <c r="A58" s="129" t="s">
        <v>215</v>
      </c>
      <c r="B58" s="129" t="s">
        <v>14</v>
      </c>
      <c r="C58">
        <v>2810001001</v>
      </c>
      <c r="D58" s="129">
        <v>2.8699999999999998E-4</v>
      </c>
      <c r="E58" s="129">
        <f t="shared" si="21"/>
        <v>2.8699999999999998E-4</v>
      </c>
      <c r="F58" s="129">
        <f t="shared" si="22"/>
        <v>2.8699999999999998E-4</v>
      </c>
      <c r="G58" s="129">
        <v>7.8630136986301369E-7</v>
      </c>
      <c r="H58" s="129">
        <f t="shared" si="16"/>
        <v>7.8630136986301369E-7</v>
      </c>
      <c r="I58" s="129">
        <f t="shared" si="17"/>
        <v>7.8630136986301369E-7</v>
      </c>
      <c r="J58" s="129">
        <f t="shared" si="23"/>
        <v>1</v>
      </c>
      <c r="K58" s="129">
        <f t="shared" si="24"/>
        <v>1</v>
      </c>
      <c r="L58" s="129" t="str">
        <f t="shared" si="6"/>
        <v>No Growth</v>
      </c>
      <c r="M58" s="129" t="s">
        <v>3429</v>
      </c>
      <c r="N58" s="129"/>
      <c r="O58" s="129"/>
      <c r="P58" s="129"/>
      <c r="Q58" s="129"/>
      <c r="R58" s="129" t="s">
        <v>56</v>
      </c>
      <c r="S58" s="129"/>
      <c r="T58" s="129"/>
      <c r="U58" s="129" t="str">
        <f>VLOOKUP(C58,'Surrogate NP'!A:B,2,FALSE)</f>
        <v>No Growth</v>
      </c>
      <c r="V58" t="str">
        <f t="shared" si="7"/>
        <v>MD-CharlesNo Growth</v>
      </c>
      <c r="W58">
        <f>VLOOKUP(V58,'NP Surrogates-Update 4.7'!A:C,2,FALSE)</f>
        <v>1</v>
      </c>
      <c r="X58">
        <f>VLOOKUP(V58,'NP Surrogates-Update 4.7'!A:C,3,FALSE)</f>
        <v>1</v>
      </c>
      <c r="Y58" t="s">
        <v>3049</v>
      </c>
    </row>
    <row r="59" spans="1:25" hidden="1" outlineLevel="2" x14ac:dyDescent="0.3">
      <c r="A59" s="129" t="s">
        <v>215</v>
      </c>
      <c r="B59" s="129" t="s">
        <v>14</v>
      </c>
      <c r="C59">
        <v>2810001002</v>
      </c>
      <c r="D59" s="129">
        <v>0.20661299999999999</v>
      </c>
      <c r="E59" s="129">
        <f t="shared" si="21"/>
        <v>0.20661299999999999</v>
      </c>
      <c r="F59" s="129">
        <f t="shared" si="22"/>
        <v>0.20661299999999999</v>
      </c>
      <c r="G59" s="129">
        <v>5.6606301369863013E-4</v>
      </c>
      <c r="H59" s="129">
        <f t="shared" si="16"/>
        <v>5.6606301369863013E-4</v>
      </c>
      <c r="I59" s="129">
        <f t="shared" si="17"/>
        <v>5.6606301369863013E-4</v>
      </c>
      <c r="J59" s="129">
        <f t="shared" si="23"/>
        <v>1</v>
      </c>
      <c r="K59" s="129">
        <f t="shared" si="24"/>
        <v>1</v>
      </c>
      <c r="L59" s="129" t="str">
        <f t="shared" si="6"/>
        <v>No Growth</v>
      </c>
      <c r="M59" s="129" t="s">
        <v>3429</v>
      </c>
      <c r="N59" s="129"/>
      <c r="O59" s="129"/>
      <c r="P59" s="129"/>
      <c r="Q59" s="129"/>
      <c r="R59" s="129" t="s">
        <v>56</v>
      </c>
      <c r="S59" s="129"/>
      <c r="T59" s="129"/>
      <c r="U59" s="129" t="str">
        <f>VLOOKUP(C59,'Surrogate NP'!A:B,2,FALSE)</f>
        <v>No Growth</v>
      </c>
      <c r="V59" t="str">
        <f t="shared" si="7"/>
        <v>MD-CharlesNo Growth</v>
      </c>
      <c r="W59">
        <f>VLOOKUP(V59,'NP Surrogates-Update 4.7'!A:C,2,FALSE)</f>
        <v>1</v>
      </c>
      <c r="X59">
        <f>VLOOKUP(V59,'NP Surrogates-Update 4.7'!A:C,3,FALSE)</f>
        <v>1</v>
      </c>
      <c r="Y59" t="s">
        <v>3049</v>
      </c>
    </row>
    <row r="60" spans="1:25" hidden="1" outlineLevel="2" x14ac:dyDescent="0.3">
      <c r="A60" s="129" t="s">
        <v>215</v>
      </c>
      <c r="B60" s="129" t="s">
        <v>14</v>
      </c>
      <c r="C60">
        <v>2103004001</v>
      </c>
      <c r="D60" s="129">
        <v>2.4705879799833199</v>
      </c>
      <c r="E60" s="129">
        <f t="shared" si="21"/>
        <v>2.8398328062190203</v>
      </c>
      <c r="F60" s="129">
        <f t="shared" si="22"/>
        <v>3.0550260108306904</v>
      </c>
      <c r="G60" s="129">
        <v>9.0378547707331099E-6</v>
      </c>
      <c r="H60" s="129">
        <f t="shared" si="16"/>
        <v>1.038861869470613E-5</v>
      </c>
      <c r="I60" s="129">
        <f t="shared" si="17"/>
        <v>1.1175834105242555E-5</v>
      </c>
      <c r="J60" s="129">
        <f t="shared" si="23"/>
        <v>1.1494562546354627</v>
      </c>
      <c r="K60" s="129">
        <f t="shared" si="24"/>
        <v>1.2365582750270308</v>
      </c>
      <c r="L60" s="129" t="str">
        <f t="shared" si="6"/>
        <v>Employment</v>
      </c>
      <c r="M60" s="129" t="s">
        <v>28</v>
      </c>
      <c r="N60" s="129" t="s">
        <v>155</v>
      </c>
      <c r="O60" s="129" t="s">
        <v>35</v>
      </c>
      <c r="P60" s="129" t="s">
        <v>29</v>
      </c>
      <c r="Q60" s="129" t="s">
        <v>328</v>
      </c>
      <c r="R60" s="129" t="s">
        <v>56</v>
      </c>
      <c r="S60" s="129"/>
      <c r="T60" s="129"/>
      <c r="U60" s="129" t="str">
        <f>VLOOKUP(C60,'Surrogate NP'!A:B,2,FALSE)</f>
        <v>Employment</v>
      </c>
      <c r="V60" t="str">
        <f t="shared" si="7"/>
        <v>MD-CharlesEmployment</v>
      </c>
      <c r="W60">
        <f>VLOOKUP(V60,'NP Surrogates-Update 4.7'!A:C,2,FALSE)</f>
        <v>1.1494562546354627</v>
      </c>
      <c r="X60">
        <f>VLOOKUP(V60,'NP Surrogates-Update 4.7'!A:C,3,FALSE)</f>
        <v>1.2365582750270308</v>
      </c>
      <c r="Y60" t="s">
        <v>3053</v>
      </c>
    </row>
    <row r="61" spans="1:25" hidden="1" outlineLevel="2" x14ac:dyDescent="0.3">
      <c r="A61" s="129" t="s">
        <v>215</v>
      </c>
      <c r="B61" s="129" t="s">
        <v>14</v>
      </c>
      <c r="C61">
        <v>2103004002</v>
      </c>
      <c r="D61" s="129">
        <v>3.9269344528774002</v>
      </c>
      <c r="E61" s="129">
        <f t="shared" si="21"/>
        <v>4.5138393684034162</v>
      </c>
      <c r="F61" s="129">
        <f t="shared" si="22"/>
        <v>4.855883293194295</v>
      </c>
      <c r="G61" s="129">
        <v>1.4365431859477401E-5</v>
      </c>
      <c r="H61" s="129">
        <f t="shared" si="16"/>
        <v>1.6512435501415844E-5</v>
      </c>
      <c r="I61" s="129">
        <f t="shared" si="17"/>
        <v>1.7763693640173727E-5</v>
      </c>
      <c r="J61" s="129">
        <f t="shared" si="23"/>
        <v>1.1494562546354627</v>
      </c>
      <c r="K61" s="129">
        <f t="shared" si="24"/>
        <v>1.2365582750270308</v>
      </c>
      <c r="L61" s="129" t="str">
        <f t="shared" si="6"/>
        <v>Employment</v>
      </c>
      <c r="M61" s="129" t="s">
        <v>28</v>
      </c>
      <c r="N61" s="129" t="s">
        <v>155</v>
      </c>
      <c r="O61" s="129" t="s">
        <v>35</v>
      </c>
      <c r="P61" s="129" t="s">
        <v>29</v>
      </c>
      <c r="Q61" s="129" t="s">
        <v>330</v>
      </c>
      <c r="R61" s="129" t="s">
        <v>56</v>
      </c>
      <c r="S61" s="129"/>
      <c r="T61" s="129"/>
      <c r="U61" s="129" t="str">
        <f>VLOOKUP(C61,'Surrogate NP'!A:B,2,FALSE)</f>
        <v>Employment</v>
      </c>
      <c r="V61" t="str">
        <f t="shared" si="7"/>
        <v>MD-CharlesEmployment</v>
      </c>
      <c r="W61">
        <f>VLOOKUP(V61,'NP Surrogates-Update 4.7'!A:C,2,FALSE)</f>
        <v>1.1494562546354627</v>
      </c>
      <c r="X61">
        <f>VLOOKUP(V61,'NP Surrogates-Update 4.7'!A:C,3,FALSE)</f>
        <v>1.2365582750270308</v>
      </c>
      <c r="Y61" t="s">
        <v>3053</v>
      </c>
    </row>
    <row r="62" spans="1:25" hidden="1" outlineLevel="2" x14ac:dyDescent="0.3">
      <c r="A62" s="129" t="s">
        <v>215</v>
      </c>
      <c r="B62" s="129" t="s">
        <v>14</v>
      </c>
      <c r="C62">
        <v>2103011000</v>
      </c>
      <c r="D62" s="129">
        <v>5.0781387999999997E-2</v>
      </c>
      <c r="E62" s="129">
        <f t="shared" si="21"/>
        <v>5.8370984055670226E-2</v>
      </c>
      <c r="F62" s="129">
        <f t="shared" si="22"/>
        <v>6.2794145548758354E-2</v>
      </c>
      <c r="G62" s="129">
        <v>1.8576744221160999E-7</v>
      </c>
      <c r="H62" s="129">
        <f t="shared" si="16"/>
        <v>2.1353154835776698E-7</v>
      </c>
      <c r="I62" s="129">
        <f t="shared" si="17"/>
        <v>2.2971226789737206E-7</v>
      </c>
      <c r="J62" s="129">
        <f t="shared" si="23"/>
        <v>1.1494562546354627</v>
      </c>
      <c r="K62" s="129">
        <f t="shared" si="24"/>
        <v>1.2365582750270308</v>
      </c>
      <c r="L62" s="129" t="str">
        <f t="shared" si="6"/>
        <v>Employment</v>
      </c>
      <c r="M62" s="129" t="s">
        <v>28</v>
      </c>
      <c r="N62" s="129" t="s">
        <v>155</v>
      </c>
      <c r="O62" s="129" t="s">
        <v>35</v>
      </c>
      <c r="P62" s="129" t="s">
        <v>332</v>
      </c>
      <c r="Q62" s="129" t="s">
        <v>156</v>
      </c>
      <c r="R62" s="129" t="s">
        <v>56</v>
      </c>
      <c r="S62" s="129"/>
      <c r="T62" s="129"/>
      <c r="U62" s="129" t="str">
        <f>VLOOKUP(C62,'Surrogate NP'!A:B,2,FALSE)</f>
        <v>Employment</v>
      </c>
      <c r="V62" t="str">
        <f t="shared" si="7"/>
        <v>MD-CharlesEmployment</v>
      </c>
      <c r="W62">
        <f>VLOOKUP(V62,'NP Surrogates-Update 4.7'!A:C,2,FALSE)</f>
        <v>1.1494562546354627</v>
      </c>
      <c r="X62">
        <f>VLOOKUP(V62,'NP Surrogates-Update 4.7'!A:C,3,FALSE)</f>
        <v>1.2365582750270308</v>
      </c>
      <c r="Y62" t="s">
        <v>3053</v>
      </c>
    </row>
    <row r="63" spans="1:25" hidden="1" outlineLevel="2" x14ac:dyDescent="0.3">
      <c r="A63" s="129" t="s">
        <v>215</v>
      </c>
      <c r="B63" s="129" t="s">
        <v>14</v>
      </c>
      <c r="C63">
        <v>2103007000</v>
      </c>
      <c r="D63" s="129">
        <v>3.0454501347187102</v>
      </c>
      <c r="E63" s="129">
        <f t="shared" si="21"/>
        <v>3.5006117055328341</v>
      </c>
      <c r="F63" s="129">
        <f t="shared" si="22"/>
        <v>3.7658765652686066</v>
      </c>
      <c r="G63" s="129">
        <v>9.5281724748256993E-3</v>
      </c>
      <c r="H63" s="129">
        <f t="shared" si="16"/>
        <v>1.0952217446433857E-2</v>
      </c>
      <c r="I63" s="129">
        <f t="shared" si="17"/>
        <v>1.1782140519630502E-2</v>
      </c>
      <c r="J63" s="129">
        <f t="shared" si="23"/>
        <v>1.1494562546354627</v>
      </c>
      <c r="K63" s="129">
        <f t="shared" si="24"/>
        <v>1.2365582750270308</v>
      </c>
      <c r="L63" s="129" t="str">
        <f t="shared" si="6"/>
        <v>Employment</v>
      </c>
      <c r="M63" s="129" t="s">
        <v>30</v>
      </c>
      <c r="N63" s="129" t="s">
        <v>155</v>
      </c>
      <c r="O63" s="129" t="s">
        <v>35</v>
      </c>
      <c r="P63" s="129" t="s">
        <v>31</v>
      </c>
      <c r="Q63" s="129" t="s">
        <v>156</v>
      </c>
      <c r="R63" s="129" t="s">
        <v>56</v>
      </c>
      <c r="S63" s="129"/>
      <c r="T63" s="129"/>
      <c r="U63" s="129" t="str">
        <f>VLOOKUP(C63,'Surrogate NP'!A:B,2,FALSE)</f>
        <v>Employment</v>
      </c>
      <c r="V63" t="str">
        <f t="shared" si="7"/>
        <v>MD-CharlesEmployment</v>
      </c>
      <c r="W63">
        <f>VLOOKUP(V63,'NP Surrogates-Update 4.7'!A:C,2,FALSE)</f>
        <v>1.1494562546354627</v>
      </c>
      <c r="X63">
        <f>VLOOKUP(V63,'NP Surrogates-Update 4.7'!A:C,3,FALSE)</f>
        <v>1.2365582750270308</v>
      </c>
      <c r="Y63" t="s">
        <v>3053</v>
      </c>
    </row>
    <row r="64" spans="1:25" hidden="1" outlineLevel="2" x14ac:dyDescent="0.3">
      <c r="A64" s="129" t="s">
        <v>215</v>
      </c>
      <c r="B64" s="129" t="s">
        <v>14</v>
      </c>
      <c r="C64">
        <v>2103006000</v>
      </c>
      <c r="D64" s="129">
        <v>40.3006031105784</v>
      </c>
      <c r="E64" s="129">
        <f t="shared" si="21"/>
        <v>46.323780311035726</v>
      </c>
      <c r="F64" s="129">
        <f t="shared" si="22"/>
        <v>49.834044264965819</v>
      </c>
      <c r="G64" s="129">
        <v>0.126086811568351</v>
      </c>
      <c r="H64" s="129">
        <f t="shared" si="16"/>
        <v>0.14493127418428409</v>
      </c>
      <c r="I64" s="129">
        <f t="shared" si="17"/>
        <v>0.15591369021661838</v>
      </c>
      <c r="J64" s="129">
        <f t="shared" si="23"/>
        <v>1.1494562546354627</v>
      </c>
      <c r="K64" s="129">
        <f t="shared" si="24"/>
        <v>1.2365582750270308</v>
      </c>
      <c r="L64" s="129" t="str">
        <f t="shared" si="6"/>
        <v>Employment</v>
      </c>
      <c r="M64" s="129" t="s">
        <v>32</v>
      </c>
      <c r="N64" s="129" t="s">
        <v>155</v>
      </c>
      <c r="O64" s="129" t="s">
        <v>35</v>
      </c>
      <c r="P64" s="129" t="s">
        <v>33</v>
      </c>
      <c r="Q64" s="129" t="s">
        <v>158</v>
      </c>
      <c r="R64" s="129" t="s">
        <v>56</v>
      </c>
      <c r="S64" s="129"/>
      <c r="T64" s="129"/>
      <c r="U64" s="129" t="str">
        <f>VLOOKUP(C64,'Surrogate NP'!A:B,2,FALSE)</f>
        <v>Employment</v>
      </c>
      <c r="V64" t="str">
        <f t="shared" si="7"/>
        <v>MD-CharlesEmployment</v>
      </c>
      <c r="W64">
        <f>VLOOKUP(V64,'NP Surrogates-Update 4.7'!A:C,2,FALSE)</f>
        <v>1.1494562546354627</v>
      </c>
      <c r="X64">
        <f>VLOOKUP(V64,'NP Surrogates-Update 4.7'!A:C,3,FALSE)</f>
        <v>1.2365582750270308</v>
      </c>
      <c r="Y64" t="s">
        <v>3053</v>
      </c>
    </row>
    <row r="65" spans="1:25" hidden="1" outlineLevel="2" x14ac:dyDescent="0.3">
      <c r="A65" s="129" t="s">
        <v>215</v>
      </c>
      <c r="B65" s="129" t="s">
        <v>14</v>
      </c>
      <c r="C65">
        <v>2103008000</v>
      </c>
      <c r="D65" s="129">
        <v>1.5214673811916699</v>
      </c>
      <c r="E65" s="129">
        <f t="shared" si="21"/>
        <v>1.7488601975346028</v>
      </c>
      <c r="F65" s="129">
        <f t="shared" si="22"/>
        <v>1.8813830803962652</v>
      </c>
      <c r="G65" s="129">
        <v>5.5658010728728596E-6</v>
      </c>
      <c r="H65" s="129">
        <f t="shared" si="16"/>
        <v>6.3976448552704772E-6</v>
      </c>
      <c r="I65" s="129">
        <f t="shared" si="17"/>
        <v>6.8824373738152602E-6</v>
      </c>
      <c r="J65" s="129">
        <f t="shared" si="23"/>
        <v>1.1494562546354627</v>
      </c>
      <c r="K65" s="129">
        <f t="shared" si="24"/>
        <v>1.2365582750270308</v>
      </c>
      <c r="L65" s="129" t="str">
        <f t="shared" si="6"/>
        <v>Employment</v>
      </c>
      <c r="M65" s="129" t="s">
        <v>334</v>
      </c>
      <c r="N65" s="129" t="s">
        <v>155</v>
      </c>
      <c r="O65" s="129" t="s">
        <v>35</v>
      </c>
      <c r="P65" s="129" t="s">
        <v>171</v>
      </c>
      <c r="Q65" s="129" t="s">
        <v>159</v>
      </c>
      <c r="R65" s="129" t="s">
        <v>56</v>
      </c>
      <c r="S65" s="129"/>
      <c r="T65" s="129"/>
      <c r="U65" s="129" t="str">
        <f>VLOOKUP(C65,'Surrogate NP'!A:B,2,FALSE)</f>
        <v>Employment</v>
      </c>
      <c r="V65" t="str">
        <f t="shared" si="7"/>
        <v>MD-CharlesEmployment</v>
      </c>
      <c r="W65">
        <f>VLOOKUP(V65,'NP Surrogates-Update 4.7'!A:C,2,FALSE)</f>
        <v>1.1494562546354627</v>
      </c>
      <c r="X65">
        <f>VLOOKUP(V65,'NP Surrogates-Update 4.7'!A:C,3,FALSE)</f>
        <v>1.2365582750270308</v>
      </c>
      <c r="Y65" t="s">
        <v>3053</v>
      </c>
    </row>
    <row r="66" spans="1:25" hidden="1" outlineLevel="2" x14ac:dyDescent="0.3">
      <c r="A66" s="129" t="s">
        <v>215</v>
      </c>
      <c r="B66" s="129" t="s">
        <v>14</v>
      </c>
      <c r="C66">
        <v>2102001000</v>
      </c>
      <c r="D66" s="129">
        <v>1.23539713740458</v>
      </c>
      <c r="E66" s="129">
        <f t="shared" si="21"/>
        <v>1.23539713740458</v>
      </c>
      <c r="F66" s="129">
        <f t="shared" si="22"/>
        <v>1.23539713740458</v>
      </c>
      <c r="G66" s="129">
        <v>0</v>
      </c>
      <c r="H66" s="129">
        <f>G66*J66</f>
        <v>0</v>
      </c>
      <c r="I66" s="129">
        <f>G66*K66</f>
        <v>0</v>
      </c>
      <c r="J66" s="129">
        <f t="shared" si="23"/>
        <v>1</v>
      </c>
      <c r="K66" s="129">
        <f t="shared" si="24"/>
        <v>1</v>
      </c>
      <c r="L66" s="129" t="str">
        <f t="shared" ref="L66" si="25">U66</f>
        <v>No Growth</v>
      </c>
      <c r="M66" s="129" t="s">
        <v>336</v>
      </c>
      <c r="N66" s="129" t="s">
        <v>155</v>
      </c>
      <c r="O66" s="129" t="s">
        <v>36</v>
      </c>
      <c r="P66" s="129" t="s">
        <v>337</v>
      </c>
      <c r="Q66" s="129" t="s">
        <v>159</v>
      </c>
      <c r="R66" s="129" t="s">
        <v>56</v>
      </c>
      <c r="S66" s="129"/>
      <c r="T66" s="129"/>
      <c r="U66" s="129" t="str">
        <f>VLOOKUP(C66,'Surrogate NP'!A:B,2,FALSE)</f>
        <v>No Growth</v>
      </c>
      <c r="V66" t="str">
        <f t="shared" ref="V66:V128" si="26">CONCATENATE(A66,U66)</f>
        <v>MD-CharlesNo Growth</v>
      </c>
      <c r="W66">
        <f>VLOOKUP(V66,'NP Surrogates-Update 4.7'!A:C,2,FALSE)</f>
        <v>1</v>
      </c>
      <c r="X66">
        <f>VLOOKUP(V66,'NP Surrogates-Update 4.7'!A:C,3,FALSE)</f>
        <v>1</v>
      </c>
      <c r="Y66" t="s">
        <v>3049</v>
      </c>
    </row>
    <row r="67" spans="1:25" hidden="1" outlineLevel="2" x14ac:dyDescent="0.3">
      <c r="A67" s="129" t="s">
        <v>215</v>
      </c>
      <c r="B67" s="129" t="s">
        <v>14</v>
      </c>
      <c r="C67">
        <v>2102002000</v>
      </c>
      <c r="D67" s="129">
        <v>19.756692748091599</v>
      </c>
      <c r="E67" s="129">
        <f t="shared" si="21"/>
        <v>19.756692748091599</v>
      </c>
      <c r="F67" s="129">
        <f t="shared" si="22"/>
        <v>19.756692748091599</v>
      </c>
      <c r="G67" s="129">
        <v>6.3322733166960299E-2</v>
      </c>
      <c r="H67" s="129">
        <f t="shared" ref="H67:H80" si="27">G67*J67</f>
        <v>6.3322733166960299E-2</v>
      </c>
      <c r="I67" s="129">
        <f t="shared" ref="I67:I80" si="28">G67*K67</f>
        <v>6.3322733166960299E-2</v>
      </c>
      <c r="J67" s="129">
        <f t="shared" si="23"/>
        <v>1</v>
      </c>
      <c r="K67" s="129">
        <f t="shared" si="24"/>
        <v>1</v>
      </c>
      <c r="L67" s="129" t="str">
        <f t="shared" si="6"/>
        <v>No Growth</v>
      </c>
      <c r="M67" s="129" t="s">
        <v>336</v>
      </c>
      <c r="N67" s="129" t="s">
        <v>155</v>
      </c>
      <c r="O67" s="129" t="s">
        <v>36</v>
      </c>
      <c r="P67" s="129" t="s">
        <v>339</v>
      </c>
      <c r="Q67" s="129" t="s">
        <v>159</v>
      </c>
      <c r="R67" s="129" t="s">
        <v>56</v>
      </c>
      <c r="S67" s="129"/>
      <c r="T67" s="129"/>
      <c r="U67" s="129" t="str">
        <f>VLOOKUP(C67,'Surrogate NP'!A:B,2,FALSE)</f>
        <v>No Growth</v>
      </c>
      <c r="V67" t="str">
        <f t="shared" si="26"/>
        <v>MD-CharlesNo Growth</v>
      </c>
      <c r="W67">
        <f>VLOOKUP(V67,'NP Surrogates-Update 4.7'!A:C,2,FALSE)</f>
        <v>1</v>
      </c>
      <c r="X67">
        <f>VLOOKUP(V67,'NP Surrogates-Update 4.7'!A:C,3,FALSE)</f>
        <v>1</v>
      </c>
      <c r="Y67" t="s">
        <v>3049</v>
      </c>
    </row>
    <row r="68" spans="1:25" hidden="1" outlineLevel="2" x14ac:dyDescent="0.3">
      <c r="A68" s="129" t="s">
        <v>215</v>
      </c>
      <c r="B68" s="129" t="s">
        <v>14</v>
      </c>
      <c r="C68">
        <v>2102011000</v>
      </c>
      <c r="D68" s="129">
        <v>6.0122609999999996E-3</v>
      </c>
      <c r="E68" s="129">
        <f t="shared" si="21"/>
        <v>6.0122609999999996E-3</v>
      </c>
      <c r="F68" s="129">
        <f t="shared" si="22"/>
        <v>6.0122609999999996E-3</v>
      </c>
      <c r="G68" s="129">
        <v>1.9270067307692301E-5</v>
      </c>
      <c r="H68" s="129">
        <f t="shared" si="27"/>
        <v>1.9270067307692301E-5</v>
      </c>
      <c r="I68" s="129">
        <f t="shared" si="28"/>
        <v>1.9270067307692301E-5</v>
      </c>
      <c r="J68" s="129">
        <f t="shared" si="23"/>
        <v>1</v>
      </c>
      <c r="K68" s="129">
        <f t="shared" si="24"/>
        <v>1</v>
      </c>
      <c r="L68" s="129" t="str">
        <f t="shared" ref="L68:L130" si="29">U68</f>
        <v>No Growth</v>
      </c>
      <c r="M68" s="129" t="s">
        <v>34</v>
      </c>
      <c r="N68" s="129" t="s">
        <v>155</v>
      </c>
      <c r="O68" s="129" t="s">
        <v>36</v>
      </c>
      <c r="P68" s="129" t="s">
        <v>332</v>
      </c>
      <c r="Q68" s="129" t="s">
        <v>159</v>
      </c>
      <c r="R68" s="129" t="s">
        <v>56</v>
      </c>
      <c r="S68" s="129"/>
      <c r="T68" s="129"/>
      <c r="U68" s="129" t="str">
        <f>VLOOKUP(C68,'Surrogate NP'!A:B,2,FALSE)</f>
        <v>No Growth</v>
      </c>
      <c r="V68" t="str">
        <f t="shared" si="26"/>
        <v>MD-CharlesNo Growth</v>
      </c>
      <c r="W68">
        <f>VLOOKUP(V68,'NP Surrogates-Update 4.7'!A:C,2,FALSE)</f>
        <v>1</v>
      </c>
      <c r="X68">
        <f>VLOOKUP(V68,'NP Surrogates-Update 4.7'!A:C,3,FALSE)</f>
        <v>1</v>
      </c>
      <c r="Y68" t="s">
        <v>3049</v>
      </c>
    </row>
    <row r="69" spans="1:25" hidden="1" outlineLevel="2" x14ac:dyDescent="0.3">
      <c r="A69" s="129" t="s">
        <v>215</v>
      </c>
      <c r="B69" s="129" t="s">
        <v>14</v>
      </c>
      <c r="C69">
        <v>2102008000</v>
      </c>
      <c r="D69" s="129">
        <v>0.4243922</v>
      </c>
      <c r="E69" s="129">
        <f t="shared" si="21"/>
        <v>0.4243922</v>
      </c>
      <c r="F69" s="129">
        <f t="shared" si="22"/>
        <v>0.4243922</v>
      </c>
      <c r="G69" s="129">
        <v>1.326225625E-3</v>
      </c>
      <c r="H69" s="129">
        <f t="shared" si="27"/>
        <v>1.326225625E-3</v>
      </c>
      <c r="I69" s="129">
        <f t="shared" si="28"/>
        <v>1.326225625E-3</v>
      </c>
      <c r="J69" s="129">
        <f t="shared" si="23"/>
        <v>1</v>
      </c>
      <c r="K69" s="129">
        <f t="shared" si="24"/>
        <v>1</v>
      </c>
      <c r="L69" s="129" t="str">
        <f t="shared" si="29"/>
        <v>No Growth</v>
      </c>
      <c r="M69" s="129" t="s">
        <v>342</v>
      </c>
      <c r="N69" s="129" t="s">
        <v>155</v>
      </c>
      <c r="O69" s="129" t="s">
        <v>36</v>
      </c>
      <c r="P69" s="129" t="s">
        <v>171</v>
      </c>
      <c r="Q69" s="129" t="s">
        <v>159</v>
      </c>
      <c r="R69" s="129" t="s">
        <v>56</v>
      </c>
      <c r="S69" s="129"/>
      <c r="T69" s="129"/>
      <c r="U69" s="129" t="str">
        <f>VLOOKUP(C69,'Surrogate NP'!A:B,2,FALSE)</f>
        <v>No Growth</v>
      </c>
      <c r="V69" t="str">
        <f t="shared" si="26"/>
        <v>MD-CharlesNo Growth</v>
      </c>
      <c r="W69">
        <f>VLOOKUP(V69,'NP Surrogates-Update 4.7'!A:C,2,FALSE)</f>
        <v>1</v>
      </c>
      <c r="X69">
        <f>VLOOKUP(V69,'NP Surrogates-Update 4.7'!A:C,3,FALSE)</f>
        <v>1</v>
      </c>
      <c r="Y69" t="s">
        <v>3049</v>
      </c>
    </row>
    <row r="70" spans="1:25" hidden="1" outlineLevel="2" x14ac:dyDescent="0.3">
      <c r="A70" s="129" t="s">
        <v>215</v>
      </c>
      <c r="B70" s="129" t="s">
        <v>14</v>
      </c>
      <c r="C70">
        <v>2104004000</v>
      </c>
      <c r="D70" s="129">
        <v>39.844037999999998</v>
      </c>
      <c r="E70" s="129">
        <f t="shared" si="21"/>
        <v>47.419766689240632</v>
      </c>
      <c r="F70" s="129">
        <f t="shared" si="22"/>
        <v>50.231510249472962</v>
      </c>
      <c r="G70" s="129">
        <v>1.2674491354712001E-4</v>
      </c>
      <c r="H70" s="129">
        <f t="shared" si="27"/>
        <v>1.5084350209314642E-4</v>
      </c>
      <c r="I70" s="129">
        <f t="shared" si="28"/>
        <v>1.5978773095012919E-4</v>
      </c>
      <c r="J70" s="129">
        <f t="shared" ref="J70:J103" si="30">W70</f>
        <v>1.1901345613926138</v>
      </c>
      <c r="K70" s="129">
        <f t="shared" ref="K70:K103" si="31">X70</f>
        <v>1.2607033014443205</v>
      </c>
      <c r="L70" s="129" t="str">
        <f t="shared" si="29"/>
        <v>Household</v>
      </c>
      <c r="M70" s="129" t="s">
        <v>161</v>
      </c>
      <c r="N70" s="129" t="s">
        <v>155</v>
      </c>
      <c r="O70" s="129" t="s">
        <v>162</v>
      </c>
      <c r="P70" s="129" t="s">
        <v>29</v>
      </c>
      <c r="Q70" s="129" t="s">
        <v>156</v>
      </c>
      <c r="R70" s="129" t="s">
        <v>56</v>
      </c>
      <c r="S70" s="129"/>
      <c r="T70" s="129"/>
      <c r="U70" s="129" t="str">
        <f>VLOOKUP(C70,'Surrogate NP'!A:B,2,FALSE)</f>
        <v>Household</v>
      </c>
      <c r="V70" t="str">
        <f t="shared" si="26"/>
        <v>MD-CharlesHousehold</v>
      </c>
      <c r="W70">
        <f>VLOOKUP(V70,'NP Surrogates-Update 4.7'!A:C,2,FALSE)</f>
        <v>1.1901345613926138</v>
      </c>
      <c r="X70">
        <f>VLOOKUP(V70,'NP Surrogates-Update 4.7'!A:C,3,FALSE)</f>
        <v>1.2607033014443205</v>
      </c>
      <c r="Y70" t="s">
        <v>3054</v>
      </c>
    </row>
    <row r="71" spans="1:25" hidden="1" outlineLevel="2" x14ac:dyDescent="0.3">
      <c r="A71" s="129" t="s">
        <v>215</v>
      </c>
      <c r="B71" s="129" t="s">
        <v>14</v>
      </c>
      <c r="C71">
        <v>2104009000</v>
      </c>
      <c r="D71" s="129">
        <v>0.61651075564813596</v>
      </c>
      <c r="E71" s="129">
        <f t="shared" si="21"/>
        <v>0.73373075776712315</v>
      </c>
      <c r="F71" s="129">
        <f t="shared" si="22"/>
        <v>0.77723714502153773</v>
      </c>
      <c r="G71" s="129">
        <v>2.21193905130663E-4</v>
      </c>
      <c r="H71" s="129">
        <f t="shared" si="27"/>
        <v>2.6325051126540103E-4</v>
      </c>
      <c r="I71" s="129">
        <f t="shared" si="28"/>
        <v>2.7885988645758866E-4</v>
      </c>
      <c r="J71" s="129">
        <f t="shared" si="30"/>
        <v>1.1901345613926138</v>
      </c>
      <c r="K71" s="129">
        <f t="shared" si="31"/>
        <v>1.2607033014443205</v>
      </c>
      <c r="L71" s="129" t="str">
        <f t="shared" si="29"/>
        <v>Household</v>
      </c>
      <c r="M71" s="129" t="s">
        <v>164</v>
      </c>
      <c r="N71" s="129" t="s">
        <v>155</v>
      </c>
      <c r="O71" s="129" t="s">
        <v>162</v>
      </c>
      <c r="P71" s="129" t="s">
        <v>165</v>
      </c>
      <c r="Q71" s="129" t="s">
        <v>156</v>
      </c>
      <c r="R71" s="129" t="s">
        <v>56</v>
      </c>
      <c r="S71" s="129"/>
      <c r="T71" s="129"/>
      <c r="U71" s="129" t="str">
        <f>VLOOKUP(C71,'Surrogate NP'!A:B,2,FALSE)</f>
        <v>Household</v>
      </c>
      <c r="V71" t="str">
        <f t="shared" si="26"/>
        <v>MD-CharlesHousehold</v>
      </c>
      <c r="W71">
        <f>VLOOKUP(V71,'NP Surrogates-Update 4.7'!A:C,2,FALSE)</f>
        <v>1.1901345613926138</v>
      </c>
      <c r="X71">
        <f>VLOOKUP(V71,'NP Surrogates-Update 4.7'!A:C,3,FALSE)</f>
        <v>1.2607033014443205</v>
      </c>
      <c r="Y71" t="s">
        <v>3054</v>
      </c>
    </row>
    <row r="72" spans="1:25" hidden="1" outlineLevel="2" x14ac:dyDescent="0.3">
      <c r="A72" s="129" t="s">
        <v>215</v>
      </c>
      <c r="B72" s="129" t="s">
        <v>14</v>
      </c>
      <c r="C72">
        <v>2104011000</v>
      </c>
      <c r="D72" s="129">
        <v>0.44395390666666601</v>
      </c>
      <c r="E72" s="129">
        <f t="shared" si="21"/>
        <v>0.52836488798926995</v>
      </c>
      <c r="F72" s="129">
        <f t="shared" si="22"/>
        <v>0.55969415582376958</v>
      </c>
      <c r="G72" s="129">
        <v>1.59283349745255E-4</v>
      </c>
      <c r="H72" s="129">
        <f t="shared" si="27"/>
        <v>1.8956861958621535E-4</v>
      </c>
      <c r="I72" s="129">
        <f t="shared" si="28"/>
        <v>2.0080904488895335E-4</v>
      </c>
      <c r="J72" s="129">
        <f t="shared" si="30"/>
        <v>1.1901345613926138</v>
      </c>
      <c r="K72" s="129">
        <f t="shared" si="31"/>
        <v>1.2607033014443205</v>
      </c>
      <c r="L72" s="129" t="str">
        <f t="shared" si="29"/>
        <v>Household</v>
      </c>
      <c r="M72" s="129" t="s">
        <v>161</v>
      </c>
      <c r="N72" s="129" t="s">
        <v>155</v>
      </c>
      <c r="O72" s="129" t="s">
        <v>162</v>
      </c>
      <c r="P72" s="129" t="s">
        <v>332</v>
      </c>
      <c r="Q72" s="129" t="s">
        <v>344</v>
      </c>
      <c r="R72" s="129" t="s">
        <v>56</v>
      </c>
      <c r="S72" s="129"/>
      <c r="T72" s="129"/>
      <c r="U72" s="129" t="str">
        <f>VLOOKUP(C72,'Surrogate NP'!A:B,2,FALSE)</f>
        <v>Household</v>
      </c>
      <c r="V72" t="str">
        <f t="shared" si="26"/>
        <v>MD-CharlesHousehold</v>
      </c>
      <c r="W72">
        <f>VLOOKUP(V72,'NP Surrogates-Update 4.7'!A:C,2,FALSE)</f>
        <v>1.1901345613926138</v>
      </c>
      <c r="X72">
        <f>VLOOKUP(V72,'NP Surrogates-Update 4.7'!A:C,3,FALSE)</f>
        <v>1.2607033014443205</v>
      </c>
      <c r="Y72" t="s">
        <v>3054</v>
      </c>
    </row>
    <row r="73" spans="1:25" hidden="1" outlineLevel="2" x14ac:dyDescent="0.3">
      <c r="A73" s="129" t="s">
        <v>215</v>
      </c>
      <c r="B73" s="129" t="s">
        <v>14</v>
      </c>
      <c r="C73">
        <v>2104007000</v>
      </c>
      <c r="D73" s="129">
        <v>15.3440054445221</v>
      </c>
      <c r="E73" s="129">
        <f t="shared" si="21"/>
        <v>18.261431189722188</v>
      </c>
      <c r="F73" s="129">
        <f t="shared" si="22"/>
        <v>19.344238321288639</v>
      </c>
      <c r="G73" s="129">
        <v>4.1744476646271303E-2</v>
      </c>
      <c r="H73" s="129">
        <f t="shared" si="27"/>
        <v>4.9681544403974306E-2</v>
      </c>
      <c r="I73" s="129">
        <f t="shared" si="28"/>
        <v>5.2627399525019568E-2</v>
      </c>
      <c r="J73" s="129">
        <f t="shared" si="30"/>
        <v>1.1901345613926138</v>
      </c>
      <c r="K73" s="129">
        <f t="shared" si="31"/>
        <v>1.2607033014443205</v>
      </c>
      <c r="L73" s="129" t="str">
        <f t="shared" si="29"/>
        <v>Household</v>
      </c>
      <c r="M73" s="129" t="s">
        <v>167</v>
      </c>
      <c r="N73" s="129" t="s">
        <v>155</v>
      </c>
      <c r="O73" s="129" t="s">
        <v>162</v>
      </c>
      <c r="P73" s="129" t="s">
        <v>31</v>
      </c>
      <c r="Q73" s="129" t="s">
        <v>156</v>
      </c>
      <c r="R73" s="129" t="s">
        <v>56</v>
      </c>
      <c r="S73" s="129"/>
      <c r="T73" s="129"/>
      <c r="U73" s="129" t="str">
        <f>VLOOKUP(C73,'Surrogate NP'!A:B,2,FALSE)</f>
        <v>Household</v>
      </c>
      <c r="V73" t="str">
        <f t="shared" si="26"/>
        <v>MD-CharlesHousehold</v>
      </c>
      <c r="W73">
        <f>VLOOKUP(V73,'NP Surrogates-Update 4.7'!A:C,2,FALSE)</f>
        <v>1.1901345613926138</v>
      </c>
      <c r="X73">
        <f>VLOOKUP(V73,'NP Surrogates-Update 4.7'!A:C,3,FALSE)</f>
        <v>1.2607033014443205</v>
      </c>
      <c r="Y73" t="s">
        <v>3054</v>
      </c>
    </row>
    <row r="74" spans="1:25" hidden="1" outlineLevel="2" x14ac:dyDescent="0.3">
      <c r="A74" s="129" t="s">
        <v>215</v>
      </c>
      <c r="B74" s="129" t="s">
        <v>14</v>
      </c>
      <c r="C74">
        <v>2104006000</v>
      </c>
      <c r="D74" s="129">
        <v>57.092942712425902</v>
      </c>
      <c r="E74" s="129">
        <f t="shared" si="21"/>
        <v>67.948284333666621</v>
      </c>
      <c r="F74" s="129">
        <f t="shared" si="22"/>
        <v>71.977261366726793</v>
      </c>
      <c r="G74" s="129">
        <v>0.15532548019113401</v>
      </c>
      <c r="H74" s="129">
        <f t="shared" si="27"/>
        <v>0.18485822224037241</v>
      </c>
      <c r="I74" s="129">
        <f t="shared" si="28"/>
        <v>0.19581934567538706</v>
      </c>
      <c r="J74" s="129">
        <f t="shared" si="30"/>
        <v>1.1901345613926138</v>
      </c>
      <c r="K74" s="129">
        <f t="shared" si="31"/>
        <v>1.2607033014443205</v>
      </c>
      <c r="L74" s="129" t="str">
        <f t="shared" si="29"/>
        <v>Household</v>
      </c>
      <c r="M74" s="129" t="s">
        <v>169</v>
      </c>
      <c r="N74" s="129" t="s">
        <v>155</v>
      </c>
      <c r="O74" s="129" t="s">
        <v>162</v>
      </c>
      <c r="P74" s="129" t="s">
        <v>33</v>
      </c>
      <c r="Q74" s="129" t="s">
        <v>156</v>
      </c>
      <c r="R74" s="129" t="s">
        <v>56</v>
      </c>
      <c r="S74" s="129"/>
      <c r="T74" s="129"/>
      <c r="U74" s="129" t="str">
        <f>VLOOKUP(C74,'Surrogate NP'!A:B,2,FALSE)</f>
        <v>Household</v>
      </c>
      <c r="V74" t="str">
        <f t="shared" si="26"/>
        <v>MD-CharlesHousehold</v>
      </c>
      <c r="W74">
        <f>VLOOKUP(V74,'NP Surrogates-Update 4.7'!A:C,2,FALSE)</f>
        <v>1.1901345613926138</v>
      </c>
      <c r="X74">
        <f>VLOOKUP(V74,'NP Surrogates-Update 4.7'!A:C,3,FALSE)</f>
        <v>1.2607033014443205</v>
      </c>
      <c r="Y74" t="s">
        <v>3054</v>
      </c>
    </row>
    <row r="75" spans="1:25" hidden="1" outlineLevel="2" x14ac:dyDescent="0.3">
      <c r="A75" s="129" t="s">
        <v>215</v>
      </c>
      <c r="B75" s="129" t="s">
        <v>14</v>
      </c>
      <c r="C75">
        <v>2104008100</v>
      </c>
      <c r="D75" s="129">
        <v>2.9304114395521901</v>
      </c>
      <c r="E75" s="129">
        <f t="shared" si="21"/>
        <v>3.4875839333113436</v>
      </c>
      <c r="F75" s="129">
        <f t="shared" si="22"/>
        <v>3.6943793764336501</v>
      </c>
      <c r="G75" s="129">
        <v>1.05138336033193E-3</v>
      </c>
      <c r="H75" s="129">
        <f t="shared" si="27"/>
        <v>1.2512876744041339E-3</v>
      </c>
      <c r="I75" s="129">
        <f t="shared" si="28"/>
        <v>1.3254824734540878E-3</v>
      </c>
      <c r="J75" s="129">
        <f t="shared" si="30"/>
        <v>1.1901345613926138</v>
      </c>
      <c r="K75" s="129">
        <f t="shared" si="31"/>
        <v>1.2607033014443205</v>
      </c>
      <c r="L75" s="129" t="str">
        <f t="shared" si="29"/>
        <v>Household</v>
      </c>
      <c r="M75" s="129" t="s">
        <v>164</v>
      </c>
      <c r="N75" s="129" t="s">
        <v>155</v>
      </c>
      <c r="O75" s="129" t="s">
        <v>162</v>
      </c>
      <c r="P75" s="129" t="s">
        <v>171</v>
      </c>
      <c r="Q75" s="129" t="s">
        <v>172</v>
      </c>
      <c r="R75" s="129" t="s">
        <v>56</v>
      </c>
      <c r="S75" s="129"/>
      <c r="T75" s="129"/>
      <c r="U75" s="129" t="str">
        <f>VLOOKUP(C75,'Surrogate NP'!A:B,2,FALSE)</f>
        <v>Household</v>
      </c>
      <c r="V75" t="str">
        <f t="shared" si="26"/>
        <v>MD-CharlesHousehold</v>
      </c>
      <c r="W75">
        <f>VLOOKUP(V75,'NP Surrogates-Update 4.7'!A:C,2,FALSE)</f>
        <v>1.1901345613926138</v>
      </c>
      <c r="X75">
        <f>VLOOKUP(V75,'NP Surrogates-Update 4.7'!A:C,3,FALSE)</f>
        <v>1.2607033014443205</v>
      </c>
      <c r="Y75" t="s">
        <v>3054</v>
      </c>
    </row>
    <row r="76" spans="1:25" hidden="1" outlineLevel="2" x14ac:dyDescent="0.3">
      <c r="A76" s="129" t="s">
        <v>215</v>
      </c>
      <c r="B76" s="129" t="s">
        <v>14</v>
      </c>
      <c r="C76">
        <v>2104008510</v>
      </c>
      <c r="D76" s="129">
        <v>0.74991946008611299</v>
      </c>
      <c r="E76" s="129">
        <f t="shared" si="21"/>
        <v>0.89250506770937177</v>
      </c>
      <c r="F76" s="129">
        <f t="shared" si="22"/>
        <v>0.94542593914790496</v>
      </c>
      <c r="G76" s="129">
        <v>2.6905875102785403E-4</v>
      </c>
      <c r="H76" s="129">
        <f t="shared" si="27"/>
        <v>3.2021611864337953E-4</v>
      </c>
      <c r="I76" s="129">
        <f t="shared" si="28"/>
        <v>3.3920325570330103E-4</v>
      </c>
      <c r="J76" s="129">
        <f t="shared" si="30"/>
        <v>1.1901345613926138</v>
      </c>
      <c r="K76" s="129">
        <f t="shared" si="31"/>
        <v>1.2607033014443205</v>
      </c>
      <c r="L76" s="129" t="str">
        <f t="shared" si="29"/>
        <v>Household</v>
      </c>
      <c r="M76" s="129" t="s">
        <v>164</v>
      </c>
      <c r="N76" s="129" t="s">
        <v>155</v>
      </c>
      <c r="O76" s="129" t="s">
        <v>162</v>
      </c>
      <c r="P76" s="129" t="s">
        <v>171</v>
      </c>
      <c r="Q76" s="129" t="s">
        <v>346</v>
      </c>
      <c r="R76" s="129" t="s">
        <v>56</v>
      </c>
      <c r="S76" s="129"/>
      <c r="T76" s="129"/>
      <c r="U76" s="129" t="str">
        <f>VLOOKUP(C76,'Surrogate NP'!A:B,2,FALSE)</f>
        <v>Household</v>
      </c>
      <c r="V76" t="str">
        <f t="shared" si="26"/>
        <v>MD-CharlesHousehold</v>
      </c>
      <c r="W76">
        <f>VLOOKUP(V76,'NP Surrogates-Update 4.7'!A:C,2,FALSE)</f>
        <v>1.1901345613926138</v>
      </c>
      <c r="X76">
        <f>VLOOKUP(V76,'NP Surrogates-Update 4.7'!A:C,3,FALSE)</f>
        <v>1.2607033014443205</v>
      </c>
      <c r="Y76" t="s">
        <v>3054</v>
      </c>
    </row>
    <row r="77" spans="1:25" hidden="1" outlineLevel="2" x14ac:dyDescent="0.3">
      <c r="A77" s="129" t="s">
        <v>215</v>
      </c>
      <c r="B77" s="129" t="s">
        <v>14</v>
      </c>
      <c r="C77">
        <v>2104008530</v>
      </c>
      <c r="D77" s="129">
        <v>0.128364594677049</v>
      </c>
      <c r="E77" s="129">
        <f t="shared" si="21"/>
        <v>0.15277114058431035</v>
      </c>
      <c r="F77" s="129">
        <f t="shared" si="22"/>
        <v>0.16182966829791773</v>
      </c>
      <c r="G77" s="129">
        <v>4.60551023919789E-5</v>
      </c>
      <c r="H77" s="129">
        <f t="shared" si="27"/>
        <v>5.4811769085169723E-5</v>
      </c>
      <c r="I77" s="129">
        <f t="shared" si="28"/>
        <v>5.8061819633924024E-5</v>
      </c>
      <c r="J77" s="129">
        <f t="shared" si="30"/>
        <v>1.1901345613926138</v>
      </c>
      <c r="K77" s="129">
        <f t="shared" si="31"/>
        <v>1.2607033014443205</v>
      </c>
      <c r="L77" s="129" t="str">
        <f t="shared" si="29"/>
        <v>Household</v>
      </c>
      <c r="M77" s="129" t="s">
        <v>164</v>
      </c>
      <c r="N77" s="129" t="s">
        <v>155</v>
      </c>
      <c r="O77" s="129" t="s">
        <v>162</v>
      </c>
      <c r="P77" s="129" t="s">
        <v>171</v>
      </c>
      <c r="Q77" s="129" t="s">
        <v>348</v>
      </c>
      <c r="R77" s="129" t="s">
        <v>56</v>
      </c>
      <c r="S77" s="129"/>
      <c r="T77" s="129"/>
      <c r="U77" s="129" t="str">
        <f>VLOOKUP(C77,'Surrogate NP'!A:B,2,FALSE)</f>
        <v>Household</v>
      </c>
      <c r="V77" t="str">
        <f t="shared" si="26"/>
        <v>MD-CharlesHousehold</v>
      </c>
      <c r="W77">
        <f>VLOOKUP(V77,'NP Surrogates-Update 4.7'!A:C,2,FALSE)</f>
        <v>1.1901345613926138</v>
      </c>
      <c r="X77">
        <f>VLOOKUP(V77,'NP Surrogates-Update 4.7'!A:C,3,FALSE)</f>
        <v>1.2607033014443205</v>
      </c>
      <c r="Y77" t="s">
        <v>3054</v>
      </c>
    </row>
    <row r="78" spans="1:25" hidden="1" outlineLevel="2" x14ac:dyDescent="0.3">
      <c r="A78" s="129" t="s">
        <v>215</v>
      </c>
      <c r="B78" s="129" t="s">
        <v>14</v>
      </c>
      <c r="C78">
        <v>2104008620</v>
      </c>
      <c r="D78" s="129">
        <v>0.51796237297886805</v>
      </c>
      <c r="E78" s="129">
        <f t="shared" si="21"/>
        <v>0.61644492158308251</v>
      </c>
      <c r="F78" s="129">
        <f t="shared" si="22"/>
        <v>0.65299687363839343</v>
      </c>
      <c r="G78" s="129">
        <v>1.85836368530981E-4</v>
      </c>
      <c r="H78" s="129">
        <f t="shared" si="27"/>
        <v>2.211702849524152E-4</v>
      </c>
      <c r="I78" s="129">
        <f t="shared" si="28"/>
        <v>2.3428452333543119E-4</v>
      </c>
      <c r="J78" s="129">
        <f t="shared" si="30"/>
        <v>1.1901345613926138</v>
      </c>
      <c r="K78" s="129">
        <f t="shared" si="31"/>
        <v>1.2607033014443205</v>
      </c>
      <c r="L78" s="129" t="str">
        <f t="shared" si="29"/>
        <v>Household</v>
      </c>
      <c r="M78" s="129" t="s">
        <v>164</v>
      </c>
      <c r="N78" s="129" t="s">
        <v>155</v>
      </c>
      <c r="O78" s="129" t="s">
        <v>162</v>
      </c>
      <c r="P78" s="129" t="s">
        <v>171</v>
      </c>
      <c r="Q78" s="129" t="s">
        <v>350</v>
      </c>
      <c r="R78" s="129" t="s">
        <v>56</v>
      </c>
      <c r="S78" s="129"/>
      <c r="T78" s="129"/>
      <c r="U78" s="129" t="str">
        <f>VLOOKUP(C78,'Surrogate NP'!A:B,2,FALSE)</f>
        <v>Household</v>
      </c>
      <c r="V78" t="str">
        <f t="shared" si="26"/>
        <v>MD-CharlesHousehold</v>
      </c>
      <c r="W78">
        <f>VLOOKUP(V78,'NP Surrogates-Update 4.7'!A:C,2,FALSE)</f>
        <v>1.1901345613926138</v>
      </c>
      <c r="X78">
        <f>VLOOKUP(V78,'NP Surrogates-Update 4.7'!A:C,3,FALSE)</f>
        <v>1.2607033014443205</v>
      </c>
      <c r="Y78" t="s">
        <v>3054</v>
      </c>
    </row>
    <row r="79" spans="1:25" hidden="1" outlineLevel="2" x14ac:dyDescent="0.3">
      <c r="A79" s="129" t="s">
        <v>215</v>
      </c>
      <c r="B79" s="129" t="s">
        <v>14</v>
      </c>
      <c r="C79">
        <v>2104008610</v>
      </c>
      <c r="D79" s="129">
        <v>0.81072369484255102</v>
      </c>
      <c r="E79" s="129">
        <f t="shared" si="21"/>
        <v>0.96487028897203875</v>
      </c>
      <c r="F79" s="129">
        <f t="shared" si="22"/>
        <v>1.0220820386471419</v>
      </c>
      <c r="G79" s="129">
        <v>2.9087430900642998E-4</v>
      </c>
      <c r="H79" s="129">
        <f t="shared" si="27"/>
        <v>3.4617956816974715E-4</v>
      </c>
      <c r="I79" s="129">
        <f t="shared" si="28"/>
        <v>3.6670620166974173E-4</v>
      </c>
      <c r="J79" s="129">
        <f t="shared" si="30"/>
        <v>1.1901345613926138</v>
      </c>
      <c r="K79" s="129">
        <f t="shared" si="31"/>
        <v>1.2607033014443205</v>
      </c>
      <c r="L79" s="129" t="str">
        <f t="shared" si="29"/>
        <v>Household</v>
      </c>
      <c r="M79" s="129" t="s">
        <v>164</v>
      </c>
      <c r="N79" s="129" t="s">
        <v>155</v>
      </c>
      <c r="O79" s="129" t="s">
        <v>162</v>
      </c>
      <c r="P79" s="129" t="s">
        <v>171</v>
      </c>
      <c r="Q79" s="129" t="s">
        <v>352</v>
      </c>
      <c r="R79" s="129" t="s">
        <v>56</v>
      </c>
      <c r="S79" s="129"/>
      <c r="T79" s="129"/>
      <c r="U79" s="129" t="str">
        <f>VLOOKUP(C79,'Surrogate NP'!A:B,2,FALSE)</f>
        <v>Household</v>
      </c>
      <c r="V79" t="str">
        <f t="shared" si="26"/>
        <v>MD-CharlesHousehold</v>
      </c>
      <c r="W79">
        <f>VLOOKUP(V79,'NP Surrogates-Update 4.7'!A:C,2,FALSE)</f>
        <v>1.1901345613926138</v>
      </c>
      <c r="X79">
        <f>VLOOKUP(V79,'NP Surrogates-Update 4.7'!A:C,3,FALSE)</f>
        <v>1.2607033014443205</v>
      </c>
      <c r="Y79" t="s">
        <v>3054</v>
      </c>
    </row>
    <row r="80" spans="1:25" hidden="1" outlineLevel="2" x14ac:dyDescent="0.3">
      <c r="A80" s="129" t="s">
        <v>215</v>
      </c>
      <c r="B80" s="129" t="s">
        <v>14</v>
      </c>
      <c r="C80">
        <v>2104008630</v>
      </c>
      <c r="D80" s="129">
        <v>4.2788195253279301E-2</v>
      </c>
      <c r="E80" s="129">
        <f t="shared" si="21"/>
        <v>5.0923709990543083E-2</v>
      </c>
      <c r="F80" s="129">
        <f t="shared" si="22"/>
        <v>5.394321901865342E-2</v>
      </c>
      <c r="G80" s="129">
        <v>1.53516997308768E-5</v>
      </c>
      <c r="H80" s="129">
        <f t="shared" si="27"/>
        <v>1.8270588425838165E-5</v>
      </c>
      <c r="I80" s="129">
        <f t="shared" si="28"/>
        <v>1.9353938533498269E-5</v>
      </c>
      <c r="J80" s="129">
        <f t="shared" si="30"/>
        <v>1.1901345613926138</v>
      </c>
      <c r="K80" s="129">
        <f t="shared" si="31"/>
        <v>1.2607033014443205</v>
      </c>
      <c r="L80" s="129" t="str">
        <f t="shared" si="29"/>
        <v>Household</v>
      </c>
      <c r="M80" s="129" t="s">
        <v>164</v>
      </c>
      <c r="N80" s="129" t="s">
        <v>155</v>
      </c>
      <c r="O80" s="129" t="s">
        <v>162</v>
      </c>
      <c r="P80" s="129" t="s">
        <v>171</v>
      </c>
      <c r="Q80" s="129" t="s">
        <v>354</v>
      </c>
      <c r="R80" s="129" t="s">
        <v>56</v>
      </c>
      <c r="S80" s="129"/>
      <c r="T80" s="129"/>
      <c r="U80" s="129" t="str">
        <f>VLOOKUP(C80,'Surrogate NP'!A:B,2,FALSE)</f>
        <v>Household</v>
      </c>
      <c r="V80" t="str">
        <f t="shared" si="26"/>
        <v>MD-CharlesHousehold</v>
      </c>
      <c r="W80">
        <f>VLOOKUP(V80,'NP Surrogates-Update 4.7'!A:C,2,FALSE)</f>
        <v>1.1901345613926138</v>
      </c>
      <c r="X80">
        <f>VLOOKUP(V80,'NP Surrogates-Update 4.7'!A:C,3,FALSE)</f>
        <v>1.2607033014443205</v>
      </c>
      <c r="Y80" t="s">
        <v>3054</v>
      </c>
    </row>
    <row r="81" spans="1:25" hidden="1" outlineLevel="2" x14ac:dyDescent="0.3">
      <c r="A81" s="129" t="s">
        <v>215</v>
      </c>
      <c r="B81" s="129" t="s">
        <v>14</v>
      </c>
      <c r="C81">
        <v>2104008700</v>
      </c>
      <c r="D81" s="129">
        <v>5.7566579999999998</v>
      </c>
      <c r="E81" s="129">
        <f t="shared" si="21"/>
        <v>6.8511976439172813</v>
      </c>
      <c r="F81" s="129">
        <f t="shared" si="22"/>
        <v>7.2574377458858592</v>
      </c>
      <c r="G81" s="129">
        <v>2.0653940776475398E-3</v>
      </c>
      <c r="H81" s="129">
        <f>G81*J81</f>
        <v>2.4580968747039567E-3</v>
      </c>
      <c r="I81" s="129">
        <f>G81*K81</f>
        <v>2.6038491324738007E-3</v>
      </c>
      <c r="J81" s="129">
        <f t="shared" si="30"/>
        <v>1.1901345613926138</v>
      </c>
      <c r="K81" s="129">
        <f t="shared" si="31"/>
        <v>1.2607033014443205</v>
      </c>
      <c r="L81" s="129" t="str">
        <f t="shared" si="29"/>
        <v>Household</v>
      </c>
      <c r="M81" s="129" t="s">
        <v>164</v>
      </c>
      <c r="N81" s="129" t="s">
        <v>155</v>
      </c>
      <c r="O81" s="129" t="s">
        <v>162</v>
      </c>
      <c r="P81" s="129" t="s">
        <v>171</v>
      </c>
      <c r="Q81" s="129" t="s">
        <v>356</v>
      </c>
      <c r="R81" s="129" t="s">
        <v>56</v>
      </c>
      <c r="S81" s="129"/>
      <c r="T81" s="129"/>
      <c r="U81" s="129" t="str">
        <f>VLOOKUP(C81,'Surrogate NP'!A:B,2,FALSE)</f>
        <v>Household</v>
      </c>
      <c r="V81" t="str">
        <f t="shared" si="26"/>
        <v>MD-CharlesHousehold</v>
      </c>
      <c r="W81">
        <f>VLOOKUP(V81,'NP Surrogates-Update 4.7'!A:C,2,FALSE)</f>
        <v>1.1901345613926138</v>
      </c>
      <c r="X81">
        <f>VLOOKUP(V81,'NP Surrogates-Update 4.7'!A:C,3,FALSE)</f>
        <v>1.2607033014443205</v>
      </c>
      <c r="Y81" t="s">
        <v>3054</v>
      </c>
    </row>
    <row r="82" spans="1:25" hidden="1" outlineLevel="2" x14ac:dyDescent="0.3">
      <c r="A82" s="129" t="s">
        <v>215</v>
      </c>
      <c r="B82" s="129" t="s">
        <v>14</v>
      </c>
      <c r="C82">
        <v>2104008230</v>
      </c>
      <c r="D82" s="129">
        <v>0.83225171560754996</v>
      </c>
      <c r="E82" s="129">
        <f t="shared" si="21"/>
        <v>0.99049153052284178</v>
      </c>
      <c r="F82" s="129">
        <f t="shared" si="22"/>
        <v>1.0492224854991379</v>
      </c>
      <c r="G82" s="129">
        <v>2.9859820828818403E-4</v>
      </c>
      <c r="H82" s="129">
        <f t="shared" ref="H82:H99" si="32">G82*J82</f>
        <v>3.5537204765367822E-4</v>
      </c>
      <c r="I82" s="129">
        <f t="shared" ref="I82:I99" si="33">G82*K82</f>
        <v>3.764437469942725E-4</v>
      </c>
      <c r="J82" s="129">
        <f t="shared" si="30"/>
        <v>1.1901345613926138</v>
      </c>
      <c r="K82" s="129">
        <f t="shared" si="31"/>
        <v>1.2607033014443205</v>
      </c>
      <c r="L82" s="129" t="str">
        <f t="shared" si="29"/>
        <v>Household</v>
      </c>
      <c r="M82" s="129" t="s">
        <v>164</v>
      </c>
      <c r="N82" s="129" t="s">
        <v>155</v>
      </c>
      <c r="O82" s="129" t="s">
        <v>162</v>
      </c>
      <c r="P82" s="129" t="s">
        <v>171</v>
      </c>
      <c r="Q82" s="129" t="s">
        <v>174</v>
      </c>
      <c r="R82" s="129" t="s">
        <v>56</v>
      </c>
      <c r="S82" s="129"/>
      <c r="T82" s="129"/>
      <c r="U82" s="129" t="str">
        <f>VLOOKUP(C82,'Surrogate NP'!A:B,2,FALSE)</f>
        <v>Household</v>
      </c>
      <c r="V82" t="str">
        <f t="shared" si="26"/>
        <v>MD-CharlesHousehold</v>
      </c>
      <c r="W82">
        <f>VLOOKUP(V82,'NP Surrogates-Update 4.7'!A:C,2,FALSE)</f>
        <v>1.1901345613926138</v>
      </c>
      <c r="X82">
        <f>VLOOKUP(V82,'NP Surrogates-Update 4.7'!A:C,3,FALSE)</f>
        <v>1.2607033014443205</v>
      </c>
      <c r="Y82" t="s">
        <v>3054</v>
      </c>
    </row>
    <row r="83" spans="1:25" hidden="1" outlineLevel="2" x14ac:dyDescent="0.3">
      <c r="A83" s="129" t="s">
        <v>215</v>
      </c>
      <c r="B83" s="129" t="s">
        <v>14</v>
      </c>
      <c r="C83">
        <v>2104008220</v>
      </c>
      <c r="D83" s="129">
        <v>1.02777370142521</v>
      </c>
      <c r="E83" s="129">
        <f t="shared" si="21"/>
        <v>1.2231890033565553</v>
      </c>
      <c r="F83" s="129">
        <f t="shared" si="22"/>
        <v>1.2957176985244117</v>
      </c>
      <c r="G83" s="129">
        <v>3.6874827653223902E-4</v>
      </c>
      <c r="H83" s="129">
        <f t="shared" si="32"/>
        <v>4.3886006835497853E-4</v>
      </c>
      <c r="I83" s="129">
        <f t="shared" si="33"/>
        <v>4.6488216962609698E-4</v>
      </c>
      <c r="J83" s="129">
        <f t="shared" si="30"/>
        <v>1.1901345613926138</v>
      </c>
      <c r="K83" s="129">
        <f t="shared" si="31"/>
        <v>1.2607033014443205</v>
      </c>
      <c r="L83" s="129" t="str">
        <f t="shared" si="29"/>
        <v>Household</v>
      </c>
      <c r="M83" s="129" t="s">
        <v>164</v>
      </c>
      <c r="N83" s="129" t="s">
        <v>155</v>
      </c>
      <c r="O83" s="129" t="s">
        <v>162</v>
      </c>
      <c r="P83" s="129" t="s">
        <v>171</v>
      </c>
      <c r="Q83" s="129" t="s">
        <v>176</v>
      </c>
      <c r="R83" s="129" t="s">
        <v>56</v>
      </c>
      <c r="S83" s="129"/>
      <c r="T83" s="129"/>
      <c r="U83" s="129" t="str">
        <f>VLOOKUP(C83,'Surrogate NP'!A:B,2,FALSE)</f>
        <v>Household</v>
      </c>
      <c r="V83" t="str">
        <f t="shared" si="26"/>
        <v>MD-CharlesHousehold</v>
      </c>
      <c r="W83">
        <f>VLOOKUP(V83,'NP Surrogates-Update 4.7'!A:C,2,FALSE)</f>
        <v>1.1901345613926138</v>
      </c>
      <c r="X83">
        <f>VLOOKUP(V83,'NP Surrogates-Update 4.7'!A:C,3,FALSE)</f>
        <v>1.2607033014443205</v>
      </c>
      <c r="Y83" t="s">
        <v>3054</v>
      </c>
    </row>
    <row r="84" spans="1:25" hidden="1" outlineLevel="2" x14ac:dyDescent="0.3">
      <c r="A84" s="129" t="s">
        <v>215</v>
      </c>
      <c r="B84" s="129" t="s">
        <v>14</v>
      </c>
      <c r="C84">
        <v>2104008210</v>
      </c>
      <c r="D84" s="129">
        <v>1.2899905426317899</v>
      </c>
      <c r="E84" s="129">
        <f t="shared" si="21"/>
        <v>1.535262328655705</v>
      </c>
      <c r="F84" s="129">
        <f t="shared" si="22"/>
        <v>1.626295335927848</v>
      </c>
      <c r="G84" s="129">
        <v>4.6282736041867398E-4</v>
      </c>
      <c r="H84" s="129">
        <f t="shared" si="32"/>
        <v>5.5082683759237971E-4</v>
      </c>
      <c r="I84" s="129">
        <f t="shared" si="33"/>
        <v>5.8348798127858274E-4</v>
      </c>
      <c r="J84" s="129">
        <f t="shared" si="30"/>
        <v>1.1901345613926138</v>
      </c>
      <c r="K84" s="129">
        <f t="shared" si="31"/>
        <v>1.2607033014443205</v>
      </c>
      <c r="L84" s="129" t="str">
        <f t="shared" si="29"/>
        <v>Household</v>
      </c>
      <c r="M84" s="129" t="s">
        <v>164</v>
      </c>
      <c r="N84" s="129" t="s">
        <v>155</v>
      </c>
      <c r="O84" s="129" t="s">
        <v>162</v>
      </c>
      <c r="P84" s="129" t="s">
        <v>171</v>
      </c>
      <c r="Q84" s="129" t="s">
        <v>178</v>
      </c>
      <c r="R84" s="129" t="s">
        <v>56</v>
      </c>
      <c r="S84" s="129"/>
      <c r="T84" s="129"/>
      <c r="U84" s="129" t="str">
        <f>VLOOKUP(C84,'Surrogate NP'!A:B,2,FALSE)</f>
        <v>Household</v>
      </c>
      <c r="V84" t="str">
        <f t="shared" si="26"/>
        <v>MD-CharlesHousehold</v>
      </c>
      <c r="W84">
        <f>VLOOKUP(V84,'NP Surrogates-Update 4.7'!A:C,2,FALSE)</f>
        <v>1.1901345613926138</v>
      </c>
      <c r="X84">
        <f>VLOOKUP(V84,'NP Surrogates-Update 4.7'!A:C,3,FALSE)</f>
        <v>1.2607033014443205</v>
      </c>
      <c r="Y84" t="s">
        <v>3054</v>
      </c>
    </row>
    <row r="85" spans="1:25" hidden="1" outlineLevel="2" x14ac:dyDescent="0.3">
      <c r="A85" s="129" t="s">
        <v>215</v>
      </c>
      <c r="B85" s="129" t="s">
        <v>14</v>
      </c>
      <c r="C85">
        <v>2104008330</v>
      </c>
      <c r="D85" s="129">
        <v>2.0488514688627202</v>
      </c>
      <c r="E85" s="129">
        <f t="shared" si="21"/>
        <v>2.4384089442535459</v>
      </c>
      <c r="F85" s="129">
        <f t="shared" si="22"/>
        <v>2.5829938109642767</v>
      </c>
      <c r="G85" s="129">
        <v>7.3509416223241602E-4</v>
      </c>
      <c r="H85" s="129">
        <f t="shared" si="32"/>
        <v>8.7486096835074733E-4</v>
      </c>
      <c r="I85" s="129">
        <f t="shared" si="33"/>
        <v>9.2673563719885383E-4</v>
      </c>
      <c r="J85" s="129">
        <f t="shared" si="30"/>
        <v>1.1901345613926138</v>
      </c>
      <c r="K85" s="129">
        <f t="shared" si="31"/>
        <v>1.2607033014443205</v>
      </c>
      <c r="L85" s="129" t="str">
        <f t="shared" si="29"/>
        <v>Household</v>
      </c>
      <c r="M85" s="129" t="s">
        <v>164</v>
      </c>
      <c r="N85" s="129" t="s">
        <v>155</v>
      </c>
      <c r="O85" s="129" t="s">
        <v>162</v>
      </c>
      <c r="P85" s="129" t="s">
        <v>171</v>
      </c>
      <c r="Q85" s="129" t="s">
        <v>180</v>
      </c>
      <c r="R85" s="129" t="s">
        <v>56</v>
      </c>
      <c r="S85" s="129"/>
      <c r="T85" s="129"/>
      <c r="U85" s="129" t="str">
        <f>VLOOKUP(C85,'Surrogate NP'!A:B,2,FALSE)</f>
        <v>Household</v>
      </c>
      <c r="V85" t="str">
        <f t="shared" si="26"/>
        <v>MD-CharlesHousehold</v>
      </c>
      <c r="W85">
        <f>VLOOKUP(V85,'NP Surrogates-Update 4.7'!A:C,2,FALSE)</f>
        <v>1.1901345613926138</v>
      </c>
      <c r="X85">
        <f>VLOOKUP(V85,'NP Surrogates-Update 4.7'!A:C,3,FALSE)</f>
        <v>1.2607033014443205</v>
      </c>
      <c r="Y85" t="s">
        <v>3054</v>
      </c>
    </row>
    <row r="86" spans="1:25" hidden="1" outlineLevel="2" x14ac:dyDescent="0.3">
      <c r="A86" s="129" t="s">
        <v>215</v>
      </c>
      <c r="B86" s="129" t="s">
        <v>14</v>
      </c>
      <c r="C86">
        <v>2104008320</v>
      </c>
      <c r="D86" s="129">
        <v>2.5301909440813901</v>
      </c>
      <c r="E86" s="129">
        <f t="shared" si="21"/>
        <v>3.0112676894738684</v>
      </c>
      <c r="F86" s="129">
        <f t="shared" si="22"/>
        <v>3.1898200764879308</v>
      </c>
      <c r="G86" s="129">
        <v>9.0779083822995095E-4</v>
      </c>
      <c r="H86" s="129">
        <f t="shared" si="32"/>
        <v>1.0803932510930359E-3</v>
      </c>
      <c r="I86" s="129">
        <f t="shared" si="33"/>
        <v>1.1444549067774062E-3</v>
      </c>
      <c r="J86" s="129">
        <f t="shared" si="30"/>
        <v>1.1901345613926138</v>
      </c>
      <c r="K86" s="129">
        <f t="shared" si="31"/>
        <v>1.2607033014443205</v>
      </c>
      <c r="L86" s="129" t="str">
        <f t="shared" si="29"/>
        <v>Household</v>
      </c>
      <c r="M86" s="129" t="s">
        <v>164</v>
      </c>
      <c r="N86" s="129" t="s">
        <v>155</v>
      </c>
      <c r="O86" s="129" t="s">
        <v>162</v>
      </c>
      <c r="P86" s="129" t="s">
        <v>171</v>
      </c>
      <c r="Q86" s="129" t="s">
        <v>182</v>
      </c>
      <c r="R86" s="129" t="s">
        <v>56</v>
      </c>
      <c r="S86" s="129"/>
      <c r="T86" s="129"/>
      <c r="U86" s="129" t="str">
        <f>VLOOKUP(C86,'Surrogate NP'!A:B,2,FALSE)</f>
        <v>Household</v>
      </c>
      <c r="V86" t="str">
        <f t="shared" si="26"/>
        <v>MD-CharlesHousehold</v>
      </c>
      <c r="W86">
        <f>VLOOKUP(V86,'NP Surrogates-Update 4.7'!A:C,2,FALSE)</f>
        <v>1.1901345613926138</v>
      </c>
      <c r="X86">
        <f>VLOOKUP(V86,'NP Surrogates-Update 4.7'!A:C,3,FALSE)</f>
        <v>1.2607033014443205</v>
      </c>
      <c r="Y86" t="s">
        <v>3054</v>
      </c>
    </row>
    <row r="87" spans="1:25" hidden="1" outlineLevel="2" x14ac:dyDescent="0.3">
      <c r="A87" s="129" t="s">
        <v>215</v>
      </c>
      <c r="B87" s="129" t="s">
        <v>14</v>
      </c>
      <c r="C87">
        <v>2104008310</v>
      </c>
      <c r="D87" s="129">
        <v>3.1757203563559502</v>
      </c>
      <c r="E87" s="129">
        <f t="shared" si="21"/>
        <v>3.7795345534172839</v>
      </c>
      <c r="F87" s="129">
        <f t="shared" si="22"/>
        <v>4.0036411377218801</v>
      </c>
      <c r="G87" s="129">
        <v>1.1393961594179001E-3</v>
      </c>
      <c r="H87" s="129">
        <f t="shared" si="32"/>
        <v>1.3560347484412511E-3</v>
      </c>
      <c r="I87" s="129">
        <f t="shared" si="33"/>
        <v>1.4364404998311259E-3</v>
      </c>
      <c r="J87" s="129">
        <f t="shared" si="30"/>
        <v>1.1901345613926138</v>
      </c>
      <c r="K87" s="129">
        <f t="shared" si="31"/>
        <v>1.2607033014443205</v>
      </c>
      <c r="L87" s="129" t="str">
        <f t="shared" si="29"/>
        <v>Household</v>
      </c>
      <c r="M87" s="129" t="s">
        <v>164</v>
      </c>
      <c r="N87" s="129" t="s">
        <v>155</v>
      </c>
      <c r="O87" s="129" t="s">
        <v>162</v>
      </c>
      <c r="P87" s="129" t="s">
        <v>171</v>
      </c>
      <c r="Q87" s="129" t="s">
        <v>184</v>
      </c>
      <c r="R87" s="129" t="s">
        <v>56</v>
      </c>
      <c r="S87" s="129"/>
      <c r="T87" s="129"/>
      <c r="U87" s="129" t="str">
        <f>VLOOKUP(C87,'Surrogate NP'!A:B,2,FALSE)</f>
        <v>Household</v>
      </c>
      <c r="V87" t="str">
        <f t="shared" si="26"/>
        <v>MD-CharlesHousehold</v>
      </c>
      <c r="W87">
        <f>VLOOKUP(V87,'NP Surrogates-Update 4.7'!A:C,2,FALSE)</f>
        <v>1.1901345613926138</v>
      </c>
      <c r="X87">
        <f>VLOOKUP(V87,'NP Surrogates-Update 4.7'!A:C,3,FALSE)</f>
        <v>1.2607033014443205</v>
      </c>
      <c r="Y87" t="s">
        <v>3054</v>
      </c>
    </row>
    <row r="88" spans="1:25" hidden="1" outlineLevel="2" x14ac:dyDescent="0.3">
      <c r="A88" s="129" t="s">
        <v>215</v>
      </c>
      <c r="B88" s="129" t="s">
        <v>14</v>
      </c>
      <c r="C88">
        <v>2104008400</v>
      </c>
      <c r="D88" s="129">
        <v>1.1204645463160301</v>
      </c>
      <c r="E88" s="129">
        <f t="shared" si="21"/>
        <v>1.3335035813858025</v>
      </c>
      <c r="F88" s="129">
        <f t="shared" si="22"/>
        <v>1.412573352691932</v>
      </c>
      <c r="G88" s="129">
        <v>4.02004225051266E-4</v>
      </c>
      <c r="H88" s="129">
        <f t="shared" si="32"/>
        <v>4.7843912205936608E-4</v>
      </c>
      <c r="I88" s="129">
        <f t="shared" si="33"/>
        <v>5.0680805371669665E-4</v>
      </c>
      <c r="J88" s="129">
        <f t="shared" si="30"/>
        <v>1.1901345613926138</v>
      </c>
      <c r="K88" s="129">
        <f t="shared" si="31"/>
        <v>1.2607033014443205</v>
      </c>
      <c r="L88" s="129" t="str">
        <f t="shared" si="29"/>
        <v>Household</v>
      </c>
      <c r="M88" s="129" t="s">
        <v>164</v>
      </c>
      <c r="N88" s="129" t="s">
        <v>155</v>
      </c>
      <c r="O88" s="129" t="s">
        <v>162</v>
      </c>
      <c r="P88" s="129" t="s">
        <v>171</v>
      </c>
      <c r="Q88" s="129" t="s">
        <v>358</v>
      </c>
      <c r="R88" s="129" t="s">
        <v>56</v>
      </c>
      <c r="S88" s="129"/>
      <c r="T88" s="129"/>
      <c r="U88" s="129" t="str">
        <f>VLOOKUP(C88,'Surrogate NP'!A:B,2,FALSE)</f>
        <v>Household</v>
      </c>
      <c r="V88" t="str">
        <f t="shared" si="26"/>
        <v>MD-CharlesHousehold</v>
      </c>
      <c r="W88">
        <f>VLOOKUP(V88,'NP Surrogates-Update 4.7'!A:C,2,FALSE)</f>
        <v>1.1901345613926138</v>
      </c>
      <c r="X88">
        <f>VLOOKUP(V88,'NP Surrogates-Update 4.7'!A:C,3,FALSE)</f>
        <v>1.2607033014443205</v>
      </c>
      <c r="Y88" t="s">
        <v>3054</v>
      </c>
    </row>
    <row r="89" spans="1:25" hidden="1" outlineLevel="2" x14ac:dyDescent="0.3">
      <c r="A89" s="129" t="s">
        <v>215</v>
      </c>
      <c r="B89" s="129" t="s">
        <v>14</v>
      </c>
      <c r="C89">
        <v>2610000500</v>
      </c>
      <c r="D89" s="129">
        <v>33.622309999999999</v>
      </c>
      <c r="E89" s="129">
        <f t="shared" si="21"/>
        <v>33.622309999999999</v>
      </c>
      <c r="F89" s="129">
        <f t="shared" si="22"/>
        <v>33.622309999999999</v>
      </c>
      <c r="G89" s="129">
        <v>9.2115917808219205E-2</v>
      </c>
      <c r="H89" s="129">
        <f t="shared" si="32"/>
        <v>9.2115917808219205E-2</v>
      </c>
      <c r="I89" s="129">
        <f t="shared" si="33"/>
        <v>9.2115917808219205E-2</v>
      </c>
      <c r="J89" s="129">
        <f t="shared" si="30"/>
        <v>1</v>
      </c>
      <c r="K89" s="129">
        <f t="shared" si="31"/>
        <v>1</v>
      </c>
      <c r="L89" s="129" t="str">
        <f t="shared" si="29"/>
        <v>No Growth</v>
      </c>
      <c r="M89" s="129" t="s">
        <v>50</v>
      </c>
      <c r="N89" s="129" t="s">
        <v>209</v>
      </c>
      <c r="O89" s="129" t="s">
        <v>365</v>
      </c>
      <c r="P89" s="129" t="s">
        <v>366</v>
      </c>
      <c r="Q89" s="129" t="s">
        <v>367</v>
      </c>
      <c r="R89" s="129" t="s">
        <v>56</v>
      </c>
      <c r="S89" s="129"/>
      <c r="T89" s="129"/>
      <c r="U89" s="129" t="str">
        <f>VLOOKUP(C89,'Surrogate NP'!A:B,2,FALSE)</f>
        <v>No Growth</v>
      </c>
      <c r="V89" t="str">
        <f t="shared" si="26"/>
        <v>MD-CharlesNo Growth</v>
      </c>
      <c r="W89">
        <f>VLOOKUP(V89,'NP Surrogates-Update 4.7'!A:C,2,FALSE)</f>
        <v>1</v>
      </c>
      <c r="X89">
        <f>VLOOKUP(V89,'NP Surrogates-Update 4.7'!A:C,3,FALSE)</f>
        <v>1</v>
      </c>
      <c r="Y89" t="s">
        <v>3049</v>
      </c>
    </row>
    <row r="90" spans="1:25" hidden="1" outlineLevel="2" x14ac:dyDescent="0.3">
      <c r="A90" s="129" t="s">
        <v>215</v>
      </c>
      <c r="B90" s="129" t="s">
        <v>14</v>
      </c>
      <c r="C90">
        <v>2610000400</v>
      </c>
      <c r="D90" s="129">
        <v>0.20494390000000001</v>
      </c>
      <c r="E90" s="129">
        <f t="shared" si="21"/>
        <v>0.20494390000000001</v>
      </c>
      <c r="F90" s="129">
        <f t="shared" si="22"/>
        <v>0.20494390000000001</v>
      </c>
      <c r="G90" s="129">
        <v>1.34757632876712E-4</v>
      </c>
      <c r="H90" s="129">
        <f t="shared" si="32"/>
        <v>1.34757632876712E-4</v>
      </c>
      <c r="I90" s="129">
        <f t="shared" si="33"/>
        <v>1.34757632876712E-4</v>
      </c>
      <c r="J90" s="129">
        <f t="shared" si="30"/>
        <v>1</v>
      </c>
      <c r="K90" s="129">
        <f t="shared" si="31"/>
        <v>1</v>
      </c>
      <c r="L90" s="129" t="str">
        <f t="shared" si="29"/>
        <v>No Growth</v>
      </c>
      <c r="M90" s="129" t="s">
        <v>50</v>
      </c>
      <c r="N90" s="129" t="s">
        <v>209</v>
      </c>
      <c r="O90" s="129" t="s">
        <v>365</v>
      </c>
      <c r="P90" s="129" t="s">
        <v>366</v>
      </c>
      <c r="Q90" s="129" t="s">
        <v>369</v>
      </c>
      <c r="R90" s="129" t="s">
        <v>56</v>
      </c>
      <c r="S90" s="129"/>
      <c r="T90" s="129"/>
      <c r="U90" s="129" t="str">
        <f>VLOOKUP(C90,'Surrogate NP'!A:B,2,FALSE)</f>
        <v>No Growth</v>
      </c>
      <c r="V90" t="str">
        <f t="shared" si="26"/>
        <v>MD-CharlesNo Growth</v>
      </c>
      <c r="W90">
        <f>VLOOKUP(V90,'NP Surrogates-Update 4.7'!A:C,2,FALSE)</f>
        <v>1</v>
      </c>
      <c r="X90">
        <f>VLOOKUP(V90,'NP Surrogates-Update 4.7'!A:C,3,FALSE)</f>
        <v>1</v>
      </c>
      <c r="Y90" t="s">
        <v>3049</v>
      </c>
    </row>
    <row r="91" spans="1:25" hidden="1" outlineLevel="2" x14ac:dyDescent="0.3">
      <c r="A91" s="129" t="s">
        <v>215</v>
      </c>
      <c r="B91" s="129" t="s">
        <v>14</v>
      </c>
      <c r="C91">
        <v>2610000100</v>
      </c>
      <c r="D91" s="129">
        <v>0.25413049999999998</v>
      </c>
      <c r="E91" s="129">
        <f t="shared" si="21"/>
        <v>0.25413049999999998</v>
      </c>
      <c r="F91" s="129">
        <f t="shared" si="22"/>
        <v>0.25413049999999998</v>
      </c>
      <c r="G91" s="129">
        <v>0</v>
      </c>
      <c r="H91" s="129">
        <f t="shared" si="32"/>
        <v>0</v>
      </c>
      <c r="I91" s="129">
        <f t="shared" si="33"/>
        <v>0</v>
      </c>
      <c r="J91" s="129">
        <f t="shared" si="30"/>
        <v>1</v>
      </c>
      <c r="K91" s="129">
        <f t="shared" si="31"/>
        <v>1</v>
      </c>
      <c r="L91" s="129" t="str">
        <f t="shared" si="29"/>
        <v>No Growth</v>
      </c>
      <c r="M91" s="129" t="s">
        <v>50</v>
      </c>
      <c r="N91" s="129" t="s">
        <v>209</v>
      </c>
      <c r="O91" s="129" t="s">
        <v>365</v>
      </c>
      <c r="P91" s="129" t="s">
        <v>366</v>
      </c>
      <c r="Q91" s="129" t="s">
        <v>371</v>
      </c>
      <c r="R91" s="129" t="s">
        <v>56</v>
      </c>
      <c r="S91" s="129"/>
      <c r="T91" s="129"/>
      <c r="U91" s="129" t="str">
        <f>VLOOKUP(C91,'Surrogate NP'!A:B,2,FALSE)</f>
        <v>No Growth</v>
      </c>
      <c r="V91" t="str">
        <f t="shared" si="26"/>
        <v>MD-CharlesNo Growth</v>
      </c>
      <c r="W91">
        <f>VLOOKUP(V91,'NP Surrogates-Update 4.7'!A:C,2,FALSE)</f>
        <v>1</v>
      </c>
      <c r="X91">
        <f>VLOOKUP(V91,'NP Surrogates-Update 4.7'!A:C,3,FALSE)</f>
        <v>1</v>
      </c>
      <c r="Y91" t="s">
        <v>3049</v>
      </c>
    </row>
    <row r="92" spans="1:25" hidden="1" outlineLevel="2" x14ac:dyDescent="0.3">
      <c r="A92" s="129" t="s">
        <v>215</v>
      </c>
      <c r="B92" s="129" t="s">
        <v>14</v>
      </c>
      <c r="C92">
        <v>2610030000</v>
      </c>
      <c r="D92" s="129">
        <v>12.90353</v>
      </c>
      <c r="E92" s="129">
        <f t="shared" si="21"/>
        <v>12.90353</v>
      </c>
      <c r="F92" s="129">
        <f t="shared" si="22"/>
        <v>12.90353</v>
      </c>
      <c r="G92" s="129">
        <v>3.5352136986301401E-2</v>
      </c>
      <c r="H92" s="129">
        <f t="shared" si="32"/>
        <v>3.5352136986301401E-2</v>
      </c>
      <c r="I92" s="129">
        <f t="shared" si="33"/>
        <v>3.5352136986301401E-2</v>
      </c>
      <c r="J92" s="129">
        <f t="shared" si="30"/>
        <v>1</v>
      </c>
      <c r="K92" s="129">
        <f t="shared" si="31"/>
        <v>1</v>
      </c>
      <c r="L92" s="129" t="str">
        <f t="shared" si="29"/>
        <v>No Growth</v>
      </c>
      <c r="M92" s="129" t="s">
        <v>50</v>
      </c>
      <c r="N92" s="129" t="s">
        <v>209</v>
      </c>
      <c r="O92" s="129" t="s">
        <v>365</v>
      </c>
      <c r="P92" s="129" t="s">
        <v>162</v>
      </c>
      <c r="Q92" s="129" t="s">
        <v>373</v>
      </c>
      <c r="R92" s="129" t="s">
        <v>56</v>
      </c>
      <c r="S92" s="129"/>
      <c r="T92" s="129"/>
      <c r="U92" s="129" t="str">
        <f>VLOOKUP(C92,'Surrogate NP'!A:B,2,FALSE)</f>
        <v>No Growth</v>
      </c>
      <c r="V92" t="str">
        <f t="shared" si="26"/>
        <v>MD-CharlesNo Growth</v>
      </c>
      <c r="W92">
        <f>VLOOKUP(V92,'NP Surrogates-Update 4.7'!A:C,2,FALSE)</f>
        <v>1</v>
      </c>
      <c r="X92">
        <f>VLOOKUP(V92,'NP Surrogates-Update 4.7'!A:C,3,FALSE)</f>
        <v>1</v>
      </c>
      <c r="Y92" t="s">
        <v>3049</v>
      </c>
    </row>
    <row r="93" spans="1:25" hidden="1" outlineLevel="2" x14ac:dyDescent="0.3">
      <c r="A93" s="129" t="s">
        <v>215</v>
      </c>
      <c r="B93" s="129" t="s">
        <v>14</v>
      </c>
      <c r="C93">
        <v>2102007000</v>
      </c>
      <c r="D93" s="129">
        <v>2.2953999999999999E-2</v>
      </c>
      <c r="E93" s="129">
        <f t="shared" si="21"/>
        <v>2.2953999999999999E-2</v>
      </c>
      <c r="F93" s="129">
        <f t="shared" si="22"/>
        <v>2.2953999999999999E-2</v>
      </c>
      <c r="G93" s="129">
        <v>7.3570512820512796E-5</v>
      </c>
      <c r="H93" s="129">
        <f t="shared" si="32"/>
        <v>7.3570512820512796E-5</v>
      </c>
      <c r="I93" s="129">
        <f t="shared" si="33"/>
        <v>7.3570512820512796E-5</v>
      </c>
      <c r="J93" s="129">
        <f t="shared" si="30"/>
        <v>1</v>
      </c>
      <c r="K93" s="129">
        <f t="shared" si="31"/>
        <v>1</v>
      </c>
      <c r="L93" s="129" t="str">
        <f t="shared" si="29"/>
        <v>No Growth</v>
      </c>
      <c r="M93" s="129" t="s">
        <v>1246</v>
      </c>
      <c r="N93" s="129"/>
      <c r="O93" s="129"/>
      <c r="P93" s="129"/>
      <c r="Q93" s="129"/>
      <c r="R93" s="129" t="s">
        <v>56</v>
      </c>
      <c r="S93" s="129"/>
      <c r="T93" s="129"/>
      <c r="U93" s="129" t="str">
        <f>VLOOKUP(C93,'Surrogate NP'!A:B,2,FALSE)</f>
        <v>No Growth</v>
      </c>
      <c r="V93" t="str">
        <f t="shared" si="26"/>
        <v>MD-CharlesNo Growth</v>
      </c>
      <c r="W93">
        <f>VLOOKUP(V93,'NP Surrogates-Update 4.7'!A:C,2,FALSE)</f>
        <v>1</v>
      </c>
      <c r="X93">
        <f>VLOOKUP(V93,'NP Surrogates-Update 4.7'!A:C,3,FALSE)</f>
        <v>1</v>
      </c>
      <c r="Y93" t="s">
        <v>3049</v>
      </c>
    </row>
    <row r="94" spans="1:25" hidden="1" outlineLevel="2" x14ac:dyDescent="0.3">
      <c r="A94" s="129" t="s">
        <v>215</v>
      </c>
      <c r="B94" s="129" t="s">
        <v>14</v>
      </c>
      <c r="C94">
        <v>2102006000</v>
      </c>
      <c r="D94" s="129">
        <v>9.7862909400000007</v>
      </c>
      <c r="E94" s="129">
        <f t="shared" si="21"/>
        <v>9.7862909400000007</v>
      </c>
      <c r="F94" s="129">
        <f t="shared" si="22"/>
        <v>9.7862909400000007</v>
      </c>
      <c r="G94" s="129">
        <v>3.1366317115384602E-2</v>
      </c>
      <c r="H94" s="129">
        <f t="shared" si="32"/>
        <v>3.1366317115384602E-2</v>
      </c>
      <c r="I94" s="129">
        <f t="shared" si="33"/>
        <v>3.1366317115384602E-2</v>
      </c>
      <c r="J94" s="129">
        <f t="shared" si="30"/>
        <v>1</v>
      </c>
      <c r="K94" s="129">
        <f t="shared" si="31"/>
        <v>1</v>
      </c>
      <c r="L94" s="129" t="str">
        <f t="shared" si="29"/>
        <v>No Growth</v>
      </c>
      <c r="M94" s="129" t="s">
        <v>1247</v>
      </c>
      <c r="N94" s="129"/>
      <c r="O94" s="129"/>
      <c r="P94" s="129"/>
      <c r="Q94" s="129"/>
      <c r="R94" s="129" t="s">
        <v>56</v>
      </c>
      <c r="S94" s="129"/>
      <c r="T94" s="129"/>
      <c r="U94" s="129" t="str">
        <f>VLOOKUP(C94,'Surrogate NP'!A:B,2,FALSE)</f>
        <v>No Growth</v>
      </c>
      <c r="V94" t="str">
        <f t="shared" si="26"/>
        <v>MD-CharlesNo Growth</v>
      </c>
      <c r="W94">
        <f>VLOOKUP(V94,'NP Surrogates-Update 4.7'!A:C,2,FALSE)</f>
        <v>1</v>
      </c>
      <c r="X94">
        <f>VLOOKUP(V94,'NP Surrogates-Update 4.7'!A:C,3,FALSE)</f>
        <v>1</v>
      </c>
      <c r="Y94" t="s">
        <v>3049</v>
      </c>
    </row>
    <row r="95" spans="1:25" hidden="1" outlineLevel="2" x14ac:dyDescent="0.3">
      <c r="A95" s="129" t="s">
        <v>215</v>
      </c>
      <c r="B95" s="129" t="s">
        <v>14</v>
      </c>
      <c r="C95">
        <v>2103005000</v>
      </c>
      <c r="D95" s="129">
        <v>8.3838240479021886E-2</v>
      </c>
      <c r="E95" s="129">
        <f t="shared" si="21"/>
        <v>8.3838240479021886E-2</v>
      </c>
      <c r="F95" s="129">
        <f t="shared" si="22"/>
        <v>8.3838240479021886E-2</v>
      </c>
      <c r="G95" s="129">
        <v>2.68712309227634E-4</v>
      </c>
      <c r="H95" s="129">
        <f t="shared" si="32"/>
        <v>2.68712309227634E-4</v>
      </c>
      <c r="I95" s="129">
        <f t="shared" si="33"/>
        <v>2.68712309227634E-4</v>
      </c>
      <c r="J95" s="129">
        <f t="shared" si="30"/>
        <v>1</v>
      </c>
      <c r="K95" s="129">
        <f t="shared" si="31"/>
        <v>1</v>
      </c>
      <c r="L95" s="129" t="str">
        <f t="shared" si="29"/>
        <v>No Growth</v>
      </c>
      <c r="M95" s="129" t="s">
        <v>1248</v>
      </c>
      <c r="N95" s="129"/>
      <c r="O95" s="129"/>
      <c r="P95" s="129"/>
      <c r="Q95" s="129"/>
      <c r="R95" s="129" t="s">
        <v>56</v>
      </c>
      <c r="S95" s="129"/>
      <c r="T95" s="129"/>
      <c r="U95" s="129" t="str">
        <f>VLOOKUP(C95,'Surrogate NP'!A:B,2,FALSE)</f>
        <v>No Growth</v>
      </c>
      <c r="V95" t="str">
        <f t="shared" si="26"/>
        <v>MD-CharlesNo Growth</v>
      </c>
      <c r="W95">
        <f>VLOOKUP(V95,'NP Surrogates-Update 4.7'!A:C,2,FALSE)</f>
        <v>1</v>
      </c>
      <c r="X95">
        <f>VLOOKUP(V95,'NP Surrogates-Update 4.7'!A:C,3,FALSE)</f>
        <v>1</v>
      </c>
      <c r="Y95" t="s">
        <v>3049</v>
      </c>
    </row>
    <row r="96" spans="1:25" hidden="1" outlineLevel="2" x14ac:dyDescent="0.3">
      <c r="A96" s="129" t="s">
        <v>215</v>
      </c>
      <c r="B96" s="129" t="s">
        <v>14</v>
      </c>
      <c r="C96">
        <v>2102004001</v>
      </c>
      <c r="D96" s="129">
        <v>8.3511289124250404E-2</v>
      </c>
      <c r="E96" s="129">
        <f t="shared" si="21"/>
        <v>8.3511289124250404E-2</v>
      </c>
      <c r="F96" s="129">
        <f t="shared" si="22"/>
        <v>8.3511289124250404E-2</v>
      </c>
      <c r="G96" s="129">
        <v>2.6766438821875101E-4</v>
      </c>
      <c r="H96" s="129">
        <f t="shared" si="32"/>
        <v>2.6766438821875101E-4</v>
      </c>
      <c r="I96" s="129">
        <f t="shared" si="33"/>
        <v>2.6766438821875101E-4</v>
      </c>
      <c r="J96" s="129">
        <f t="shared" si="30"/>
        <v>1</v>
      </c>
      <c r="K96" s="129">
        <f t="shared" si="31"/>
        <v>1</v>
      </c>
      <c r="L96" s="129" t="str">
        <f t="shared" si="29"/>
        <v>No Growth</v>
      </c>
      <c r="M96" s="129" t="s">
        <v>1252</v>
      </c>
      <c r="N96" s="129"/>
      <c r="O96" s="129"/>
      <c r="P96" s="129"/>
      <c r="Q96" s="129"/>
      <c r="R96" s="129" t="s">
        <v>56</v>
      </c>
      <c r="S96" s="129"/>
      <c r="T96" s="129"/>
      <c r="U96" s="129" t="str">
        <f>VLOOKUP(C96,'Surrogate NP'!A:B,2,FALSE)</f>
        <v>No Growth</v>
      </c>
      <c r="V96" t="str">
        <f t="shared" si="26"/>
        <v>MD-CharlesNo Growth</v>
      </c>
      <c r="W96">
        <f>VLOOKUP(V96,'NP Surrogates-Update 4.7'!A:C,2,FALSE)</f>
        <v>1</v>
      </c>
      <c r="X96">
        <f>VLOOKUP(V96,'NP Surrogates-Update 4.7'!A:C,3,FALSE)</f>
        <v>1</v>
      </c>
      <c r="Y96" t="s">
        <v>3049</v>
      </c>
    </row>
    <row r="97" spans="1:25" hidden="1" outlineLevel="2" x14ac:dyDescent="0.3">
      <c r="A97" s="129" t="s">
        <v>215</v>
      </c>
      <c r="B97" s="129" t="s">
        <v>14</v>
      </c>
      <c r="C97">
        <v>2102005000</v>
      </c>
      <c r="D97" s="129">
        <v>2.7779426437072683E-2</v>
      </c>
      <c r="E97" s="129">
        <f t="shared" si="21"/>
        <v>2.7779426437072683E-2</v>
      </c>
      <c r="F97" s="129">
        <f t="shared" si="22"/>
        <v>2.7779426437072683E-2</v>
      </c>
      <c r="G97" s="129">
        <v>8.9036623195745801E-5</v>
      </c>
      <c r="H97" s="129">
        <f t="shared" si="32"/>
        <v>8.9036623195745801E-5</v>
      </c>
      <c r="I97" s="129">
        <f t="shared" si="33"/>
        <v>8.9036623195745801E-5</v>
      </c>
      <c r="J97" s="129">
        <f t="shared" si="30"/>
        <v>1</v>
      </c>
      <c r="K97" s="129">
        <f t="shared" si="31"/>
        <v>1</v>
      </c>
      <c r="L97" s="129" t="str">
        <f t="shared" si="29"/>
        <v>No Growth</v>
      </c>
      <c r="M97" s="129" t="s">
        <v>1249</v>
      </c>
      <c r="N97" s="129"/>
      <c r="O97" s="129"/>
      <c r="P97" s="129"/>
      <c r="Q97" s="129"/>
      <c r="R97" s="129" t="s">
        <v>56</v>
      </c>
      <c r="S97" s="129"/>
      <c r="T97" s="129"/>
      <c r="U97" s="129" t="str">
        <f>VLOOKUP(C97,'Surrogate NP'!A:B,2,FALSE)</f>
        <v>No Growth</v>
      </c>
      <c r="V97" t="str">
        <f t="shared" si="26"/>
        <v>MD-CharlesNo Growth</v>
      </c>
      <c r="W97">
        <f>VLOOKUP(V97,'NP Surrogates-Update 4.7'!A:C,2,FALSE)</f>
        <v>1</v>
      </c>
      <c r="X97">
        <f>VLOOKUP(V97,'NP Surrogates-Update 4.7'!A:C,3,FALSE)</f>
        <v>1</v>
      </c>
      <c r="Y97" t="s">
        <v>3049</v>
      </c>
    </row>
    <row r="98" spans="1:25" hidden="1" outlineLevel="2" x14ac:dyDescent="0.3">
      <c r="A98" s="129" t="s">
        <v>215</v>
      </c>
      <c r="B98" s="129" t="s">
        <v>14</v>
      </c>
      <c r="C98">
        <v>2810030000</v>
      </c>
      <c r="D98" s="129">
        <v>0.13432311000000002</v>
      </c>
      <c r="E98" s="129">
        <f t="shared" si="21"/>
        <v>0.13432311000000002</v>
      </c>
      <c r="F98" s="129">
        <f t="shared" si="22"/>
        <v>0.13432311000000002</v>
      </c>
      <c r="G98" s="129">
        <v>2.9440681643835598E-4</v>
      </c>
      <c r="H98" s="129">
        <f t="shared" si="32"/>
        <v>2.9440681643835598E-4</v>
      </c>
      <c r="I98" s="129">
        <f t="shared" si="33"/>
        <v>2.9440681643835598E-4</v>
      </c>
      <c r="J98" s="129">
        <f t="shared" si="30"/>
        <v>1</v>
      </c>
      <c r="K98" s="129">
        <f t="shared" si="31"/>
        <v>1</v>
      </c>
      <c r="L98" s="129" t="str">
        <f t="shared" si="29"/>
        <v>No Growth</v>
      </c>
      <c r="M98" s="129" t="s">
        <v>1255</v>
      </c>
      <c r="N98" s="129"/>
      <c r="O98" s="129"/>
      <c r="P98" s="129"/>
      <c r="Q98" s="129"/>
      <c r="R98" s="129" t="s">
        <v>56</v>
      </c>
      <c r="S98" s="129"/>
      <c r="T98" s="129"/>
      <c r="U98" s="129" t="str">
        <f>VLOOKUP(C98,'Surrogate NP'!A:B,2,FALSE)</f>
        <v>No Growth</v>
      </c>
      <c r="V98" t="str">
        <f t="shared" si="26"/>
        <v>MD-CharlesNo Growth</v>
      </c>
      <c r="W98">
        <f>VLOOKUP(V98,'NP Surrogates-Update 4.7'!A:C,2,FALSE)</f>
        <v>1</v>
      </c>
      <c r="X98">
        <f>VLOOKUP(V98,'NP Surrogates-Update 4.7'!A:C,3,FALSE)</f>
        <v>1</v>
      </c>
      <c r="Y98" t="s">
        <v>3049</v>
      </c>
    </row>
    <row r="99" spans="1:25" hidden="1" outlineLevel="2" x14ac:dyDescent="0.3">
      <c r="A99" s="129" t="s">
        <v>215</v>
      </c>
      <c r="B99" s="129" t="s">
        <v>14</v>
      </c>
      <c r="C99">
        <v>2102004002</v>
      </c>
      <c r="D99" s="129">
        <v>1.6813606210349086</v>
      </c>
      <c r="E99" s="129">
        <f t="shared" si="21"/>
        <v>1.6813606210349086</v>
      </c>
      <c r="F99" s="129">
        <f t="shared" si="22"/>
        <v>1.6813606210349086</v>
      </c>
      <c r="G99" s="129">
        <v>5.3889763494708604E-3</v>
      </c>
      <c r="H99" s="129">
        <f t="shared" si="32"/>
        <v>5.3889763494708604E-3</v>
      </c>
      <c r="I99" s="129">
        <f t="shared" si="33"/>
        <v>5.3889763494708604E-3</v>
      </c>
      <c r="J99" s="129">
        <f t="shared" si="30"/>
        <v>1</v>
      </c>
      <c r="K99" s="129">
        <f t="shared" si="31"/>
        <v>1</v>
      </c>
      <c r="L99" s="129" t="str">
        <f t="shared" si="29"/>
        <v>No Growth</v>
      </c>
      <c r="M99" s="129" t="s">
        <v>1252</v>
      </c>
      <c r="N99" s="129"/>
      <c r="O99" s="129"/>
      <c r="P99" s="129"/>
      <c r="Q99" s="129"/>
      <c r="R99" s="129" t="s">
        <v>56</v>
      </c>
      <c r="S99" s="129"/>
      <c r="T99" s="129"/>
      <c r="U99" s="129" t="str">
        <f>VLOOKUP(C99,'Surrogate NP'!A:B,2,FALSE)</f>
        <v>No Growth</v>
      </c>
      <c r="V99" t="str">
        <f t="shared" si="26"/>
        <v>MD-CharlesNo Growth</v>
      </c>
      <c r="W99">
        <f>VLOOKUP(V99,'NP Surrogates-Update 4.7'!A:C,2,FALSE)</f>
        <v>1</v>
      </c>
      <c r="X99">
        <f>VLOOKUP(V99,'NP Surrogates-Update 4.7'!A:C,3,FALSE)</f>
        <v>1</v>
      </c>
      <c r="Y99" t="s">
        <v>3049</v>
      </c>
    </row>
    <row r="100" spans="1:25" hidden="1" outlineLevel="2" x14ac:dyDescent="0.3">
      <c r="A100" s="129" t="s">
        <v>215</v>
      </c>
      <c r="B100" s="129" t="s">
        <v>14</v>
      </c>
      <c r="C100">
        <v>2810050000</v>
      </c>
      <c r="D100" s="129">
        <v>0.12669519999999998</v>
      </c>
      <c r="E100" s="129">
        <f t="shared" si="21"/>
        <v>0.12669519999999998</v>
      </c>
      <c r="F100" s="129">
        <f t="shared" si="22"/>
        <v>0.12669519999999998</v>
      </c>
      <c r="G100" s="129">
        <v>3.4711013698630102E-4</v>
      </c>
      <c r="H100" s="129">
        <f>G100*J100</f>
        <v>3.4711013698630102E-4</v>
      </c>
      <c r="I100" s="129">
        <f>G100*K100</f>
        <v>3.4711013698630102E-4</v>
      </c>
      <c r="J100" s="129">
        <f t="shared" si="30"/>
        <v>1</v>
      </c>
      <c r="K100" s="129">
        <f t="shared" si="31"/>
        <v>1</v>
      </c>
      <c r="L100" s="129" t="str">
        <f t="shared" si="29"/>
        <v>No Growth</v>
      </c>
      <c r="M100" s="129" t="s">
        <v>1256</v>
      </c>
      <c r="N100" s="129"/>
      <c r="O100" s="129"/>
      <c r="P100" s="129"/>
      <c r="Q100" s="129"/>
      <c r="R100" s="129" t="s">
        <v>56</v>
      </c>
      <c r="S100" s="129"/>
      <c r="T100" s="129"/>
      <c r="U100" s="129" t="str">
        <f>VLOOKUP(C100,'Surrogate NP'!A:B,2,FALSE)</f>
        <v>No Growth</v>
      </c>
      <c r="V100" t="str">
        <f t="shared" si="26"/>
        <v>MD-CharlesNo Growth</v>
      </c>
      <c r="W100">
        <f>VLOOKUP(V100,'NP Surrogates-Update 4.7'!A:C,2,FALSE)</f>
        <v>1</v>
      </c>
      <c r="X100">
        <f>VLOOKUP(V100,'NP Surrogates-Update 4.7'!A:C,3,FALSE)</f>
        <v>1</v>
      </c>
      <c r="Y100" t="s">
        <v>3049</v>
      </c>
    </row>
    <row r="101" spans="1:25" hidden="1" outlineLevel="2" x14ac:dyDescent="0.3">
      <c r="A101" s="129" t="s">
        <v>215</v>
      </c>
      <c r="B101" s="129" t="s">
        <v>1244</v>
      </c>
      <c r="C101">
        <v>2810060200</v>
      </c>
      <c r="D101" s="129">
        <v>2.8943000000000001E-5</v>
      </c>
      <c r="E101" s="129">
        <f t="shared" si="21"/>
        <v>2.8943000000000001E-5</v>
      </c>
      <c r="F101" s="129">
        <f t="shared" si="22"/>
        <v>2.8943000000000001E-5</v>
      </c>
      <c r="G101" s="129">
        <v>1.3358307692307699E-7</v>
      </c>
      <c r="H101" s="129">
        <f t="shared" ref="H101:H114" si="34">G101*J101</f>
        <v>1.3358307692307699E-7</v>
      </c>
      <c r="I101" s="129">
        <f t="shared" ref="I101:I114" si="35">G101*K101</f>
        <v>1.3358307692307699E-7</v>
      </c>
      <c r="J101" s="129">
        <f t="shared" si="30"/>
        <v>1</v>
      </c>
      <c r="K101" s="129">
        <f t="shared" si="31"/>
        <v>1</v>
      </c>
      <c r="L101" s="129" t="str">
        <f t="shared" si="29"/>
        <v>No Growth</v>
      </c>
      <c r="M101" s="129" t="s">
        <v>2120</v>
      </c>
      <c r="N101" s="129"/>
      <c r="O101" s="129"/>
      <c r="P101" s="129"/>
      <c r="Q101" s="129"/>
      <c r="R101" s="129" t="s">
        <v>56</v>
      </c>
      <c r="S101" s="129"/>
      <c r="T101" s="129"/>
      <c r="U101" s="129" t="str">
        <f>VLOOKUP(C101,'Surrogate NP'!A:B,2,FALSE)</f>
        <v>No Growth</v>
      </c>
      <c r="V101" t="str">
        <f t="shared" si="26"/>
        <v>MD-CharlesNo Growth</v>
      </c>
      <c r="W101">
        <f>VLOOKUP(V101,'NP Surrogates-Update 4.7'!A:C,2,FALSE)</f>
        <v>1</v>
      </c>
      <c r="X101">
        <f>VLOOKUP(V101,'NP Surrogates-Update 4.7'!A:C,3,FALSE)</f>
        <v>1</v>
      </c>
      <c r="Y101" t="s">
        <v>3049</v>
      </c>
    </row>
    <row r="102" spans="1:25" outlineLevel="1" collapsed="1" x14ac:dyDescent="0.3">
      <c r="A102" s="132" t="s">
        <v>3007</v>
      </c>
      <c r="B102" s="129"/>
      <c r="D102" s="129">
        <f t="shared" ref="D102:I102" si="36">SUBTOTAL(9,D51:D101)</f>
        <v>282.85251343923125</v>
      </c>
      <c r="E102" s="129">
        <f t="shared" si="36"/>
        <v>316.60788268894913</v>
      </c>
      <c r="F102" s="129">
        <f t="shared" si="36"/>
        <v>330.76851507722955</v>
      </c>
      <c r="G102" s="129">
        <f t="shared" si="36"/>
        <v>0.61272377664241384</v>
      </c>
      <c r="H102" s="129">
        <f t="shared" si="36"/>
        <v>0.67261516587654246</v>
      </c>
      <c r="I102" s="129">
        <f t="shared" si="36"/>
        <v>0.69916054249436788</v>
      </c>
      <c r="J102" s="129"/>
      <c r="K102" s="129"/>
      <c r="L102" s="129"/>
      <c r="M102" s="129"/>
      <c r="N102" s="129"/>
      <c r="O102" s="129"/>
      <c r="P102" s="129"/>
      <c r="Q102" s="129"/>
      <c r="R102" s="129"/>
      <c r="S102" s="129"/>
      <c r="T102" s="129"/>
      <c r="U102" s="129"/>
    </row>
    <row r="103" spans="1:25" hidden="1" outlineLevel="2" x14ac:dyDescent="0.3">
      <c r="A103" s="129" t="s">
        <v>216</v>
      </c>
      <c r="B103" s="129" t="s">
        <v>14</v>
      </c>
      <c r="C103">
        <v>2801500171</v>
      </c>
      <c r="D103" s="129">
        <v>0.18299499999999999</v>
      </c>
      <c r="E103" s="129">
        <f t="shared" ref="E103" si="37">D103*J103</f>
        <v>0.18299499999999999</v>
      </c>
      <c r="F103" s="129">
        <f t="shared" ref="F103" si="38">D103*K103</f>
        <v>0.18299499999999999</v>
      </c>
      <c r="G103" s="129">
        <v>5.0135616438356199E-4</v>
      </c>
      <c r="H103" s="129">
        <f t="shared" si="34"/>
        <v>5.0135616438356199E-4</v>
      </c>
      <c r="I103" s="129">
        <f t="shared" si="35"/>
        <v>5.0135616438356199E-4</v>
      </c>
      <c r="J103" s="129">
        <f t="shared" si="30"/>
        <v>1</v>
      </c>
      <c r="K103" s="129">
        <f t="shared" si="31"/>
        <v>1</v>
      </c>
      <c r="L103" s="129" t="str">
        <f t="shared" si="29"/>
        <v>No Growth</v>
      </c>
      <c r="M103" s="129" t="s">
        <v>236</v>
      </c>
      <c r="N103" s="129" t="s">
        <v>68</v>
      </c>
      <c r="O103" s="129" t="s">
        <v>237</v>
      </c>
      <c r="P103" s="129" t="s">
        <v>238</v>
      </c>
      <c r="Q103" s="129" t="s">
        <v>382</v>
      </c>
      <c r="R103" s="129" t="s">
        <v>56</v>
      </c>
      <c r="S103" s="129"/>
      <c r="T103" s="129"/>
      <c r="U103" s="129" t="str">
        <f>VLOOKUP(C103,'Surrogate NP'!A:B,2,FALSE)</f>
        <v>No Growth</v>
      </c>
      <c r="V103" t="str">
        <f t="shared" si="26"/>
        <v>MD-FrederickNo Growth</v>
      </c>
      <c r="W103">
        <f>VLOOKUP(V103,'NP Surrogates-Update 4.7'!A:C,2,FALSE)</f>
        <v>1</v>
      </c>
      <c r="X103">
        <f>VLOOKUP(V103,'NP Surrogates-Update 4.7'!A:C,3,FALSE)</f>
        <v>1</v>
      </c>
      <c r="Y103" t="s">
        <v>3049</v>
      </c>
    </row>
    <row r="104" spans="1:25" hidden="1" outlineLevel="2" x14ac:dyDescent="0.3">
      <c r="A104" s="129" t="s">
        <v>216</v>
      </c>
      <c r="B104" s="129" t="s">
        <v>14</v>
      </c>
      <c r="C104">
        <v>2801500141</v>
      </c>
      <c r="D104" s="129">
        <v>1.185945</v>
      </c>
      <c r="E104" s="129">
        <f t="shared" ref="E104:E118" si="39">D104*J104</f>
        <v>1.185945</v>
      </c>
      <c r="F104" s="129">
        <f t="shared" ref="F104:F118" si="40">D104*K104</f>
        <v>1.185945</v>
      </c>
      <c r="G104" s="129">
        <v>3.24916438356164E-3</v>
      </c>
      <c r="H104" s="129">
        <f t="shared" si="34"/>
        <v>3.24916438356164E-3</v>
      </c>
      <c r="I104" s="129">
        <f t="shared" si="35"/>
        <v>3.24916438356164E-3</v>
      </c>
      <c r="J104" s="129">
        <f t="shared" ref="J104:J121" si="41">W104</f>
        <v>1</v>
      </c>
      <c r="K104" s="129">
        <f t="shared" ref="K104:K121" si="42">X104</f>
        <v>1</v>
      </c>
      <c r="L104" s="129" t="str">
        <f t="shared" si="29"/>
        <v>No Growth</v>
      </c>
      <c r="M104" s="129" t="s">
        <v>236</v>
      </c>
      <c r="N104" s="129" t="s">
        <v>68</v>
      </c>
      <c r="O104" s="129" t="s">
        <v>237</v>
      </c>
      <c r="P104" s="129" t="s">
        <v>238</v>
      </c>
      <c r="Q104" s="129" t="s">
        <v>239</v>
      </c>
      <c r="R104" s="129" t="s">
        <v>56</v>
      </c>
      <c r="S104" s="129"/>
      <c r="T104" s="129"/>
      <c r="U104" s="129" t="str">
        <f>VLOOKUP(C104,'Surrogate NP'!A:B,2,FALSE)</f>
        <v>No Growth</v>
      </c>
      <c r="V104" t="str">
        <f t="shared" si="26"/>
        <v>MD-FrederickNo Growth</v>
      </c>
      <c r="W104">
        <f>VLOOKUP(V104,'NP Surrogates-Update 4.7'!A:C,2,FALSE)</f>
        <v>1</v>
      </c>
      <c r="X104">
        <f>VLOOKUP(V104,'NP Surrogates-Update 4.7'!A:C,3,FALSE)</f>
        <v>1</v>
      </c>
      <c r="Y104" t="s">
        <v>3049</v>
      </c>
    </row>
    <row r="105" spans="1:25" hidden="1" outlineLevel="2" x14ac:dyDescent="0.3">
      <c r="A105" s="129" t="s">
        <v>216</v>
      </c>
      <c r="B105" s="129" t="s">
        <v>14</v>
      </c>
      <c r="C105">
        <v>2810060100</v>
      </c>
      <c r="D105" s="129">
        <v>0.18109621250350799</v>
      </c>
      <c r="E105" s="129">
        <f t="shared" si="39"/>
        <v>0.2108400808662767</v>
      </c>
      <c r="F105" s="129">
        <f t="shared" si="40"/>
        <v>0.22749646624923295</v>
      </c>
      <c r="G105" s="129">
        <v>6.9652389424426197E-4</v>
      </c>
      <c r="H105" s="129">
        <f t="shared" si="34"/>
        <v>8.1092338794721858E-4</v>
      </c>
      <c r="I105" s="129">
        <f t="shared" si="35"/>
        <v>8.7498640865089656E-4</v>
      </c>
      <c r="J105" s="129">
        <f t="shared" si="41"/>
        <v>1.1642434590518702</v>
      </c>
      <c r="K105" s="129">
        <f t="shared" si="42"/>
        <v>1.2562187972033161</v>
      </c>
      <c r="L105" s="129" t="str">
        <f t="shared" si="29"/>
        <v>Population</v>
      </c>
      <c r="M105" s="129" t="s">
        <v>67</v>
      </c>
      <c r="N105" s="129" t="s">
        <v>68</v>
      </c>
      <c r="O105" s="129" t="s">
        <v>69</v>
      </c>
      <c r="P105" s="129" t="s">
        <v>70</v>
      </c>
      <c r="Q105" s="129" t="s">
        <v>71</v>
      </c>
      <c r="R105" s="129" t="s">
        <v>56</v>
      </c>
      <c r="S105" s="129"/>
      <c r="T105" s="129"/>
      <c r="U105" s="129" t="str">
        <f>VLOOKUP(C105,'Surrogate NP'!A:B,2,FALSE)</f>
        <v>Population</v>
      </c>
      <c r="V105" t="str">
        <f t="shared" si="26"/>
        <v>MD-FrederickPopulation</v>
      </c>
      <c r="W105">
        <f>VLOOKUP(V105,'NP Surrogates-Update 4.7'!A:C,2,FALSE)</f>
        <v>1.1642434590518702</v>
      </c>
      <c r="X105">
        <f>VLOOKUP(V105,'NP Surrogates-Update 4.7'!A:C,3,FALSE)</f>
        <v>1.2562187972033161</v>
      </c>
      <c r="Y105" t="s">
        <v>3051</v>
      </c>
    </row>
    <row r="106" spans="1:25" hidden="1" outlineLevel="2" x14ac:dyDescent="0.3">
      <c r="A106" s="129" t="s">
        <v>216</v>
      </c>
      <c r="B106" s="129" t="s">
        <v>14</v>
      </c>
      <c r="C106">
        <v>2810025000</v>
      </c>
      <c r="D106" s="129">
        <v>1.510256</v>
      </c>
      <c r="E106" s="129">
        <f t="shared" si="39"/>
        <v>1.7583056694938413</v>
      </c>
      <c r="F106" s="129">
        <f t="shared" si="40"/>
        <v>1.8972119757890913</v>
      </c>
      <c r="G106" s="129">
        <v>4.1376876712328802E-3</v>
      </c>
      <c r="H106" s="129">
        <f t="shared" si="34"/>
        <v>4.8172758068324457E-3</v>
      </c>
      <c r="I106" s="129">
        <f t="shared" si="35"/>
        <v>5.1978410295591589E-3</v>
      </c>
      <c r="J106" s="129">
        <f t="shared" si="41"/>
        <v>1.1642434590518702</v>
      </c>
      <c r="K106" s="129">
        <f t="shared" si="42"/>
        <v>1.2562187972033161</v>
      </c>
      <c r="L106" s="129" t="str">
        <f t="shared" si="29"/>
        <v>Population</v>
      </c>
      <c r="M106" s="129" t="s">
        <v>67</v>
      </c>
      <c r="N106" s="129" t="s">
        <v>68</v>
      </c>
      <c r="O106" s="129" t="s">
        <v>69</v>
      </c>
      <c r="P106" s="129" t="s">
        <v>73</v>
      </c>
      <c r="Q106" s="129" t="s">
        <v>74</v>
      </c>
      <c r="R106" s="129" t="s">
        <v>56</v>
      </c>
      <c r="S106" s="129"/>
      <c r="T106" s="129"/>
      <c r="U106" s="129" t="str">
        <f>VLOOKUP(C106,'Surrogate NP'!A:B,2,FALSE)</f>
        <v>Population</v>
      </c>
      <c r="V106" t="str">
        <f t="shared" si="26"/>
        <v>MD-FrederickPopulation</v>
      </c>
      <c r="W106">
        <f>VLOOKUP(V106,'NP Surrogates-Update 4.7'!A:C,2,FALSE)</f>
        <v>1.1642434590518702</v>
      </c>
      <c r="X106">
        <f>VLOOKUP(V106,'NP Surrogates-Update 4.7'!A:C,3,FALSE)</f>
        <v>1.2562187972033161</v>
      </c>
      <c r="Y106" t="s">
        <v>3051</v>
      </c>
    </row>
    <row r="107" spans="1:25" hidden="1" outlineLevel="2" x14ac:dyDescent="0.3">
      <c r="A107" s="129" t="s">
        <v>216</v>
      </c>
      <c r="B107" s="129" t="s">
        <v>14</v>
      </c>
      <c r="C107">
        <v>2811015002</v>
      </c>
      <c r="D107" s="129">
        <v>3.4174530000000001</v>
      </c>
      <c r="E107" s="129">
        <f t="shared" si="39"/>
        <v>3.4174530000000001</v>
      </c>
      <c r="F107" s="129">
        <f t="shared" si="40"/>
        <v>3.4174530000000001</v>
      </c>
      <c r="G107" s="129">
        <v>9.3628849315068492E-3</v>
      </c>
      <c r="H107" s="129">
        <f t="shared" si="34"/>
        <v>9.3628849315068492E-3</v>
      </c>
      <c r="I107" s="129">
        <f t="shared" si="35"/>
        <v>9.3628849315068492E-3</v>
      </c>
      <c r="J107" s="129">
        <f t="shared" si="41"/>
        <v>1</v>
      </c>
      <c r="K107" s="129">
        <f t="shared" si="42"/>
        <v>1</v>
      </c>
      <c r="L107" s="129" t="str">
        <f t="shared" si="29"/>
        <v>No Growth</v>
      </c>
      <c r="M107" s="129" t="s">
        <v>269</v>
      </c>
      <c r="N107" s="129" t="s">
        <v>68</v>
      </c>
      <c r="O107" s="129" t="s">
        <v>270</v>
      </c>
      <c r="P107" s="129" t="s">
        <v>271</v>
      </c>
      <c r="Q107" s="129" t="s">
        <v>266</v>
      </c>
      <c r="R107" s="129" t="s">
        <v>56</v>
      </c>
      <c r="S107" s="129"/>
      <c r="T107" s="129"/>
      <c r="U107" s="129" t="str">
        <f>VLOOKUP(C107,'Surrogate NP'!A:B,2,FALSE)</f>
        <v>No Growth</v>
      </c>
      <c r="V107" t="str">
        <f t="shared" si="26"/>
        <v>MD-FrederickNo Growth</v>
      </c>
      <c r="W107">
        <f>VLOOKUP(V107,'NP Surrogates-Update 4.7'!A:C,2,FALSE)</f>
        <v>1</v>
      </c>
      <c r="X107">
        <f>VLOOKUP(V107,'NP Surrogates-Update 4.7'!A:C,3,FALSE)</f>
        <v>1</v>
      </c>
      <c r="Y107" t="s">
        <v>3049</v>
      </c>
    </row>
    <row r="108" spans="1:25" hidden="1" outlineLevel="2" x14ac:dyDescent="0.3">
      <c r="A108" s="129" t="s">
        <v>216</v>
      </c>
      <c r="B108" s="129" t="s">
        <v>14</v>
      </c>
      <c r="C108">
        <v>2810001002</v>
      </c>
      <c r="D108" s="129">
        <v>9.9079E-2</v>
      </c>
      <c r="E108" s="129">
        <f t="shared" si="39"/>
        <v>9.9079E-2</v>
      </c>
      <c r="F108" s="129">
        <f t="shared" si="40"/>
        <v>9.9079E-2</v>
      </c>
      <c r="G108" s="129">
        <v>2.7144931506849316E-4</v>
      </c>
      <c r="H108" s="129">
        <f t="shared" si="34"/>
        <v>2.7144931506849316E-4</v>
      </c>
      <c r="I108" s="129">
        <f t="shared" si="35"/>
        <v>2.7144931506849316E-4</v>
      </c>
      <c r="J108" s="129">
        <f t="shared" si="41"/>
        <v>1</v>
      </c>
      <c r="K108" s="129">
        <f t="shared" si="42"/>
        <v>1</v>
      </c>
      <c r="L108" s="129" t="str">
        <f t="shared" si="29"/>
        <v>No Growth</v>
      </c>
      <c r="M108" s="129" t="s">
        <v>3429</v>
      </c>
      <c r="N108" s="129"/>
      <c r="O108" s="129"/>
      <c r="P108" s="129"/>
      <c r="Q108" s="129"/>
      <c r="R108" s="129" t="s">
        <v>56</v>
      </c>
      <c r="S108" s="129"/>
      <c r="T108" s="129"/>
      <c r="U108" s="129" t="str">
        <f>VLOOKUP(C108,'Surrogate NP'!A:B,2,FALSE)</f>
        <v>No Growth</v>
      </c>
      <c r="V108" t="str">
        <f t="shared" si="26"/>
        <v>MD-FrederickNo Growth</v>
      </c>
      <c r="W108">
        <f>VLOOKUP(V108,'NP Surrogates-Update 4.7'!A:C,2,FALSE)</f>
        <v>1</v>
      </c>
      <c r="X108">
        <f>VLOOKUP(V108,'NP Surrogates-Update 4.7'!A:C,3,FALSE)</f>
        <v>1</v>
      </c>
      <c r="Y108" t="s">
        <v>3049</v>
      </c>
    </row>
    <row r="109" spans="1:25" hidden="1" outlineLevel="2" x14ac:dyDescent="0.3">
      <c r="A109" s="129" t="s">
        <v>216</v>
      </c>
      <c r="B109" s="129" t="s">
        <v>14</v>
      </c>
      <c r="C109">
        <v>2103004001</v>
      </c>
      <c r="D109" s="129">
        <v>6.2646218665554603</v>
      </c>
      <c r="E109" s="129">
        <f t="shared" si="39"/>
        <v>7.1675383786672482</v>
      </c>
      <c r="F109" s="129">
        <f t="shared" si="40"/>
        <v>7.6728697333342657</v>
      </c>
      <c r="G109" s="129">
        <v>2.29171124777631E-5</v>
      </c>
      <c r="H109" s="129">
        <f t="shared" si="34"/>
        <v>2.6220143324136084E-5</v>
      </c>
      <c r="I109" s="129">
        <f t="shared" si="35"/>
        <v>2.806873622249916E-5</v>
      </c>
      <c r="J109" s="129">
        <f t="shared" si="41"/>
        <v>1.1441294512813505</v>
      </c>
      <c r="K109" s="129">
        <f t="shared" si="42"/>
        <v>1.2247937540008487</v>
      </c>
      <c r="L109" s="129" t="str">
        <f t="shared" si="29"/>
        <v>Employment</v>
      </c>
      <c r="M109" s="129" t="s">
        <v>28</v>
      </c>
      <c r="N109" s="129" t="s">
        <v>155</v>
      </c>
      <c r="O109" s="129" t="s">
        <v>35</v>
      </c>
      <c r="P109" s="129" t="s">
        <v>29</v>
      </c>
      <c r="Q109" s="129" t="s">
        <v>328</v>
      </c>
      <c r="R109" s="129" t="s">
        <v>56</v>
      </c>
      <c r="S109" s="129"/>
      <c r="T109" s="129"/>
      <c r="U109" s="129" t="str">
        <f>VLOOKUP(C109,'Surrogate NP'!A:B,2,FALSE)</f>
        <v>Employment</v>
      </c>
      <c r="V109" t="str">
        <f t="shared" si="26"/>
        <v>MD-FrederickEmployment</v>
      </c>
      <c r="W109">
        <f>VLOOKUP(V109,'NP Surrogates-Update 4.7'!A:C,2,FALSE)</f>
        <v>1.1441294512813505</v>
      </c>
      <c r="X109">
        <f>VLOOKUP(V109,'NP Surrogates-Update 4.7'!A:C,3,FALSE)</f>
        <v>1.2247937540008487</v>
      </c>
      <c r="Y109" t="s">
        <v>3053</v>
      </c>
    </row>
    <row r="110" spans="1:25" hidden="1" outlineLevel="2" x14ac:dyDescent="0.3">
      <c r="A110" s="129" t="s">
        <v>216</v>
      </c>
      <c r="B110" s="129" t="s">
        <v>14</v>
      </c>
      <c r="C110">
        <v>2103004002</v>
      </c>
      <c r="D110" s="129">
        <v>9.9574510150125093</v>
      </c>
      <c r="E110" s="129">
        <f t="shared" si="39"/>
        <v>11.392612965967189</v>
      </c>
      <c r="F110" s="129">
        <f t="shared" si="40"/>
        <v>12.195823808956732</v>
      </c>
      <c r="G110" s="129">
        <v>3.6426145067288599E-5</v>
      </c>
      <c r="H110" s="129">
        <f t="shared" si="34"/>
        <v>4.1676225368131775E-5</v>
      </c>
      <c r="I110" s="129">
        <f t="shared" si="35"/>
        <v>4.4614514960743898E-5</v>
      </c>
      <c r="J110" s="129">
        <f t="shared" si="41"/>
        <v>1.1441294512813505</v>
      </c>
      <c r="K110" s="129">
        <f t="shared" si="42"/>
        <v>1.2247937540008487</v>
      </c>
      <c r="L110" s="129" t="str">
        <f t="shared" si="29"/>
        <v>Employment</v>
      </c>
      <c r="M110" s="129" t="s">
        <v>28</v>
      </c>
      <c r="N110" s="129" t="s">
        <v>155</v>
      </c>
      <c r="O110" s="129" t="s">
        <v>35</v>
      </c>
      <c r="P110" s="129" t="s">
        <v>29</v>
      </c>
      <c r="Q110" s="129" t="s">
        <v>330</v>
      </c>
      <c r="R110" s="129" t="s">
        <v>56</v>
      </c>
      <c r="S110" s="129"/>
      <c r="T110" s="129"/>
      <c r="U110" s="129" t="str">
        <f>VLOOKUP(C110,'Surrogate NP'!A:B,2,FALSE)</f>
        <v>Employment</v>
      </c>
      <c r="V110" t="str">
        <f t="shared" si="26"/>
        <v>MD-FrederickEmployment</v>
      </c>
      <c r="W110">
        <f>VLOOKUP(V110,'NP Surrogates-Update 4.7'!A:C,2,FALSE)</f>
        <v>1.1441294512813505</v>
      </c>
      <c r="X110">
        <f>VLOOKUP(V110,'NP Surrogates-Update 4.7'!A:C,3,FALSE)</f>
        <v>1.2247937540008487</v>
      </c>
      <c r="Y110" t="s">
        <v>3053</v>
      </c>
    </row>
    <row r="111" spans="1:25" hidden="1" outlineLevel="2" x14ac:dyDescent="0.3">
      <c r="A111" s="129" t="s">
        <v>216</v>
      </c>
      <c r="B111" s="129" t="s">
        <v>14</v>
      </c>
      <c r="C111">
        <v>2103011000</v>
      </c>
      <c r="D111" s="129">
        <v>0.12876535</v>
      </c>
      <c r="E111" s="129">
        <f t="shared" si="39"/>
        <v>0.14732422923955105</v>
      </c>
      <c r="F111" s="129">
        <f t="shared" si="40"/>
        <v>0.15771099641173317</v>
      </c>
      <c r="G111" s="129">
        <v>4.7104678814574199E-7</v>
      </c>
      <c r="H111" s="129">
        <f t="shared" si="34"/>
        <v>5.3893850324903028E-7</v>
      </c>
      <c r="I111" s="129">
        <f t="shared" si="35"/>
        <v>5.7693516396306577E-7</v>
      </c>
      <c r="J111" s="129">
        <f t="shared" si="41"/>
        <v>1.1441294512813505</v>
      </c>
      <c r="K111" s="129">
        <f t="shared" si="42"/>
        <v>1.2247937540008487</v>
      </c>
      <c r="L111" s="129" t="str">
        <f t="shared" si="29"/>
        <v>Employment</v>
      </c>
      <c r="M111" s="129" t="s">
        <v>28</v>
      </c>
      <c r="N111" s="129" t="s">
        <v>155</v>
      </c>
      <c r="O111" s="129" t="s">
        <v>35</v>
      </c>
      <c r="P111" s="129" t="s">
        <v>332</v>
      </c>
      <c r="Q111" s="129" t="s">
        <v>156</v>
      </c>
      <c r="R111" s="129" t="s">
        <v>56</v>
      </c>
      <c r="S111" s="129"/>
      <c r="T111" s="129"/>
      <c r="U111" s="129" t="str">
        <f>VLOOKUP(C111,'Surrogate NP'!A:B,2,FALSE)</f>
        <v>Employment</v>
      </c>
      <c r="V111" t="str">
        <f t="shared" si="26"/>
        <v>MD-FrederickEmployment</v>
      </c>
      <c r="W111">
        <f>VLOOKUP(V111,'NP Surrogates-Update 4.7'!A:C,2,FALSE)</f>
        <v>1.1441294512813505</v>
      </c>
      <c r="X111">
        <f>VLOOKUP(V111,'NP Surrogates-Update 4.7'!A:C,3,FALSE)</f>
        <v>1.2247937540008487</v>
      </c>
      <c r="Y111" t="s">
        <v>3053</v>
      </c>
    </row>
    <row r="112" spans="1:25" hidden="1" outlineLevel="2" x14ac:dyDescent="0.3">
      <c r="A112" s="129" t="s">
        <v>216</v>
      </c>
      <c r="B112" s="129" t="s">
        <v>14</v>
      </c>
      <c r="C112">
        <v>2103007000</v>
      </c>
      <c r="D112" s="129">
        <v>7.7222893946686897</v>
      </c>
      <c r="E112" s="129">
        <f t="shared" si="39"/>
        <v>8.8352987277580795</v>
      </c>
      <c r="F112" s="129">
        <f t="shared" si="40"/>
        <v>9.4582118171772063</v>
      </c>
      <c r="G112" s="129">
        <v>2.4160403880563501E-2</v>
      </c>
      <c r="H112" s="129">
        <f t="shared" si="34"/>
        <v>2.764262963460493E-2</v>
      </c>
      <c r="I112" s="129">
        <f t="shared" si="35"/>
        <v>2.9591511767052041E-2</v>
      </c>
      <c r="J112" s="129">
        <f t="shared" si="41"/>
        <v>1.1441294512813505</v>
      </c>
      <c r="K112" s="129">
        <f t="shared" si="42"/>
        <v>1.2247937540008487</v>
      </c>
      <c r="L112" s="129" t="str">
        <f t="shared" si="29"/>
        <v>Employment</v>
      </c>
      <c r="M112" s="129" t="s">
        <v>30</v>
      </c>
      <c r="N112" s="129" t="s">
        <v>155</v>
      </c>
      <c r="O112" s="129" t="s">
        <v>35</v>
      </c>
      <c r="P112" s="129" t="s">
        <v>31</v>
      </c>
      <c r="Q112" s="129" t="s">
        <v>156</v>
      </c>
      <c r="R112" s="129" t="s">
        <v>56</v>
      </c>
      <c r="S112" s="129"/>
      <c r="T112" s="129"/>
      <c r="U112" s="129" t="str">
        <f>VLOOKUP(C112,'Surrogate NP'!A:B,2,FALSE)</f>
        <v>Employment</v>
      </c>
      <c r="V112" t="str">
        <f t="shared" si="26"/>
        <v>MD-FrederickEmployment</v>
      </c>
      <c r="W112">
        <f>VLOOKUP(V112,'NP Surrogates-Update 4.7'!A:C,2,FALSE)</f>
        <v>1.1441294512813505</v>
      </c>
      <c r="X112">
        <f>VLOOKUP(V112,'NP Surrogates-Update 4.7'!A:C,3,FALSE)</f>
        <v>1.2247937540008487</v>
      </c>
      <c r="Y112" t="s">
        <v>3053</v>
      </c>
    </row>
    <row r="113" spans="1:25" hidden="1" outlineLevel="2" x14ac:dyDescent="0.3">
      <c r="A113" s="129" t="s">
        <v>216</v>
      </c>
      <c r="B113" s="129" t="s">
        <v>14</v>
      </c>
      <c r="C113">
        <v>2103006000</v>
      </c>
      <c r="D113" s="129">
        <v>102.189430690763</v>
      </c>
      <c r="E113" s="129">
        <f t="shared" si="39"/>
        <v>116.91793726297627</v>
      </c>
      <c r="F113" s="129">
        <f t="shared" si="40"/>
        <v>125.16097643494916</v>
      </c>
      <c r="G113" s="129">
        <v>0.31971579820851997</v>
      </c>
      <c r="H113" s="129">
        <f t="shared" si="34"/>
        <v>0.36579626077029292</v>
      </c>
      <c r="I113" s="129">
        <f t="shared" si="35"/>
        <v>0.39158591270119097</v>
      </c>
      <c r="J113" s="129">
        <f t="shared" si="41"/>
        <v>1.1441294512813505</v>
      </c>
      <c r="K113" s="129">
        <f t="shared" si="42"/>
        <v>1.2247937540008487</v>
      </c>
      <c r="L113" s="129" t="str">
        <f t="shared" si="29"/>
        <v>Employment</v>
      </c>
      <c r="M113" s="129" t="s">
        <v>32</v>
      </c>
      <c r="N113" s="129" t="s">
        <v>155</v>
      </c>
      <c r="O113" s="129" t="s">
        <v>35</v>
      </c>
      <c r="P113" s="129" t="s">
        <v>33</v>
      </c>
      <c r="Q113" s="129" t="s">
        <v>158</v>
      </c>
      <c r="R113" s="129" t="s">
        <v>56</v>
      </c>
      <c r="S113" s="129"/>
      <c r="T113" s="129"/>
      <c r="U113" s="129" t="str">
        <f>VLOOKUP(C113,'Surrogate NP'!A:B,2,FALSE)</f>
        <v>Employment</v>
      </c>
      <c r="V113" t="str">
        <f t="shared" si="26"/>
        <v>MD-FrederickEmployment</v>
      </c>
      <c r="W113">
        <f>VLOOKUP(V113,'NP Surrogates-Update 4.7'!A:C,2,FALSE)</f>
        <v>1.1441294512813505</v>
      </c>
      <c r="X113">
        <f>VLOOKUP(V113,'NP Surrogates-Update 4.7'!A:C,3,FALSE)</f>
        <v>1.2247937540008487</v>
      </c>
      <c r="Y113" t="s">
        <v>3053</v>
      </c>
    </row>
    <row r="114" spans="1:25" hidden="1" outlineLevel="2" x14ac:dyDescent="0.3">
      <c r="A114" s="129" t="s">
        <v>216</v>
      </c>
      <c r="B114" s="129" t="s">
        <v>14</v>
      </c>
      <c r="C114">
        <v>2103008000</v>
      </c>
      <c r="D114" s="129">
        <v>3.8579557430007201</v>
      </c>
      <c r="E114" s="129">
        <f t="shared" si="39"/>
        <v>4.414000787307149</v>
      </c>
      <c r="F114" s="129">
        <f t="shared" si="40"/>
        <v>4.7252000972389849</v>
      </c>
      <c r="G114" s="129">
        <v>1.41130953439641E-5</v>
      </c>
      <c r="H114" s="129">
        <f t="shared" si="34"/>
        <v>1.6147208031771029E-5</v>
      </c>
      <c r="I114" s="129">
        <f t="shared" si="35"/>
        <v>1.7285631026905687E-5</v>
      </c>
      <c r="J114" s="129">
        <f t="shared" si="41"/>
        <v>1.1441294512813505</v>
      </c>
      <c r="K114" s="129">
        <f t="shared" si="42"/>
        <v>1.2247937540008487</v>
      </c>
      <c r="L114" s="129" t="str">
        <f t="shared" si="29"/>
        <v>Employment</v>
      </c>
      <c r="M114" s="129" t="s">
        <v>334</v>
      </c>
      <c r="N114" s="129" t="s">
        <v>155</v>
      </c>
      <c r="O114" s="129" t="s">
        <v>35</v>
      </c>
      <c r="P114" s="129" t="s">
        <v>171</v>
      </c>
      <c r="Q114" s="129" t="s">
        <v>159</v>
      </c>
      <c r="R114" s="129" t="s">
        <v>56</v>
      </c>
      <c r="S114" s="129"/>
      <c r="T114" s="129"/>
      <c r="U114" s="129" t="str">
        <f>VLOOKUP(C114,'Surrogate NP'!A:B,2,FALSE)</f>
        <v>Employment</v>
      </c>
      <c r="V114" t="str">
        <f t="shared" si="26"/>
        <v>MD-FrederickEmployment</v>
      </c>
      <c r="W114">
        <f>VLOOKUP(V114,'NP Surrogates-Update 4.7'!A:C,2,FALSE)</f>
        <v>1.1441294512813505</v>
      </c>
      <c r="X114">
        <f>VLOOKUP(V114,'NP Surrogates-Update 4.7'!A:C,3,FALSE)</f>
        <v>1.2247937540008487</v>
      </c>
      <c r="Y114" t="s">
        <v>3053</v>
      </c>
    </row>
    <row r="115" spans="1:25" hidden="1" outlineLevel="2" x14ac:dyDescent="0.3">
      <c r="A115" s="129" t="s">
        <v>216</v>
      </c>
      <c r="B115" s="129" t="s">
        <v>14</v>
      </c>
      <c r="C115">
        <v>2102001000</v>
      </c>
      <c r="D115" s="129">
        <v>5.1192807251908503</v>
      </c>
      <c r="E115" s="129">
        <f t="shared" si="39"/>
        <v>5.1192807251908503</v>
      </c>
      <c r="F115" s="129">
        <f t="shared" si="40"/>
        <v>5.1192807251908503</v>
      </c>
      <c r="G115" s="129">
        <v>0</v>
      </c>
      <c r="H115" s="129">
        <f>G115*J115</f>
        <v>0</v>
      </c>
      <c r="I115" s="129">
        <f>G115*K115</f>
        <v>0</v>
      </c>
      <c r="J115" s="129">
        <f t="shared" si="41"/>
        <v>1</v>
      </c>
      <c r="K115" s="129">
        <f t="shared" si="42"/>
        <v>1</v>
      </c>
      <c r="L115" s="129" t="str">
        <f t="shared" si="29"/>
        <v>No Growth</v>
      </c>
      <c r="M115" s="129" t="s">
        <v>336</v>
      </c>
      <c r="N115" s="129" t="s">
        <v>155</v>
      </c>
      <c r="O115" s="129" t="s">
        <v>36</v>
      </c>
      <c r="P115" s="129" t="s">
        <v>337</v>
      </c>
      <c r="Q115" s="129" t="s">
        <v>159</v>
      </c>
      <c r="R115" s="129" t="s">
        <v>56</v>
      </c>
      <c r="S115" s="129"/>
      <c r="T115" s="129"/>
      <c r="U115" s="129" t="str">
        <f>VLOOKUP(C115,'Surrogate NP'!A:B,2,FALSE)</f>
        <v>No Growth</v>
      </c>
      <c r="V115" t="str">
        <f t="shared" si="26"/>
        <v>MD-FrederickNo Growth</v>
      </c>
      <c r="W115">
        <f>VLOOKUP(V115,'NP Surrogates-Update 4.7'!A:C,2,FALSE)</f>
        <v>1</v>
      </c>
      <c r="X115">
        <f>VLOOKUP(V115,'NP Surrogates-Update 4.7'!A:C,3,FALSE)</f>
        <v>1</v>
      </c>
      <c r="Y115" t="s">
        <v>3049</v>
      </c>
    </row>
    <row r="116" spans="1:25" hidden="1" outlineLevel="2" x14ac:dyDescent="0.3">
      <c r="A116" s="129" t="s">
        <v>216</v>
      </c>
      <c r="B116" s="129" t="s">
        <v>14</v>
      </c>
      <c r="C116">
        <v>2102002000</v>
      </c>
      <c r="D116" s="129">
        <v>81.868431297710003</v>
      </c>
      <c r="E116" s="129">
        <f t="shared" si="39"/>
        <v>81.868431297710003</v>
      </c>
      <c r="F116" s="129">
        <f t="shared" si="40"/>
        <v>81.868431297710003</v>
      </c>
      <c r="G116" s="129">
        <v>0.26239881826189099</v>
      </c>
      <c r="H116" s="129">
        <f t="shared" ref="H116:H134" si="43">G116*J116</f>
        <v>0.26239881826189099</v>
      </c>
      <c r="I116" s="129">
        <f t="shared" ref="I116:I134" si="44">G116*K116</f>
        <v>0.26239881826189099</v>
      </c>
      <c r="J116" s="129">
        <f t="shared" si="41"/>
        <v>1</v>
      </c>
      <c r="K116" s="129">
        <f t="shared" si="42"/>
        <v>1</v>
      </c>
      <c r="L116" s="129" t="str">
        <f t="shared" si="29"/>
        <v>No Growth</v>
      </c>
      <c r="M116" s="129" t="s">
        <v>336</v>
      </c>
      <c r="N116" s="129" t="s">
        <v>155</v>
      </c>
      <c r="O116" s="129" t="s">
        <v>36</v>
      </c>
      <c r="P116" s="129" t="s">
        <v>339</v>
      </c>
      <c r="Q116" s="129" t="s">
        <v>159</v>
      </c>
      <c r="R116" s="129" t="s">
        <v>56</v>
      </c>
      <c r="S116" s="129"/>
      <c r="T116" s="129"/>
      <c r="U116" s="129" t="str">
        <f>VLOOKUP(C116,'Surrogate NP'!A:B,2,FALSE)</f>
        <v>No Growth</v>
      </c>
      <c r="V116" t="str">
        <f t="shared" si="26"/>
        <v>MD-FrederickNo Growth</v>
      </c>
      <c r="W116">
        <f>VLOOKUP(V116,'NP Surrogates-Update 4.7'!A:C,2,FALSE)</f>
        <v>1</v>
      </c>
      <c r="X116">
        <f>VLOOKUP(V116,'NP Surrogates-Update 4.7'!A:C,3,FALSE)</f>
        <v>1</v>
      </c>
      <c r="Y116" t="s">
        <v>3049</v>
      </c>
    </row>
    <row r="117" spans="1:25" hidden="1" outlineLevel="2" x14ac:dyDescent="0.3">
      <c r="A117" s="129" t="s">
        <v>216</v>
      </c>
      <c r="B117" s="129" t="s">
        <v>14</v>
      </c>
      <c r="C117">
        <v>2102011000</v>
      </c>
      <c r="D117" s="129">
        <v>2.4913810000000002E-2</v>
      </c>
      <c r="E117" s="129">
        <f t="shared" si="39"/>
        <v>2.4913810000000002E-2</v>
      </c>
      <c r="F117" s="129">
        <f t="shared" si="40"/>
        <v>2.4913810000000002E-2</v>
      </c>
      <c r="G117" s="129">
        <v>7.9851955128205102E-5</v>
      </c>
      <c r="H117" s="129">
        <f t="shared" si="43"/>
        <v>7.9851955128205102E-5</v>
      </c>
      <c r="I117" s="129">
        <f t="shared" si="44"/>
        <v>7.9851955128205102E-5</v>
      </c>
      <c r="J117" s="129">
        <f t="shared" si="41"/>
        <v>1</v>
      </c>
      <c r="K117" s="129">
        <f t="shared" si="42"/>
        <v>1</v>
      </c>
      <c r="L117" s="129" t="str">
        <f t="shared" si="29"/>
        <v>No Growth</v>
      </c>
      <c r="M117" s="129" t="s">
        <v>34</v>
      </c>
      <c r="N117" s="129" t="s">
        <v>155</v>
      </c>
      <c r="O117" s="129" t="s">
        <v>36</v>
      </c>
      <c r="P117" s="129" t="s">
        <v>332</v>
      </c>
      <c r="Q117" s="129" t="s">
        <v>159</v>
      </c>
      <c r="R117" s="129" t="s">
        <v>56</v>
      </c>
      <c r="S117" s="129"/>
      <c r="T117" s="129"/>
      <c r="U117" s="129" t="str">
        <f>VLOOKUP(C117,'Surrogate NP'!A:B,2,FALSE)</f>
        <v>No Growth</v>
      </c>
      <c r="V117" t="str">
        <f t="shared" si="26"/>
        <v>MD-FrederickNo Growth</v>
      </c>
      <c r="W117">
        <f>VLOOKUP(V117,'NP Surrogates-Update 4.7'!A:C,2,FALSE)</f>
        <v>1</v>
      </c>
      <c r="X117">
        <f>VLOOKUP(V117,'NP Surrogates-Update 4.7'!A:C,3,FALSE)</f>
        <v>1</v>
      </c>
      <c r="Y117" t="s">
        <v>3049</v>
      </c>
    </row>
    <row r="118" spans="1:25" hidden="1" outlineLevel="2" x14ac:dyDescent="0.3">
      <c r="A118" s="129" t="s">
        <v>216</v>
      </c>
      <c r="B118" s="129" t="s">
        <v>14</v>
      </c>
      <c r="C118">
        <v>2102008000</v>
      </c>
      <c r="D118" s="129">
        <v>1.7586109999999999</v>
      </c>
      <c r="E118" s="129">
        <f t="shared" si="39"/>
        <v>1.7586109999999999</v>
      </c>
      <c r="F118" s="129">
        <f t="shared" si="40"/>
        <v>1.7586109999999999</v>
      </c>
      <c r="G118" s="129">
        <v>5.4956593749999998E-3</v>
      </c>
      <c r="H118" s="129">
        <f t="shared" si="43"/>
        <v>5.4956593749999998E-3</v>
      </c>
      <c r="I118" s="129">
        <f t="shared" si="44"/>
        <v>5.4956593749999998E-3</v>
      </c>
      <c r="J118" s="129">
        <f t="shared" si="41"/>
        <v>1</v>
      </c>
      <c r="K118" s="129">
        <f t="shared" si="42"/>
        <v>1</v>
      </c>
      <c r="L118" s="129" t="str">
        <f t="shared" si="29"/>
        <v>No Growth</v>
      </c>
      <c r="M118" s="129" t="s">
        <v>342</v>
      </c>
      <c r="N118" s="129" t="s">
        <v>155</v>
      </c>
      <c r="O118" s="129" t="s">
        <v>36</v>
      </c>
      <c r="P118" s="129" t="s">
        <v>171</v>
      </c>
      <c r="Q118" s="129" t="s">
        <v>159</v>
      </c>
      <c r="R118" s="129" t="s">
        <v>56</v>
      </c>
      <c r="S118" s="129"/>
      <c r="T118" s="129"/>
      <c r="U118" s="129" t="str">
        <f>VLOOKUP(C118,'Surrogate NP'!A:B,2,FALSE)</f>
        <v>No Growth</v>
      </c>
      <c r="V118" t="str">
        <f t="shared" si="26"/>
        <v>MD-FrederickNo Growth</v>
      </c>
      <c r="W118">
        <f>VLOOKUP(V118,'NP Surrogates-Update 4.7'!A:C,2,FALSE)</f>
        <v>1</v>
      </c>
      <c r="X118">
        <f>VLOOKUP(V118,'NP Surrogates-Update 4.7'!A:C,3,FALSE)</f>
        <v>1</v>
      </c>
      <c r="Y118" t="s">
        <v>3049</v>
      </c>
    </row>
    <row r="119" spans="1:25" hidden="1" outlineLevel="2" x14ac:dyDescent="0.3">
      <c r="A119" s="129" t="s">
        <v>216</v>
      </c>
      <c r="B119" s="129" t="s">
        <v>14</v>
      </c>
      <c r="C119">
        <v>2104004000</v>
      </c>
      <c r="D119" s="129">
        <v>51.825800000000001</v>
      </c>
      <c r="E119" s="129">
        <f t="shared" ref="E119:E149" si="45">D119*J119</f>
        <v>60.33109090203159</v>
      </c>
      <c r="F119" s="129">
        <f t="shared" ref="F119:F149" si="46">D119*K119</f>
        <v>65.067737853477013</v>
      </c>
      <c r="G119" s="129">
        <v>1.64859207806958E-4</v>
      </c>
      <c r="H119" s="129">
        <f t="shared" si="43"/>
        <v>1.919147577507438E-4</v>
      </c>
      <c r="I119" s="129">
        <f t="shared" si="44"/>
        <v>2.0698215399115951E-4</v>
      </c>
      <c r="J119" s="129">
        <f t="shared" si="41"/>
        <v>1.1641130653464411</v>
      </c>
      <c r="K119" s="129">
        <f t="shared" si="42"/>
        <v>1.2555086048546673</v>
      </c>
      <c r="L119" s="129" t="str">
        <f t="shared" si="29"/>
        <v>Household</v>
      </c>
      <c r="M119" s="129" t="s">
        <v>161</v>
      </c>
      <c r="N119" s="129" t="s">
        <v>155</v>
      </c>
      <c r="O119" s="129" t="s">
        <v>162</v>
      </c>
      <c r="P119" s="129" t="s">
        <v>29</v>
      </c>
      <c r="Q119" s="129" t="s">
        <v>156</v>
      </c>
      <c r="R119" s="129" t="s">
        <v>56</v>
      </c>
      <c r="S119" s="129"/>
      <c r="T119" s="129"/>
      <c r="U119" s="129" t="str">
        <f>VLOOKUP(C119,'Surrogate NP'!A:B,2,FALSE)</f>
        <v>Household</v>
      </c>
      <c r="V119" t="str">
        <f t="shared" si="26"/>
        <v>MD-FrederickHousehold</v>
      </c>
      <c r="W119">
        <f>VLOOKUP(V119,'NP Surrogates-Update 4.7'!A:C,2,FALSE)</f>
        <v>1.1641130653464411</v>
      </c>
      <c r="X119">
        <f>VLOOKUP(V119,'NP Surrogates-Update 4.7'!A:C,3,FALSE)</f>
        <v>1.2555086048546673</v>
      </c>
      <c r="Y119" t="s">
        <v>3054</v>
      </c>
    </row>
    <row r="120" spans="1:25" hidden="1" outlineLevel="2" x14ac:dyDescent="0.3">
      <c r="A120" s="129" t="s">
        <v>216</v>
      </c>
      <c r="B120" s="129" t="s">
        <v>14</v>
      </c>
      <c r="C120">
        <v>2104009000</v>
      </c>
      <c r="D120" s="129">
        <v>1.01303979314465</v>
      </c>
      <c r="E120" s="129">
        <f t="shared" si="45"/>
        <v>1.1792928589155431</v>
      </c>
      <c r="F120" s="129">
        <f t="shared" si="46"/>
        <v>1.2718801773533002</v>
      </c>
      <c r="G120" s="129">
        <v>3.6346199291016699E-4</v>
      </c>
      <c r="H120" s="129">
        <f t="shared" si="43"/>
        <v>4.2311085470358095E-4</v>
      </c>
      <c r="I120" s="129">
        <f t="shared" si="44"/>
        <v>4.5632965963634072E-4</v>
      </c>
      <c r="J120" s="129">
        <f t="shared" si="41"/>
        <v>1.1641130653464411</v>
      </c>
      <c r="K120" s="129">
        <f t="shared" si="42"/>
        <v>1.2555086048546673</v>
      </c>
      <c r="L120" s="129" t="str">
        <f t="shared" si="29"/>
        <v>Household</v>
      </c>
      <c r="M120" s="129" t="s">
        <v>164</v>
      </c>
      <c r="N120" s="129" t="s">
        <v>155</v>
      </c>
      <c r="O120" s="129" t="s">
        <v>162</v>
      </c>
      <c r="P120" s="129" t="s">
        <v>165</v>
      </c>
      <c r="Q120" s="129" t="s">
        <v>156</v>
      </c>
      <c r="R120" s="129" t="s">
        <v>56</v>
      </c>
      <c r="S120" s="129"/>
      <c r="T120" s="129"/>
      <c r="U120" s="129" t="str">
        <f>VLOOKUP(C120,'Surrogate NP'!A:B,2,FALSE)</f>
        <v>Household</v>
      </c>
      <c r="V120" t="str">
        <f t="shared" si="26"/>
        <v>MD-FrederickHousehold</v>
      </c>
      <c r="W120">
        <f>VLOOKUP(V120,'NP Surrogates-Update 4.7'!A:C,2,FALSE)</f>
        <v>1.1641130653464411</v>
      </c>
      <c r="X120">
        <f>VLOOKUP(V120,'NP Surrogates-Update 4.7'!A:C,3,FALSE)</f>
        <v>1.2555086048546673</v>
      </c>
      <c r="Y120" t="s">
        <v>3054</v>
      </c>
    </row>
    <row r="121" spans="1:25" hidden="1" outlineLevel="2" x14ac:dyDescent="0.3">
      <c r="A121" s="129" t="s">
        <v>216</v>
      </c>
      <c r="B121" s="129" t="s">
        <v>14</v>
      </c>
      <c r="C121">
        <v>2104011000</v>
      </c>
      <c r="D121" s="129">
        <v>0.57745809333333298</v>
      </c>
      <c r="E121" s="129">
        <f t="shared" si="45"/>
        <v>0.67222651113937759</v>
      </c>
      <c r="F121" s="129">
        <f t="shared" si="46"/>
        <v>0.72500360512296913</v>
      </c>
      <c r="G121" s="129">
        <v>2.0718245309349801E-4</v>
      </c>
      <c r="H121" s="129">
        <f t="shared" si="43"/>
        <v>2.4118380055666722E-4</v>
      </c>
      <c r="I121" s="129">
        <f t="shared" si="44"/>
        <v>2.6011935263378524E-4</v>
      </c>
      <c r="J121" s="129">
        <f t="shared" si="41"/>
        <v>1.1641130653464411</v>
      </c>
      <c r="K121" s="129">
        <f t="shared" si="42"/>
        <v>1.2555086048546673</v>
      </c>
      <c r="L121" s="129" t="str">
        <f t="shared" si="29"/>
        <v>Household</v>
      </c>
      <c r="M121" s="129" t="s">
        <v>161</v>
      </c>
      <c r="N121" s="129" t="s">
        <v>155</v>
      </c>
      <c r="O121" s="129" t="s">
        <v>162</v>
      </c>
      <c r="P121" s="129" t="s">
        <v>332</v>
      </c>
      <c r="Q121" s="129" t="s">
        <v>344</v>
      </c>
      <c r="R121" s="129" t="s">
        <v>56</v>
      </c>
      <c r="S121" s="129"/>
      <c r="T121" s="129"/>
      <c r="U121" s="129" t="str">
        <f>VLOOKUP(C121,'Surrogate NP'!A:B,2,FALSE)</f>
        <v>Household</v>
      </c>
      <c r="V121" t="str">
        <f t="shared" si="26"/>
        <v>MD-FrederickHousehold</v>
      </c>
      <c r="W121">
        <f>VLOOKUP(V121,'NP Surrogates-Update 4.7'!A:C,2,FALSE)</f>
        <v>1.1641130653464411</v>
      </c>
      <c r="X121">
        <f>VLOOKUP(V121,'NP Surrogates-Update 4.7'!A:C,3,FALSE)</f>
        <v>1.2555086048546673</v>
      </c>
      <c r="Y121" t="s">
        <v>3054</v>
      </c>
    </row>
    <row r="122" spans="1:25" hidden="1" outlineLevel="2" x14ac:dyDescent="0.3">
      <c r="A122" s="129" t="s">
        <v>216</v>
      </c>
      <c r="B122" s="129" t="s">
        <v>14</v>
      </c>
      <c r="C122">
        <v>2104007000</v>
      </c>
      <c r="D122" s="129">
        <v>25.178251724512801</v>
      </c>
      <c r="E122" s="129">
        <f t="shared" si="45"/>
        <v>29.310331795086913</v>
      </c>
      <c r="F122" s="129">
        <f t="shared" si="46"/>
        <v>31.611511695322687</v>
      </c>
      <c r="G122" s="129">
        <v>6.8499254963644202E-2</v>
      </c>
      <c r="H122" s="129">
        <f t="shared" si="43"/>
        <v>7.9740877669675275E-2</v>
      </c>
      <c r="I122" s="129">
        <f t="shared" si="44"/>
        <v>8.6001404032989073E-2</v>
      </c>
      <c r="J122" s="129">
        <f t="shared" ref="J122:J151" si="47">W122</f>
        <v>1.1641130653464411</v>
      </c>
      <c r="K122" s="129">
        <f t="shared" ref="K122:K151" si="48">X122</f>
        <v>1.2555086048546673</v>
      </c>
      <c r="L122" s="129" t="str">
        <f t="shared" si="29"/>
        <v>Household</v>
      </c>
      <c r="M122" s="129" t="s">
        <v>167</v>
      </c>
      <c r="N122" s="129" t="s">
        <v>155</v>
      </c>
      <c r="O122" s="129" t="s">
        <v>162</v>
      </c>
      <c r="P122" s="129" t="s">
        <v>31</v>
      </c>
      <c r="Q122" s="129" t="s">
        <v>156</v>
      </c>
      <c r="R122" s="129" t="s">
        <v>56</v>
      </c>
      <c r="S122" s="129"/>
      <c r="T122" s="129"/>
      <c r="U122" s="129" t="str">
        <f>VLOOKUP(C122,'Surrogate NP'!A:B,2,FALSE)</f>
        <v>Household</v>
      </c>
      <c r="V122" t="str">
        <f t="shared" si="26"/>
        <v>MD-FrederickHousehold</v>
      </c>
      <c r="W122">
        <f>VLOOKUP(V122,'NP Surrogates-Update 4.7'!A:C,2,FALSE)</f>
        <v>1.1641130653464411</v>
      </c>
      <c r="X122">
        <f>VLOOKUP(V122,'NP Surrogates-Update 4.7'!A:C,3,FALSE)</f>
        <v>1.2555086048546673</v>
      </c>
      <c r="Y122" t="s">
        <v>3054</v>
      </c>
    </row>
    <row r="123" spans="1:25" hidden="1" outlineLevel="2" x14ac:dyDescent="0.3">
      <c r="A123" s="129" t="s">
        <v>216</v>
      </c>
      <c r="B123" s="129" t="s">
        <v>14</v>
      </c>
      <c r="C123">
        <v>2104006000</v>
      </c>
      <c r="D123" s="129">
        <v>118.55913941041</v>
      </c>
      <c r="E123" s="129">
        <f t="shared" si="45"/>
        <v>138.01624320388842</v>
      </c>
      <c r="F123" s="129">
        <f t="shared" si="46"/>
        <v>148.85201971393386</v>
      </c>
      <c r="G123" s="129">
        <v>0.322548714168162</v>
      </c>
      <c r="H123" s="129">
        <f t="shared" si="43"/>
        <v>0.37548317237385215</v>
      </c>
      <c r="I123" s="129">
        <f t="shared" si="44"/>
        <v>0.40496268612293596</v>
      </c>
      <c r="J123" s="129">
        <f t="shared" si="47"/>
        <v>1.1641130653464411</v>
      </c>
      <c r="K123" s="129">
        <f t="shared" si="48"/>
        <v>1.2555086048546673</v>
      </c>
      <c r="L123" s="129" t="str">
        <f t="shared" si="29"/>
        <v>Household</v>
      </c>
      <c r="M123" s="129" t="s">
        <v>169</v>
      </c>
      <c r="N123" s="129" t="s">
        <v>155</v>
      </c>
      <c r="O123" s="129" t="s">
        <v>162</v>
      </c>
      <c r="P123" s="129" t="s">
        <v>33</v>
      </c>
      <c r="Q123" s="129" t="s">
        <v>156</v>
      </c>
      <c r="R123" s="129" t="s">
        <v>56</v>
      </c>
      <c r="S123" s="129"/>
      <c r="T123" s="129"/>
      <c r="U123" s="129" t="str">
        <f>VLOOKUP(C123,'Surrogate NP'!A:B,2,FALSE)</f>
        <v>Household</v>
      </c>
      <c r="V123" t="str">
        <f t="shared" si="26"/>
        <v>MD-FrederickHousehold</v>
      </c>
      <c r="W123">
        <f>VLOOKUP(V123,'NP Surrogates-Update 4.7'!A:C,2,FALSE)</f>
        <v>1.1641130653464411</v>
      </c>
      <c r="X123">
        <f>VLOOKUP(V123,'NP Surrogates-Update 4.7'!A:C,3,FALSE)</f>
        <v>1.2555086048546673</v>
      </c>
      <c r="Y123" t="s">
        <v>3054</v>
      </c>
    </row>
    <row r="124" spans="1:25" hidden="1" outlineLevel="2" x14ac:dyDescent="0.3">
      <c r="A124" s="129" t="s">
        <v>216</v>
      </c>
      <c r="B124" s="129" t="s">
        <v>14</v>
      </c>
      <c r="C124">
        <v>2104008100</v>
      </c>
      <c r="D124" s="129">
        <v>3.8206808505476602</v>
      </c>
      <c r="E124" s="129">
        <f t="shared" si="45"/>
        <v>4.4477044966414843</v>
      </c>
      <c r="F124" s="129">
        <f t="shared" si="46"/>
        <v>4.7968976842660362</v>
      </c>
      <c r="G124" s="129">
        <v>1.3707973621678599E-3</v>
      </c>
      <c r="H124" s="129">
        <f t="shared" si="43"/>
        <v>1.5957631192420429E-3</v>
      </c>
      <c r="I124" s="129">
        <f t="shared" si="44"/>
        <v>1.7210478837138279E-3</v>
      </c>
      <c r="J124" s="129">
        <f t="shared" si="47"/>
        <v>1.1641130653464411</v>
      </c>
      <c r="K124" s="129">
        <f t="shared" si="48"/>
        <v>1.2555086048546673</v>
      </c>
      <c r="L124" s="129" t="str">
        <f t="shared" si="29"/>
        <v>Household</v>
      </c>
      <c r="M124" s="129" t="s">
        <v>164</v>
      </c>
      <c r="N124" s="129" t="s">
        <v>155</v>
      </c>
      <c r="O124" s="129" t="s">
        <v>162</v>
      </c>
      <c r="P124" s="129" t="s">
        <v>171</v>
      </c>
      <c r="Q124" s="129" t="s">
        <v>172</v>
      </c>
      <c r="R124" s="129" t="s">
        <v>56</v>
      </c>
      <c r="S124" s="129"/>
      <c r="T124" s="129"/>
      <c r="U124" s="129" t="str">
        <f>VLOOKUP(C124,'Surrogate NP'!A:B,2,FALSE)</f>
        <v>Household</v>
      </c>
      <c r="V124" t="str">
        <f t="shared" si="26"/>
        <v>MD-FrederickHousehold</v>
      </c>
      <c r="W124">
        <f>VLOOKUP(V124,'NP Surrogates-Update 4.7'!A:C,2,FALSE)</f>
        <v>1.1641130653464411</v>
      </c>
      <c r="X124">
        <f>VLOOKUP(V124,'NP Surrogates-Update 4.7'!A:C,3,FALSE)</f>
        <v>1.2555086048546673</v>
      </c>
      <c r="Y124" t="s">
        <v>3054</v>
      </c>
    </row>
    <row r="125" spans="1:25" hidden="1" outlineLevel="2" x14ac:dyDescent="0.3">
      <c r="A125" s="129" t="s">
        <v>216</v>
      </c>
      <c r="B125" s="129" t="s">
        <v>14</v>
      </c>
      <c r="C125">
        <v>2104008510</v>
      </c>
      <c r="D125" s="129">
        <v>1.17057392366383</v>
      </c>
      <c r="E125" s="129">
        <f t="shared" si="45"/>
        <v>1.3626803984909119</v>
      </c>
      <c r="F125" s="129">
        <f t="shared" si="46"/>
        <v>1.4696656337784291</v>
      </c>
      <c r="G125" s="129">
        <v>4.19982644337031E-4</v>
      </c>
      <c r="H125" s="129">
        <f t="shared" si="43"/>
        <v>4.8890728349148529E-4</v>
      </c>
      <c r="I125" s="129">
        <f t="shared" si="44"/>
        <v>5.2729182385475974E-4</v>
      </c>
      <c r="J125" s="129">
        <f t="shared" si="47"/>
        <v>1.1641130653464411</v>
      </c>
      <c r="K125" s="129">
        <f t="shared" si="48"/>
        <v>1.2555086048546673</v>
      </c>
      <c r="L125" s="129" t="str">
        <f t="shared" si="29"/>
        <v>Household</v>
      </c>
      <c r="M125" s="129" t="s">
        <v>164</v>
      </c>
      <c r="N125" s="129" t="s">
        <v>155</v>
      </c>
      <c r="O125" s="129" t="s">
        <v>162</v>
      </c>
      <c r="P125" s="129" t="s">
        <v>171</v>
      </c>
      <c r="Q125" s="129" t="s">
        <v>346</v>
      </c>
      <c r="R125" s="129" t="s">
        <v>56</v>
      </c>
      <c r="S125" s="129"/>
      <c r="T125" s="129"/>
      <c r="U125" s="129" t="str">
        <f>VLOOKUP(C125,'Surrogate NP'!A:B,2,FALSE)</f>
        <v>Household</v>
      </c>
      <c r="V125" t="str">
        <f t="shared" si="26"/>
        <v>MD-FrederickHousehold</v>
      </c>
      <c r="W125">
        <f>VLOOKUP(V125,'NP Surrogates-Update 4.7'!A:C,2,FALSE)</f>
        <v>1.1641130653464411</v>
      </c>
      <c r="X125">
        <f>VLOOKUP(V125,'NP Surrogates-Update 4.7'!A:C,3,FALSE)</f>
        <v>1.2555086048546673</v>
      </c>
      <c r="Y125" t="s">
        <v>3054</v>
      </c>
    </row>
    <row r="126" spans="1:25" hidden="1" outlineLevel="2" x14ac:dyDescent="0.3">
      <c r="A126" s="129" t="s">
        <v>216</v>
      </c>
      <c r="B126" s="129" t="s">
        <v>14</v>
      </c>
      <c r="C126">
        <v>2104008530</v>
      </c>
      <c r="D126" s="129">
        <v>0.200368490175514</v>
      </c>
      <c r="E126" s="129">
        <f t="shared" si="45"/>
        <v>0.23325157729705587</v>
      </c>
      <c r="F126" s="129">
        <f t="shared" si="46"/>
        <v>0.25156436355709572</v>
      </c>
      <c r="G126" s="129">
        <v>7.1888914185224605E-5</v>
      </c>
      <c r="H126" s="129">
        <f t="shared" si="43"/>
        <v>8.3686824256589074E-5</v>
      </c>
      <c r="I126" s="129">
        <f t="shared" si="44"/>
        <v>9.025715035320825E-5</v>
      </c>
      <c r="J126" s="129">
        <f t="shared" si="47"/>
        <v>1.1641130653464411</v>
      </c>
      <c r="K126" s="129">
        <f t="shared" si="48"/>
        <v>1.2555086048546673</v>
      </c>
      <c r="L126" s="129" t="str">
        <f t="shared" si="29"/>
        <v>Household</v>
      </c>
      <c r="M126" s="129" t="s">
        <v>164</v>
      </c>
      <c r="N126" s="129" t="s">
        <v>155</v>
      </c>
      <c r="O126" s="129" t="s">
        <v>162</v>
      </c>
      <c r="P126" s="129" t="s">
        <v>171</v>
      </c>
      <c r="Q126" s="129" t="s">
        <v>348</v>
      </c>
      <c r="R126" s="129" t="s">
        <v>56</v>
      </c>
      <c r="S126" s="129"/>
      <c r="T126" s="129"/>
      <c r="U126" s="129" t="str">
        <f>VLOOKUP(C126,'Surrogate NP'!A:B,2,FALSE)</f>
        <v>Household</v>
      </c>
      <c r="V126" t="str">
        <f t="shared" si="26"/>
        <v>MD-FrederickHousehold</v>
      </c>
      <c r="W126">
        <f>VLOOKUP(V126,'NP Surrogates-Update 4.7'!A:C,2,FALSE)</f>
        <v>1.1641130653464411</v>
      </c>
      <c r="X126">
        <f>VLOOKUP(V126,'NP Surrogates-Update 4.7'!A:C,3,FALSE)</f>
        <v>1.2555086048546673</v>
      </c>
      <c r="Y126" t="s">
        <v>3054</v>
      </c>
    </row>
    <row r="127" spans="1:25" hidden="1" outlineLevel="2" x14ac:dyDescent="0.3">
      <c r="A127" s="129" t="s">
        <v>216</v>
      </c>
      <c r="B127" s="129" t="s">
        <v>14</v>
      </c>
      <c r="C127">
        <v>2104008620</v>
      </c>
      <c r="D127" s="129">
        <v>0.80850446845885404</v>
      </c>
      <c r="E127" s="129">
        <f t="shared" si="45"/>
        <v>0.94119061512393154</v>
      </c>
      <c r="F127" s="129">
        <f t="shared" si="46"/>
        <v>1.0150843172135402</v>
      </c>
      <c r="G127" s="129">
        <v>2.9007808713084798E-4</v>
      </c>
      <c r="H127" s="129">
        <f t="shared" si="43"/>
        <v>3.3768369119972346E-4</v>
      </c>
      <c r="I127" s="129">
        <f t="shared" si="44"/>
        <v>3.6419553447256158E-4</v>
      </c>
      <c r="J127" s="129">
        <f t="shared" si="47"/>
        <v>1.1641130653464411</v>
      </c>
      <c r="K127" s="129">
        <f t="shared" si="48"/>
        <v>1.2555086048546673</v>
      </c>
      <c r="L127" s="129" t="str">
        <f t="shared" si="29"/>
        <v>Household</v>
      </c>
      <c r="M127" s="129" t="s">
        <v>164</v>
      </c>
      <c r="N127" s="129" t="s">
        <v>155</v>
      </c>
      <c r="O127" s="129" t="s">
        <v>162</v>
      </c>
      <c r="P127" s="129" t="s">
        <v>171</v>
      </c>
      <c r="Q127" s="129" t="s">
        <v>350</v>
      </c>
      <c r="R127" s="129" t="s">
        <v>56</v>
      </c>
      <c r="S127" s="129"/>
      <c r="T127" s="129"/>
      <c r="U127" s="129" t="str">
        <f>VLOOKUP(C127,'Surrogate NP'!A:B,2,FALSE)</f>
        <v>Household</v>
      </c>
      <c r="V127" t="str">
        <f t="shared" si="26"/>
        <v>MD-FrederickHousehold</v>
      </c>
      <c r="W127">
        <f>VLOOKUP(V127,'NP Surrogates-Update 4.7'!A:C,2,FALSE)</f>
        <v>1.1641130653464411</v>
      </c>
      <c r="X127">
        <f>VLOOKUP(V127,'NP Surrogates-Update 4.7'!A:C,3,FALSE)</f>
        <v>1.2555086048546673</v>
      </c>
      <c r="Y127" t="s">
        <v>3054</v>
      </c>
    </row>
    <row r="128" spans="1:25" hidden="1" outlineLevel="2" x14ac:dyDescent="0.3">
      <c r="A128" s="129" t="s">
        <v>216</v>
      </c>
      <c r="B128" s="129" t="s">
        <v>14</v>
      </c>
      <c r="C128">
        <v>2104008610</v>
      </c>
      <c r="D128" s="129">
        <v>1.2654851541758201</v>
      </c>
      <c r="E128" s="129">
        <f t="shared" si="45"/>
        <v>1.4731678019780274</v>
      </c>
      <c r="F128" s="129">
        <f t="shared" si="46"/>
        <v>1.5888275003835775</v>
      </c>
      <c r="G128" s="129">
        <v>4.5403523064695302E-4</v>
      </c>
      <c r="H128" s="129">
        <f t="shared" si="43"/>
        <v>5.2854834412370284E-4</v>
      </c>
      <c r="I128" s="129">
        <f t="shared" si="44"/>
        <v>5.7004513898442307E-4</v>
      </c>
      <c r="J128" s="129">
        <f t="shared" si="47"/>
        <v>1.1641130653464411</v>
      </c>
      <c r="K128" s="129">
        <f t="shared" si="48"/>
        <v>1.2555086048546673</v>
      </c>
      <c r="L128" s="129" t="str">
        <f t="shared" si="29"/>
        <v>Household</v>
      </c>
      <c r="M128" s="129" t="s">
        <v>164</v>
      </c>
      <c r="N128" s="129" t="s">
        <v>155</v>
      </c>
      <c r="O128" s="129" t="s">
        <v>162</v>
      </c>
      <c r="P128" s="129" t="s">
        <v>171</v>
      </c>
      <c r="Q128" s="129" t="s">
        <v>352</v>
      </c>
      <c r="R128" s="129" t="s">
        <v>56</v>
      </c>
      <c r="S128" s="129"/>
      <c r="T128" s="129"/>
      <c r="U128" s="129" t="str">
        <f>VLOOKUP(C128,'Surrogate NP'!A:B,2,FALSE)</f>
        <v>Household</v>
      </c>
      <c r="V128" t="str">
        <f t="shared" si="26"/>
        <v>MD-FrederickHousehold</v>
      </c>
      <c r="W128">
        <f>VLOOKUP(V128,'NP Surrogates-Update 4.7'!A:C,2,FALSE)</f>
        <v>1.1641130653464411</v>
      </c>
      <c r="X128">
        <f>VLOOKUP(V128,'NP Surrogates-Update 4.7'!A:C,3,FALSE)</f>
        <v>1.2555086048546673</v>
      </c>
      <c r="Y128" t="s">
        <v>3054</v>
      </c>
    </row>
    <row r="129" spans="1:25" hidden="1" outlineLevel="2" x14ac:dyDescent="0.3">
      <c r="A129" s="129" t="s">
        <v>216</v>
      </c>
      <c r="B129" s="129" t="s">
        <v>14</v>
      </c>
      <c r="C129">
        <v>2104008630</v>
      </c>
      <c r="D129" s="129">
        <v>6.6789502669978795E-2</v>
      </c>
      <c r="E129" s="129">
        <f t="shared" si="45"/>
        <v>7.775053268611333E-2</v>
      </c>
      <c r="F129" s="129">
        <f t="shared" si="46"/>
        <v>8.3854795316122152E-2</v>
      </c>
      <c r="G129" s="129">
        <v>2.3962973527973898E-5</v>
      </c>
      <c r="H129" s="129">
        <f t="shared" si="43"/>
        <v>2.7895610568465317E-5</v>
      </c>
      <c r="I129" s="129">
        <f t="shared" si="44"/>
        <v>3.0085719462275835E-5</v>
      </c>
      <c r="J129" s="129">
        <f t="shared" si="47"/>
        <v>1.1641130653464411</v>
      </c>
      <c r="K129" s="129">
        <f t="shared" si="48"/>
        <v>1.2555086048546673</v>
      </c>
      <c r="L129" s="129" t="str">
        <f t="shared" si="29"/>
        <v>Household</v>
      </c>
      <c r="M129" s="129" t="s">
        <v>164</v>
      </c>
      <c r="N129" s="129" t="s">
        <v>155</v>
      </c>
      <c r="O129" s="129" t="s">
        <v>162</v>
      </c>
      <c r="P129" s="129" t="s">
        <v>171</v>
      </c>
      <c r="Q129" s="129" t="s">
        <v>354</v>
      </c>
      <c r="R129" s="129" t="s">
        <v>56</v>
      </c>
      <c r="S129" s="129"/>
      <c r="T129" s="129"/>
      <c r="U129" s="129" t="str">
        <f>VLOOKUP(C129,'Surrogate NP'!A:B,2,FALSE)</f>
        <v>Household</v>
      </c>
      <c r="V129" t="str">
        <f t="shared" ref="V129:V191" si="49">CONCATENATE(A129,U129)</f>
        <v>MD-FrederickHousehold</v>
      </c>
      <c r="W129">
        <f>VLOOKUP(V129,'NP Surrogates-Update 4.7'!A:C,2,FALSE)</f>
        <v>1.1641130653464411</v>
      </c>
      <c r="X129">
        <f>VLOOKUP(V129,'NP Surrogates-Update 4.7'!A:C,3,FALSE)</f>
        <v>1.2555086048546673</v>
      </c>
      <c r="Y129" t="s">
        <v>3054</v>
      </c>
    </row>
    <row r="130" spans="1:25" hidden="1" outlineLevel="2" x14ac:dyDescent="0.3">
      <c r="A130" s="129" t="s">
        <v>216</v>
      </c>
      <c r="B130" s="129" t="s">
        <v>14</v>
      </c>
      <c r="C130">
        <v>2104008700</v>
      </c>
      <c r="D130" s="129">
        <v>7.9994870000000002</v>
      </c>
      <c r="E130" s="129">
        <f t="shared" si="45"/>
        <v>9.3123073327690058</v>
      </c>
      <c r="F130" s="129">
        <f t="shared" si="46"/>
        <v>10.043424762923049</v>
      </c>
      <c r="G130" s="129">
        <v>2.8700841832220202E-3</v>
      </c>
      <c r="H130" s="129">
        <f t="shared" si="43"/>
        <v>3.3411024963329226E-3</v>
      </c>
      <c r="I130" s="129">
        <f t="shared" si="44"/>
        <v>3.6034153886925261E-3</v>
      </c>
      <c r="J130" s="129">
        <f t="shared" si="47"/>
        <v>1.1641130653464411</v>
      </c>
      <c r="K130" s="129">
        <f t="shared" si="48"/>
        <v>1.2555086048546673</v>
      </c>
      <c r="L130" s="129" t="str">
        <f t="shared" si="29"/>
        <v>Household</v>
      </c>
      <c r="M130" s="129" t="s">
        <v>164</v>
      </c>
      <c r="N130" s="129" t="s">
        <v>155</v>
      </c>
      <c r="O130" s="129" t="s">
        <v>162</v>
      </c>
      <c r="P130" s="129" t="s">
        <v>171</v>
      </c>
      <c r="Q130" s="129" t="s">
        <v>356</v>
      </c>
      <c r="R130" s="129" t="s">
        <v>56</v>
      </c>
      <c r="S130" s="129"/>
      <c r="T130" s="129"/>
      <c r="U130" s="129" t="str">
        <f>VLOOKUP(C130,'Surrogate NP'!A:B,2,FALSE)</f>
        <v>Household</v>
      </c>
      <c r="V130" t="str">
        <f t="shared" si="49"/>
        <v>MD-FrederickHousehold</v>
      </c>
      <c r="W130">
        <f>VLOOKUP(V130,'NP Surrogates-Update 4.7'!A:C,2,FALSE)</f>
        <v>1.1641130653464411</v>
      </c>
      <c r="X130">
        <f>VLOOKUP(V130,'NP Surrogates-Update 4.7'!A:C,3,FALSE)</f>
        <v>1.2555086048546673</v>
      </c>
      <c r="Y130" t="s">
        <v>3054</v>
      </c>
    </row>
    <row r="131" spans="1:25" hidden="1" outlineLevel="2" x14ac:dyDescent="0.3">
      <c r="A131" s="129" t="s">
        <v>216</v>
      </c>
      <c r="B131" s="129" t="s">
        <v>14</v>
      </c>
      <c r="C131">
        <v>2104008230</v>
      </c>
      <c r="D131" s="129">
        <v>0.86297997999016396</v>
      </c>
      <c r="E131" s="129">
        <f t="shared" si="45"/>
        <v>1.0046062698389602</v>
      </c>
      <c r="F131" s="129">
        <f t="shared" si="46"/>
        <v>1.0834787906949594</v>
      </c>
      <c r="G131" s="129">
        <v>3.0962300345097499E-4</v>
      </c>
      <c r="H131" s="129">
        <f t="shared" si="43"/>
        <v>3.6043618364908623E-4</v>
      </c>
      <c r="I131" s="129">
        <f t="shared" si="44"/>
        <v>3.8873434509364545E-4</v>
      </c>
      <c r="J131" s="129">
        <f t="shared" si="47"/>
        <v>1.1641130653464411</v>
      </c>
      <c r="K131" s="129">
        <f t="shared" si="48"/>
        <v>1.2555086048546673</v>
      </c>
      <c r="L131" s="129" t="str">
        <f t="shared" ref="L131:L192" si="50">U131</f>
        <v>Household</v>
      </c>
      <c r="M131" s="129" t="s">
        <v>164</v>
      </c>
      <c r="N131" s="129" t="s">
        <v>155</v>
      </c>
      <c r="O131" s="129" t="s">
        <v>162</v>
      </c>
      <c r="P131" s="129" t="s">
        <v>171</v>
      </c>
      <c r="Q131" s="129" t="s">
        <v>174</v>
      </c>
      <c r="R131" s="129" t="s">
        <v>56</v>
      </c>
      <c r="S131" s="129"/>
      <c r="T131" s="129"/>
      <c r="U131" s="129" t="str">
        <f>VLOOKUP(C131,'Surrogate NP'!A:B,2,FALSE)</f>
        <v>Household</v>
      </c>
      <c r="V131" t="str">
        <f t="shared" si="49"/>
        <v>MD-FrederickHousehold</v>
      </c>
      <c r="W131">
        <f>VLOOKUP(V131,'NP Surrogates-Update 4.7'!A:C,2,FALSE)</f>
        <v>1.1641130653464411</v>
      </c>
      <c r="X131">
        <f>VLOOKUP(V131,'NP Surrogates-Update 4.7'!A:C,3,FALSE)</f>
        <v>1.2555086048546673</v>
      </c>
      <c r="Y131" t="s">
        <v>3054</v>
      </c>
    </row>
    <row r="132" spans="1:25" hidden="1" outlineLevel="2" x14ac:dyDescent="0.3">
      <c r="A132" s="129" t="s">
        <v>216</v>
      </c>
      <c r="B132" s="129" t="s">
        <v>14</v>
      </c>
      <c r="C132">
        <v>2104008220</v>
      </c>
      <c r="D132" s="129">
        <v>1.06572089424002</v>
      </c>
      <c r="E132" s="129">
        <f t="shared" si="45"/>
        <v>1.2406196169975001</v>
      </c>
      <c r="F132" s="129">
        <f t="shared" si="46"/>
        <v>1.338021753091756</v>
      </c>
      <c r="G132" s="129">
        <v>3.8236310432000298E-4</v>
      </c>
      <c r="H132" s="129">
        <f t="shared" si="43"/>
        <v>4.4511388544533968E-4</v>
      </c>
      <c r="I132" s="129">
        <f t="shared" si="44"/>
        <v>4.8006016765270653E-4</v>
      </c>
      <c r="J132" s="129">
        <f t="shared" si="47"/>
        <v>1.1641130653464411</v>
      </c>
      <c r="K132" s="129">
        <f t="shared" si="48"/>
        <v>1.2555086048546673</v>
      </c>
      <c r="L132" s="129" t="str">
        <f t="shared" si="50"/>
        <v>Household</v>
      </c>
      <c r="M132" s="129" t="s">
        <v>164</v>
      </c>
      <c r="N132" s="129" t="s">
        <v>155</v>
      </c>
      <c r="O132" s="129" t="s">
        <v>162</v>
      </c>
      <c r="P132" s="129" t="s">
        <v>171</v>
      </c>
      <c r="Q132" s="129" t="s">
        <v>176</v>
      </c>
      <c r="R132" s="129" t="s">
        <v>56</v>
      </c>
      <c r="S132" s="129"/>
      <c r="T132" s="129"/>
      <c r="U132" s="129" t="str">
        <f>VLOOKUP(C132,'Surrogate NP'!A:B,2,FALSE)</f>
        <v>Household</v>
      </c>
      <c r="V132" t="str">
        <f t="shared" si="49"/>
        <v>MD-FrederickHousehold</v>
      </c>
      <c r="W132">
        <f>VLOOKUP(V132,'NP Surrogates-Update 4.7'!A:C,2,FALSE)</f>
        <v>1.1641130653464411</v>
      </c>
      <c r="X132">
        <f>VLOOKUP(V132,'NP Surrogates-Update 4.7'!A:C,3,FALSE)</f>
        <v>1.2555086048546673</v>
      </c>
      <c r="Y132" t="s">
        <v>3054</v>
      </c>
    </row>
    <row r="133" spans="1:25" hidden="1" outlineLevel="2" x14ac:dyDescent="0.3">
      <c r="A133" s="129" t="s">
        <v>216</v>
      </c>
      <c r="B133" s="129" t="s">
        <v>14</v>
      </c>
      <c r="C133">
        <v>2104008210</v>
      </c>
      <c r="D133" s="129">
        <v>1.3376191517875899</v>
      </c>
      <c r="E133" s="129">
        <f t="shared" si="45"/>
        <v>1.5571399310535579</v>
      </c>
      <c r="F133" s="129">
        <f t="shared" si="46"/>
        <v>1.6793923550877206</v>
      </c>
      <c r="G133" s="129">
        <v>4.7991572093565701E-4</v>
      </c>
      <c r="H133" s="129">
        <f t="shared" si="43"/>
        <v>5.5867616100635487E-4</v>
      </c>
      <c r="I133" s="129">
        <f t="shared" si="44"/>
        <v>6.0253831723974859E-4</v>
      </c>
      <c r="J133" s="129">
        <f t="shared" si="47"/>
        <v>1.1641130653464411</v>
      </c>
      <c r="K133" s="129">
        <f t="shared" si="48"/>
        <v>1.2555086048546673</v>
      </c>
      <c r="L133" s="129" t="str">
        <f t="shared" si="50"/>
        <v>Household</v>
      </c>
      <c r="M133" s="129" t="s">
        <v>164</v>
      </c>
      <c r="N133" s="129" t="s">
        <v>155</v>
      </c>
      <c r="O133" s="129" t="s">
        <v>162</v>
      </c>
      <c r="P133" s="129" t="s">
        <v>171</v>
      </c>
      <c r="Q133" s="129" t="s">
        <v>178</v>
      </c>
      <c r="R133" s="129" t="s">
        <v>56</v>
      </c>
      <c r="S133" s="129"/>
      <c r="T133" s="129"/>
      <c r="U133" s="129" t="str">
        <f>VLOOKUP(C133,'Surrogate NP'!A:B,2,FALSE)</f>
        <v>Household</v>
      </c>
      <c r="V133" t="str">
        <f t="shared" si="49"/>
        <v>MD-FrederickHousehold</v>
      </c>
      <c r="W133">
        <f>VLOOKUP(V133,'NP Surrogates-Update 4.7'!A:C,2,FALSE)</f>
        <v>1.1641130653464411</v>
      </c>
      <c r="X133">
        <f>VLOOKUP(V133,'NP Surrogates-Update 4.7'!A:C,3,FALSE)</f>
        <v>1.2555086048546673</v>
      </c>
      <c r="Y133" t="s">
        <v>3054</v>
      </c>
    </row>
    <row r="134" spans="1:25" hidden="1" outlineLevel="2" x14ac:dyDescent="0.3">
      <c r="A134" s="129" t="s">
        <v>216</v>
      </c>
      <c r="B134" s="129" t="s">
        <v>14</v>
      </c>
      <c r="C134">
        <v>2104008330</v>
      </c>
      <c r="D134" s="129">
        <v>2.7819470046767498</v>
      </c>
      <c r="E134" s="129">
        <f t="shared" si="45"/>
        <v>3.2385008552456012</v>
      </c>
      <c r="F134" s="129">
        <f t="shared" si="46"/>
        <v>3.4927584026213268</v>
      </c>
      <c r="G134" s="129">
        <v>9.9811676632321805E-4</v>
      </c>
      <c r="H134" s="129">
        <f t="shared" si="43"/>
        <v>1.1619207684181987E-3</v>
      </c>
      <c r="I134" s="129">
        <f t="shared" si="44"/>
        <v>1.2531441887685154E-3</v>
      </c>
      <c r="J134" s="129">
        <f t="shared" si="47"/>
        <v>1.1641130653464411</v>
      </c>
      <c r="K134" s="129">
        <f t="shared" si="48"/>
        <v>1.2555086048546673</v>
      </c>
      <c r="L134" s="129" t="str">
        <f t="shared" si="50"/>
        <v>Household</v>
      </c>
      <c r="M134" s="129" t="s">
        <v>164</v>
      </c>
      <c r="N134" s="129" t="s">
        <v>155</v>
      </c>
      <c r="O134" s="129" t="s">
        <v>162</v>
      </c>
      <c r="P134" s="129" t="s">
        <v>171</v>
      </c>
      <c r="Q134" s="129" t="s">
        <v>180</v>
      </c>
      <c r="R134" s="129" t="s">
        <v>56</v>
      </c>
      <c r="S134" s="129"/>
      <c r="T134" s="129"/>
      <c r="U134" s="129" t="str">
        <f>VLOOKUP(C134,'Surrogate NP'!A:B,2,FALSE)</f>
        <v>Household</v>
      </c>
      <c r="V134" t="str">
        <f t="shared" si="49"/>
        <v>MD-FrederickHousehold</v>
      </c>
      <c r="W134">
        <f>VLOOKUP(V134,'NP Surrogates-Update 4.7'!A:C,2,FALSE)</f>
        <v>1.1641130653464411</v>
      </c>
      <c r="X134">
        <f>VLOOKUP(V134,'NP Surrogates-Update 4.7'!A:C,3,FALSE)</f>
        <v>1.2555086048546673</v>
      </c>
      <c r="Y134" t="s">
        <v>3054</v>
      </c>
    </row>
    <row r="135" spans="1:25" hidden="1" outlineLevel="2" x14ac:dyDescent="0.3">
      <c r="A135" s="129" t="s">
        <v>216</v>
      </c>
      <c r="B135" s="129" t="s">
        <v>14</v>
      </c>
      <c r="C135">
        <v>2104008320</v>
      </c>
      <c r="D135" s="129">
        <v>3.4355126078019098</v>
      </c>
      <c r="E135" s="129">
        <f t="shared" si="45"/>
        <v>3.9993251129046268</v>
      </c>
      <c r="F135" s="129">
        <f t="shared" si="46"/>
        <v>4.3133156411819957</v>
      </c>
      <c r="G135" s="129">
        <v>1.23260534043147E-3</v>
      </c>
      <c r="H135" s="129">
        <f>G135*J135</f>
        <v>1.4348919812120721E-3</v>
      </c>
      <c r="I135" s="129">
        <f>G135*K135</f>
        <v>1.5475466113015271E-3</v>
      </c>
      <c r="J135" s="129">
        <f t="shared" si="47"/>
        <v>1.1641130653464411</v>
      </c>
      <c r="K135" s="129">
        <f t="shared" si="48"/>
        <v>1.2555086048546673</v>
      </c>
      <c r="L135" s="129" t="str">
        <f t="shared" si="50"/>
        <v>Household</v>
      </c>
      <c r="M135" s="129" t="s">
        <v>164</v>
      </c>
      <c r="N135" s="129" t="s">
        <v>155</v>
      </c>
      <c r="O135" s="129" t="s">
        <v>162</v>
      </c>
      <c r="P135" s="129" t="s">
        <v>171</v>
      </c>
      <c r="Q135" s="129" t="s">
        <v>182</v>
      </c>
      <c r="R135" s="129" t="s">
        <v>56</v>
      </c>
      <c r="S135" s="129"/>
      <c r="T135" s="129"/>
      <c r="U135" s="129" t="str">
        <f>VLOOKUP(C135,'Surrogate NP'!A:B,2,FALSE)</f>
        <v>Household</v>
      </c>
      <c r="V135" t="str">
        <f t="shared" si="49"/>
        <v>MD-FrederickHousehold</v>
      </c>
      <c r="W135">
        <f>VLOOKUP(V135,'NP Surrogates-Update 4.7'!A:C,2,FALSE)</f>
        <v>1.1641130653464411</v>
      </c>
      <c r="X135">
        <f>VLOOKUP(V135,'NP Surrogates-Update 4.7'!A:C,3,FALSE)</f>
        <v>1.2555086048546673</v>
      </c>
      <c r="Y135" t="s">
        <v>3054</v>
      </c>
    </row>
    <row r="136" spans="1:25" hidden="1" outlineLevel="2" x14ac:dyDescent="0.3">
      <c r="A136" s="129" t="s">
        <v>216</v>
      </c>
      <c r="B136" s="129" t="s">
        <v>14</v>
      </c>
      <c r="C136">
        <v>2104008310</v>
      </c>
      <c r="D136" s="129">
        <v>4.3120183031095296</v>
      </c>
      <c r="E136" s="129">
        <f t="shared" si="45"/>
        <v>5.0196768446627935</v>
      </c>
      <c r="F136" s="129">
        <f t="shared" si="46"/>
        <v>5.4137760838448354</v>
      </c>
      <c r="G136" s="129">
        <v>1.54708114776842E-3</v>
      </c>
      <c r="H136" s="129">
        <f t="shared" ref="H136:H149" si="51">G136*J136</f>
        <v>1.8009773772683858E-3</v>
      </c>
      <c r="I136" s="129">
        <f t="shared" ref="I136:I149" si="52">G136*K136</f>
        <v>1.9423736934316863E-3</v>
      </c>
      <c r="J136" s="129">
        <f t="shared" si="47"/>
        <v>1.1641130653464411</v>
      </c>
      <c r="K136" s="129">
        <f t="shared" si="48"/>
        <v>1.2555086048546673</v>
      </c>
      <c r="L136" s="129" t="str">
        <f t="shared" si="50"/>
        <v>Household</v>
      </c>
      <c r="M136" s="129" t="s">
        <v>164</v>
      </c>
      <c r="N136" s="129" t="s">
        <v>155</v>
      </c>
      <c r="O136" s="129" t="s">
        <v>162</v>
      </c>
      <c r="P136" s="129" t="s">
        <v>171</v>
      </c>
      <c r="Q136" s="129" t="s">
        <v>184</v>
      </c>
      <c r="R136" s="129" t="s">
        <v>56</v>
      </c>
      <c r="S136" s="129"/>
      <c r="T136" s="129"/>
      <c r="U136" s="129" t="str">
        <f>VLOOKUP(C136,'Surrogate NP'!A:B,2,FALSE)</f>
        <v>Household</v>
      </c>
      <c r="V136" t="str">
        <f t="shared" si="49"/>
        <v>MD-FrederickHousehold</v>
      </c>
      <c r="W136">
        <f>VLOOKUP(V136,'NP Surrogates-Update 4.7'!A:C,2,FALSE)</f>
        <v>1.1641130653464411</v>
      </c>
      <c r="X136">
        <f>VLOOKUP(V136,'NP Surrogates-Update 4.7'!A:C,3,FALSE)</f>
        <v>1.2555086048546673</v>
      </c>
      <c r="Y136" t="s">
        <v>3054</v>
      </c>
    </row>
    <row r="137" spans="1:25" hidden="1" outlineLevel="2" x14ac:dyDescent="0.3">
      <c r="A137" s="129" t="s">
        <v>216</v>
      </c>
      <c r="B137" s="129" t="s">
        <v>14</v>
      </c>
      <c r="C137">
        <v>2104008400</v>
      </c>
      <c r="D137" s="129">
        <v>1.5798730319897001</v>
      </c>
      <c r="E137" s="129">
        <f t="shared" si="45"/>
        <v>1.8391508381277057</v>
      </c>
      <c r="F137" s="129">
        <f t="shared" si="46"/>
        <v>1.9835441862409016</v>
      </c>
      <c r="G137" s="129">
        <v>5.6683242320572E-4</v>
      </c>
      <c r="H137" s="129">
        <f t="shared" si="51"/>
        <v>6.5985702971576188E-4</v>
      </c>
      <c r="I137" s="129">
        <f t="shared" si="52"/>
        <v>7.1166298484540385E-4</v>
      </c>
      <c r="J137" s="129">
        <f t="shared" si="47"/>
        <v>1.1641130653464411</v>
      </c>
      <c r="K137" s="129">
        <f t="shared" si="48"/>
        <v>1.2555086048546673</v>
      </c>
      <c r="L137" s="129" t="str">
        <f t="shared" si="50"/>
        <v>Household</v>
      </c>
      <c r="M137" s="129" t="s">
        <v>164</v>
      </c>
      <c r="N137" s="129" t="s">
        <v>155</v>
      </c>
      <c r="O137" s="129" t="s">
        <v>162</v>
      </c>
      <c r="P137" s="129" t="s">
        <v>171</v>
      </c>
      <c r="Q137" s="129" t="s">
        <v>358</v>
      </c>
      <c r="R137" s="129" t="s">
        <v>56</v>
      </c>
      <c r="S137" s="129"/>
      <c r="T137" s="129"/>
      <c r="U137" s="129" t="str">
        <f>VLOOKUP(C137,'Surrogate NP'!A:B,2,FALSE)</f>
        <v>Household</v>
      </c>
      <c r="V137" t="str">
        <f t="shared" si="49"/>
        <v>MD-FrederickHousehold</v>
      </c>
      <c r="W137">
        <f>VLOOKUP(V137,'NP Surrogates-Update 4.7'!A:C,2,FALSE)</f>
        <v>1.1641130653464411</v>
      </c>
      <c r="X137">
        <f>VLOOKUP(V137,'NP Surrogates-Update 4.7'!A:C,3,FALSE)</f>
        <v>1.2555086048546673</v>
      </c>
      <c r="Y137" t="s">
        <v>3054</v>
      </c>
    </row>
    <row r="138" spans="1:25" hidden="1" outlineLevel="2" x14ac:dyDescent="0.3">
      <c r="A138" s="129" t="s">
        <v>216</v>
      </c>
      <c r="B138" s="129" t="s">
        <v>14</v>
      </c>
      <c r="C138">
        <v>2610000500</v>
      </c>
      <c r="D138" s="129">
        <v>75.714219999999997</v>
      </c>
      <c r="E138" s="129">
        <f t="shared" si="45"/>
        <v>75.714219999999997</v>
      </c>
      <c r="F138" s="129">
        <f t="shared" si="46"/>
        <v>75.714219999999997</v>
      </c>
      <c r="G138" s="129">
        <v>0.207436219178082</v>
      </c>
      <c r="H138" s="129">
        <f t="shared" si="51"/>
        <v>0.207436219178082</v>
      </c>
      <c r="I138" s="129">
        <f t="shared" si="52"/>
        <v>0.207436219178082</v>
      </c>
      <c r="J138" s="129">
        <f t="shared" si="47"/>
        <v>1</v>
      </c>
      <c r="K138" s="129">
        <f t="shared" si="48"/>
        <v>1</v>
      </c>
      <c r="L138" s="129" t="str">
        <f t="shared" si="50"/>
        <v>No Growth</v>
      </c>
      <c r="M138" s="129" t="s">
        <v>50</v>
      </c>
      <c r="N138" s="129" t="s">
        <v>209</v>
      </c>
      <c r="O138" s="129" t="s">
        <v>365</v>
      </c>
      <c r="P138" s="129" t="s">
        <v>366</v>
      </c>
      <c r="Q138" s="129" t="s">
        <v>367</v>
      </c>
      <c r="R138" s="129" t="s">
        <v>56</v>
      </c>
      <c r="S138" s="129"/>
      <c r="T138" s="129"/>
      <c r="U138" s="129" t="str">
        <f>VLOOKUP(C138,'Surrogate NP'!A:B,2,FALSE)</f>
        <v>No Growth</v>
      </c>
      <c r="V138" t="str">
        <f t="shared" si="49"/>
        <v>MD-FrederickNo Growth</v>
      </c>
      <c r="W138">
        <f>VLOOKUP(V138,'NP Surrogates-Update 4.7'!A:C,2,FALSE)</f>
        <v>1</v>
      </c>
      <c r="X138">
        <f>VLOOKUP(V138,'NP Surrogates-Update 4.7'!A:C,3,FALSE)</f>
        <v>1</v>
      </c>
      <c r="Y138" t="s">
        <v>3049</v>
      </c>
    </row>
    <row r="139" spans="1:25" hidden="1" outlineLevel="2" x14ac:dyDescent="0.3">
      <c r="A139" s="129" t="s">
        <v>216</v>
      </c>
      <c r="B139" s="129" t="s">
        <v>14</v>
      </c>
      <c r="C139">
        <v>2610000400</v>
      </c>
      <c r="D139" s="129">
        <v>0.55770640000000005</v>
      </c>
      <c r="E139" s="129">
        <f t="shared" si="45"/>
        <v>0.55770640000000005</v>
      </c>
      <c r="F139" s="129">
        <f t="shared" si="46"/>
        <v>0.55770640000000005</v>
      </c>
      <c r="G139" s="129">
        <v>3.6671105753424699E-4</v>
      </c>
      <c r="H139" s="129">
        <f t="shared" si="51"/>
        <v>3.6671105753424699E-4</v>
      </c>
      <c r="I139" s="129">
        <f t="shared" si="52"/>
        <v>3.6671105753424699E-4</v>
      </c>
      <c r="J139" s="129">
        <f t="shared" si="47"/>
        <v>1</v>
      </c>
      <c r="K139" s="129">
        <f t="shared" si="48"/>
        <v>1</v>
      </c>
      <c r="L139" s="129" t="str">
        <f t="shared" si="50"/>
        <v>No Growth</v>
      </c>
      <c r="M139" s="129" t="s">
        <v>50</v>
      </c>
      <c r="N139" s="129" t="s">
        <v>209</v>
      </c>
      <c r="O139" s="129" t="s">
        <v>365</v>
      </c>
      <c r="P139" s="129" t="s">
        <v>366</v>
      </c>
      <c r="Q139" s="129" t="s">
        <v>369</v>
      </c>
      <c r="R139" s="129" t="s">
        <v>56</v>
      </c>
      <c r="S139" s="129"/>
      <c r="T139" s="129"/>
      <c r="U139" s="129" t="str">
        <f>VLOOKUP(C139,'Surrogate NP'!A:B,2,FALSE)</f>
        <v>No Growth</v>
      </c>
      <c r="V139" t="str">
        <f t="shared" si="49"/>
        <v>MD-FrederickNo Growth</v>
      </c>
      <c r="W139">
        <f>VLOOKUP(V139,'NP Surrogates-Update 4.7'!A:C,2,FALSE)</f>
        <v>1</v>
      </c>
      <c r="X139">
        <f>VLOOKUP(V139,'NP Surrogates-Update 4.7'!A:C,3,FALSE)</f>
        <v>1</v>
      </c>
      <c r="Y139" t="s">
        <v>3049</v>
      </c>
    </row>
    <row r="140" spans="1:25" hidden="1" outlineLevel="2" x14ac:dyDescent="0.3">
      <c r="A140" s="129" t="s">
        <v>216</v>
      </c>
      <c r="B140" s="129" t="s">
        <v>14</v>
      </c>
      <c r="C140">
        <v>2610000100</v>
      </c>
      <c r="D140" s="129">
        <v>0.69155599999999995</v>
      </c>
      <c r="E140" s="129">
        <f t="shared" si="45"/>
        <v>0.69155599999999995</v>
      </c>
      <c r="F140" s="129">
        <f t="shared" si="46"/>
        <v>0.69155599999999995</v>
      </c>
      <c r="G140" s="129">
        <v>0</v>
      </c>
      <c r="H140" s="129">
        <f t="shared" si="51"/>
        <v>0</v>
      </c>
      <c r="I140" s="129">
        <f t="shared" si="52"/>
        <v>0</v>
      </c>
      <c r="J140" s="129">
        <f t="shared" si="47"/>
        <v>1</v>
      </c>
      <c r="K140" s="129">
        <f t="shared" si="48"/>
        <v>1</v>
      </c>
      <c r="L140" s="129" t="str">
        <f t="shared" si="50"/>
        <v>No Growth</v>
      </c>
      <c r="M140" s="129" t="s">
        <v>50</v>
      </c>
      <c r="N140" s="129" t="s">
        <v>209</v>
      </c>
      <c r="O140" s="129" t="s">
        <v>365</v>
      </c>
      <c r="P140" s="129" t="s">
        <v>366</v>
      </c>
      <c r="Q140" s="129" t="s">
        <v>371</v>
      </c>
      <c r="R140" s="129" t="s">
        <v>56</v>
      </c>
      <c r="S140" s="129"/>
      <c r="T140" s="129"/>
      <c r="U140" s="129" t="str">
        <f>VLOOKUP(C140,'Surrogate NP'!A:B,2,FALSE)</f>
        <v>No Growth</v>
      </c>
      <c r="V140" t="str">
        <f t="shared" si="49"/>
        <v>MD-FrederickNo Growth</v>
      </c>
      <c r="W140">
        <f>VLOOKUP(V140,'NP Surrogates-Update 4.7'!A:C,2,FALSE)</f>
        <v>1</v>
      </c>
      <c r="X140">
        <f>VLOOKUP(V140,'NP Surrogates-Update 4.7'!A:C,3,FALSE)</f>
        <v>1</v>
      </c>
      <c r="Y140" t="s">
        <v>3049</v>
      </c>
    </row>
    <row r="141" spans="1:25" hidden="1" outlineLevel="2" x14ac:dyDescent="0.3">
      <c r="A141" s="129" t="s">
        <v>216</v>
      </c>
      <c r="B141" s="129" t="s">
        <v>14</v>
      </c>
      <c r="C141">
        <v>2610030000</v>
      </c>
      <c r="D141" s="129">
        <v>17.55696</v>
      </c>
      <c r="E141" s="129">
        <f t="shared" si="45"/>
        <v>17.55696</v>
      </c>
      <c r="F141" s="129">
        <f t="shared" si="46"/>
        <v>17.55696</v>
      </c>
      <c r="G141" s="129">
        <v>4.8101260273972601E-2</v>
      </c>
      <c r="H141" s="129">
        <f t="shared" si="51"/>
        <v>4.8101260273972601E-2</v>
      </c>
      <c r="I141" s="129">
        <f t="shared" si="52"/>
        <v>4.8101260273972601E-2</v>
      </c>
      <c r="J141" s="129">
        <f t="shared" si="47"/>
        <v>1</v>
      </c>
      <c r="K141" s="129">
        <f t="shared" si="48"/>
        <v>1</v>
      </c>
      <c r="L141" s="129" t="str">
        <f t="shared" si="50"/>
        <v>No Growth</v>
      </c>
      <c r="M141" s="129" t="s">
        <v>50</v>
      </c>
      <c r="N141" s="129" t="s">
        <v>209</v>
      </c>
      <c r="O141" s="129" t="s">
        <v>365</v>
      </c>
      <c r="P141" s="129" t="s">
        <v>162</v>
      </c>
      <c r="Q141" s="129" t="s">
        <v>373</v>
      </c>
      <c r="R141" s="129" t="s">
        <v>56</v>
      </c>
      <c r="S141" s="129"/>
      <c r="T141" s="129"/>
      <c r="U141" s="129" t="str">
        <f>VLOOKUP(C141,'Surrogate NP'!A:B,2,FALSE)</f>
        <v>No Growth</v>
      </c>
      <c r="V141" t="str">
        <f t="shared" si="49"/>
        <v>MD-FrederickNo Growth</v>
      </c>
      <c r="W141">
        <f>VLOOKUP(V141,'NP Surrogates-Update 4.7'!A:C,2,FALSE)</f>
        <v>1</v>
      </c>
      <c r="X141">
        <f>VLOOKUP(V141,'NP Surrogates-Update 4.7'!A:C,3,FALSE)</f>
        <v>1</v>
      </c>
      <c r="Y141" t="s">
        <v>3049</v>
      </c>
    </row>
    <row r="142" spans="1:25" hidden="1" outlineLevel="2" x14ac:dyDescent="0.3">
      <c r="A142" s="129" t="s">
        <v>216</v>
      </c>
      <c r="B142" s="129" t="s">
        <v>14</v>
      </c>
      <c r="C142">
        <v>2102005000</v>
      </c>
      <c r="D142" s="129">
        <v>0.11982100658394529</v>
      </c>
      <c r="E142" s="129">
        <f t="shared" si="45"/>
        <v>0.11982100658394529</v>
      </c>
      <c r="F142" s="129">
        <f t="shared" si="46"/>
        <v>0.11982100658394529</v>
      </c>
      <c r="G142" s="129">
        <v>3.8404168776905498E-4</v>
      </c>
      <c r="H142" s="129">
        <f t="shared" si="51"/>
        <v>3.8404168776905498E-4</v>
      </c>
      <c r="I142" s="129">
        <f t="shared" si="52"/>
        <v>3.8404168776905498E-4</v>
      </c>
      <c r="J142" s="129">
        <f t="shared" si="47"/>
        <v>1</v>
      </c>
      <c r="K142" s="129">
        <f t="shared" si="48"/>
        <v>1</v>
      </c>
      <c r="L142" s="129" t="str">
        <f t="shared" si="50"/>
        <v>No Growth</v>
      </c>
      <c r="M142" s="129" t="s">
        <v>1249</v>
      </c>
      <c r="N142" s="129"/>
      <c r="O142" s="129"/>
      <c r="P142" s="129"/>
      <c r="Q142" s="129"/>
      <c r="R142" s="129" t="s">
        <v>56</v>
      </c>
      <c r="S142" s="129"/>
      <c r="T142" s="129"/>
      <c r="U142" s="129" t="str">
        <f>VLOOKUP(C142,'Surrogate NP'!A:B,2,FALSE)</f>
        <v>No Growth</v>
      </c>
      <c r="V142" t="str">
        <f t="shared" si="49"/>
        <v>MD-FrederickNo Growth</v>
      </c>
      <c r="W142">
        <f>VLOOKUP(V142,'NP Surrogates-Update 4.7'!A:C,2,FALSE)</f>
        <v>1</v>
      </c>
      <c r="X142">
        <f>VLOOKUP(V142,'NP Surrogates-Update 4.7'!A:C,3,FALSE)</f>
        <v>1</v>
      </c>
      <c r="Y142" t="s">
        <v>3049</v>
      </c>
    </row>
    <row r="143" spans="1:25" hidden="1" outlineLevel="2" x14ac:dyDescent="0.3">
      <c r="A143" s="129" t="s">
        <v>216</v>
      </c>
      <c r="B143" s="129" t="s">
        <v>14</v>
      </c>
      <c r="C143">
        <v>2102004001</v>
      </c>
      <c r="D143" s="129">
        <v>9.05006708576052E-2</v>
      </c>
      <c r="E143" s="129">
        <f t="shared" si="45"/>
        <v>9.05006708576052E-2</v>
      </c>
      <c r="F143" s="129">
        <f t="shared" si="46"/>
        <v>9.05006708576052E-2</v>
      </c>
      <c r="G143" s="129">
        <v>2.9006625274873498E-4</v>
      </c>
      <c r="H143" s="129">
        <f t="shared" si="51"/>
        <v>2.9006625274873498E-4</v>
      </c>
      <c r="I143" s="129">
        <f t="shared" si="52"/>
        <v>2.9006625274873498E-4</v>
      </c>
      <c r="J143" s="129">
        <f t="shared" si="47"/>
        <v>1</v>
      </c>
      <c r="K143" s="129">
        <f t="shared" si="48"/>
        <v>1</v>
      </c>
      <c r="L143" s="129" t="str">
        <f t="shared" si="50"/>
        <v>No Growth</v>
      </c>
      <c r="M143" s="129" t="s">
        <v>1252</v>
      </c>
      <c r="N143" s="129"/>
      <c r="O143" s="129"/>
      <c r="P143" s="129"/>
      <c r="Q143" s="129"/>
      <c r="R143" s="129" t="s">
        <v>56</v>
      </c>
      <c r="S143" s="129"/>
      <c r="T143" s="129"/>
      <c r="U143" s="129" t="str">
        <f>VLOOKUP(C143,'Surrogate NP'!A:B,2,FALSE)</f>
        <v>No Growth</v>
      </c>
      <c r="V143" t="str">
        <f t="shared" si="49"/>
        <v>MD-FrederickNo Growth</v>
      </c>
      <c r="W143">
        <f>VLOOKUP(V143,'NP Surrogates-Update 4.7'!A:C,2,FALSE)</f>
        <v>1</v>
      </c>
      <c r="X143">
        <f>VLOOKUP(V143,'NP Surrogates-Update 4.7'!A:C,3,FALSE)</f>
        <v>1</v>
      </c>
      <c r="Y143" t="s">
        <v>3049</v>
      </c>
    </row>
    <row r="144" spans="1:25" hidden="1" outlineLevel="2" x14ac:dyDescent="0.3">
      <c r="A144" s="129" t="s">
        <v>216</v>
      </c>
      <c r="B144" s="129" t="s">
        <v>14</v>
      </c>
      <c r="C144">
        <v>2102006000</v>
      </c>
      <c r="D144" s="129">
        <v>21.095370500000001</v>
      </c>
      <c r="E144" s="129">
        <f t="shared" si="45"/>
        <v>21.095370500000001</v>
      </c>
      <c r="F144" s="129">
        <f t="shared" si="46"/>
        <v>21.095370500000001</v>
      </c>
      <c r="G144" s="129">
        <v>6.7613366987179499E-2</v>
      </c>
      <c r="H144" s="129">
        <f t="shared" si="51"/>
        <v>6.7613366987179499E-2</v>
      </c>
      <c r="I144" s="129">
        <f t="shared" si="52"/>
        <v>6.7613366987179499E-2</v>
      </c>
      <c r="J144" s="129">
        <f t="shared" si="47"/>
        <v>1</v>
      </c>
      <c r="K144" s="129">
        <f t="shared" si="48"/>
        <v>1</v>
      </c>
      <c r="L144" s="129" t="str">
        <f t="shared" si="50"/>
        <v>No Growth</v>
      </c>
      <c r="M144" s="129" t="s">
        <v>1247</v>
      </c>
      <c r="N144" s="129"/>
      <c r="O144" s="129"/>
      <c r="P144" s="129"/>
      <c r="Q144" s="129"/>
      <c r="R144" s="129" t="s">
        <v>56</v>
      </c>
      <c r="S144" s="129"/>
      <c r="T144" s="129"/>
      <c r="U144" s="129" t="str">
        <f>VLOOKUP(C144,'Surrogate NP'!A:B,2,FALSE)</f>
        <v>No Growth</v>
      </c>
      <c r="V144" t="str">
        <f t="shared" si="49"/>
        <v>MD-FrederickNo Growth</v>
      </c>
      <c r="W144">
        <f>VLOOKUP(V144,'NP Surrogates-Update 4.7'!A:C,2,FALSE)</f>
        <v>1</v>
      </c>
      <c r="X144">
        <f>VLOOKUP(V144,'NP Surrogates-Update 4.7'!A:C,3,FALSE)</f>
        <v>1</v>
      </c>
      <c r="Y144" t="s">
        <v>3049</v>
      </c>
    </row>
    <row r="145" spans="1:25" hidden="1" outlineLevel="2" x14ac:dyDescent="0.3">
      <c r="A145" s="129" t="s">
        <v>216</v>
      </c>
      <c r="B145" s="129" t="s">
        <v>14</v>
      </c>
      <c r="C145">
        <v>2103005000</v>
      </c>
      <c r="D145" s="129">
        <v>0.21832515641713629</v>
      </c>
      <c r="E145" s="129">
        <f t="shared" si="45"/>
        <v>0.21832515641713629</v>
      </c>
      <c r="F145" s="129">
        <f t="shared" si="46"/>
        <v>0.21832515641713629</v>
      </c>
      <c r="G145" s="129">
        <v>6.9976011672159095E-4</v>
      </c>
      <c r="H145" s="129">
        <f t="shared" si="51"/>
        <v>6.9976011672159095E-4</v>
      </c>
      <c r="I145" s="129">
        <f t="shared" si="52"/>
        <v>6.9976011672159095E-4</v>
      </c>
      <c r="J145" s="129">
        <f t="shared" si="47"/>
        <v>1</v>
      </c>
      <c r="K145" s="129">
        <f t="shared" si="48"/>
        <v>1</v>
      </c>
      <c r="L145" s="129" t="str">
        <f t="shared" si="50"/>
        <v>No Growth</v>
      </c>
      <c r="M145" s="129" t="s">
        <v>1248</v>
      </c>
      <c r="N145" s="129"/>
      <c r="O145" s="129"/>
      <c r="P145" s="129"/>
      <c r="Q145" s="129"/>
      <c r="R145" s="129" t="s">
        <v>56</v>
      </c>
      <c r="S145" s="129"/>
      <c r="T145" s="129"/>
      <c r="U145" s="129" t="str">
        <f>VLOOKUP(C145,'Surrogate NP'!A:B,2,FALSE)</f>
        <v>No Growth</v>
      </c>
      <c r="V145" t="str">
        <f t="shared" si="49"/>
        <v>MD-FrederickNo Growth</v>
      </c>
      <c r="W145">
        <f>VLOOKUP(V145,'NP Surrogates-Update 4.7'!A:C,2,FALSE)</f>
        <v>1</v>
      </c>
      <c r="X145">
        <f>VLOOKUP(V145,'NP Surrogates-Update 4.7'!A:C,3,FALSE)</f>
        <v>1</v>
      </c>
      <c r="Y145" t="s">
        <v>3049</v>
      </c>
    </row>
    <row r="146" spans="1:25" hidden="1" outlineLevel="2" x14ac:dyDescent="0.3">
      <c r="A146" s="129" t="s">
        <v>216</v>
      </c>
      <c r="B146" s="129" t="s">
        <v>14</v>
      </c>
      <c r="C146">
        <v>2102004002</v>
      </c>
      <c r="D146" s="129">
        <v>1.8220801732664518</v>
      </c>
      <c r="E146" s="129">
        <f t="shared" si="45"/>
        <v>1.8220801732664518</v>
      </c>
      <c r="F146" s="129">
        <f t="shared" si="46"/>
        <v>1.8220801732664518</v>
      </c>
      <c r="G146" s="129">
        <v>5.8400005553411903E-3</v>
      </c>
      <c r="H146" s="129">
        <f t="shared" si="51"/>
        <v>5.8400005553411903E-3</v>
      </c>
      <c r="I146" s="129">
        <f t="shared" si="52"/>
        <v>5.8400005553411903E-3</v>
      </c>
      <c r="J146" s="129">
        <f t="shared" si="47"/>
        <v>1</v>
      </c>
      <c r="K146" s="129">
        <f t="shared" si="48"/>
        <v>1</v>
      </c>
      <c r="L146" s="129" t="str">
        <f t="shared" si="50"/>
        <v>No Growth</v>
      </c>
      <c r="M146" s="129" t="s">
        <v>1252</v>
      </c>
      <c r="N146" s="129"/>
      <c r="O146" s="129"/>
      <c r="P146" s="129"/>
      <c r="Q146" s="129"/>
      <c r="R146" s="129" t="s">
        <v>56</v>
      </c>
      <c r="S146" s="129"/>
      <c r="T146" s="129"/>
      <c r="U146" s="129" t="str">
        <f>VLOOKUP(C146,'Surrogate NP'!A:B,2,FALSE)</f>
        <v>No Growth</v>
      </c>
      <c r="V146" t="str">
        <f t="shared" si="49"/>
        <v>MD-FrederickNo Growth</v>
      </c>
      <c r="W146">
        <f>VLOOKUP(V146,'NP Surrogates-Update 4.7'!A:C,2,FALSE)</f>
        <v>1</v>
      </c>
      <c r="X146">
        <f>VLOOKUP(V146,'NP Surrogates-Update 4.7'!A:C,3,FALSE)</f>
        <v>1</v>
      </c>
      <c r="Y146" t="s">
        <v>3049</v>
      </c>
    </row>
    <row r="147" spans="1:25" hidden="1" outlineLevel="2" x14ac:dyDescent="0.3">
      <c r="A147" s="129" t="s">
        <v>216</v>
      </c>
      <c r="B147" s="129" t="s">
        <v>14</v>
      </c>
      <c r="C147">
        <v>2810030000</v>
      </c>
      <c r="D147" s="129">
        <v>0.14372019999999999</v>
      </c>
      <c r="E147" s="129">
        <f t="shared" si="45"/>
        <v>0.14372019999999999</v>
      </c>
      <c r="F147" s="129">
        <f t="shared" si="46"/>
        <v>0.14372019999999999</v>
      </c>
      <c r="G147" s="129">
        <v>3.1500317808219201E-4</v>
      </c>
      <c r="H147" s="129">
        <f t="shared" si="51"/>
        <v>3.1500317808219201E-4</v>
      </c>
      <c r="I147" s="129">
        <f t="shared" si="52"/>
        <v>3.1500317808219201E-4</v>
      </c>
      <c r="J147" s="129">
        <f t="shared" si="47"/>
        <v>1</v>
      </c>
      <c r="K147" s="129">
        <f t="shared" si="48"/>
        <v>1</v>
      </c>
      <c r="L147" s="129" t="str">
        <f t="shared" si="50"/>
        <v>No Growth</v>
      </c>
      <c r="M147" s="129" t="s">
        <v>1255</v>
      </c>
      <c r="N147" s="129"/>
      <c r="O147" s="129"/>
      <c r="P147" s="129"/>
      <c r="Q147" s="129"/>
      <c r="R147" s="129" t="s">
        <v>56</v>
      </c>
      <c r="S147" s="129"/>
      <c r="T147" s="129"/>
      <c r="U147" s="129" t="str">
        <f>VLOOKUP(C147,'Surrogate NP'!A:B,2,FALSE)</f>
        <v>No Growth</v>
      </c>
      <c r="V147" t="str">
        <f t="shared" si="49"/>
        <v>MD-FrederickNo Growth</v>
      </c>
      <c r="W147">
        <f>VLOOKUP(V147,'NP Surrogates-Update 4.7'!A:C,2,FALSE)</f>
        <v>1</v>
      </c>
      <c r="X147">
        <f>VLOOKUP(V147,'NP Surrogates-Update 4.7'!A:C,3,FALSE)</f>
        <v>1</v>
      </c>
      <c r="Y147" t="s">
        <v>3049</v>
      </c>
    </row>
    <row r="148" spans="1:25" hidden="1" outlineLevel="2" x14ac:dyDescent="0.3">
      <c r="A148" s="129" t="s">
        <v>216</v>
      </c>
      <c r="B148" s="129" t="s">
        <v>14</v>
      </c>
      <c r="C148">
        <v>2810050000</v>
      </c>
      <c r="D148" s="129">
        <v>0.23591519999999999</v>
      </c>
      <c r="E148" s="129">
        <f t="shared" si="45"/>
        <v>0.23591519999999999</v>
      </c>
      <c r="F148" s="129">
        <f t="shared" si="46"/>
        <v>0.23591519999999999</v>
      </c>
      <c r="G148" s="129">
        <v>6.4634301369862997E-4</v>
      </c>
      <c r="H148" s="129">
        <f t="shared" si="51"/>
        <v>6.4634301369862997E-4</v>
      </c>
      <c r="I148" s="129">
        <f t="shared" si="52"/>
        <v>6.4634301369862997E-4</v>
      </c>
      <c r="J148" s="129">
        <f t="shared" si="47"/>
        <v>1</v>
      </c>
      <c r="K148" s="129">
        <f t="shared" si="48"/>
        <v>1</v>
      </c>
      <c r="L148" s="129" t="str">
        <f t="shared" si="50"/>
        <v>No Growth</v>
      </c>
      <c r="M148" s="129" t="s">
        <v>1256</v>
      </c>
      <c r="N148" s="129"/>
      <c r="O148" s="129"/>
      <c r="P148" s="129"/>
      <c r="Q148" s="129"/>
      <c r="R148" s="129" t="s">
        <v>56</v>
      </c>
      <c r="S148" s="129"/>
      <c r="T148" s="129"/>
      <c r="U148" s="129" t="str">
        <f>VLOOKUP(C148,'Surrogate NP'!A:B,2,FALSE)</f>
        <v>No Growth</v>
      </c>
      <c r="V148" t="str">
        <f t="shared" si="49"/>
        <v>MD-FrederickNo Growth</v>
      </c>
      <c r="W148">
        <f>VLOOKUP(V148,'NP Surrogates-Update 4.7'!A:C,2,FALSE)</f>
        <v>1</v>
      </c>
      <c r="X148">
        <f>VLOOKUP(V148,'NP Surrogates-Update 4.7'!A:C,3,FALSE)</f>
        <v>1</v>
      </c>
      <c r="Y148" t="s">
        <v>3049</v>
      </c>
    </row>
    <row r="149" spans="1:25" hidden="1" outlineLevel="2" x14ac:dyDescent="0.3">
      <c r="A149" s="129" t="s">
        <v>216</v>
      </c>
      <c r="B149" s="129" t="s">
        <v>1244</v>
      </c>
      <c r="C149">
        <v>2810060200</v>
      </c>
      <c r="D149" s="129">
        <v>5.8950530000000003E-6</v>
      </c>
      <c r="E149" s="129">
        <f t="shared" si="45"/>
        <v>5.8950530000000003E-6</v>
      </c>
      <c r="F149" s="129">
        <f t="shared" si="46"/>
        <v>5.8950530000000003E-6</v>
      </c>
      <c r="G149" s="129">
        <v>2.7207936923076899E-8</v>
      </c>
      <c r="H149" s="129">
        <f t="shared" si="51"/>
        <v>2.7207936923076899E-8</v>
      </c>
      <c r="I149" s="129">
        <f t="shared" si="52"/>
        <v>2.7207936923076899E-8</v>
      </c>
      <c r="J149" s="129">
        <f t="shared" si="47"/>
        <v>1</v>
      </c>
      <c r="K149" s="129">
        <f t="shared" si="48"/>
        <v>1</v>
      </c>
      <c r="L149" s="129" t="str">
        <f t="shared" si="50"/>
        <v>No Growth</v>
      </c>
      <c r="M149" s="129" t="s">
        <v>2120</v>
      </c>
      <c r="N149" s="129"/>
      <c r="O149" s="129"/>
      <c r="P149" s="129"/>
      <c r="Q149" s="129"/>
      <c r="R149" s="129" t="s">
        <v>56</v>
      </c>
      <c r="S149" s="129"/>
      <c r="T149" s="129"/>
      <c r="U149" s="129" t="str">
        <f>VLOOKUP(C149,'Surrogate NP'!A:B,2,FALSE)</f>
        <v>No Growth</v>
      </c>
      <c r="V149" t="str">
        <f t="shared" si="49"/>
        <v>MD-FrederickNo Growth</v>
      </c>
      <c r="W149">
        <f>VLOOKUP(V149,'NP Surrogates-Update 4.7'!A:C,2,FALSE)</f>
        <v>1</v>
      </c>
      <c r="X149">
        <f>VLOOKUP(V149,'NP Surrogates-Update 4.7'!A:C,3,FALSE)</f>
        <v>1</v>
      </c>
      <c r="Y149" t="s">
        <v>3049</v>
      </c>
    </row>
    <row r="150" spans="1:25" outlineLevel="1" collapsed="1" x14ac:dyDescent="0.3">
      <c r="A150" s="132" t="s">
        <v>3008</v>
      </c>
      <c r="B150" s="129"/>
      <c r="D150" s="129">
        <f t="shared" ref="D150:I150" si="53">SUBTOTAL(9,D103:D149)</f>
        <v>571.57600569227088</v>
      </c>
      <c r="E150" s="129">
        <f t="shared" si="53"/>
        <v>628.00300563223391</v>
      </c>
      <c r="F150" s="129">
        <f t="shared" si="53"/>
        <v>659.48015068059681</v>
      </c>
      <c r="G150" s="129">
        <f t="shared" si="53"/>
        <v>1.3646371646371143</v>
      </c>
      <c r="H150" s="129">
        <f t="shared" si="53"/>
        <v>1.4811093762229799</v>
      </c>
      <c r="I150" s="129">
        <f t="shared" si="53"/>
        <v>1.5461127018894865</v>
      </c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9"/>
    </row>
    <row r="151" spans="1:25" hidden="1" outlineLevel="2" x14ac:dyDescent="0.3">
      <c r="A151" s="129" t="s">
        <v>217</v>
      </c>
      <c r="B151" s="129" t="s">
        <v>14</v>
      </c>
      <c r="C151">
        <v>2801500141</v>
      </c>
      <c r="D151" s="129">
        <v>0.23718900000000001</v>
      </c>
      <c r="E151" s="129">
        <f t="shared" ref="E151" si="54">D151*J151</f>
        <v>0.23718900000000001</v>
      </c>
      <c r="F151" s="129">
        <f t="shared" ref="F151" si="55">D151*K151</f>
        <v>0.23718900000000001</v>
      </c>
      <c r="G151" s="129">
        <v>6.4983287671232896E-4</v>
      </c>
      <c r="H151" s="129">
        <f t="shared" ref="H151" si="56">G151*J151</f>
        <v>6.4983287671232896E-4</v>
      </c>
      <c r="I151" s="129">
        <f t="shared" ref="I151" si="57">G151*K151</f>
        <v>6.4983287671232896E-4</v>
      </c>
      <c r="J151" s="129">
        <f t="shared" si="47"/>
        <v>1</v>
      </c>
      <c r="K151" s="129">
        <f t="shared" si="48"/>
        <v>1</v>
      </c>
      <c r="L151" s="129" t="str">
        <f t="shared" si="50"/>
        <v>No Growth</v>
      </c>
      <c r="M151" s="129" t="s">
        <v>236</v>
      </c>
      <c r="N151" s="129" t="s">
        <v>68</v>
      </c>
      <c r="O151" s="129" t="s">
        <v>237</v>
      </c>
      <c r="P151" s="129" t="s">
        <v>238</v>
      </c>
      <c r="Q151" s="129" t="s">
        <v>239</v>
      </c>
      <c r="R151" s="129" t="s">
        <v>56</v>
      </c>
      <c r="S151" s="129"/>
      <c r="T151" s="129"/>
      <c r="U151" s="129" t="str">
        <f>VLOOKUP(C151,'Surrogate NP'!A:B,2,FALSE)</f>
        <v>No Growth</v>
      </c>
      <c r="V151" t="str">
        <f t="shared" si="49"/>
        <v>MD-MontgomeryNo Growth</v>
      </c>
      <c r="W151">
        <f>VLOOKUP(V151,'NP Surrogates-Update 4.7'!A:C,2,FALSE)</f>
        <v>1</v>
      </c>
      <c r="X151">
        <f>VLOOKUP(V151,'NP Surrogates-Update 4.7'!A:C,3,FALSE)</f>
        <v>1</v>
      </c>
      <c r="Y151" t="s">
        <v>3049</v>
      </c>
    </row>
    <row r="152" spans="1:25" hidden="1" outlineLevel="2" x14ac:dyDescent="0.3">
      <c r="A152" s="129" t="s">
        <v>217</v>
      </c>
      <c r="B152" s="129" t="s">
        <v>14</v>
      </c>
      <c r="C152">
        <v>2810060100</v>
      </c>
      <c r="D152" s="129">
        <v>0.564194604670192</v>
      </c>
      <c r="E152" s="129">
        <f t="shared" ref="E152:E169" si="58">D152*J152</f>
        <v>0.5971225696104564</v>
      </c>
      <c r="F152" s="129">
        <f t="shared" ref="F152:F169" si="59">D152*K152</f>
        <v>0.61600132997478385</v>
      </c>
      <c r="G152" s="129">
        <v>2.16997924873151E-3</v>
      </c>
      <c r="H152" s="129">
        <f t="shared" ref="H152:H158" si="60">G152*J152</f>
        <v>2.2966252677325267E-3</v>
      </c>
      <c r="I152" s="129">
        <f t="shared" ref="I152:I158" si="61">G152*K152</f>
        <v>2.369235884518402E-3</v>
      </c>
      <c r="J152" s="129">
        <f t="shared" ref="J152:J171" si="62">W152</f>
        <v>1.0583627788491754</v>
      </c>
      <c r="K152" s="129">
        <f t="shared" ref="K152:K171" si="63">X152</f>
        <v>1.0918242125602675</v>
      </c>
      <c r="L152" s="129" t="str">
        <f t="shared" si="50"/>
        <v>Population</v>
      </c>
      <c r="M152" s="129" t="s">
        <v>67</v>
      </c>
      <c r="N152" s="129" t="s">
        <v>68</v>
      </c>
      <c r="O152" s="129" t="s">
        <v>69</v>
      </c>
      <c r="P152" s="129" t="s">
        <v>70</v>
      </c>
      <c r="Q152" s="129" t="s">
        <v>71</v>
      </c>
      <c r="R152" s="129" t="s">
        <v>56</v>
      </c>
      <c r="S152" s="129"/>
      <c r="T152" s="129"/>
      <c r="U152" s="129" t="str">
        <f>VLOOKUP(C152,'Surrogate NP'!A:B,2,FALSE)</f>
        <v>Population</v>
      </c>
      <c r="V152" t="str">
        <f t="shared" si="49"/>
        <v>MD-MontgomeryPopulation</v>
      </c>
      <c r="W152">
        <f>VLOOKUP(V152,'NP Surrogates-Update 4.7'!A:C,2,FALSE)</f>
        <v>1.0583627788491754</v>
      </c>
      <c r="X152">
        <f>VLOOKUP(V152,'NP Surrogates-Update 4.7'!A:C,3,FALSE)</f>
        <v>1.0918242125602675</v>
      </c>
      <c r="Y152" t="s">
        <v>3051</v>
      </c>
    </row>
    <row r="153" spans="1:25" hidden="1" outlineLevel="2" x14ac:dyDescent="0.3">
      <c r="A153" s="129" t="s">
        <v>217</v>
      </c>
      <c r="B153" s="129" t="s">
        <v>14</v>
      </c>
      <c r="C153">
        <v>2810025000</v>
      </c>
      <c r="D153" s="129">
        <v>4.7051879999999997</v>
      </c>
      <c r="E153" s="129">
        <f t="shared" si="58"/>
        <v>4.9797958466877938</v>
      </c>
      <c r="F153" s="129">
        <f t="shared" si="59"/>
        <v>5.1372381830480194</v>
      </c>
      <c r="G153" s="129">
        <v>1.28909260273973E-2</v>
      </c>
      <c r="H153" s="129">
        <f t="shared" si="60"/>
        <v>1.3643276292295368E-2</v>
      </c>
      <c r="I153" s="129">
        <f t="shared" si="61"/>
        <v>1.4074625159035715E-2</v>
      </c>
      <c r="J153" s="129">
        <f t="shared" si="62"/>
        <v>1.0583627788491754</v>
      </c>
      <c r="K153" s="129">
        <f t="shared" si="63"/>
        <v>1.0918242125602675</v>
      </c>
      <c r="L153" s="129" t="str">
        <f t="shared" si="50"/>
        <v>Population</v>
      </c>
      <c r="M153" s="129" t="s">
        <v>67</v>
      </c>
      <c r="N153" s="129" t="s">
        <v>68</v>
      </c>
      <c r="O153" s="129" t="s">
        <v>69</v>
      </c>
      <c r="P153" s="129" t="s">
        <v>73</v>
      </c>
      <c r="Q153" s="129" t="s">
        <v>74</v>
      </c>
      <c r="R153" s="129" t="s">
        <v>56</v>
      </c>
      <c r="S153" s="129"/>
      <c r="T153" s="129"/>
      <c r="U153" s="129" t="str">
        <f>VLOOKUP(C153,'Surrogate NP'!A:B,2,FALSE)</f>
        <v>Population</v>
      </c>
      <c r="V153" t="str">
        <f t="shared" si="49"/>
        <v>MD-MontgomeryPopulation</v>
      </c>
      <c r="W153">
        <f>VLOOKUP(V153,'NP Surrogates-Update 4.7'!A:C,2,FALSE)</f>
        <v>1.0583627788491754</v>
      </c>
      <c r="X153">
        <f>VLOOKUP(V153,'NP Surrogates-Update 4.7'!A:C,3,FALSE)</f>
        <v>1.0918242125602675</v>
      </c>
      <c r="Y153" t="s">
        <v>3051</v>
      </c>
    </row>
    <row r="154" spans="1:25" hidden="1" outlineLevel="2" x14ac:dyDescent="0.3">
      <c r="A154" s="129" t="s">
        <v>217</v>
      </c>
      <c r="B154" s="129" t="s">
        <v>14</v>
      </c>
      <c r="C154">
        <v>2811015002</v>
      </c>
      <c r="D154" s="129">
        <v>0.85299599999999998</v>
      </c>
      <c r="E154" s="129">
        <f t="shared" si="58"/>
        <v>0.85299599999999998</v>
      </c>
      <c r="F154" s="129">
        <f t="shared" si="59"/>
        <v>0.85299599999999998</v>
      </c>
      <c r="G154" s="129">
        <v>2.33697534246575E-3</v>
      </c>
      <c r="H154" s="129">
        <f t="shared" si="60"/>
        <v>2.33697534246575E-3</v>
      </c>
      <c r="I154" s="129">
        <f t="shared" si="61"/>
        <v>2.33697534246575E-3</v>
      </c>
      <c r="J154" s="129">
        <f t="shared" si="62"/>
        <v>1</v>
      </c>
      <c r="K154" s="129">
        <f t="shared" si="63"/>
        <v>1</v>
      </c>
      <c r="L154" s="129" t="str">
        <f t="shared" si="50"/>
        <v>No Growth</v>
      </c>
      <c r="M154" s="129" t="s">
        <v>269</v>
      </c>
      <c r="N154" s="129" t="s">
        <v>68</v>
      </c>
      <c r="O154" s="129" t="s">
        <v>270</v>
      </c>
      <c r="P154" s="129" t="s">
        <v>271</v>
      </c>
      <c r="Q154" s="129" t="s">
        <v>266</v>
      </c>
      <c r="R154" s="129" t="s">
        <v>56</v>
      </c>
      <c r="S154" s="129"/>
      <c r="T154" s="129"/>
      <c r="U154" s="129" t="str">
        <f>VLOOKUP(C154,'Surrogate NP'!A:B,2,FALSE)</f>
        <v>No Growth</v>
      </c>
      <c r="V154" t="str">
        <f t="shared" si="49"/>
        <v>MD-MontgomeryNo Growth</v>
      </c>
      <c r="W154">
        <f>VLOOKUP(V154,'NP Surrogates-Update 4.7'!A:C,2,FALSE)</f>
        <v>1</v>
      </c>
      <c r="X154">
        <f>VLOOKUP(V154,'NP Surrogates-Update 4.7'!A:C,3,FALSE)</f>
        <v>1</v>
      </c>
      <c r="Y154" t="s">
        <v>3049</v>
      </c>
    </row>
    <row r="155" spans="1:25" hidden="1" outlineLevel="2" x14ac:dyDescent="0.3">
      <c r="A155" s="129" t="s">
        <v>217</v>
      </c>
      <c r="B155" s="129" t="s">
        <v>14</v>
      </c>
      <c r="C155">
        <v>2103004001</v>
      </c>
      <c r="D155" s="129">
        <v>34.745087272727297</v>
      </c>
      <c r="E155" s="129">
        <f t="shared" si="58"/>
        <v>38.14278168238161</v>
      </c>
      <c r="F155" s="129">
        <f t="shared" si="59"/>
        <v>39.704633842010331</v>
      </c>
      <c r="G155" s="129">
        <v>1.27103772588368E-4</v>
      </c>
      <c r="H155" s="129">
        <f t="shared" si="60"/>
        <v>1.3953314927059191E-4</v>
      </c>
      <c r="I155" s="129">
        <f t="shared" si="61"/>
        <v>1.4524668511972831E-4</v>
      </c>
      <c r="J155" s="129">
        <f t="shared" si="62"/>
        <v>1.0977892034918355</v>
      </c>
      <c r="K155" s="129">
        <f t="shared" si="63"/>
        <v>1.1427409443629737</v>
      </c>
      <c r="L155" s="129" t="str">
        <f t="shared" si="50"/>
        <v>Employment</v>
      </c>
      <c r="M155" s="129" t="s">
        <v>28</v>
      </c>
      <c r="N155" s="129" t="s">
        <v>155</v>
      </c>
      <c r="O155" s="129" t="s">
        <v>35</v>
      </c>
      <c r="P155" s="129" t="s">
        <v>29</v>
      </c>
      <c r="Q155" s="129" t="s">
        <v>328</v>
      </c>
      <c r="R155" s="129" t="s">
        <v>56</v>
      </c>
      <c r="S155" s="129"/>
      <c r="T155" s="129"/>
      <c r="U155" s="129" t="str">
        <f>VLOOKUP(C155,'Surrogate NP'!A:B,2,FALSE)</f>
        <v>Employment</v>
      </c>
      <c r="V155" t="str">
        <f t="shared" si="49"/>
        <v>MD-MontgomeryEmployment</v>
      </c>
      <c r="W155">
        <f>VLOOKUP(V155,'NP Surrogates-Update 4.7'!A:C,2,FALSE)</f>
        <v>1.0977892034918355</v>
      </c>
      <c r="X155">
        <f>VLOOKUP(V155,'NP Surrogates-Update 4.7'!A:C,3,FALSE)</f>
        <v>1.1427409443629737</v>
      </c>
      <c r="Y155" t="s">
        <v>3053</v>
      </c>
    </row>
    <row r="156" spans="1:25" hidden="1" outlineLevel="2" x14ac:dyDescent="0.3">
      <c r="A156" s="129" t="s">
        <v>217</v>
      </c>
      <c r="B156" s="129" t="s">
        <v>14</v>
      </c>
      <c r="C156">
        <v>2103004002</v>
      </c>
      <c r="D156" s="129">
        <v>55.226399816513798</v>
      </c>
      <c r="E156" s="129">
        <f t="shared" si="58"/>
        <v>60.626945466292334</v>
      </c>
      <c r="F156" s="129">
        <f t="shared" si="59"/>
        <v>63.109468280090134</v>
      </c>
      <c r="G156" s="129">
        <v>2.0202809416059001E-4</v>
      </c>
      <c r="H156" s="129">
        <f t="shared" si="60"/>
        <v>2.2178426057152764E-4</v>
      </c>
      <c r="I156" s="129">
        <f t="shared" si="61"/>
        <v>2.3086577510892438E-4</v>
      </c>
      <c r="J156" s="129">
        <f t="shared" si="62"/>
        <v>1.0977892034918355</v>
      </c>
      <c r="K156" s="129">
        <f t="shared" si="63"/>
        <v>1.1427409443629737</v>
      </c>
      <c r="L156" s="129" t="str">
        <f t="shared" si="50"/>
        <v>Employment</v>
      </c>
      <c r="M156" s="129" t="s">
        <v>28</v>
      </c>
      <c r="N156" s="129" t="s">
        <v>155</v>
      </c>
      <c r="O156" s="129" t="s">
        <v>35</v>
      </c>
      <c r="P156" s="129" t="s">
        <v>29</v>
      </c>
      <c r="Q156" s="129" t="s">
        <v>330</v>
      </c>
      <c r="R156" s="129" t="s">
        <v>56</v>
      </c>
      <c r="S156" s="129"/>
      <c r="T156" s="129"/>
      <c r="U156" s="129" t="str">
        <f>VLOOKUP(C156,'Surrogate NP'!A:B,2,FALSE)</f>
        <v>Employment</v>
      </c>
      <c r="V156" t="str">
        <f t="shared" si="49"/>
        <v>MD-MontgomeryEmployment</v>
      </c>
      <c r="W156">
        <f>VLOOKUP(V156,'NP Surrogates-Update 4.7'!A:C,2,FALSE)</f>
        <v>1.0977892034918355</v>
      </c>
      <c r="X156">
        <f>VLOOKUP(V156,'NP Surrogates-Update 4.7'!A:C,3,FALSE)</f>
        <v>1.1427409443629737</v>
      </c>
      <c r="Y156" t="s">
        <v>3053</v>
      </c>
    </row>
    <row r="157" spans="1:25" hidden="1" outlineLevel="2" x14ac:dyDescent="0.3">
      <c r="A157" s="129" t="s">
        <v>217</v>
      </c>
      <c r="B157" s="129" t="s">
        <v>14</v>
      </c>
      <c r="C157">
        <v>2103011000</v>
      </c>
      <c r="D157" s="129">
        <v>0.71416310000000005</v>
      </c>
      <c r="E157" s="129">
        <f t="shared" si="58"/>
        <v>0.78400054071226011</v>
      </c>
      <c r="F157" s="129">
        <f t="shared" si="59"/>
        <v>0.81610341532318886</v>
      </c>
      <c r="G157" s="129">
        <v>2.6125369477674401E-6</v>
      </c>
      <c r="H157" s="129">
        <f t="shared" si="60"/>
        <v>2.8680148549826092E-6</v>
      </c>
      <c r="I157" s="129">
        <f t="shared" si="61"/>
        <v>2.9854529388749255E-6</v>
      </c>
      <c r="J157" s="129">
        <f t="shared" si="62"/>
        <v>1.0977892034918355</v>
      </c>
      <c r="K157" s="129">
        <f t="shared" si="63"/>
        <v>1.1427409443629737</v>
      </c>
      <c r="L157" s="129" t="str">
        <f t="shared" si="50"/>
        <v>Employment</v>
      </c>
      <c r="M157" s="129" t="s">
        <v>28</v>
      </c>
      <c r="N157" s="129" t="s">
        <v>155</v>
      </c>
      <c r="O157" s="129" t="s">
        <v>35</v>
      </c>
      <c r="P157" s="129" t="s">
        <v>332</v>
      </c>
      <c r="Q157" s="129" t="s">
        <v>156</v>
      </c>
      <c r="R157" s="129" t="s">
        <v>56</v>
      </c>
      <c r="S157" s="129"/>
      <c r="T157" s="129"/>
      <c r="U157" s="129" t="str">
        <f>VLOOKUP(C157,'Surrogate NP'!A:B,2,FALSE)</f>
        <v>Employment</v>
      </c>
      <c r="V157" t="str">
        <f t="shared" si="49"/>
        <v>MD-MontgomeryEmployment</v>
      </c>
      <c r="W157">
        <f>VLOOKUP(V157,'NP Surrogates-Update 4.7'!A:C,2,FALSE)</f>
        <v>1.0977892034918355</v>
      </c>
      <c r="X157">
        <f>VLOOKUP(V157,'NP Surrogates-Update 4.7'!A:C,3,FALSE)</f>
        <v>1.1427409443629737</v>
      </c>
      <c r="Y157" t="s">
        <v>3053</v>
      </c>
    </row>
    <row r="158" spans="1:25" hidden="1" outlineLevel="2" x14ac:dyDescent="0.3">
      <c r="A158" s="129" t="s">
        <v>217</v>
      </c>
      <c r="B158" s="129" t="s">
        <v>14</v>
      </c>
      <c r="C158">
        <v>2103007000</v>
      </c>
      <c r="D158" s="129">
        <v>42.829663070023599</v>
      </c>
      <c r="E158" s="129">
        <f t="shared" si="58"/>
        <v>47.017941707464892</v>
      </c>
      <c r="F158" s="129">
        <f t="shared" si="59"/>
        <v>48.94320962338675</v>
      </c>
      <c r="G158" s="129">
        <v>0.13399937569739601</v>
      </c>
      <c r="H158" s="129">
        <f t="shared" si="60"/>
        <v>0.14710306791524758</v>
      </c>
      <c r="I158" s="129">
        <f t="shared" si="61"/>
        <v>0.15312657312849121</v>
      </c>
      <c r="J158" s="129">
        <f t="shared" si="62"/>
        <v>1.0977892034918355</v>
      </c>
      <c r="K158" s="129">
        <f t="shared" si="63"/>
        <v>1.1427409443629737</v>
      </c>
      <c r="L158" s="129" t="str">
        <f t="shared" si="50"/>
        <v>Employment</v>
      </c>
      <c r="M158" s="129" t="s">
        <v>30</v>
      </c>
      <c r="N158" s="129" t="s">
        <v>155</v>
      </c>
      <c r="O158" s="129" t="s">
        <v>35</v>
      </c>
      <c r="P158" s="129" t="s">
        <v>31</v>
      </c>
      <c r="Q158" s="129" t="s">
        <v>156</v>
      </c>
      <c r="R158" s="129" t="s">
        <v>56</v>
      </c>
      <c r="S158" s="129"/>
      <c r="T158" s="129"/>
      <c r="U158" s="129" t="str">
        <f>VLOOKUP(C158,'Surrogate NP'!A:B,2,FALSE)</f>
        <v>Employment</v>
      </c>
      <c r="V158" t="str">
        <f t="shared" si="49"/>
        <v>MD-MontgomeryEmployment</v>
      </c>
      <c r="W158">
        <f>VLOOKUP(V158,'NP Surrogates-Update 4.7'!A:C,2,FALSE)</f>
        <v>1.0977892034918355</v>
      </c>
      <c r="X158">
        <f>VLOOKUP(V158,'NP Surrogates-Update 4.7'!A:C,3,FALSE)</f>
        <v>1.1427409443629737</v>
      </c>
      <c r="Y158" t="s">
        <v>3053</v>
      </c>
    </row>
    <row r="159" spans="1:25" hidden="1" outlineLevel="2" x14ac:dyDescent="0.3">
      <c r="A159" s="129" t="s">
        <v>217</v>
      </c>
      <c r="B159" s="129" t="s">
        <v>14</v>
      </c>
      <c r="C159">
        <v>2103006000</v>
      </c>
      <c r="D159" s="129">
        <v>566.76700951704402</v>
      </c>
      <c r="E159" s="129">
        <f t="shared" si="58"/>
        <v>622.19070394316532</v>
      </c>
      <c r="F159" s="129">
        <f t="shared" si="59"/>
        <v>647.66786768928534</v>
      </c>
      <c r="G159" s="129">
        <v>1.7732202403039401</v>
      </c>
      <c r="H159" s="129">
        <f t="shared" ref="H159:H181" si="64">G159*J159</f>
        <v>1.9466220352188635</v>
      </c>
      <c r="I159" s="129">
        <f t="shared" ref="I159:I181" si="65">G159*K159</f>
        <v>2.0263313719684635</v>
      </c>
      <c r="J159" s="129">
        <f t="shared" si="62"/>
        <v>1.0977892034918355</v>
      </c>
      <c r="K159" s="129">
        <f t="shared" si="63"/>
        <v>1.1427409443629737</v>
      </c>
      <c r="L159" s="129" t="str">
        <f t="shared" si="50"/>
        <v>Employment</v>
      </c>
      <c r="M159" s="129" t="s">
        <v>32</v>
      </c>
      <c r="N159" s="129" t="s">
        <v>155</v>
      </c>
      <c r="O159" s="129" t="s">
        <v>35</v>
      </c>
      <c r="P159" s="129" t="s">
        <v>33</v>
      </c>
      <c r="Q159" s="129" t="s">
        <v>158</v>
      </c>
      <c r="R159" s="129" t="s">
        <v>56</v>
      </c>
      <c r="S159" s="129"/>
      <c r="T159" s="129"/>
      <c r="U159" s="129" t="str">
        <f>VLOOKUP(C159,'Surrogate NP'!A:B,2,FALSE)</f>
        <v>Employment</v>
      </c>
      <c r="V159" t="str">
        <f t="shared" si="49"/>
        <v>MD-MontgomeryEmployment</v>
      </c>
      <c r="W159">
        <f>VLOOKUP(V159,'NP Surrogates-Update 4.7'!A:C,2,FALSE)</f>
        <v>1.0977892034918355</v>
      </c>
      <c r="X159">
        <f>VLOOKUP(V159,'NP Surrogates-Update 4.7'!A:C,3,FALSE)</f>
        <v>1.1427409443629737</v>
      </c>
      <c r="Y159" t="s">
        <v>3053</v>
      </c>
    </row>
    <row r="160" spans="1:25" hidden="1" outlineLevel="2" x14ac:dyDescent="0.3">
      <c r="A160" s="129" t="s">
        <v>217</v>
      </c>
      <c r="B160" s="129" t="s">
        <v>14</v>
      </c>
      <c r="C160">
        <v>2103008000</v>
      </c>
      <c r="D160" s="129">
        <v>21.3971420531227</v>
      </c>
      <c r="E160" s="129">
        <f t="shared" si="58"/>
        <v>23.489551531499227</v>
      </c>
      <c r="F160" s="129">
        <f t="shared" si="59"/>
        <v>24.45139031645413</v>
      </c>
      <c r="G160" s="129">
        <v>7.8274590482778399E-5</v>
      </c>
      <c r="H160" s="129">
        <f t="shared" si="64"/>
        <v>8.5929000339738908E-5</v>
      </c>
      <c r="I160" s="129">
        <f t="shared" si="65"/>
        <v>8.9447579447915213E-5</v>
      </c>
      <c r="J160" s="129">
        <f t="shared" si="62"/>
        <v>1.0977892034918355</v>
      </c>
      <c r="K160" s="129">
        <f t="shared" si="63"/>
        <v>1.1427409443629737</v>
      </c>
      <c r="L160" s="129" t="str">
        <f t="shared" si="50"/>
        <v>Employment</v>
      </c>
      <c r="M160" s="129" t="s">
        <v>334</v>
      </c>
      <c r="N160" s="129" t="s">
        <v>155</v>
      </c>
      <c r="O160" s="129" t="s">
        <v>35</v>
      </c>
      <c r="P160" s="129" t="s">
        <v>171</v>
      </c>
      <c r="Q160" s="129" t="s">
        <v>159</v>
      </c>
      <c r="R160" s="129" t="s">
        <v>56</v>
      </c>
      <c r="S160" s="129"/>
      <c r="T160" s="129"/>
      <c r="U160" s="129" t="str">
        <f>VLOOKUP(C160,'Surrogate NP'!A:B,2,FALSE)</f>
        <v>Employment</v>
      </c>
      <c r="V160" t="str">
        <f t="shared" si="49"/>
        <v>MD-MontgomeryEmployment</v>
      </c>
      <c r="W160">
        <f>VLOOKUP(V160,'NP Surrogates-Update 4.7'!A:C,2,FALSE)</f>
        <v>1.0977892034918355</v>
      </c>
      <c r="X160">
        <f>VLOOKUP(V160,'NP Surrogates-Update 4.7'!A:C,3,FALSE)</f>
        <v>1.1427409443629737</v>
      </c>
      <c r="Y160" t="s">
        <v>3053</v>
      </c>
    </row>
    <row r="161" spans="1:25" hidden="1" outlineLevel="2" x14ac:dyDescent="0.3">
      <c r="A161" s="129" t="s">
        <v>217</v>
      </c>
      <c r="B161" s="129" t="s">
        <v>14</v>
      </c>
      <c r="C161">
        <v>2102001000</v>
      </c>
      <c r="D161" s="129">
        <v>10.355487277353699</v>
      </c>
      <c r="E161" s="129">
        <f t="shared" si="58"/>
        <v>10.355487277353699</v>
      </c>
      <c r="F161" s="129">
        <f t="shared" si="59"/>
        <v>10.355487277353699</v>
      </c>
      <c r="G161" s="129">
        <v>0</v>
      </c>
      <c r="H161" s="129">
        <f t="shared" si="64"/>
        <v>0</v>
      </c>
      <c r="I161" s="129">
        <f t="shared" si="65"/>
        <v>0</v>
      </c>
      <c r="J161" s="129">
        <f t="shared" si="62"/>
        <v>1</v>
      </c>
      <c r="K161" s="129">
        <f t="shared" si="63"/>
        <v>1</v>
      </c>
      <c r="L161" s="129" t="str">
        <f t="shared" si="50"/>
        <v>No Growth</v>
      </c>
      <c r="M161" s="129" t="s">
        <v>336</v>
      </c>
      <c r="N161" s="129" t="s">
        <v>155</v>
      </c>
      <c r="O161" s="129" t="s">
        <v>36</v>
      </c>
      <c r="P161" s="129" t="s">
        <v>337</v>
      </c>
      <c r="Q161" s="129" t="s">
        <v>159</v>
      </c>
      <c r="R161" s="129" t="s">
        <v>56</v>
      </c>
      <c r="S161" s="129"/>
      <c r="T161" s="129"/>
      <c r="U161" s="129" t="str">
        <f>VLOOKUP(C161,'Surrogate NP'!A:B,2,FALSE)</f>
        <v>No Growth</v>
      </c>
      <c r="V161" t="str">
        <f t="shared" si="49"/>
        <v>MD-MontgomeryNo Growth</v>
      </c>
      <c r="W161">
        <f>VLOOKUP(V161,'NP Surrogates-Update 4.7'!A:C,2,FALSE)</f>
        <v>1</v>
      </c>
      <c r="X161">
        <f>VLOOKUP(V161,'NP Surrogates-Update 4.7'!A:C,3,FALSE)</f>
        <v>1</v>
      </c>
      <c r="Y161" t="s">
        <v>3049</v>
      </c>
    </row>
    <row r="162" spans="1:25" hidden="1" outlineLevel="2" x14ac:dyDescent="0.3">
      <c r="A162" s="129" t="s">
        <v>217</v>
      </c>
      <c r="B162" s="129" t="s">
        <v>14</v>
      </c>
      <c r="C162">
        <v>2102002000</v>
      </c>
      <c r="D162" s="129">
        <v>165.60681933842301</v>
      </c>
      <c r="E162" s="129">
        <f t="shared" si="58"/>
        <v>165.60681933842301</v>
      </c>
      <c r="F162" s="129">
        <f t="shared" si="59"/>
        <v>165.60681933842301</v>
      </c>
      <c r="G162" s="129">
        <v>0.53079108762315097</v>
      </c>
      <c r="H162" s="129">
        <f t="shared" si="64"/>
        <v>0.53079108762315097</v>
      </c>
      <c r="I162" s="129">
        <f t="shared" si="65"/>
        <v>0.53079108762315097</v>
      </c>
      <c r="J162" s="129">
        <f t="shared" si="62"/>
        <v>1</v>
      </c>
      <c r="K162" s="129">
        <f t="shared" si="63"/>
        <v>1</v>
      </c>
      <c r="L162" s="129" t="str">
        <f t="shared" si="50"/>
        <v>No Growth</v>
      </c>
      <c r="M162" s="129" t="s">
        <v>336</v>
      </c>
      <c r="N162" s="129" t="s">
        <v>155</v>
      </c>
      <c r="O162" s="129" t="s">
        <v>36</v>
      </c>
      <c r="P162" s="129" t="s">
        <v>339</v>
      </c>
      <c r="Q162" s="129" t="s">
        <v>159</v>
      </c>
      <c r="R162" s="129" t="s">
        <v>56</v>
      </c>
      <c r="S162" s="129"/>
      <c r="T162" s="129"/>
      <c r="U162" s="129" t="str">
        <f>VLOOKUP(C162,'Surrogate NP'!A:B,2,FALSE)</f>
        <v>No Growth</v>
      </c>
      <c r="V162" t="str">
        <f t="shared" si="49"/>
        <v>MD-MontgomeryNo Growth</v>
      </c>
      <c r="W162">
        <f>VLOOKUP(V162,'NP Surrogates-Update 4.7'!A:C,2,FALSE)</f>
        <v>1</v>
      </c>
      <c r="X162">
        <f>VLOOKUP(V162,'NP Surrogates-Update 4.7'!A:C,3,FALSE)</f>
        <v>1</v>
      </c>
      <c r="Y162" t="s">
        <v>3049</v>
      </c>
    </row>
    <row r="163" spans="1:25" hidden="1" outlineLevel="2" x14ac:dyDescent="0.3">
      <c r="A163" s="129" t="s">
        <v>217</v>
      </c>
      <c r="B163" s="129" t="s">
        <v>14</v>
      </c>
      <c r="C163">
        <v>2102011000</v>
      </c>
      <c r="D163" s="129">
        <v>5.0396669999999998E-2</v>
      </c>
      <c r="E163" s="129">
        <f t="shared" si="58"/>
        <v>5.0396669999999998E-2</v>
      </c>
      <c r="F163" s="129">
        <f t="shared" si="59"/>
        <v>5.0396669999999998E-2</v>
      </c>
      <c r="G163" s="129">
        <v>1.6152778846153799E-4</v>
      </c>
      <c r="H163" s="129">
        <f t="shared" si="64"/>
        <v>1.6152778846153799E-4</v>
      </c>
      <c r="I163" s="129">
        <f t="shared" si="65"/>
        <v>1.6152778846153799E-4</v>
      </c>
      <c r="J163" s="129">
        <f t="shared" si="62"/>
        <v>1</v>
      </c>
      <c r="K163" s="129">
        <f t="shared" si="63"/>
        <v>1</v>
      </c>
      <c r="L163" s="129" t="str">
        <f t="shared" si="50"/>
        <v>No Growth</v>
      </c>
      <c r="M163" s="129" t="s">
        <v>34</v>
      </c>
      <c r="N163" s="129" t="s">
        <v>155</v>
      </c>
      <c r="O163" s="129" t="s">
        <v>36</v>
      </c>
      <c r="P163" s="129" t="s">
        <v>332</v>
      </c>
      <c r="Q163" s="129" t="s">
        <v>159</v>
      </c>
      <c r="R163" s="129" t="s">
        <v>56</v>
      </c>
      <c r="S163" s="129"/>
      <c r="T163" s="129"/>
      <c r="U163" s="129" t="str">
        <f>VLOOKUP(C163,'Surrogate NP'!A:B,2,FALSE)</f>
        <v>No Growth</v>
      </c>
      <c r="V163" t="str">
        <f t="shared" si="49"/>
        <v>MD-MontgomeryNo Growth</v>
      </c>
      <c r="W163">
        <f>VLOOKUP(V163,'NP Surrogates-Update 4.7'!A:C,2,FALSE)</f>
        <v>1</v>
      </c>
      <c r="X163">
        <f>VLOOKUP(V163,'NP Surrogates-Update 4.7'!A:C,3,FALSE)</f>
        <v>1</v>
      </c>
      <c r="Y163" t="s">
        <v>3049</v>
      </c>
    </row>
    <row r="164" spans="1:25" hidden="1" outlineLevel="2" x14ac:dyDescent="0.3">
      <c r="A164" s="129" t="s">
        <v>217</v>
      </c>
      <c r="B164" s="129" t="s">
        <v>14</v>
      </c>
      <c r="C164">
        <v>2102008000</v>
      </c>
      <c r="D164" s="129">
        <v>3.5573890000000001</v>
      </c>
      <c r="E164" s="129">
        <f t="shared" si="58"/>
        <v>3.5573890000000001</v>
      </c>
      <c r="F164" s="129">
        <f t="shared" si="59"/>
        <v>3.5573890000000001</v>
      </c>
      <c r="G164" s="129">
        <v>1.1116840625000001E-2</v>
      </c>
      <c r="H164" s="129">
        <f t="shared" si="64"/>
        <v>1.1116840625000001E-2</v>
      </c>
      <c r="I164" s="129">
        <f t="shared" si="65"/>
        <v>1.1116840625000001E-2</v>
      </c>
      <c r="J164" s="129">
        <f t="shared" si="62"/>
        <v>1</v>
      </c>
      <c r="K164" s="129">
        <f t="shared" si="63"/>
        <v>1</v>
      </c>
      <c r="L164" s="129" t="str">
        <f t="shared" si="50"/>
        <v>No Growth</v>
      </c>
      <c r="M164" s="129" t="s">
        <v>342</v>
      </c>
      <c r="N164" s="129" t="s">
        <v>155</v>
      </c>
      <c r="O164" s="129" t="s">
        <v>36</v>
      </c>
      <c r="P164" s="129" t="s">
        <v>171</v>
      </c>
      <c r="Q164" s="129" t="s">
        <v>159</v>
      </c>
      <c r="R164" s="129" t="s">
        <v>56</v>
      </c>
      <c r="S164" s="129"/>
      <c r="T164" s="129"/>
      <c r="U164" s="129" t="str">
        <f>VLOOKUP(C164,'Surrogate NP'!A:B,2,FALSE)</f>
        <v>No Growth</v>
      </c>
      <c r="V164" t="str">
        <f t="shared" si="49"/>
        <v>MD-MontgomeryNo Growth</v>
      </c>
      <c r="W164">
        <f>VLOOKUP(V164,'NP Surrogates-Update 4.7'!A:C,2,FALSE)</f>
        <v>1</v>
      </c>
      <c r="X164">
        <f>VLOOKUP(V164,'NP Surrogates-Update 4.7'!A:C,3,FALSE)</f>
        <v>1</v>
      </c>
      <c r="Y164" t="s">
        <v>3049</v>
      </c>
    </row>
    <row r="165" spans="1:25" hidden="1" outlineLevel="2" x14ac:dyDescent="0.3">
      <c r="A165" s="129" t="s">
        <v>217</v>
      </c>
      <c r="B165" s="129" t="s">
        <v>14</v>
      </c>
      <c r="C165">
        <v>2104004000</v>
      </c>
      <c r="D165" s="129">
        <v>59.225842</v>
      </c>
      <c r="E165" s="129">
        <f t="shared" si="58"/>
        <v>64.097624287056732</v>
      </c>
      <c r="F165" s="129">
        <f t="shared" si="59"/>
        <v>66.657670816653095</v>
      </c>
      <c r="G165" s="129">
        <v>1.8839893245873801E-4</v>
      </c>
      <c r="H165" s="129">
        <f t="shared" si="64"/>
        <v>2.0389619769057511E-4</v>
      </c>
      <c r="I165" s="129">
        <f t="shared" si="65"/>
        <v>2.1203977179494414E-4</v>
      </c>
      <c r="J165" s="129">
        <f t="shared" si="62"/>
        <v>1.0822577125548798</v>
      </c>
      <c r="K165" s="129">
        <f t="shared" si="63"/>
        <v>1.1254828731122657</v>
      </c>
      <c r="L165" s="129" t="str">
        <f t="shared" si="50"/>
        <v>Household</v>
      </c>
      <c r="M165" s="129" t="s">
        <v>161</v>
      </c>
      <c r="N165" s="129" t="s">
        <v>155</v>
      </c>
      <c r="O165" s="129" t="s">
        <v>162</v>
      </c>
      <c r="P165" s="129" t="s">
        <v>29</v>
      </c>
      <c r="Q165" s="129" t="s">
        <v>156</v>
      </c>
      <c r="R165" s="129" t="s">
        <v>56</v>
      </c>
      <c r="S165" s="129"/>
      <c r="T165" s="129"/>
      <c r="U165" s="129" t="str">
        <f>VLOOKUP(C165,'Surrogate NP'!A:B,2,FALSE)</f>
        <v>Household</v>
      </c>
      <c r="V165" t="str">
        <f t="shared" si="49"/>
        <v>MD-MontgomeryHousehold</v>
      </c>
      <c r="W165">
        <f>VLOOKUP(V165,'NP Surrogates-Update 4.7'!A:C,2,FALSE)</f>
        <v>1.0822577125548798</v>
      </c>
      <c r="X165">
        <f>VLOOKUP(V165,'NP Surrogates-Update 4.7'!A:C,3,FALSE)</f>
        <v>1.1254828731122657</v>
      </c>
      <c r="Y165" t="s">
        <v>3054</v>
      </c>
    </row>
    <row r="166" spans="1:25" hidden="1" outlineLevel="2" x14ac:dyDescent="0.3">
      <c r="A166" s="129" t="s">
        <v>217</v>
      </c>
      <c r="B166" s="129" t="s">
        <v>14</v>
      </c>
      <c r="C166">
        <v>2104009000</v>
      </c>
      <c r="D166" s="129">
        <v>2.70351299726034</v>
      </c>
      <c r="E166" s="129">
        <f t="shared" si="58"/>
        <v>2.9258977922773624</v>
      </c>
      <c r="F166" s="129">
        <f t="shared" si="59"/>
        <v>3.0427575756529204</v>
      </c>
      <c r="G166" s="129">
        <v>9.6997593627842196E-4</v>
      </c>
      <c r="H166" s="129">
        <f t="shared" si="64"/>
        <v>1.0497639380299627E-3</v>
      </c>
      <c r="I166" s="129">
        <f t="shared" si="65"/>
        <v>1.0916913036123983E-3</v>
      </c>
      <c r="J166" s="129">
        <f t="shared" si="62"/>
        <v>1.0822577125548798</v>
      </c>
      <c r="K166" s="129">
        <f t="shared" si="63"/>
        <v>1.1254828731122657</v>
      </c>
      <c r="L166" s="129" t="str">
        <f t="shared" si="50"/>
        <v>Household</v>
      </c>
      <c r="M166" s="129" t="s">
        <v>164</v>
      </c>
      <c r="N166" s="129" t="s">
        <v>155</v>
      </c>
      <c r="O166" s="129" t="s">
        <v>162</v>
      </c>
      <c r="P166" s="129" t="s">
        <v>165</v>
      </c>
      <c r="Q166" s="129" t="s">
        <v>156</v>
      </c>
      <c r="R166" s="129" t="s">
        <v>56</v>
      </c>
      <c r="S166" s="129"/>
      <c r="T166" s="129"/>
      <c r="U166" s="129" t="str">
        <f>VLOOKUP(C166,'Surrogate NP'!A:B,2,FALSE)</f>
        <v>Household</v>
      </c>
      <c r="V166" t="str">
        <f t="shared" si="49"/>
        <v>MD-MontgomeryHousehold</v>
      </c>
      <c r="W166">
        <f>VLOOKUP(V166,'NP Surrogates-Update 4.7'!A:C,2,FALSE)</f>
        <v>1.0822577125548798</v>
      </c>
      <c r="X166">
        <f>VLOOKUP(V166,'NP Surrogates-Update 4.7'!A:C,3,FALSE)</f>
        <v>1.1254828731122657</v>
      </c>
      <c r="Y166" t="s">
        <v>3054</v>
      </c>
    </row>
    <row r="167" spans="1:25" hidden="1" outlineLevel="2" x14ac:dyDescent="0.3">
      <c r="A167" s="129" t="s">
        <v>217</v>
      </c>
      <c r="B167" s="129" t="s">
        <v>14</v>
      </c>
      <c r="C167">
        <v>2104011000</v>
      </c>
      <c r="D167" s="129">
        <v>0.65991155999999995</v>
      </c>
      <c r="E167" s="129">
        <f t="shared" si="58"/>
        <v>0.71419437541412223</v>
      </c>
      <c r="F167" s="129">
        <f t="shared" si="59"/>
        <v>0.74271915854879722</v>
      </c>
      <c r="G167" s="129">
        <v>2.3676539891637701E-4</v>
      </c>
      <c r="H167" s="129">
        <f t="shared" si="64"/>
        <v>2.5624117904338178E-4</v>
      </c>
      <c r="I167" s="129">
        <f t="shared" si="65"/>
        <v>2.664754014259757E-4</v>
      </c>
      <c r="J167" s="129">
        <f t="shared" si="62"/>
        <v>1.0822577125548798</v>
      </c>
      <c r="K167" s="129">
        <f t="shared" si="63"/>
        <v>1.1254828731122657</v>
      </c>
      <c r="L167" s="129" t="str">
        <f t="shared" si="50"/>
        <v>Household</v>
      </c>
      <c r="M167" s="129" t="s">
        <v>161</v>
      </c>
      <c r="N167" s="129" t="s">
        <v>155</v>
      </c>
      <c r="O167" s="129" t="s">
        <v>162</v>
      </c>
      <c r="P167" s="129" t="s">
        <v>332</v>
      </c>
      <c r="Q167" s="129" t="s">
        <v>344</v>
      </c>
      <c r="R167" s="129" t="s">
        <v>56</v>
      </c>
      <c r="S167" s="129"/>
      <c r="T167" s="129"/>
      <c r="U167" s="129" t="str">
        <f>VLOOKUP(C167,'Surrogate NP'!A:B,2,FALSE)</f>
        <v>Household</v>
      </c>
      <c r="V167" t="str">
        <f t="shared" si="49"/>
        <v>MD-MontgomeryHousehold</v>
      </c>
      <c r="W167">
        <f>VLOOKUP(V167,'NP Surrogates-Update 4.7'!A:C,2,FALSE)</f>
        <v>1.0822577125548798</v>
      </c>
      <c r="X167">
        <f>VLOOKUP(V167,'NP Surrogates-Update 4.7'!A:C,3,FALSE)</f>
        <v>1.1254828731122657</v>
      </c>
      <c r="Y167" t="s">
        <v>3054</v>
      </c>
    </row>
    <row r="168" spans="1:25" hidden="1" outlineLevel="2" x14ac:dyDescent="0.3">
      <c r="A168" s="129" t="s">
        <v>217</v>
      </c>
      <c r="B168" s="129" t="s">
        <v>14</v>
      </c>
      <c r="C168">
        <v>2104007000</v>
      </c>
      <c r="D168" s="129">
        <v>38.532427887258301</v>
      </c>
      <c r="E168" s="129">
        <f t="shared" si="58"/>
        <v>41.702017264450028</v>
      </c>
      <c r="F168" s="129">
        <f t="shared" si="59"/>
        <v>43.36758764654266</v>
      </c>
      <c r="G168" s="129">
        <v>0.104830257124162</v>
      </c>
      <c r="H168" s="129">
        <f t="shared" si="64"/>
        <v>0.11345335428173545</v>
      </c>
      <c r="I168" s="129">
        <f t="shared" si="65"/>
        <v>0.1179846589771994</v>
      </c>
      <c r="J168" s="129">
        <f t="shared" si="62"/>
        <v>1.0822577125548798</v>
      </c>
      <c r="K168" s="129">
        <f t="shared" si="63"/>
        <v>1.1254828731122657</v>
      </c>
      <c r="L168" s="129" t="str">
        <f t="shared" si="50"/>
        <v>Household</v>
      </c>
      <c r="M168" s="129" t="s">
        <v>167</v>
      </c>
      <c r="N168" s="129" t="s">
        <v>155</v>
      </c>
      <c r="O168" s="129" t="s">
        <v>162</v>
      </c>
      <c r="P168" s="129" t="s">
        <v>31</v>
      </c>
      <c r="Q168" s="129" t="s">
        <v>156</v>
      </c>
      <c r="R168" s="129" t="s">
        <v>56</v>
      </c>
      <c r="S168" s="129"/>
      <c r="T168" s="129"/>
      <c r="U168" s="129" t="str">
        <f>VLOOKUP(C168,'Surrogate NP'!A:B,2,FALSE)</f>
        <v>Household</v>
      </c>
      <c r="V168" t="str">
        <f t="shared" si="49"/>
        <v>MD-MontgomeryHousehold</v>
      </c>
      <c r="W168">
        <f>VLOOKUP(V168,'NP Surrogates-Update 4.7'!A:C,2,FALSE)</f>
        <v>1.0822577125548798</v>
      </c>
      <c r="X168">
        <f>VLOOKUP(V168,'NP Surrogates-Update 4.7'!A:C,3,FALSE)</f>
        <v>1.1254828731122657</v>
      </c>
      <c r="Y168" t="s">
        <v>3054</v>
      </c>
    </row>
    <row r="169" spans="1:25" hidden="1" outlineLevel="2" x14ac:dyDescent="0.3">
      <c r="A169" s="129" t="s">
        <v>217</v>
      </c>
      <c r="B169" s="129" t="s">
        <v>14</v>
      </c>
      <c r="C169">
        <v>2104006000</v>
      </c>
      <c r="D169" s="129">
        <v>798.51221281672997</v>
      </c>
      <c r="E169" s="129">
        <f t="shared" si="58"/>
        <v>864.19600089016956</v>
      </c>
      <c r="F169" s="129">
        <f t="shared" si="59"/>
        <v>898.7118194962062</v>
      </c>
      <c r="G169" s="129">
        <v>2.1724102314881901</v>
      </c>
      <c r="H169" s="129">
        <f t="shared" si="64"/>
        <v>2.3511077278612253</v>
      </c>
      <c r="I169" s="129">
        <f t="shared" si="65"/>
        <v>2.4450105089138106</v>
      </c>
      <c r="J169" s="129">
        <f t="shared" si="62"/>
        <v>1.0822577125548798</v>
      </c>
      <c r="K169" s="129">
        <f t="shared" si="63"/>
        <v>1.1254828731122657</v>
      </c>
      <c r="L169" s="129" t="str">
        <f t="shared" si="50"/>
        <v>Household</v>
      </c>
      <c r="M169" s="129" t="s">
        <v>169</v>
      </c>
      <c r="N169" s="129" t="s">
        <v>155</v>
      </c>
      <c r="O169" s="129" t="s">
        <v>162</v>
      </c>
      <c r="P169" s="129" t="s">
        <v>33</v>
      </c>
      <c r="Q169" s="129" t="s">
        <v>156</v>
      </c>
      <c r="R169" s="129" t="s">
        <v>56</v>
      </c>
      <c r="S169" s="129"/>
      <c r="T169" s="129"/>
      <c r="U169" s="129" t="str">
        <f>VLOOKUP(C169,'Surrogate NP'!A:B,2,FALSE)</f>
        <v>Household</v>
      </c>
      <c r="V169" t="str">
        <f t="shared" si="49"/>
        <v>MD-MontgomeryHousehold</v>
      </c>
      <c r="W169">
        <f>VLOOKUP(V169,'NP Surrogates-Update 4.7'!A:C,2,FALSE)</f>
        <v>1.0822577125548798</v>
      </c>
      <c r="X169">
        <f>VLOOKUP(V169,'NP Surrogates-Update 4.7'!A:C,3,FALSE)</f>
        <v>1.1254828731122657</v>
      </c>
      <c r="Y169" t="s">
        <v>3054</v>
      </c>
    </row>
    <row r="170" spans="1:25" hidden="1" outlineLevel="2" x14ac:dyDescent="0.3">
      <c r="A170" s="129" t="s">
        <v>217</v>
      </c>
      <c r="B170" s="129" t="s">
        <v>14</v>
      </c>
      <c r="C170">
        <v>2104008100</v>
      </c>
      <c r="D170" s="129">
        <v>10.360622493564399</v>
      </c>
      <c r="E170" s="129">
        <f t="shared" ref="E170:E196" si="66">D170*J170</f>
        <v>11.212863600529642</v>
      </c>
      <c r="F170" s="129">
        <f t="shared" ref="F170:F196" si="67">D170*K170</f>
        <v>11.660703171288427</v>
      </c>
      <c r="G170" s="129">
        <v>3.71722071016723E-3</v>
      </c>
      <c r="H170" s="129">
        <f t="shared" si="64"/>
        <v>4.0229907828472121E-3</v>
      </c>
      <c r="I170" s="129">
        <f t="shared" si="65"/>
        <v>4.1836682448714311E-3</v>
      </c>
      <c r="J170" s="129">
        <f t="shared" si="62"/>
        <v>1.0822577125548798</v>
      </c>
      <c r="K170" s="129">
        <f t="shared" si="63"/>
        <v>1.1254828731122657</v>
      </c>
      <c r="L170" s="129" t="str">
        <f t="shared" si="50"/>
        <v>Household</v>
      </c>
      <c r="M170" s="129" t="s">
        <v>164</v>
      </c>
      <c r="N170" s="129" t="s">
        <v>155</v>
      </c>
      <c r="O170" s="129" t="s">
        <v>162</v>
      </c>
      <c r="P170" s="129" t="s">
        <v>171</v>
      </c>
      <c r="Q170" s="129" t="s">
        <v>172</v>
      </c>
      <c r="R170" s="129" t="s">
        <v>56</v>
      </c>
      <c r="S170" s="129"/>
      <c r="T170" s="129"/>
      <c r="U170" s="129" t="str">
        <f>VLOOKUP(C170,'Surrogate NP'!A:B,2,FALSE)</f>
        <v>Household</v>
      </c>
      <c r="V170" t="str">
        <f t="shared" si="49"/>
        <v>MD-MontgomeryHousehold</v>
      </c>
      <c r="W170">
        <f>VLOOKUP(V170,'NP Surrogates-Update 4.7'!A:C,2,FALSE)</f>
        <v>1.0822577125548798</v>
      </c>
      <c r="X170">
        <f>VLOOKUP(V170,'NP Surrogates-Update 4.7'!A:C,3,FALSE)</f>
        <v>1.1254828731122657</v>
      </c>
      <c r="Y170" t="s">
        <v>3054</v>
      </c>
    </row>
    <row r="171" spans="1:25" hidden="1" outlineLevel="2" x14ac:dyDescent="0.3">
      <c r="A171" s="129" t="s">
        <v>217</v>
      </c>
      <c r="B171" s="129" t="s">
        <v>14</v>
      </c>
      <c r="C171">
        <v>2104008510</v>
      </c>
      <c r="D171" s="129">
        <v>0.19756081701615</v>
      </c>
      <c r="E171" s="129">
        <f t="shared" si="66"/>
        <v>0.21381171791437167</v>
      </c>
      <c r="F171" s="129">
        <f t="shared" si="67"/>
        <v>0.22235131594974308</v>
      </c>
      <c r="G171" s="129">
        <v>7.0881567298312006E-5</v>
      </c>
      <c r="H171" s="129">
        <f t="shared" si="64"/>
        <v>7.6712122886575922E-5</v>
      </c>
      <c r="I171" s="129">
        <f t="shared" si="65"/>
        <v>7.9775990013604612E-5</v>
      </c>
      <c r="J171" s="129">
        <f t="shared" si="62"/>
        <v>1.0822577125548798</v>
      </c>
      <c r="K171" s="129">
        <f t="shared" si="63"/>
        <v>1.1254828731122657</v>
      </c>
      <c r="L171" s="129" t="str">
        <f t="shared" si="50"/>
        <v>Household</v>
      </c>
      <c r="M171" s="129" t="s">
        <v>164</v>
      </c>
      <c r="N171" s="129" t="s">
        <v>155</v>
      </c>
      <c r="O171" s="129" t="s">
        <v>162</v>
      </c>
      <c r="P171" s="129" t="s">
        <v>171</v>
      </c>
      <c r="Q171" s="129" t="s">
        <v>346</v>
      </c>
      <c r="R171" s="129" t="s">
        <v>56</v>
      </c>
      <c r="S171" s="129"/>
      <c r="T171" s="129"/>
      <c r="U171" s="129" t="str">
        <f>VLOOKUP(C171,'Surrogate NP'!A:B,2,FALSE)</f>
        <v>Household</v>
      </c>
      <c r="V171" t="str">
        <f t="shared" si="49"/>
        <v>MD-MontgomeryHousehold</v>
      </c>
      <c r="W171">
        <f>VLOOKUP(V171,'NP Surrogates-Update 4.7'!A:C,2,FALSE)</f>
        <v>1.0822577125548798</v>
      </c>
      <c r="X171">
        <f>VLOOKUP(V171,'NP Surrogates-Update 4.7'!A:C,3,FALSE)</f>
        <v>1.1254828731122657</v>
      </c>
      <c r="Y171" t="s">
        <v>3054</v>
      </c>
    </row>
    <row r="172" spans="1:25" hidden="1" outlineLevel="2" x14ac:dyDescent="0.3">
      <c r="A172" s="129" t="s">
        <v>217</v>
      </c>
      <c r="B172" s="129" t="s">
        <v>14</v>
      </c>
      <c r="C172">
        <v>2104008530</v>
      </c>
      <c r="D172" s="129">
        <v>3.3816713775124997E-2</v>
      </c>
      <c r="E172" s="129">
        <f t="shared" si="66"/>
        <v>3.6598399296389875E-2</v>
      </c>
      <c r="F172" s="129">
        <f t="shared" si="67"/>
        <v>3.8060132178842812E-2</v>
      </c>
      <c r="G172" s="129">
        <v>1.21328799377426E-5</v>
      </c>
      <c r="H172" s="129">
        <f t="shared" si="64"/>
        <v>1.3130902888124298E-5</v>
      </c>
      <c r="I172" s="129">
        <f t="shared" si="65"/>
        <v>1.3655348571456708E-5</v>
      </c>
      <c r="J172" s="129">
        <f t="shared" ref="J172:J198" si="68">W172</f>
        <v>1.0822577125548798</v>
      </c>
      <c r="K172" s="129">
        <f t="shared" ref="K172:K198" si="69">X172</f>
        <v>1.1254828731122657</v>
      </c>
      <c r="L172" s="129" t="str">
        <f t="shared" si="50"/>
        <v>Household</v>
      </c>
      <c r="M172" s="129" t="s">
        <v>164</v>
      </c>
      <c r="N172" s="129" t="s">
        <v>155</v>
      </c>
      <c r="O172" s="129" t="s">
        <v>162</v>
      </c>
      <c r="P172" s="129" t="s">
        <v>171</v>
      </c>
      <c r="Q172" s="129" t="s">
        <v>348</v>
      </c>
      <c r="R172" s="129" t="s">
        <v>56</v>
      </c>
      <c r="S172" s="129"/>
      <c r="T172" s="129"/>
      <c r="U172" s="129" t="str">
        <f>VLOOKUP(C172,'Surrogate NP'!A:B,2,FALSE)</f>
        <v>Household</v>
      </c>
      <c r="V172" t="str">
        <f t="shared" si="49"/>
        <v>MD-MontgomeryHousehold</v>
      </c>
      <c r="W172">
        <f>VLOOKUP(V172,'NP Surrogates-Update 4.7'!A:C,2,FALSE)</f>
        <v>1.0822577125548798</v>
      </c>
      <c r="X172">
        <f>VLOOKUP(V172,'NP Surrogates-Update 4.7'!A:C,3,FALSE)</f>
        <v>1.1254828731122657</v>
      </c>
      <c r="Y172" t="s">
        <v>3054</v>
      </c>
    </row>
    <row r="173" spans="1:25" hidden="1" outlineLevel="2" x14ac:dyDescent="0.3">
      <c r="A173" s="129" t="s">
        <v>217</v>
      </c>
      <c r="B173" s="129" t="s">
        <v>14</v>
      </c>
      <c r="C173">
        <v>2104008620</v>
      </c>
      <c r="D173" s="129">
        <v>0.136453397074492</v>
      </c>
      <c r="E173" s="129">
        <f t="shared" si="66"/>
        <v>0.14767774138818243</v>
      </c>
      <c r="F173" s="129">
        <f t="shared" si="67"/>
        <v>0.15357596138532809</v>
      </c>
      <c r="G173" s="129">
        <v>4.8957231468769599E-5</v>
      </c>
      <c r="H173" s="129">
        <f t="shared" si="64"/>
        <v>5.2984341342410364E-5</v>
      </c>
      <c r="I173" s="129">
        <f t="shared" si="65"/>
        <v>5.5100525533093034E-5</v>
      </c>
      <c r="J173" s="129">
        <f t="shared" si="68"/>
        <v>1.0822577125548798</v>
      </c>
      <c r="K173" s="129">
        <f t="shared" si="69"/>
        <v>1.1254828731122657</v>
      </c>
      <c r="L173" s="129" t="str">
        <f t="shared" si="50"/>
        <v>Household</v>
      </c>
      <c r="M173" s="129" t="s">
        <v>164</v>
      </c>
      <c r="N173" s="129" t="s">
        <v>155</v>
      </c>
      <c r="O173" s="129" t="s">
        <v>162</v>
      </c>
      <c r="P173" s="129" t="s">
        <v>171</v>
      </c>
      <c r="Q173" s="129" t="s">
        <v>350</v>
      </c>
      <c r="R173" s="129" t="s">
        <v>56</v>
      </c>
      <c r="S173" s="129"/>
      <c r="T173" s="129"/>
      <c r="U173" s="129" t="str">
        <f>VLOOKUP(C173,'Surrogate NP'!A:B,2,FALSE)</f>
        <v>Household</v>
      </c>
      <c r="V173" t="str">
        <f t="shared" si="49"/>
        <v>MD-MontgomeryHousehold</v>
      </c>
      <c r="W173">
        <f>VLOOKUP(V173,'NP Surrogates-Update 4.7'!A:C,2,FALSE)</f>
        <v>1.0822577125548798</v>
      </c>
      <c r="X173">
        <f>VLOOKUP(V173,'NP Surrogates-Update 4.7'!A:C,3,FALSE)</f>
        <v>1.1254828731122657</v>
      </c>
      <c r="Y173" t="s">
        <v>3054</v>
      </c>
    </row>
    <row r="174" spans="1:25" hidden="1" outlineLevel="2" x14ac:dyDescent="0.3">
      <c r="A174" s="129" t="s">
        <v>217</v>
      </c>
      <c r="B174" s="129" t="s">
        <v>14</v>
      </c>
      <c r="C174">
        <v>2104008610</v>
      </c>
      <c r="D174" s="129">
        <v>0.21357924958879501</v>
      </c>
      <c r="E174" s="129">
        <f t="shared" si="66"/>
        <v>0.23114779010915704</v>
      </c>
      <c r="F174" s="129">
        <f t="shared" si="67"/>
        <v>0.2403797874643587</v>
      </c>
      <c r="G174" s="129">
        <v>7.6628717080136398E-5</v>
      </c>
      <c r="H174" s="129">
        <f t="shared" si="64"/>
        <v>8.2932020063163463E-5</v>
      </c>
      <c r="I174" s="129">
        <f t="shared" si="65"/>
        <v>8.6244308662258861E-5</v>
      </c>
      <c r="J174" s="129">
        <f t="shared" si="68"/>
        <v>1.0822577125548798</v>
      </c>
      <c r="K174" s="129">
        <f t="shared" si="69"/>
        <v>1.1254828731122657</v>
      </c>
      <c r="L174" s="129" t="str">
        <f t="shared" si="50"/>
        <v>Household</v>
      </c>
      <c r="M174" s="129" t="s">
        <v>164</v>
      </c>
      <c r="N174" s="129" t="s">
        <v>155</v>
      </c>
      <c r="O174" s="129" t="s">
        <v>162</v>
      </c>
      <c r="P174" s="129" t="s">
        <v>171</v>
      </c>
      <c r="Q174" s="129" t="s">
        <v>352</v>
      </c>
      <c r="R174" s="129" t="s">
        <v>56</v>
      </c>
      <c r="S174" s="129"/>
      <c r="T174" s="129"/>
      <c r="U174" s="129" t="str">
        <f>VLOOKUP(C174,'Surrogate NP'!A:B,2,FALSE)</f>
        <v>Household</v>
      </c>
      <c r="V174" t="str">
        <f t="shared" si="49"/>
        <v>MD-MontgomeryHousehold</v>
      </c>
      <c r="W174">
        <f>VLOOKUP(V174,'NP Surrogates-Update 4.7'!A:C,2,FALSE)</f>
        <v>1.0822577125548798</v>
      </c>
      <c r="X174">
        <f>VLOOKUP(V174,'NP Surrogates-Update 4.7'!A:C,3,FALSE)</f>
        <v>1.1254828731122657</v>
      </c>
      <c r="Y174" t="s">
        <v>3054</v>
      </c>
    </row>
    <row r="175" spans="1:25" hidden="1" outlineLevel="2" x14ac:dyDescent="0.3">
      <c r="A175" s="129" t="s">
        <v>217</v>
      </c>
      <c r="B175" s="129" t="s">
        <v>14</v>
      </c>
      <c r="C175">
        <v>2104008630</v>
      </c>
      <c r="D175" s="129">
        <v>1.12722379250416E-2</v>
      </c>
      <c r="E175" s="129">
        <f t="shared" si="66"/>
        <v>1.2199466432129887E-2</v>
      </c>
      <c r="F175" s="129">
        <f t="shared" si="67"/>
        <v>1.2686710726280864E-2</v>
      </c>
      <c r="G175" s="129">
        <v>4.0442933125808298E-6</v>
      </c>
      <c r="H175" s="129">
        <f t="shared" si="64"/>
        <v>4.3769676293747265E-6</v>
      </c>
      <c r="I175" s="129">
        <f t="shared" si="65"/>
        <v>4.551782857152195E-6</v>
      </c>
      <c r="J175" s="129">
        <f t="shared" si="68"/>
        <v>1.0822577125548798</v>
      </c>
      <c r="K175" s="129">
        <f t="shared" si="69"/>
        <v>1.1254828731122657</v>
      </c>
      <c r="L175" s="129" t="str">
        <f t="shared" si="50"/>
        <v>Household</v>
      </c>
      <c r="M175" s="129" t="s">
        <v>164</v>
      </c>
      <c r="N175" s="129" t="s">
        <v>155</v>
      </c>
      <c r="O175" s="129" t="s">
        <v>162</v>
      </c>
      <c r="P175" s="129" t="s">
        <v>171</v>
      </c>
      <c r="Q175" s="129" t="s">
        <v>354</v>
      </c>
      <c r="R175" s="129" t="s">
        <v>56</v>
      </c>
      <c r="S175" s="129"/>
      <c r="T175" s="129"/>
      <c r="U175" s="129" t="str">
        <f>VLOOKUP(C175,'Surrogate NP'!A:B,2,FALSE)</f>
        <v>Household</v>
      </c>
      <c r="V175" t="str">
        <f t="shared" si="49"/>
        <v>MD-MontgomeryHousehold</v>
      </c>
      <c r="W175">
        <f>VLOOKUP(V175,'NP Surrogates-Update 4.7'!A:C,2,FALSE)</f>
        <v>1.0822577125548798</v>
      </c>
      <c r="X175">
        <f>VLOOKUP(V175,'NP Surrogates-Update 4.7'!A:C,3,FALSE)</f>
        <v>1.1254828731122657</v>
      </c>
      <c r="Y175" t="s">
        <v>3054</v>
      </c>
    </row>
    <row r="176" spans="1:25" hidden="1" outlineLevel="2" x14ac:dyDescent="0.3">
      <c r="A176" s="129" t="s">
        <v>217</v>
      </c>
      <c r="B176" s="129" t="s">
        <v>14</v>
      </c>
      <c r="C176">
        <v>2104008700</v>
      </c>
      <c r="D176" s="129">
        <v>23.603200000000001</v>
      </c>
      <c r="E176" s="129">
        <f t="shared" si="66"/>
        <v>25.544745240975338</v>
      </c>
      <c r="F176" s="129">
        <f t="shared" si="67"/>
        <v>26.564997350643431</v>
      </c>
      <c r="G176" s="129">
        <v>8.4684394128555999E-3</v>
      </c>
      <c r="H176" s="129">
        <f t="shared" si="64"/>
        <v>9.1650338678666912E-3</v>
      </c>
      <c r="I176" s="129">
        <f t="shared" si="65"/>
        <v>9.5310835211578696E-3</v>
      </c>
      <c r="J176" s="129">
        <f t="shared" si="68"/>
        <v>1.0822577125548798</v>
      </c>
      <c r="K176" s="129">
        <f t="shared" si="69"/>
        <v>1.1254828731122657</v>
      </c>
      <c r="L176" s="129" t="str">
        <f t="shared" si="50"/>
        <v>Household</v>
      </c>
      <c r="M176" s="129" t="s">
        <v>164</v>
      </c>
      <c r="N176" s="129" t="s">
        <v>155</v>
      </c>
      <c r="O176" s="129" t="s">
        <v>162</v>
      </c>
      <c r="P176" s="129" t="s">
        <v>171</v>
      </c>
      <c r="Q176" s="129" t="s">
        <v>356</v>
      </c>
      <c r="R176" s="129" t="s">
        <v>56</v>
      </c>
      <c r="S176" s="129"/>
      <c r="T176" s="129"/>
      <c r="U176" s="129" t="str">
        <f>VLOOKUP(C176,'Surrogate NP'!A:B,2,FALSE)</f>
        <v>Household</v>
      </c>
      <c r="V176" t="str">
        <f t="shared" si="49"/>
        <v>MD-MontgomeryHousehold</v>
      </c>
      <c r="W176">
        <f>VLOOKUP(V176,'NP Surrogates-Update 4.7'!A:C,2,FALSE)</f>
        <v>1.0822577125548798</v>
      </c>
      <c r="X176">
        <f>VLOOKUP(V176,'NP Surrogates-Update 4.7'!A:C,3,FALSE)</f>
        <v>1.1254828731122657</v>
      </c>
      <c r="Y176" t="s">
        <v>3054</v>
      </c>
    </row>
    <row r="177" spans="1:25" hidden="1" outlineLevel="2" x14ac:dyDescent="0.3">
      <c r="A177" s="129" t="s">
        <v>217</v>
      </c>
      <c r="B177" s="129" t="s">
        <v>14</v>
      </c>
      <c r="C177">
        <v>2104008230</v>
      </c>
      <c r="D177" s="129">
        <v>2.1688860505758498</v>
      </c>
      <c r="E177" s="129">
        <f t="shared" si="66"/>
        <v>2.3472936558884068</v>
      </c>
      <c r="F177" s="129">
        <f t="shared" si="67"/>
        <v>2.4410441036552224</v>
      </c>
      <c r="G177" s="129">
        <v>7.7816059316911503E-4</v>
      </c>
      <c r="H177" s="129">
        <f t="shared" si="64"/>
        <v>8.4217030356355488E-4</v>
      </c>
      <c r="I177" s="129">
        <f t="shared" si="65"/>
        <v>8.7580642014272044E-4</v>
      </c>
      <c r="J177" s="129">
        <f t="shared" si="68"/>
        <v>1.0822577125548798</v>
      </c>
      <c r="K177" s="129">
        <f t="shared" si="69"/>
        <v>1.1254828731122657</v>
      </c>
      <c r="L177" s="129" t="str">
        <f t="shared" si="50"/>
        <v>Household</v>
      </c>
      <c r="M177" s="129" t="s">
        <v>164</v>
      </c>
      <c r="N177" s="129" t="s">
        <v>155</v>
      </c>
      <c r="O177" s="129" t="s">
        <v>162</v>
      </c>
      <c r="P177" s="129" t="s">
        <v>171</v>
      </c>
      <c r="Q177" s="129" t="s">
        <v>174</v>
      </c>
      <c r="R177" s="129" t="s">
        <v>56</v>
      </c>
      <c r="S177" s="129"/>
      <c r="T177" s="129"/>
      <c r="U177" s="129" t="str">
        <f>VLOOKUP(C177,'Surrogate NP'!A:B,2,FALSE)</f>
        <v>Household</v>
      </c>
      <c r="V177" t="str">
        <f t="shared" si="49"/>
        <v>MD-MontgomeryHousehold</v>
      </c>
      <c r="W177">
        <f>VLOOKUP(V177,'NP Surrogates-Update 4.7'!A:C,2,FALSE)</f>
        <v>1.0822577125548798</v>
      </c>
      <c r="X177">
        <f>VLOOKUP(V177,'NP Surrogates-Update 4.7'!A:C,3,FALSE)</f>
        <v>1.1254828731122657</v>
      </c>
      <c r="Y177" t="s">
        <v>3054</v>
      </c>
    </row>
    <row r="178" spans="1:25" hidden="1" outlineLevel="2" x14ac:dyDescent="0.3">
      <c r="A178" s="129" t="s">
        <v>217</v>
      </c>
      <c r="B178" s="129" t="s">
        <v>14</v>
      </c>
      <c r="C178">
        <v>2104008220</v>
      </c>
      <c r="D178" s="129">
        <v>2.67842442318338</v>
      </c>
      <c r="E178" s="129">
        <f t="shared" si="66"/>
        <v>2.8987454894855684</v>
      </c>
      <c r="F178" s="129">
        <f t="shared" si="67"/>
        <v>3.0145208152184937</v>
      </c>
      <c r="G178" s="129">
        <v>9.6097456911101804E-4</v>
      </c>
      <c r="H178" s="129">
        <f t="shared" si="64"/>
        <v>1.0400221389895016E-3</v>
      </c>
      <c r="I178" s="129">
        <f t="shared" si="65"/>
        <v>1.0815604190308901E-3</v>
      </c>
      <c r="J178" s="129">
        <f t="shared" si="68"/>
        <v>1.0822577125548798</v>
      </c>
      <c r="K178" s="129">
        <f t="shared" si="69"/>
        <v>1.1254828731122657</v>
      </c>
      <c r="L178" s="129" t="str">
        <f t="shared" si="50"/>
        <v>Household</v>
      </c>
      <c r="M178" s="129" t="s">
        <v>164</v>
      </c>
      <c r="N178" s="129" t="s">
        <v>155</v>
      </c>
      <c r="O178" s="129" t="s">
        <v>162</v>
      </c>
      <c r="P178" s="129" t="s">
        <v>171</v>
      </c>
      <c r="Q178" s="129" t="s">
        <v>176</v>
      </c>
      <c r="R178" s="129" t="s">
        <v>56</v>
      </c>
      <c r="S178" s="129"/>
      <c r="T178" s="129"/>
      <c r="U178" s="129" t="str">
        <f>VLOOKUP(C178,'Surrogate NP'!A:B,2,FALSE)</f>
        <v>Household</v>
      </c>
      <c r="V178" t="str">
        <f t="shared" si="49"/>
        <v>MD-MontgomeryHousehold</v>
      </c>
      <c r="W178">
        <f>VLOOKUP(V178,'NP Surrogates-Update 4.7'!A:C,2,FALSE)</f>
        <v>1.0822577125548798</v>
      </c>
      <c r="X178">
        <f>VLOOKUP(V178,'NP Surrogates-Update 4.7'!A:C,3,FALSE)</f>
        <v>1.1254828731122657</v>
      </c>
      <c r="Y178" t="s">
        <v>3054</v>
      </c>
    </row>
    <row r="179" spans="1:25" hidden="1" outlineLevel="2" x14ac:dyDescent="0.3">
      <c r="A179" s="129" t="s">
        <v>217</v>
      </c>
      <c r="B179" s="129" t="s">
        <v>14</v>
      </c>
      <c r="C179">
        <v>2104008210</v>
      </c>
      <c r="D179" s="129">
        <v>3.3617735121507399</v>
      </c>
      <c r="E179" s="129">
        <f t="shared" si="66"/>
        <v>3.6383053113878443</v>
      </c>
      <c r="F179" s="129">
        <f t="shared" si="67"/>
        <v>3.7836185112081271</v>
      </c>
      <c r="G179" s="129">
        <v>1.20614896740236E-3</v>
      </c>
      <c r="H179" s="129">
        <f t="shared" si="64"/>
        <v>1.3053640224613085E-3</v>
      </c>
      <c r="I179" s="129">
        <f t="shared" si="65"/>
        <v>1.3575000052334007E-3</v>
      </c>
      <c r="J179" s="129">
        <f t="shared" si="68"/>
        <v>1.0822577125548798</v>
      </c>
      <c r="K179" s="129">
        <f t="shared" si="69"/>
        <v>1.1254828731122657</v>
      </c>
      <c r="L179" s="129" t="str">
        <f t="shared" si="50"/>
        <v>Household</v>
      </c>
      <c r="M179" s="129" t="s">
        <v>164</v>
      </c>
      <c r="N179" s="129" t="s">
        <v>155</v>
      </c>
      <c r="O179" s="129" t="s">
        <v>162</v>
      </c>
      <c r="P179" s="129" t="s">
        <v>171</v>
      </c>
      <c r="Q179" s="129" t="s">
        <v>178</v>
      </c>
      <c r="R179" s="129" t="s">
        <v>56</v>
      </c>
      <c r="S179" s="129"/>
      <c r="T179" s="129"/>
      <c r="U179" s="129" t="str">
        <f>VLOOKUP(C179,'Surrogate NP'!A:B,2,FALSE)</f>
        <v>Household</v>
      </c>
      <c r="V179" t="str">
        <f t="shared" si="49"/>
        <v>MD-MontgomeryHousehold</v>
      </c>
      <c r="W179">
        <f>VLOOKUP(V179,'NP Surrogates-Update 4.7'!A:C,2,FALSE)</f>
        <v>1.0822577125548798</v>
      </c>
      <c r="X179">
        <f>VLOOKUP(V179,'NP Surrogates-Update 4.7'!A:C,3,FALSE)</f>
        <v>1.1254828731122657</v>
      </c>
      <c r="Y179" t="s">
        <v>3054</v>
      </c>
    </row>
    <row r="180" spans="1:25" hidden="1" outlineLevel="2" x14ac:dyDescent="0.3">
      <c r="A180" s="129" t="s">
        <v>217</v>
      </c>
      <c r="B180" s="129" t="s">
        <v>14</v>
      </c>
      <c r="C180">
        <v>2104008330</v>
      </c>
      <c r="D180" s="129">
        <v>3.9762184174500499</v>
      </c>
      <c r="E180" s="129">
        <f t="shared" si="66"/>
        <v>4.303293049088075</v>
      </c>
      <c r="F180" s="129">
        <f t="shared" si="67"/>
        <v>4.4751657285935886</v>
      </c>
      <c r="G180" s="129">
        <v>1.42660167945263E-3</v>
      </c>
      <c r="H180" s="129">
        <f t="shared" si="64"/>
        <v>1.5439506703313532E-3</v>
      </c>
      <c r="I180" s="129">
        <f t="shared" si="65"/>
        <v>1.6056157569771295E-3</v>
      </c>
      <c r="J180" s="129">
        <f t="shared" si="68"/>
        <v>1.0822577125548798</v>
      </c>
      <c r="K180" s="129">
        <f t="shared" si="69"/>
        <v>1.1254828731122657</v>
      </c>
      <c r="L180" s="129" t="str">
        <f t="shared" si="50"/>
        <v>Household</v>
      </c>
      <c r="M180" s="129" t="s">
        <v>164</v>
      </c>
      <c r="N180" s="129" t="s">
        <v>155</v>
      </c>
      <c r="O180" s="129" t="s">
        <v>162</v>
      </c>
      <c r="P180" s="129" t="s">
        <v>171</v>
      </c>
      <c r="Q180" s="129" t="s">
        <v>180</v>
      </c>
      <c r="R180" s="129" t="s">
        <v>56</v>
      </c>
      <c r="S180" s="129"/>
      <c r="T180" s="129"/>
      <c r="U180" s="129" t="str">
        <f>VLOOKUP(C180,'Surrogate NP'!A:B,2,FALSE)</f>
        <v>Household</v>
      </c>
      <c r="V180" t="str">
        <f t="shared" si="49"/>
        <v>MD-MontgomeryHousehold</v>
      </c>
      <c r="W180">
        <f>VLOOKUP(V180,'NP Surrogates-Update 4.7'!A:C,2,FALSE)</f>
        <v>1.0822577125548798</v>
      </c>
      <c r="X180">
        <f>VLOOKUP(V180,'NP Surrogates-Update 4.7'!A:C,3,FALSE)</f>
        <v>1.1254828731122657</v>
      </c>
      <c r="Y180" t="s">
        <v>3054</v>
      </c>
    </row>
    <row r="181" spans="1:25" hidden="1" outlineLevel="2" x14ac:dyDescent="0.3">
      <c r="A181" s="129" t="s">
        <v>217</v>
      </c>
      <c r="B181" s="129" t="s">
        <v>14</v>
      </c>
      <c r="C181">
        <v>2104008320</v>
      </c>
      <c r="D181" s="129">
        <v>4.9103551578623303</v>
      </c>
      <c r="E181" s="129">
        <f t="shared" si="66"/>
        <v>5.3142697409801416</v>
      </c>
      <c r="F181" s="129">
        <f t="shared" si="67"/>
        <v>5.5265206310725281</v>
      </c>
      <c r="G181" s="129">
        <v>1.7617545565838601E-3</v>
      </c>
      <c r="H181" s="129">
        <f t="shared" si="64"/>
        <v>1.9066724564915849E-3</v>
      </c>
      <c r="I181" s="129">
        <f t="shared" si="65"/>
        <v>1.9828245800626284E-3</v>
      </c>
      <c r="J181" s="129">
        <f t="shared" si="68"/>
        <v>1.0822577125548798</v>
      </c>
      <c r="K181" s="129">
        <f t="shared" si="69"/>
        <v>1.1254828731122657</v>
      </c>
      <c r="L181" s="129" t="str">
        <f t="shared" si="50"/>
        <v>Household</v>
      </c>
      <c r="M181" s="129" t="s">
        <v>164</v>
      </c>
      <c r="N181" s="129" t="s">
        <v>155</v>
      </c>
      <c r="O181" s="129" t="s">
        <v>162</v>
      </c>
      <c r="P181" s="129" t="s">
        <v>171</v>
      </c>
      <c r="Q181" s="129" t="s">
        <v>182</v>
      </c>
      <c r="R181" s="129" t="s">
        <v>56</v>
      </c>
      <c r="S181" s="129"/>
      <c r="T181" s="129"/>
      <c r="U181" s="129" t="str">
        <f>VLOOKUP(C181,'Surrogate NP'!A:B,2,FALSE)</f>
        <v>Household</v>
      </c>
      <c r="V181" t="str">
        <f t="shared" si="49"/>
        <v>MD-MontgomeryHousehold</v>
      </c>
      <c r="W181">
        <f>VLOOKUP(V181,'NP Surrogates-Update 4.7'!A:C,2,FALSE)</f>
        <v>1.0822577125548798</v>
      </c>
      <c r="X181">
        <f>VLOOKUP(V181,'NP Surrogates-Update 4.7'!A:C,3,FALSE)</f>
        <v>1.1254828731122657</v>
      </c>
      <c r="Y181" t="s">
        <v>3054</v>
      </c>
    </row>
    <row r="182" spans="1:25" hidden="1" outlineLevel="2" x14ac:dyDescent="0.3">
      <c r="A182" s="129" t="s">
        <v>217</v>
      </c>
      <c r="B182" s="129" t="s">
        <v>14</v>
      </c>
      <c r="C182">
        <v>2104008310</v>
      </c>
      <c r="D182" s="129">
        <v>6.1631377444985596</v>
      </c>
      <c r="E182" s="129">
        <f t="shared" si="66"/>
        <v>6.6701033575216524</v>
      </c>
      <c r="F182" s="129">
        <f t="shared" si="67"/>
        <v>6.9365059760648879</v>
      </c>
      <c r="G182" s="129">
        <v>2.21123231521021E-3</v>
      </c>
      <c r="H182" s="129">
        <f t="shared" ref="H182:H198" si="70">G182*J182</f>
        <v>2.3931232273868329E-3</v>
      </c>
      <c r="I182" s="129">
        <f t="shared" ref="I182:I198" si="71">G182*K182</f>
        <v>2.4887040992414744E-3</v>
      </c>
      <c r="J182" s="129">
        <f t="shared" si="68"/>
        <v>1.0822577125548798</v>
      </c>
      <c r="K182" s="129">
        <f t="shared" si="69"/>
        <v>1.1254828731122657</v>
      </c>
      <c r="L182" s="129" t="str">
        <f t="shared" si="50"/>
        <v>Household</v>
      </c>
      <c r="M182" s="129" t="s">
        <v>164</v>
      </c>
      <c r="N182" s="129" t="s">
        <v>155</v>
      </c>
      <c r="O182" s="129" t="s">
        <v>162</v>
      </c>
      <c r="P182" s="129" t="s">
        <v>171</v>
      </c>
      <c r="Q182" s="129" t="s">
        <v>184</v>
      </c>
      <c r="R182" s="129" t="s">
        <v>56</v>
      </c>
      <c r="S182" s="129"/>
      <c r="T182" s="129"/>
      <c r="U182" s="129" t="str">
        <f>VLOOKUP(C182,'Surrogate NP'!A:B,2,FALSE)</f>
        <v>Household</v>
      </c>
      <c r="V182" t="str">
        <f t="shared" si="49"/>
        <v>MD-MontgomeryHousehold</v>
      </c>
      <c r="W182">
        <f>VLOOKUP(V182,'NP Surrogates-Update 4.7'!A:C,2,FALSE)</f>
        <v>1.0822577125548798</v>
      </c>
      <c r="X182">
        <f>VLOOKUP(V182,'NP Surrogates-Update 4.7'!A:C,3,FALSE)</f>
        <v>1.1254828731122657</v>
      </c>
      <c r="Y182" t="s">
        <v>3054</v>
      </c>
    </row>
    <row r="183" spans="1:25" hidden="1" outlineLevel="2" x14ac:dyDescent="0.3">
      <c r="A183" s="129" t="s">
        <v>217</v>
      </c>
      <c r="B183" s="129" t="s">
        <v>14</v>
      </c>
      <c r="C183">
        <v>2104008400</v>
      </c>
      <c r="D183" s="129">
        <v>7.6032263551214498</v>
      </c>
      <c r="E183" s="129">
        <f t="shared" si="66"/>
        <v>8.2286503631307166</v>
      </c>
      <c r="F183" s="129">
        <f t="shared" si="67"/>
        <v>8.5573010430849887</v>
      </c>
      <c r="G183" s="129">
        <v>2.7279123902933899E-3</v>
      </c>
      <c r="H183" s="129">
        <f t="shared" si="70"/>
        <v>2.9523042235690385E-3</v>
      </c>
      <c r="I183" s="129">
        <f t="shared" si="71"/>
        <v>3.0702186746259527E-3</v>
      </c>
      <c r="J183" s="129">
        <f t="shared" si="68"/>
        <v>1.0822577125548798</v>
      </c>
      <c r="K183" s="129">
        <f t="shared" si="69"/>
        <v>1.1254828731122657</v>
      </c>
      <c r="L183" s="129" t="str">
        <f t="shared" si="50"/>
        <v>Household</v>
      </c>
      <c r="M183" s="129" t="s">
        <v>164</v>
      </c>
      <c r="N183" s="129" t="s">
        <v>155</v>
      </c>
      <c r="O183" s="129" t="s">
        <v>162</v>
      </c>
      <c r="P183" s="129" t="s">
        <v>171</v>
      </c>
      <c r="Q183" s="129" t="s">
        <v>358</v>
      </c>
      <c r="R183" s="129" t="s">
        <v>56</v>
      </c>
      <c r="S183" s="129"/>
      <c r="T183" s="129"/>
      <c r="U183" s="129" t="str">
        <f>VLOOKUP(C183,'Surrogate NP'!A:B,2,FALSE)</f>
        <v>Household</v>
      </c>
      <c r="V183" t="str">
        <f t="shared" si="49"/>
        <v>MD-MontgomeryHousehold</v>
      </c>
      <c r="W183">
        <f>VLOOKUP(V183,'NP Surrogates-Update 4.7'!A:C,2,FALSE)</f>
        <v>1.0822577125548798</v>
      </c>
      <c r="X183">
        <f>VLOOKUP(V183,'NP Surrogates-Update 4.7'!A:C,3,FALSE)</f>
        <v>1.1254828731122657</v>
      </c>
      <c r="Y183" t="s">
        <v>3054</v>
      </c>
    </row>
    <row r="184" spans="1:25" hidden="1" outlineLevel="2" x14ac:dyDescent="0.3">
      <c r="A184" s="129" t="s">
        <v>217</v>
      </c>
      <c r="B184" s="129" t="s">
        <v>14</v>
      </c>
      <c r="C184">
        <v>2610000500</v>
      </c>
      <c r="D184" s="129">
        <v>127.1758</v>
      </c>
      <c r="E184" s="129">
        <f t="shared" si="66"/>
        <v>127.1758</v>
      </c>
      <c r="F184" s="129">
        <f t="shared" si="67"/>
        <v>127.1758</v>
      </c>
      <c r="G184" s="129">
        <v>0.34842684931506801</v>
      </c>
      <c r="H184" s="129">
        <f t="shared" si="70"/>
        <v>0.34842684931506801</v>
      </c>
      <c r="I184" s="129">
        <f t="shared" si="71"/>
        <v>0.34842684931506801</v>
      </c>
      <c r="J184" s="129">
        <f t="shared" si="68"/>
        <v>1</v>
      </c>
      <c r="K184" s="129">
        <f t="shared" si="69"/>
        <v>1</v>
      </c>
      <c r="L184" s="129" t="str">
        <f t="shared" si="50"/>
        <v>No Growth</v>
      </c>
      <c r="M184" s="129" t="s">
        <v>50</v>
      </c>
      <c r="N184" s="129" t="s">
        <v>209</v>
      </c>
      <c r="O184" s="129" t="s">
        <v>365</v>
      </c>
      <c r="P184" s="129" t="s">
        <v>366</v>
      </c>
      <c r="Q184" s="129" t="s">
        <v>367</v>
      </c>
      <c r="R184" s="129" t="s">
        <v>56</v>
      </c>
      <c r="S184" s="129"/>
      <c r="T184" s="129"/>
      <c r="U184" s="129" t="str">
        <f>VLOOKUP(C184,'Surrogate NP'!A:B,2,FALSE)</f>
        <v>No Growth</v>
      </c>
      <c r="V184" t="str">
        <f t="shared" si="49"/>
        <v>MD-MontgomeryNo Growth</v>
      </c>
      <c r="W184">
        <f>VLOOKUP(V184,'NP Surrogates-Update 4.7'!A:C,2,FALSE)</f>
        <v>1</v>
      </c>
      <c r="X184">
        <f>VLOOKUP(V184,'NP Surrogates-Update 4.7'!A:C,3,FALSE)</f>
        <v>1</v>
      </c>
      <c r="Y184" t="s">
        <v>3049</v>
      </c>
    </row>
    <row r="185" spans="1:25" hidden="1" outlineLevel="2" x14ac:dyDescent="0.3">
      <c r="A185" s="129" t="s">
        <v>217</v>
      </c>
      <c r="B185" s="129" t="s">
        <v>14</v>
      </c>
      <c r="C185">
        <v>2610000400</v>
      </c>
      <c r="D185" s="129">
        <v>0.21959970000000001</v>
      </c>
      <c r="E185" s="129">
        <f t="shared" si="66"/>
        <v>0.21959970000000001</v>
      </c>
      <c r="F185" s="129">
        <f t="shared" si="67"/>
        <v>0.21959970000000001</v>
      </c>
      <c r="G185" s="129">
        <v>1.4439432328767099E-4</v>
      </c>
      <c r="H185" s="129">
        <f t="shared" si="70"/>
        <v>1.4439432328767099E-4</v>
      </c>
      <c r="I185" s="129">
        <f t="shared" si="71"/>
        <v>1.4439432328767099E-4</v>
      </c>
      <c r="J185" s="129">
        <f t="shared" si="68"/>
        <v>1</v>
      </c>
      <c r="K185" s="129">
        <f t="shared" si="69"/>
        <v>1</v>
      </c>
      <c r="L185" s="129" t="str">
        <f t="shared" si="50"/>
        <v>No Growth</v>
      </c>
      <c r="M185" s="129" t="s">
        <v>50</v>
      </c>
      <c r="N185" s="129" t="s">
        <v>209</v>
      </c>
      <c r="O185" s="129" t="s">
        <v>365</v>
      </c>
      <c r="P185" s="129" t="s">
        <v>366</v>
      </c>
      <c r="Q185" s="129" t="s">
        <v>369</v>
      </c>
      <c r="R185" s="129" t="s">
        <v>56</v>
      </c>
      <c r="S185" s="129"/>
      <c r="T185" s="129"/>
      <c r="U185" s="129" t="str">
        <f>VLOOKUP(C185,'Surrogate NP'!A:B,2,FALSE)</f>
        <v>No Growth</v>
      </c>
      <c r="V185" t="str">
        <f t="shared" si="49"/>
        <v>MD-MontgomeryNo Growth</v>
      </c>
      <c r="W185">
        <f>VLOOKUP(V185,'NP Surrogates-Update 4.7'!A:C,2,FALSE)</f>
        <v>1</v>
      </c>
      <c r="X185">
        <f>VLOOKUP(V185,'NP Surrogates-Update 4.7'!A:C,3,FALSE)</f>
        <v>1</v>
      </c>
      <c r="Y185" t="s">
        <v>3049</v>
      </c>
    </row>
    <row r="186" spans="1:25" hidden="1" outlineLevel="2" x14ac:dyDescent="0.3">
      <c r="A186" s="129" t="s">
        <v>217</v>
      </c>
      <c r="B186" s="129" t="s">
        <v>14</v>
      </c>
      <c r="C186">
        <v>2610000100</v>
      </c>
      <c r="D186" s="129">
        <v>0.27230359999999998</v>
      </c>
      <c r="E186" s="129">
        <f t="shared" si="66"/>
        <v>0.27230359999999998</v>
      </c>
      <c r="F186" s="129">
        <f t="shared" si="67"/>
        <v>0.27230359999999998</v>
      </c>
      <c r="G186" s="129">
        <v>0</v>
      </c>
      <c r="H186" s="129">
        <f t="shared" si="70"/>
        <v>0</v>
      </c>
      <c r="I186" s="129">
        <f t="shared" si="71"/>
        <v>0</v>
      </c>
      <c r="J186" s="129">
        <f t="shared" si="68"/>
        <v>1</v>
      </c>
      <c r="K186" s="129">
        <f t="shared" si="69"/>
        <v>1</v>
      </c>
      <c r="L186" s="129" t="str">
        <f t="shared" si="50"/>
        <v>No Growth</v>
      </c>
      <c r="M186" s="129" t="s">
        <v>50</v>
      </c>
      <c r="N186" s="129" t="s">
        <v>209</v>
      </c>
      <c r="O186" s="129" t="s">
        <v>365</v>
      </c>
      <c r="P186" s="129" t="s">
        <v>366</v>
      </c>
      <c r="Q186" s="129" t="s">
        <v>371</v>
      </c>
      <c r="R186" s="129" t="s">
        <v>56</v>
      </c>
      <c r="S186" s="129"/>
      <c r="T186" s="129"/>
      <c r="U186" s="129" t="str">
        <f>VLOOKUP(C186,'Surrogate NP'!A:B,2,FALSE)</f>
        <v>No Growth</v>
      </c>
      <c r="V186" t="str">
        <f t="shared" si="49"/>
        <v>MD-MontgomeryNo Growth</v>
      </c>
      <c r="W186">
        <f>VLOOKUP(V186,'NP Surrogates-Update 4.7'!A:C,2,FALSE)</f>
        <v>1</v>
      </c>
      <c r="X186">
        <f>VLOOKUP(V186,'NP Surrogates-Update 4.7'!A:C,3,FALSE)</f>
        <v>1</v>
      </c>
      <c r="Y186" t="s">
        <v>3049</v>
      </c>
    </row>
    <row r="187" spans="1:25" hidden="1" outlineLevel="2" x14ac:dyDescent="0.3">
      <c r="A187" s="129" t="s">
        <v>217</v>
      </c>
      <c r="B187" s="129" t="s">
        <v>14</v>
      </c>
      <c r="C187">
        <v>2610030000</v>
      </c>
      <c r="D187" s="129">
        <v>6.9131400000000003</v>
      </c>
      <c r="E187" s="129">
        <f t="shared" si="66"/>
        <v>6.9131400000000003</v>
      </c>
      <c r="F187" s="129">
        <f t="shared" si="67"/>
        <v>6.9131400000000003</v>
      </c>
      <c r="G187" s="129">
        <v>1.8940109589041101E-2</v>
      </c>
      <c r="H187" s="129">
        <f t="shared" si="70"/>
        <v>1.8940109589041101E-2</v>
      </c>
      <c r="I187" s="129">
        <f t="shared" si="71"/>
        <v>1.8940109589041101E-2</v>
      </c>
      <c r="J187" s="129">
        <f t="shared" si="68"/>
        <v>1</v>
      </c>
      <c r="K187" s="129">
        <f t="shared" si="69"/>
        <v>1</v>
      </c>
      <c r="L187" s="129" t="str">
        <f t="shared" si="50"/>
        <v>No Growth</v>
      </c>
      <c r="M187" s="129" t="s">
        <v>50</v>
      </c>
      <c r="N187" s="129" t="s">
        <v>209</v>
      </c>
      <c r="O187" s="129" t="s">
        <v>365</v>
      </c>
      <c r="P187" s="129" t="s">
        <v>162</v>
      </c>
      <c r="Q187" s="129" t="s">
        <v>373</v>
      </c>
      <c r="R187" s="129" t="s">
        <v>56</v>
      </c>
      <c r="S187" s="129"/>
      <c r="T187" s="129"/>
      <c r="U187" s="129" t="str">
        <f>VLOOKUP(C187,'Surrogate NP'!A:B,2,FALSE)</f>
        <v>No Growth</v>
      </c>
      <c r="V187" t="str">
        <f t="shared" si="49"/>
        <v>MD-MontgomeryNo Growth</v>
      </c>
      <c r="W187">
        <f>VLOOKUP(V187,'NP Surrogates-Update 4.7'!A:C,2,FALSE)</f>
        <v>1</v>
      </c>
      <c r="X187">
        <f>VLOOKUP(V187,'NP Surrogates-Update 4.7'!A:C,3,FALSE)</f>
        <v>1</v>
      </c>
      <c r="Y187" t="s">
        <v>3049</v>
      </c>
    </row>
    <row r="188" spans="1:25" hidden="1" outlineLevel="2" x14ac:dyDescent="0.3">
      <c r="A188" s="129" t="s">
        <v>217</v>
      </c>
      <c r="B188" s="129" t="s">
        <v>14</v>
      </c>
      <c r="C188">
        <v>2102007000</v>
      </c>
      <c r="D188" s="129">
        <v>0.19236500000000001</v>
      </c>
      <c r="E188" s="129">
        <f t="shared" si="66"/>
        <v>0.19236500000000001</v>
      </c>
      <c r="F188" s="129">
        <f t="shared" si="67"/>
        <v>0.19236500000000001</v>
      </c>
      <c r="G188" s="129">
        <v>6.1655448717948703E-4</v>
      </c>
      <c r="H188" s="129">
        <f t="shared" si="70"/>
        <v>6.1655448717948703E-4</v>
      </c>
      <c r="I188" s="129">
        <f t="shared" si="71"/>
        <v>6.1655448717948703E-4</v>
      </c>
      <c r="J188" s="129">
        <f t="shared" si="68"/>
        <v>1</v>
      </c>
      <c r="K188" s="129">
        <f t="shared" si="69"/>
        <v>1</v>
      </c>
      <c r="L188" s="129" t="str">
        <f t="shared" si="50"/>
        <v>No Growth</v>
      </c>
      <c r="M188" s="129" t="s">
        <v>1246</v>
      </c>
      <c r="N188" s="129"/>
      <c r="O188" s="129"/>
      <c r="P188" s="129"/>
      <c r="Q188" s="129"/>
      <c r="R188" s="129" t="s">
        <v>56</v>
      </c>
      <c r="S188" s="129"/>
      <c r="T188" s="129"/>
      <c r="U188" s="129" t="str">
        <f>VLOOKUP(C188,'Surrogate NP'!A:B,2,FALSE)</f>
        <v>No Growth</v>
      </c>
      <c r="V188" t="str">
        <f t="shared" si="49"/>
        <v>MD-MontgomeryNo Growth</v>
      </c>
      <c r="W188">
        <f>VLOOKUP(V188,'NP Surrogates-Update 4.7'!A:C,2,FALSE)</f>
        <v>1</v>
      </c>
      <c r="X188">
        <f>VLOOKUP(V188,'NP Surrogates-Update 4.7'!A:C,3,FALSE)</f>
        <v>1</v>
      </c>
      <c r="Y188" t="s">
        <v>3049</v>
      </c>
    </row>
    <row r="189" spans="1:25" hidden="1" outlineLevel="2" x14ac:dyDescent="0.3">
      <c r="A189" s="129" t="s">
        <v>217</v>
      </c>
      <c r="B189" s="129" t="s">
        <v>14</v>
      </c>
      <c r="C189">
        <v>2102006000</v>
      </c>
      <c r="D189" s="129">
        <v>72.825700130000001</v>
      </c>
      <c r="E189" s="129">
        <f t="shared" si="66"/>
        <v>72.825700130000001</v>
      </c>
      <c r="F189" s="129">
        <f t="shared" si="67"/>
        <v>72.825700130000001</v>
      </c>
      <c r="G189" s="129">
        <v>0.23341570554487201</v>
      </c>
      <c r="H189" s="129">
        <f t="shared" si="70"/>
        <v>0.23341570554487201</v>
      </c>
      <c r="I189" s="129">
        <f t="shared" si="71"/>
        <v>0.23341570554487201</v>
      </c>
      <c r="J189" s="129">
        <f t="shared" si="68"/>
        <v>1</v>
      </c>
      <c r="K189" s="129">
        <f t="shared" si="69"/>
        <v>1</v>
      </c>
      <c r="L189" s="129" t="str">
        <f t="shared" si="50"/>
        <v>No Growth</v>
      </c>
      <c r="M189" s="129" t="s">
        <v>1247</v>
      </c>
      <c r="N189" s="129"/>
      <c r="O189" s="129"/>
      <c r="P189" s="129"/>
      <c r="Q189" s="129"/>
      <c r="R189" s="129" t="s">
        <v>56</v>
      </c>
      <c r="S189" s="129"/>
      <c r="T189" s="129"/>
      <c r="U189" s="129" t="str">
        <f>VLOOKUP(C189,'Surrogate NP'!A:B,2,FALSE)</f>
        <v>No Growth</v>
      </c>
      <c r="V189" t="str">
        <f t="shared" si="49"/>
        <v>MD-MontgomeryNo Growth</v>
      </c>
      <c r="W189">
        <f>VLOOKUP(V189,'NP Surrogates-Update 4.7'!A:C,2,FALSE)</f>
        <v>1</v>
      </c>
      <c r="X189">
        <f>VLOOKUP(V189,'NP Surrogates-Update 4.7'!A:C,3,FALSE)</f>
        <v>1</v>
      </c>
      <c r="Y189" t="s">
        <v>3049</v>
      </c>
    </row>
    <row r="190" spans="1:25" hidden="1" outlineLevel="2" x14ac:dyDescent="0.3">
      <c r="A190" s="129" t="s">
        <v>217</v>
      </c>
      <c r="B190" s="129" t="s">
        <v>14</v>
      </c>
      <c r="C190">
        <v>2103005000</v>
      </c>
      <c r="D190" s="129">
        <v>1.1816696147387671</v>
      </c>
      <c r="E190" s="129">
        <f t="shared" si="66"/>
        <v>1.1816696147387671</v>
      </c>
      <c r="F190" s="129">
        <f t="shared" si="67"/>
        <v>1.1816696147387671</v>
      </c>
      <c r="G190" s="129">
        <v>3.7874026113422E-3</v>
      </c>
      <c r="H190" s="129">
        <f t="shared" si="70"/>
        <v>3.7874026113422E-3</v>
      </c>
      <c r="I190" s="129">
        <f t="shared" si="71"/>
        <v>3.7874026113422E-3</v>
      </c>
      <c r="J190" s="129">
        <f t="shared" si="68"/>
        <v>1</v>
      </c>
      <c r="K190" s="129">
        <f t="shared" si="69"/>
        <v>1</v>
      </c>
      <c r="L190" s="129" t="str">
        <f t="shared" si="50"/>
        <v>No Growth</v>
      </c>
      <c r="M190" s="129" t="s">
        <v>1248</v>
      </c>
      <c r="N190" s="129"/>
      <c r="O190" s="129"/>
      <c r="P190" s="129"/>
      <c r="Q190" s="129"/>
      <c r="R190" s="129" t="s">
        <v>56</v>
      </c>
      <c r="S190" s="129"/>
      <c r="T190" s="129"/>
      <c r="U190" s="129" t="str">
        <f>VLOOKUP(C190,'Surrogate NP'!A:B,2,FALSE)</f>
        <v>No Growth</v>
      </c>
      <c r="V190" t="str">
        <f t="shared" si="49"/>
        <v>MD-MontgomeryNo Growth</v>
      </c>
      <c r="W190">
        <f>VLOOKUP(V190,'NP Surrogates-Update 4.7'!A:C,2,FALSE)</f>
        <v>1</v>
      </c>
      <c r="X190">
        <f>VLOOKUP(V190,'NP Surrogates-Update 4.7'!A:C,3,FALSE)</f>
        <v>1</v>
      </c>
      <c r="Y190" t="s">
        <v>3049</v>
      </c>
    </row>
    <row r="191" spans="1:25" hidden="1" outlineLevel="2" x14ac:dyDescent="0.3">
      <c r="A191" s="129" t="s">
        <v>217</v>
      </c>
      <c r="B191" s="129" t="s">
        <v>14</v>
      </c>
      <c r="C191">
        <v>2102005000</v>
      </c>
      <c r="D191" s="129">
        <v>0.23280422385414032</v>
      </c>
      <c r="E191" s="129">
        <f t="shared" si="66"/>
        <v>0.23280422385414032</v>
      </c>
      <c r="F191" s="129">
        <f t="shared" si="67"/>
        <v>0.23280422385414032</v>
      </c>
      <c r="G191" s="129">
        <v>7.4616738414788597E-4</v>
      </c>
      <c r="H191" s="129">
        <f t="shared" si="70"/>
        <v>7.4616738414788597E-4</v>
      </c>
      <c r="I191" s="129">
        <f t="shared" si="71"/>
        <v>7.4616738414788597E-4</v>
      </c>
      <c r="J191" s="129">
        <f t="shared" si="68"/>
        <v>1</v>
      </c>
      <c r="K191" s="129">
        <f t="shared" si="69"/>
        <v>1</v>
      </c>
      <c r="L191" s="129" t="str">
        <f t="shared" si="50"/>
        <v>No Growth</v>
      </c>
      <c r="M191" s="129" t="s">
        <v>1249</v>
      </c>
      <c r="N191" s="129"/>
      <c r="O191" s="129"/>
      <c r="P191" s="129"/>
      <c r="Q191" s="129"/>
      <c r="R191" s="129" t="s">
        <v>56</v>
      </c>
      <c r="S191" s="129"/>
      <c r="T191" s="129"/>
      <c r="U191" s="129" t="str">
        <f>VLOOKUP(C191,'Surrogate NP'!A:B,2,FALSE)</f>
        <v>No Growth</v>
      </c>
      <c r="V191" t="str">
        <f t="shared" si="49"/>
        <v>MD-MontgomeryNo Growth</v>
      </c>
      <c r="W191">
        <f>VLOOKUP(V191,'NP Surrogates-Update 4.7'!A:C,2,FALSE)</f>
        <v>1</v>
      </c>
      <c r="X191">
        <f>VLOOKUP(V191,'NP Surrogates-Update 4.7'!A:C,3,FALSE)</f>
        <v>1</v>
      </c>
      <c r="Y191" t="s">
        <v>3049</v>
      </c>
    </row>
    <row r="192" spans="1:25" hidden="1" outlineLevel="2" x14ac:dyDescent="0.3">
      <c r="A192" s="129" t="s">
        <v>217</v>
      </c>
      <c r="B192" s="129" t="s">
        <v>1244</v>
      </c>
      <c r="C192">
        <v>2810060200</v>
      </c>
      <c r="D192" s="129">
        <v>1.851341E-4</v>
      </c>
      <c r="E192" s="129">
        <f t="shared" si="66"/>
        <v>1.851341E-4</v>
      </c>
      <c r="F192" s="129">
        <f t="shared" si="67"/>
        <v>1.851341E-4</v>
      </c>
      <c r="G192" s="129">
        <v>8.54465076923077E-7</v>
      </c>
      <c r="H192" s="129">
        <f t="shared" si="70"/>
        <v>8.54465076923077E-7</v>
      </c>
      <c r="I192" s="129">
        <f t="shared" si="71"/>
        <v>8.54465076923077E-7</v>
      </c>
      <c r="J192" s="129">
        <f t="shared" si="68"/>
        <v>1</v>
      </c>
      <c r="K192" s="129">
        <f t="shared" si="69"/>
        <v>1</v>
      </c>
      <c r="L192" s="129" t="str">
        <f t="shared" si="50"/>
        <v>No Growth</v>
      </c>
      <c r="M192" s="129" t="s">
        <v>2120</v>
      </c>
      <c r="N192" s="129"/>
      <c r="O192" s="129"/>
      <c r="P192" s="129"/>
      <c r="Q192" s="129"/>
      <c r="R192" s="129" t="s">
        <v>56</v>
      </c>
      <c r="S192" s="129"/>
      <c r="T192" s="129"/>
      <c r="U192" s="129" t="str">
        <f>VLOOKUP(C192,'Surrogate NP'!A:B,2,FALSE)</f>
        <v>No Growth</v>
      </c>
      <c r="V192" t="str">
        <f t="shared" ref="V192:V254" si="72">CONCATENATE(A192,U192)</f>
        <v>MD-MontgomeryNo Growth</v>
      </c>
      <c r="W192">
        <f>VLOOKUP(V192,'NP Surrogates-Update 4.7'!A:C,2,FALSE)</f>
        <v>1</v>
      </c>
      <c r="X192">
        <f>VLOOKUP(V192,'NP Surrogates-Update 4.7'!A:C,3,FALSE)</f>
        <v>1</v>
      </c>
      <c r="Y192" t="s">
        <v>3049</v>
      </c>
    </row>
    <row r="193" spans="1:25" hidden="1" outlineLevel="2" x14ac:dyDescent="0.3">
      <c r="A193" s="129" t="s">
        <v>217</v>
      </c>
      <c r="B193" s="129" t="s">
        <v>14</v>
      </c>
      <c r="C193">
        <v>2810050000</v>
      </c>
      <c r="D193" s="129">
        <v>0.42158919999999994</v>
      </c>
      <c r="E193" s="129">
        <f t="shared" si="66"/>
        <v>0.42158919999999994</v>
      </c>
      <c r="F193" s="129">
        <f t="shared" si="67"/>
        <v>0.42158919999999994</v>
      </c>
      <c r="G193" s="129">
        <v>1.1550389041095901E-3</v>
      </c>
      <c r="H193" s="129">
        <f t="shared" si="70"/>
        <v>1.1550389041095901E-3</v>
      </c>
      <c r="I193" s="129">
        <f t="shared" si="71"/>
        <v>1.1550389041095901E-3</v>
      </c>
      <c r="J193" s="129">
        <f t="shared" si="68"/>
        <v>1</v>
      </c>
      <c r="K193" s="129">
        <f t="shared" si="69"/>
        <v>1</v>
      </c>
      <c r="L193" s="129" t="str">
        <f t="shared" ref="L193:L246" si="73">U193</f>
        <v>No Growth</v>
      </c>
      <c r="M193" s="129" t="s">
        <v>1256</v>
      </c>
      <c r="N193" s="129"/>
      <c r="O193" s="129"/>
      <c r="P193" s="129"/>
      <c r="Q193" s="129"/>
      <c r="R193" s="129" t="s">
        <v>56</v>
      </c>
      <c r="S193" s="129"/>
      <c r="T193" s="129"/>
      <c r="U193" s="129" t="str">
        <f>VLOOKUP(C193,'Surrogate NP'!A:B,2,FALSE)</f>
        <v>No Growth</v>
      </c>
      <c r="V193" t="str">
        <f t="shared" si="72"/>
        <v>MD-MontgomeryNo Growth</v>
      </c>
      <c r="W193">
        <f>VLOOKUP(V193,'NP Surrogates-Update 4.7'!A:C,2,FALSE)</f>
        <v>1</v>
      </c>
      <c r="X193">
        <f>VLOOKUP(V193,'NP Surrogates-Update 4.7'!A:C,3,FALSE)</f>
        <v>1</v>
      </c>
      <c r="Y193" t="s">
        <v>3049</v>
      </c>
    </row>
    <row r="194" spans="1:25" hidden="1" outlineLevel="2" x14ac:dyDescent="0.3">
      <c r="A194" s="129" t="s">
        <v>217</v>
      </c>
      <c r="B194" s="129" t="s">
        <v>14</v>
      </c>
      <c r="C194">
        <v>2810030000</v>
      </c>
      <c r="D194" s="129">
        <v>0.26919898999999997</v>
      </c>
      <c r="E194" s="129">
        <f t="shared" si="66"/>
        <v>0.26919898999999997</v>
      </c>
      <c r="F194" s="129">
        <f t="shared" si="67"/>
        <v>0.26919898999999997</v>
      </c>
      <c r="G194" s="129">
        <v>5.9002518356164396E-4</v>
      </c>
      <c r="H194" s="129">
        <f t="shared" si="70"/>
        <v>5.9002518356164396E-4</v>
      </c>
      <c r="I194" s="129">
        <f t="shared" si="71"/>
        <v>5.9002518356164396E-4</v>
      </c>
      <c r="J194" s="129">
        <f t="shared" si="68"/>
        <v>1</v>
      </c>
      <c r="K194" s="129">
        <f t="shared" si="69"/>
        <v>1</v>
      </c>
      <c r="L194" s="129" t="str">
        <f t="shared" si="73"/>
        <v>No Growth</v>
      </c>
      <c r="M194" s="129" t="s">
        <v>1255</v>
      </c>
      <c r="N194" s="129"/>
      <c r="O194" s="129"/>
      <c r="P194" s="129"/>
      <c r="Q194" s="129"/>
      <c r="R194" s="129" t="s">
        <v>56</v>
      </c>
      <c r="S194" s="129"/>
      <c r="T194" s="129"/>
      <c r="U194" s="129" t="str">
        <f>VLOOKUP(C194,'Surrogate NP'!A:B,2,FALSE)</f>
        <v>No Growth</v>
      </c>
      <c r="V194" t="str">
        <f t="shared" si="72"/>
        <v>MD-MontgomeryNo Growth</v>
      </c>
      <c r="W194">
        <f>VLOOKUP(V194,'NP Surrogates-Update 4.7'!A:C,2,FALSE)</f>
        <v>1</v>
      </c>
      <c r="X194">
        <f>VLOOKUP(V194,'NP Surrogates-Update 4.7'!A:C,3,FALSE)</f>
        <v>1</v>
      </c>
      <c r="Y194" t="s">
        <v>3049</v>
      </c>
    </row>
    <row r="195" spans="1:25" hidden="1" outlineLevel="2" x14ac:dyDescent="0.3">
      <c r="A195" s="129" t="s">
        <v>217</v>
      </c>
      <c r="B195" s="129" t="s">
        <v>14</v>
      </c>
      <c r="C195">
        <v>2102004001</v>
      </c>
      <c r="D195" s="129">
        <v>0.66654557876676201</v>
      </c>
      <c r="E195" s="129">
        <f t="shared" si="66"/>
        <v>0.66654557876676201</v>
      </c>
      <c r="F195" s="129">
        <f t="shared" si="67"/>
        <v>0.66654557876676201</v>
      </c>
      <c r="G195" s="129">
        <v>2.1363640345088502E-3</v>
      </c>
      <c r="H195" s="129">
        <f t="shared" si="70"/>
        <v>2.1363640345088502E-3</v>
      </c>
      <c r="I195" s="129">
        <f t="shared" si="71"/>
        <v>2.1363640345088502E-3</v>
      </c>
      <c r="J195" s="129">
        <f t="shared" si="68"/>
        <v>1</v>
      </c>
      <c r="K195" s="129">
        <f t="shared" si="69"/>
        <v>1</v>
      </c>
      <c r="L195" s="129" t="str">
        <f t="shared" si="73"/>
        <v>No Growth</v>
      </c>
      <c r="M195" s="129" t="s">
        <v>1252</v>
      </c>
      <c r="N195" s="129"/>
      <c r="O195" s="129"/>
      <c r="P195" s="129"/>
      <c r="Q195" s="129"/>
      <c r="R195" s="129" t="s">
        <v>56</v>
      </c>
      <c r="S195" s="129"/>
      <c r="T195" s="129"/>
      <c r="U195" s="129" t="str">
        <f>VLOOKUP(C195,'Surrogate NP'!A:B,2,FALSE)</f>
        <v>No Growth</v>
      </c>
      <c r="V195" t="str">
        <f t="shared" si="72"/>
        <v>MD-MontgomeryNo Growth</v>
      </c>
      <c r="W195">
        <f>VLOOKUP(V195,'NP Surrogates-Update 4.7'!A:C,2,FALSE)</f>
        <v>1</v>
      </c>
      <c r="X195">
        <f>VLOOKUP(V195,'NP Surrogates-Update 4.7'!A:C,3,FALSE)</f>
        <v>1</v>
      </c>
      <c r="Y195" t="s">
        <v>3049</v>
      </c>
    </row>
    <row r="196" spans="1:25" hidden="1" outlineLevel="2" x14ac:dyDescent="0.3">
      <c r="A196" s="129" t="s">
        <v>217</v>
      </c>
      <c r="B196" s="129" t="s">
        <v>14</v>
      </c>
      <c r="C196">
        <v>2102004002</v>
      </c>
      <c r="D196" s="129">
        <v>13.419784319170807</v>
      </c>
      <c r="E196" s="129">
        <f t="shared" si="66"/>
        <v>13.419784319170807</v>
      </c>
      <c r="F196" s="129">
        <f t="shared" si="67"/>
        <v>13.419784319170807</v>
      </c>
      <c r="G196" s="129">
        <v>4.3012129228111602E-2</v>
      </c>
      <c r="H196" s="129">
        <f t="shared" si="70"/>
        <v>4.3012129228111602E-2</v>
      </c>
      <c r="I196" s="129">
        <f t="shared" si="71"/>
        <v>4.3012129228111602E-2</v>
      </c>
      <c r="J196" s="129">
        <f t="shared" si="68"/>
        <v>1</v>
      </c>
      <c r="K196" s="129">
        <f t="shared" si="69"/>
        <v>1</v>
      </c>
      <c r="L196" s="129" t="str">
        <f t="shared" si="73"/>
        <v>No Growth</v>
      </c>
      <c r="M196" s="129" t="s">
        <v>1252</v>
      </c>
      <c r="N196" s="129"/>
      <c r="O196" s="129"/>
      <c r="P196" s="129"/>
      <c r="Q196" s="129"/>
      <c r="R196" s="129" t="s">
        <v>56</v>
      </c>
      <c r="S196" s="129"/>
      <c r="T196" s="129"/>
      <c r="U196" s="129" t="str">
        <f>VLOOKUP(C196,'Surrogate NP'!A:B,2,FALSE)</f>
        <v>No Growth</v>
      </c>
      <c r="V196" t="str">
        <f t="shared" si="72"/>
        <v>MD-MontgomeryNo Growth</v>
      </c>
      <c r="W196">
        <f>VLOOKUP(V196,'NP Surrogates-Update 4.7'!A:C,2,FALSE)</f>
        <v>1</v>
      </c>
      <c r="X196">
        <f>VLOOKUP(V196,'NP Surrogates-Update 4.7'!A:C,3,FALSE)</f>
        <v>1</v>
      </c>
      <c r="Y196" t="s">
        <v>3049</v>
      </c>
    </row>
    <row r="197" spans="1:25" outlineLevel="1" collapsed="1" x14ac:dyDescent="0.3">
      <c r="A197" s="132" t="s">
        <v>3009</v>
      </c>
      <c r="B197" s="129"/>
      <c r="D197" s="129">
        <f t="shared" ref="D197:I197" si="74">SUBTOTAL(9,D151:D196)</f>
        <v>2096.452244041544</v>
      </c>
      <c r="E197" s="129">
        <f t="shared" si="74"/>
        <v>2246.7152455977157</v>
      </c>
      <c r="F197" s="129">
        <f t="shared" si="74"/>
        <v>2321.046861388118</v>
      </c>
      <c r="G197" s="129">
        <f t="shared" si="74"/>
        <v>5.4228251183610929</v>
      </c>
      <c r="H197" s="129">
        <f t="shared" si="74"/>
        <v>5.7996157299513156</v>
      </c>
      <c r="I197" s="129">
        <f t="shared" si="74"/>
        <v>5.9853798950040504</v>
      </c>
      <c r="J197" s="129"/>
      <c r="K197" s="129"/>
      <c r="L197" s="129"/>
      <c r="M197" s="129"/>
      <c r="N197" s="129"/>
      <c r="O197" s="129"/>
      <c r="P197" s="129"/>
      <c r="Q197" s="129"/>
      <c r="R197" s="129"/>
      <c r="S197" s="129"/>
      <c r="T197" s="129"/>
      <c r="U197" s="129"/>
    </row>
    <row r="198" spans="1:25" hidden="1" outlineLevel="2" x14ac:dyDescent="0.3">
      <c r="A198" s="129" t="s">
        <v>218</v>
      </c>
      <c r="B198" s="129" t="s">
        <v>14</v>
      </c>
      <c r="C198">
        <v>2801500141</v>
      </c>
      <c r="D198" s="129">
        <v>0.23718900000000001</v>
      </c>
      <c r="E198" s="129">
        <f t="shared" ref="E198" si="75">D198*J198</f>
        <v>0.23718900000000001</v>
      </c>
      <c r="F198" s="129">
        <f t="shared" ref="F198" si="76">D198*K198</f>
        <v>0.23718900000000001</v>
      </c>
      <c r="G198" s="129">
        <v>6.4983287671232896E-4</v>
      </c>
      <c r="H198" s="129">
        <f t="shared" si="70"/>
        <v>6.4983287671232896E-4</v>
      </c>
      <c r="I198" s="129">
        <f t="shared" si="71"/>
        <v>6.4983287671232896E-4</v>
      </c>
      <c r="J198" s="129">
        <f t="shared" si="68"/>
        <v>1</v>
      </c>
      <c r="K198" s="129">
        <f t="shared" si="69"/>
        <v>1</v>
      </c>
      <c r="L198" s="129" t="str">
        <f t="shared" si="73"/>
        <v>No Growth</v>
      </c>
      <c r="M198" s="129" t="s">
        <v>236</v>
      </c>
      <c r="N198" s="129" t="s">
        <v>68</v>
      </c>
      <c r="O198" s="129" t="s">
        <v>237</v>
      </c>
      <c r="P198" s="129" t="s">
        <v>238</v>
      </c>
      <c r="Q198" s="129" t="s">
        <v>239</v>
      </c>
      <c r="R198" s="129" t="s">
        <v>56</v>
      </c>
      <c r="S198" s="129"/>
      <c r="T198" s="129"/>
      <c r="U198" s="129" t="str">
        <f>VLOOKUP(C198,'Surrogate NP'!A:B,2,FALSE)</f>
        <v>No Growth</v>
      </c>
      <c r="V198" t="str">
        <f t="shared" si="72"/>
        <v>MD-Prince George'sNo Growth</v>
      </c>
      <c r="W198">
        <f>VLOOKUP(V198,'NP Surrogates-Update 4.7'!A:C,2,FALSE)</f>
        <v>1</v>
      </c>
      <c r="X198">
        <f>VLOOKUP(V198,'NP Surrogates-Update 4.7'!A:C,3,FALSE)</f>
        <v>1</v>
      </c>
      <c r="Y198" t="s">
        <v>3049</v>
      </c>
    </row>
    <row r="199" spans="1:25" hidden="1" outlineLevel="2" x14ac:dyDescent="0.3">
      <c r="A199" s="129" t="s">
        <v>218</v>
      </c>
      <c r="B199" s="129" t="s">
        <v>14</v>
      </c>
      <c r="C199">
        <v>2810025000</v>
      </c>
      <c r="D199" s="129">
        <v>4.1097830000000002</v>
      </c>
      <c r="E199" s="129">
        <f t="shared" ref="E199:E213" si="77">D199*J199</f>
        <v>4.4162386619815921</v>
      </c>
      <c r="F199" s="129">
        <f t="shared" ref="F199:F213" si="78">D199*K199</f>
        <v>4.6078034526093878</v>
      </c>
      <c r="G199" s="129">
        <v>1.12596794520548E-2</v>
      </c>
      <c r="H199" s="129">
        <f t="shared" ref="H199:H214" si="79">G199*J199</f>
        <v>1.2099284005429025E-2</v>
      </c>
      <c r="I199" s="129">
        <f t="shared" ref="I199:I214" si="80">G199*K199</f>
        <v>1.2624119048244904E-2</v>
      </c>
      <c r="J199" s="129">
        <f t="shared" ref="J199:J203" si="81">W199</f>
        <v>1.0745673584180946</v>
      </c>
      <c r="K199" s="129">
        <f t="shared" ref="K199:K203" si="82">X199</f>
        <v>1.1211792575445925</v>
      </c>
      <c r="L199" s="129" t="str">
        <f t="shared" si="73"/>
        <v>Population</v>
      </c>
      <c r="M199" s="129" t="s">
        <v>67</v>
      </c>
      <c r="N199" s="129" t="s">
        <v>68</v>
      </c>
      <c r="O199" s="129" t="s">
        <v>69</v>
      </c>
      <c r="P199" s="129" t="s">
        <v>73</v>
      </c>
      <c r="Q199" s="129" t="s">
        <v>74</v>
      </c>
      <c r="R199" s="129" t="s">
        <v>56</v>
      </c>
      <c r="S199" s="129"/>
      <c r="T199" s="129"/>
      <c r="U199" s="129" t="str">
        <f>VLOOKUP(C199,'Surrogate NP'!A:B,2,FALSE)</f>
        <v>Population</v>
      </c>
      <c r="V199" t="str">
        <f t="shared" si="72"/>
        <v>MD-Prince George'sPopulation</v>
      </c>
      <c r="W199">
        <f>VLOOKUP(V199,'NP Surrogates-Update 4.7'!A:C,2,FALSE)</f>
        <v>1.0745673584180946</v>
      </c>
      <c r="X199">
        <f>VLOOKUP(V199,'NP Surrogates-Update 4.7'!A:C,3,FALSE)</f>
        <v>1.1211792575445925</v>
      </c>
      <c r="Y199" t="s">
        <v>3051</v>
      </c>
    </row>
    <row r="200" spans="1:25" hidden="1" outlineLevel="2" x14ac:dyDescent="0.3">
      <c r="A200" s="129" t="s">
        <v>218</v>
      </c>
      <c r="B200" s="129" t="s">
        <v>14</v>
      </c>
      <c r="C200">
        <v>2811015002</v>
      </c>
      <c r="D200" s="129">
        <v>10.942919</v>
      </c>
      <c r="E200" s="129">
        <f t="shared" si="77"/>
        <v>10.942919</v>
      </c>
      <c r="F200" s="129">
        <f t="shared" si="78"/>
        <v>10.942919</v>
      </c>
      <c r="G200" s="129">
        <v>2.99806E-2</v>
      </c>
      <c r="H200" s="129">
        <f t="shared" si="79"/>
        <v>2.99806E-2</v>
      </c>
      <c r="I200" s="129">
        <f t="shared" si="80"/>
        <v>2.99806E-2</v>
      </c>
      <c r="J200" s="129">
        <f t="shared" si="81"/>
        <v>1</v>
      </c>
      <c r="K200" s="129">
        <f t="shared" si="82"/>
        <v>1</v>
      </c>
      <c r="L200" s="129" t="str">
        <f t="shared" si="73"/>
        <v>No Growth</v>
      </c>
      <c r="M200" s="129" t="s">
        <v>269</v>
      </c>
      <c r="N200" s="129" t="s">
        <v>68</v>
      </c>
      <c r="O200" s="129" t="s">
        <v>270</v>
      </c>
      <c r="P200" s="129" t="s">
        <v>271</v>
      </c>
      <c r="Q200" s="129" t="s">
        <v>266</v>
      </c>
      <c r="R200" s="129" t="s">
        <v>56</v>
      </c>
      <c r="S200" s="129"/>
      <c r="T200" s="129"/>
      <c r="U200" s="129" t="str">
        <f>VLOOKUP(C200,'Surrogate NP'!A:B,2,FALSE)</f>
        <v>No Growth</v>
      </c>
      <c r="V200" t="str">
        <f t="shared" si="72"/>
        <v>MD-Prince George'sNo Growth</v>
      </c>
      <c r="W200">
        <f>VLOOKUP(V200,'NP Surrogates-Update 4.7'!A:C,2,FALSE)</f>
        <v>1</v>
      </c>
      <c r="X200">
        <f>VLOOKUP(V200,'NP Surrogates-Update 4.7'!A:C,3,FALSE)</f>
        <v>1</v>
      </c>
      <c r="Y200" t="s">
        <v>3049</v>
      </c>
    </row>
    <row r="201" spans="1:25" hidden="1" outlineLevel="2" x14ac:dyDescent="0.3">
      <c r="A201" s="129" t="s">
        <v>218</v>
      </c>
      <c r="B201" s="129" t="s">
        <v>14</v>
      </c>
      <c r="C201">
        <v>2811015001</v>
      </c>
      <c r="D201" s="129">
        <v>1.823E-3</v>
      </c>
      <c r="E201" s="129">
        <f t="shared" si="77"/>
        <v>1.823E-3</v>
      </c>
      <c r="F201" s="129">
        <f t="shared" si="78"/>
        <v>1.823E-3</v>
      </c>
      <c r="G201" s="129">
        <v>4.9945205479452103E-6</v>
      </c>
      <c r="H201" s="129">
        <f t="shared" si="79"/>
        <v>4.9945205479452103E-6</v>
      </c>
      <c r="I201" s="129">
        <f t="shared" si="80"/>
        <v>4.9945205479452103E-6</v>
      </c>
      <c r="J201" s="129">
        <f t="shared" si="81"/>
        <v>1</v>
      </c>
      <c r="K201" s="129">
        <f t="shared" si="82"/>
        <v>1</v>
      </c>
      <c r="L201" s="129" t="str">
        <f t="shared" si="73"/>
        <v>No Growth</v>
      </c>
      <c r="M201" s="129" t="s">
        <v>269</v>
      </c>
      <c r="N201" s="129" t="s">
        <v>68</v>
      </c>
      <c r="O201" s="129" t="s">
        <v>270</v>
      </c>
      <c r="P201" s="129" t="s">
        <v>271</v>
      </c>
      <c r="Q201" s="129" t="s">
        <v>267</v>
      </c>
      <c r="R201" s="129" t="s">
        <v>56</v>
      </c>
      <c r="S201" s="129"/>
      <c r="T201" s="129"/>
      <c r="U201" s="129" t="str">
        <f>VLOOKUP(C201,'Surrogate NP'!A:B,2,FALSE)</f>
        <v>No Growth</v>
      </c>
      <c r="V201" t="str">
        <f t="shared" si="72"/>
        <v>MD-Prince George'sNo Growth</v>
      </c>
      <c r="W201">
        <f>VLOOKUP(V201,'NP Surrogates-Update 4.7'!A:C,2,FALSE)</f>
        <v>1</v>
      </c>
      <c r="X201">
        <f>VLOOKUP(V201,'NP Surrogates-Update 4.7'!A:C,3,FALSE)</f>
        <v>1</v>
      </c>
      <c r="Y201" t="s">
        <v>3049</v>
      </c>
    </row>
    <row r="202" spans="1:25" hidden="1" outlineLevel="2" x14ac:dyDescent="0.3">
      <c r="A202" s="129" t="s">
        <v>218</v>
      </c>
      <c r="B202" s="129" t="s">
        <v>14</v>
      </c>
      <c r="C202">
        <v>2810001001</v>
      </c>
      <c r="D202" s="129">
        <v>4.4499999999999997E-4</v>
      </c>
      <c r="E202" s="129">
        <f t="shared" si="77"/>
        <v>4.4499999999999997E-4</v>
      </c>
      <c r="F202" s="129">
        <f t="shared" si="78"/>
        <v>4.4499999999999997E-4</v>
      </c>
      <c r="G202" s="129">
        <v>1.2191780821917808E-6</v>
      </c>
      <c r="H202" s="129">
        <f t="shared" si="79"/>
        <v>1.2191780821917808E-6</v>
      </c>
      <c r="I202" s="129">
        <f t="shared" si="80"/>
        <v>1.2191780821917808E-6</v>
      </c>
      <c r="J202" s="129">
        <f t="shared" si="81"/>
        <v>1</v>
      </c>
      <c r="K202" s="129">
        <f t="shared" si="82"/>
        <v>1</v>
      </c>
      <c r="L202" s="129" t="str">
        <f t="shared" si="73"/>
        <v>No Growth</v>
      </c>
      <c r="M202" s="129" t="s">
        <v>3429</v>
      </c>
      <c r="N202" s="129"/>
      <c r="O202" s="129"/>
      <c r="P202" s="129"/>
      <c r="Q202" s="129"/>
      <c r="R202" s="129" t="s">
        <v>56</v>
      </c>
      <c r="S202" s="129"/>
      <c r="T202" s="129"/>
      <c r="U202" s="129" t="str">
        <f>VLOOKUP(C202,'Surrogate NP'!A:B,2,FALSE)</f>
        <v>No Growth</v>
      </c>
      <c r="V202" t="str">
        <f t="shared" si="72"/>
        <v>MD-Prince George'sNo Growth</v>
      </c>
      <c r="W202">
        <f>VLOOKUP(V202,'NP Surrogates-Update 4.7'!A:C,2,FALSE)</f>
        <v>1</v>
      </c>
      <c r="X202">
        <f>VLOOKUP(V202,'NP Surrogates-Update 4.7'!A:C,3,FALSE)</f>
        <v>1</v>
      </c>
      <c r="Y202" t="s">
        <v>3049</v>
      </c>
    </row>
    <row r="203" spans="1:25" hidden="1" outlineLevel="2" x14ac:dyDescent="0.3">
      <c r="A203" s="129" t="s">
        <v>218</v>
      </c>
      <c r="B203" s="129" t="s">
        <v>14</v>
      </c>
      <c r="C203">
        <v>2810001002</v>
      </c>
      <c r="D203" s="129">
        <v>0.31621899999999997</v>
      </c>
      <c r="E203" s="129">
        <f t="shared" si="77"/>
        <v>0.31621899999999997</v>
      </c>
      <c r="F203" s="129">
        <f t="shared" si="78"/>
        <v>0.31621899999999997</v>
      </c>
      <c r="G203" s="129">
        <v>8.6635342465753412E-4</v>
      </c>
      <c r="H203" s="129">
        <f t="shared" si="79"/>
        <v>8.6635342465753412E-4</v>
      </c>
      <c r="I203" s="129">
        <f t="shared" si="80"/>
        <v>8.6635342465753412E-4</v>
      </c>
      <c r="J203" s="129">
        <f t="shared" si="81"/>
        <v>1</v>
      </c>
      <c r="K203" s="129">
        <f t="shared" si="82"/>
        <v>1</v>
      </c>
      <c r="L203" s="129" t="str">
        <f t="shared" si="73"/>
        <v>No Growth</v>
      </c>
      <c r="M203" s="129" t="s">
        <v>3429</v>
      </c>
      <c r="N203" s="129"/>
      <c r="O203" s="129"/>
      <c r="P203" s="129"/>
      <c r="Q203" s="129"/>
      <c r="R203" s="129" t="s">
        <v>56</v>
      </c>
      <c r="S203" s="129"/>
      <c r="T203" s="129"/>
      <c r="U203" s="129" t="str">
        <f>VLOOKUP(C203,'Surrogate NP'!A:B,2,FALSE)</f>
        <v>No Growth</v>
      </c>
      <c r="V203" t="str">
        <f t="shared" si="72"/>
        <v>MD-Prince George'sNo Growth</v>
      </c>
      <c r="W203">
        <f>VLOOKUP(V203,'NP Surrogates-Update 4.7'!A:C,2,FALSE)</f>
        <v>1</v>
      </c>
      <c r="X203">
        <f>VLOOKUP(V203,'NP Surrogates-Update 4.7'!A:C,3,FALSE)</f>
        <v>1</v>
      </c>
      <c r="Y203" t="s">
        <v>3049</v>
      </c>
    </row>
    <row r="204" spans="1:25" hidden="1" outlineLevel="2" x14ac:dyDescent="0.3">
      <c r="A204" s="129" t="s">
        <v>218</v>
      </c>
      <c r="B204" s="129" t="s">
        <v>14</v>
      </c>
      <c r="C204">
        <v>2103004001</v>
      </c>
      <c r="D204" s="129">
        <v>19.316534870725601</v>
      </c>
      <c r="E204" s="129">
        <f t="shared" si="77"/>
        <v>20.652433660711996</v>
      </c>
      <c r="F204" s="129">
        <f t="shared" si="78"/>
        <v>21.481655766298648</v>
      </c>
      <c r="G204" s="129">
        <v>7.0663355545265197E-5</v>
      </c>
      <c r="H204" s="129">
        <f t="shared" si="79"/>
        <v>7.5550313366689009E-5</v>
      </c>
      <c r="I204" s="129">
        <f t="shared" si="80"/>
        <v>7.8583756831845136E-5</v>
      </c>
      <c r="J204" s="129">
        <f t="shared" ref="J204:J224" si="83">W204</f>
        <v>1.0691583039570396</v>
      </c>
      <c r="K204" s="129">
        <f t="shared" ref="K204:K224" si="84">X204</f>
        <v>1.1120864021452579</v>
      </c>
      <c r="L204" s="129" t="str">
        <f t="shared" si="73"/>
        <v>Employment</v>
      </c>
      <c r="M204" s="129" t="s">
        <v>28</v>
      </c>
      <c r="N204" s="129" t="s">
        <v>155</v>
      </c>
      <c r="O204" s="129" t="s">
        <v>35</v>
      </c>
      <c r="P204" s="129" t="s">
        <v>29</v>
      </c>
      <c r="Q204" s="129" t="s">
        <v>328</v>
      </c>
      <c r="R204" s="129" t="s">
        <v>56</v>
      </c>
      <c r="S204" s="129"/>
      <c r="T204" s="129"/>
      <c r="U204" s="129" t="str">
        <f>VLOOKUP(C204,'Surrogate NP'!A:B,2,FALSE)</f>
        <v>Employment</v>
      </c>
      <c r="V204" t="str">
        <f t="shared" si="72"/>
        <v>MD-Prince George'sEmployment</v>
      </c>
      <c r="W204">
        <f>VLOOKUP(V204,'NP Surrogates-Update 4.7'!A:C,2,FALSE)</f>
        <v>1.0691583039570396</v>
      </c>
      <c r="X204">
        <f>VLOOKUP(V204,'NP Surrogates-Update 4.7'!A:C,3,FALSE)</f>
        <v>1.1120864021452579</v>
      </c>
      <c r="Y204" t="s">
        <v>3053</v>
      </c>
    </row>
    <row r="205" spans="1:25" hidden="1" outlineLevel="2" x14ac:dyDescent="0.3">
      <c r="A205" s="129" t="s">
        <v>218</v>
      </c>
      <c r="B205" s="129" t="s">
        <v>14</v>
      </c>
      <c r="C205">
        <v>2103004002</v>
      </c>
      <c r="D205" s="129">
        <v>30.703135629691399</v>
      </c>
      <c r="E205" s="129">
        <f t="shared" si="77"/>
        <v>32.826512416003808</v>
      </c>
      <c r="F205" s="129">
        <f t="shared" si="78"/>
        <v>34.144539637001387</v>
      </c>
      <c r="G205" s="129">
        <v>1.12317587179852E-4</v>
      </c>
      <c r="H205" s="129">
        <f t="shared" si="79"/>
        <v>1.200852810137575E-4</v>
      </c>
      <c r="I205" s="129">
        <f t="shared" si="80"/>
        <v>1.2490686142447796E-4</v>
      </c>
      <c r="J205" s="129">
        <f t="shared" si="83"/>
        <v>1.0691583039570396</v>
      </c>
      <c r="K205" s="129">
        <f t="shared" si="84"/>
        <v>1.1120864021452579</v>
      </c>
      <c r="L205" s="129" t="str">
        <f t="shared" si="73"/>
        <v>Employment</v>
      </c>
      <c r="M205" s="129" t="s">
        <v>28</v>
      </c>
      <c r="N205" s="129" t="s">
        <v>155</v>
      </c>
      <c r="O205" s="129" t="s">
        <v>35</v>
      </c>
      <c r="P205" s="129" t="s">
        <v>29</v>
      </c>
      <c r="Q205" s="129" t="s">
        <v>330</v>
      </c>
      <c r="R205" s="129" t="s">
        <v>56</v>
      </c>
      <c r="S205" s="129"/>
      <c r="T205" s="129"/>
      <c r="U205" s="129" t="str">
        <f>VLOOKUP(C205,'Surrogate NP'!A:B,2,FALSE)</f>
        <v>Employment</v>
      </c>
      <c r="V205" t="str">
        <f t="shared" si="72"/>
        <v>MD-Prince George'sEmployment</v>
      </c>
      <c r="W205">
        <f>VLOOKUP(V205,'NP Surrogates-Update 4.7'!A:C,2,FALSE)</f>
        <v>1.0691583039570396</v>
      </c>
      <c r="X205">
        <f>VLOOKUP(V205,'NP Surrogates-Update 4.7'!A:C,3,FALSE)</f>
        <v>1.1120864021452579</v>
      </c>
      <c r="Y205" t="s">
        <v>3053</v>
      </c>
    </row>
    <row r="206" spans="1:25" hidden="1" outlineLevel="2" x14ac:dyDescent="0.3">
      <c r="A206" s="129" t="s">
        <v>218</v>
      </c>
      <c r="B206" s="129" t="s">
        <v>14</v>
      </c>
      <c r="C206">
        <v>2103011000</v>
      </c>
      <c r="D206" s="129">
        <v>0.39703929999999998</v>
      </c>
      <c r="E206" s="129">
        <f t="shared" si="77"/>
        <v>0.42449786459229022</v>
      </c>
      <c r="F206" s="129">
        <f t="shared" si="78"/>
        <v>0.44154200664727167</v>
      </c>
      <c r="G206" s="129">
        <v>1.4524411033918201E-6</v>
      </c>
      <c r="H206" s="129">
        <f t="shared" si="79"/>
        <v>1.5528894666998895E-6</v>
      </c>
      <c r="I206" s="129">
        <f t="shared" si="80"/>
        <v>1.6152400009988978E-6</v>
      </c>
      <c r="J206" s="129">
        <f t="shared" si="83"/>
        <v>1.0691583039570396</v>
      </c>
      <c r="K206" s="129">
        <f t="shared" si="84"/>
        <v>1.1120864021452579</v>
      </c>
      <c r="L206" s="129" t="str">
        <f t="shared" si="73"/>
        <v>Employment</v>
      </c>
      <c r="M206" s="129" t="s">
        <v>28</v>
      </c>
      <c r="N206" s="129" t="s">
        <v>155</v>
      </c>
      <c r="O206" s="129" t="s">
        <v>35</v>
      </c>
      <c r="P206" s="129" t="s">
        <v>332</v>
      </c>
      <c r="Q206" s="129" t="s">
        <v>156</v>
      </c>
      <c r="R206" s="129" t="s">
        <v>56</v>
      </c>
      <c r="S206" s="129"/>
      <c r="T206" s="129"/>
      <c r="U206" s="129" t="str">
        <f>VLOOKUP(C206,'Surrogate NP'!A:B,2,FALSE)</f>
        <v>Employment</v>
      </c>
      <c r="V206" t="str">
        <f t="shared" si="72"/>
        <v>MD-Prince George'sEmployment</v>
      </c>
      <c r="W206">
        <f>VLOOKUP(V206,'NP Surrogates-Update 4.7'!A:C,2,FALSE)</f>
        <v>1.0691583039570396</v>
      </c>
      <c r="X206">
        <f>VLOOKUP(V206,'NP Surrogates-Update 4.7'!A:C,3,FALSE)</f>
        <v>1.1120864021452579</v>
      </c>
      <c r="Y206" t="s">
        <v>3053</v>
      </c>
    </row>
    <row r="207" spans="1:25" hidden="1" outlineLevel="2" x14ac:dyDescent="0.3">
      <c r="A207" s="129" t="s">
        <v>218</v>
      </c>
      <c r="B207" s="129" t="s">
        <v>14</v>
      </c>
      <c r="C207">
        <v>2103007000</v>
      </c>
      <c r="D207" s="129">
        <v>23.811163683080999</v>
      </c>
      <c r="E207" s="129">
        <f t="shared" si="77"/>
        <v>25.457903378646336</v>
      </c>
      <c r="F207" s="129">
        <f t="shared" si="78"/>
        <v>26.480071351209375</v>
      </c>
      <c r="G207" s="129">
        <v>7.4496992025008799E-2</v>
      </c>
      <c r="H207" s="129">
        <f t="shared" si="79"/>
        <v>7.9649077643359517E-2</v>
      </c>
      <c r="I207" s="129">
        <f t="shared" si="80"/>
        <v>8.2847091831736011E-2</v>
      </c>
      <c r="J207" s="129">
        <f t="shared" si="83"/>
        <v>1.0691583039570396</v>
      </c>
      <c r="K207" s="129">
        <f t="shared" si="84"/>
        <v>1.1120864021452579</v>
      </c>
      <c r="L207" s="129" t="str">
        <f t="shared" si="73"/>
        <v>Employment</v>
      </c>
      <c r="M207" s="129" t="s">
        <v>30</v>
      </c>
      <c r="N207" s="129" t="s">
        <v>155</v>
      </c>
      <c r="O207" s="129" t="s">
        <v>35</v>
      </c>
      <c r="P207" s="129" t="s">
        <v>31</v>
      </c>
      <c r="Q207" s="129" t="s">
        <v>156</v>
      </c>
      <c r="R207" s="129" t="s">
        <v>56</v>
      </c>
      <c r="S207" s="129"/>
      <c r="T207" s="129"/>
      <c r="U207" s="129" t="str">
        <f>VLOOKUP(C207,'Surrogate NP'!A:B,2,FALSE)</f>
        <v>Employment</v>
      </c>
      <c r="V207" t="str">
        <f t="shared" si="72"/>
        <v>MD-Prince George'sEmployment</v>
      </c>
      <c r="W207">
        <f>VLOOKUP(V207,'NP Surrogates-Update 4.7'!A:C,2,FALSE)</f>
        <v>1.0691583039570396</v>
      </c>
      <c r="X207">
        <f>VLOOKUP(V207,'NP Surrogates-Update 4.7'!A:C,3,FALSE)</f>
        <v>1.1120864021452579</v>
      </c>
      <c r="Y207" t="s">
        <v>3053</v>
      </c>
    </row>
    <row r="208" spans="1:25" hidden="1" outlineLevel="2" x14ac:dyDescent="0.3">
      <c r="A208" s="129" t="s">
        <v>218</v>
      </c>
      <c r="B208" s="129" t="s">
        <v>14</v>
      </c>
      <c r="C208">
        <v>2103006000</v>
      </c>
      <c r="D208" s="129">
        <v>315.09420504122102</v>
      </c>
      <c r="E208" s="129">
        <f t="shared" si="77"/>
        <v>336.88558584856355</v>
      </c>
      <c r="F208" s="129">
        <f t="shared" si="78"/>
        <v>350.41198082111168</v>
      </c>
      <c r="G208" s="129">
        <v>0.985822061975134</v>
      </c>
      <c r="H208" s="129">
        <f t="shared" si="79"/>
        <v>1.0539998437847657</v>
      </c>
      <c r="I208" s="129">
        <f t="shared" si="80"/>
        <v>1.0963193100573463</v>
      </c>
      <c r="J208" s="129">
        <f t="shared" si="83"/>
        <v>1.0691583039570396</v>
      </c>
      <c r="K208" s="129">
        <f t="shared" si="84"/>
        <v>1.1120864021452579</v>
      </c>
      <c r="L208" s="129" t="str">
        <f t="shared" si="73"/>
        <v>Employment</v>
      </c>
      <c r="M208" s="129" t="s">
        <v>32</v>
      </c>
      <c r="N208" s="129" t="s">
        <v>155</v>
      </c>
      <c r="O208" s="129" t="s">
        <v>35</v>
      </c>
      <c r="P208" s="129" t="s">
        <v>33</v>
      </c>
      <c r="Q208" s="129" t="s">
        <v>158</v>
      </c>
      <c r="R208" s="129" t="s">
        <v>56</v>
      </c>
      <c r="S208" s="129"/>
      <c r="T208" s="129"/>
      <c r="U208" s="129" t="str">
        <f>VLOOKUP(C208,'Surrogate NP'!A:B,2,FALSE)</f>
        <v>Employment</v>
      </c>
      <c r="V208" t="str">
        <f t="shared" si="72"/>
        <v>MD-Prince George'sEmployment</v>
      </c>
      <c r="W208">
        <f>VLOOKUP(V208,'NP Surrogates-Update 4.7'!A:C,2,FALSE)</f>
        <v>1.0691583039570396</v>
      </c>
      <c r="X208">
        <f>VLOOKUP(V208,'NP Surrogates-Update 4.7'!A:C,3,FALSE)</f>
        <v>1.1120864021452579</v>
      </c>
      <c r="Y208" t="s">
        <v>3053</v>
      </c>
    </row>
    <row r="209" spans="1:25" hidden="1" outlineLevel="2" x14ac:dyDescent="0.3">
      <c r="A209" s="129" t="s">
        <v>218</v>
      </c>
      <c r="B209" s="129" t="s">
        <v>14</v>
      </c>
      <c r="C209">
        <v>2103008000</v>
      </c>
      <c r="D209" s="129">
        <v>11.8957497056712</v>
      </c>
      <c r="E209" s="129">
        <f t="shared" si="77"/>
        <v>12.718439579612873</v>
      </c>
      <c r="F209" s="129">
        <f t="shared" si="78"/>
        <v>13.229101491000396</v>
      </c>
      <c r="G209" s="129">
        <v>4.3516789970609897E-5</v>
      </c>
      <c r="H209" s="129">
        <f t="shared" si="79"/>
        <v>4.6526337358631991E-5</v>
      </c>
      <c r="I209" s="129">
        <f t="shared" si="80"/>
        <v>4.8394430391326403E-5</v>
      </c>
      <c r="J209" s="129">
        <f t="shared" si="83"/>
        <v>1.0691583039570396</v>
      </c>
      <c r="K209" s="129">
        <f t="shared" si="84"/>
        <v>1.1120864021452579</v>
      </c>
      <c r="L209" s="129" t="str">
        <f t="shared" si="73"/>
        <v>Employment</v>
      </c>
      <c r="M209" s="129" t="s">
        <v>334</v>
      </c>
      <c r="N209" s="129" t="s">
        <v>155</v>
      </c>
      <c r="O209" s="129" t="s">
        <v>35</v>
      </c>
      <c r="P209" s="129" t="s">
        <v>171</v>
      </c>
      <c r="Q209" s="129" t="s">
        <v>159</v>
      </c>
      <c r="R209" s="129" t="s">
        <v>56</v>
      </c>
      <c r="S209" s="129"/>
      <c r="T209" s="129"/>
      <c r="U209" s="129" t="str">
        <f>VLOOKUP(C209,'Surrogate NP'!A:B,2,FALSE)</f>
        <v>Employment</v>
      </c>
      <c r="V209" t="str">
        <f t="shared" si="72"/>
        <v>MD-Prince George'sEmployment</v>
      </c>
      <c r="W209">
        <f>VLOOKUP(V209,'NP Surrogates-Update 4.7'!A:C,2,FALSE)</f>
        <v>1.0691583039570396</v>
      </c>
      <c r="X209">
        <f>VLOOKUP(V209,'NP Surrogates-Update 4.7'!A:C,3,FALSE)</f>
        <v>1.1120864021452579</v>
      </c>
      <c r="Y209" t="s">
        <v>3053</v>
      </c>
    </row>
    <row r="210" spans="1:25" hidden="1" outlineLevel="2" x14ac:dyDescent="0.3">
      <c r="A210" s="129" t="s">
        <v>218</v>
      </c>
      <c r="B210" s="129" t="s">
        <v>14</v>
      </c>
      <c r="C210">
        <v>2102001000</v>
      </c>
      <c r="D210" s="129">
        <v>13.024692748091599</v>
      </c>
      <c r="E210" s="129">
        <f t="shared" si="77"/>
        <v>13.024692748091599</v>
      </c>
      <c r="F210" s="129">
        <f t="shared" si="78"/>
        <v>13.024692748091599</v>
      </c>
      <c r="G210" s="129">
        <v>0</v>
      </c>
      <c r="H210" s="129">
        <f t="shared" si="79"/>
        <v>0</v>
      </c>
      <c r="I210" s="129">
        <f t="shared" si="80"/>
        <v>0</v>
      </c>
      <c r="J210" s="129">
        <f t="shared" si="83"/>
        <v>1</v>
      </c>
      <c r="K210" s="129">
        <f t="shared" si="84"/>
        <v>1</v>
      </c>
      <c r="L210" s="129" t="str">
        <f t="shared" si="73"/>
        <v>No Growth</v>
      </c>
      <c r="M210" s="129" t="s">
        <v>336</v>
      </c>
      <c r="N210" s="129" t="s">
        <v>155</v>
      </c>
      <c r="O210" s="129" t="s">
        <v>36</v>
      </c>
      <c r="P210" s="129" t="s">
        <v>337</v>
      </c>
      <c r="Q210" s="129" t="s">
        <v>159</v>
      </c>
      <c r="R210" s="129" t="s">
        <v>56</v>
      </c>
      <c r="S210" s="129"/>
      <c r="T210" s="129"/>
      <c r="U210" s="129" t="str">
        <f>VLOOKUP(C210,'Surrogate NP'!A:B,2,FALSE)</f>
        <v>No Growth</v>
      </c>
      <c r="V210" t="str">
        <f t="shared" si="72"/>
        <v>MD-Prince George'sNo Growth</v>
      </c>
      <c r="W210">
        <f>VLOOKUP(V210,'NP Surrogates-Update 4.7'!A:C,2,FALSE)</f>
        <v>1</v>
      </c>
      <c r="X210">
        <f>VLOOKUP(V210,'NP Surrogates-Update 4.7'!A:C,3,FALSE)</f>
        <v>1</v>
      </c>
      <c r="Y210" t="s">
        <v>3049</v>
      </c>
    </row>
    <row r="211" spans="1:25" hidden="1" outlineLevel="2" x14ac:dyDescent="0.3">
      <c r="A211" s="129" t="s">
        <v>218</v>
      </c>
      <c r="B211" s="129" t="s">
        <v>14</v>
      </c>
      <c r="C211">
        <v>2102002000</v>
      </c>
      <c r="D211" s="129">
        <v>208.29325699745601</v>
      </c>
      <c r="E211" s="129">
        <f t="shared" si="77"/>
        <v>208.29325699745601</v>
      </c>
      <c r="F211" s="129">
        <f t="shared" si="78"/>
        <v>208.29325699745601</v>
      </c>
      <c r="G211" s="129">
        <v>0.66760659294056401</v>
      </c>
      <c r="H211" s="129">
        <f t="shared" si="79"/>
        <v>0.66760659294056401</v>
      </c>
      <c r="I211" s="129">
        <f t="shared" si="80"/>
        <v>0.66760659294056401</v>
      </c>
      <c r="J211" s="129">
        <f t="shared" si="83"/>
        <v>1</v>
      </c>
      <c r="K211" s="129">
        <f t="shared" si="84"/>
        <v>1</v>
      </c>
      <c r="L211" s="129" t="str">
        <f t="shared" si="73"/>
        <v>No Growth</v>
      </c>
      <c r="M211" s="129" t="s">
        <v>336</v>
      </c>
      <c r="N211" s="129" t="s">
        <v>155</v>
      </c>
      <c r="O211" s="129" t="s">
        <v>36</v>
      </c>
      <c r="P211" s="129" t="s">
        <v>339</v>
      </c>
      <c r="Q211" s="129" t="s">
        <v>159</v>
      </c>
      <c r="R211" s="129" t="s">
        <v>56</v>
      </c>
      <c r="S211" s="129"/>
      <c r="T211" s="129"/>
      <c r="U211" s="129" t="str">
        <f>VLOOKUP(C211,'Surrogate NP'!A:B,2,FALSE)</f>
        <v>No Growth</v>
      </c>
      <c r="V211" t="str">
        <f t="shared" si="72"/>
        <v>MD-Prince George'sNo Growth</v>
      </c>
      <c r="W211">
        <f>VLOOKUP(V211,'NP Surrogates-Update 4.7'!A:C,2,FALSE)</f>
        <v>1</v>
      </c>
      <c r="X211">
        <f>VLOOKUP(V211,'NP Surrogates-Update 4.7'!A:C,3,FALSE)</f>
        <v>1</v>
      </c>
      <c r="Y211" t="s">
        <v>3049</v>
      </c>
    </row>
    <row r="212" spans="1:25" hidden="1" outlineLevel="2" x14ac:dyDescent="0.3">
      <c r="A212" s="129" t="s">
        <v>218</v>
      </c>
      <c r="B212" s="129" t="s">
        <v>14</v>
      </c>
      <c r="C212">
        <v>2102011000</v>
      </c>
      <c r="D212" s="129">
        <v>6.3386799999999993E-2</v>
      </c>
      <c r="E212" s="129">
        <f t="shared" si="77"/>
        <v>6.3386799999999993E-2</v>
      </c>
      <c r="F212" s="129">
        <f t="shared" si="78"/>
        <v>6.3386799999999993E-2</v>
      </c>
      <c r="G212" s="129">
        <v>2.0316282051281999E-4</v>
      </c>
      <c r="H212" s="129">
        <f t="shared" si="79"/>
        <v>2.0316282051281999E-4</v>
      </c>
      <c r="I212" s="129">
        <f t="shared" si="80"/>
        <v>2.0316282051281999E-4</v>
      </c>
      <c r="J212" s="129">
        <f t="shared" si="83"/>
        <v>1</v>
      </c>
      <c r="K212" s="129">
        <f t="shared" si="84"/>
        <v>1</v>
      </c>
      <c r="L212" s="129" t="str">
        <f t="shared" si="73"/>
        <v>No Growth</v>
      </c>
      <c r="M212" s="129" t="s">
        <v>34</v>
      </c>
      <c r="N212" s="129" t="s">
        <v>155</v>
      </c>
      <c r="O212" s="129" t="s">
        <v>36</v>
      </c>
      <c r="P212" s="129" t="s">
        <v>332</v>
      </c>
      <c r="Q212" s="129" t="s">
        <v>159</v>
      </c>
      <c r="R212" s="129" t="s">
        <v>56</v>
      </c>
      <c r="S212" s="129"/>
      <c r="T212" s="129"/>
      <c r="U212" s="129" t="str">
        <f>VLOOKUP(C212,'Surrogate NP'!A:B,2,FALSE)</f>
        <v>No Growth</v>
      </c>
      <c r="V212" t="str">
        <f t="shared" si="72"/>
        <v>MD-Prince George'sNo Growth</v>
      </c>
      <c r="W212">
        <f>VLOOKUP(V212,'NP Surrogates-Update 4.7'!A:C,2,FALSE)</f>
        <v>1</v>
      </c>
      <c r="X212">
        <f>VLOOKUP(V212,'NP Surrogates-Update 4.7'!A:C,3,FALSE)</f>
        <v>1</v>
      </c>
      <c r="Y212" t="s">
        <v>3049</v>
      </c>
    </row>
    <row r="213" spans="1:25" hidden="1" outlineLevel="2" x14ac:dyDescent="0.3">
      <c r="A213" s="129" t="s">
        <v>218</v>
      </c>
      <c r="B213" s="129" t="s">
        <v>14</v>
      </c>
      <c r="C213">
        <v>2102008000</v>
      </c>
      <c r="D213" s="129">
        <v>4.4743339999999998</v>
      </c>
      <c r="E213" s="129">
        <f t="shared" si="77"/>
        <v>4.4743339999999998</v>
      </c>
      <c r="F213" s="129">
        <f t="shared" si="78"/>
        <v>4.4743339999999998</v>
      </c>
      <c r="G213" s="129">
        <v>1.3982293749999999E-2</v>
      </c>
      <c r="H213" s="129">
        <f t="shared" si="79"/>
        <v>1.3982293749999999E-2</v>
      </c>
      <c r="I213" s="129">
        <f t="shared" si="80"/>
        <v>1.3982293749999999E-2</v>
      </c>
      <c r="J213" s="129">
        <f t="shared" si="83"/>
        <v>1</v>
      </c>
      <c r="K213" s="129">
        <f t="shared" si="84"/>
        <v>1</v>
      </c>
      <c r="L213" s="129" t="str">
        <f t="shared" si="73"/>
        <v>No Growth</v>
      </c>
      <c r="M213" s="129" t="s">
        <v>342</v>
      </c>
      <c r="N213" s="129" t="s">
        <v>155</v>
      </c>
      <c r="O213" s="129" t="s">
        <v>36</v>
      </c>
      <c r="P213" s="129" t="s">
        <v>171</v>
      </c>
      <c r="Q213" s="129" t="s">
        <v>159</v>
      </c>
      <c r="R213" s="129" t="s">
        <v>56</v>
      </c>
      <c r="S213" s="129"/>
      <c r="T213" s="129"/>
      <c r="U213" s="129" t="str">
        <f>VLOOKUP(C213,'Surrogate NP'!A:B,2,FALSE)</f>
        <v>No Growth</v>
      </c>
      <c r="V213" t="str">
        <f t="shared" si="72"/>
        <v>MD-Prince George'sNo Growth</v>
      </c>
      <c r="W213">
        <f>VLOOKUP(V213,'NP Surrogates-Update 4.7'!A:C,2,FALSE)</f>
        <v>1</v>
      </c>
      <c r="X213">
        <f>VLOOKUP(V213,'NP Surrogates-Update 4.7'!A:C,3,FALSE)</f>
        <v>1</v>
      </c>
      <c r="Y213" t="s">
        <v>3049</v>
      </c>
    </row>
    <row r="214" spans="1:25" hidden="1" outlineLevel="2" x14ac:dyDescent="0.3">
      <c r="A214" s="129" t="s">
        <v>218</v>
      </c>
      <c r="B214" s="129" t="s">
        <v>14</v>
      </c>
      <c r="C214">
        <v>2104004000</v>
      </c>
      <c r="D214" s="129">
        <v>60.015787000000003</v>
      </c>
      <c r="E214" s="129">
        <f t="shared" ref="E214:E246" si="85">D214*J214</f>
        <v>64.863583602213922</v>
      </c>
      <c r="F214" s="129">
        <f t="shared" ref="F214:F246" si="86">D214*K214</f>
        <v>67.796197027155017</v>
      </c>
      <c r="G214" s="129">
        <v>1.9091176789805701E-4</v>
      </c>
      <c r="H214" s="129">
        <f t="shared" si="79"/>
        <v>2.0633273404716129E-4</v>
      </c>
      <c r="I214" s="129">
        <f t="shared" si="80"/>
        <v>2.1566145306432721E-4</v>
      </c>
      <c r="J214" s="129">
        <f t="shared" si="83"/>
        <v>1.0807753566942964</v>
      </c>
      <c r="K214" s="129">
        <f t="shared" si="84"/>
        <v>1.1296393901683737</v>
      </c>
      <c r="L214" s="129" t="str">
        <f t="shared" si="73"/>
        <v>Household</v>
      </c>
      <c r="M214" s="129" t="s">
        <v>161</v>
      </c>
      <c r="N214" s="129" t="s">
        <v>155</v>
      </c>
      <c r="O214" s="129" t="s">
        <v>162</v>
      </c>
      <c r="P214" s="129" t="s">
        <v>29</v>
      </c>
      <c r="Q214" s="129" t="s">
        <v>156</v>
      </c>
      <c r="R214" s="129" t="s">
        <v>56</v>
      </c>
      <c r="S214" s="129"/>
      <c r="T214" s="129"/>
      <c r="U214" s="129" t="str">
        <f>VLOOKUP(C214,'Surrogate NP'!A:B,2,FALSE)</f>
        <v>Household</v>
      </c>
      <c r="V214" t="str">
        <f t="shared" si="72"/>
        <v>MD-Prince George'sHousehold</v>
      </c>
      <c r="W214">
        <f>VLOOKUP(V214,'NP Surrogates-Update 4.7'!A:C,2,FALSE)</f>
        <v>1.0807753566942964</v>
      </c>
      <c r="X214">
        <f>VLOOKUP(V214,'NP Surrogates-Update 4.7'!A:C,3,FALSE)</f>
        <v>1.1296393901683737</v>
      </c>
      <c r="Y214" t="s">
        <v>3054</v>
      </c>
    </row>
    <row r="215" spans="1:25" hidden="1" outlineLevel="2" x14ac:dyDescent="0.3">
      <c r="A215" s="129" t="s">
        <v>218</v>
      </c>
      <c r="B215" s="129" t="s">
        <v>14</v>
      </c>
      <c r="C215">
        <v>2104009000</v>
      </c>
      <c r="D215" s="129">
        <v>3.3908097356834799</v>
      </c>
      <c r="E215" s="129">
        <f t="shared" si="85"/>
        <v>3.6647036015658059</v>
      </c>
      <c r="F215" s="129">
        <f t="shared" si="86"/>
        <v>3.8303922419944705</v>
      </c>
      <c r="G215" s="129">
        <v>1.2165666861762999E-3</v>
      </c>
      <c r="H215" s="129">
        <f t="shared" ref="H215:H246" si="87">G215*J215</f>
        <v>1.3148352941945887E-3</v>
      </c>
      <c r="I215" s="129">
        <f t="shared" ref="I215:I246" si="88">G215*K215</f>
        <v>1.3742816494713547E-3</v>
      </c>
      <c r="J215" s="129">
        <f t="shared" si="83"/>
        <v>1.0807753566942964</v>
      </c>
      <c r="K215" s="129">
        <f t="shared" si="84"/>
        <v>1.1296393901683737</v>
      </c>
      <c r="L215" s="129" t="str">
        <f t="shared" si="73"/>
        <v>Household</v>
      </c>
      <c r="M215" s="129" t="s">
        <v>164</v>
      </c>
      <c r="N215" s="129" t="s">
        <v>155</v>
      </c>
      <c r="O215" s="129" t="s">
        <v>162</v>
      </c>
      <c r="P215" s="129" t="s">
        <v>165</v>
      </c>
      <c r="Q215" s="129" t="s">
        <v>156</v>
      </c>
      <c r="R215" s="129" t="s">
        <v>56</v>
      </c>
      <c r="S215" s="129"/>
      <c r="T215" s="129"/>
      <c r="U215" s="129" t="str">
        <f>VLOOKUP(C215,'Surrogate NP'!A:B,2,FALSE)</f>
        <v>Household</v>
      </c>
      <c r="V215" t="str">
        <f t="shared" si="72"/>
        <v>MD-Prince George'sHousehold</v>
      </c>
      <c r="W215">
        <f>VLOOKUP(V215,'NP Surrogates-Update 4.7'!A:C,2,FALSE)</f>
        <v>1.0807753566942964</v>
      </c>
      <c r="X215">
        <f>VLOOKUP(V215,'NP Surrogates-Update 4.7'!A:C,3,FALSE)</f>
        <v>1.1296393901683737</v>
      </c>
      <c r="Y215" t="s">
        <v>3054</v>
      </c>
    </row>
    <row r="216" spans="1:25" hidden="1" outlineLevel="2" x14ac:dyDescent="0.3">
      <c r="A216" s="129" t="s">
        <v>218</v>
      </c>
      <c r="B216" s="129" t="s">
        <v>14</v>
      </c>
      <c r="C216">
        <v>2104011000</v>
      </c>
      <c r="D216" s="129">
        <v>0.66871345333333299</v>
      </c>
      <c r="E216" s="129">
        <f t="shared" si="85"/>
        <v>0.72272902105260761</v>
      </c>
      <c r="F216" s="129">
        <f t="shared" si="86"/>
        <v>0.75540505762085353</v>
      </c>
      <c r="G216" s="129">
        <v>2.39923373276283E-4</v>
      </c>
      <c r="H216" s="129">
        <f t="shared" si="87"/>
        <v>2.5930326933197356E-4</v>
      </c>
      <c r="I216" s="129">
        <f t="shared" si="88"/>
        <v>2.7102689307495942E-4</v>
      </c>
      <c r="J216" s="129">
        <f t="shared" si="83"/>
        <v>1.0807753566942964</v>
      </c>
      <c r="K216" s="129">
        <f t="shared" si="84"/>
        <v>1.1296393901683737</v>
      </c>
      <c r="L216" s="129" t="str">
        <f t="shared" si="73"/>
        <v>Household</v>
      </c>
      <c r="M216" s="129" t="s">
        <v>161</v>
      </c>
      <c r="N216" s="129" t="s">
        <v>155</v>
      </c>
      <c r="O216" s="129" t="s">
        <v>162</v>
      </c>
      <c r="P216" s="129" t="s">
        <v>332</v>
      </c>
      <c r="Q216" s="129" t="s">
        <v>344</v>
      </c>
      <c r="R216" s="129" t="s">
        <v>56</v>
      </c>
      <c r="S216" s="129"/>
      <c r="T216" s="129"/>
      <c r="U216" s="129" t="str">
        <f>VLOOKUP(C216,'Surrogate NP'!A:B,2,FALSE)</f>
        <v>Household</v>
      </c>
      <c r="V216" t="str">
        <f t="shared" si="72"/>
        <v>MD-Prince George'sHousehold</v>
      </c>
      <c r="W216">
        <f>VLOOKUP(V216,'NP Surrogates-Update 4.7'!A:C,2,FALSE)</f>
        <v>1.0807753566942964</v>
      </c>
      <c r="X216">
        <f>VLOOKUP(V216,'NP Surrogates-Update 4.7'!A:C,3,FALSE)</f>
        <v>1.1296393901683737</v>
      </c>
      <c r="Y216" t="s">
        <v>3054</v>
      </c>
    </row>
    <row r="217" spans="1:25" hidden="1" outlineLevel="2" x14ac:dyDescent="0.3">
      <c r="A217" s="129" t="s">
        <v>218</v>
      </c>
      <c r="B217" s="129" t="s">
        <v>14</v>
      </c>
      <c r="C217">
        <v>2104007000</v>
      </c>
      <c r="D217" s="129">
        <v>29.071729851178901</v>
      </c>
      <c r="E217" s="129">
        <f t="shared" si="85"/>
        <v>31.420009199628101</v>
      </c>
      <c r="F217" s="129">
        <f t="shared" si="86"/>
        <v>32.840571180225439</v>
      </c>
      <c r="G217" s="129">
        <v>7.9091743823155494E-2</v>
      </c>
      <c r="H217" s="129">
        <f t="shared" si="87"/>
        <v>8.5480407642044787E-2</v>
      </c>
      <c r="I217" s="129">
        <f t="shared" si="88"/>
        <v>8.9345149259742601E-2</v>
      </c>
      <c r="J217" s="129">
        <f t="shared" si="83"/>
        <v>1.0807753566942964</v>
      </c>
      <c r="K217" s="129">
        <f t="shared" si="84"/>
        <v>1.1296393901683737</v>
      </c>
      <c r="L217" s="129" t="str">
        <f t="shared" si="73"/>
        <v>Household</v>
      </c>
      <c r="M217" s="129" t="s">
        <v>167</v>
      </c>
      <c r="N217" s="129" t="s">
        <v>155</v>
      </c>
      <c r="O217" s="129" t="s">
        <v>162</v>
      </c>
      <c r="P217" s="129" t="s">
        <v>31</v>
      </c>
      <c r="Q217" s="129" t="s">
        <v>156</v>
      </c>
      <c r="R217" s="129" t="s">
        <v>56</v>
      </c>
      <c r="S217" s="129"/>
      <c r="T217" s="129"/>
      <c r="U217" s="129" t="str">
        <f>VLOOKUP(C217,'Surrogate NP'!A:B,2,FALSE)</f>
        <v>Household</v>
      </c>
      <c r="V217" t="str">
        <f t="shared" si="72"/>
        <v>MD-Prince George'sHousehold</v>
      </c>
      <c r="W217">
        <f>VLOOKUP(V217,'NP Surrogates-Update 4.7'!A:C,2,FALSE)</f>
        <v>1.0807753566942964</v>
      </c>
      <c r="X217">
        <f>VLOOKUP(V217,'NP Surrogates-Update 4.7'!A:C,3,FALSE)</f>
        <v>1.1296393901683737</v>
      </c>
      <c r="Y217" t="s">
        <v>3054</v>
      </c>
    </row>
    <row r="218" spans="1:25" hidden="1" outlineLevel="2" x14ac:dyDescent="0.3">
      <c r="A218" s="129" t="s">
        <v>218</v>
      </c>
      <c r="B218" s="129" t="s">
        <v>14</v>
      </c>
      <c r="C218">
        <v>2104006000</v>
      </c>
      <c r="D218" s="129">
        <v>687.02159946165602</v>
      </c>
      <c r="E218" s="129">
        <f t="shared" si="85"/>
        <v>742.51601421485725</v>
      </c>
      <c r="F218" s="129">
        <f t="shared" si="86"/>
        <v>776.08666064836575</v>
      </c>
      <c r="G218" s="129">
        <v>1.86909195372123</v>
      </c>
      <c r="H218" s="129">
        <f t="shared" si="87"/>
        <v>2.0200685229775015</v>
      </c>
      <c r="I218" s="129">
        <f t="shared" si="88"/>
        <v>2.1113998947702646</v>
      </c>
      <c r="J218" s="129">
        <f t="shared" si="83"/>
        <v>1.0807753566942964</v>
      </c>
      <c r="K218" s="129">
        <f t="shared" si="84"/>
        <v>1.1296393901683737</v>
      </c>
      <c r="L218" s="129" t="str">
        <f t="shared" si="73"/>
        <v>Household</v>
      </c>
      <c r="M218" s="129" t="s">
        <v>169</v>
      </c>
      <c r="N218" s="129" t="s">
        <v>155</v>
      </c>
      <c r="O218" s="129" t="s">
        <v>162</v>
      </c>
      <c r="P218" s="129" t="s">
        <v>33</v>
      </c>
      <c r="Q218" s="129" t="s">
        <v>156</v>
      </c>
      <c r="R218" s="129" t="s">
        <v>56</v>
      </c>
      <c r="S218" s="129"/>
      <c r="T218" s="129"/>
      <c r="U218" s="129" t="str">
        <f>VLOOKUP(C218,'Surrogate NP'!A:B,2,FALSE)</f>
        <v>Household</v>
      </c>
      <c r="V218" t="str">
        <f t="shared" si="72"/>
        <v>MD-Prince George'sHousehold</v>
      </c>
      <c r="W218">
        <f>VLOOKUP(V218,'NP Surrogates-Update 4.7'!A:C,2,FALSE)</f>
        <v>1.0807753566942964</v>
      </c>
      <c r="X218">
        <f>VLOOKUP(V218,'NP Surrogates-Update 4.7'!A:C,3,FALSE)</f>
        <v>1.1296393901683737</v>
      </c>
      <c r="Y218" t="s">
        <v>3054</v>
      </c>
    </row>
    <row r="219" spans="1:25" hidden="1" outlineLevel="2" x14ac:dyDescent="0.3">
      <c r="A219" s="129" t="s">
        <v>218</v>
      </c>
      <c r="B219" s="129" t="s">
        <v>14</v>
      </c>
      <c r="C219">
        <v>2104008100</v>
      </c>
      <c r="D219" s="129">
        <v>10.7227415284644</v>
      </c>
      <c r="E219" s="129">
        <f t="shared" si="85"/>
        <v>11.588874800166856</v>
      </c>
      <c r="F219" s="129">
        <f t="shared" si="86"/>
        <v>12.112831201147619</v>
      </c>
      <c r="G219" s="129">
        <v>3.8471430557513999E-3</v>
      </c>
      <c r="H219" s="129">
        <f t="shared" si="87"/>
        <v>4.1578974083337043E-3</v>
      </c>
      <c r="I219" s="129">
        <f t="shared" si="88"/>
        <v>4.3458843353895047E-3</v>
      </c>
      <c r="J219" s="129">
        <f t="shared" si="83"/>
        <v>1.0807753566942964</v>
      </c>
      <c r="K219" s="129">
        <f t="shared" si="84"/>
        <v>1.1296393901683737</v>
      </c>
      <c r="L219" s="129" t="str">
        <f t="shared" si="73"/>
        <v>Household</v>
      </c>
      <c r="M219" s="129" t="s">
        <v>164</v>
      </c>
      <c r="N219" s="129" t="s">
        <v>155</v>
      </c>
      <c r="O219" s="129" t="s">
        <v>162</v>
      </c>
      <c r="P219" s="129" t="s">
        <v>171</v>
      </c>
      <c r="Q219" s="129" t="s">
        <v>172</v>
      </c>
      <c r="R219" s="129" t="s">
        <v>56</v>
      </c>
      <c r="S219" s="129"/>
      <c r="T219" s="129"/>
      <c r="U219" s="129" t="str">
        <f>VLOOKUP(C219,'Surrogate NP'!A:B,2,FALSE)</f>
        <v>Household</v>
      </c>
      <c r="V219" t="str">
        <f t="shared" si="72"/>
        <v>MD-Prince George'sHousehold</v>
      </c>
      <c r="W219">
        <f>VLOOKUP(V219,'NP Surrogates-Update 4.7'!A:C,2,FALSE)</f>
        <v>1.0807753566942964</v>
      </c>
      <c r="X219">
        <f>VLOOKUP(V219,'NP Surrogates-Update 4.7'!A:C,3,FALSE)</f>
        <v>1.1296393901683737</v>
      </c>
      <c r="Y219" t="s">
        <v>3054</v>
      </c>
    </row>
    <row r="220" spans="1:25" hidden="1" outlineLevel="2" x14ac:dyDescent="0.3">
      <c r="A220" s="129" t="s">
        <v>218</v>
      </c>
      <c r="B220" s="129" t="s">
        <v>14</v>
      </c>
      <c r="C220">
        <v>2104008510</v>
      </c>
      <c r="D220" s="129">
        <v>0.38769698553471499</v>
      </c>
      <c r="E220" s="129">
        <f t="shared" si="85"/>
        <v>0.41901334783058503</v>
      </c>
      <c r="F220" s="129">
        <f t="shared" si="86"/>
        <v>0.43795778630955223</v>
      </c>
      <c r="G220" s="129">
        <v>1.3909929300041899E-4</v>
      </c>
      <c r="H220" s="129">
        <f t="shared" si="87"/>
        <v>1.5033508800845228E-4</v>
      </c>
      <c r="I220" s="129">
        <f t="shared" si="88"/>
        <v>1.5713204051784522E-4</v>
      </c>
      <c r="J220" s="129">
        <f t="shared" si="83"/>
        <v>1.0807753566942964</v>
      </c>
      <c r="K220" s="129">
        <f t="shared" si="84"/>
        <v>1.1296393901683737</v>
      </c>
      <c r="L220" s="129" t="str">
        <f t="shared" si="73"/>
        <v>Household</v>
      </c>
      <c r="M220" s="129" t="s">
        <v>164</v>
      </c>
      <c r="N220" s="129" t="s">
        <v>155</v>
      </c>
      <c r="O220" s="129" t="s">
        <v>162</v>
      </c>
      <c r="P220" s="129" t="s">
        <v>171</v>
      </c>
      <c r="Q220" s="129" t="s">
        <v>346</v>
      </c>
      <c r="R220" s="129" t="s">
        <v>56</v>
      </c>
      <c r="S220" s="129"/>
      <c r="T220" s="129"/>
      <c r="U220" s="129" t="str">
        <f>VLOOKUP(C220,'Surrogate NP'!A:B,2,FALSE)</f>
        <v>Household</v>
      </c>
      <c r="V220" t="str">
        <f t="shared" si="72"/>
        <v>MD-Prince George'sHousehold</v>
      </c>
      <c r="W220">
        <f>VLOOKUP(V220,'NP Surrogates-Update 4.7'!A:C,2,FALSE)</f>
        <v>1.0807753566942964</v>
      </c>
      <c r="X220">
        <f>VLOOKUP(V220,'NP Surrogates-Update 4.7'!A:C,3,FALSE)</f>
        <v>1.1296393901683737</v>
      </c>
      <c r="Y220" t="s">
        <v>3054</v>
      </c>
    </row>
    <row r="221" spans="1:25" hidden="1" outlineLevel="2" x14ac:dyDescent="0.3">
      <c r="A221" s="129" t="s">
        <v>218</v>
      </c>
      <c r="B221" s="129" t="s">
        <v>14</v>
      </c>
      <c r="C221">
        <v>2104008530</v>
      </c>
      <c r="D221" s="129">
        <v>6.63625465914984E-2</v>
      </c>
      <c r="E221" s="129">
        <f t="shared" si="85"/>
        <v>7.1723004963568551E-2</v>
      </c>
      <c r="F221" s="129">
        <f t="shared" si="86"/>
        <v>7.4965746661640534E-2</v>
      </c>
      <c r="G221" s="129">
        <v>2.38097887190259E-5</v>
      </c>
      <c r="H221" s="129">
        <f t="shared" si="87"/>
        <v>2.5733032895621051E-5</v>
      </c>
      <c r="I221" s="129">
        <f t="shared" si="88"/>
        <v>2.6896475208598242E-5</v>
      </c>
      <c r="J221" s="129">
        <f t="shared" si="83"/>
        <v>1.0807753566942964</v>
      </c>
      <c r="K221" s="129">
        <f t="shared" si="84"/>
        <v>1.1296393901683737</v>
      </c>
      <c r="L221" s="129" t="str">
        <f t="shared" si="73"/>
        <v>Household</v>
      </c>
      <c r="M221" s="129" t="s">
        <v>164</v>
      </c>
      <c r="N221" s="129" t="s">
        <v>155</v>
      </c>
      <c r="O221" s="129" t="s">
        <v>162</v>
      </c>
      <c r="P221" s="129" t="s">
        <v>171</v>
      </c>
      <c r="Q221" s="129" t="s">
        <v>348</v>
      </c>
      <c r="R221" s="129" t="s">
        <v>56</v>
      </c>
      <c r="S221" s="129"/>
      <c r="T221" s="129"/>
      <c r="U221" s="129" t="str">
        <f>VLOOKUP(C221,'Surrogate NP'!A:B,2,FALSE)</f>
        <v>Household</v>
      </c>
      <c r="V221" t="str">
        <f t="shared" si="72"/>
        <v>MD-Prince George'sHousehold</v>
      </c>
      <c r="W221">
        <f>VLOOKUP(V221,'NP Surrogates-Update 4.7'!A:C,2,FALSE)</f>
        <v>1.0807753566942964</v>
      </c>
      <c r="X221">
        <f>VLOOKUP(V221,'NP Surrogates-Update 4.7'!A:C,3,FALSE)</f>
        <v>1.1296393901683737</v>
      </c>
      <c r="Y221" t="s">
        <v>3054</v>
      </c>
    </row>
    <row r="222" spans="1:25" hidden="1" outlineLevel="2" x14ac:dyDescent="0.3">
      <c r="A222" s="129" t="s">
        <v>218</v>
      </c>
      <c r="B222" s="129" t="s">
        <v>14</v>
      </c>
      <c r="C222">
        <v>2104008620</v>
      </c>
      <c r="D222" s="129">
        <v>0.26777868425732898</v>
      </c>
      <c r="E222" s="129">
        <f t="shared" si="85"/>
        <v>0.28940860299334409</v>
      </c>
      <c r="F222" s="129">
        <f t="shared" si="86"/>
        <v>0.30249334958453861</v>
      </c>
      <c r="G222" s="129">
        <v>9.6074581568913594E-5</v>
      </c>
      <c r="H222" s="129">
        <f t="shared" si="87"/>
        <v>1.0383504016439786E-4</v>
      </c>
      <c r="I222" s="129">
        <f t="shared" si="88"/>
        <v>1.0852963173418923E-4</v>
      </c>
      <c r="J222" s="129">
        <f t="shared" si="83"/>
        <v>1.0807753566942964</v>
      </c>
      <c r="K222" s="129">
        <f t="shared" si="84"/>
        <v>1.1296393901683737</v>
      </c>
      <c r="L222" s="129" t="str">
        <f t="shared" si="73"/>
        <v>Household</v>
      </c>
      <c r="M222" s="129" t="s">
        <v>164</v>
      </c>
      <c r="N222" s="129" t="s">
        <v>155</v>
      </c>
      <c r="O222" s="129" t="s">
        <v>162</v>
      </c>
      <c r="P222" s="129" t="s">
        <v>171</v>
      </c>
      <c r="Q222" s="129" t="s">
        <v>350</v>
      </c>
      <c r="R222" s="129" t="s">
        <v>56</v>
      </c>
      <c r="S222" s="129"/>
      <c r="T222" s="129"/>
      <c r="U222" s="129" t="str">
        <f>VLOOKUP(C222,'Surrogate NP'!A:B,2,FALSE)</f>
        <v>Household</v>
      </c>
      <c r="V222" t="str">
        <f t="shared" si="72"/>
        <v>MD-Prince George'sHousehold</v>
      </c>
      <c r="W222">
        <f>VLOOKUP(V222,'NP Surrogates-Update 4.7'!A:C,2,FALSE)</f>
        <v>1.0807753566942964</v>
      </c>
      <c r="X222">
        <f>VLOOKUP(V222,'NP Surrogates-Update 4.7'!A:C,3,FALSE)</f>
        <v>1.1296393901683737</v>
      </c>
      <c r="Y222" t="s">
        <v>3054</v>
      </c>
    </row>
    <row r="223" spans="1:25" hidden="1" outlineLevel="2" x14ac:dyDescent="0.3">
      <c r="A223" s="129" t="s">
        <v>218</v>
      </c>
      <c r="B223" s="129" t="s">
        <v>14</v>
      </c>
      <c r="C223">
        <v>2104008610</v>
      </c>
      <c r="D223" s="129">
        <v>0.41913184974311801</v>
      </c>
      <c r="E223" s="129">
        <f t="shared" si="85"/>
        <v>0.45298737440805859</v>
      </c>
      <c r="F223" s="129">
        <f t="shared" si="86"/>
        <v>0.47346784714395823</v>
      </c>
      <c r="G223" s="129">
        <v>1.5037760454293E-4</v>
      </c>
      <c r="H223" s="129">
        <f t="shared" si="87"/>
        <v>1.62524409188719E-4</v>
      </c>
      <c r="I223" s="129">
        <f t="shared" si="88"/>
        <v>1.6987246549085631E-4</v>
      </c>
      <c r="J223" s="129">
        <f t="shared" si="83"/>
        <v>1.0807753566942964</v>
      </c>
      <c r="K223" s="129">
        <f t="shared" si="84"/>
        <v>1.1296393901683737</v>
      </c>
      <c r="L223" s="129" t="str">
        <f t="shared" si="73"/>
        <v>Household</v>
      </c>
      <c r="M223" s="129" t="s">
        <v>164</v>
      </c>
      <c r="N223" s="129" t="s">
        <v>155</v>
      </c>
      <c r="O223" s="129" t="s">
        <v>162</v>
      </c>
      <c r="P223" s="129" t="s">
        <v>171</v>
      </c>
      <c r="Q223" s="129" t="s">
        <v>352</v>
      </c>
      <c r="R223" s="129" t="s">
        <v>56</v>
      </c>
      <c r="S223" s="129"/>
      <c r="T223" s="129"/>
      <c r="U223" s="129" t="str">
        <f>VLOOKUP(C223,'Surrogate NP'!A:B,2,FALSE)</f>
        <v>Household</v>
      </c>
      <c r="V223" t="str">
        <f t="shared" si="72"/>
        <v>MD-Prince George'sHousehold</v>
      </c>
      <c r="W223">
        <f>VLOOKUP(V223,'NP Surrogates-Update 4.7'!A:C,2,FALSE)</f>
        <v>1.0807753566942964</v>
      </c>
      <c r="X223">
        <f>VLOOKUP(V223,'NP Surrogates-Update 4.7'!A:C,3,FALSE)</f>
        <v>1.1296393901683737</v>
      </c>
      <c r="Y223" t="s">
        <v>3054</v>
      </c>
    </row>
    <row r="224" spans="1:25" hidden="1" outlineLevel="2" x14ac:dyDescent="0.3">
      <c r="A224" s="129" t="s">
        <v>218</v>
      </c>
      <c r="B224" s="129" t="s">
        <v>14</v>
      </c>
      <c r="C224">
        <v>2104008630</v>
      </c>
      <c r="D224" s="129">
        <v>2.2120845891429E-2</v>
      </c>
      <c r="E224" s="129">
        <f t="shared" si="85"/>
        <v>2.3907665108688737E-2</v>
      </c>
      <c r="F224" s="129">
        <f t="shared" si="86"/>
        <v>2.4988578862802431E-2</v>
      </c>
      <c r="G224" s="129">
        <v>7.9365951732257602E-6</v>
      </c>
      <c r="H224" s="129">
        <f t="shared" si="87"/>
        <v>8.5776764792813013E-6</v>
      </c>
      <c r="I224" s="129">
        <f t="shared" si="88"/>
        <v>8.9654905314960052E-6</v>
      </c>
      <c r="J224" s="129">
        <f t="shared" si="83"/>
        <v>1.0807753566942964</v>
      </c>
      <c r="K224" s="129">
        <f t="shared" si="84"/>
        <v>1.1296393901683737</v>
      </c>
      <c r="L224" s="129" t="str">
        <f t="shared" si="73"/>
        <v>Household</v>
      </c>
      <c r="M224" s="129" t="s">
        <v>164</v>
      </c>
      <c r="N224" s="129" t="s">
        <v>155</v>
      </c>
      <c r="O224" s="129" t="s">
        <v>162</v>
      </c>
      <c r="P224" s="129" t="s">
        <v>171</v>
      </c>
      <c r="Q224" s="129" t="s">
        <v>354</v>
      </c>
      <c r="R224" s="129" t="s">
        <v>56</v>
      </c>
      <c r="S224" s="129"/>
      <c r="T224" s="129"/>
      <c r="U224" s="129" t="str">
        <f>VLOOKUP(C224,'Surrogate NP'!A:B,2,FALSE)</f>
        <v>Household</v>
      </c>
      <c r="V224" t="str">
        <f t="shared" si="72"/>
        <v>MD-Prince George'sHousehold</v>
      </c>
      <c r="W224">
        <f>VLOOKUP(V224,'NP Surrogates-Update 4.7'!A:C,2,FALSE)</f>
        <v>1.0807753566942964</v>
      </c>
      <c r="X224">
        <f>VLOOKUP(V224,'NP Surrogates-Update 4.7'!A:C,3,FALSE)</f>
        <v>1.1296393901683737</v>
      </c>
      <c r="Y224" t="s">
        <v>3054</v>
      </c>
    </row>
    <row r="225" spans="1:25" hidden="1" outlineLevel="2" x14ac:dyDescent="0.3">
      <c r="A225" s="129" t="s">
        <v>218</v>
      </c>
      <c r="B225" s="129" t="s">
        <v>14</v>
      </c>
      <c r="C225">
        <v>2104008700</v>
      </c>
      <c r="D225" s="129">
        <v>21.613379999999999</v>
      </c>
      <c r="E225" s="129">
        <f t="shared" si="85"/>
        <v>23.35920847886937</v>
      </c>
      <c r="F225" s="129">
        <f t="shared" si="86"/>
        <v>24.415325402677322</v>
      </c>
      <c r="G225" s="129">
        <v>7.7545247693967404E-3</v>
      </c>
      <c r="H225" s="129">
        <f t="shared" si="87"/>
        <v>8.380899273639518E-3</v>
      </c>
      <c r="I225" s="129">
        <f t="shared" si="88"/>
        <v>8.7598166315468826E-3</v>
      </c>
      <c r="J225" s="129">
        <f t="shared" ref="J225:J246" si="89">W225</f>
        <v>1.0807753566942964</v>
      </c>
      <c r="K225" s="129">
        <f t="shared" ref="K225:K246" si="90">X225</f>
        <v>1.1296393901683737</v>
      </c>
      <c r="L225" s="129" t="str">
        <f t="shared" si="73"/>
        <v>Household</v>
      </c>
      <c r="M225" s="129" t="s">
        <v>164</v>
      </c>
      <c r="N225" s="129" t="s">
        <v>155</v>
      </c>
      <c r="O225" s="129" t="s">
        <v>162</v>
      </c>
      <c r="P225" s="129" t="s">
        <v>171</v>
      </c>
      <c r="Q225" s="129" t="s">
        <v>356</v>
      </c>
      <c r="R225" s="129" t="s">
        <v>56</v>
      </c>
      <c r="S225" s="129"/>
      <c r="T225" s="129"/>
      <c r="U225" s="129" t="str">
        <f>VLOOKUP(C225,'Surrogate NP'!A:B,2,FALSE)</f>
        <v>Household</v>
      </c>
      <c r="V225" t="str">
        <f t="shared" si="72"/>
        <v>MD-Prince George'sHousehold</v>
      </c>
      <c r="W225">
        <f>VLOOKUP(V225,'NP Surrogates-Update 4.7'!A:C,2,FALSE)</f>
        <v>1.0807753566942964</v>
      </c>
      <c r="X225">
        <f>VLOOKUP(V225,'NP Surrogates-Update 4.7'!A:C,3,FALSE)</f>
        <v>1.1296393901683737</v>
      </c>
      <c r="Y225" t="s">
        <v>3054</v>
      </c>
    </row>
    <row r="226" spans="1:25" hidden="1" outlineLevel="2" x14ac:dyDescent="0.3">
      <c r="A226" s="129" t="s">
        <v>218</v>
      </c>
      <c r="B226" s="129" t="s">
        <v>14</v>
      </c>
      <c r="C226">
        <v>2104008230</v>
      </c>
      <c r="D226" s="129">
        <v>2.2788040560351002</v>
      </c>
      <c r="E226" s="129">
        <f t="shared" si="85"/>
        <v>2.4628752664977447</v>
      </c>
      <c r="F226" s="129">
        <f t="shared" si="86"/>
        <v>2.5742268241727069</v>
      </c>
      <c r="G226" s="129">
        <v>8.1759736316697998E-4</v>
      </c>
      <c r="H226" s="129">
        <f t="shared" si="87"/>
        <v>8.8363908180910894E-4</v>
      </c>
      <c r="I226" s="129">
        <f t="shared" si="88"/>
        <v>9.2359018673121758E-4</v>
      </c>
      <c r="J226" s="129">
        <f t="shared" si="89"/>
        <v>1.0807753566942964</v>
      </c>
      <c r="K226" s="129">
        <f t="shared" si="90"/>
        <v>1.1296393901683737</v>
      </c>
      <c r="L226" s="129" t="str">
        <f t="shared" si="73"/>
        <v>Household</v>
      </c>
      <c r="M226" s="129" t="s">
        <v>164</v>
      </c>
      <c r="N226" s="129" t="s">
        <v>155</v>
      </c>
      <c r="O226" s="129" t="s">
        <v>162</v>
      </c>
      <c r="P226" s="129" t="s">
        <v>171</v>
      </c>
      <c r="Q226" s="129" t="s">
        <v>174</v>
      </c>
      <c r="R226" s="129" t="s">
        <v>56</v>
      </c>
      <c r="S226" s="129"/>
      <c r="T226" s="129"/>
      <c r="U226" s="129" t="str">
        <f>VLOOKUP(C226,'Surrogate NP'!A:B,2,FALSE)</f>
        <v>Household</v>
      </c>
      <c r="V226" t="str">
        <f t="shared" si="72"/>
        <v>MD-Prince George'sHousehold</v>
      </c>
      <c r="W226">
        <f>VLOOKUP(V226,'NP Surrogates-Update 4.7'!A:C,2,FALSE)</f>
        <v>1.0807753566942964</v>
      </c>
      <c r="X226">
        <f>VLOOKUP(V226,'NP Surrogates-Update 4.7'!A:C,3,FALSE)</f>
        <v>1.1296393901683737</v>
      </c>
      <c r="Y226" t="s">
        <v>3054</v>
      </c>
    </row>
    <row r="227" spans="1:25" hidden="1" outlineLevel="2" x14ac:dyDescent="0.3">
      <c r="A227" s="129" t="s">
        <v>218</v>
      </c>
      <c r="B227" s="129" t="s">
        <v>14</v>
      </c>
      <c r="C227">
        <v>2104008220</v>
      </c>
      <c r="D227" s="129">
        <v>2.8141657809331702</v>
      </c>
      <c r="E227" s="129">
        <f t="shared" si="85"/>
        <v>3.0414810256849298</v>
      </c>
      <c r="F227" s="129">
        <f t="shared" si="86"/>
        <v>3.1789925166060513</v>
      </c>
      <c r="G227" s="129">
        <v>1.0096763325974499E-3</v>
      </c>
      <c r="H227" s="129">
        <f t="shared" si="87"/>
        <v>1.091233298508798E-3</v>
      </c>
      <c r="I227" s="129">
        <f t="shared" si="88"/>
        <v>1.1405701566228235E-3</v>
      </c>
      <c r="J227" s="129">
        <f t="shared" si="89"/>
        <v>1.0807753566942964</v>
      </c>
      <c r="K227" s="129">
        <f t="shared" si="90"/>
        <v>1.1296393901683737</v>
      </c>
      <c r="L227" s="129" t="str">
        <f t="shared" si="73"/>
        <v>Household</v>
      </c>
      <c r="M227" s="129" t="s">
        <v>164</v>
      </c>
      <c r="N227" s="129" t="s">
        <v>155</v>
      </c>
      <c r="O227" s="129" t="s">
        <v>162</v>
      </c>
      <c r="P227" s="129" t="s">
        <v>171</v>
      </c>
      <c r="Q227" s="129" t="s">
        <v>176</v>
      </c>
      <c r="R227" s="129" t="s">
        <v>56</v>
      </c>
      <c r="S227" s="129"/>
      <c r="T227" s="129"/>
      <c r="U227" s="129" t="str">
        <f>VLOOKUP(C227,'Surrogate NP'!A:B,2,FALSE)</f>
        <v>Household</v>
      </c>
      <c r="V227" t="str">
        <f t="shared" si="72"/>
        <v>MD-Prince George'sHousehold</v>
      </c>
      <c r="W227">
        <f>VLOOKUP(V227,'NP Surrogates-Update 4.7'!A:C,2,FALSE)</f>
        <v>1.0807753566942964</v>
      </c>
      <c r="X227">
        <f>VLOOKUP(V227,'NP Surrogates-Update 4.7'!A:C,3,FALSE)</f>
        <v>1.1296393901683737</v>
      </c>
      <c r="Y227" t="s">
        <v>3054</v>
      </c>
    </row>
    <row r="228" spans="1:25" hidden="1" outlineLevel="2" x14ac:dyDescent="0.3">
      <c r="A228" s="129" t="s">
        <v>218</v>
      </c>
      <c r="B228" s="129" t="s">
        <v>14</v>
      </c>
      <c r="C228">
        <v>2104008210</v>
      </c>
      <c r="D228" s="129">
        <v>3.5321457518217199</v>
      </c>
      <c r="E228" s="129">
        <f t="shared" si="85"/>
        <v>3.8174560848213628</v>
      </c>
      <c r="F228" s="129">
        <f t="shared" si="86"/>
        <v>3.9900509730736995</v>
      </c>
      <c r="G228" s="129">
        <v>1.2672757209478999E-3</v>
      </c>
      <c r="H228" s="129">
        <f t="shared" si="87"/>
        <v>1.3696403693374882E-3</v>
      </c>
      <c r="I228" s="129">
        <f t="shared" si="88"/>
        <v>1.4315645725867718E-3</v>
      </c>
      <c r="J228" s="129">
        <f t="shared" si="89"/>
        <v>1.0807753566942964</v>
      </c>
      <c r="K228" s="129">
        <f t="shared" si="90"/>
        <v>1.1296393901683737</v>
      </c>
      <c r="L228" s="129" t="str">
        <f t="shared" si="73"/>
        <v>Household</v>
      </c>
      <c r="M228" s="129" t="s">
        <v>164</v>
      </c>
      <c r="N228" s="129" t="s">
        <v>155</v>
      </c>
      <c r="O228" s="129" t="s">
        <v>162</v>
      </c>
      <c r="P228" s="129" t="s">
        <v>171</v>
      </c>
      <c r="Q228" s="129" t="s">
        <v>178</v>
      </c>
      <c r="R228" s="129" t="s">
        <v>56</v>
      </c>
      <c r="S228" s="129"/>
      <c r="T228" s="129"/>
      <c r="U228" s="129" t="str">
        <f>VLOOKUP(C228,'Surrogate NP'!A:B,2,FALSE)</f>
        <v>Household</v>
      </c>
      <c r="V228" t="str">
        <f t="shared" si="72"/>
        <v>MD-Prince George'sHousehold</v>
      </c>
      <c r="W228">
        <f>VLOOKUP(V228,'NP Surrogates-Update 4.7'!A:C,2,FALSE)</f>
        <v>1.0807753566942964</v>
      </c>
      <c r="X228">
        <f>VLOOKUP(V228,'NP Surrogates-Update 4.7'!A:C,3,FALSE)</f>
        <v>1.1296393901683737</v>
      </c>
      <c r="Y228" t="s">
        <v>3054</v>
      </c>
    </row>
    <row r="229" spans="1:25" hidden="1" outlineLevel="2" x14ac:dyDescent="0.3">
      <c r="A229" s="129" t="s">
        <v>218</v>
      </c>
      <c r="B229" s="129" t="s">
        <v>14</v>
      </c>
      <c r="C229">
        <v>2104008330</v>
      </c>
      <c r="D229" s="129">
        <v>3.5099855899455399</v>
      </c>
      <c r="E229" s="129">
        <f t="shared" si="85"/>
        <v>3.793505927965231</v>
      </c>
      <c r="F229" s="129">
        <f t="shared" si="86"/>
        <v>3.9650179813258588</v>
      </c>
      <c r="G229" s="129">
        <v>1.2593250198468899E-3</v>
      </c>
      <c r="H229" s="129">
        <f t="shared" si="87"/>
        <v>1.3610474475190743E-3</v>
      </c>
      <c r="I229" s="129">
        <f t="shared" si="88"/>
        <v>1.4225831474436157E-3</v>
      </c>
      <c r="J229" s="129">
        <f t="shared" si="89"/>
        <v>1.0807753566942964</v>
      </c>
      <c r="K229" s="129">
        <f t="shared" si="90"/>
        <v>1.1296393901683737</v>
      </c>
      <c r="L229" s="129" t="str">
        <f t="shared" si="73"/>
        <v>Household</v>
      </c>
      <c r="M229" s="129" t="s">
        <v>164</v>
      </c>
      <c r="N229" s="129" t="s">
        <v>155</v>
      </c>
      <c r="O229" s="129" t="s">
        <v>162</v>
      </c>
      <c r="P229" s="129" t="s">
        <v>171</v>
      </c>
      <c r="Q229" s="129" t="s">
        <v>180</v>
      </c>
      <c r="R229" s="129" t="s">
        <v>56</v>
      </c>
      <c r="S229" s="129"/>
      <c r="T229" s="129"/>
      <c r="U229" s="129" t="str">
        <f>VLOOKUP(C229,'Surrogate NP'!A:B,2,FALSE)</f>
        <v>Household</v>
      </c>
      <c r="V229" t="str">
        <f t="shared" si="72"/>
        <v>MD-Prince George'sHousehold</v>
      </c>
      <c r="W229">
        <f>VLOOKUP(V229,'NP Surrogates-Update 4.7'!A:C,2,FALSE)</f>
        <v>1.0807753566942964</v>
      </c>
      <c r="X229">
        <f>VLOOKUP(V229,'NP Surrogates-Update 4.7'!A:C,3,FALSE)</f>
        <v>1.1296393901683737</v>
      </c>
      <c r="Y229" t="s">
        <v>3054</v>
      </c>
    </row>
    <row r="230" spans="1:25" hidden="1" outlineLevel="2" x14ac:dyDescent="0.3">
      <c r="A230" s="129" t="s">
        <v>218</v>
      </c>
      <c r="B230" s="129" t="s">
        <v>14</v>
      </c>
      <c r="C230">
        <v>2104008320</v>
      </c>
      <c r="D230" s="129">
        <v>4.3345895484280197</v>
      </c>
      <c r="E230" s="129">
        <f t="shared" si="85"/>
        <v>4.6847175653256619</v>
      </c>
      <c r="F230" s="129">
        <f t="shared" si="86"/>
        <v>4.8965230941164339</v>
      </c>
      <c r="G230" s="129">
        <v>1.55517933883795E-3</v>
      </c>
      <c r="H230" s="129">
        <f t="shared" si="87"/>
        <v>1.6807995046561853E-3</v>
      </c>
      <c r="I230" s="129">
        <f t="shared" si="88"/>
        <v>1.7567918399273564E-3</v>
      </c>
      <c r="J230" s="129">
        <f t="shared" si="89"/>
        <v>1.0807753566942964</v>
      </c>
      <c r="K230" s="129">
        <f t="shared" si="90"/>
        <v>1.1296393901683737</v>
      </c>
      <c r="L230" s="129" t="str">
        <f t="shared" si="73"/>
        <v>Household</v>
      </c>
      <c r="M230" s="129" t="s">
        <v>164</v>
      </c>
      <c r="N230" s="129" t="s">
        <v>155</v>
      </c>
      <c r="O230" s="129" t="s">
        <v>162</v>
      </c>
      <c r="P230" s="129" t="s">
        <v>171</v>
      </c>
      <c r="Q230" s="129" t="s">
        <v>182</v>
      </c>
      <c r="R230" s="129" t="s">
        <v>56</v>
      </c>
      <c r="S230" s="129"/>
      <c r="T230" s="129"/>
      <c r="U230" s="129" t="str">
        <f>VLOOKUP(C230,'Surrogate NP'!A:B,2,FALSE)</f>
        <v>Household</v>
      </c>
      <c r="V230" t="str">
        <f t="shared" si="72"/>
        <v>MD-Prince George'sHousehold</v>
      </c>
      <c r="W230">
        <f>VLOOKUP(V230,'NP Surrogates-Update 4.7'!A:C,2,FALSE)</f>
        <v>1.0807753566942964</v>
      </c>
      <c r="X230">
        <f>VLOOKUP(V230,'NP Surrogates-Update 4.7'!A:C,3,FALSE)</f>
        <v>1.1296393901683737</v>
      </c>
      <c r="Y230" t="s">
        <v>3054</v>
      </c>
    </row>
    <row r="231" spans="1:25" hidden="1" outlineLevel="2" x14ac:dyDescent="0.3">
      <c r="A231" s="129" t="s">
        <v>218</v>
      </c>
      <c r="B231" s="129" t="s">
        <v>14</v>
      </c>
      <c r="C231">
        <v>2104008310</v>
      </c>
      <c r="D231" s="129">
        <v>5.4404771293829004</v>
      </c>
      <c r="E231" s="129">
        <f t="shared" si="85"/>
        <v>5.879933610095966</v>
      </c>
      <c r="F231" s="129">
        <f t="shared" si="86"/>
        <v>6.1457772666610841</v>
      </c>
      <c r="G231" s="129">
        <v>1.9519535888017599E-3</v>
      </c>
      <c r="H231" s="129">
        <f t="shared" si="87"/>
        <v>2.109623336187934E-3</v>
      </c>
      <c r="I231" s="129">
        <f t="shared" si="88"/>
        <v>2.2050036616909885E-3</v>
      </c>
      <c r="J231" s="129">
        <f t="shared" si="89"/>
        <v>1.0807753566942964</v>
      </c>
      <c r="K231" s="129">
        <f t="shared" si="90"/>
        <v>1.1296393901683737</v>
      </c>
      <c r="L231" s="129" t="str">
        <f t="shared" si="73"/>
        <v>Household</v>
      </c>
      <c r="M231" s="129" t="s">
        <v>164</v>
      </c>
      <c r="N231" s="129" t="s">
        <v>155</v>
      </c>
      <c r="O231" s="129" t="s">
        <v>162</v>
      </c>
      <c r="P231" s="129" t="s">
        <v>171</v>
      </c>
      <c r="Q231" s="129" t="s">
        <v>184</v>
      </c>
      <c r="R231" s="129" t="s">
        <v>56</v>
      </c>
      <c r="S231" s="129"/>
      <c r="T231" s="129"/>
      <c r="U231" s="129" t="str">
        <f>VLOOKUP(C231,'Surrogate NP'!A:B,2,FALSE)</f>
        <v>Household</v>
      </c>
      <c r="V231" t="str">
        <f t="shared" si="72"/>
        <v>MD-Prince George'sHousehold</v>
      </c>
      <c r="W231">
        <f>VLOOKUP(V231,'NP Surrogates-Update 4.7'!A:C,2,FALSE)</f>
        <v>1.0807753566942964</v>
      </c>
      <c r="X231">
        <f>VLOOKUP(V231,'NP Surrogates-Update 4.7'!A:C,3,FALSE)</f>
        <v>1.1296393901683737</v>
      </c>
      <c r="Y231" t="s">
        <v>3054</v>
      </c>
    </row>
    <row r="232" spans="1:25" hidden="1" outlineLevel="2" x14ac:dyDescent="0.3">
      <c r="A232" s="129" t="s">
        <v>218</v>
      </c>
      <c r="B232" s="129" t="s">
        <v>14</v>
      </c>
      <c r="C232">
        <v>2104008400</v>
      </c>
      <c r="D232" s="129">
        <v>5.5963267986818401</v>
      </c>
      <c r="E232" s="129">
        <f t="shared" si="85"/>
        <v>6.0483720920232154</v>
      </c>
      <c r="F232" s="129">
        <f t="shared" si="86"/>
        <v>6.321831192045881</v>
      </c>
      <c r="G232" s="129">
        <v>2.00786988328605E-3</v>
      </c>
      <c r="H232" s="129">
        <f t="shared" si="87"/>
        <v>2.1700562893042161E-3</v>
      </c>
      <c r="I232" s="129">
        <f t="shared" si="88"/>
        <v>2.268168910492697E-3</v>
      </c>
      <c r="J232" s="129">
        <f t="shared" si="89"/>
        <v>1.0807753566942964</v>
      </c>
      <c r="K232" s="129">
        <f t="shared" si="90"/>
        <v>1.1296393901683737</v>
      </c>
      <c r="L232" s="129" t="str">
        <f t="shared" si="73"/>
        <v>Household</v>
      </c>
      <c r="M232" s="129" t="s">
        <v>164</v>
      </c>
      <c r="N232" s="129" t="s">
        <v>155</v>
      </c>
      <c r="O232" s="129" t="s">
        <v>162</v>
      </c>
      <c r="P232" s="129" t="s">
        <v>171</v>
      </c>
      <c r="Q232" s="129" t="s">
        <v>358</v>
      </c>
      <c r="R232" s="129" t="s">
        <v>56</v>
      </c>
      <c r="S232" s="129"/>
      <c r="T232" s="129"/>
      <c r="U232" s="129" t="str">
        <f>VLOOKUP(C232,'Surrogate NP'!A:B,2,FALSE)</f>
        <v>Household</v>
      </c>
      <c r="V232" t="str">
        <f t="shared" si="72"/>
        <v>MD-Prince George'sHousehold</v>
      </c>
      <c r="W232">
        <f>VLOOKUP(V232,'NP Surrogates-Update 4.7'!A:C,2,FALSE)</f>
        <v>1.0807753566942964</v>
      </c>
      <c r="X232">
        <f>VLOOKUP(V232,'NP Surrogates-Update 4.7'!A:C,3,FALSE)</f>
        <v>1.1296393901683737</v>
      </c>
      <c r="Y232" t="s">
        <v>3054</v>
      </c>
    </row>
    <row r="233" spans="1:25" hidden="1" outlineLevel="2" x14ac:dyDescent="0.3">
      <c r="A233" s="129" t="s">
        <v>218</v>
      </c>
      <c r="B233" s="129" t="s">
        <v>14</v>
      </c>
      <c r="C233">
        <v>2610000500</v>
      </c>
      <c r="D233" s="129">
        <v>85.505219999999994</v>
      </c>
      <c r="E233" s="129">
        <f t="shared" si="85"/>
        <v>85.505219999999994</v>
      </c>
      <c r="F233" s="129">
        <f t="shared" si="86"/>
        <v>85.505219999999994</v>
      </c>
      <c r="G233" s="129">
        <v>0.23426087671232901</v>
      </c>
      <c r="H233" s="129">
        <f t="shared" si="87"/>
        <v>0.23426087671232901</v>
      </c>
      <c r="I233" s="129">
        <f t="shared" si="88"/>
        <v>0.23426087671232901</v>
      </c>
      <c r="J233" s="129">
        <f t="shared" si="89"/>
        <v>1</v>
      </c>
      <c r="K233" s="129">
        <f t="shared" si="90"/>
        <v>1</v>
      </c>
      <c r="L233" s="129" t="str">
        <f t="shared" si="73"/>
        <v>No Growth</v>
      </c>
      <c r="M233" s="129" t="s">
        <v>50</v>
      </c>
      <c r="N233" s="129" t="s">
        <v>209</v>
      </c>
      <c r="O233" s="129" t="s">
        <v>365</v>
      </c>
      <c r="P233" s="129" t="s">
        <v>366</v>
      </c>
      <c r="Q233" s="129" t="s">
        <v>367</v>
      </c>
      <c r="R233" s="129" t="s">
        <v>56</v>
      </c>
      <c r="S233" s="129"/>
      <c r="T233" s="129"/>
      <c r="U233" s="129" t="str">
        <f>VLOOKUP(C233,'Surrogate NP'!A:B,2,FALSE)</f>
        <v>No Growth</v>
      </c>
      <c r="V233" t="str">
        <f t="shared" si="72"/>
        <v>MD-Prince George'sNo Growth</v>
      </c>
      <c r="W233">
        <f>VLOOKUP(V233,'NP Surrogates-Update 4.7'!A:C,2,FALSE)</f>
        <v>1</v>
      </c>
      <c r="X233">
        <f>VLOOKUP(V233,'NP Surrogates-Update 4.7'!A:C,3,FALSE)</f>
        <v>1</v>
      </c>
      <c r="Y233" t="s">
        <v>3049</v>
      </c>
    </row>
    <row r="234" spans="1:25" hidden="1" outlineLevel="2" x14ac:dyDescent="0.3">
      <c r="A234" s="129" t="s">
        <v>218</v>
      </c>
      <c r="B234" s="129" t="s">
        <v>14</v>
      </c>
      <c r="C234">
        <v>2610000400</v>
      </c>
      <c r="D234" s="129">
        <v>0.1609766</v>
      </c>
      <c r="E234" s="129">
        <f t="shared" si="85"/>
        <v>0.1609766</v>
      </c>
      <c r="F234" s="129">
        <f t="shared" si="86"/>
        <v>0.1609766</v>
      </c>
      <c r="G234" s="129">
        <v>1.0584762739726E-4</v>
      </c>
      <c r="H234" s="129">
        <f t="shared" si="87"/>
        <v>1.0584762739726E-4</v>
      </c>
      <c r="I234" s="129">
        <f t="shared" si="88"/>
        <v>1.0584762739726E-4</v>
      </c>
      <c r="J234" s="129">
        <f t="shared" si="89"/>
        <v>1</v>
      </c>
      <c r="K234" s="129">
        <f t="shared" si="90"/>
        <v>1</v>
      </c>
      <c r="L234" s="129" t="str">
        <f t="shared" si="73"/>
        <v>No Growth</v>
      </c>
      <c r="M234" s="129" t="s">
        <v>50</v>
      </c>
      <c r="N234" s="129" t="s">
        <v>209</v>
      </c>
      <c r="O234" s="129" t="s">
        <v>365</v>
      </c>
      <c r="P234" s="129" t="s">
        <v>366</v>
      </c>
      <c r="Q234" s="129" t="s">
        <v>369</v>
      </c>
      <c r="R234" s="129" t="s">
        <v>56</v>
      </c>
      <c r="S234" s="129"/>
      <c r="T234" s="129"/>
      <c r="U234" s="129" t="str">
        <f>VLOOKUP(C234,'Surrogate NP'!A:B,2,FALSE)</f>
        <v>No Growth</v>
      </c>
      <c r="V234" t="str">
        <f t="shared" si="72"/>
        <v>MD-Prince George'sNo Growth</v>
      </c>
      <c r="W234">
        <f>VLOOKUP(V234,'NP Surrogates-Update 4.7'!A:C,2,FALSE)</f>
        <v>1</v>
      </c>
      <c r="X234">
        <f>VLOOKUP(V234,'NP Surrogates-Update 4.7'!A:C,3,FALSE)</f>
        <v>1</v>
      </c>
      <c r="Y234" t="s">
        <v>3049</v>
      </c>
    </row>
    <row r="235" spans="1:25" hidden="1" outlineLevel="2" x14ac:dyDescent="0.3">
      <c r="A235" s="129" t="s">
        <v>218</v>
      </c>
      <c r="B235" s="129" t="s">
        <v>14</v>
      </c>
      <c r="C235">
        <v>2610000100</v>
      </c>
      <c r="D235" s="129">
        <v>0.19961100000000001</v>
      </c>
      <c r="E235" s="129">
        <f t="shared" si="85"/>
        <v>0.19961100000000001</v>
      </c>
      <c r="F235" s="129">
        <f t="shared" si="86"/>
        <v>0.19961100000000001</v>
      </c>
      <c r="G235" s="129">
        <v>0</v>
      </c>
      <c r="H235" s="129">
        <f t="shared" si="87"/>
        <v>0</v>
      </c>
      <c r="I235" s="129">
        <f t="shared" si="88"/>
        <v>0</v>
      </c>
      <c r="J235" s="129">
        <f t="shared" si="89"/>
        <v>1</v>
      </c>
      <c r="K235" s="129">
        <f t="shared" si="90"/>
        <v>1</v>
      </c>
      <c r="L235" s="129" t="str">
        <f t="shared" si="73"/>
        <v>No Growth</v>
      </c>
      <c r="M235" s="129" t="s">
        <v>50</v>
      </c>
      <c r="N235" s="129" t="s">
        <v>209</v>
      </c>
      <c r="O235" s="129" t="s">
        <v>365</v>
      </c>
      <c r="P235" s="129" t="s">
        <v>366</v>
      </c>
      <c r="Q235" s="129" t="s">
        <v>371</v>
      </c>
      <c r="R235" s="129" t="s">
        <v>56</v>
      </c>
      <c r="S235" s="129"/>
      <c r="T235" s="129"/>
      <c r="U235" s="129" t="str">
        <f>VLOOKUP(C235,'Surrogate NP'!A:B,2,FALSE)</f>
        <v>No Growth</v>
      </c>
      <c r="V235" t="str">
        <f t="shared" si="72"/>
        <v>MD-Prince George'sNo Growth</v>
      </c>
      <c r="W235">
        <f>VLOOKUP(V235,'NP Surrogates-Update 4.7'!A:C,2,FALSE)</f>
        <v>1</v>
      </c>
      <c r="X235">
        <f>VLOOKUP(V235,'NP Surrogates-Update 4.7'!A:C,3,FALSE)</f>
        <v>1</v>
      </c>
      <c r="Y235" t="s">
        <v>3049</v>
      </c>
    </row>
    <row r="236" spans="1:25" hidden="1" outlineLevel="2" x14ac:dyDescent="0.3">
      <c r="A236" s="129" t="s">
        <v>218</v>
      </c>
      <c r="B236" s="129" t="s">
        <v>14</v>
      </c>
      <c r="C236">
        <v>2610030000</v>
      </c>
      <c r="D236" s="129">
        <v>5.067647</v>
      </c>
      <c r="E236" s="129">
        <f t="shared" si="85"/>
        <v>5.067647</v>
      </c>
      <c r="F236" s="129">
        <f t="shared" si="86"/>
        <v>5.067647</v>
      </c>
      <c r="G236" s="129">
        <v>1.38839643835616E-2</v>
      </c>
      <c r="H236" s="129">
        <f t="shared" si="87"/>
        <v>1.38839643835616E-2</v>
      </c>
      <c r="I236" s="129">
        <f t="shared" si="88"/>
        <v>1.38839643835616E-2</v>
      </c>
      <c r="J236" s="129">
        <f t="shared" si="89"/>
        <v>1</v>
      </c>
      <c r="K236" s="129">
        <f t="shared" si="90"/>
        <v>1</v>
      </c>
      <c r="L236" s="129" t="str">
        <f t="shared" si="73"/>
        <v>No Growth</v>
      </c>
      <c r="M236" s="129" t="s">
        <v>50</v>
      </c>
      <c r="N236" s="129" t="s">
        <v>209</v>
      </c>
      <c r="O236" s="129" t="s">
        <v>365</v>
      </c>
      <c r="P236" s="129" t="s">
        <v>162</v>
      </c>
      <c r="Q236" s="129" t="s">
        <v>373</v>
      </c>
      <c r="R236" s="129" t="s">
        <v>56</v>
      </c>
      <c r="S236" s="129"/>
      <c r="T236" s="129"/>
      <c r="U236" s="129" t="str">
        <f>VLOOKUP(C236,'Surrogate NP'!A:B,2,FALSE)</f>
        <v>No Growth</v>
      </c>
      <c r="V236" t="str">
        <f t="shared" si="72"/>
        <v>MD-Prince George'sNo Growth</v>
      </c>
      <c r="W236">
        <f>VLOOKUP(V236,'NP Surrogates-Update 4.7'!A:C,2,FALSE)</f>
        <v>1</v>
      </c>
      <c r="X236">
        <f>VLOOKUP(V236,'NP Surrogates-Update 4.7'!A:C,3,FALSE)</f>
        <v>1</v>
      </c>
      <c r="Y236" t="s">
        <v>3049</v>
      </c>
    </row>
    <row r="237" spans="1:25" hidden="1" outlineLevel="2" x14ac:dyDescent="0.3">
      <c r="A237" s="129" t="s">
        <v>218</v>
      </c>
      <c r="B237" s="129" t="s">
        <v>14</v>
      </c>
      <c r="C237">
        <v>2102006000</v>
      </c>
      <c r="D237" s="129">
        <v>80.909483050000006</v>
      </c>
      <c r="E237" s="129">
        <f t="shared" si="85"/>
        <v>80.909483050000006</v>
      </c>
      <c r="F237" s="129">
        <f t="shared" si="86"/>
        <v>80.909483050000006</v>
      </c>
      <c r="G237" s="129">
        <v>0.25932526618589702</v>
      </c>
      <c r="H237" s="129">
        <f t="shared" si="87"/>
        <v>0.25932526618589702</v>
      </c>
      <c r="I237" s="129">
        <f t="shared" si="88"/>
        <v>0.25932526618589702</v>
      </c>
      <c r="J237" s="129">
        <f t="shared" si="89"/>
        <v>1</v>
      </c>
      <c r="K237" s="129">
        <f t="shared" si="90"/>
        <v>1</v>
      </c>
      <c r="L237" s="129" t="str">
        <f t="shared" si="73"/>
        <v>No Growth</v>
      </c>
      <c r="M237" s="129" t="s">
        <v>1247</v>
      </c>
      <c r="N237" s="129"/>
      <c r="O237" s="129"/>
      <c r="P237" s="129"/>
      <c r="Q237" s="129"/>
      <c r="R237" s="129" t="s">
        <v>56</v>
      </c>
      <c r="S237" s="129"/>
      <c r="T237" s="129"/>
      <c r="U237" s="129" t="str">
        <f>VLOOKUP(C237,'Surrogate NP'!A:B,2,FALSE)</f>
        <v>No Growth</v>
      </c>
      <c r="V237" t="str">
        <f t="shared" si="72"/>
        <v>MD-Prince George'sNo Growth</v>
      </c>
      <c r="W237">
        <f>VLOOKUP(V237,'NP Surrogates-Update 4.7'!A:C,2,FALSE)</f>
        <v>1</v>
      </c>
      <c r="X237">
        <f>VLOOKUP(V237,'NP Surrogates-Update 4.7'!A:C,3,FALSE)</f>
        <v>1</v>
      </c>
      <c r="Y237" t="s">
        <v>3049</v>
      </c>
    </row>
    <row r="238" spans="1:25" hidden="1" outlineLevel="2" x14ac:dyDescent="0.3">
      <c r="A238" s="129" t="s">
        <v>218</v>
      </c>
      <c r="B238" s="129" t="s">
        <v>14</v>
      </c>
      <c r="C238">
        <v>2103005000</v>
      </c>
      <c r="D238" s="129">
        <v>0.62862836961653157</v>
      </c>
      <c r="E238" s="129">
        <f t="shared" si="85"/>
        <v>0.62862836961653157</v>
      </c>
      <c r="F238" s="129">
        <f t="shared" si="86"/>
        <v>0.62862836961653157</v>
      </c>
      <c r="G238" s="129">
        <v>2.0148345180017002E-3</v>
      </c>
      <c r="H238" s="129">
        <f t="shared" si="87"/>
        <v>2.0148345180017002E-3</v>
      </c>
      <c r="I238" s="129">
        <f t="shared" si="88"/>
        <v>2.0148345180017002E-3</v>
      </c>
      <c r="J238" s="129">
        <f t="shared" si="89"/>
        <v>1</v>
      </c>
      <c r="K238" s="129">
        <f t="shared" si="90"/>
        <v>1</v>
      </c>
      <c r="L238" s="129" t="str">
        <f t="shared" si="73"/>
        <v>No Growth</v>
      </c>
      <c r="M238" s="129" t="s">
        <v>1248</v>
      </c>
      <c r="N238" s="129"/>
      <c r="O238" s="129"/>
      <c r="P238" s="129"/>
      <c r="Q238" s="129"/>
      <c r="R238" s="129" t="s">
        <v>56</v>
      </c>
      <c r="S238" s="129"/>
      <c r="T238" s="129"/>
      <c r="U238" s="129" t="str">
        <f>VLOOKUP(C238,'Surrogate NP'!A:B,2,FALSE)</f>
        <v>No Growth</v>
      </c>
      <c r="V238" t="str">
        <f t="shared" si="72"/>
        <v>MD-Prince George'sNo Growth</v>
      </c>
      <c r="W238">
        <f>VLOOKUP(V238,'NP Surrogates-Update 4.7'!A:C,2,FALSE)</f>
        <v>1</v>
      </c>
      <c r="X238">
        <f>VLOOKUP(V238,'NP Surrogates-Update 4.7'!A:C,3,FALSE)</f>
        <v>1</v>
      </c>
      <c r="Y238" t="s">
        <v>3049</v>
      </c>
    </row>
    <row r="239" spans="1:25" hidden="1" outlineLevel="2" x14ac:dyDescent="0.3">
      <c r="A239" s="129" t="s">
        <v>218</v>
      </c>
      <c r="B239" s="129" t="s">
        <v>14</v>
      </c>
      <c r="C239">
        <v>2102007000</v>
      </c>
      <c r="D239" s="129">
        <v>0.23468</v>
      </c>
      <c r="E239" s="129">
        <f t="shared" si="85"/>
        <v>0.23468</v>
      </c>
      <c r="F239" s="129">
        <f t="shared" si="86"/>
        <v>0.23468</v>
      </c>
      <c r="G239" s="129">
        <v>7.5217948717948703E-4</v>
      </c>
      <c r="H239" s="129">
        <f t="shared" si="87"/>
        <v>7.5217948717948703E-4</v>
      </c>
      <c r="I239" s="129">
        <f t="shared" si="88"/>
        <v>7.5217948717948703E-4</v>
      </c>
      <c r="J239" s="129">
        <f t="shared" si="89"/>
        <v>1</v>
      </c>
      <c r="K239" s="129">
        <f t="shared" si="90"/>
        <v>1</v>
      </c>
      <c r="L239" s="129" t="str">
        <f t="shared" si="73"/>
        <v>No Growth</v>
      </c>
      <c r="M239" s="129" t="s">
        <v>1246</v>
      </c>
      <c r="N239" s="129"/>
      <c r="O239" s="129"/>
      <c r="P239" s="129"/>
      <c r="Q239" s="129"/>
      <c r="R239" s="129" t="s">
        <v>56</v>
      </c>
      <c r="S239" s="129"/>
      <c r="T239" s="129"/>
      <c r="U239" s="129" t="str">
        <f>VLOOKUP(C239,'Surrogate NP'!A:B,2,FALSE)</f>
        <v>No Growth</v>
      </c>
      <c r="V239" t="str">
        <f t="shared" si="72"/>
        <v>MD-Prince George'sNo Growth</v>
      </c>
      <c r="W239">
        <f>VLOOKUP(V239,'NP Surrogates-Update 4.7'!A:C,2,FALSE)</f>
        <v>1</v>
      </c>
      <c r="X239">
        <f>VLOOKUP(V239,'NP Surrogates-Update 4.7'!A:C,3,FALSE)</f>
        <v>1</v>
      </c>
      <c r="Y239" t="s">
        <v>3049</v>
      </c>
    </row>
    <row r="240" spans="1:25" hidden="1" outlineLevel="2" x14ac:dyDescent="0.3">
      <c r="A240" s="129" t="s">
        <v>218</v>
      </c>
      <c r="B240" s="129" t="s">
        <v>14</v>
      </c>
      <c r="C240">
        <v>2102005000</v>
      </c>
      <c r="D240" s="129">
        <v>0.2840150557103065</v>
      </c>
      <c r="E240" s="129">
        <f t="shared" si="85"/>
        <v>0.2840150557103065</v>
      </c>
      <c r="F240" s="129">
        <f t="shared" si="86"/>
        <v>0.2840150557103065</v>
      </c>
      <c r="G240" s="129">
        <v>9.1030466573816199E-4</v>
      </c>
      <c r="H240" s="129">
        <f t="shared" si="87"/>
        <v>9.1030466573816199E-4</v>
      </c>
      <c r="I240" s="129">
        <f t="shared" si="88"/>
        <v>9.1030466573816199E-4</v>
      </c>
      <c r="J240" s="129">
        <f t="shared" si="89"/>
        <v>1</v>
      </c>
      <c r="K240" s="129">
        <f t="shared" si="90"/>
        <v>1</v>
      </c>
      <c r="L240" s="129" t="str">
        <f t="shared" si="73"/>
        <v>No Growth</v>
      </c>
      <c r="M240" s="129" t="s">
        <v>1249</v>
      </c>
      <c r="N240" s="129"/>
      <c r="O240" s="129"/>
      <c r="P240" s="129"/>
      <c r="Q240" s="129"/>
      <c r="R240" s="129" t="s">
        <v>56</v>
      </c>
      <c r="S240" s="129"/>
      <c r="T240" s="129"/>
      <c r="U240" s="129" t="str">
        <f>VLOOKUP(C240,'Surrogate NP'!A:B,2,FALSE)</f>
        <v>No Growth</v>
      </c>
      <c r="V240" t="str">
        <f t="shared" si="72"/>
        <v>MD-Prince George'sNo Growth</v>
      </c>
      <c r="W240">
        <f>VLOOKUP(V240,'NP Surrogates-Update 4.7'!A:C,2,FALSE)</f>
        <v>1</v>
      </c>
      <c r="X240">
        <f>VLOOKUP(V240,'NP Surrogates-Update 4.7'!A:C,3,FALSE)</f>
        <v>1</v>
      </c>
      <c r="Y240" t="s">
        <v>3049</v>
      </c>
    </row>
    <row r="241" spans="1:25" hidden="1" outlineLevel="2" x14ac:dyDescent="0.3">
      <c r="A241" s="129" t="s">
        <v>218</v>
      </c>
      <c r="B241" s="129" t="s">
        <v>14</v>
      </c>
      <c r="C241">
        <v>2102004001</v>
      </c>
      <c r="D241" s="129">
        <v>5.4173612867270328E-2</v>
      </c>
      <c r="E241" s="129">
        <f t="shared" si="85"/>
        <v>5.4173612867270328E-2</v>
      </c>
      <c r="F241" s="129">
        <f t="shared" si="86"/>
        <v>5.4173612867270328E-2</v>
      </c>
      <c r="G241" s="129">
        <v>1.7363337457458399E-4</v>
      </c>
      <c r="H241" s="129">
        <f t="shared" si="87"/>
        <v>1.7363337457458399E-4</v>
      </c>
      <c r="I241" s="129">
        <f t="shared" si="88"/>
        <v>1.7363337457458399E-4</v>
      </c>
      <c r="J241" s="129">
        <f t="shared" si="89"/>
        <v>1</v>
      </c>
      <c r="K241" s="129">
        <f t="shared" si="90"/>
        <v>1</v>
      </c>
      <c r="L241" s="129" t="str">
        <f t="shared" si="73"/>
        <v>No Growth</v>
      </c>
      <c r="M241" s="129" t="s">
        <v>1252</v>
      </c>
      <c r="N241" s="129"/>
      <c r="O241" s="129"/>
      <c r="P241" s="129"/>
      <c r="Q241" s="129"/>
      <c r="R241" s="129" t="s">
        <v>56</v>
      </c>
      <c r="S241" s="129"/>
      <c r="T241" s="129"/>
      <c r="U241" s="129" t="str">
        <f>VLOOKUP(C241,'Surrogate NP'!A:B,2,FALSE)</f>
        <v>No Growth</v>
      </c>
      <c r="V241" t="str">
        <f t="shared" si="72"/>
        <v>MD-Prince George'sNo Growth</v>
      </c>
      <c r="W241">
        <f>VLOOKUP(V241,'NP Surrogates-Update 4.7'!A:C,2,FALSE)</f>
        <v>1</v>
      </c>
      <c r="X241">
        <f>VLOOKUP(V241,'NP Surrogates-Update 4.7'!A:C,3,FALSE)</f>
        <v>1</v>
      </c>
      <c r="Y241" t="s">
        <v>3049</v>
      </c>
    </row>
    <row r="242" spans="1:25" hidden="1" outlineLevel="2" x14ac:dyDescent="0.3">
      <c r="A242" s="129" t="s">
        <v>218</v>
      </c>
      <c r="B242" s="129" t="s">
        <v>14</v>
      </c>
      <c r="C242">
        <v>2102004002</v>
      </c>
      <c r="D242" s="129">
        <v>1.0906954057277094</v>
      </c>
      <c r="E242" s="129">
        <f t="shared" si="85"/>
        <v>1.0906954057277094</v>
      </c>
      <c r="F242" s="129">
        <f t="shared" si="86"/>
        <v>1.0906954057277094</v>
      </c>
      <c r="G242" s="129">
        <v>3.4958186081016302E-3</v>
      </c>
      <c r="H242" s="129">
        <f t="shared" si="87"/>
        <v>3.4958186081016302E-3</v>
      </c>
      <c r="I242" s="129">
        <f t="shared" si="88"/>
        <v>3.4958186081016302E-3</v>
      </c>
      <c r="J242" s="129">
        <f t="shared" si="89"/>
        <v>1</v>
      </c>
      <c r="K242" s="129">
        <f t="shared" si="90"/>
        <v>1</v>
      </c>
      <c r="L242" s="129" t="str">
        <f t="shared" si="73"/>
        <v>No Growth</v>
      </c>
      <c r="M242" s="129" t="s">
        <v>1252</v>
      </c>
      <c r="N242" s="129"/>
      <c r="O242" s="129"/>
      <c r="P242" s="129"/>
      <c r="Q242" s="129"/>
      <c r="R242" s="129" t="s">
        <v>56</v>
      </c>
      <c r="S242" s="129"/>
      <c r="T242" s="129"/>
      <c r="U242" s="129" t="str">
        <f>VLOOKUP(C242,'Surrogate NP'!A:B,2,FALSE)</f>
        <v>No Growth</v>
      </c>
      <c r="V242" t="str">
        <f t="shared" si="72"/>
        <v>MD-Prince George'sNo Growth</v>
      </c>
      <c r="W242">
        <f>VLOOKUP(V242,'NP Surrogates-Update 4.7'!A:C,2,FALSE)</f>
        <v>1</v>
      </c>
      <c r="X242">
        <f>VLOOKUP(V242,'NP Surrogates-Update 4.7'!A:C,3,FALSE)</f>
        <v>1</v>
      </c>
      <c r="Y242" t="s">
        <v>3049</v>
      </c>
    </row>
    <row r="243" spans="1:25" hidden="1" outlineLevel="2" x14ac:dyDescent="0.3">
      <c r="A243" s="129" t="s">
        <v>218</v>
      </c>
      <c r="B243" s="129" t="s">
        <v>14</v>
      </c>
      <c r="C243">
        <v>2810030000</v>
      </c>
      <c r="D243" s="129">
        <v>0.47317112000000006</v>
      </c>
      <c r="E243" s="129">
        <f t="shared" si="85"/>
        <v>0.47317112000000006</v>
      </c>
      <c r="F243" s="129">
        <f t="shared" si="86"/>
        <v>0.47317112000000006</v>
      </c>
      <c r="G243" s="129">
        <v>1.0370873863013699E-3</v>
      </c>
      <c r="H243" s="129">
        <f t="shared" si="87"/>
        <v>1.0370873863013699E-3</v>
      </c>
      <c r="I243" s="129">
        <f t="shared" si="88"/>
        <v>1.0370873863013699E-3</v>
      </c>
      <c r="J243" s="129">
        <f t="shared" si="89"/>
        <v>1</v>
      </c>
      <c r="K243" s="129">
        <f t="shared" si="90"/>
        <v>1</v>
      </c>
      <c r="L243" s="129" t="str">
        <f t="shared" si="73"/>
        <v>No Growth</v>
      </c>
      <c r="M243" s="129" t="s">
        <v>1255</v>
      </c>
      <c r="N243" s="129"/>
      <c r="O243" s="129"/>
      <c r="P243" s="129"/>
      <c r="Q243" s="129"/>
      <c r="R243" s="129" t="s">
        <v>56</v>
      </c>
      <c r="S243" s="129"/>
      <c r="T243" s="129"/>
      <c r="U243" s="129" t="str">
        <f>VLOOKUP(C243,'Surrogate NP'!A:B,2,FALSE)</f>
        <v>No Growth</v>
      </c>
      <c r="V243" t="str">
        <f t="shared" si="72"/>
        <v>MD-Prince George'sNo Growth</v>
      </c>
      <c r="W243">
        <f>VLOOKUP(V243,'NP Surrogates-Update 4.7'!A:C,2,FALSE)</f>
        <v>1</v>
      </c>
      <c r="X243">
        <f>VLOOKUP(V243,'NP Surrogates-Update 4.7'!A:C,3,FALSE)</f>
        <v>1</v>
      </c>
      <c r="Y243" t="s">
        <v>3049</v>
      </c>
    </row>
    <row r="244" spans="1:25" hidden="1" outlineLevel="2" x14ac:dyDescent="0.3">
      <c r="A244" s="129" t="s">
        <v>218</v>
      </c>
      <c r="B244" s="129" t="s">
        <v>14</v>
      </c>
      <c r="C244">
        <v>2810050000</v>
      </c>
      <c r="D244" s="129">
        <v>1.0922000000000001</v>
      </c>
      <c r="E244" s="129">
        <f t="shared" si="85"/>
        <v>1.0922000000000001</v>
      </c>
      <c r="F244" s="129">
        <f t="shared" si="86"/>
        <v>1.0922000000000001</v>
      </c>
      <c r="G244" s="129">
        <v>2.9923287671232901E-3</v>
      </c>
      <c r="H244" s="129">
        <f t="shared" si="87"/>
        <v>2.9923287671232901E-3</v>
      </c>
      <c r="I244" s="129">
        <f t="shared" si="88"/>
        <v>2.9923287671232901E-3</v>
      </c>
      <c r="J244" s="129">
        <f t="shared" si="89"/>
        <v>1</v>
      </c>
      <c r="K244" s="129">
        <f t="shared" si="90"/>
        <v>1</v>
      </c>
      <c r="L244" s="129" t="str">
        <f t="shared" si="73"/>
        <v>No Growth</v>
      </c>
      <c r="M244" s="129" t="s">
        <v>1256</v>
      </c>
      <c r="N244" s="129"/>
      <c r="O244" s="129"/>
      <c r="P244" s="129"/>
      <c r="Q244" s="129"/>
      <c r="R244" s="129" t="s">
        <v>56</v>
      </c>
      <c r="S244" s="129"/>
      <c r="T244" s="129"/>
      <c r="U244" s="129" t="str">
        <f>VLOOKUP(C244,'Surrogate NP'!A:B,2,FALSE)</f>
        <v>No Growth</v>
      </c>
      <c r="V244" t="str">
        <f t="shared" si="72"/>
        <v>MD-Prince George'sNo Growth</v>
      </c>
      <c r="W244">
        <f>VLOOKUP(V244,'NP Surrogates-Update 4.7'!A:C,2,FALSE)</f>
        <v>1</v>
      </c>
      <c r="X244">
        <f>VLOOKUP(V244,'NP Surrogates-Update 4.7'!A:C,3,FALSE)</f>
        <v>1</v>
      </c>
      <c r="Y244" t="s">
        <v>3049</v>
      </c>
    </row>
    <row r="245" spans="1:25" hidden="1" outlineLevel="2" x14ac:dyDescent="0.3">
      <c r="A245" s="129" t="s">
        <v>218</v>
      </c>
      <c r="B245" s="129" t="s">
        <v>1244</v>
      </c>
      <c r="C245">
        <v>2810060200</v>
      </c>
      <c r="D245" s="129">
        <v>1.6010420000000001E-4</v>
      </c>
      <c r="E245" s="129">
        <f t="shared" si="85"/>
        <v>1.6010420000000001E-4</v>
      </c>
      <c r="F245" s="129">
        <f t="shared" si="86"/>
        <v>1.6010420000000001E-4</v>
      </c>
      <c r="G245" s="129">
        <v>7.3894246153846097E-7</v>
      </c>
      <c r="H245" s="129">
        <f t="shared" si="87"/>
        <v>7.3894246153846097E-7</v>
      </c>
      <c r="I245" s="129">
        <f t="shared" si="88"/>
        <v>7.3894246153846097E-7</v>
      </c>
      <c r="J245" s="129">
        <f t="shared" si="89"/>
        <v>1</v>
      </c>
      <c r="K245" s="129">
        <f t="shared" si="90"/>
        <v>1</v>
      </c>
      <c r="L245" s="129" t="str">
        <f t="shared" si="73"/>
        <v>No Growth</v>
      </c>
      <c r="M245" s="129" t="s">
        <v>2120</v>
      </c>
      <c r="N245" s="129"/>
      <c r="O245" s="129"/>
      <c r="P245" s="129"/>
      <c r="Q245" s="129"/>
      <c r="R245" s="129" t="s">
        <v>56</v>
      </c>
      <c r="S245" s="129"/>
      <c r="T245" s="129"/>
      <c r="U245" s="129" t="str">
        <f>VLOOKUP(C245,'Surrogate NP'!A:B,2,FALSE)</f>
        <v>No Growth</v>
      </c>
      <c r="V245" t="str">
        <f t="shared" si="72"/>
        <v>MD-Prince George'sNo Growth</v>
      </c>
      <c r="W245">
        <f>VLOOKUP(V245,'NP Surrogates-Update 4.7'!A:C,2,FALSE)</f>
        <v>1</v>
      </c>
      <c r="X245">
        <f>VLOOKUP(V245,'NP Surrogates-Update 4.7'!A:C,3,FALSE)</f>
        <v>1</v>
      </c>
      <c r="Y245" t="s">
        <v>3049</v>
      </c>
    </row>
    <row r="246" spans="1:25" hidden="1" outlineLevel="2" x14ac:dyDescent="0.3">
      <c r="A246" s="129" t="s">
        <v>218</v>
      </c>
      <c r="B246" s="129" t="s">
        <v>1244</v>
      </c>
      <c r="C246">
        <v>2810060100</v>
      </c>
      <c r="D246" s="129">
        <v>0.61628524019894304</v>
      </c>
      <c r="E246" s="129">
        <f t="shared" si="85"/>
        <v>0.66224000259263915</v>
      </c>
      <c r="F246" s="129">
        <f t="shared" si="86"/>
        <v>0.69096622804194174</v>
      </c>
      <c r="G246" s="129">
        <v>2.3703278469190099E-3</v>
      </c>
      <c r="H246" s="129">
        <f t="shared" si="87"/>
        <v>2.5470769330486103E-3</v>
      </c>
      <c r="I246" s="129">
        <f t="shared" si="88"/>
        <v>2.657562415545928E-3</v>
      </c>
      <c r="J246" s="129">
        <f t="shared" si="89"/>
        <v>1.0745673584180946</v>
      </c>
      <c r="K246" s="129">
        <f t="shared" si="90"/>
        <v>1.1211792575445925</v>
      </c>
      <c r="L246" s="129" t="str">
        <f t="shared" si="73"/>
        <v>Population</v>
      </c>
      <c r="M246" s="129" t="s">
        <v>2121</v>
      </c>
      <c r="N246" s="129"/>
      <c r="O246" s="129"/>
      <c r="P246" s="129"/>
      <c r="Q246" s="129"/>
      <c r="R246" s="129" t="s">
        <v>56</v>
      </c>
      <c r="S246" s="129"/>
      <c r="T246" s="129"/>
      <c r="U246" s="129" t="str">
        <f>VLOOKUP(C246,'Surrogate NP'!A:B,2,FALSE)</f>
        <v>Population</v>
      </c>
      <c r="V246" t="str">
        <f t="shared" si="72"/>
        <v>MD-Prince George'sPopulation</v>
      </c>
      <c r="W246">
        <f>VLOOKUP(V246,'NP Surrogates-Update 4.7'!A:C,2,FALSE)</f>
        <v>1.0745673584180946</v>
      </c>
      <c r="X246">
        <f>VLOOKUP(V246,'NP Surrogates-Update 4.7'!A:C,3,FALSE)</f>
        <v>1.1211792575445925</v>
      </c>
      <c r="Y246" t="s">
        <v>3051</v>
      </c>
    </row>
    <row r="247" spans="1:25" ht="15" outlineLevel="1" collapsed="1" thickBot="1" x14ac:dyDescent="0.35">
      <c r="A247" s="132" t="s">
        <v>3005</v>
      </c>
      <c r="B247" s="129"/>
      <c r="D247" s="129">
        <f t="shared" ref="D247:I247" si="91">SUBTOTAL(9,D198:D246)</f>
        <v>1660.1731699318211</v>
      </c>
      <c r="E247" s="129">
        <f t="shared" si="91"/>
        <v>1756.2192827624472</v>
      </c>
      <c r="F247" s="129">
        <f t="shared" si="91"/>
        <v>1814.7662635333406</v>
      </c>
      <c r="G247" s="129">
        <f t="shared" si="91"/>
        <v>4.2781438839500314</v>
      </c>
      <c r="H247" s="129">
        <f t="shared" si="91"/>
        <v>4.5117721705307021</v>
      </c>
      <c r="I247" s="129">
        <f t="shared" si="91"/>
        <v>4.6542808973827974</v>
      </c>
      <c r="J247" s="129"/>
      <c r="K247" s="129"/>
      <c r="L247" s="129"/>
      <c r="M247" s="129"/>
      <c r="N247" s="129"/>
      <c r="O247" s="129"/>
      <c r="P247" s="129"/>
      <c r="Q247" s="129"/>
      <c r="R247" s="129"/>
      <c r="S247" s="129"/>
      <c r="T247" s="129"/>
      <c r="U247" s="129"/>
    </row>
    <row r="248" spans="1:25" ht="15" outlineLevel="1" thickBot="1" x14ac:dyDescent="0.35">
      <c r="A248" s="134" t="s">
        <v>1240</v>
      </c>
      <c r="B248" s="135" t="s">
        <v>1244</v>
      </c>
      <c r="C248" s="140"/>
      <c r="D248" s="136">
        <f t="shared" ref="D248:I248" si="92">SUBTOTAL(9,D2:D247)</f>
        <v>4733.1236404837109</v>
      </c>
      <c r="E248" s="136">
        <f t="shared" si="92"/>
        <v>5074.5115833967557</v>
      </c>
      <c r="F248" s="137">
        <f t="shared" si="92"/>
        <v>5254.7617433505384</v>
      </c>
      <c r="G248" s="136">
        <f t="shared" si="92"/>
        <v>11.927806302820718</v>
      </c>
      <c r="H248" s="136">
        <f t="shared" si="92"/>
        <v>12.721732783026816</v>
      </c>
      <c r="I248" s="137">
        <f t="shared" si="92"/>
        <v>13.14431839929569</v>
      </c>
      <c r="J248" s="3"/>
      <c r="K248" s="3"/>
      <c r="L248" s="3"/>
      <c r="U248" s="129"/>
      <c r="V248" t="str">
        <f t="shared" si="72"/>
        <v>Grand Total</v>
      </c>
    </row>
    <row r="249" spans="1:25" x14ac:dyDescent="0.3">
      <c r="H249" s="129"/>
      <c r="I249" s="129"/>
      <c r="U249" s="129"/>
      <c r="V249" t="str">
        <f t="shared" si="72"/>
        <v/>
      </c>
    </row>
    <row r="250" spans="1:25" ht="15" thickBot="1" x14ac:dyDescent="0.35">
      <c r="H250" s="129"/>
      <c r="I250" s="129"/>
      <c r="U250" s="129"/>
      <c r="V250" t="str">
        <f t="shared" si="72"/>
        <v/>
      </c>
    </row>
    <row r="251" spans="1:25" ht="15" thickBot="1" x14ac:dyDescent="0.35">
      <c r="A251" s="138" t="s">
        <v>2</v>
      </c>
      <c r="B251" s="135" t="s">
        <v>3</v>
      </c>
      <c r="C251" s="136" t="s">
        <v>3004</v>
      </c>
      <c r="D251" s="135" t="s">
        <v>4</v>
      </c>
      <c r="E251" s="135" t="s">
        <v>5</v>
      </c>
      <c r="F251" s="135" t="s">
        <v>6</v>
      </c>
      <c r="G251" s="135" t="s">
        <v>3047</v>
      </c>
      <c r="H251" s="135" t="s">
        <v>3127</v>
      </c>
      <c r="I251" s="135" t="s">
        <v>3128</v>
      </c>
      <c r="J251" s="135" t="s">
        <v>3125</v>
      </c>
      <c r="K251" s="135" t="s">
        <v>3126</v>
      </c>
      <c r="L251" s="135" t="s">
        <v>3129</v>
      </c>
      <c r="M251" s="135" t="s">
        <v>8</v>
      </c>
      <c r="N251" s="135" t="s">
        <v>9</v>
      </c>
      <c r="O251" s="135" t="s">
        <v>10</v>
      </c>
      <c r="P251" s="135" t="s">
        <v>11</v>
      </c>
      <c r="Q251" s="135" t="s">
        <v>12</v>
      </c>
      <c r="R251" s="135" t="s">
        <v>13</v>
      </c>
      <c r="S251" s="139"/>
      <c r="T251" s="129"/>
      <c r="U251" s="129" t="s">
        <v>3396</v>
      </c>
      <c r="V251" t="s">
        <v>3403</v>
      </c>
    </row>
    <row r="252" spans="1:25" hidden="1" outlineLevel="2" x14ac:dyDescent="0.3">
      <c r="A252" s="129" t="s">
        <v>214</v>
      </c>
      <c r="B252" s="129" t="s">
        <v>16</v>
      </c>
      <c r="C252">
        <v>2440000000</v>
      </c>
      <c r="D252" s="129">
        <v>18.55</v>
      </c>
      <c r="E252" s="129">
        <f t="shared" ref="E252" si="93">D252*J252</f>
        <v>18.55</v>
      </c>
      <c r="F252" s="129">
        <f t="shared" ref="F252" si="94">D252*K252</f>
        <v>18.55</v>
      </c>
      <c r="G252" s="129">
        <f>D252/260</f>
        <v>7.1346153846153851E-2</v>
      </c>
      <c r="H252" s="129">
        <f t="shared" ref="H252" si="95">G252*J252</f>
        <v>7.1346153846153851E-2</v>
      </c>
      <c r="I252" s="129">
        <f t="shared" ref="I252" si="96">G252*K252</f>
        <v>7.1346153846153851E-2</v>
      </c>
      <c r="J252" s="129">
        <f>W252</f>
        <v>1</v>
      </c>
      <c r="K252" s="129">
        <f>X252</f>
        <v>1</v>
      </c>
      <c r="L252" s="129" t="str">
        <f t="shared" ref="L252:L316" si="97">U252</f>
        <v>No Growth</v>
      </c>
      <c r="M252" s="129" t="s">
        <v>1245</v>
      </c>
      <c r="N252" s="129"/>
      <c r="O252" s="129"/>
      <c r="P252" s="129"/>
      <c r="Q252" s="129"/>
      <c r="R252" s="129" t="s">
        <v>56</v>
      </c>
      <c r="S252" s="129"/>
      <c r="T252" s="129"/>
      <c r="U252" s="129" t="str">
        <f>VLOOKUP(C252,'Surrogate NP'!A:B,2,FALSE)</f>
        <v>No Growth</v>
      </c>
      <c r="V252" t="str">
        <f t="shared" si="72"/>
        <v>MD-CalvertNo Growth</v>
      </c>
      <c r="W252">
        <f>VLOOKUP(V252,'NP Surrogates-Update 4.7'!A:C,2,FALSE)</f>
        <v>1</v>
      </c>
      <c r="X252">
        <f>VLOOKUP(V252,'NP Surrogates-Update 4.7'!A:C,3,FALSE)</f>
        <v>1</v>
      </c>
      <c r="Y252" t="s">
        <v>3049</v>
      </c>
    </row>
    <row r="253" spans="1:25" hidden="1" outlineLevel="2" x14ac:dyDescent="0.3">
      <c r="A253" s="129" t="s">
        <v>214</v>
      </c>
      <c r="B253" s="129" t="s">
        <v>16</v>
      </c>
      <c r="C253">
        <v>2501060100</v>
      </c>
      <c r="F253" s="129"/>
      <c r="G253" s="129">
        <v>7.6999999999999999E-2</v>
      </c>
      <c r="H253" s="129">
        <v>4.5999999999999999E-2</v>
      </c>
      <c r="I253" s="129">
        <v>3.6999999999999998E-2</v>
      </c>
      <c r="J253" s="129"/>
      <c r="K253" s="129"/>
      <c r="L253" s="129"/>
      <c r="M253" s="129"/>
      <c r="N253" s="129"/>
      <c r="O253" s="129"/>
      <c r="P253" s="129"/>
      <c r="Q253" s="129"/>
      <c r="R253" s="129"/>
      <c r="S253" s="129"/>
      <c r="T253" s="129"/>
      <c r="U253" s="129"/>
    </row>
    <row r="254" spans="1:25" hidden="1" outlineLevel="2" x14ac:dyDescent="0.3">
      <c r="A254" s="129" t="s">
        <v>214</v>
      </c>
      <c r="B254" s="129" t="s">
        <v>16</v>
      </c>
      <c r="C254">
        <v>2102007000</v>
      </c>
      <c r="D254" s="129">
        <v>5.6499999999999996E-4</v>
      </c>
      <c r="E254" s="129">
        <f t="shared" ref="E254:E285" si="98">D254*J254</f>
        <v>5.6499999999999996E-4</v>
      </c>
      <c r="F254" s="129">
        <f t="shared" ref="F254:F285" si="99">D254*K254</f>
        <v>5.6499999999999996E-4</v>
      </c>
      <c r="G254" s="129">
        <v>1.8108974358974401E-6</v>
      </c>
      <c r="H254" s="129">
        <f t="shared" ref="H254:H285" si="100">G254*J254</f>
        <v>1.8108974358974401E-6</v>
      </c>
      <c r="I254" s="129">
        <f t="shared" ref="I254:I285" si="101">G254*K254</f>
        <v>1.8108974358974401E-6</v>
      </c>
      <c r="J254" s="129">
        <f t="shared" ref="J254:J268" si="102">W254</f>
        <v>1</v>
      </c>
      <c r="K254" s="129">
        <f t="shared" ref="K254:K268" si="103">X254</f>
        <v>1</v>
      </c>
      <c r="L254" s="129" t="str">
        <f t="shared" si="97"/>
        <v>No Growth</v>
      </c>
      <c r="M254" s="129" t="s">
        <v>1246</v>
      </c>
      <c r="N254" s="129"/>
      <c r="O254" s="129"/>
      <c r="P254" s="129"/>
      <c r="Q254" s="129"/>
      <c r="R254" s="129" t="s">
        <v>56</v>
      </c>
      <c r="S254" s="129"/>
      <c r="T254" s="129"/>
      <c r="U254" s="129" t="str">
        <f>VLOOKUP(C254,'Surrogate NP'!A:B,2,FALSE)</f>
        <v>No Growth</v>
      </c>
      <c r="V254" t="str">
        <f t="shared" si="72"/>
        <v>MD-CalvertNo Growth</v>
      </c>
      <c r="W254">
        <f>VLOOKUP(V254,'NP Surrogates-Update 4.7'!A:C,2,FALSE)</f>
        <v>1</v>
      </c>
      <c r="X254">
        <f>VLOOKUP(V254,'NP Surrogates-Update 4.7'!A:C,3,FALSE)</f>
        <v>1</v>
      </c>
      <c r="Y254" t="s">
        <v>3049</v>
      </c>
    </row>
    <row r="255" spans="1:25" hidden="1" outlineLevel="2" x14ac:dyDescent="0.3">
      <c r="A255" s="129" t="s">
        <v>214</v>
      </c>
      <c r="B255" s="129" t="s">
        <v>16</v>
      </c>
      <c r="C255">
        <v>2103005000</v>
      </c>
      <c r="D255" s="129">
        <v>9.1078288155214905E-4</v>
      </c>
      <c r="E255" s="129">
        <f t="shared" si="98"/>
        <v>9.1078288155214905E-4</v>
      </c>
      <c r="F255" s="129">
        <f t="shared" si="99"/>
        <v>9.1078288155214905E-4</v>
      </c>
      <c r="G255" s="129">
        <v>2.9191759024107301E-6</v>
      </c>
      <c r="H255" s="129">
        <f t="shared" si="100"/>
        <v>2.9191759024107301E-6</v>
      </c>
      <c r="I255" s="129">
        <f t="shared" si="101"/>
        <v>2.9191759024107301E-6</v>
      </c>
      <c r="J255" s="129">
        <f t="shared" si="102"/>
        <v>1</v>
      </c>
      <c r="K255" s="129">
        <f t="shared" si="103"/>
        <v>1</v>
      </c>
      <c r="L255" s="129" t="str">
        <f t="shared" si="97"/>
        <v>No Growth</v>
      </c>
      <c r="M255" s="129" t="s">
        <v>1248</v>
      </c>
      <c r="N255" s="129"/>
      <c r="O255" s="129"/>
      <c r="P255" s="129"/>
      <c r="Q255" s="129"/>
      <c r="R255" s="129" t="s">
        <v>56</v>
      </c>
      <c r="S255" s="129"/>
      <c r="T255" s="129"/>
      <c r="U255" s="129" t="str">
        <f>VLOOKUP(C255,'Surrogate NP'!A:B,2,FALSE)</f>
        <v>No Growth</v>
      </c>
      <c r="V255" t="str">
        <f t="shared" ref="V255:V317" si="104">CONCATENATE(A255,U255)</f>
        <v>MD-CalvertNo Growth</v>
      </c>
      <c r="W255">
        <f>VLOOKUP(V255,'NP Surrogates-Update 4.7'!A:C,2,FALSE)</f>
        <v>1</v>
      </c>
      <c r="X255">
        <f>VLOOKUP(V255,'NP Surrogates-Update 4.7'!A:C,3,FALSE)</f>
        <v>1</v>
      </c>
      <c r="Y255" t="s">
        <v>3049</v>
      </c>
    </row>
    <row r="256" spans="1:25" hidden="1" outlineLevel="2" x14ac:dyDescent="0.3">
      <c r="A256" s="129" t="s">
        <v>214</v>
      </c>
      <c r="B256" s="129" t="s">
        <v>16</v>
      </c>
      <c r="C256">
        <v>2102005000</v>
      </c>
      <c r="D256" s="129">
        <v>9.5304080664840402E-5</v>
      </c>
      <c r="E256" s="129">
        <f t="shared" si="98"/>
        <v>9.5304080664840402E-5</v>
      </c>
      <c r="F256" s="129">
        <f t="shared" si="99"/>
        <v>9.5304080664840402E-5</v>
      </c>
      <c r="G256" s="129">
        <v>3.0546179700269398E-7</v>
      </c>
      <c r="H256" s="129">
        <f t="shared" si="100"/>
        <v>3.0546179700269398E-7</v>
      </c>
      <c r="I256" s="129">
        <f t="shared" si="101"/>
        <v>3.0546179700269398E-7</v>
      </c>
      <c r="J256" s="129">
        <f t="shared" si="102"/>
        <v>1</v>
      </c>
      <c r="K256" s="129">
        <f t="shared" si="103"/>
        <v>1</v>
      </c>
      <c r="L256" s="129" t="str">
        <f t="shared" si="97"/>
        <v>No Growth</v>
      </c>
      <c r="M256" s="129" t="s">
        <v>1249</v>
      </c>
      <c r="N256" s="129"/>
      <c r="O256" s="129"/>
      <c r="P256" s="129"/>
      <c r="Q256" s="129"/>
      <c r="R256" s="129" t="s">
        <v>56</v>
      </c>
      <c r="S256" s="129"/>
      <c r="T256" s="129"/>
      <c r="U256" s="129" t="str">
        <f>VLOOKUP(C256,'Surrogate NP'!A:B,2,FALSE)</f>
        <v>No Growth</v>
      </c>
      <c r="V256" t="str">
        <f t="shared" si="104"/>
        <v>MD-CalvertNo Growth</v>
      </c>
      <c r="W256">
        <f>VLOOKUP(V256,'NP Surrogates-Update 4.7'!A:C,2,FALSE)</f>
        <v>1</v>
      </c>
      <c r="X256">
        <f>VLOOKUP(V256,'NP Surrogates-Update 4.7'!A:C,3,FALSE)</f>
        <v>1</v>
      </c>
      <c r="Y256" t="s">
        <v>3049</v>
      </c>
    </row>
    <row r="257" spans="1:25" hidden="1" outlineLevel="2" x14ac:dyDescent="0.3">
      <c r="A257" s="129" t="s">
        <v>214</v>
      </c>
      <c r="B257" s="129" t="s">
        <v>16</v>
      </c>
      <c r="C257">
        <v>2302070001</v>
      </c>
      <c r="D257" s="129">
        <v>3.5272421000000005E-2</v>
      </c>
      <c r="E257" s="129">
        <f t="shared" si="98"/>
        <v>3.5272421000000005E-2</v>
      </c>
      <c r="F257" s="129">
        <f t="shared" si="99"/>
        <v>3.5272421000000005E-2</v>
      </c>
      <c r="G257" s="129">
        <v>1.35663157692308E-4</v>
      </c>
      <c r="H257" s="129">
        <f t="shared" si="100"/>
        <v>1.35663157692308E-4</v>
      </c>
      <c r="I257" s="129">
        <f t="shared" si="101"/>
        <v>1.35663157692308E-4</v>
      </c>
      <c r="J257" s="129">
        <f t="shared" si="102"/>
        <v>1</v>
      </c>
      <c r="K257" s="129">
        <f t="shared" si="103"/>
        <v>1</v>
      </c>
      <c r="L257" s="129" t="str">
        <f t="shared" si="97"/>
        <v>No Growth</v>
      </c>
      <c r="M257" s="129" t="s">
        <v>1251</v>
      </c>
      <c r="N257" s="129"/>
      <c r="O257" s="129"/>
      <c r="P257" s="129"/>
      <c r="Q257" s="129"/>
      <c r="R257" s="129" t="s">
        <v>56</v>
      </c>
      <c r="S257" s="129"/>
      <c r="T257" s="129"/>
      <c r="U257" s="129" t="str">
        <f>VLOOKUP(C257,'Surrogate NP'!A:B,2,FALSE)</f>
        <v>No Growth</v>
      </c>
      <c r="V257" t="str">
        <f t="shared" si="104"/>
        <v>MD-CalvertNo Growth</v>
      </c>
      <c r="W257">
        <f>VLOOKUP(V257,'NP Surrogates-Update 4.7'!A:C,2,FALSE)</f>
        <v>1</v>
      </c>
      <c r="X257">
        <f>VLOOKUP(V257,'NP Surrogates-Update 4.7'!A:C,3,FALSE)</f>
        <v>1</v>
      </c>
      <c r="Y257" t="s">
        <v>3049</v>
      </c>
    </row>
    <row r="258" spans="1:25" hidden="1" outlineLevel="2" x14ac:dyDescent="0.3">
      <c r="A258" s="129" t="s">
        <v>214</v>
      </c>
      <c r="B258" s="129" t="s">
        <v>16</v>
      </c>
      <c r="C258">
        <v>2102004002</v>
      </c>
      <c r="D258" s="129">
        <v>8.6129126648421928E-2</v>
      </c>
      <c r="E258" s="129">
        <f t="shared" si="98"/>
        <v>8.6129126648421928E-2</v>
      </c>
      <c r="F258" s="129">
        <f t="shared" si="99"/>
        <v>8.6129126648421928E-2</v>
      </c>
      <c r="G258" s="129">
        <v>2.7605489310391599E-4</v>
      </c>
      <c r="H258" s="129">
        <f t="shared" si="100"/>
        <v>2.7605489310391599E-4</v>
      </c>
      <c r="I258" s="129">
        <f t="shared" si="101"/>
        <v>2.7605489310391599E-4</v>
      </c>
      <c r="J258" s="129">
        <f t="shared" si="102"/>
        <v>1</v>
      </c>
      <c r="K258" s="129">
        <f t="shared" si="103"/>
        <v>1</v>
      </c>
      <c r="L258" s="129" t="str">
        <f t="shared" si="97"/>
        <v>No Growth</v>
      </c>
      <c r="M258" s="129" t="s">
        <v>1252</v>
      </c>
      <c r="N258" s="129"/>
      <c r="O258" s="129"/>
      <c r="P258" s="129"/>
      <c r="Q258" s="129"/>
      <c r="R258" s="129" t="s">
        <v>56</v>
      </c>
      <c r="S258" s="129"/>
      <c r="T258" s="129"/>
      <c r="U258" s="129" t="str">
        <f>VLOOKUP(C258,'Surrogate NP'!A:B,2,FALSE)</f>
        <v>No Growth</v>
      </c>
      <c r="V258" t="str">
        <f t="shared" si="104"/>
        <v>MD-CalvertNo Growth</v>
      </c>
      <c r="W258">
        <f>VLOOKUP(V258,'NP Surrogates-Update 4.7'!A:C,2,FALSE)</f>
        <v>1</v>
      </c>
      <c r="X258">
        <f>VLOOKUP(V258,'NP Surrogates-Update 4.7'!A:C,3,FALSE)</f>
        <v>1</v>
      </c>
      <c r="Y258" t="s">
        <v>3049</v>
      </c>
    </row>
    <row r="259" spans="1:25" hidden="1" outlineLevel="2" x14ac:dyDescent="0.3">
      <c r="A259" s="129" t="s">
        <v>214</v>
      </c>
      <c r="B259" s="129" t="s">
        <v>16</v>
      </c>
      <c r="C259">
        <v>2102004001</v>
      </c>
      <c r="D259" s="129">
        <v>6.1520804748872813E-4</v>
      </c>
      <c r="E259" s="129">
        <f t="shared" si="98"/>
        <v>6.1520804748872813E-4</v>
      </c>
      <c r="F259" s="129">
        <f t="shared" si="99"/>
        <v>6.1520804748872813E-4</v>
      </c>
      <c r="G259" s="129">
        <v>1.9718206650279701E-6</v>
      </c>
      <c r="H259" s="129">
        <f t="shared" si="100"/>
        <v>1.9718206650279701E-6</v>
      </c>
      <c r="I259" s="129">
        <f t="shared" si="101"/>
        <v>1.9718206650279701E-6</v>
      </c>
      <c r="J259" s="129">
        <f t="shared" si="102"/>
        <v>1</v>
      </c>
      <c r="K259" s="129">
        <f t="shared" si="103"/>
        <v>1</v>
      </c>
      <c r="L259" s="129" t="str">
        <f t="shared" si="97"/>
        <v>No Growth</v>
      </c>
      <c r="M259" s="129" t="s">
        <v>1252</v>
      </c>
      <c r="N259" s="129"/>
      <c r="O259" s="129"/>
      <c r="P259" s="129"/>
      <c r="Q259" s="129"/>
      <c r="R259" s="129" t="s">
        <v>56</v>
      </c>
      <c r="S259" s="129"/>
      <c r="T259" s="129"/>
      <c r="U259" s="129" t="str">
        <f>VLOOKUP(C259,'Surrogate NP'!A:B,2,FALSE)</f>
        <v>No Growth</v>
      </c>
      <c r="V259" t="str">
        <f t="shared" si="104"/>
        <v>MD-CalvertNo Growth</v>
      </c>
      <c r="W259">
        <f>VLOOKUP(V259,'NP Surrogates-Update 4.7'!A:C,2,FALSE)</f>
        <v>1</v>
      </c>
      <c r="X259">
        <f>VLOOKUP(V259,'NP Surrogates-Update 4.7'!A:C,3,FALSE)</f>
        <v>1</v>
      </c>
      <c r="Y259" t="s">
        <v>3049</v>
      </c>
    </row>
    <row r="260" spans="1:25" hidden="1" outlineLevel="2" x14ac:dyDescent="0.3">
      <c r="A260" s="129" t="s">
        <v>214</v>
      </c>
      <c r="B260" s="129" t="s">
        <v>16</v>
      </c>
      <c r="C260">
        <v>2830000000</v>
      </c>
      <c r="D260" s="129">
        <v>1.9425000000000001E-2</v>
      </c>
      <c r="E260" s="129">
        <f t="shared" si="98"/>
        <v>1.9425000000000001E-2</v>
      </c>
      <c r="F260" s="129">
        <f t="shared" si="99"/>
        <v>1.9425000000000001E-2</v>
      </c>
      <c r="G260" s="129">
        <v>6.2259615384615405E-5</v>
      </c>
      <c r="H260" s="129">
        <f t="shared" si="100"/>
        <v>6.2259615384615405E-5</v>
      </c>
      <c r="I260" s="129">
        <f t="shared" si="101"/>
        <v>6.2259615384615405E-5</v>
      </c>
      <c r="J260" s="129">
        <f t="shared" si="102"/>
        <v>1</v>
      </c>
      <c r="K260" s="129">
        <f t="shared" si="103"/>
        <v>1</v>
      </c>
      <c r="L260" s="129" t="str">
        <f t="shared" si="97"/>
        <v>No Growth</v>
      </c>
      <c r="M260" s="129" t="s">
        <v>1254</v>
      </c>
      <c r="N260" s="129"/>
      <c r="O260" s="129"/>
      <c r="P260" s="129"/>
      <c r="Q260" s="129"/>
      <c r="R260" s="129" t="s">
        <v>56</v>
      </c>
      <c r="S260" s="129"/>
      <c r="T260" s="129"/>
      <c r="U260" s="129" t="str">
        <f>VLOOKUP(C260,'Surrogate NP'!A:B,2,FALSE)</f>
        <v>No Growth</v>
      </c>
      <c r="V260" t="str">
        <f t="shared" si="104"/>
        <v>MD-CalvertNo Growth</v>
      </c>
      <c r="W260">
        <f>VLOOKUP(V260,'NP Surrogates-Update 4.7'!A:C,2,FALSE)</f>
        <v>1</v>
      </c>
      <c r="X260">
        <f>VLOOKUP(V260,'NP Surrogates-Update 4.7'!A:C,3,FALSE)</f>
        <v>1</v>
      </c>
      <c r="Y260" t="s">
        <v>3049</v>
      </c>
    </row>
    <row r="261" spans="1:25" hidden="1" outlineLevel="2" x14ac:dyDescent="0.3">
      <c r="A261" s="129" t="s">
        <v>214</v>
      </c>
      <c r="B261" s="129" t="s">
        <v>16</v>
      </c>
      <c r="C261">
        <v>2660000000</v>
      </c>
      <c r="D261" s="129">
        <v>1.68</v>
      </c>
      <c r="E261" s="129">
        <f t="shared" si="98"/>
        <v>1.68</v>
      </c>
      <c r="F261" s="129">
        <f t="shared" si="99"/>
        <v>1.68</v>
      </c>
      <c r="G261" s="129">
        <v>4.6027397260274003E-3</v>
      </c>
      <c r="H261" s="129">
        <f t="shared" si="100"/>
        <v>4.6027397260274003E-3</v>
      </c>
      <c r="I261" s="129">
        <f t="shared" si="101"/>
        <v>4.6027397260274003E-3</v>
      </c>
      <c r="J261" s="129">
        <f t="shared" si="102"/>
        <v>1</v>
      </c>
      <c r="K261" s="129">
        <f t="shared" si="103"/>
        <v>1</v>
      </c>
      <c r="L261" s="129" t="str">
        <f t="shared" si="97"/>
        <v>No Growth</v>
      </c>
      <c r="M261" s="129" t="s">
        <v>1253</v>
      </c>
      <c r="N261" s="129"/>
      <c r="O261" s="129"/>
      <c r="P261" s="129"/>
      <c r="Q261" s="129"/>
      <c r="R261" s="129" t="s">
        <v>56</v>
      </c>
      <c r="S261" s="129"/>
      <c r="T261" s="129"/>
      <c r="U261" s="129" t="str">
        <f>VLOOKUP(C261,'Surrogate NP'!A:B,2,FALSE)</f>
        <v>No Growth</v>
      </c>
      <c r="V261" t="str">
        <f t="shared" si="104"/>
        <v>MD-CalvertNo Growth</v>
      </c>
      <c r="W261">
        <f>VLOOKUP(V261,'NP Surrogates-Update 4.7'!A:C,2,FALSE)</f>
        <v>1</v>
      </c>
      <c r="X261">
        <f>VLOOKUP(V261,'NP Surrogates-Update 4.7'!A:C,3,FALSE)</f>
        <v>1</v>
      </c>
      <c r="Y261" t="s">
        <v>3049</v>
      </c>
    </row>
    <row r="262" spans="1:25" hidden="1" outlineLevel="2" x14ac:dyDescent="0.3">
      <c r="A262" s="129" t="s">
        <v>214</v>
      </c>
      <c r="B262" s="129" t="s">
        <v>16</v>
      </c>
      <c r="C262">
        <v>2810030000</v>
      </c>
      <c r="D262" s="129">
        <v>4.9568940000000001</v>
      </c>
      <c r="E262" s="129">
        <f t="shared" si="98"/>
        <v>4.9568940000000001</v>
      </c>
      <c r="F262" s="129">
        <f t="shared" si="99"/>
        <v>4.9568940000000001</v>
      </c>
      <c r="G262" s="129">
        <v>1.08644252054795E-2</v>
      </c>
      <c r="H262" s="129">
        <f t="shared" si="100"/>
        <v>1.08644252054795E-2</v>
      </c>
      <c r="I262" s="129">
        <f t="shared" si="101"/>
        <v>1.08644252054795E-2</v>
      </c>
      <c r="J262" s="129">
        <f t="shared" si="102"/>
        <v>1</v>
      </c>
      <c r="K262" s="129">
        <f t="shared" si="103"/>
        <v>1</v>
      </c>
      <c r="L262" s="129" t="str">
        <f t="shared" si="97"/>
        <v>No Growth</v>
      </c>
      <c r="M262" s="129" t="s">
        <v>1255</v>
      </c>
      <c r="N262" s="129"/>
      <c r="O262" s="129"/>
      <c r="P262" s="129"/>
      <c r="Q262" s="129"/>
      <c r="R262" s="129" t="s">
        <v>56</v>
      </c>
      <c r="S262" s="129"/>
      <c r="T262" s="129"/>
      <c r="U262" s="129" t="str">
        <f>VLOOKUP(C262,'Surrogate NP'!A:B,2,FALSE)</f>
        <v>No Growth</v>
      </c>
      <c r="V262" t="str">
        <f t="shared" si="104"/>
        <v>MD-CalvertNo Growth</v>
      </c>
      <c r="W262">
        <f>VLOOKUP(V262,'NP Surrogates-Update 4.7'!A:C,2,FALSE)</f>
        <v>1</v>
      </c>
      <c r="X262">
        <f>VLOOKUP(V262,'NP Surrogates-Update 4.7'!A:C,3,FALSE)</f>
        <v>1</v>
      </c>
      <c r="Y262" t="s">
        <v>3049</v>
      </c>
    </row>
    <row r="263" spans="1:25" hidden="1" outlineLevel="2" x14ac:dyDescent="0.3">
      <c r="A263" s="129" t="s">
        <v>214</v>
      </c>
      <c r="B263" s="129" t="s">
        <v>16</v>
      </c>
      <c r="C263">
        <v>2810060100</v>
      </c>
      <c r="D263" s="129">
        <v>5.8352573070230996E-3</v>
      </c>
      <c r="E263" s="129">
        <f t="shared" si="98"/>
        <v>6.0843361305156071E-3</v>
      </c>
      <c r="F263" s="129">
        <f t="shared" si="99"/>
        <v>6.1691982243094615E-3</v>
      </c>
      <c r="G263" s="129">
        <v>2.2443297334704199E-5</v>
      </c>
      <c r="H263" s="129">
        <f t="shared" si="100"/>
        <v>2.340129280967538E-5</v>
      </c>
      <c r="I263" s="129">
        <f t="shared" si="101"/>
        <v>2.3727685478113282E-5</v>
      </c>
      <c r="J263" s="129">
        <f t="shared" si="102"/>
        <v>1.0426851482954702</v>
      </c>
      <c r="K263" s="129">
        <f t="shared" si="103"/>
        <v>1.0572281391746758</v>
      </c>
      <c r="L263" s="129" t="str">
        <f t="shared" si="97"/>
        <v>Population</v>
      </c>
      <c r="M263" s="129" t="s">
        <v>2121</v>
      </c>
      <c r="N263" s="129"/>
      <c r="O263" s="129"/>
      <c r="P263" s="129"/>
      <c r="Q263" s="129"/>
      <c r="R263" s="129" t="s">
        <v>56</v>
      </c>
      <c r="S263" s="129"/>
      <c r="T263" s="129"/>
      <c r="U263" s="129" t="str">
        <f>VLOOKUP(C263,'Surrogate NP'!A:B,2,FALSE)</f>
        <v>Population</v>
      </c>
      <c r="V263" t="str">
        <f t="shared" si="104"/>
        <v>MD-CalvertPopulation</v>
      </c>
      <c r="W263">
        <f>VLOOKUP(V263,'NP Surrogates-Update 4.7'!A:C,2,FALSE)</f>
        <v>1.0426851482954702</v>
      </c>
      <c r="X263">
        <f>VLOOKUP(V263,'NP Surrogates-Update 4.7'!A:C,3,FALSE)</f>
        <v>1.0572281391746758</v>
      </c>
      <c r="Y263" t="s">
        <v>3051</v>
      </c>
    </row>
    <row r="264" spans="1:25" hidden="1" outlineLevel="2" x14ac:dyDescent="0.3">
      <c r="A264" s="129" t="s">
        <v>214</v>
      </c>
      <c r="B264" s="129" t="s">
        <v>16</v>
      </c>
      <c r="C264">
        <v>2810060200</v>
      </c>
      <c r="D264" s="129">
        <v>1.3759E-6</v>
      </c>
      <c r="E264" s="129">
        <f t="shared" si="98"/>
        <v>1.3759E-6</v>
      </c>
      <c r="F264" s="129">
        <f t="shared" si="99"/>
        <v>1.3759E-6</v>
      </c>
      <c r="G264" s="129">
        <v>6.3503076923076904E-9</v>
      </c>
      <c r="H264" s="129">
        <f t="shared" si="100"/>
        <v>6.3503076923076904E-9</v>
      </c>
      <c r="I264" s="129">
        <f t="shared" si="101"/>
        <v>6.3503076923076904E-9</v>
      </c>
      <c r="J264" s="129">
        <f t="shared" si="102"/>
        <v>1</v>
      </c>
      <c r="K264" s="129">
        <f t="shared" si="103"/>
        <v>1</v>
      </c>
      <c r="L264" s="129" t="str">
        <f t="shared" si="97"/>
        <v>No Growth</v>
      </c>
      <c r="M264" s="129" t="s">
        <v>2120</v>
      </c>
      <c r="N264" s="129"/>
      <c r="O264" s="129"/>
      <c r="P264" s="129"/>
      <c r="Q264" s="129"/>
      <c r="R264" s="129" t="s">
        <v>56</v>
      </c>
      <c r="S264" s="129"/>
      <c r="T264" s="129"/>
      <c r="U264" s="129" t="str">
        <f>VLOOKUP(C264,'Surrogate NP'!A:B,2,FALSE)</f>
        <v>No Growth</v>
      </c>
      <c r="V264" t="str">
        <f t="shared" si="104"/>
        <v>MD-CalvertNo Growth</v>
      </c>
      <c r="W264">
        <f>VLOOKUP(V264,'NP Surrogates-Update 4.7'!A:C,2,FALSE)</f>
        <v>1</v>
      </c>
      <c r="X264">
        <f>VLOOKUP(V264,'NP Surrogates-Update 4.7'!A:C,3,FALSE)</f>
        <v>1</v>
      </c>
      <c r="Y264" t="s">
        <v>3049</v>
      </c>
    </row>
    <row r="265" spans="1:25" hidden="1" outlineLevel="2" x14ac:dyDescent="0.3">
      <c r="A265" s="129" t="s">
        <v>214</v>
      </c>
      <c r="B265" s="129" t="s">
        <v>16</v>
      </c>
      <c r="C265">
        <v>2810050000</v>
      </c>
      <c r="D265" s="129">
        <v>0.13228319999999999</v>
      </c>
      <c r="E265" s="129">
        <f t="shared" si="98"/>
        <v>0.13228319999999999</v>
      </c>
      <c r="F265" s="129">
        <f t="shared" si="99"/>
        <v>0.13228319999999999</v>
      </c>
      <c r="G265" s="129">
        <v>3.62419726027397E-4</v>
      </c>
      <c r="H265" s="129">
        <f t="shared" si="100"/>
        <v>3.62419726027397E-4</v>
      </c>
      <c r="I265" s="129">
        <f t="shared" si="101"/>
        <v>3.62419726027397E-4</v>
      </c>
      <c r="J265" s="129">
        <f t="shared" si="102"/>
        <v>1</v>
      </c>
      <c r="K265" s="129">
        <f t="shared" si="103"/>
        <v>1</v>
      </c>
      <c r="L265" s="129" t="str">
        <f t="shared" si="97"/>
        <v>No Growth</v>
      </c>
      <c r="M265" s="129" t="s">
        <v>1256</v>
      </c>
      <c r="N265" s="129"/>
      <c r="O265" s="129"/>
      <c r="P265" s="129"/>
      <c r="Q265" s="129"/>
      <c r="R265" s="129" t="s">
        <v>56</v>
      </c>
      <c r="S265" s="129"/>
      <c r="T265" s="129"/>
      <c r="U265" s="129" t="str">
        <f>VLOOKUP(C265,'Surrogate NP'!A:B,2,FALSE)</f>
        <v>No Growth</v>
      </c>
      <c r="V265" t="str">
        <f t="shared" si="104"/>
        <v>MD-CalvertNo Growth</v>
      </c>
      <c r="W265">
        <f>VLOOKUP(V265,'NP Surrogates-Update 4.7'!A:C,2,FALSE)</f>
        <v>1</v>
      </c>
      <c r="X265">
        <f>VLOOKUP(V265,'NP Surrogates-Update 4.7'!A:C,3,FALSE)</f>
        <v>1</v>
      </c>
      <c r="Y265" t="s">
        <v>3049</v>
      </c>
    </row>
    <row r="266" spans="1:25" hidden="1" outlineLevel="2" x14ac:dyDescent="0.3">
      <c r="A266" s="129" t="s">
        <v>214</v>
      </c>
      <c r="B266" s="129" t="s">
        <v>16</v>
      </c>
      <c r="C266">
        <v>2302070005</v>
      </c>
      <c r="D266" s="129">
        <v>7.9531941831398278E-2</v>
      </c>
      <c r="E266" s="129">
        <f t="shared" si="98"/>
        <v>8.292677456269823E-2</v>
      </c>
      <c r="F266" s="129">
        <f t="shared" si="99"/>
        <v>8.4083406867357768E-2</v>
      </c>
      <c r="G266" s="129">
        <v>2.17895731044927E-4</v>
      </c>
      <c r="H266" s="129">
        <f t="shared" si="100"/>
        <v>2.271966426375296E-4</v>
      </c>
      <c r="I266" s="129">
        <f t="shared" si="101"/>
        <v>2.3036549826673382E-4</v>
      </c>
      <c r="J266" s="129">
        <f t="shared" si="102"/>
        <v>1.0426851482954702</v>
      </c>
      <c r="K266" s="129">
        <f t="shared" si="103"/>
        <v>1.0572281391746758</v>
      </c>
      <c r="L266" s="129" t="str">
        <f t="shared" si="97"/>
        <v>Population</v>
      </c>
      <c r="M266" s="129" t="s">
        <v>1257</v>
      </c>
      <c r="N266" s="129"/>
      <c r="O266" s="129"/>
      <c r="P266" s="129"/>
      <c r="Q266" s="129"/>
      <c r="R266" s="129" t="s">
        <v>56</v>
      </c>
      <c r="S266" s="129"/>
      <c r="T266" s="129"/>
      <c r="U266" s="129" t="str">
        <f>VLOOKUP(C266,'Surrogate NP'!A:B,2,FALSE)</f>
        <v>Population</v>
      </c>
      <c r="V266" t="str">
        <f t="shared" si="104"/>
        <v>MD-CalvertPopulation</v>
      </c>
      <c r="W266">
        <f>VLOOKUP(V266,'NP Surrogates-Update 4.7'!A:C,2,FALSE)</f>
        <v>1.0426851482954702</v>
      </c>
      <c r="X266">
        <f>VLOOKUP(V266,'NP Surrogates-Update 4.7'!A:C,3,FALSE)</f>
        <v>1.0572281391746758</v>
      </c>
      <c r="Y266" t="s">
        <v>3051</v>
      </c>
    </row>
    <row r="267" spans="1:25" hidden="1" outlineLevel="2" x14ac:dyDescent="0.3">
      <c r="A267" s="130" t="s">
        <v>214</v>
      </c>
      <c r="B267" s="130" t="s">
        <v>16</v>
      </c>
      <c r="C267">
        <v>2302002100</v>
      </c>
      <c r="D267" s="131">
        <v>0.99945550000000005</v>
      </c>
      <c r="E267" s="129">
        <f t="shared" si="98"/>
        <v>1.0333678563962274</v>
      </c>
      <c r="F267" s="129">
        <f t="shared" si="99"/>
        <v>1.0512912101016703</v>
      </c>
      <c r="G267" s="131">
        <v>6.8338837538498799E-3</v>
      </c>
      <c r="H267" s="129">
        <f t="shared" si="100"/>
        <v>7.0657631135922043E-3</v>
      </c>
      <c r="I267" s="129">
        <f t="shared" si="101"/>
        <v>7.1883159593188334E-3</v>
      </c>
      <c r="J267" s="129">
        <f t="shared" si="102"/>
        <v>1.0339308317341065</v>
      </c>
      <c r="K267" s="129">
        <f t="shared" si="103"/>
        <v>1.0518639500224574</v>
      </c>
      <c r="L267" s="129" t="str">
        <f t="shared" si="97"/>
        <v>Employment</v>
      </c>
      <c r="M267" s="130" t="s">
        <v>52</v>
      </c>
      <c r="N267" s="130" t="s">
        <v>37</v>
      </c>
      <c r="O267" s="130" t="s">
        <v>53</v>
      </c>
      <c r="P267" s="130" t="s">
        <v>54</v>
      </c>
      <c r="Q267" s="130" t="s">
        <v>55</v>
      </c>
      <c r="R267" s="130" t="s">
        <v>56</v>
      </c>
      <c r="S267" s="129"/>
      <c r="T267" s="129"/>
      <c r="U267" s="129" t="str">
        <f>VLOOKUP(C267,'Surrogate NP'!A:B,2,FALSE)</f>
        <v>Employment</v>
      </c>
      <c r="V267" t="str">
        <f t="shared" si="104"/>
        <v>MD-CalvertEmployment</v>
      </c>
      <c r="W267">
        <f>VLOOKUP(V267,'NP Surrogates-Update 4.7'!A:C,2,FALSE)</f>
        <v>1.0339308317341065</v>
      </c>
      <c r="X267">
        <f>VLOOKUP(V267,'NP Surrogates-Update 4.7'!A:C,3,FALSE)</f>
        <v>1.0518639500224574</v>
      </c>
      <c r="Y267" t="s">
        <v>3053</v>
      </c>
    </row>
    <row r="268" spans="1:25" hidden="1" outlineLevel="2" x14ac:dyDescent="0.3">
      <c r="A268" s="130" t="s">
        <v>214</v>
      </c>
      <c r="B268" s="130" t="s">
        <v>16</v>
      </c>
      <c r="C268">
        <v>2302002200</v>
      </c>
      <c r="D268" s="131">
        <v>3.8244530000000001</v>
      </c>
      <c r="E268" s="129">
        <f t="shared" si="98"/>
        <v>3.9542198712179988</v>
      </c>
      <c r="F268" s="129">
        <f t="shared" si="99"/>
        <v>4.0228042392552377</v>
      </c>
      <c r="G268" s="131">
        <v>2.61501059567559E-2</v>
      </c>
      <c r="H268" s="129">
        <f t="shared" si="100"/>
        <v>2.703740080180364E-2</v>
      </c>
      <c r="I268" s="129">
        <f t="shared" si="101"/>
        <v>2.7506353745179051E-2</v>
      </c>
      <c r="J268" s="129">
        <f t="shared" si="102"/>
        <v>1.0339308317341065</v>
      </c>
      <c r="K268" s="129">
        <f t="shared" si="103"/>
        <v>1.0518639500224574</v>
      </c>
      <c r="L268" s="129" t="str">
        <f t="shared" si="97"/>
        <v>Employment</v>
      </c>
      <c r="M268" s="130" t="s">
        <v>52</v>
      </c>
      <c r="N268" s="130" t="s">
        <v>37</v>
      </c>
      <c r="O268" s="130" t="s">
        <v>53</v>
      </c>
      <c r="P268" s="130" t="s">
        <v>54</v>
      </c>
      <c r="Q268" s="130" t="s">
        <v>58</v>
      </c>
      <c r="R268" s="130" t="s">
        <v>56</v>
      </c>
      <c r="S268" s="129"/>
      <c r="T268" s="129"/>
      <c r="U268" s="129" t="str">
        <f>VLOOKUP(C268,'Surrogate NP'!A:B,2,FALSE)</f>
        <v>Employment</v>
      </c>
      <c r="V268" t="str">
        <f t="shared" si="104"/>
        <v>MD-CalvertEmployment</v>
      </c>
      <c r="W268">
        <f>VLOOKUP(V268,'NP Surrogates-Update 4.7'!A:C,2,FALSE)</f>
        <v>1.0339308317341065</v>
      </c>
      <c r="X268">
        <f>VLOOKUP(V268,'NP Surrogates-Update 4.7'!A:C,3,FALSE)</f>
        <v>1.0518639500224574</v>
      </c>
      <c r="Y268" t="s">
        <v>3053</v>
      </c>
    </row>
    <row r="269" spans="1:25" hidden="1" outlineLevel="2" x14ac:dyDescent="0.3">
      <c r="A269" s="130" t="s">
        <v>214</v>
      </c>
      <c r="B269" s="130" t="s">
        <v>16</v>
      </c>
      <c r="C269">
        <v>2302003200</v>
      </c>
      <c r="D269" s="131">
        <v>2.354233E-2</v>
      </c>
      <c r="E269" s="129">
        <f t="shared" si="98"/>
        <v>2.4341140837858807E-2</v>
      </c>
      <c r="F269" s="129">
        <f t="shared" si="99"/>
        <v>2.47633282265322E-2</v>
      </c>
      <c r="G269" s="131">
        <v>1.6097319642022299E-4</v>
      </c>
      <c r="H269" s="129">
        <f t="shared" si="100"/>
        <v>1.6643515086165885E-4</v>
      </c>
      <c r="I269" s="129">
        <f t="shared" si="101"/>
        <v>1.6932190223431664E-4</v>
      </c>
      <c r="J269" s="129">
        <f>W269</f>
        <v>1.0339308317341065</v>
      </c>
      <c r="K269" s="129">
        <f>X269</f>
        <v>1.0518639500224574</v>
      </c>
      <c r="L269" s="129" t="str">
        <f t="shared" si="97"/>
        <v>Employment</v>
      </c>
      <c r="M269" s="130" t="s">
        <v>52</v>
      </c>
      <c r="N269" s="130" t="s">
        <v>37</v>
      </c>
      <c r="O269" s="130" t="s">
        <v>53</v>
      </c>
      <c r="P269" s="130" t="s">
        <v>60</v>
      </c>
      <c r="Q269" s="130" t="s">
        <v>61</v>
      </c>
      <c r="R269" s="130" t="s">
        <v>56</v>
      </c>
      <c r="S269" s="129"/>
      <c r="T269" s="129"/>
      <c r="U269" s="129" t="str">
        <f>VLOOKUP(C269,'Surrogate NP'!A:B,2,FALSE)</f>
        <v>Employment</v>
      </c>
      <c r="V269" t="str">
        <f t="shared" si="104"/>
        <v>MD-CalvertEmployment</v>
      </c>
      <c r="W269">
        <f>VLOOKUP(V269,'NP Surrogates-Update 4.7'!A:C,2,FALSE)</f>
        <v>1.0339308317341065</v>
      </c>
      <c r="X269">
        <f>VLOOKUP(V269,'NP Surrogates-Update 4.7'!A:C,3,FALSE)</f>
        <v>1.0518639500224574</v>
      </c>
      <c r="Y269" t="s">
        <v>3053</v>
      </c>
    </row>
    <row r="270" spans="1:25" hidden="1" outlineLevel="2" x14ac:dyDescent="0.3">
      <c r="A270" s="130" t="s">
        <v>214</v>
      </c>
      <c r="B270" s="130" t="s">
        <v>16</v>
      </c>
      <c r="C270">
        <v>2302003000</v>
      </c>
      <c r="D270" s="131">
        <v>0.6991887</v>
      </c>
      <c r="E270" s="129">
        <f t="shared" si="98"/>
        <v>0.72291275413008871</v>
      </c>
      <c r="F270" s="129">
        <f t="shared" si="99"/>
        <v>0.73545138779306696</v>
      </c>
      <c r="G270" s="131">
        <v>4.7807774311166597E-3</v>
      </c>
      <c r="H270" s="129">
        <f t="shared" si="100"/>
        <v>4.9429931856900932E-3</v>
      </c>
      <c r="I270" s="129">
        <f t="shared" si="101"/>
        <v>5.0287274328725861E-3</v>
      </c>
      <c r="J270" s="129">
        <f t="shared" ref="J270:J283" si="105">W270</f>
        <v>1.0339308317341065</v>
      </c>
      <c r="K270" s="129">
        <f t="shared" ref="K270:K283" si="106">X270</f>
        <v>1.0518639500224574</v>
      </c>
      <c r="L270" s="129" t="str">
        <f t="shared" si="97"/>
        <v>Employment</v>
      </c>
      <c r="M270" s="130" t="s">
        <v>52</v>
      </c>
      <c r="N270" s="130" t="s">
        <v>37</v>
      </c>
      <c r="O270" s="130" t="s">
        <v>53</v>
      </c>
      <c r="P270" s="130" t="s">
        <v>60</v>
      </c>
      <c r="Q270" s="130" t="s">
        <v>63</v>
      </c>
      <c r="R270" s="130" t="s">
        <v>56</v>
      </c>
      <c r="S270" s="129"/>
      <c r="T270" s="129"/>
      <c r="U270" s="129" t="str">
        <f>VLOOKUP(C270,'Surrogate NP'!A:B,2,FALSE)</f>
        <v>Employment</v>
      </c>
      <c r="V270" t="str">
        <f t="shared" si="104"/>
        <v>MD-CalvertEmployment</v>
      </c>
      <c r="W270">
        <f>VLOOKUP(V270,'NP Surrogates-Update 4.7'!A:C,2,FALSE)</f>
        <v>1.0339308317341065</v>
      </c>
      <c r="X270">
        <f>VLOOKUP(V270,'NP Surrogates-Update 4.7'!A:C,3,FALSE)</f>
        <v>1.0518639500224574</v>
      </c>
      <c r="Y270" t="s">
        <v>3053</v>
      </c>
    </row>
    <row r="271" spans="1:25" hidden="1" outlineLevel="2" x14ac:dyDescent="0.3">
      <c r="A271" s="130" t="s">
        <v>214</v>
      </c>
      <c r="B271" s="130" t="s">
        <v>16</v>
      </c>
      <c r="C271">
        <v>2302003100</v>
      </c>
      <c r="D271" s="131">
        <v>0.48180139999999999</v>
      </c>
      <c r="E271" s="129">
        <f t="shared" si="98"/>
        <v>0.4981493222326569</v>
      </c>
      <c r="F271" s="129">
        <f t="shared" si="99"/>
        <v>0.50678952373035002</v>
      </c>
      <c r="G271" s="131">
        <v>3.2943685437141798E-3</v>
      </c>
      <c r="H271" s="129">
        <f t="shared" si="100"/>
        <v>3.4061492084410789E-3</v>
      </c>
      <c r="I271" s="129">
        <f t="shared" si="101"/>
        <v>3.4652275092209276E-3</v>
      </c>
      <c r="J271" s="129">
        <f t="shared" si="105"/>
        <v>1.0339308317341065</v>
      </c>
      <c r="K271" s="129">
        <f t="shared" si="106"/>
        <v>1.0518639500224574</v>
      </c>
      <c r="L271" s="129" t="str">
        <f t="shared" si="97"/>
        <v>Employment</v>
      </c>
      <c r="M271" s="130" t="s">
        <v>52</v>
      </c>
      <c r="N271" s="130" t="s">
        <v>37</v>
      </c>
      <c r="O271" s="130" t="s">
        <v>53</v>
      </c>
      <c r="P271" s="130" t="s">
        <v>60</v>
      </c>
      <c r="Q271" s="130" t="s">
        <v>65</v>
      </c>
      <c r="R271" s="130" t="s">
        <v>56</v>
      </c>
      <c r="S271" s="129"/>
      <c r="T271" s="129"/>
      <c r="U271" s="129" t="str">
        <f>VLOOKUP(C271,'Surrogate NP'!A:B,2,FALSE)</f>
        <v>Employment</v>
      </c>
      <c r="V271" t="str">
        <f t="shared" si="104"/>
        <v>MD-CalvertEmployment</v>
      </c>
      <c r="W271">
        <f>VLOOKUP(V271,'NP Surrogates-Update 4.7'!A:C,2,FALSE)</f>
        <v>1.0339308317341065</v>
      </c>
      <c r="X271">
        <f>VLOOKUP(V271,'NP Surrogates-Update 4.7'!A:C,3,FALSE)</f>
        <v>1.0518639500224574</v>
      </c>
      <c r="Y271" t="s">
        <v>3053</v>
      </c>
    </row>
    <row r="272" spans="1:25" hidden="1" outlineLevel="2" x14ac:dyDescent="0.3">
      <c r="A272" s="130" t="s">
        <v>214</v>
      </c>
      <c r="B272" s="130" t="s">
        <v>16</v>
      </c>
      <c r="C272">
        <v>2802004003</v>
      </c>
      <c r="D272" s="131">
        <v>1.48173</v>
      </c>
      <c r="E272" s="129">
        <f t="shared" si="98"/>
        <v>1.48173</v>
      </c>
      <c r="F272" s="129">
        <f t="shared" si="99"/>
        <v>1.48173</v>
      </c>
      <c r="G272" s="131">
        <v>4.0595342465753401E-3</v>
      </c>
      <c r="H272" s="129">
        <f t="shared" si="100"/>
        <v>4.0595342465753401E-3</v>
      </c>
      <c r="I272" s="129">
        <f t="shared" si="101"/>
        <v>4.0595342465753401E-3</v>
      </c>
      <c r="J272" s="129">
        <f t="shared" si="105"/>
        <v>1</v>
      </c>
      <c r="K272" s="129">
        <f t="shared" si="106"/>
        <v>1</v>
      </c>
      <c r="L272" s="129" t="str">
        <f t="shared" si="97"/>
        <v>No Growth</v>
      </c>
      <c r="M272" s="130" t="s">
        <v>67</v>
      </c>
      <c r="N272" s="130" t="s">
        <v>68</v>
      </c>
      <c r="O272" s="130" t="s">
        <v>228</v>
      </c>
      <c r="P272" s="130" t="s">
        <v>229</v>
      </c>
      <c r="Q272" s="130" t="s">
        <v>230</v>
      </c>
      <c r="R272" s="130" t="s">
        <v>56</v>
      </c>
      <c r="S272" s="129"/>
      <c r="T272" s="129"/>
      <c r="U272" s="129" t="str">
        <f>VLOOKUP(C272,'Surrogate NP'!A:B,2,FALSE)</f>
        <v>No Growth</v>
      </c>
      <c r="V272" t="str">
        <f t="shared" si="104"/>
        <v>MD-CalvertNo Growth</v>
      </c>
      <c r="W272">
        <f>VLOOKUP(V272,'NP Surrogates-Update 4.7'!A:C,2,FALSE)</f>
        <v>1</v>
      </c>
      <c r="X272">
        <f>VLOOKUP(V272,'NP Surrogates-Update 4.7'!A:C,3,FALSE)</f>
        <v>1</v>
      </c>
      <c r="Y272" t="s">
        <v>3049</v>
      </c>
    </row>
    <row r="273" spans="1:25" hidden="1" outlineLevel="2" x14ac:dyDescent="0.3">
      <c r="A273" s="130" t="s">
        <v>214</v>
      </c>
      <c r="B273" s="130" t="s">
        <v>16</v>
      </c>
      <c r="C273">
        <v>2802004002</v>
      </c>
      <c r="D273" s="131">
        <v>0.15216789999999999</v>
      </c>
      <c r="E273" s="129">
        <f t="shared" si="98"/>
        <v>0.15216789999999999</v>
      </c>
      <c r="F273" s="129">
        <f t="shared" si="99"/>
        <v>0.15216789999999999</v>
      </c>
      <c r="G273" s="131">
        <v>4.1689835616438397E-4</v>
      </c>
      <c r="H273" s="129">
        <f t="shared" si="100"/>
        <v>4.1689835616438397E-4</v>
      </c>
      <c r="I273" s="129">
        <f t="shared" si="101"/>
        <v>4.1689835616438397E-4</v>
      </c>
      <c r="J273" s="129">
        <f t="shared" si="105"/>
        <v>1</v>
      </c>
      <c r="K273" s="129">
        <f t="shared" si="106"/>
        <v>1</v>
      </c>
      <c r="L273" s="129" t="str">
        <f t="shared" si="97"/>
        <v>No Growth</v>
      </c>
      <c r="M273" s="130" t="s">
        <v>67</v>
      </c>
      <c r="N273" s="130" t="s">
        <v>68</v>
      </c>
      <c r="O273" s="130" t="s">
        <v>228</v>
      </c>
      <c r="P273" s="130" t="s">
        <v>229</v>
      </c>
      <c r="Q273" s="130" t="s">
        <v>232</v>
      </c>
      <c r="R273" s="130" t="s">
        <v>56</v>
      </c>
      <c r="S273" s="129"/>
      <c r="T273" s="129"/>
      <c r="U273" s="129" t="str">
        <f>VLOOKUP(C273,'Surrogate NP'!A:B,2,FALSE)</f>
        <v>No Growth</v>
      </c>
      <c r="V273" t="str">
        <f t="shared" si="104"/>
        <v>MD-CalvertNo Growth</v>
      </c>
      <c r="W273">
        <f>VLOOKUP(V273,'NP Surrogates-Update 4.7'!A:C,2,FALSE)</f>
        <v>1</v>
      </c>
      <c r="X273">
        <f>VLOOKUP(V273,'NP Surrogates-Update 4.7'!A:C,3,FALSE)</f>
        <v>1</v>
      </c>
      <c r="Y273" t="s">
        <v>3049</v>
      </c>
    </row>
    <row r="274" spans="1:25" hidden="1" outlineLevel="2" x14ac:dyDescent="0.3">
      <c r="A274" s="130" t="s">
        <v>214</v>
      </c>
      <c r="B274" s="130" t="s">
        <v>16</v>
      </c>
      <c r="C274">
        <v>2802004001</v>
      </c>
      <c r="D274" s="131">
        <v>2.0314890000000001</v>
      </c>
      <c r="E274" s="129">
        <f t="shared" si="98"/>
        <v>2.0314890000000001</v>
      </c>
      <c r="F274" s="129">
        <f t="shared" si="99"/>
        <v>2.0314890000000001</v>
      </c>
      <c r="G274" s="131">
        <v>5.5657232876712296E-3</v>
      </c>
      <c r="H274" s="129">
        <f t="shared" si="100"/>
        <v>5.5657232876712296E-3</v>
      </c>
      <c r="I274" s="129">
        <f t="shared" si="101"/>
        <v>5.5657232876712296E-3</v>
      </c>
      <c r="J274" s="129">
        <f t="shared" si="105"/>
        <v>1</v>
      </c>
      <c r="K274" s="129">
        <f t="shared" si="106"/>
        <v>1</v>
      </c>
      <c r="L274" s="129" t="str">
        <f t="shared" si="97"/>
        <v>No Growth</v>
      </c>
      <c r="M274" s="130" t="s">
        <v>67</v>
      </c>
      <c r="N274" s="130" t="s">
        <v>68</v>
      </c>
      <c r="O274" s="130" t="s">
        <v>228</v>
      </c>
      <c r="P274" s="130" t="s">
        <v>229</v>
      </c>
      <c r="Q274" s="130" t="s">
        <v>234</v>
      </c>
      <c r="R274" s="130" t="s">
        <v>56</v>
      </c>
      <c r="S274" s="129"/>
      <c r="T274" s="129"/>
      <c r="U274" s="129" t="str">
        <f>VLOOKUP(C274,'Surrogate NP'!A:B,2,FALSE)</f>
        <v>No Growth</v>
      </c>
      <c r="V274" t="str">
        <f t="shared" si="104"/>
        <v>MD-CalvertNo Growth</v>
      </c>
      <c r="W274">
        <f>VLOOKUP(V274,'NP Surrogates-Update 4.7'!A:C,2,FALSE)</f>
        <v>1</v>
      </c>
      <c r="X274">
        <f>VLOOKUP(V274,'NP Surrogates-Update 4.7'!A:C,3,FALSE)</f>
        <v>1</v>
      </c>
      <c r="Y274" t="s">
        <v>3049</v>
      </c>
    </row>
    <row r="275" spans="1:25" hidden="1" outlineLevel="2" x14ac:dyDescent="0.3">
      <c r="A275" s="130" t="s">
        <v>214</v>
      </c>
      <c r="B275" s="130" t="s">
        <v>16</v>
      </c>
      <c r="C275">
        <v>2801500141</v>
      </c>
      <c r="D275" s="131">
        <v>2.7708680000000001</v>
      </c>
      <c r="E275" s="129">
        <f t="shared" si="98"/>
        <v>2.7708680000000001</v>
      </c>
      <c r="F275" s="129">
        <f t="shared" si="99"/>
        <v>2.7708680000000001</v>
      </c>
      <c r="G275" s="131">
        <v>7.5914191780821899E-3</v>
      </c>
      <c r="H275" s="129">
        <f t="shared" si="100"/>
        <v>7.5914191780821899E-3</v>
      </c>
      <c r="I275" s="129">
        <f t="shared" si="101"/>
        <v>7.5914191780821899E-3</v>
      </c>
      <c r="J275" s="129">
        <f t="shared" si="105"/>
        <v>1</v>
      </c>
      <c r="K275" s="129">
        <f t="shared" si="106"/>
        <v>1</v>
      </c>
      <c r="L275" s="129" t="str">
        <f t="shared" si="97"/>
        <v>No Growth</v>
      </c>
      <c r="M275" s="130" t="s">
        <v>236</v>
      </c>
      <c r="N275" s="130" t="s">
        <v>68</v>
      </c>
      <c r="O275" s="130" t="s">
        <v>237</v>
      </c>
      <c r="P275" s="130" t="s">
        <v>238</v>
      </c>
      <c r="Q275" s="130" t="s">
        <v>239</v>
      </c>
      <c r="R275" s="130" t="s">
        <v>56</v>
      </c>
      <c r="S275" s="129"/>
      <c r="T275" s="129"/>
      <c r="U275" s="129" t="str">
        <f>VLOOKUP(C275,'Surrogate NP'!A:B,2,FALSE)</f>
        <v>No Growth</v>
      </c>
      <c r="V275" t="str">
        <f t="shared" si="104"/>
        <v>MD-CalvertNo Growth</v>
      </c>
      <c r="W275">
        <f>VLOOKUP(V275,'NP Surrogates-Update 4.7'!A:C,2,FALSE)</f>
        <v>1</v>
      </c>
      <c r="X275">
        <f>VLOOKUP(V275,'NP Surrogates-Update 4.7'!A:C,3,FALSE)</f>
        <v>1</v>
      </c>
      <c r="Y275" t="s">
        <v>3049</v>
      </c>
    </row>
    <row r="276" spans="1:25" hidden="1" outlineLevel="2" x14ac:dyDescent="0.3">
      <c r="A276" s="130" t="s">
        <v>214</v>
      </c>
      <c r="B276" s="130" t="s">
        <v>16</v>
      </c>
      <c r="C276">
        <v>2801500150</v>
      </c>
      <c r="D276" s="131">
        <v>1.1637649999999999</v>
      </c>
      <c r="E276" s="129">
        <f t="shared" si="98"/>
        <v>1.1637649999999999</v>
      </c>
      <c r="F276" s="129">
        <f t="shared" si="99"/>
        <v>1.1637649999999999</v>
      </c>
      <c r="G276" s="131">
        <v>3.1883972602739698E-3</v>
      </c>
      <c r="H276" s="129">
        <f t="shared" si="100"/>
        <v>3.1883972602739698E-3</v>
      </c>
      <c r="I276" s="129">
        <f t="shared" si="101"/>
        <v>3.1883972602739698E-3</v>
      </c>
      <c r="J276" s="129">
        <f t="shared" si="105"/>
        <v>1</v>
      </c>
      <c r="K276" s="129">
        <f t="shared" si="106"/>
        <v>1</v>
      </c>
      <c r="L276" s="129" t="str">
        <f t="shared" si="97"/>
        <v>No Growth</v>
      </c>
      <c r="M276" s="130" t="s">
        <v>236</v>
      </c>
      <c r="N276" s="130" t="s">
        <v>68</v>
      </c>
      <c r="O276" s="130" t="s">
        <v>237</v>
      </c>
      <c r="P276" s="130" t="s">
        <v>238</v>
      </c>
      <c r="Q276" s="130" t="s">
        <v>241</v>
      </c>
      <c r="R276" s="130" t="s">
        <v>56</v>
      </c>
      <c r="S276" s="129"/>
      <c r="T276" s="129"/>
      <c r="U276" s="129" t="str">
        <f>VLOOKUP(C276,'Surrogate NP'!A:B,2,FALSE)</f>
        <v>No Growth</v>
      </c>
      <c r="V276" t="str">
        <f t="shared" si="104"/>
        <v>MD-CalvertNo Growth</v>
      </c>
      <c r="W276">
        <f>VLOOKUP(V276,'NP Surrogates-Update 4.7'!A:C,2,FALSE)</f>
        <v>1</v>
      </c>
      <c r="X276">
        <f>VLOOKUP(V276,'NP Surrogates-Update 4.7'!A:C,3,FALSE)</f>
        <v>1</v>
      </c>
      <c r="Y276" t="s">
        <v>3049</v>
      </c>
    </row>
    <row r="277" spans="1:25" hidden="1" outlineLevel="2" x14ac:dyDescent="0.3">
      <c r="A277" s="130" t="s">
        <v>214</v>
      </c>
      <c r="B277" s="130" t="s">
        <v>16</v>
      </c>
      <c r="C277">
        <v>2805002000</v>
      </c>
      <c r="D277" s="131">
        <v>0.60672504000000005</v>
      </c>
      <c r="E277" s="129">
        <f t="shared" si="98"/>
        <v>0.60672504000000005</v>
      </c>
      <c r="F277" s="129">
        <f t="shared" si="99"/>
        <v>0.60672504000000005</v>
      </c>
      <c r="G277" s="131">
        <v>1.66226038356164E-3</v>
      </c>
      <c r="H277" s="129">
        <f t="shared" si="100"/>
        <v>1.66226038356164E-3</v>
      </c>
      <c r="I277" s="129">
        <f t="shared" si="101"/>
        <v>1.66226038356164E-3</v>
      </c>
      <c r="J277" s="129">
        <f t="shared" si="105"/>
        <v>1</v>
      </c>
      <c r="K277" s="129">
        <f t="shared" si="106"/>
        <v>1</v>
      </c>
      <c r="L277" s="129" t="str">
        <f t="shared" si="97"/>
        <v>No Growth</v>
      </c>
      <c r="M277" s="130" t="s">
        <v>243</v>
      </c>
      <c r="N277" s="130" t="s">
        <v>68</v>
      </c>
      <c r="O277" s="130" t="s">
        <v>244</v>
      </c>
      <c r="P277" s="130" t="s">
        <v>245</v>
      </c>
      <c r="Q277" s="130" t="s">
        <v>246</v>
      </c>
      <c r="R277" s="130" t="s">
        <v>56</v>
      </c>
      <c r="S277" s="129"/>
      <c r="T277" s="129"/>
      <c r="U277" s="129" t="str">
        <f>VLOOKUP(C277,'Surrogate NP'!A:B,2,FALSE)</f>
        <v>No Growth</v>
      </c>
      <c r="V277" t="str">
        <f t="shared" si="104"/>
        <v>MD-CalvertNo Growth</v>
      </c>
      <c r="W277">
        <f>VLOOKUP(V277,'NP Surrogates-Update 4.7'!A:C,2,FALSE)</f>
        <v>1</v>
      </c>
      <c r="X277">
        <f>VLOOKUP(V277,'NP Surrogates-Update 4.7'!A:C,3,FALSE)</f>
        <v>1</v>
      </c>
      <c r="Y277" t="s">
        <v>3049</v>
      </c>
    </row>
    <row r="278" spans="1:25" hidden="1" outlineLevel="2" x14ac:dyDescent="0.3">
      <c r="A278" s="130" t="s">
        <v>214</v>
      </c>
      <c r="B278" s="130" t="s">
        <v>16</v>
      </c>
      <c r="C278">
        <v>2805018000</v>
      </c>
      <c r="D278" s="131">
        <v>0.32344615999999998</v>
      </c>
      <c r="E278" s="129">
        <f t="shared" si="98"/>
        <v>0.32344615999999998</v>
      </c>
      <c r="F278" s="129">
        <f t="shared" si="99"/>
        <v>0.32344615999999998</v>
      </c>
      <c r="G278" s="131">
        <v>8.8615386301369901E-4</v>
      </c>
      <c r="H278" s="129">
        <f t="shared" si="100"/>
        <v>8.8615386301369901E-4</v>
      </c>
      <c r="I278" s="129">
        <f t="shared" si="101"/>
        <v>8.8615386301369901E-4</v>
      </c>
      <c r="J278" s="129">
        <f t="shared" si="105"/>
        <v>1</v>
      </c>
      <c r="K278" s="129">
        <f t="shared" si="106"/>
        <v>1</v>
      </c>
      <c r="L278" s="129" t="str">
        <f t="shared" si="97"/>
        <v>No Growth</v>
      </c>
      <c r="M278" s="130" t="s">
        <v>243</v>
      </c>
      <c r="N278" s="130" t="s">
        <v>68</v>
      </c>
      <c r="O278" s="130" t="s">
        <v>244</v>
      </c>
      <c r="P278" s="130" t="s">
        <v>248</v>
      </c>
      <c r="Q278" s="130" t="s">
        <v>246</v>
      </c>
      <c r="R278" s="130" t="s">
        <v>56</v>
      </c>
      <c r="S278" s="129"/>
      <c r="T278" s="129"/>
      <c r="U278" s="129" t="str">
        <f>VLOOKUP(C278,'Surrogate NP'!A:B,2,FALSE)</f>
        <v>No Growth</v>
      </c>
      <c r="V278" t="str">
        <f t="shared" si="104"/>
        <v>MD-CalvertNo Growth</v>
      </c>
      <c r="W278">
        <f>VLOOKUP(V278,'NP Surrogates-Update 4.7'!A:C,2,FALSE)</f>
        <v>1</v>
      </c>
      <c r="X278">
        <f>VLOOKUP(V278,'NP Surrogates-Update 4.7'!A:C,3,FALSE)</f>
        <v>1</v>
      </c>
      <c r="Y278" t="s">
        <v>3049</v>
      </c>
    </row>
    <row r="279" spans="1:25" hidden="1" outlineLevel="2" x14ac:dyDescent="0.3">
      <c r="A279" s="130" t="s">
        <v>214</v>
      </c>
      <c r="B279" s="130" t="s">
        <v>16</v>
      </c>
      <c r="C279">
        <v>2805045000</v>
      </c>
      <c r="D279" s="131">
        <v>0.15497704000000001</v>
      </c>
      <c r="E279" s="129">
        <f t="shared" si="98"/>
        <v>0.15497704000000001</v>
      </c>
      <c r="F279" s="129">
        <f t="shared" si="99"/>
        <v>0.15497704000000001</v>
      </c>
      <c r="G279" s="131">
        <v>4.2459463013698597E-4</v>
      </c>
      <c r="H279" s="129">
        <f t="shared" si="100"/>
        <v>4.2459463013698597E-4</v>
      </c>
      <c r="I279" s="129">
        <f t="shared" si="101"/>
        <v>4.2459463013698597E-4</v>
      </c>
      <c r="J279" s="129">
        <f t="shared" si="105"/>
        <v>1</v>
      </c>
      <c r="K279" s="129">
        <f t="shared" si="106"/>
        <v>1</v>
      </c>
      <c r="L279" s="129" t="str">
        <f t="shared" si="97"/>
        <v>No Growth</v>
      </c>
      <c r="M279" s="130" t="s">
        <v>243</v>
      </c>
      <c r="N279" s="130" t="s">
        <v>68</v>
      </c>
      <c r="O279" s="130" t="s">
        <v>244</v>
      </c>
      <c r="P279" s="130" t="s">
        <v>250</v>
      </c>
      <c r="Q279" s="130" t="s">
        <v>246</v>
      </c>
      <c r="R279" s="130" t="s">
        <v>56</v>
      </c>
      <c r="S279" s="129"/>
      <c r="T279" s="129"/>
      <c r="U279" s="129" t="str">
        <f>VLOOKUP(C279,'Surrogate NP'!A:B,2,FALSE)</f>
        <v>No Growth</v>
      </c>
      <c r="V279" t="str">
        <f t="shared" si="104"/>
        <v>MD-CalvertNo Growth</v>
      </c>
      <c r="W279">
        <f>VLOOKUP(V279,'NP Surrogates-Update 4.7'!A:C,2,FALSE)</f>
        <v>1</v>
      </c>
      <c r="X279">
        <f>VLOOKUP(V279,'NP Surrogates-Update 4.7'!A:C,3,FALSE)</f>
        <v>1</v>
      </c>
      <c r="Y279" t="s">
        <v>3049</v>
      </c>
    </row>
    <row r="280" spans="1:25" hidden="1" outlineLevel="2" x14ac:dyDescent="0.3">
      <c r="A280" s="130" t="s">
        <v>214</v>
      </c>
      <c r="B280" s="130" t="s">
        <v>16</v>
      </c>
      <c r="C280">
        <v>2805035000</v>
      </c>
      <c r="D280" s="131">
        <v>0.4281843568</v>
      </c>
      <c r="E280" s="129">
        <f t="shared" si="98"/>
        <v>0.4281843568</v>
      </c>
      <c r="F280" s="129">
        <f t="shared" si="99"/>
        <v>0.4281843568</v>
      </c>
      <c r="G280" s="131">
        <v>1.17310782684931E-3</v>
      </c>
      <c r="H280" s="129">
        <f t="shared" si="100"/>
        <v>1.17310782684931E-3</v>
      </c>
      <c r="I280" s="129">
        <f t="shared" si="101"/>
        <v>1.17310782684931E-3</v>
      </c>
      <c r="J280" s="129">
        <f t="shared" si="105"/>
        <v>1</v>
      </c>
      <c r="K280" s="129">
        <f t="shared" si="106"/>
        <v>1</v>
      </c>
      <c r="L280" s="129" t="str">
        <f t="shared" si="97"/>
        <v>No Growth</v>
      </c>
      <c r="M280" s="130" t="s">
        <v>243</v>
      </c>
      <c r="N280" s="130" t="s">
        <v>68</v>
      </c>
      <c r="O280" s="130" t="s">
        <v>244</v>
      </c>
      <c r="P280" s="130" t="s">
        <v>252</v>
      </c>
      <c r="Q280" s="130" t="s">
        <v>246</v>
      </c>
      <c r="R280" s="130" t="s">
        <v>56</v>
      </c>
      <c r="S280" s="129"/>
      <c r="T280" s="129"/>
      <c r="U280" s="129" t="str">
        <f>VLOOKUP(C280,'Surrogate NP'!A:B,2,FALSE)</f>
        <v>No Growth</v>
      </c>
      <c r="V280" t="str">
        <f t="shared" si="104"/>
        <v>MD-CalvertNo Growth</v>
      </c>
      <c r="W280">
        <f>VLOOKUP(V280,'NP Surrogates-Update 4.7'!A:C,2,FALSE)</f>
        <v>1</v>
      </c>
      <c r="X280">
        <f>VLOOKUP(V280,'NP Surrogates-Update 4.7'!A:C,3,FALSE)</f>
        <v>1</v>
      </c>
      <c r="Y280" t="s">
        <v>3049</v>
      </c>
    </row>
    <row r="281" spans="1:25" hidden="1" outlineLevel="2" x14ac:dyDescent="0.3">
      <c r="A281" s="130" t="s">
        <v>214</v>
      </c>
      <c r="B281" s="130" t="s">
        <v>16</v>
      </c>
      <c r="C281">
        <v>2805009100</v>
      </c>
      <c r="D281" s="131">
        <v>9.4873040000000002E-3</v>
      </c>
      <c r="E281" s="129">
        <f t="shared" si="98"/>
        <v>9.4873040000000002E-3</v>
      </c>
      <c r="F281" s="129">
        <f t="shared" si="99"/>
        <v>9.4873040000000002E-3</v>
      </c>
      <c r="G281" s="131">
        <v>2.59926136986301E-5</v>
      </c>
      <c r="H281" s="129">
        <f t="shared" si="100"/>
        <v>2.59926136986301E-5</v>
      </c>
      <c r="I281" s="129">
        <f t="shared" si="101"/>
        <v>2.59926136986301E-5</v>
      </c>
      <c r="J281" s="129">
        <f t="shared" si="105"/>
        <v>1</v>
      </c>
      <c r="K281" s="129">
        <f t="shared" si="106"/>
        <v>1</v>
      </c>
      <c r="L281" s="129" t="str">
        <f t="shared" si="97"/>
        <v>No Growth</v>
      </c>
      <c r="M281" s="130" t="s">
        <v>243</v>
      </c>
      <c r="N281" s="130" t="s">
        <v>68</v>
      </c>
      <c r="O281" s="130" t="s">
        <v>244</v>
      </c>
      <c r="P281" s="130" t="s">
        <v>254</v>
      </c>
      <c r="Q281" s="130" t="s">
        <v>255</v>
      </c>
      <c r="R281" s="130" t="s">
        <v>56</v>
      </c>
      <c r="S281" s="129"/>
      <c r="T281" s="129"/>
      <c r="U281" s="129" t="str">
        <f>VLOOKUP(C281,'Surrogate NP'!A:B,2,FALSE)</f>
        <v>No Growth</v>
      </c>
      <c r="V281" t="str">
        <f t="shared" si="104"/>
        <v>MD-CalvertNo Growth</v>
      </c>
      <c r="W281">
        <f>VLOOKUP(V281,'NP Surrogates-Update 4.7'!A:C,2,FALSE)</f>
        <v>1</v>
      </c>
      <c r="X281">
        <f>VLOOKUP(V281,'NP Surrogates-Update 4.7'!A:C,3,FALSE)</f>
        <v>1</v>
      </c>
      <c r="Y281" t="s">
        <v>3049</v>
      </c>
    </row>
    <row r="282" spans="1:25" hidden="1" outlineLevel="2" x14ac:dyDescent="0.3">
      <c r="A282" s="130" t="s">
        <v>214</v>
      </c>
      <c r="B282" s="130" t="s">
        <v>16</v>
      </c>
      <c r="C282">
        <v>2805010100</v>
      </c>
      <c r="D282" s="131">
        <v>1.7294319999999999E-3</v>
      </c>
      <c r="E282" s="129">
        <f t="shared" si="98"/>
        <v>1.7294319999999999E-3</v>
      </c>
      <c r="F282" s="129">
        <f t="shared" si="99"/>
        <v>1.7294319999999999E-3</v>
      </c>
      <c r="G282" s="131">
        <v>4.7381698630137002E-6</v>
      </c>
      <c r="H282" s="129">
        <f t="shared" si="100"/>
        <v>4.7381698630137002E-6</v>
      </c>
      <c r="I282" s="129">
        <f t="shared" si="101"/>
        <v>4.7381698630137002E-6</v>
      </c>
      <c r="J282" s="129">
        <f t="shared" si="105"/>
        <v>1</v>
      </c>
      <c r="K282" s="129">
        <f t="shared" si="106"/>
        <v>1</v>
      </c>
      <c r="L282" s="129" t="str">
        <f t="shared" si="97"/>
        <v>No Growth</v>
      </c>
      <c r="M282" s="130" t="s">
        <v>243</v>
      </c>
      <c r="N282" s="130" t="s">
        <v>68</v>
      </c>
      <c r="O282" s="130" t="s">
        <v>244</v>
      </c>
      <c r="P282" s="130" t="s">
        <v>257</v>
      </c>
      <c r="Q282" s="130" t="s">
        <v>255</v>
      </c>
      <c r="R282" s="130" t="s">
        <v>56</v>
      </c>
      <c r="S282" s="129"/>
      <c r="T282" s="129"/>
      <c r="U282" s="129" t="str">
        <f>VLOOKUP(C282,'Surrogate NP'!A:B,2,FALSE)</f>
        <v>No Growth</v>
      </c>
      <c r="V282" t="str">
        <f t="shared" si="104"/>
        <v>MD-CalvertNo Growth</v>
      </c>
      <c r="W282">
        <f>VLOOKUP(V282,'NP Surrogates-Update 4.7'!A:C,2,FALSE)</f>
        <v>1</v>
      </c>
      <c r="X282">
        <f>VLOOKUP(V282,'NP Surrogates-Update 4.7'!A:C,3,FALSE)</f>
        <v>1</v>
      </c>
      <c r="Y282" t="s">
        <v>3049</v>
      </c>
    </row>
    <row r="283" spans="1:25" hidden="1" outlineLevel="2" x14ac:dyDescent="0.3">
      <c r="A283" s="130" t="s">
        <v>214</v>
      </c>
      <c r="B283" s="130" t="s">
        <v>16</v>
      </c>
      <c r="C283">
        <v>2805007100</v>
      </c>
      <c r="D283" s="131">
        <v>4.8670103999999999E-2</v>
      </c>
      <c r="E283" s="129">
        <f t="shared" si="98"/>
        <v>4.8670103999999999E-2</v>
      </c>
      <c r="F283" s="129">
        <f t="shared" si="99"/>
        <v>4.8670103999999999E-2</v>
      </c>
      <c r="G283" s="131">
        <v>1.3334275068493199E-4</v>
      </c>
      <c r="H283" s="129">
        <f t="shared" si="100"/>
        <v>1.3334275068493199E-4</v>
      </c>
      <c r="I283" s="129">
        <f t="shared" si="101"/>
        <v>1.3334275068493199E-4</v>
      </c>
      <c r="J283" s="129">
        <f t="shared" si="105"/>
        <v>1</v>
      </c>
      <c r="K283" s="129">
        <f t="shared" si="106"/>
        <v>1</v>
      </c>
      <c r="L283" s="129" t="str">
        <f t="shared" si="97"/>
        <v>No Growth</v>
      </c>
      <c r="M283" s="130" t="s">
        <v>243</v>
      </c>
      <c r="N283" s="130" t="s">
        <v>68</v>
      </c>
      <c r="O283" s="130" t="s">
        <v>244</v>
      </c>
      <c r="P283" s="130" t="s">
        <v>259</v>
      </c>
      <c r="Q283" s="130" t="s">
        <v>260</v>
      </c>
      <c r="R283" s="130" t="s">
        <v>56</v>
      </c>
      <c r="S283" s="129"/>
      <c r="T283" s="129"/>
      <c r="U283" s="129" t="str">
        <f>VLOOKUP(C283,'Surrogate NP'!A:B,2,FALSE)</f>
        <v>No Growth</v>
      </c>
      <c r="V283" t="str">
        <f t="shared" si="104"/>
        <v>MD-CalvertNo Growth</v>
      </c>
      <c r="W283">
        <f>VLOOKUP(V283,'NP Surrogates-Update 4.7'!A:C,2,FALSE)</f>
        <v>1</v>
      </c>
      <c r="X283">
        <f>VLOOKUP(V283,'NP Surrogates-Update 4.7'!A:C,3,FALSE)</f>
        <v>1</v>
      </c>
      <c r="Y283" t="s">
        <v>3049</v>
      </c>
    </row>
    <row r="284" spans="1:25" hidden="1" outlineLevel="2" x14ac:dyDescent="0.3">
      <c r="A284" s="130" t="s">
        <v>214</v>
      </c>
      <c r="B284" s="130" t="s">
        <v>16</v>
      </c>
      <c r="C284">
        <v>2805040000</v>
      </c>
      <c r="D284" s="131">
        <v>5.0794487999999999E-2</v>
      </c>
      <c r="E284" s="129">
        <f t="shared" si="98"/>
        <v>5.0794487999999999E-2</v>
      </c>
      <c r="F284" s="129">
        <f t="shared" si="99"/>
        <v>5.0794487999999999E-2</v>
      </c>
      <c r="G284" s="131">
        <v>1.3916298082191801E-4</v>
      </c>
      <c r="H284" s="129">
        <f t="shared" si="100"/>
        <v>1.3916298082191801E-4</v>
      </c>
      <c r="I284" s="129">
        <f t="shared" si="101"/>
        <v>1.3916298082191801E-4</v>
      </c>
      <c r="J284" s="129">
        <f>W284</f>
        <v>1</v>
      </c>
      <c r="K284" s="129">
        <f>X284</f>
        <v>1</v>
      </c>
      <c r="L284" s="129" t="str">
        <f t="shared" si="97"/>
        <v>No Growth</v>
      </c>
      <c r="M284" s="130" t="s">
        <v>243</v>
      </c>
      <c r="N284" s="130" t="s">
        <v>68</v>
      </c>
      <c r="O284" s="130" t="s">
        <v>244</v>
      </c>
      <c r="P284" s="130" t="s">
        <v>262</v>
      </c>
      <c r="Q284" s="130" t="s">
        <v>74</v>
      </c>
      <c r="R284" s="130" t="s">
        <v>56</v>
      </c>
      <c r="S284" s="129"/>
      <c r="T284" s="129"/>
      <c r="U284" s="129" t="str">
        <f>VLOOKUP(C284,'Surrogate NP'!A:B,2,FALSE)</f>
        <v>No Growth</v>
      </c>
      <c r="V284" t="str">
        <f t="shared" si="104"/>
        <v>MD-CalvertNo Growth</v>
      </c>
      <c r="W284">
        <f>VLOOKUP(V284,'NP Surrogates-Update 4.7'!A:C,2,FALSE)</f>
        <v>1</v>
      </c>
      <c r="X284">
        <f>VLOOKUP(V284,'NP Surrogates-Update 4.7'!A:C,3,FALSE)</f>
        <v>1</v>
      </c>
      <c r="Y284" t="s">
        <v>3049</v>
      </c>
    </row>
    <row r="285" spans="1:25" hidden="1" outlineLevel="2" x14ac:dyDescent="0.3">
      <c r="A285" s="130" t="s">
        <v>214</v>
      </c>
      <c r="B285" s="130" t="s">
        <v>16</v>
      </c>
      <c r="C285">
        <v>2805025000</v>
      </c>
      <c r="D285" s="131">
        <v>9.3584799999999996E-2</v>
      </c>
      <c r="E285" s="129">
        <f t="shared" si="98"/>
        <v>9.3584799999999996E-2</v>
      </c>
      <c r="F285" s="129">
        <f t="shared" si="99"/>
        <v>9.3584799999999996E-2</v>
      </c>
      <c r="G285" s="131">
        <v>2.5639671232876698E-4</v>
      </c>
      <c r="H285" s="129">
        <f t="shared" si="100"/>
        <v>2.5639671232876698E-4</v>
      </c>
      <c r="I285" s="129">
        <f t="shared" si="101"/>
        <v>2.5639671232876698E-4</v>
      </c>
      <c r="J285" s="129">
        <f t="shared" ref="J285:J291" si="107">W285</f>
        <v>1</v>
      </c>
      <c r="K285" s="129">
        <f t="shared" ref="K285:K291" si="108">X285</f>
        <v>1</v>
      </c>
      <c r="L285" s="129" t="str">
        <f t="shared" si="97"/>
        <v>No Growth</v>
      </c>
      <c r="M285" s="130" t="s">
        <v>243</v>
      </c>
      <c r="N285" s="130" t="s">
        <v>68</v>
      </c>
      <c r="O285" s="130" t="s">
        <v>244</v>
      </c>
      <c r="P285" s="130" t="s">
        <v>264</v>
      </c>
      <c r="Q285" s="130" t="s">
        <v>265</v>
      </c>
      <c r="R285" s="130" t="s">
        <v>56</v>
      </c>
      <c r="S285" s="129"/>
      <c r="T285" s="129"/>
      <c r="U285" s="129" t="str">
        <f>VLOOKUP(C285,'Surrogate NP'!A:B,2,FALSE)</f>
        <v>No Growth</v>
      </c>
      <c r="V285" t="str">
        <f t="shared" si="104"/>
        <v>MD-CalvertNo Growth</v>
      </c>
      <c r="W285">
        <f>VLOOKUP(V285,'NP Surrogates-Update 4.7'!A:C,2,FALSE)</f>
        <v>1</v>
      </c>
      <c r="X285">
        <f>VLOOKUP(V285,'NP Surrogates-Update 4.7'!A:C,3,FALSE)</f>
        <v>1</v>
      </c>
      <c r="Y285" t="s">
        <v>3049</v>
      </c>
    </row>
    <row r="286" spans="1:25" hidden="1" outlineLevel="2" x14ac:dyDescent="0.3">
      <c r="A286" s="130" t="s">
        <v>214</v>
      </c>
      <c r="B286" s="130" t="s">
        <v>16</v>
      </c>
      <c r="C286">
        <v>2810060100</v>
      </c>
      <c r="D286" s="131">
        <v>5.8352573070230996E-3</v>
      </c>
      <c r="E286" s="129">
        <f t="shared" ref="E286:E317" si="109">D286*J286</f>
        <v>6.0843361305156071E-3</v>
      </c>
      <c r="F286" s="129">
        <f t="shared" ref="F286:F317" si="110">D286*K286</f>
        <v>6.1691982243094615E-3</v>
      </c>
      <c r="G286" s="131">
        <v>2.2443297334704199E-5</v>
      </c>
      <c r="H286" s="129">
        <f t="shared" ref="H286:H317" si="111">G286*J286</f>
        <v>2.340129280967538E-5</v>
      </c>
      <c r="I286" s="129">
        <f t="shared" ref="I286:I317" si="112">G286*K286</f>
        <v>2.3727685478113282E-5</v>
      </c>
      <c r="J286" s="129">
        <f t="shared" si="107"/>
        <v>1.0426851482954702</v>
      </c>
      <c r="K286" s="129">
        <f t="shared" si="108"/>
        <v>1.0572281391746758</v>
      </c>
      <c r="L286" s="129" t="str">
        <f t="shared" si="97"/>
        <v>Population</v>
      </c>
      <c r="M286" s="130" t="s">
        <v>67</v>
      </c>
      <c r="N286" s="130" t="s">
        <v>68</v>
      </c>
      <c r="O286" s="130" t="s">
        <v>69</v>
      </c>
      <c r="P286" s="130" t="s">
        <v>70</v>
      </c>
      <c r="Q286" s="130" t="s">
        <v>71</v>
      </c>
      <c r="R286" s="130" t="s">
        <v>56</v>
      </c>
      <c r="S286" s="129"/>
      <c r="T286" s="129"/>
      <c r="U286" s="129" t="str">
        <f>VLOOKUP(C286,'Surrogate NP'!A:B,2,FALSE)</f>
        <v>Population</v>
      </c>
      <c r="V286" t="str">
        <f t="shared" si="104"/>
        <v>MD-CalvertPopulation</v>
      </c>
      <c r="W286">
        <f>VLOOKUP(V286,'NP Surrogates-Update 4.7'!A:C,2,FALSE)</f>
        <v>1.0426851482954702</v>
      </c>
      <c r="X286">
        <f>VLOOKUP(V286,'NP Surrogates-Update 4.7'!A:C,3,FALSE)</f>
        <v>1.0572281391746758</v>
      </c>
      <c r="Y286" t="s">
        <v>3051</v>
      </c>
    </row>
    <row r="287" spans="1:25" hidden="1" outlineLevel="2" x14ac:dyDescent="0.3">
      <c r="A287" s="130" t="s">
        <v>214</v>
      </c>
      <c r="B287" s="130" t="s">
        <v>16</v>
      </c>
      <c r="C287">
        <v>2810025000</v>
      </c>
      <c r="D287" s="131">
        <v>1.5604100000000001</v>
      </c>
      <c r="E287" s="129">
        <f t="shared" si="109"/>
        <v>1.6270163322517348</v>
      </c>
      <c r="F287" s="129">
        <f t="shared" si="110"/>
        <v>1.6497093606495561</v>
      </c>
      <c r="G287" s="131">
        <v>4.2750958904109598E-3</v>
      </c>
      <c r="H287" s="129">
        <f t="shared" si="111"/>
        <v>4.4575789924705071E-3</v>
      </c>
      <c r="I287" s="129">
        <f t="shared" si="112"/>
        <v>4.5197516730124832E-3</v>
      </c>
      <c r="J287" s="129">
        <f t="shared" si="107"/>
        <v>1.0426851482954702</v>
      </c>
      <c r="K287" s="129">
        <f t="shared" si="108"/>
        <v>1.0572281391746758</v>
      </c>
      <c r="L287" s="129" t="str">
        <f t="shared" si="97"/>
        <v>Population</v>
      </c>
      <c r="M287" s="130" t="s">
        <v>67</v>
      </c>
      <c r="N287" s="130" t="s">
        <v>68</v>
      </c>
      <c r="O287" s="130" t="s">
        <v>69</v>
      </c>
      <c r="P287" s="130" t="s">
        <v>73</v>
      </c>
      <c r="Q287" s="130" t="s">
        <v>74</v>
      </c>
      <c r="R287" s="130" t="s">
        <v>56</v>
      </c>
      <c r="S287" s="129"/>
      <c r="T287" s="129"/>
      <c r="U287" s="129" t="str">
        <f>VLOOKUP(C287,'Surrogate NP'!A:B,2,FALSE)</f>
        <v>Population</v>
      </c>
      <c r="V287" t="str">
        <f t="shared" si="104"/>
        <v>MD-CalvertPopulation</v>
      </c>
      <c r="W287">
        <f>VLOOKUP(V287,'NP Surrogates-Update 4.7'!A:C,2,FALSE)</f>
        <v>1.0426851482954702</v>
      </c>
      <c r="X287">
        <f>VLOOKUP(V287,'NP Surrogates-Update 4.7'!A:C,3,FALSE)</f>
        <v>1.0572281391746758</v>
      </c>
      <c r="Y287" t="s">
        <v>3051</v>
      </c>
    </row>
    <row r="288" spans="1:25" hidden="1" outlineLevel="2" x14ac:dyDescent="0.3">
      <c r="A288" s="130" t="s">
        <v>214</v>
      </c>
      <c r="B288" s="130" t="s">
        <v>16</v>
      </c>
      <c r="C288">
        <v>2811015002</v>
      </c>
      <c r="D288" s="131">
        <v>28.353681999999999</v>
      </c>
      <c r="E288" s="129">
        <f t="shared" si="109"/>
        <v>28.353681999999999</v>
      </c>
      <c r="F288" s="129">
        <f t="shared" si="110"/>
        <v>28.353681999999999</v>
      </c>
      <c r="G288" s="131">
        <v>7.7681320547945201E-2</v>
      </c>
      <c r="H288" s="129">
        <f t="shared" si="111"/>
        <v>7.7681320547945201E-2</v>
      </c>
      <c r="I288" s="129">
        <f t="shared" si="112"/>
        <v>7.7681320547945201E-2</v>
      </c>
      <c r="J288" s="129">
        <f t="shared" si="107"/>
        <v>1</v>
      </c>
      <c r="K288" s="129">
        <f t="shared" si="108"/>
        <v>1</v>
      </c>
      <c r="L288" s="129" t="str">
        <f t="shared" si="97"/>
        <v>No Growth</v>
      </c>
      <c r="M288" s="130" t="s">
        <v>269</v>
      </c>
      <c r="N288" s="130" t="s">
        <v>68</v>
      </c>
      <c r="O288" s="130" t="s">
        <v>270</v>
      </c>
      <c r="P288" s="130" t="s">
        <v>271</v>
      </c>
      <c r="Q288" s="130" t="s">
        <v>266</v>
      </c>
      <c r="R288" s="130" t="s">
        <v>56</v>
      </c>
      <c r="S288" s="129"/>
      <c r="T288" s="129"/>
      <c r="U288" s="129" t="str">
        <f>VLOOKUP(C288,'Surrogate NP'!A:B,2,FALSE)</f>
        <v>No Growth</v>
      </c>
      <c r="V288" t="str">
        <f t="shared" si="104"/>
        <v>MD-CalvertNo Growth</v>
      </c>
      <c r="W288">
        <f>VLOOKUP(V288,'NP Surrogates-Update 4.7'!A:C,2,FALSE)</f>
        <v>1</v>
      </c>
      <c r="X288">
        <f>VLOOKUP(V288,'NP Surrogates-Update 4.7'!A:C,3,FALSE)</f>
        <v>1</v>
      </c>
      <c r="Y288" t="s">
        <v>3049</v>
      </c>
    </row>
    <row r="289" spans="1:25" hidden="1" outlineLevel="2" x14ac:dyDescent="0.3">
      <c r="A289" s="130" t="s">
        <v>214</v>
      </c>
      <c r="B289" s="130" t="s">
        <v>16</v>
      </c>
      <c r="C289">
        <v>2811015001</v>
      </c>
      <c r="D289" s="131">
        <v>2.8197909999999999</v>
      </c>
      <c r="E289" s="129">
        <f t="shared" si="109"/>
        <v>2.8197909999999999</v>
      </c>
      <c r="F289" s="129">
        <f t="shared" si="110"/>
        <v>2.8197909999999999</v>
      </c>
      <c r="G289" s="131">
        <v>7.7254547945205497E-3</v>
      </c>
      <c r="H289" s="129">
        <f t="shared" si="111"/>
        <v>7.7254547945205497E-3</v>
      </c>
      <c r="I289" s="129">
        <f t="shared" si="112"/>
        <v>7.7254547945205497E-3</v>
      </c>
      <c r="J289" s="129">
        <f t="shared" si="107"/>
        <v>1</v>
      </c>
      <c r="K289" s="129">
        <f t="shared" si="108"/>
        <v>1</v>
      </c>
      <c r="L289" s="129" t="str">
        <f t="shared" si="97"/>
        <v>No Growth</v>
      </c>
      <c r="M289" s="130" t="s">
        <v>269</v>
      </c>
      <c r="N289" s="130" t="s">
        <v>68</v>
      </c>
      <c r="O289" s="130" t="s">
        <v>270</v>
      </c>
      <c r="P289" s="130" t="s">
        <v>271</v>
      </c>
      <c r="Q289" s="130" t="s">
        <v>267</v>
      </c>
      <c r="R289" s="130" t="s">
        <v>56</v>
      </c>
      <c r="S289" s="129"/>
      <c r="T289" s="129"/>
      <c r="U289" s="129" t="str">
        <f>VLOOKUP(C289,'Surrogate NP'!A:B,2,FALSE)</f>
        <v>No Growth</v>
      </c>
      <c r="V289" t="str">
        <f t="shared" si="104"/>
        <v>MD-CalvertNo Growth</v>
      </c>
      <c r="W289">
        <f>VLOOKUP(V289,'NP Surrogates-Update 4.7'!A:C,2,FALSE)</f>
        <v>1</v>
      </c>
      <c r="X289">
        <f>VLOOKUP(V289,'NP Surrogates-Update 4.7'!A:C,3,FALSE)</f>
        <v>1</v>
      </c>
      <c r="Y289" t="s">
        <v>3049</v>
      </c>
    </row>
    <row r="290" spans="1:25" hidden="1" outlineLevel="2" x14ac:dyDescent="0.3">
      <c r="A290" s="130" t="s">
        <v>214</v>
      </c>
      <c r="B290" s="130" t="s">
        <v>16</v>
      </c>
      <c r="C290">
        <v>2415000000</v>
      </c>
      <c r="D290" s="131">
        <v>4.864353565</v>
      </c>
      <c r="E290" s="129">
        <f t="shared" si="109"/>
        <v>5.0294051273092162</v>
      </c>
      <c r="F290" s="129">
        <f t="shared" si="110"/>
        <v>5.1166381551867222</v>
      </c>
      <c r="G290" s="131">
        <v>1.87090521730769E-2</v>
      </c>
      <c r="H290" s="129">
        <f t="shared" si="111"/>
        <v>1.9343865874266192E-2</v>
      </c>
      <c r="I290" s="129">
        <f t="shared" si="112"/>
        <v>1.9679377519948908E-2</v>
      </c>
      <c r="J290" s="129">
        <f t="shared" si="107"/>
        <v>1.0339308317341065</v>
      </c>
      <c r="K290" s="129">
        <f t="shared" si="108"/>
        <v>1.0518639500224574</v>
      </c>
      <c r="L290" s="129" t="str">
        <f t="shared" si="97"/>
        <v>Employment</v>
      </c>
      <c r="M290" s="130" t="s">
        <v>23</v>
      </c>
      <c r="N290" s="130" t="s">
        <v>101</v>
      </c>
      <c r="O290" s="130" t="s">
        <v>102</v>
      </c>
      <c r="P290" s="130" t="s">
        <v>103</v>
      </c>
      <c r="Q290" s="130" t="s">
        <v>104</v>
      </c>
      <c r="R290" s="130" t="s">
        <v>56</v>
      </c>
      <c r="S290" s="129"/>
      <c r="T290" s="129"/>
      <c r="U290" s="129" t="str">
        <f>VLOOKUP(C290,'Surrogate NP'!A:B,2,FALSE)</f>
        <v>Employment</v>
      </c>
      <c r="V290" t="str">
        <f t="shared" si="104"/>
        <v>MD-CalvertEmployment</v>
      </c>
      <c r="W290">
        <f>VLOOKUP(V290,'NP Surrogates-Update 4.7'!A:C,2,FALSE)</f>
        <v>1.0339308317341065</v>
      </c>
      <c r="X290">
        <f>VLOOKUP(V290,'NP Surrogates-Update 4.7'!A:C,3,FALSE)</f>
        <v>1.0518639500224574</v>
      </c>
      <c r="Y290" t="s">
        <v>3053</v>
      </c>
    </row>
    <row r="291" spans="1:25" hidden="1" outlineLevel="2" x14ac:dyDescent="0.3">
      <c r="A291" s="130" t="s">
        <v>214</v>
      </c>
      <c r="B291" s="130" t="s">
        <v>16</v>
      </c>
      <c r="C291">
        <v>2420000000</v>
      </c>
      <c r="D291" s="131">
        <v>0.20059376100000001</v>
      </c>
      <c r="E291" s="129">
        <f t="shared" si="109"/>
        <v>0.20915613543543113</v>
      </c>
      <c r="F291" s="129">
        <f t="shared" si="110"/>
        <v>0.21207336867207968</v>
      </c>
      <c r="G291" s="131">
        <v>6.4292872115384603E-4</v>
      </c>
      <c r="H291" s="129">
        <f t="shared" si="111"/>
        <v>6.7037222895971493E-4</v>
      </c>
      <c r="I291" s="129">
        <f t="shared" si="112"/>
        <v>6.7972233548743472E-4</v>
      </c>
      <c r="J291" s="129">
        <f t="shared" si="107"/>
        <v>1.0426851482954702</v>
      </c>
      <c r="K291" s="129">
        <f t="shared" si="108"/>
        <v>1.0572281391746758</v>
      </c>
      <c r="L291" s="129" t="str">
        <f t="shared" si="97"/>
        <v>Population</v>
      </c>
      <c r="M291" s="130" t="s">
        <v>106</v>
      </c>
      <c r="N291" s="130" t="s">
        <v>101</v>
      </c>
      <c r="O291" s="130" t="s">
        <v>107</v>
      </c>
      <c r="P291" s="130" t="s">
        <v>108</v>
      </c>
      <c r="Q291" s="130" t="s">
        <v>104</v>
      </c>
      <c r="R291" s="130" t="s">
        <v>56</v>
      </c>
      <c r="S291" s="129"/>
      <c r="T291" s="129"/>
      <c r="U291" s="129" t="str">
        <f>VLOOKUP(C291,'Surrogate NP'!A:B,2,FALSE)</f>
        <v>Population</v>
      </c>
      <c r="V291" t="str">
        <f t="shared" si="104"/>
        <v>MD-CalvertPopulation</v>
      </c>
      <c r="W291">
        <f>VLOOKUP(V291,'NP Surrogates-Update 4.7'!A:C,2,FALSE)</f>
        <v>1.0426851482954702</v>
      </c>
      <c r="X291">
        <f>VLOOKUP(V291,'NP Surrogates-Update 4.7'!A:C,3,FALSE)</f>
        <v>1.0572281391746758</v>
      </c>
      <c r="Y291" t="s">
        <v>3051</v>
      </c>
    </row>
    <row r="292" spans="1:25" hidden="1" outlineLevel="2" x14ac:dyDescent="0.3">
      <c r="A292" s="130" t="s">
        <v>214</v>
      </c>
      <c r="B292" s="130" t="s">
        <v>16</v>
      </c>
      <c r="C292">
        <v>2425000000</v>
      </c>
      <c r="D292" s="131">
        <v>19.750436709999999</v>
      </c>
      <c r="E292" s="129">
        <f t="shared" si="109"/>
        <v>20.593487029866647</v>
      </c>
      <c r="F292" s="129">
        <f t="shared" si="110"/>
        <v>20.880717450800507</v>
      </c>
      <c r="G292" s="131">
        <v>7.5963218115384604E-2</v>
      </c>
      <c r="H292" s="129">
        <f t="shared" si="111"/>
        <v>7.920571934564094E-2</v>
      </c>
      <c r="I292" s="129">
        <f t="shared" si="112"/>
        <v>8.0310451733848084E-2</v>
      </c>
      <c r="J292" s="129">
        <f>W292</f>
        <v>1.0426851482954702</v>
      </c>
      <c r="K292" s="129">
        <f>X292</f>
        <v>1.0572281391746758</v>
      </c>
      <c r="L292" s="129" t="str">
        <f t="shared" si="97"/>
        <v>Population</v>
      </c>
      <c r="M292" s="130" t="s">
        <v>26</v>
      </c>
      <c r="N292" s="130" t="s">
        <v>101</v>
      </c>
      <c r="O292" s="130" t="s">
        <v>110</v>
      </c>
      <c r="P292" s="130" t="s">
        <v>108</v>
      </c>
      <c r="Q292" s="130" t="s">
        <v>104</v>
      </c>
      <c r="R292" s="130" t="s">
        <v>56</v>
      </c>
      <c r="S292" s="129"/>
      <c r="T292" s="129"/>
      <c r="U292" s="129" t="str">
        <f>VLOOKUP(C292,'Surrogate NP'!A:B,2,FALSE)</f>
        <v>Population</v>
      </c>
      <c r="V292" t="str">
        <f t="shared" si="104"/>
        <v>MD-CalvertPopulation</v>
      </c>
      <c r="W292">
        <f>VLOOKUP(V292,'NP Surrogates-Update 4.7'!A:C,2,FALSE)</f>
        <v>1.0426851482954702</v>
      </c>
      <c r="X292">
        <f>VLOOKUP(V292,'NP Surrogates-Update 4.7'!A:C,3,FALSE)</f>
        <v>1.0572281391746758</v>
      </c>
      <c r="Y292" t="s">
        <v>3051</v>
      </c>
    </row>
    <row r="293" spans="1:25" hidden="1" outlineLevel="2" x14ac:dyDescent="0.3">
      <c r="A293" s="130" t="s">
        <v>214</v>
      </c>
      <c r="B293" s="130" t="s">
        <v>16</v>
      </c>
      <c r="C293">
        <v>2461025100</v>
      </c>
      <c r="D293" s="131">
        <v>10.186159999999999</v>
      </c>
      <c r="E293" s="129">
        <f t="shared" si="109"/>
        <v>10.186159999999999</v>
      </c>
      <c r="F293" s="129">
        <f t="shared" si="110"/>
        <v>10.186159999999999</v>
      </c>
      <c r="G293" s="131">
        <v>2.7907287671232898E-2</v>
      </c>
      <c r="H293" s="129">
        <f t="shared" si="111"/>
        <v>2.7907287671232898E-2</v>
      </c>
      <c r="I293" s="129">
        <f t="shared" si="112"/>
        <v>2.7907287671232898E-2</v>
      </c>
      <c r="J293" s="129">
        <f t="shared" ref="J293:J305" si="113">W293</f>
        <v>1</v>
      </c>
      <c r="K293" s="129">
        <f t="shared" ref="K293:K305" si="114">X293</f>
        <v>1</v>
      </c>
      <c r="L293" s="129" t="str">
        <f t="shared" si="97"/>
        <v>No Growth</v>
      </c>
      <c r="M293" s="130" t="s">
        <v>112</v>
      </c>
      <c r="N293" s="130" t="s">
        <v>101</v>
      </c>
      <c r="O293" s="130" t="s">
        <v>113</v>
      </c>
      <c r="P293" s="130" t="s">
        <v>114</v>
      </c>
      <c r="Q293" s="130" t="s">
        <v>115</v>
      </c>
      <c r="R293" s="130" t="s">
        <v>56</v>
      </c>
      <c r="S293" s="129"/>
      <c r="T293" s="129"/>
      <c r="U293" s="129" t="str">
        <f>VLOOKUP(C293,'Surrogate NP'!A:B,2,FALSE)</f>
        <v>No Growth</v>
      </c>
      <c r="V293" t="str">
        <f t="shared" si="104"/>
        <v>MD-CalvertNo Growth</v>
      </c>
      <c r="W293">
        <f>VLOOKUP(V293,'NP Surrogates-Update 4.7'!A:C,2,FALSE)</f>
        <v>1</v>
      </c>
      <c r="X293">
        <f>VLOOKUP(V293,'NP Surrogates-Update 4.7'!A:C,3,FALSE)</f>
        <v>1</v>
      </c>
      <c r="Y293" t="s">
        <v>3049</v>
      </c>
    </row>
    <row r="294" spans="1:25" hidden="1" outlineLevel="2" x14ac:dyDescent="0.3">
      <c r="A294" s="130" t="s">
        <v>214</v>
      </c>
      <c r="B294" s="130" t="s">
        <v>16</v>
      </c>
      <c r="C294">
        <v>2461025200</v>
      </c>
      <c r="D294" s="131">
        <v>2.184088</v>
      </c>
      <c r="E294" s="129">
        <f t="shared" si="109"/>
        <v>2.184088</v>
      </c>
      <c r="F294" s="129">
        <f t="shared" si="110"/>
        <v>2.184088</v>
      </c>
      <c r="G294" s="131">
        <v>5.9838027397260303E-3</v>
      </c>
      <c r="H294" s="129">
        <f t="shared" si="111"/>
        <v>5.9838027397260303E-3</v>
      </c>
      <c r="I294" s="129">
        <f t="shared" si="112"/>
        <v>5.9838027397260303E-3</v>
      </c>
      <c r="J294" s="129">
        <f t="shared" si="113"/>
        <v>1</v>
      </c>
      <c r="K294" s="129">
        <f t="shared" si="114"/>
        <v>1</v>
      </c>
      <c r="L294" s="129" t="str">
        <f t="shared" si="97"/>
        <v>No Growth</v>
      </c>
      <c r="M294" s="130" t="s">
        <v>112</v>
      </c>
      <c r="N294" s="130" t="s">
        <v>101</v>
      </c>
      <c r="O294" s="130" t="s">
        <v>113</v>
      </c>
      <c r="P294" s="130" t="s">
        <v>114</v>
      </c>
      <c r="Q294" s="130" t="s">
        <v>312</v>
      </c>
      <c r="R294" s="130" t="s">
        <v>56</v>
      </c>
      <c r="S294" s="129"/>
      <c r="T294" s="129"/>
      <c r="U294" s="129" t="str">
        <f>VLOOKUP(C294,'Surrogate NP'!A:B,2,FALSE)</f>
        <v>No Growth</v>
      </c>
      <c r="V294" t="str">
        <f t="shared" si="104"/>
        <v>MD-CalvertNo Growth</v>
      </c>
      <c r="W294">
        <f>VLOOKUP(V294,'NP Surrogates-Update 4.7'!A:C,2,FALSE)</f>
        <v>1</v>
      </c>
      <c r="X294">
        <f>VLOOKUP(V294,'NP Surrogates-Update 4.7'!A:C,3,FALSE)</f>
        <v>1</v>
      </c>
      <c r="Y294" t="s">
        <v>3049</v>
      </c>
    </row>
    <row r="295" spans="1:25" hidden="1" outlineLevel="2" x14ac:dyDescent="0.3">
      <c r="A295" s="130" t="s">
        <v>214</v>
      </c>
      <c r="B295" s="130" t="s">
        <v>16</v>
      </c>
      <c r="C295">
        <v>2461021000</v>
      </c>
      <c r="D295" s="131">
        <v>1.900755</v>
      </c>
      <c r="E295" s="129">
        <f t="shared" si="109"/>
        <v>1.900755</v>
      </c>
      <c r="F295" s="129">
        <f t="shared" si="110"/>
        <v>1.900755</v>
      </c>
      <c r="G295" s="131">
        <v>1.13836532182906E-2</v>
      </c>
      <c r="H295" s="129">
        <f t="shared" si="111"/>
        <v>1.13836532182906E-2</v>
      </c>
      <c r="I295" s="129">
        <f t="shared" si="112"/>
        <v>1.13836532182906E-2</v>
      </c>
      <c r="J295" s="129">
        <f t="shared" si="113"/>
        <v>1</v>
      </c>
      <c r="K295" s="129">
        <f t="shared" si="114"/>
        <v>1</v>
      </c>
      <c r="L295" s="129" t="str">
        <f t="shared" si="97"/>
        <v>No Growth</v>
      </c>
      <c r="M295" s="130" t="s">
        <v>112</v>
      </c>
      <c r="N295" s="130" t="s">
        <v>101</v>
      </c>
      <c r="O295" s="130" t="s">
        <v>113</v>
      </c>
      <c r="P295" s="130" t="s">
        <v>117</v>
      </c>
      <c r="Q295" s="130" t="s">
        <v>104</v>
      </c>
      <c r="R295" s="130" t="s">
        <v>56</v>
      </c>
      <c r="S295" s="129"/>
      <c r="T295" s="129"/>
      <c r="U295" s="129" t="str">
        <f>VLOOKUP(C295,'Surrogate NP'!A:B,2,FALSE)</f>
        <v>No Growth</v>
      </c>
      <c r="V295" t="str">
        <f t="shared" si="104"/>
        <v>MD-CalvertNo Growth</v>
      </c>
      <c r="W295">
        <f>VLOOKUP(V295,'NP Surrogates-Update 4.7'!A:C,2,FALSE)</f>
        <v>1</v>
      </c>
      <c r="X295">
        <f>VLOOKUP(V295,'NP Surrogates-Update 4.7'!A:C,3,FALSE)</f>
        <v>1</v>
      </c>
      <c r="Y295" t="s">
        <v>3049</v>
      </c>
    </row>
    <row r="296" spans="1:25" hidden="1" outlineLevel="2" x14ac:dyDescent="0.3">
      <c r="A296" s="130" t="s">
        <v>214</v>
      </c>
      <c r="B296" s="130" t="s">
        <v>16</v>
      </c>
      <c r="C296">
        <v>2461022000</v>
      </c>
      <c r="D296" s="131">
        <v>14.819140000000001</v>
      </c>
      <c r="E296" s="129">
        <f t="shared" si="109"/>
        <v>14.819140000000001</v>
      </c>
      <c r="F296" s="129">
        <f t="shared" si="110"/>
        <v>14.819140000000001</v>
      </c>
      <c r="G296" s="131">
        <v>8.8752075229737201E-2</v>
      </c>
      <c r="H296" s="129">
        <f t="shared" si="111"/>
        <v>8.8752075229737201E-2</v>
      </c>
      <c r="I296" s="129">
        <f t="shared" si="112"/>
        <v>8.8752075229737201E-2</v>
      </c>
      <c r="J296" s="129">
        <f t="shared" si="113"/>
        <v>1</v>
      </c>
      <c r="K296" s="129">
        <f t="shared" si="114"/>
        <v>1</v>
      </c>
      <c r="L296" s="129" t="str">
        <f t="shared" si="97"/>
        <v>No Growth</v>
      </c>
      <c r="M296" s="130" t="s">
        <v>112</v>
      </c>
      <c r="N296" s="130" t="s">
        <v>101</v>
      </c>
      <c r="O296" s="130" t="s">
        <v>113</v>
      </c>
      <c r="P296" s="130" t="s">
        <v>119</v>
      </c>
      <c r="Q296" s="130" t="s">
        <v>104</v>
      </c>
      <c r="R296" s="130" t="s">
        <v>56</v>
      </c>
      <c r="S296" s="129"/>
      <c r="T296" s="129"/>
      <c r="U296" s="129" t="str">
        <f>VLOOKUP(C296,'Surrogate NP'!A:B,2,FALSE)</f>
        <v>No Growth</v>
      </c>
      <c r="V296" t="str">
        <f t="shared" si="104"/>
        <v>MD-CalvertNo Growth</v>
      </c>
      <c r="W296">
        <f>VLOOKUP(V296,'NP Surrogates-Update 4.7'!A:C,2,FALSE)</f>
        <v>1</v>
      </c>
      <c r="X296">
        <f>VLOOKUP(V296,'NP Surrogates-Update 4.7'!A:C,3,FALSE)</f>
        <v>1</v>
      </c>
      <c r="Y296" t="s">
        <v>3049</v>
      </c>
    </row>
    <row r="297" spans="1:25" hidden="1" outlineLevel="2" x14ac:dyDescent="0.3">
      <c r="A297" s="130" t="s">
        <v>214</v>
      </c>
      <c r="B297" s="130" t="s">
        <v>16</v>
      </c>
      <c r="C297">
        <v>2461850000</v>
      </c>
      <c r="D297" s="131">
        <v>4.8124306710000004</v>
      </c>
      <c r="E297" s="129">
        <f t="shared" si="109"/>
        <v>4.8124306710000004</v>
      </c>
      <c r="F297" s="129">
        <f t="shared" si="110"/>
        <v>4.8124306710000004</v>
      </c>
      <c r="G297" s="131">
        <v>1.31847415643836E-2</v>
      </c>
      <c r="H297" s="129">
        <f t="shared" si="111"/>
        <v>1.31847415643836E-2</v>
      </c>
      <c r="I297" s="129">
        <f t="shared" si="112"/>
        <v>1.31847415643836E-2</v>
      </c>
      <c r="J297" s="129">
        <f t="shared" si="113"/>
        <v>1</v>
      </c>
      <c r="K297" s="129">
        <f t="shared" si="114"/>
        <v>1</v>
      </c>
      <c r="L297" s="129" t="str">
        <f t="shared" si="97"/>
        <v>No Growth</v>
      </c>
      <c r="M297" s="130" t="s">
        <v>112</v>
      </c>
      <c r="N297" s="130" t="s">
        <v>101</v>
      </c>
      <c r="O297" s="130" t="s">
        <v>113</v>
      </c>
      <c r="P297" s="130" t="s">
        <v>314</v>
      </c>
      <c r="Q297" s="130" t="s">
        <v>108</v>
      </c>
      <c r="R297" s="130" t="s">
        <v>56</v>
      </c>
      <c r="S297" s="129"/>
      <c r="T297" s="129"/>
      <c r="U297" s="129" t="str">
        <f>VLOOKUP(C297,'Surrogate NP'!A:B,2,FALSE)</f>
        <v>No Growth</v>
      </c>
      <c r="V297" t="str">
        <f t="shared" si="104"/>
        <v>MD-CalvertNo Growth</v>
      </c>
      <c r="W297">
        <f>VLOOKUP(V297,'NP Surrogates-Update 4.7'!A:C,2,FALSE)</f>
        <v>1</v>
      </c>
      <c r="X297">
        <f>VLOOKUP(V297,'NP Surrogates-Update 4.7'!A:C,3,FALSE)</f>
        <v>1</v>
      </c>
      <c r="Y297" t="s">
        <v>3049</v>
      </c>
    </row>
    <row r="298" spans="1:25" hidden="1" outlineLevel="2" x14ac:dyDescent="0.3">
      <c r="A298" s="130" t="s">
        <v>214</v>
      </c>
      <c r="B298" s="130" t="s">
        <v>16</v>
      </c>
      <c r="C298">
        <v>2460600000</v>
      </c>
      <c r="D298" s="131">
        <v>73.105358260000003</v>
      </c>
      <c r="E298" s="129">
        <f t="shared" si="109"/>
        <v>76.225871318521584</v>
      </c>
      <c r="F298" s="129">
        <f t="shared" si="110"/>
        <v>77.289041876917821</v>
      </c>
      <c r="G298" s="131">
        <v>0.20028865276712299</v>
      </c>
      <c r="H298" s="129">
        <f t="shared" si="111"/>
        <v>0.20883800361238758</v>
      </c>
      <c r="I298" s="129">
        <f t="shared" si="112"/>
        <v>0.21175079966278823</v>
      </c>
      <c r="J298" s="129">
        <f t="shared" si="113"/>
        <v>1.0426851482954702</v>
      </c>
      <c r="K298" s="129">
        <f t="shared" si="114"/>
        <v>1.0572281391746758</v>
      </c>
      <c r="L298" s="129" t="str">
        <f t="shared" si="97"/>
        <v>Population</v>
      </c>
      <c r="M298" s="130" t="s">
        <v>112</v>
      </c>
      <c r="N298" s="130" t="s">
        <v>101</v>
      </c>
      <c r="O298" s="130" t="s">
        <v>121</v>
      </c>
      <c r="P298" s="130" t="s">
        <v>122</v>
      </c>
      <c r="Q298" s="130" t="s">
        <v>104</v>
      </c>
      <c r="R298" s="130" t="s">
        <v>56</v>
      </c>
      <c r="S298" s="129"/>
      <c r="T298" s="129"/>
      <c r="U298" s="129" t="str">
        <f>VLOOKUP(C298,'Surrogate NP'!A:B,2,FALSE)</f>
        <v>Population</v>
      </c>
      <c r="V298" t="str">
        <f t="shared" si="104"/>
        <v>MD-CalvertPopulation</v>
      </c>
      <c r="W298">
        <f>VLOOKUP(V298,'NP Surrogates-Update 4.7'!A:C,2,FALSE)</f>
        <v>1.0426851482954702</v>
      </c>
      <c r="X298">
        <f>VLOOKUP(V298,'NP Surrogates-Update 4.7'!A:C,3,FALSE)</f>
        <v>1.0572281391746758</v>
      </c>
      <c r="Y298" t="s">
        <v>3051</v>
      </c>
    </row>
    <row r="299" spans="1:25" hidden="1" outlineLevel="2" x14ac:dyDescent="0.3">
      <c r="A299" s="130" t="s">
        <v>214</v>
      </c>
      <c r="B299" s="130" t="s">
        <v>16</v>
      </c>
      <c r="C299">
        <v>2460400000</v>
      </c>
      <c r="D299" s="131">
        <v>3.322949763</v>
      </c>
      <c r="E299" s="129">
        <f t="shared" si="109"/>
        <v>3.4647903664120525</v>
      </c>
      <c r="F299" s="129">
        <f t="shared" si="110"/>
        <v>3.51311599450742</v>
      </c>
      <c r="G299" s="131">
        <v>9.1039719534246593E-3</v>
      </c>
      <c r="H299" s="129">
        <f t="shared" si="111"/>
        <v>9.4925763463343926E-3</v>
      </c>
      <c r="I299" s="129">
        <f t="shared" si="112"/>
        <v>9.6249753274175905E-3</v>
      </c>
      <c r="J299" s="129">
        <f t="shared" si="113"/>
        <v>1.0426851482954702</v>
      </c>
      <c r="K299" s="129">
        <f t="shared" si="114"/>
        <v>1.0572281391746758</v>
      </c>
      <c r="L299" s="129" t="str">
        <f t="shared" si="97"/>
        <v>Population</v>
      </c>
      <c r="M299" s="130" t="s">
        <v>112</v>
      </c>
      <c r="N299" s="130" t="s">
        <v>101</v>
      </c>
      <c r="O299" s="130" t="s">
        <v>121</v>
      </c>
      <c r="P299" s="130" t="s">
        <v>124</v>
      </c>
      <c r="Q299" s="130" t="s">
        <v>104</v>
      </c>
      <c r="R299" s="130" t="s">
        <v>56</v>
      </c>
      <c r="S299" s="129"/>
      <c r="T299" s="129"/>
      <c r="U299" s="129" t="str">
        <f>VLOOKUP(C299,'Surrogate NP'!A:B,2,FALSE)</f>
        <v>Population</v>
      </c>
      <c r="V299" t="str">
        <f t="shared" si="104"/>
        <v>MD-CalvertPopulation</v>
      </c>
      <c r="W299">
        <f>VLOOKUP(V299,'NP Surrogates-Update 4.7'!A:C,2,FALSE)</f>
        <v>1.0426851482954702</v>
      </c>
      <c r="X299">
        <f>VLOOKUP(V299,'NP Surrogates-Update 4.7'!A:C,3,FALSE)</f>
        <v>1.0572281391746758</v>
      </c>
      <c r="Y299" t="s">
        <v>3051</v>
      </c>
    </row>
    <row r="300" spans="1:25" hidden="1" outlineLevel="2" x14ac:dyDescent="0.3">
      <c r="A300" s="130" t="s">
        <v>214</v>
      </c>
      <c r="B300" s="130" t="s">
        <v>16</v>
      </c>
      <c r="C300">
        <v>2460500000</v>
      </c>
      <c r="D300" s="131">
        <v>61.634506819999999</v>
      </c>
      <c r="E300" s="129">
        <f t="shared" si="109"/>
        <v>64.265384883729865</v>
      </c>
      <c r="F300" s="129">
        <f t="shared" si="110"/>
        <v>65.161734954257469</v>
      </c>
      <c r="G300" s="131">
        <v>0.16886166252054799</v>
      </c>
      <c r="H300" s="129">
        <f t="shared" si="111"/>
        <v>0.17606954762665722</v>
      </c>
      <c r="I300" s="129">
        <f t="shared" si="112"/>
        <v>0.17852530124454105</v>
      </c>
      <c r="J300" s="129">
        <f t="shared" si="113"/>
        <v>1.0426851482954702</v>
      </c>
      <c r="K300" s="129">
        <f t="shared" si="114"/>
        <v>1.0572281391746758</v>
      </c>
      <c r="L300" s="129" t="str">
        <f t="shared" si="97"/>
        <v>Population</v>
      </c>
      <c r="M300" s="130" t="s">
        <v>112</v>
      </c>
      <c r="N300" s="130" t="s">
        <v>101</v>
      </c>
      <c r="O300" s="130" t="s">
        <v>121</v>
      </c>
      <c r="P300" s="130" t="s">
        <v>126</v>
      </c>
      <c r="Q300" s="130" t="s">
        <v>104</v>
      </c>
      <c r="R300" s="130" t="s">
        <v>56</v>
      </c>
      <c r="S300" s="129"/>
      <c r="T300" s="129"/>
      <c r="U300" s="129" t="str">
        <f>VLOOKUP(C300,'Surrogate NP'!A:B,2,FALSE)</f>
        <v>Population</v>
      </c>
      <c r="V300" t="str">
        <f t="shared" si="104"/>
        <v>MD-CalvertPopulation</v>
      </c>
      <c r="W300">
        <f>VLOOKUP(V300,'NP Surrogates-Update 4.7'!A:C,2,FALSE)</f>
        <v>1.0426851482954702</v>
      </c>
      <c r="X300">
        <f>VLOOKUP(V300,'NP Surrogates-Update 4.7'!A:C,3,FALSE)</f>
        <v>1.0572281391746758</v>
      </c>
      <c r="Y300" t="s">
        <v>3051</v>
      </c>
    </row>
    <row r="301" spans="1:25" hidden="1" outlineLevel="2" x14ac:dyDescent="0.3">
      <c r="A301" s="130" t="s">
        <v>214</v>
      </c>
      <c r="B301" s="130" t="s">
        <v>16</v>
      </c>
      <c r="C301">
        <v>2460800000</v>
      </c>
      <c r="D301" s="131">
        <v>4.532857946</v>
      </c>
      <c r="E301" s="129">
        <f t="shared" si="109"/>
        <v>4.726343659627311</v>
      </c>
      <c r="F301" s="129">
        <f t="shared" si="110"/>
        <v>4.792264971392723</v>
      </c>
      <c r="G301" s="131">
        <v>1.2418788893150699E-2</v>
      </c>
      <c r="H301" s="129">
        <f t="shared" si="111"/>
        <v>1.2948886738704975E-2</v>
      </c>
      <c r="I301" s="129">
        <f t="shared" si="112"/>
        <v>1.3129493072308845E-2</v>
      </c>
      <c r="J301" s="129">
        <f t="shared" si="113"/>
        <v>1.0426851482954702</v>
      </c>
      <c r="K301" s="129">
        <f t="shared" si="114"/>
        <v>1.0572281391746758</v>
      </c>
      <c r="L301" s="129" t="str">
        <f t="shared" si="97"/>
        <v>Population</v>
      </c>
      <c r="M301" s="130" t="s">
        <v>112</v>
      </c>
      <c r="N301" s="130" t="s">
        <v>101</v>
      </c>
      <c r="O301" s="130" t="s">
        <v>121</v>
      </c>
      <c r="P301" s="130" t="s">
        <v>128</v>
      </c>
      <c r="Q301" s="130" t="s">
        <v>104</v>
      </c>
      <c r="R301" s="130" t="s">
        <v>56</v>
      </c>
      <c r="S301" s="129"/>
      <c r="T301" s="129"/>
      <c r="U301" s="129" t="str">
        <f>VLOOKUP(C301,'Surrogate NP'!A:B,2,FALSE)</f>
        <v>Population</v>
      </c>
      <c r="V301" t="str">
        <f t="shared" si="104"/>
        <v>MD-CalvertPopulation</v>
      </c>
      <c r="W301">
        <f>VLOOKUP(V301,'NP Surrogates-Update 4.7'!A:C,2,FALSE)</f>
        <v>1.0426851482954702</v>
      </c>
      <c r="X301">
        <f>VLOOKUP(V301,'NP Surrogates-Update 4.7'!A:C,3,FALSE)</f>
        <v>1.0572281391746758</v>
      </c>
      <c r="Y301" t="s">
        <v>3051</v>
      </c>
    </row>
    <row r="302" spans="1:25" hidden="1" outlineLevel="2" x14ac:dyDescent="0.3">
      <c r="A302" s="130" t="s">
        <v>214</v>
      </c>
      <c r="B302" s="130" t="s">
        <v>16</v>
      </c>
      <c r="C302">
        <v>2460200000</v>
      </c>
      <c r="D302" s="131">
        <v>80.334236779999998</v>
      </c>
      <c r="E302" s="129">
        <f t="shared" si="109"/>
        <v>83.763315590157717</v>
      </c>
      <c r="F302" s="129">
        <f t="shared" si="110"/>
        <v>84.931615662937205</v>
      </c>
      <c r="G302" s="131">
        <v>0.22009379939726001</v>
      </c>
      <c r="H302" s="129">
        <f t="shared" si="111"/>
        <v>0.22948853586344553</v>
      </c>
      <c r="I302" s="129">
        <f t="shared" si="112"/>
        <v>0.2326893579806496</v>
      </c>
      <c r="J302" s="129">
        <f t="shared" si="113"/>
        <v>1.0426851482954702</v>
      </c>
      <c r="K302" s="129">
        <f t="shared" si="114"/>
        <v>1.0572281391746758</v>
      </c>
      <c r="L302" s="129" t="str">
        <f t="shared" si="97"/>
        <v>Population</v>
      </c>
      <c r="M302" s="130" t="s">
        <v>112</v>
      </c>
      <c r="N302" s="130" t="s">
        <v>101</v>
      </c>
      <c r="O302" s="130" t="s">
        <v>121</v>
      </c>
      <c r="P302" s="130" t="s">
        <v>130</v>
      </c>
      <c r="Q302" s="130" t="s">
        <v>104</v>
      </c>
      <c r="R302" s="130" t="s">
        <v>56</v>
      </c>
      <c r="S302" s="129"/>
      <c r="T302" s="129"/>
      <c r="U302" s="129" t="str">
        <f>VLOOKUP(C302,'Surrogate NP'!A:B,2,FALSE)</f>
        <v>Population</v>
      </c>
      <c r="V302" t="str">
        <f t="shared" si="104"/>
        <v>MD-CalvertPopulation</v>
      </c>
      <c r="W302">
        <f>VLOOKUP(V302,'NP Surrogates-Update 4.7'!A:C,2,FALSE)</f>
        <v>1.0426851482954702</v>
      </c>
      <c r="X302">
        <f>VLOOKUP(V302,'NP Surrogates-Update 4.7'!A:C,3,FALSE)</f>
        <v>1.0572281391746758</v>
      </c>
      <c r="Y302" t="s">
        <v>3051</v>
      </c>
    </row>
    <row r="303" spans="1:25" hidden="1" outlineLevel="2" x14ac:dyDescent="0.3">
      <c r="A303" s="130" t="s">
        <v>214</v>
      </c>
      <c r="B303" s="130" t="s">
        <v>16</v>
      </c>
      <c r="C303">
        <v>2460100000</v>
      </c>
      <c r="D303" s="131">
        <v>129.27778620000001</v>
      </c>
      <c r="E303" s="129">
        <f t="shared" si="109"/>
        <v>134.79602767525711</v>
      </c>
      <c r="F303" s="129">
        <f t="shared" si="110"/>
        <v>136.67611334084759</v>
      </c>
      <c r="G303" s="131">
        <v>0.35418571561643802</v>
      </c>
      <c r="H303" s="129">
        <f t="shared" si="111"/>
        <v>0.36930418541166293</v>
      </c>
      <c r="I303" s="129">
        <f t="shared" si="112"/>
        <v>0.37445510504341772</v>
      </c>
      <c r="J303" s="129">
        <f t="shared" si="113"/>
        <v>1.0426851482954702</v>
      </c>
      <c r="K303" s="129">
        <f t="shared" si="114"/>
        <v>1.0572281391746758</v>
      </c>
      <c r="L303" s="129" t="str">
        <f t="shared" si="97"/>
        <v>Population</v>
      </c>
      <c r="M303" s="130" t="s">
        <v>112</v>
      </c>
      <c r="N303" s="130" t="s">
        <v>101</v>
      </c>
      <c r="O303" s="130" t="s">
        <v>121</v>
      </c>
      <c r="P303" s="130" t="s">
        <v>132</v>
      </c>
      <c r="Q303" s="130" t="s">
        <v>104</v>
      </c>
      <c r="R303" s="130" t="s">
        <v>56</v>
      </c>
      <c r="S303" s="129"/>
      <c r="T303" s="129"/>
      <c r="U303" s="129" t="str">
        <f>VLOOKUP(C303,'Surrogate NP'!A:B,2,FALSE)</f>
        <v>Population</v>
      </c>
      <c r="V303" t="str">
        <f t="shared" si="104"/>
        <v>MD-CalvertPopulation</v>
      </c>
      <c r="W303">
        <f>VLOOKUP(V303,'NP Surrogates-Update 4.7'!A:C,2,FALSE)</f>
        <v>1.0426851482954702</v>
      </c>
      <c r="X303">
        <f>VLOOKUP(V303,'NP Surrogates-Update 4.7'!A:C,3,FALSE)</f>
        <v>1.0572281391746758</v>
      </c>
      <c r="Y303" t="s">
        <v>3051</v>
      </c>
    </row>
    <row r="304" spans="1:25" hidden="1" outlineLevel="2" x14ac:dyDescent="0.3">
      <c r="A304" s="130" t="s">
        <v>214</v>
      </c>
      <c r="B304" s="130" t="s">
        <v>16</v>
      </c>
      <c r="C304">
        <v>2460030999</v>
      </c>
      <c r="D304" s="131">
        <v>1.86144</v>
      </c>
      <c r="E304" s="129">
        <f t="shared" si="109"/>
        <v>1.94089584244312</v>
      </c>
      <c r="F304" s="129">
        <f t="shared" si="110"/>
        <v>1.9679667473853086</v>
      </c>
      <c r="G304" s="131">
        <v>5.09983561643836E-3</v>
      </c>
      <c r="H304" s="129">
        <f t="shared" si="111"/>
        <v>5.3175228560085521E-3</v>
      </c>
      <c r="I304" s="129">
        <f t="shared" si="112"/>
        <v>5.3916897188638633E-3</v>
      </c>
      <c r="J304" s="129">
        <f t="shared" si="113"/>
        <v>1.0426851482954702</v>
      </c>
      <c r="K304" s="129">
        <f t="shared" si="114"/>
        <v>1.0572281391746758</v>
      </c>
      <c r="L304" s="129" t="str">
        <f t="shared" si="97"/>
        <v>Population</v>
      </c>
      <c r="M304" s="130" t="s">
        <v>112</v>
      </c>
      <c r="N304" s="130" t="s">
        <v>101</v>
      </c>
      <c r="O304" s="130" t="s">
        <v>121</v>
      </c>
      <c r="P304" s="130" t="s">
        <v>134</v>
      </c>
      <c r="Q304" s="130" t="s">
        <v>135</v>
      </c>
      <c r="R304" s="130" t="s">
        <v>56</v>
      </c>
      <c r="S304" s="129"/>
      <c r="T304" s="129"/>
      <c r="U304" s="129" t="str">
        <f>VLOOKUP(C304,'Surrogate NP'!A:B,2,FALSE)</f>
        <v>Population</v>
      </c>
      <c r="V304" t="str">
        <f t="shared" si="104"/>
        <v>MD-CalvertPopulation</v>
      </c>
      <c r="W304">
        <f>VLOOKUP(V304,'NP Surrogates-Update 4.7'!A:C,2,FALSE)</f>
        <v>1.0426851482954702</v>
      </c>
      <c r="X304">
        <f>VLOOKUP(V304,'NP Surrogates-Update 4.7'!A:C,3,FALSE)</f>
        <v>1.0572281391746758</v>
      </c>
      <c r="Y304" t="s">
        <v>3051</v>
      </c>
    </row>
    <row r="305" spans="1:25" hidden="1" outlineLevel="2" x14ac:dyDescent="0.3">
      <c r="A305" s="130" t="s">
        <v>214</v>
      </c>
      <c r="B305" s="130" t="s">
        <v>16</v>
      </c>
      <c r="C305">
        <v>2460900000</v>
      </c>
      <c r="D305" s="131">
        <v>1.86144</v>
      </c>
      <c r="E305" s="129">
        <f t="shared" si="109"/>
        <v>1.94089584244312</v>
      </c>
      <c r="F305" s="129">
        <f t="shared" si="110"/>
        <v>1.9679667473853086</v>
      </c>
      <c r="G305" s="131">
        <v>5.09983561643836E-3</v>
      </c>
      <c r="H305" s="129">
        <f t="shared" si="111"/>
        <v>5.3175228560085521E-3</v>
      </c>
      <c r="I305" s="129">
        <f t="shared" si="112"/>
        <v>5.3916897188638633E-3</v>
      </c>
      <c r="J305" s="129">
        <f t="shared" si="113"/>
        <v>1.0426851482954702</v>
      </c>
      <c r="K305" s="129">
        <f t="shared" si="114"/>
        <v>1.0572281391746758</v>
      </c>
      <c r="L305" s="129" t="str">
        <f t="shared" si="97"/>
        <v>Population</v>
      </c>
      <c r="M305" s="130" t="s">
        <v>112</v>
      </c>
      <c r="N305" s="130" t="s">
        <v>101</v>
      </c>
      <c r="O305" s="130" t="s">
        <v>121</v>
      </c>
      <c r="P305" s="130" t="s">
        <v>137</v>
      </c>
      <c r="Q305" s="130" t="s">
        <v>104</v>
      </c>
      <c r="R305" s="130" t="s">
        <v>56</v>
      </c>
      <c r="S305" s="129"/>
      <c r="T305" s="129"/>
      <c r="U305" s="129" t="str">
        <f>VLOOKUP(C305,'Surrogate NP'!A:B,2,FALSE)</f>
        <v>Population</v>
      </c>
      <c r="V305" t="str">
        <f t="shared" si="104"/>
        <v>MD-CalvertPopulation</v>
      </c>
      <c r="W305">
        <f>VLOOKUP(V305,'NP Surrogates-Update 4.7'!A:C,2,FALSE)</f>
        <v>1.0426851482954702</v>
      </c>
      <c r="X305">
        <f>VLOOKUP(V305,'NP Surrogates-Update 4.7'!A:C,3,FALSE)</f>
        <v>1.0572281391746758</v>
      </c>
      <c r="Y305" t="s">
        <v>3051</v>
      </c>
    </row>
    <row r="306" spans="1:25" hidden="1" outlineLevel="2" x14ac:dyDescent="0.3">
      <c r="A306" s="130" t="s">
        <v>214</v>
      </c>
      <c r="B306" s="130" t="s">
        <v>16</v>
      </c>
      <c r="C306">
        <v>2401001000</v>
      </c>
      <c r="D306" s="131">
        <v>58.040077160000003</v>
      </c>
      <c r="E306" s="129">
        <f t="shared" si="109"/>
        <v>60.517526460655134</v>
      </c>
      <c r="F306" s="129">
        <f t="shared" si="110"/>
        <v>61.36160277342141</v>
      </c>
      <c r="G306" s="131">
        <v>0.22323106600000001</v>
      </c>
      <c r="H306" s="129">
        <f t="shared" si="111"/>
        <v>0.2327597171563659</v>
      </c>
      <c r="I306" s="129">
        <f t="shared" si="112"/>
        <v>0.23600616451315926</v>
      </c>
      <c r="J306" s="129">
        <f>W306</f>
        <v>1.0426851482954702</v>
      </c>
      <c r="K306" s="129">
        <f>X306</f>
        <v>1.0572281391746758</v>
      </c>
      <c r="L306" s="129" t="str">
        <f t="shared" si="97"/>
        <v>Population</v>
      </c>
      <c r="M306" s="130" t="s">
        <v>142</v>
      </c>
      <c r="N306" s="130" t="s">
        <v>101</v>
      </c>
      <c r="O306" s="130" t="s">
        <v>139</v>
      </c>
      <c r="P306" s="130" t="s">
        <v>143</v>
      </c>
      <c r="Q306" s="130" t="s">
        <v>104</v>
      </c>
      <c r="R306" s="130" t="s">
        <v>56</v>
      </c>
      <c r="S306" s="129"/>
      <c r="T306" s="129"/>
      <c r="U306" s="129" t="str">
        <f>VLOOKUP(C306,'Surrogate NP'!A:B,2,FALSE)</f>
        <v>Population</v>
      </c>
      <c r="V306" t="str">
        <f t="shared" si="104"/>
        <v>MD-CalvertPopulation</v>
      </c>
      <c r="W306">
        <f>VLOOKUP(V306,'NP Surrogates-Update 4.7'!A:C,2,FALSE)</f>
        <v>1.0426851482954702</v>
      </c>
      <c r="X306">
        <f>VLOOKUP(V306,'NP Surrogates-Update 4.7'!A:C,3,FALSE)</f>
        <v>1.0572281391746758</v>
      </c>
      <c r="Y306" t="s">
        <v>3051</v>
      </c>
    </row>
    <row r="307" spans="1:25" hidden="1" outlineLevel="2" x14ac:dyDescent="0.3">
      <c r="A307" s="130" t="s">
        <v>214</v>
      </c>
      <c r="B307" s="130" t="s">
        <v>16</v>
      </c>
      <c r="C307">
        <v>2401005000</v>
      </c>
      <c r="D307" s="131">
        <v>4.126122627</v>
      </c>
      <c r="E307" s="129">
        <f t="shared" si="109"/>
        <v>4.2661253995710267</v>
      </c>
      <c r="F307" s="129">
        <f t="shared" si="110"/>
        <v>4.3401196447132584</v>
      </c>
      <c r="G307" s="131">
        <v>1.5869702411538501E-2</v>
      </c>
      <c r="H307" s="129">
        <f t="shared" si="111"/>
        <v>1.6408174613734759E-2</v>
      </c>
      <c r="I307" s="129">
        <f t="shared" si="112"/>
        <v>1.6692767864281803E-2</v>
      </c>
      <c r="J307" s="129">
        <f t="shared" ref="J307:J317" si="115">W307</f>
        <v>1.0339308317341065</v>
      </c>
      <c r="K307" s="129">
        <f t="shared" ref="K307:K317" si="116">X307</f>
        <v>1.0518639500224574</v>
      </c>
      <c r="L307" s="129" t="str">
        <f t="shared" si="97"/>
        <v>Employment</v>
      </c>
      <c r="M307" s="130" t="s">
        <v>24</v>
      </c>
      <c r="N307" s="130" t="s">
        <v>101</v>
      </c>
      <c r="O307" s="130" t="s">
        <v>139</v>
      </c>
      <c r="P307" s="130" t="s">
        <v>145</v>
      </c>
      <c r="Q307" s="130" t="s">
        <v>104</v>
      </c>
      <c r="R307" s="130" t="s">
        <v>56</v>
      </c>
      <c r="S307" s="129"/>
      <c r="T307" s="129"/>
      <c r="U307" s="129" t="str">
        <f>VLOOKUP(C307,'Surrogate NP'!A:B,2,FALSE)</f>
        <v>Employment</v>
      </c>
      <c r="V307" t="str">
        <f t="shared" si="104"/>
        <v>MD-CalvertEmployment</v>
      </c>
      <c r="W307">
        <f>VLOOKUP(V307,'NP Surrogates-Update 4.7'!A:C,2,FALSE)</f>
        <v>1.0339308317341065</v>
      </c>
      <c r="X307">
        <f>VLOOKUP(V307,'NP Surrogates-Update 4.7'!A:C,3,FALSE)</f>
        <v>1.0518639500224574</v>
      </c>
      <c r="Y307" t="s">
        <v>3053</v>
      </c>
    </row>
    <row r="308" spans="1:25" hidden="1" outlineLevel="2" x14ac:dyDescent="0.3">
      <c r="A308" s="130" t="s">
        <v>214</v>
      </c>
      <c r="B308" s="130" t="s">
        <v>16</v>
      </c>
      <c r="C308">
        <v>2401015000</v>
      </c>
      <c r="D308" s="131">
        <v>0.44365338599999998</v>
      </c>
      <c r="E308" s="129">
        <f t="shared" si="109"/>
        <v>0.45870691438863259</v>
      </c>
      <c r="F308" s="129">
        <f t="shared" si="110"/>
        <v>0.46666300303879799</v>
      </c>
      <c r="G308" s="131">
        <v>1.7063591769230801E-3</v>
      </c>
      <c r="H308" s="129">
        <f t="shared" si="111"/>
        <v>1.7642573630332055E-3</v>
      </c>
      <c r="I308" s="129">
        <f t="shared" si="112"/>
        <v>1.7948577039953802E-3</v>
      </c>
      <c r="J308" s="129">
        <f t="shared" si="115"/>
        <v>1.0339308317341065</v>
      </c>
      <c r="K308" s="129">
        <f t="shared" si="116"/>
        <v>1.0518639500224574</v>
      </c>
      <c r="L308" s="129" t="str">
        <f t="shared" si="97"/>
        <v>Employment</v>
      </c>
      <c r="M308" s="130" t="s">
        <v>24</v>
      </c>
      <c r="N308" s="130" t="s">
        <v>101</v>
      </c>
      <c r="O308" s="130" t="s">
        <v>139</v>
      </c>
      <c r="P308" s="130" t="s">
        <v>316</v>
      </c>
      <c r="Q308" s="130" t="s">
        <v>104</v>
      </c>
      <c r="R308" s="130" t="s">
        <v>56</v>
      </c>
      <c r="S308" s="129"/>
      <c r="T308" s="129"/>
      <c r="U308" s="129" t="str">
        <f>VLOOKUP(C308,'Surrogate NP'!A:B,2,FALSE)</f>
        <v>Employment</v>
      </c>
      <c r="V308" t="str">
        <f t="shared" si="104"/>
        <v>MD-CalvertEmployment</v>
      </c>
      <c r="W308">
        <f>VLOOKUP(V308,'NP Surrogates-Update 4.7'!A:C,2,FALSE)</f>
        <v>1.0339308317341065</v>
      </c>
      <c r="X308">
        <f>VLOOKUP(V308,'NP Surrogates-Update 4.7'!A:C,3,FALSE)</f>
        <v>1.0518639500224574</v>
      </c>
      <c r="Y308" t="s">
        <v>3053</v>
      </c>
    </row>
    <row r="309" spans="1:25" hidden="1" outlineLevel="2" x14ac:dyDescent="0.3">
      <c r="A309" s="130" t="s">
        <v>214</v>
      </c>
      <c r="B309" s="130" t="s">
        <v>16</v>
      </c>
      <c r="C309">
        <v>2401100000</v>
      </c>
      <c r="D309" s="131">
        <v>16.096970599999999</v>
      </c>
      <c r="E309" s="129">
        <f t="shared" si="109"/>
        <v>16.784072177168824</v>
      </c>
      <c r="F309" s="129">
        <f t="shared" si="110"/>
        <v>17.018170273787465</v>
      </c>
      <c r="G309" s="131">
        <v>8.1723081507692294E-2</v>
      </c>
      <c r="H309" s="129">
        <f t="shared" si="111"/>
        <v>8.5211443361010941E-2</v>
      </c>
      <c r="I309" s="129">
        <f t="shared" si="112"/>
        <v>8.6399941389997889E-2</v>
      </c>
      <c r="J309" s="129">
        <f t="shared" si="115"/>
        <v>1.0426851482954702</v>
      </c>
      <c r="K309" s="129">
        <f t="shared" si="116"/>
        <v>1.0572281391746758</v>
      </c>
      <c r="L309" s="129" t="str">
        <f t="shared" si="97"/>
        <v>Population</v>
      </c>
      <c r="M309" s="130" t="s">
        <v>24</v>
      </c>
      <c r="N309" s="130" t="s">
        <v>101</v>
      </c>
      <c r="O309" s="130" t="s">
        <v>139</v>
      </c>
      <c r="P309" s="130" t="s">
        <v>147</v>
      </c>
      <c r="Q309" s="130" t="s">
        <v>104</v>
      </c>
      <c r="R309" s="130" t="s">
        <v>56</v>
      </c>
      <c r="S309" s="129"/>
      <c r="T309" s="129"/>
      <c r="U309" s="129" t="str">
        <f>VLOOKUP(C309,'Surrogate NP'!A:B,2,FALSE)</f>
        <v>Population</v>
      </c>
      <c r="V309" t="str">
        <f t="shared" si="104"/>
        <v>MD-CalvertPopulation</v>
      </c>
      <c r="W309">
        <f>VLOOKUP(V309,'NP Surrogates-Update 4.7'!A:C,2,FALSE)</f>
        <v>1.0426851482954702</v>
      </c>
      <c r="X309">
        <f>VLOOKUP(V309,'NP Surrogates-Update 4.7'!A:C,3,FALSE)</f>
        <v>1.0572281391746758</v>
      </c>
      <c r="Y309" t="s">
        <v>3051</v>
      </c>
    </row>
    <row r="310" spans="1:25" hidden="1" outlineLevel="2" x14ac:dyDescent="0.3">
      <c r="A310" s="130" t="s">
        <v>214</v>
      </c>
      <c r="B310" s="130" t="s">
        <v>16</v>
      </c>
      <c r="C310">
        <v>2401055000</v>
      </c>
      <c r="D310" s="131">
        <v>6.8139134000000004E-2</v>
      </c>
      <c r="E310" s="129">
        <f t="shared" si="109"/>
        <v>7.0451151490261738E-2</v>
      </c>
      <c r="F310" s="129">
        <f t="shared" si="110"/>
        <v>7.1673098640349528E-2</v>
      </c>
      <c r="G310" s="131">
        <v>2.6207359230769203E-4</v>
      </c>
      <c r="H310" s="129">
        <f t="shared" si="111"/>
        <v>2.7096596727023712E-4</v>
      </c>
      <c r="I310" s="129">
        <f t="shared" si="112"/>
        <v>2.7566576400134404E-4</v>
      </c>
      <c r="J310" s="129">
        <f t="shared" si="115"/>
        <v>1.0339308317341065</v>
      </c>
      <c r="K310" s="129">
        <f t="shared" si="116"/>
        <v>1.0518639500224574</v>
      </c>
      <c r="L310" s="129" t="str">
        <f t="shared" si="97"/>
        <v>Employment</v>
      </c>
      <c r="M310" s="130" t="s">
        <v>24</v>
      </c>
      <c r="N310" s="130" t="s">
        <v>101</v>
      </c>
      <c r="O310" s="130" t="s">
        <v>139</v>
      </c>
      <c r="P310" s="130" t="s">
        <v>318</v>
      </c>
      <c r="Q310" s="130" t="s">
        <v>104</v>
      </c>
      <c r="R310" s="130" t="s">
        <v>56</v>
      </c>
      <c r="S310" s="129"/>
      <c r="T310" s="129"/>
      <c r="U310" s="129" t="str">
        <f>VLOOKUP(C310,'Surrogate NP'!A:B,2,FALSE)</f>
        <v>Employment</v>
      </c>
      <c r="V310" t="str">
        <f t="shared" si="104"/>
        <v>MD-CalvertEmployment</v>
      </c>
      <c r="W310">
        <f>VLOOKUP(V310,'NP Surrogates-Update 4.7'!A:C,2,FALSE)</f>
        <v>1.0339308317341065</v>
      </c>
      <c r="X310">
        <f>VLOOKUP(V310,'NP Surrogates-Update 4.7'!A:C,3,FALSE)</f>
        <v>1.0518639500224574</v>
      </c>
      <c r="Y310" t="s">
        <v>3053</v>
      </c>
    </row>
    <row r="311" spans="1:25" hidden="1" outlineLevel="2" x14ac:dyDescent="0.3">
      <c r="A311" s="130" t="s">
        <v>214</v>
      </c>
      <c r="B311" s="130" t="s">
        <v>16</v>
      </c>
      <c r="C311">
        <v>2401080000</v>
      </c>
      <c r="D311" s="131">
        <v>0.55078970599999999</v>
      </c>
      <c r="E311" s="129">
        <f t="shared" si="109"/>
        <v>0.56947845883516401</v>
      </c>
      <c r="F311" s="129">
        <f t="shared" si="110"/>
        <v>0.57935583578486793</v>
      </c>
      <c r="G311" s="131">
        <v>2.1184219461538498E-3</v>
      </c>
      <c r="H311" s="129">
        <f t="shared" si="111"/>
        <v>2.1903017647506343E-3</v>
      </c>
      <c r="I311" s="129">
        <f t="shared" si="112"/>
        <v>2.2282916760956498E-3</v>
      </c>
      <c r="J311" s="129">
        <f t="shared" si="115"/>
        <v>1.0339308317341065</v>
      </c>
      <c r="K311" s="129">
        <f t="shared" si="116"/>
        <v>1.0518639500224574</v>
      </c>
      <c r="L311" s="129" t="str">
        <f t="shared" si="97"/>
        <v>Employment</v>
      </c>
      <c r="M311" s="130" t="s">
        <v>24</v>
      </c>
      <c r="N311" s="130" t="s">
        <v>101</v>
      </c>
      <c r="O311" s="130" t="s">
        <v>139</v>
      </c>
      <c r="P311" s="130" t="s">
        <v>320</v>
      </c>
      <c r="Q311" s="130" t="s">
        <v>104</v>
      </c>
      <c r="R311" s="130" t="s">
        <v>56</v>
      </c>
      <c r="S311" s="129"/>
      <c r="T311" s="129"/>
      <c r="U311" s="129" t="str">
        <f>VLOOKUP(C311,'Surrogate NP'!A:B,2,FALSE)</f>
        <v>Employment</v>
      </c>
      <c r="V311" t="str">
        <f t="shared" si="104"/>
        <v>MD-CalvertEmployment</v>
      </c>
      <c r="W311">
        <f>VLOOKUP(V311,'NP Surrogates-Update 4.7'!A:C,2,FALSE)</f>
        <v>1.0339308317341065</v>
      </c>
      <c r="X311">
        <f>VLOOKUP(V311,'NP Surrogates-Update 4.7'!A:C,3,FALSE)</f>
        <v>1.0518639500224574</v>
      </c>
      <c r="Y311" t="s">
        <v>3053</v>
      </c>
    </row>
    <row r="312" spans="1:25" hidden="1" outlineLevel="2" x14ac:dyDescent="0.3">
      <c r="A312" s="130" t="s">
        <v>214</v>
      </c>
      <c r="B312" s="130" t="s">
        <v>16</v>
      </c>
      <c r="C312">
        <v>2401025000</v>
      </c>
      <c r="D312" s="131">
        <v>5.5473685579999996</v>
      </c>
      <c r="E312" s="129">
        <f t="shared" si="109"/>
        <v>5.735595387108571</v>
      </c>
      <c r="F312" s="129">
        <f t="shared" si="110"/>
        <v>5.8350770036482631</v>
      </c>
      <c r="G312" s="131">
        <v>2.1336032915384599E-2</v>
      </c>
      <c r="H312" s="129">
        <f t="shared" si="111"/>
        <v>2.2059982258109873E-2</v>
      </c>
      <c r="I312" s="129">
        <f t="shared" si="112"/>
        <v>2.2442603860185612E-2</v>
      </c>
      <c r="J312" s="129">
        <f t="shared" si="115"/>
        <v>1.0339308317341065</v>
      </c>
      <c r="K312" s="129">
        <f t="shared" si="116"/>
        <v>1.0518639500224574</v>
      </c>
      <c r="L312" s="129" t="str">
        <f t="shared" si="97"/>
        <v>Employment</v>
      </c>
      <c r="M312" s="130" t="s">
        <v>24</v>
      </c>
      <c r="N312" s="130" t="s">
        <v>101</v>
      </c>
      <c r="O312" s="130" t="s">
        <v>139</v>
      </c>
      <c r="P312" s="130" t="s">
        <v>322</v>
      </c>
      <c r="Q312" s="130" t="s">
        <v>104</v>
      </c>
      <c r="R312" s="130" t="s">
        <v>56</v>
      </c>
      <c r="S312" s="129"/>
      <c r="T312" s="129"/>
      <c r="U312" s="129" t="str">
        <f>VLOOKUP(C312,'Surrogate NP'!A:B,2,FALSE)</f>
        <v>Employment</v>
      </c>
      <c r="V312" t="str">
        <f t="shared" si="104"/>
        <v>MD-CalvertEmployment</v>
      </c>
      <c r="W312">
        <f>VLOOKUP(V312,'NP Surrogates-Update 4.7'!A:C,2,FALSE)</f>
        <v>1.0339308317341065</v>
      </c>
      <c r="X312">
        <f>VLOOKUP(V312,'NP Surrogates-Update 4.7'!A:C,3,FALSE)</f>
        <v>1.0518639500224574</v>
      </c>
      <c r="Y312" t="s">
        <v>3053</v>
      </c>
    </row>
    <row r="313" spans="1:25" hidden="1" outlineLevel="2" x14ac:dyDescent="0.3">
      <c r="A313" s="130" t="s">
        <v>214</v>
      </c>
      <c r="B313" s="130" t="s">
        <v>16</v>
      </c>
      <c r="C313">
        <v>2401090000</v>
      </c>
      <c r="D313" s="131">
        <v>0.25077069299999999</v>
      </c>
      <c r="E313" s="129">
        <f t="shared" si="109"/>
        <v>0.25927955118802826</v>
      </c>
      <c r="F313" s="129">
        <f t="shared" si="110"/>
        <v>0.26377665168884901</v>
      </c>
      <c r="G313" s="131">
        <v>9.6450266538461503E-4</v>
      </c>
      <c r="H313" s="129">
        <f t="shared" si="111"/>
        <v>9.9722904303087756E-4</v>
      </c>
      <c r="I313" s="129">
        <f t="shared" si="112"/>
        <v>1.0145255834186496E-3</v>
      </c>
      <c r="J313" s="129">
        <f t="shared" si="115"/>
        <v>1.0339308317341065</v>
      </c>
      <c r="K313" s="129">
        <f t="shared" si="116"/>
        <v>1.0518639500224574</v>
      </c>
      <c r="L313" s="129" t="str">
        <f t="shared" si="97"/>
        <v>Employment</v>
      </c>
      <c r="M313" s="130" t="s">
        <v>24</v>
      </c>
      <c r="N313" s="130" t="s">
        <v>101</v>
      </c>
      <c r="O313" s="130" t="s">
        <v>139</v>
      </c>
      <c r="P313" s="130" t="s">
        <v>324</v>
      </c>
      <c r="Q313" s="130" t="s">
        <v>104</v>
      </c>
      <c r="R313" s="130" t="s">
        <v>56</v>
      </c>
      <c r="S313" s="129"/>
      <c r="T313" s="129"/>
      <c r="U313" s="129" t="str">
        <f>VLOOKUP(C313,'Surrogate NP'!A:B,2,FALSE)</f>
        <v>Employment</v>
      </c>
      <c r="V313" t="str">
        <f t="shared" si="104"/>
        <v>MD-CalvertEmployment</v>
      </c>
      <c r="W313">
        <f>VLOOKUP(V313,'NP Surrogates-Update 4.7'!A:C,2,FALSE)</f>
        <v>1.0339308317341065</v>
      </c>
      <c r="X313">
        <f>VLOOKUP(V313,'NP Surrogates-Update 4.7'!A:C,3,FALSE)</f>
        <v>1.0518639500224574</v>
      </c>
      <c r="Y313" t="s">
        <v>3053</v>
      </c>
    </row>
    <row r="314" spans="1:25" hidden="1" outlineLevel="2" x14ac:dyDescent="0.3">
      <c r="A314" s="130" t="s">
        <v>214</v>
      </c>
      <c r="B314" s="130" t="s">
        <v>16</v>
      </c>
      <c r="C314">
        <v>2401070000</v>
      </c>
      <c r="D314" s="131">
        <v>0.117771243</v>
      </c>
      <c r="E314" s="129">
        <f t="shared" si="109"/>
        <v>0.12176731922934957</v>
      </c>
      <c r="F314" s="129">
        <f t="shared" si="110"/>
        <v>0.12387932486103467</v>
      </c>
      <c r="G314" s="131">
        <v>4.52966319230769E-4</v>
      </c>
      <c r="H314" s="129">
        <f t="shared" si="111"/>
        <v>4.683358431898058E-4</v>
      </c>
      <c r="I314" s="129">
        <f t="shared" si="112"/>
        <v>4.7645894177321006E-4</v>
      </c>
      <c r="J314" s="129">
        <f t="shared" si="115"/>
        <v>1.0339308317341065</v>
      </c>
      <c r="K314" s="129">
        <f t="shared" si="116"/>
        <v>1.0518639500224574</v>
      </c>
      <c r="L314" s="129" t="str">
        <f t="shared" si="97"/>
        <v>Employment</v>
      </c>
      <c r="M314" s="130" t="s">
        <v>24</v>
      </c>
      <c r="N314" s="130" t="s">
        <v>101</v>
      </c>
      <c r="O314" s="130" t="s">
        <v>139</v>
      </c>
      <c r="P314" s="130" t="s">
        <v>326</v>
      </c>
      <c r="Q314" s="130" t="s">
        <v>104</v>
      </c>
      <c r="R314" s="130" t="s">
        <v>56</v>
      </c>
      <c r="S314" s="129"/>
      <c r="T314" s="129"/>
      <c r="U314" s="129" t="str">
        <f>VLOOKUP(C314,'Surrogate NP'!A:B,2,FALSE)</f>
        <v>Employment</v>
      </c>
      <c r="V314" t="str">
        <f t="shared" si="104"/>
        <v>MD-CalvertEmployment</v>
      </c>
      <c r="W314">
        <f>VLOOKUP(V314,'NP Surrogates-Update 4.7'!A:C,2,FALSE)</f>
        <v>1.0339308317341065</v>
      </c>
      <c r="X314">
        <f>VLOOKUP(V314,'NP Surrogates-Update 4.7'!A:C,3,FALSE)</f>
        <v>1.0518639500224574</v>
      </c>
      <c r="Y314" t="s">
        <v>3053</v>
      </c>
    </row>
    <row r="315" spans="1:25" hidden="1" outlineLevel="2" x14ac:dyDescent="0.3">
      <c r="A315" s="130" t="s">
        <v>214</v>
      </c>
      <c r="B315" s="130" t="s">
        <v>16</v>
      </c>
      <c r="C315">
        <v>2401200000</v>
      </c>
      <c r="D315" s="131">
        <v>10.14842769</v>
      </c>
      <c r="E315" s="129">
        <f t="shared" si="109"/>
        <v>10.581614830913507</v>
      </c>
      <c r="F315" s="129">
        <f t="shared" si="110"/>
        <v>10.729203322247454</v>
      </c>
      <c r="G315" s="131">
        <v>5.15227867338462E-2</v>
      </c>
      <c r="H315" s="129">
        <f t="shared" si="111"/>
        <v>5.3722044526176307E-2</v>
      </c>
      <c r="I315" s="129">
        <f t="shared" si="112"/>
        <v>5.4471339943717889E-2</v>
      </c>
      <c r="J315" s="129">
        <f t="shared" si="115"/>
        <v>1.0426851482954702</v>
      </c>
      <c r="K315" s="129">
        <f t="shared" si="116"/>
        <v>1.0572281391746758</v>
      </c>
      <c r="L315" s="129" t="str">
        <f t="shared" si="97"/>
        <v>Population</v>
      </c>
      <c r="M315" s="130" t="s">
        <v>24</v>
      </c>
      <c r="N315" s="130" t="s">
        <v>101</v>
      </c>
      <c r="O315" s="130" t="s">
        <v>139</v>
      </c>
      <c r="P315" s="130" t="s">
        <v>149</v>
      </c>
      <c r="Q315" s="130" t="s">
        <v>104</v>
      </c>
      <c r="R315" s="130" t="s">
        <v>56</v>
      </c>
      <c r="S315" s="129"/>
      <c r="T315" s="129"/>
      <c r="U315" s="129" t="str">
        <f>VLOOKUP(C315,'Surrogate NP'!A:B,2,FALSE)</f>
        <v>Population</v>
      </c>
      <c r="V315" t="str">
        <f t="shared" si="104"/>
        <v>MD-CalvertPopulation</v>
      </c>
      <c r="W315">
        <f>VLOOKUP(V315,'NP Surrogates-Update 4.7'!A:C,2,FALSE)</f>
        <v>1.0426851482954702</v>
      </c>
      <c r="X315">
        <f>VLOOKUP(V315,'NP Surrogates-Update 4.7'!A:C,3,FALSE)</f>
        <v>1.0572281391746758</v>
      </c>
      <c r="Y315" t="s">
        <v>3051</v>
      </c>
    </row>
    <row r="316" spans="1:25" hidden="1" outlineLevel="2" x14ac:dyDescent="0.3">
      <c r="A316" s="130" t="s">
        <v>214</v>
      </c>
      <c r="B316" s="130" t="s">
        <v>16</v>
      </c>
      <c r="C316">
        <v>2401008000</v>
      </c>
      <c r="D316" s="131">
        <v>12.18299099</v>
      </c>
      <c r="E316" s="129">
        <f t="shared" si="109"/>
        <v>12.596370007299825</v>
      </c>
      <c r="F316" s="129">
        <f t="shared" si="110"/>
        <v>12.814849025829409</v>
      </c>
      <c r="G316" s="131">
        <v>4.6857657653846203E-2</v>
      </c>
      <c r="H316" s="129">
        <f t="shared" si="111"/>
        <v>4.8447576951153225E-2</v>
      </c>
      <c r="I316" s="129">
        <f t="shared" si="112"/>
        <v>4.9287880868574697E-2</v>
      </c>
      <c r="J316" s="129">
        <f t="shared" si="115"/>
        <v>1.0339308317341065</v>
      </c>
      <c r="K316" s="129">
        <f t="shared" si="116"/>
        <v>1.0518639500224574</v>
      </c>
      <c r="L316" s="129" t="str">
        <f t="shared" si="97"/>
        <v>Employment</v>
      </c>
      <c r="M316" s="130" t="s">
        <v>24</v>
      </c>
      <c r="N316" s="130" t="s">
        <v>101</v>
      </c>
      <c r="O316" s="130" t="s">
        <v>139</v>
      </c>
      <c r="P316" s="130" t="s">
        <v>151</v>
      </c>
      <c r="Q316" s="130" t="s">
        <v>104</v>
      </c>
      <c r="R316" s="130" t="s">
        <v>56</v>
      </c>
      <c r="S316" s="129"/>
      <c r="T316" s="129"/>
      <c r="U316" s="129" t="str">
        <f>VLOOKUP(C316,'Surrogate NP'!A:B,2,FALSE)</f>
        <v>Employment</v>
      </c>
      <c r="V316" t="str">
        <f t="shared" si="104"/>
        <v>MD-CalvertEmployment</v>
      </c>
      <c r="W316">
        <f>VLOOKUP(V316,'NP Surrogates-Update 4.7'!A:C,2,FALSE)</f>
        <v>1.0339308317341065</v>
      </c>
      <c r="X316">
        <f>VLOOKUP(V316,'NP Surrogates-Update 4.7'!A:C,3,FALSE)</f>
        <v>1.0518639500224574</v>
      </c>
      <c r="Y316" t="s">
        <v>3053</v>
      </c>
    </row>
    <row r="317" spans="1:25" hidden="1" outlineLevel="2" x14ac:dyDescent="0.3">
      <c r="A317" s="130" t="s">
        <v>214</v>
      </c>
      <c r="B317" s="130" t="s">
        <v>16</v>
      </c>
      <c r="C317">
        <v>2401020000</v>
      </c>
      <c r="D317" s="131">
        <v>2.2259559059999998</v>
      </c>
      <c r="E317" s="129">
        <f t="shared" si="109"/>
        <v>2.3014844412940265</v>
      </c>
      <c r="F317" s="129">
        <f t="shared" si="110"/>
        <v>2.3414027718609778</v>
      </c>
      <c r="G317" s="131">
        <v>8.5613688692307705E-3</v>
      </c>
      <c r="H317" s="129">
        <f t="shared" si="111"/>
        <v>8.8518632357462573E-3</v>
      </c>
      <c r="I317" s="129">
        <f t="shared" si="112"/>
        <v>9.0053952763883768E-3</v>
      </c>
      <c r="J317" s="129">
        <f t="shared" si="115"/>
        <v>1.0339308317341065</v>
      </c>
      <c r="K317" s="129">
        <f t="shared" si="116"/>
        <v>1.0518639500224574</v>
      </c>
      <c r="L317" s="129" t="str">
        <f t="shared" ref="L317:L381" si="117">U317</f>
        <v>Employment</v>
      </c>
      <c r="M317" s="130" t="s">
        <v>24</v>
      </c>
      <c r="N317" s="130" t="s">
        <v>101</v>
      </c>
      <c r="O317" s="130" t="s">
        <v>139</v>
      </c>
      <c r="P317" s="130" t="s">
        <v>153</v>
      </c>
      <c r="Q317" s="130" t="s">
        <v>104</v>
      </c>
      <c r="R317" s="130" t="s">
        <v>56</v>
      </c>
      <c r="S317" s="129"/>
      <c r="T317" s="129"/>
      <c r="U317" s="129" t="str">
        <f>VLOOKUP(C317,'Surrogate NP'!A:B,2,FALSE)</f>
        <v>Employment</v>
      </c>
      <c r="V317" t="str">
        <f t="shared" si="104"/>
        <v>MD-CalvertEmployment</v>
      </c>
      <c r="W317">
        <f>VLOOKUP(V317,'NP Surrogates-Update 4.7'!A:C,2,FALSE)</f>
        <v>1.0339308317341065</v>
      </c>
      <c r="X317">
        <f>VLOOKUP(V317,'NP Surrogates-Update 4.7'!A:C,3,FALSE)</f>
        <v>1.0518639500224574</v>
      </c>
      <c r="Y317" t="s">
        <v>3053</v>
      </c>
    </row>
    <row r="318" spans="1:25" hidden="1" outlineLevel="2" x14ac:dyDescent="0.3">
      <c r="A318" s="130" t="s">
        <v>214</v>
      </c>
      <c r="B318" s="130" t="s">
        <v>16</v>
      </c>
      <c r="C318">
        <v>2103004001</v>
      </c>
      <c r="D318" s="131">
        <v>2.2125385562969099E-2</v>
      </c>
      <c r="E318" s="129">
        <f t="shared" ref="E318:E349" si="118">D318*J318</f>
        <v>2.2876118297558434E-2</v>
      </c>
      <c r="F318" s="129">
        <f t="shared" ref="F318:F349" si="119">D318*K318</f>
        <v>2.3272895454034527E-2</v>
      </c>
      <c r="G318" s="131">
        <v>8.0938636099872805E-8</v>
      </c>
      <c r="H318" s="129">
        <f t="shared" ref="H318:H349" si="120">G318*J318</f>
        <v>8.3684951342165661E-8</v>
      </c>
      <c r="I318" s="129">
        <f t="shared" ref="I318:I349" si="121">G318*K318</f>
        <v>8.5136433477442467E-8</v>
      </c>
      <c r="J318" s="129">
        <f>W318</f>
        <v>1.0339308317341065</v>
      </c>
      <c r="K318" s="129">
        <f>X318</f>
        <v>1.0518639500224574</v>
      </c>
      <c r="L318" s="129" t="str">
        <f t="shared" si="117"/>
        <v>Employment</v>
      </c>
      <c r="M318" s="130" t="s">
        <v>28</v>
      </c>
      <c r="N318" s="130" t="s">
        <v>155</v>
      </c>
      <c r="O318" s="130" t="s">
        <v>35</v>
      </c>
      <c r="P318" s="130" t="s">
        <v>29</v>
      </c>
      <c r="Q318" s="130" t="s">
        <v>328</v>
      </c>
      <c r="R318" s="130" t="s">
        <v>56</v>
      </c>
      <c r="S318" s="129"/>
      <c r="T318" s="129"/>
      <c r="U318" s="129" t="str">
        <f>VLOOKUP(C318,'Surrogate NP'!A:B,2,FALSE)</f>
        <v>Employment</v>
      </c>
      <c r="V318" t="str">
        <f t="shared" ref="V318:V381" si="122">CONCATENATE(A318,U318)</f>
        <v>MD-CalvertEmployment</v>
      </c>
      <c r="W318">
        <f>VLOOKUP(V318,'NP Surrogates-Update 4.7'!A:C,2,FALSE)</f>
        <v>1.0339308317341065</v>
      </c>
      <c r="X318">
        <f>VLOOKUP(V318,'NP Surrogates-Update 4.7'!A:C,3,FALSE)</f>
        <v>1.0518639500224574</v>
      </c>
      <c r="Y318" t="s">
        <v>3053</v>
      </c>
    </row>
    <row r="319" spans="1:25" hidden="1" outlineLevel="2" x14ac:dyDescent="0.3">
      <c r="A319" s="130" t="s">
        <v>214</v>
      </c>
      <c r="B319" s="130" t="s">
        <v>16</v>
      </c>
      <c r="C319">
        <v>2103004002</v>
      </c>
      <c r="D319" s="131">
        <v>0.14384924386989201</v>
      </c>
      <c r="E319" s="129">
        <f t="shared" si="118"/>
        <v>0.14873016835871977</v>
      </c>
      <c r="F319" s="129">
        <f t="shared" si="119"/>
        <v>0.15130983386472838</v>
      </c>
      <c r="G319" s="131">
        <v>5.2622638234669601E-7</v>
      </c>
      <c r="H319" s="129">
        <f t="shared" si="120"/>
        <v>5.4408168118014934E-7</v>
      </c>
      <c r="I319" s="129">
        <f t="shared" si="121"/>
        <v>5.5351856114122354E-7</v>
      </c>
      <c r="J319" s="129">
        <f t="shared" ref="J319:J333" si="123">W319</f>
        <v>1.0339308317341065</v>
      </c>
      <c r="K319" s="129">
        <f t="shared" ref="K319:K333" si="124">X319</f>
        <v>1.0518639500224574</v>
      </c>
      <c r="L319" s="129" t="str">
        <f t="shared" si="117"/>
        <v>Employment</v>
      </c>
      <c r="M319" s="130" t="s">
        <v>28</v>
      </c>
      <c r="N319" s="130" t="s">
        <v>155</v>
      </c>
      <c r="O319" s="130" t="s">
        <v>35</v>
      </c>
      <c r="P319" s="130" t="s">
        <v>29</v>
      </c>
      <c r="Q319" s="130" t="s">
        <v>330</v>
      </c>
      <c r="R319" s="130" t="s">
        <v>56</v>
      </c>
      <c r="S319" s="129"/>
      <c r="T319" s="129"/>
      <c r="U319" s="129" t="str">
        <f>VLOOKUP(C319,'Surrogate NP'!A:B,2,FALSE)</f>
        <v>Employment</v>
      </c>
      <c r="V319" t="str">
        <f t="shared" si="122"/>
        <v>MD-CalvertEmployment</v>
      </c>
      <c r="W319">
        <f>VLOOKUP(V319,'NP Surrogates-Update 4.7'!A:C,2,FALSE)</f>
        <v>1.0339308317341065</v>
      </c>
      <c r="X319">
        <f>VLOOKUP(V319,'NP Surrogates-Update 4.7'!A:C,3,FALSE)</f>
        <v>1.0518639500224574</v>
      </c>
      <c r="Y319" t="s">
        <v>3053</v>
      </c>
    </row>
    <row r="320" spans="1:25" hidden="1" outlineLevel="2" x14ac:dyDescent="0.3">
      <c r="A320" s="130" t="s">
        <v>214</v>
      </c>
      <c r="B320" s="130" t="s">
        <v>16</v>
      </c>
      <c r="C320">
        <v>2103011000</v>
      </c>
      <c r="D320" s="131">
        <v>4.5477326999989999E-4</v>
      </c>
      <c r="E320" s="129">
        <f t="shared" si="118"/>
        <v>4.7020410530143597E-4</v>
      </c>
      <c r="F320" s="129">
        <f t="shared" si="119"/>
        <v>4.7835960814672431E-4</v>
      </c>
      <c r="G320" s="205">
        <v>1.66364233986852E-9</v>
      </c>
      <c r="H320" s="129">
        <f t="shared" si="120"/>
        <v>1.720091108168334E-9</v>
      </c>
      <c r="I320" s="129">
        <f t="shared" si="121"/>
        <v>1.749925403038705E-9</v>
      </c>
      <c r="J320" s="129">
        <f t="shared" si="123"/>
        <v>1.0339308317341065</v>
      </c>
      <c r="K320" s="129">
        <f t="shared" si="124"/>
        <v>1.0518639500224574</v>
      </c>
      <c r="L320" s="129" t="str">
        <f t="shared" si="117"/>
        <v>Employment</v>
      </c>
      <c r="M320" s="130" t="s">
        <v>28</v>
      </c>
      <c r="N320" s="130" t="s">
        <v>155</v>
      </c>
      <c r="O320" s="130" t="s">
        <v>35</v>
      </c>
      <c r="P320" s="130" t="s">
        <v>332</v>
      </c>
      <c r="Q320" s="130" t="s">
        <v>156</v>
      </c>
      <c r="R320" s="130" t="s">
        <v>56</v>
      </c>
      <c r="S320" s="129"/>
      <c r="T320" s="129"/>
      <c r="U320" s="129" t="str">
        <f>VLOOKUP(C320,'Surrogate NP'!A:B,2,FALSE)</f>
        <v>Employment</v>
      </c>
      <c r="V320" t="str">
        <f t="shared" si="122"/>
        <v>MD-CalvertEmployment</v>
      </c>
      <c r="W320">
        <f>VLOOKUP(V320,'NP Surrogates-Update 4.7'!A:C,2,FALSE)</f>
        <v>1.0339308317341065</v>
      </c>
      <c r="X320">
        <f>VLOOKUP(V320,'NP Surrogates-Update 4.7'!A:C,3,FALSE)</f>
        <v>1.0518639500224574</v>
      </c>
      <c r="Y320" t="s">
        <v>3053</v>
      </c>
    </row>
    <row r="321" spans="1:25" hidden="1" outlineLevel="2" x14ac:dyDescent="0.3">
      <c r="A321" s="130" t="s">
        <v>214</v>
      </c>
      <c r="B321" s="130" t="s">
        <v>16</v>
      </c>
      <c r="C321">
        <v>2103007000</v>
      </c>
      <c r="D321" s="131">
        <v>5.86261652969821E-2</v>
      </c>
      <c r="E321" s="129">
        <f t="shared" si="118"/>
        <v>6.0615399846889913E-2</v>
      </c>
      <c r="F321" s="129">
        <f t="shared" si="119"/>
        <v>6.1666749803953105E-2</v>
      </c>
      <c r="G321" s="131">
        <v>1.8342123160026099E-4</v>
      </c>
      <c r="H321" s="129">
        <f t="shared" si="120"/>
        <v>1.8964486654615202E-4</v>
      </c>
      <c r="I321" s="129">
        <f t="shared" si="121"/>
        <v>1.929341811890345E-4</v>
      </c>
      <c r="J321" s="129">
        <f t="shared" si="123"/>
        <v>1.0339308317341065</v>
      </c>
      <c r="K321" s="129">
        <f t="shared" si="124"/>
        <v>1.0518639500224574</v>
      </c>
      <c r="L321" s="129" t="str">
        <f t="shared" si="117"/>
        <v>Employment</v>
      </c>
      <c r="M321" s="130" t="s">
        <v>30</v>
      </c>
      <c r="N321" s="130" t="s">
        <v>155</v>
      </c>
      <c r="O321" s="130" t="s">
        <v>35</v>
      </c>
      <c r="P321" s="130" t="s">
        <v>31</v>
      </c>
      <c r="Q321" s="130" t="s">
        <v>156</v>
      </c>
      <c r="R321" s="130" t="s">
        <v>56</v>
      </c>
      <c r="S321" s="129"/>
      <c r="T321" s="129"/>
      <c r="U321" s="129" t="str">
        <f>VLOOKUP(C321,'Surrogate NP'!A:B,2,FALSE)</f>
        <v>Employment</v>
      </c>
      <c r="V321" t="str">
        <f t="shared" si="122"/>
        <v>MD-CalvertEmployment</v>
      </c>
      <c r="W321">
        <f>VLOOKUP(V321,'NP Surrogates-Update 4.7'!A:C,2,FALSE)</f>
        <v>1.0339308317341065</v>
      </c>
      <c r="X321">
        <f>VLOOKUP(V321,'NP Surrogates-Update 4.7'!A:C,3,FALSE)</f>
        <v>1.0518639500224574</v>
      </c>
      <c r="Y321" t="s">
        <v>3053</v>
      </c>
    </row>
    <row r="322" spans="1:25" hidden="1" outlineLevel="2" x14ac:dyDescent="0.3">
      <c r="A322" s="130" t="s">
        <v>214</v>
      </c>
      <c r="B322" s="130" t="s">
        <v>16</v>
      </c>
      <c r="C322">
        <v>2103006000</v>
      </c>
      <c r="D322" s="131">
        <v>1.1676579323594301</v>
      </c>
      <c r="E322" s="129">
        <f t="shared" si="118"/>
        <v>1.2072775371853126</v>
      </c>
      <c r="F322" s="129">
        <f t="shared" si="119"/>
        <v>1.2282172850066455</v>
      </c>
      <c r="G322" s="131">
        <v>3.65320254115624E-3</v>
      </c>
      <c r="H322" s="129">
        <f t="shared" si="120"/>
        <v>3.7771587418708227E-3</v>
      </c>
      <c r="I322" s="129">
        <f t="shared" si="121"/>
        <v>3.8426720551726816E-3</v>
      </c>
      <c r="J322" s="129">
        <f t="shared" si="123"/>
        <v>1.0339308317341065</v>
      </c>
      <c r="K322" s="129">
        <f t="shared" si="124"/>
        <v>1.0518639500224574</v>
      </c>
      <c r="L322" s="129" t="str">
        <f t="shared" si="117"/>
        <v>Employment</v>
      </c>
      <c r="M322" s="130" t="s">
        <v>32</v>
      </c>
      <c r="N322" s="130" t="s">
        <v>155</v>
      </c>
      <c r="O322" s="130" t="s">
        <v>35</v>
      </c>
      <c r="P322" s="130" t="s">
        <v>33</v>
      </c>
      <c r="Q322" s="130" t="s">
        <v>158</v>
      </c>
      <c r="R322" s="130" t="s">
        <v>56</v>
      </c>
      <c r="S322" s="129"/>
      <c r="T322" s="129"/>
      <c r="U322" s="129" t="str">
        <f>VLOOKUP(C322,'Surrogate NP'!A:B,2,FALSE)</f>
        <v>Employment</v>
      </c>
      <c r="V322" t="str">
        <f t="shared" si="122"/>
        <v>MD-CalvertEmployment</v>
      </c>
      <c r="W322">
        <f>VLOOKUP(V322,'NP Surrogates-Update 4.7'!A:C,2,FALSE)</f>
        <v>1.0339308317341065</v>
      </c>
      <c r="X322">
        <f>VLOOKUP(V322,'NP Surrogates-Update 4.7'!A:C,3,FALSE)</f>
        <v>1.0518639500224574</v>
      </c>
      <c r="Y322" t="s">
        <v>3053</v>
      </c>
    </row>
    <row r="323" spans="1:25" hidden="1" outlineLevel="2" x14ac:dyDescent="0.3">
      <c r="A323" s="130" t="s">
        <v>214</v>
      </c>
      <c r="B323" s="130" t="s">
        <v>16</v>
      </c>
      <c r="C323">
        <v>2103008000</v>
      </c>
      <c r="D323" s="131">
        <v>6.1934185599425602E-2</v>
      </c>
      <c r="E323" s="129">
        <f t="shared" si="118"/>
        <v>6.4035664029588629E-2</v>
      </c>
      <c r="F323" s="129">
        <f t="shared" si="119"/>
        <v>6.5146337106035804E-2</v>
      </c>
      <c r="G323" s="131">
        <v>2.26566379876509E-7</v>
      </c>
      <c r="H323" s="129">
        <f t="shared" si="120"/>
        <v>2.3425396558870447E-7</v>
      </c>
      <c r="I323" s="129">
        <f t="shared" si="121"/>
        <v>2.3831700727919334E-7</v>
      </c>
      <c r="J323" s="129">
        <f t="shared" si="123"/>
        <v>1.0339308317341065</v>
      </c>
      <c r="K323" s="129">
        <f t="shared" si="124"/>
        <v>1.0518639500224574</v>
      </c>
      <c r="L323" s="129" t="str">
        <f t="shared" si="117"/>
        <v>Employment</v>
      </c>
      <c r="M323" s="130" t="s">
        <v>334</v>
      </c>
      <c r="N323" s="130" t="s">
        <v>155</v>
      </c>
      <c r="O323" s="130" t="s">
        <v>35</v>
      </c>
      <c r="P323" s="130" t="s">
        <v>171</v>
      </c>
      <c r="Q323" s="130" t="s">
        <v>159</v>
      </c>
      <c r="R323" s="130" t="s">
        <v>56</v>
      </c>
      <c r="S323" s="129"/>
      <c r="T323" s="129"/>
      <c r="U323" s="129" t="str">
        <f>VLOOKUP(C323,'Surrogate NP'!A:B,2,FALSE)</f>
        <v>Employment</v>
      </c>
      <c r="V323" t="str">
        <f t="shared" si="122"/>
        <v>MD-CalvertEmployment</v>
      </c>
      <c r="W323">
        <f>VLOOKUP(V323,'NP Surrogates-Update 4.7'!A:C,2,FALSE)</f>
        <v>1.0339308317341065</v>
      </c>
      <c r="X323">
        <f>VLOOKUP(V323,'NP Surrogates-Update 4.7'!A:C,3,FALSE)</f>
        <v>1.0518639500224574</v>
      </c>
      <c r="Y323" t="s">
        <v>3053</v>
      </c>
    </row>
    <row r="324" spans="1:25" hidden="1" outlineLevel="2" x14ac:dyDescent="0.3">
      <c r="A324" s="130" t="s">
        <v>214</v>
      </c>
      <c r="B324" s="130" t="s">
        <v>16</v>
      </c>
      <c r="C324">
        <v>2102001000</v>
      </c>
      <c r="D324" s="131">
        <v>2.8259699109414799E-2</v>
      </c>
      <c r="E324" s="129">
        <f t="shared" si="118"/>
        <v>2.8259699109414799E-2</v>
      </c>
      <c r="F324" s="129">
        <f t="shared" si="119"/>
        <v>2.8259699109414799E-2</v>
      </c>
      <c r="G324" s="131">
        <v>0</v>
      </c>
      <c r="H324" s="129">
        <f t="shared" si="120"/>
        <v>0</v>
      </c>
      <c r="I324" s="129">
        <f t="shared" si="121"/>
        <v>0</v>
      </c>
      <c r="J324" s="129">
        <f t="shared" si="123"/>
        <v>1</v>
      </c>
      <c r="K324" s="129">
        <f t="shared" si="124"/>
        <v>1</v>
      </c>
      <c r="L324" s="129" t="str">
        <f t="shared" si="117"/>
        <v>No Growth</v>
      </c>
      <c r="M324" s="130" t="s">
        <v>336</v>
      </c>
      <c r="N324" s="130" t="s">
        <v>155</v>
      </c>
      <c r="O324" s="130" t="s">
        <v>36</v>
      </c>
      <c r="P324" s="130" t="s">
        <v>337</v>
      </c>
      <c r="Q324" s="130" t="s">
        <v>159</v>
      </c>
      <c r="R324" s="130" t="s">
        <v>56</v>
      </c>
      <c r="S324" s="129"/>
      <c r="T324" s="129"/>
      <c r="U324" s="129" t="str">
        <f>VLOOKUP(C324,'Surrogate NP'!A:B,2,FALSE)</f>
        <v>No Growth</v>
      </c>
      <c r="V324" t="str">
        <f t="shared" si="122"/>
        <v>MD-CalvertNo Growth</v>
      </c>
      <c r="W324">
        <f>VLOOKUP(V324,'NP Surrogates-Update 4.7'!A:C,2,FALSE)</f>
        <v>1</v>
      </c>
      <c r="X324">
        <f>VLOOKUP(V324,'NP Surrogates-Update 4.7'!A:C,3,FALSE)</f>
        <v>1</v>
      </c>
      <c r="Y324" t="s">
        <v>3049</v>
      </c>
    </row>
    <row r="325" spans="1:25" hidden="1" outlineLevel="2" x14ac:dyDescent="0.3">
      <c r="A325" s="130" t="s">
        <v>214</v>
      </c>
      <c r="B325" s="130" t="s">
        <v>16</v>
      </c>
      <c r="C325">
        <v>2102002000</v>
      </c>
      <c r="D325" s="131">
        <v>6.16273683206107E-2</v>
      </c>
      <c r="E325" s="129">
        <f t="shared" si="118"/>
        <v>6.16273683206107E-2</v>
      </c>
      <c r="F325" s="129">
        <f t="shared" si="119"/>
        <v>6.16273683206107E-2</v>
      </c>
      <c r="G325" s="131">
        <v>1.9752361641221401E-4</v>
      </c>
      <c r="H325" s="129">
        <f t="shared" si="120"/>
        <v>1.9752361641221401E-4</v>
      </c>
      <c r="I325" s="129">
        <f t="shared" si="121"/>
        <v>1.9752361641221401E-4</v>
      </c>
      <c r="J325" s="129">
        <f t="shared" si="123"/>
        <v>1</v>
      </c>
      <c r="K325" s="129">
        <f t="shared" si="124"/>
        <v>1</v>
      </c>
      <c r="L325" s="129" t="str">
        <f t="shared" si="117"/>
        <v>No Growth</v>
      </c>
      <c r="M325" s="130" t="s">
        <v>336</v>
      </c>
      <c r="N325" s="130" t="s">
        <v>155</v>
      </c>
      <c r="O325" s="130" t="s">
        <v>36</v>
      </c>
      <c r="P325" s="130" t="s">
        <v>339</v>
      </c>
      <c r="Q325" s="130" t="s">
        <v>159</v>
      </c>
      <c r="R325" s="130" t="s">
        <v>56</v>
      </c>
      <c r="S325" s="129"/>
      <c r="T325" s="129"/>
      <c r="U325" s="129" t="str">
        <f>VLOOKUP(C325,'Surrogate NP'!A:B,2,FALSE)</f>
        <v>No Growth</v>
      </c>
      <c r="V325" t="str">
        <f t="shared" si="122"/>
        <v>MD-CalvertNo Growth</v>
      </c>
      <c r="W325">
        <f>VLOOKUP(V325,'NP Surrogates-Update 4.7'!A:C,2,FALSE)</f>
        <v>1</v>
      </c>
      <c r="X325">
        <f>VLOOKUP(V325,'NP Surrogates-Update 4.7'!A:C,3,FALSE)</f>
        <v>1</v>
      </c>
      <c r="Y325" t="s">
        <v>3049</v>
      </c>
    </row>
    <row r="326" spans="1:25" hidden="1" outlineLevel="2" x14ac:dyDescent="0.3">
      <c r="A326" s="130" t="s">
        <v>214</v>
      </c>
      <c r="B326" s="130" t="s">
        <v>16</v>
      </c>
      <c r="C326">
        <v>2102008000</v>
      </c>
      <c r="D326" s="131">
        <v>2.2504840000000002E-2</v>
      </c>
      <c r="E326" s="129">
        <f t="shared" si="118"/>
        <v>2.2504840000000002E-2</v>
      </c>
      <c r="F326" s="129">
        <f t="shared" si="119"/>
        <v>2.2504840000000002E-2</v>
      </c>
      <c r="G326" s="131">
        <v>7.0327625000000002E-5</v>
      </c>
      <c r="H326" s="129">
        <f t="shared" si="120"/>
        <v>7.0327625000000002E-5</v>
      </c>
      <c r="I326" s="129">
        <f t="shared" si="121"/>
        <v>7.0327625000000002E-5</v>
      </c>
      <c r="J326" s="129">
        <f t="shared" si="123"/>
        <v>1</v>
      </c>
      <c r="K326" s="129">
        <f t="shared" si="124"/>
        <v>1</v>
      </c>
      <c r="L326" s="129" t="str">
        <f t="shared" si="117"/>
        <v>No Growth</v>
      </c>
      <c r="M326" s="130" t="s">
        <v>342</v>
      </c>
      <c r="N326" s="130" t="s">
        <v>155</v>
      </c>
      <c r="O326" s="130" t="s">
        <v>36</v>
      </c>
      <c r="P326" s="130" t="s">
        <v>171</v>
      </c>
      <c r="Q326" s="130" t="s">
        <v>159</v>
      </c>
      <c r="R326" s="130" t="s">
        <v>56</v>
      </c>
      <c r="S326" s="129"/>
      <c r="T326" s="129"/>
      <c r="U326" s="129" t="str">
        <f>VLOOKUP(C326,'Surrogate NP'!A:B,2,FALSE)</f>
        <v>No Growth</v>
      </c>
      <c r="V326" t="str">
        <f t="shared" si="122"/>
        <v>MD-CalvertNo Growth</v>
      </c>
      <c r="W326">
        <f>VLOOKUP(V326,'NP Surrogates-Update 4.7'!A:C,2,FALSE)</f>
        <v>1</v>
      </c>
      <c r="X326">
        <f>VLOOKUP(V326,'NP Surrogates-Update 4.7'!A:C,3,FALSE)</f>
        <v>1</v>
      </c>
      <c r="Y326" t="s">
        <v>3049</v>
      </c>
    </row>
    <row r="327" spans="1:25" hidden="1" outlineLevel="2" x14ac:dyDescent="0.3">
      <c r="A327" s="130" t="s">
        <v>214</v>
      </c>
      <c r="B327" s="130" t="s">
        <v>16</v>
      </c>
      <c r="C327">
        <v>2104004000</v>
      </c>
      <c r="D327" s="131">
        <v>0.73079123000000001</v>
      </c>
      <c r="E327" s="129">
        <f t="shared" si="118"/>
        <v>0.78319285834433761</v>
      </c>
      <c r="F327" s="129">
        <f t="shared" si="119"/>
        <v>0.79963094174130323</v>
      </c>
      <c r="G327" s="131">
        <v>2.3246657697531501E-6</v>
      </c>
      <c r="H327" s="129">
        <f t="shared" si="120"/>
        <v>2.4913567023898323E-6</v>
      </c>
      <c r="I327" s="129">
        <f t="shared" si="121"/>
        <v>2.5436466700640113E-6</v>
      </c>
      <c r="J327" s="129">
        <f t="shared" si="123"/>
        <v>1.0717053327861332</v>
      </c>
      <c r="K327" s="129">
        <f t="shared" si="124"/>
        <v>1.0941988750211236</v>
      </c>
      <c r="L327" s="129" t="str">
        <f t="shared" si="117"/>
        <v>Household</v>
      </c>
      <c r="M327" s="130" t="s">
        <v>161</v>
      </c>
      <c r="N327" s="130" t="s">
        <v>155</v>
      </c>
      <c r="O327" s="130" t="s">
        <v>162</v>
      </c>
      <c r="P327" s="130" t="s">
        <v>29</v>
      </c>
      <c r="Q327" s="130" t="s">
        <v>156</v>
      </c>
      <c r="R327" s="130" t="s">
        <v>56</v>
      </c>
      <c r="S327" s="129"/>
      <c r="T327" s="129"/>
      <c r="U327" s="129" t="str">
        <f>VLOOKUP(C327,'Surrogate NP'!A:B,2,FALSE)</f>
        <v>Household</v>
      </c>
      <c r="V327" t="str">
        <f t="shared" si="122"/>
        <v>MD-CalvertHousehold</v>
      </c>
      <c r="W327">
        <f>VLOOKUP(V327,'NP Surrogates-Update 4.7'!A:C,2,FALSE)</f>
        <v>1.0717053327861332</v>
      </c>
      <c r="X327">
        <f>VLOOKUP(V327,'NP Surrogates-Update 4.7'!A:C,3,FALSE)</f>
        <v>1.0941988750211236</v>
      </c>
      <c r="Y327" t="s">
        <v>3054</v>
      </c>
    </row>
    <row r="328" spans="1:25" hidden="1" outlineLevel="2" x14ac:dyDescent="0.3">
      <c r="A328" s="130" t="s">
        <v>214</v>
      </c>
      <c r="B328" s="130" t="s">
        <v>16</v>
      </c>
      <c r="C328">
        <v>2104009000</v>
      </c>
      <c r="D328" s="131">
        <v>1.8007202546730099</v>
      </c>
      <c r="E328" s="129">
        <f t="shared" si="118"/>
        <v>1.9298414997890687</v>
      </c>
      <c r="F328" s="129">
        <f t="shared" si="119"/>
        <v>1.9703460768909586</v>
      </c>
      <c r="G328" s="131">
        <v>6.4606876932789996E-4</v>
      </c>
      <c r="H328" s="129">
        <f t="shared" si="120"/>
        <v>6.923953454352846E-4</v>
      </c>
      <c r="I328" s="129">
        <f t="shared" si="121"/>
        <v>7.0692772058486997E-4</v>
      </c>
      <c r="J328" s="129">
        <f t="shared" si="123"/>
        <v>1.0717053327861332</v>
      </c>
      <c r="K328" s="129">
        <f t="shared" si="124"/>
        <v>1.0941988750211236</v>
      </c>
      <c r="L328" s="129" t="str">
        <f t="shared" si="117"/>
        <v>Household</v>
      </c>
      <c r="M328" s="130" t="s">
        <v>164</v>
      </c>
      <c r="N328" s="130" t="s">
        <v>155</v>
      </c>
      <c r="O328" s="130" t="s">
        <v>162</v>
      </c>
      <c r="P328" s="130" t="s">
        <v>165</v>
      </c>
      <c r="Q328" s="130" t="s">
        <v>156</v>
      </c>
      <c r="R328" s="130" t="s">
        <v>56</v>
      </c>
      <c r="S328" s="129"/>
      <c r="T328" s="129"/>
      <c r="U328" s="129" t="str">
        <f>VLOOKUP(C328,'Surrogate NP'!A:B,2,FALSE)</f>
        <v>Household</v>
      </c>
      <c r="V328" t="str">
        <f t="shared" si="122"/>
        <v>MD-CalvertHousehold</v>
      </c>
      <c r="W328">
        <f>VLOOKUP(V328,'NP Surrogates-Update 4.7'!A:C,2,FALSE)</f>
        <v>1.0717053327861332</v>
      </c>
      <c r="X328">
        <f>VLOOKUP(V328,'NP Surrogates-Update 4.7'!A:C,3,FALSE)</f>
        <v>1.0941988750211236</v>
      </c>
      <c r="Y328" t="s">
        <v>3054</v>
      </c>
    </row>
    <row r="329" spans="1:25" hidden="1" outlineLevel="2" x14ac:dyDescent="0.3">
      <c r="A329" s="130" t="s">
        <v>214</v>
      </c>
      <c r="B329" s="130" t="s">
        <v>16</v>
      </c>
      <c r="C329">
        <v>2104011000</v>
      </c>
      <c r="D329" s="131">
        <v>8.0083238666666008E-3</v>
      </c>
      <c r="E329" s="129">
        <f t="shared" si="118"/>
        <v>8.5825633945850622E-3</v>
      </c>
      <c r="F329" s="129">
        <f t="shared" si="119"/>
        <v>8.7626989657114095E-3</v>
      </c>
      <c r="G329" s="131">
        <v>2.8732547054378902E-6</v>
      </c>
      <c r="H329" s="129">
        <f t="shared" si="120"/>
        <v>3.0792823902706374E-6</v>
      </c>
      <c r="I329" s="129">
        <f t="shared" si="121"/>
        <v>3.1439120663392892E-6</v>
      </c>
      <c r="J329" s="129">
        <f t="shared" si="123"/>
        <v>1.0717053327861332</v>
      </c>
      <c r="K329" s="129">
        <f t="shared" si="124"/>
        <v>1.0941988750211236</v>
      </c>
      <c r="L329" s="129" t="str">
        <f t="shared" si="117"/>
        <v>Household</v>
      </c>
      <c r="M329" s="130" t="s">
        <v>161</v>
      </c>
      <c r="N329" s="130" t="s">
        <v>155</v>
      </c>
      <c r="O329" s="130" t="s">
        <v>162</v>
      </c>
      <c r="P329" s="130" t="s">
        <v>332</v>
      </c>
      <c r="Q329" s="130" t="s">
        <v>344</v>
      </c>
      <c r="R329" s="130" t="s">
        <v>56</v>
      </c>
      <c r="S329" s="129"/>
      <c r="T329" s="129"/>
      <c r="U329" s="129" t="str">
        <f>VLOOKUP(C329,'Surrogate NP'!A:B,2,FALSE)</f>
        <v>Household</v>
      </c>
      <c r="V329" t="str">
        <f t="shared" si="122"/>
        <v>MD-CalvertHousehold</v>
      </c>
      <c r="W329">
        <f>VLOOKUP(V329,'NP Surrogates-Update 4.7'!A:C,2,FALSE)</f>
        <v>1.0717053327861332</v>
      </c>
      <c r="X329">
        <f>VLOOKUP(V329,'NP Surrogates-Update 4.7'!A:C,3,FALSE)</f>
        <v>1.0941988750211236</v>
      </c>
      <c r="Y329" t="s">
        <v>3054</v>
      </c>
    </row>
    <row r="330" spans="1:25" hidden="1" outlineLevel="2" x14ac:dyDescent="0.3">
      <c r="A330" s="130" t="s">
        <v>214</v>
      </c>
      <c r="B330" s="130" t="s">
        <v>16</v>
      </c>
      <c r="C330">
        <v>2104007000</v>
      </c>
      <c r="D330" s="131">
        <v>0.62615230028211299</v>
      </c>
      <c r="E330" s="129">
        <f t="shared" si="118"/>
        <v>0.67105075934864478</v>
      </c>
      <c r="F330" s="129">
        <f t="shared" si="119"/>
        <v>0.68513514256057684</v>
      </c>
      <c r="G330" s="131">
        <v>1.7034926226168201E-3</v>
      </c>
      <c r="H330" s="129">
        <f t="shared" si="120"/>
        <v>1.825642128020282E-3</v>
      </c>
      <c r="I330" s="129">
        <f t="shared" si="121"/>
        <v>1.8639597112741079E-3</v>
      </c>
      <c r="J330" s="129">
        <f t="shared" si="123"/>
        <v>1.0717053327861332</v>
      </c>
      <c r="K330" s="129">
        <f t="shared" si="124"/>
        <v>1.0941988750211236</v>
      </c>
      <c r="L330" s="129" t="str">
        <f t="shared" si="117"/>
        <v>Household</v>
      </c>
      <c r="M330" s="130" t="s">
        <v>167</v>
      </c>
      <c r="N330" s="130" t="s">
        <v>155</v>
      </c>
      <c r="O330" s="130" t="s">
        <v>162</v>
      </c>
      <c r="P330" s="130" t="s">
        <v>31</v>
      </c>
      <c r="Q330" s="130" t="s">
        <v>156</v>
      </c>
      <c r="R330" s="130" t="s">
        <v>56</v>
      </c>
      <c r="S330" s="129"/>
      <c r="T330" s="129"/>
      <c r="U330" s="129" t="str">
        <f>VLOOKUP(C330,'Surrogate NP'!A:B,2,FALSE)</f>
        <v>Household</v>
      </c>
      <c r="V330" t="str">
        <f t="shared" si="122"/>
        <v>MD-CalvertHousehold</v>
      </c>
      <c r="W330">
        <f>VLOOKUP(V330,'NP Surrogates-Update 4.7'!A:C,2,FALSE)</f>
        <v>1.0717053327861332</v>
      </c>
      <c r="X330">
        <f>VLOOKUP(V330,'NP Surrogates-Update 4.7'!A:C,3,FALSE)</f>
        <v>1.0941988750211236</v>
      </c>
      <c r="Y330" t="s">
        <v>3054</v>
      </c>
    </row>
    <row r="331" spans="1:25" hidden="1" outlineLevel="2" x14ac:dyDescent="0.3">
      <c r="A331" s="130" t="s">
        <v>214</v>
      </c>
      <c r="B331" s="130" t="s">
        <v>16</v>
      </c>
      <c r="C331">
        <v>2104006000</v>
      </c>
      <c r="D331" s="131">
        <v>0.33485110234231402</v>
      </c>
      <c r="E331" s="129">
        <f t="shared" si="118"/>
        <v>0.35886171206957318</v>
      </c>
      <c r="F331" s="129">
        <f t="shared" si="119"/>
        <v>0.36639369948254313</v>
      </c>
      <c r="G331" s="131">
        <v>9.1098664375782105E-4</v>
      </c>
      <c r="H331" s="129">
        <f t="shared" si="120"/>
        <v>9.7630924421219817E-4</v>
      </c>
      <c r="I331" s="129">
        <f t="shared" si="121"/>
        <v>9.9680056075907692E-4</v>
      </c>
      <c r="J331" s="129">
        <f t="shared" si="123"/>
        <v>1.0717053327861332</v>
      </c>
      <c r="K331" s="129">
        <f t="shared" si="124"/>
        <v>1.0941988750211236</v>
      </c>
      <c r="L331" s="129" t="str">
        <f t="shared" si="117"/>
        <v>Household</v>
      </c>
      <c r="M331" s="130" t="s">
        <v>169</v>
      </c>
      <c r="N331" s="130" t="s">
        <v>155</v>
      </c>
      <c r="O331" s="130" t="s">
        <v>162</v>
      </c>
      <c r="P331" s="130" t="s">
        <v>33</v>
      </c>
      <c r="Q331" s="130" t="s">
        <v>156</v>
      </c>
      <c r="R331" s="130" t="s">
        <v>56</v>
      </c>
      <c r="S331" s="129"/>
      <c r="T331" s="129"/>
      <c r="U331" s="129" t="str">
        <f>VLOOKUP(C331,'Surrogate NP'!A:B,2,FALSE)</f>
        <v>Household</v>
      </c>
      <c r="V331" t="str">
        <f t="shared" si="122"/>
        <v>MD-CalvertHousehold</v>
      </c>
      <c r="W331">
        <f>VLOOKUP(V331,'NP Surrogates-Update 4.7'!A:C,2,FALSE)</f>
        <v>1.0717053327861332</v>
      </c>
      <c r="X331">
        <f>VLOOKUP(V331,'NP Surrogates-Update 4.7'!A:C,3,FALSE)</f>
        <v>1.0941988750211236</v>
      </c>
      <c r="Y331" t="s">
        <v>3054</v>
      </c>
    </row>
    <row r="332" spans="1:25" hidden="1" outlineLevel="2" x14ac:dyDescent="0.3">
      <c r="A332" s="130" t="s">
        <v>214</v>
      </c>
      <c r="B332" s="130" t="s">
        <v>16</v>
      </c>
      <c r="C332">
        <v>2104008100</v>
      </c>
      <c r="D332" s="131">
        <v>7.6238153043612797</v>
      </c>
      <c r="E332" s="129">
        <f t="shared" si="118"/>
        <v>8.1704835178605215</v>
      </c>
      <c r="F332" s="129">
        <f t="shared" si="119"/>
        <v>8.3419701294009379</v>
      </c>
      <c r="G332" s="131">
        <v>2.7352993661785199E-3</v>
      </c>
      <c r="H332" s="129">
        <f t="shared" si="120"/>
        <v>2.93143491750005E-3</v>
      </c>
      <c r="I332" s="129">
        <f t="shared" si="121"/>
        <v>2.9929614893185285E-3</v>
      </c>
      <c r="J332" s="129">
        <f t="shared" si="123"/>
        <v>1.0717053327861332</v>
      </c>
      <c r="K332" s="129">
        <f t="shared" si="124"/>
        <v>1.0941988750211236</v>
      </c>
      <c r="L332" s="129" t="str">
        <f t="shared" si="117"/>
        <v>Household</v>
      </c>
      <c r="M332" s="130" t="s">
        <v>164</v>
      </c>
      <c r="N332" s="130" t="s">
        <v>155</v>
      </c>
      <c r="O332" s="130" t="s">
        <v>162</v>
      </c>
      <c r="P332" s="130" t="s">
        <v>171</v>
      </c>
      <c r="Q332" s="130" t="s">
        <v>172</v>
      </c>
      <c r="R332" s="130" t="s">
        <v>56</v>
      </c>
      <c r="S332" s="129"/>
      <c r="T332" s="129"/>
      <c r="U332" s="129" t="str">
        <f>VLOOKUP(C332,'Surrogate NP'!A:B,2,FALSE)</f>
        <v>Household</v>
      </c>
      <c r="V332" t="str">
        <f t="shared" si="122"/>
        <v>MD-CalvertHousehold</v>
      </c>
      <c r="W332">
        <f>VLOOKUP(V332,'NP Surrogates-Update 4.7'!A:C,2,FALSE)</f>
        <v>1.0717053327861332</v>
      </c>
      <c r="X332">
        <f>VLOOKUP(V332,'NP Surrogates-Update 4.7'!A:C,3,FALSE)</f>
        <v>1.0941988750211236</v>
      </c>
      <c r="Y332" t="s">
        <v>3054</v>
      </c>
    </row>
    <row r="333" spans="1:25" hidden="1" outlineLevel="2" x14ac:dyDescent="0.3">
      <c r="A333" s="130" t="s">
        <v>214</v>
      </c>
      <c r="B333" s="130" t="s">
        <v>16</v>
      </c>
      <c r="C333">
        <v>2104008510</v>
      </c>
      <c r="D333" s="131">
        <v>3.2460272173662101</v>
      </c>
      <c r="E333" s="129">
        <f t="shared" si="118"/>
        <v>3.4787846792203001</v>
      </c>
      <c r="F333" s="129">
        <f t="shared" si="119"/>
        <v>3.5517993295300552</v>
      </c>
      <c r="G333" s="131">
        <v>1.1646211031871099E-3</v>
      </c>
      <c r="H333" s="129">
        <f t="shared" si="120"/>
        <v>1.2481306469608953E-3</v>
      </c>
      <c r="I333" s="129">
        <f t="shared" si="121"/>
        <v>1.2743271009331956E-3</v>
      </c>
      <c r="J333" s="129">
        <f t="shared" si="123"/>
        <v>1.0717053327861332</v>
      </c>
      <c r="K333" s="129">
        <f t="shared" si="124"/>
        <v>1.0941988750211236</v>
      </c>
      <c r="L333" s="129" t="str">
        <f t="shared" si="117"/>
        <v>Household</v>
      </c>
      <c r="M333" s="130" t="s">
        <v>164</v>
      </c>
      <c r="N333" s="130" t="s">
        <v>155</v>
      </c>
      <c r="O333" s="130" t="s">
        <v>162</v>
      </c>
      <c r="P333" s="130" t="s">
        <v>171</v>
      </c>
      <c r="Q333" s="130" t="s">
        <v>346</v>
      </c>
      <c r="R333" s="130" t="s">
        <v>56</v>
      </c>
      <c r="S333" s="129"/>
      <c r="T333" s="129"/>
      <c r="U333" s="129" t="str">
        <f>VLOOKUP(C333,'Surrogate NP'!A:B,2,FALSE)</f>
        <v>Household</v>
      </c>
      <c r="V333" t="str">
        <f t="shared" si="122"/>
        <v>MD-CalvertHousehold</v>
      </c>
      <c r="W333">
        <f>VLOOKUP(V333,'NP Surrogates-Update 4.7'!A:C,2,FALSE)</f>
        <v>1.0717053327861332</v>
      </c>
      <c r="X333">
        <f>VLOOKUP(V333,'NP Surrogates-Update 4.7'!A:C,3,FALSE)</f>
        <v>1.0941988750211236</v>
      </c>
      <c r="Y333" t="s">
        <v>3054</v>
      </c>
    </row>
    <row r="334" spans="1:25" hidden="1" outlineLevel="2" x14ac:dyDescent="0.3">
      <c r="A334" s="130" t="s">
        <v>214</v>
      </c>
      <c r="B334" s="130" t="s">
        <v>16</v>
      </c>
      <c r="C334">
        <v>2104008530</v>
      </c>
      <c r="D334" s="131">
        <v>4.944399287278E-2</v>
      </c>
      <c r="E334" s="129">
        <f t="shared" si="118"/>
        <v>5.2989390835997886E-2</v>
      </c>
      <c r="F334" s="129">
        <f t="shared" si="119"/>
        <v>5.4101561377948325E-2</v>
      </c>
      <c r="G334" s="131">
        <v>1.7739690295078701E-5</v>
      </c>
      <c r="H334" s="129">
        <f t="shared" si="120"/>
        <v>1.9011720691210257E-5</v>
      </c>
      <c r="I334" s="129">
        <f t="shared" si="121"/>
        <v>1.9410749164098259E-5</v>
      </c>
      <c r="J334" s="129">
        <f>W334</f>
        <v>1.0717053327861332</v>
      </c>
      <c r="K334" s="129">
        <f>X334</f>
        <v>1.0941988750211236</v>
      </c>
      <c r="L334" s="129" t="str">
        <f t="shared" si="117"/>
        <v>Household</v>
      </c>
      <c r="M334" s="130" t="s">
        <v>164</v>
      </c>
      <c r="N334" s="130" t="s">
        <v>155</v>
      </c>
      <c r="O334" s="130" t="s">
        <v>162</v>
      </c>
      <c r="P334" s="130" t="s">
        <v>171</v>
      </c>
      <c r="Q334" s="130" t="s">
        <v>348</v>
      </c>
      <c r="R334" s="130" t="s">
        <v>56</v>
      </c>
      <c r="S334" s="129"/>
      <c r="T334" s="129"/>
      <c r="U334" s="129" t="str">
        <f>VLOOKUP(C334,'Surrogate NP'!A:B,2,FALSE)</f>
        <v>Household</v>
      </c>
      <c r="V334" t="str">
        <f t="shared" si="122"/>
        <v>MD-CalvertHousehold</v>
      </c>
      <c r="W334">
        <f>VLOOKUP(V334,'NP Surrogates-Update 4.7'!A:C,2,FALSE)</f>
        <v>1.0717053327861332</v>
      </c>
      <c r="X334">
        <f>VLOOKUP(V334,'NP Surrogates-Update 4.7'!A:C,3,FALSE)</f>
        <v>1.0941988750211236</v>
      </c>
      <c r="Y334" t="s">
        <v>3054</v>
      </c>
    </row>
    <row r="335" spans="1:25" hidden="1" outlineLevel="2" x14ac:dyDescent="0.3">
      <c r="A335" s="130" t="s">
        <v>214</v>
      </c>
      <c r="B335" s="130" t="s">
        <v>16</v>
      </c>
      <c r="C335">
        <v>2104008620</v>
      </c>
      <c r="D335" s="131">
        <v>11.6239149054742</v>
      </c>
      <c r="E335" s="129">
        <f t="shared" si="118"/>
        <v>12.457411592048922</v>
      </c>
      <c r="F335" s="129">
        <f t="shared" si="119"/>
        <v>12.718874612911138</v>
      </c>
      <c r="G335" s="131">
        <v>4.1704692210038198E-3</v>
      </c>
      <c r="H335" s="129">
        <f t="shared" si="120"/>
        <v>4.4695141043702242E-3</v>
      </c>
      <c r="I335" s="129">
        <f t="shared" si="121"/>
        <v>4.5633227299326012E-3</v>
      </c>
      <c r="J335" s="129">
        <f>W335</f>
        <v>1.0717053327861332</v>
      </c>
      <c r="K335" s="129">
        <f>X335</f>
        <v>1.0941988750211236</v>
      </c>
      <c r="L335" s="129" t="str">
        <f t="shared" si="117"/>
        <v>Household</v>
      </c>
      <c r="M335" s="130" t="s">
        <v>164</v>
      </c>
      <c r="N335" s="130" t="s">
        <v>155</v>
      </c>
      <c r="O335" s="130" t="s">
        <v>162</v>
      </c>
      <c r="P335" s="130" t="s">
        <v>171</v>
      </c>
      <c r="Q335" s="130" t="s">
        <v>350</v>
      </c>
      <c r="R335" s="130" t="s">
        <v>56</v>
      </c>
      <c r="S335" s="129"/>
      <c r="T335" s="129"/>
      <c r="U335" s="129" t="str">
        <f>VLOOKUP(C335,'Surrogate NP'!A:B,2,FALSE)</f>
        <v>Household</v>
      </c>
      <c r="V335" t="str">
        <f t="shared" si="122"/>
        <v>MD-CalvertHousehold</v>
      </c>
      <c r="W335">
        <f>VLOOKUP(V335,'NP Surrogates-Update 4.7'!A:C,2,FALSE)</f>
        <v>1.0717053327861332</v>
      </c>
      <c r="X335">
        <f>VLOOKUP(V335,'NP Surrogates-Update 4.7'!A:C,3,FALSE)</f>
        <v>1.0941988750211236</v>
      </c>
      <c r="Y335" t="s">
        <v>3054</v>
      </c>
    </row>
    <row r="336" spans="1:25" hidden="1" outlineLevel="2" x14ac:dyDescent="0.3">
      <c r="A336" s="130" t="s">
        <v>214</v>
      </c>
      <c r="B336" s="130" t="s">
        <v>16</v>
      </c>
      <c r="C336">
        <v>2104008610</v>
      </c>
      <c r="D336" s="131">
        <v>18.193946786402901</v>
      </c>
      <c r="E336" s="129">
        <f t="shared" si="118"/>
        <v>19.498549795415119</v>
      </c>
      <c r="F336" s="129">
        <f t="shared" si="119"/>
        <v>19.90779610587624</v>
      </c>
      <c r="G336" s="131">
        <v>6.5276884507766697E-3</v>
      </c>
      <c r="H336" s="129">
        <f t="shared" si="120"/>
        <v>6.9957585234638091E-3</v>
      </c>
      <c r="I336" s="129">
        <f t="shared" si="121"/>
        <v>7.1425893593282126E-3</v>
      </c>
      <c r="J336" s="129">
        <f t="shared" ref="J336:J347" si="125">W336</f>
        <v>1.0717053327861332</v>
      </c>
      <c r="K336" s="129">
        <f t="shared" ref="K336:K347" si="126">X336</f>
        <v>1.0941988750211236</v>
      </c>
      <c r="L336" s="129" t="str">
        <f t="shared" si="117"/>
        <v>Household</v>
      </c>
      <c r="M336" s="130" t="s">
        <v>164</v>
      </c>
      <c r="N336" s="130" t="s">
        <v>155</v>
      </c>
      <c r="O336" s="130" t="s">
        <v>162</v>
      </c>
      <c r="P336" s="130" t="s">
        <v>171</v>
      </c>
      <c r="Q336" s="130" t="s">
        <v>352</v>
      </c>
      <c r="R336" s="130" t="s">
        <v>56</v>
      </c>
      <c r="S336" s="129"/>
      <c r="T336" s="129"/>
      <c r="U336" s="129" t="str">
        <f>VLOOKUP(C336,'Surrogate NP'!A:B,2,FALSE)</f>
        <v>Household</v>
      </c>
      <c r="V336" t="str">
        <f t="shared" si="122"/>
        <v>MD-CalvertHousehold</v>
      </c>
      <c r="W336">
        <f>VLOOKUP(V336,'NP Surrogates-Update 4.7'!A:C,2,FALSE)</f>
        <v>1.0717053327861332</v>
      </c>
      <c r="X336">
        <f>VLOOKUP(V336,'NP Surrogates-Update 4.7'!A:C,3,FALSE)</f>
        <v>1.0941988750211236</v>
      </c>
      <c r="Y336" t="s">
        <v>3054</v>
      </c>
    </row>
    <row r="337" spans="1:25" hidden="1" outlineLevel="2" x14ac:dyDescent="0.3">
      <c r="A337" s="130" t="s">
        <v>214</v>
      </c>
      <c r="B337" s="130" t="s">
        <v>16</v>
      </c>
      <c r="C337">
        <v>2104008630</v>
      </c>
      <c r="D337" s="131">
        <v>1.6481333929997101E-2</v>
      </c>
      <c r="E337" s="129">
        <f t="shared" si="118"/>
        <v>1.7663133464206931E-2</v>
      </c>
      <c r="F337" s="129">
        <f t="shared" si="119"/>
        <v>1.8033857045050301E-2</v>
      </c>
      <c r="G337" s="131">
        <v>5.9132311648090803E-6</v>
      </c>
      <c r="H337" s="129">
        <f t="shared" si="120"/>
        <v>6.33724137332305E-6</v>
      </c>
      <c r="I337" s="129">
        <f t="shared" si="121"/>
        <v>6.4702508882739434E-6</v>
      </c>
      <c r="J337" s="129">
        <f t="shared" si="125"/>
        <v>1.0717053327861332</v>
      </c>
      <c r="K337" s="129">
        <f t="shared" si="126"/>
        <v>1.0941988750211236</v>
      </c>
      <c r="L337" s="129" t="str">
        <f t="shared" si="117"/>
        <v>Household</v>
      </c>
      <c r="M337" s="130" t="s">
        <v>164</v>
      </c>
      <c r="N337" s="130" t="s">
        <v>155</v>
      </c>
      <c r="O337" s="130" t="s">
        <v>162</v>
      </c>
      <c r="P337" s="130" t="s">
        <v>171</v>
      </c>
      <c r="Q337" s="130" t="s">
        <v>354</v>
      </c>
      <c r="R337" s="130" t="s">
        <v>56</v>
      </c>
      <c r="S337" s="129"/>
      <c r="T337" s="129"/>
      <c r="U337" s="129" t="str">
        <f>VLOOKUP(C337,'Surrogate NP'!A:B,2,FALSE)</f>
        <v>Household</v>
      </c>
      <c r="V337" t="str">
        <f t="shared" si="122"/>
        <v>MD-CalvertHousehold</v>
      </c>
      <c r="W337">
        <f>VLOOKUP(V337,'NP Surrogates-Update 4.7'!A:C,2,FALSE)</f>
        <v>1.0717053327861332</v>
      </c>
      <c r="X337">
        <f>VLOOKUP(V337,'NP Surrogates-Update 4.7'!A:C,3,FALSE)</f>
        <v>1.0941988750211236</v>
      </c>
      <c r="Y337" t="s">
        <v>3054</v>
      </c>
    </row>
    <row r="338" spans="1:25" hidden="1" outlineLevel="2" x14ac:dyDescent="0.3">
      <c r="A338" s="130" t="s">
        <v>214</v>
      </c>
      <c r="B338" s="130" t="s">
        <v>16</v>
      </c>
      <c r="C338">
        <v>2104008700</v>
      </c>
      <c r="D338" s="131">
        <v>26.809370000000001</v>
      </c>
      <c r="E338" s="129">
        <f t="shared" si="118"/>
        <v>28.731744797636576</v>
      </c>
      <c r="F338" s="129">
        <f t="shared" si="119"/>
        <v>29.33478249402506</v>
      </c>
      <c r="G338" s="131">
        <v>9.6187604029042105E-3</v>
      </c>
      <c r="H338" s="129">
        <f t="shared" si="120"/>
        <v>1.0308476818584537E-2</v>
      </c>
      <c r="I338" s="129">
        <f t="shared" si="121"/>
        <v>1.0524836811955516E-2</v>
      </c>
      <c r="J338" s="129">
        <f t="shared" si="125"/>
        <v>1.0717053327861332</v>
      </c>
      <c r="K338" s="129">
        <f t="shared" si="126"/>
        <v>1.0941988750211236</v>
      </c>
      <c r="L338" s="129" t="str">
        <f t="shared" si="117"/>
        <v>Household</v>
      </c>
      <c r="M338" s="130" t="s">
        <v>164</v>
      </c>
      <c r="N338" s="130" t="s">
        <v>155</v>
      </c>
      <c r="O338" s="130" t="s">
        <v>162</v>
      </c>
      <c r="P338" s="130" t="s">
        <v>171</v>
      </c>
      <c r="Q338" s="130" t="s">
        <v>356</v>
      </c>
      <c r="R338" s="130" t="s">
        <v>56</v>
      </c>
      <c r="S338" s="129"/>
      <c r="T338" s="129"/>
      <c r="U338" s="129" t="str">
        <f>VLOOKUP(C338,'Surrogate NP'!A:B,2,FALSE)</f>
        <v>Household</v>
      </c>
      <c r="V338" t="str">
        <f t="shared" si="122"/>
        <v>MD-CalvertHousehold</v>
      </c>
      <c r="W338">
        <f>VLOOKUP(V338,'NP Surrogates-Update 4.7'!A:C,2,FALSE)</f>
        <v>1.0717053327861332</v>
      </c>
      <c r="X338">
        <f>VLOOKUP(V338,'NP Surrogates-Update 4.7'!A:C,3,FALSE)</f>
        <v>1.0941988750211236</v>
      </c>
      <c r="Y338" t="s">
        <v>3054</v>
      </c>
    </row>
    <row r="339" spans="1:25" hidden="1" outlineLevel="2" x14ac:dyDescent="0.3">
      <c r="A339" s="130" t="s">
        <v>214</v>
      </c>
      <c r="B339" s="130" t="s">
        <v>16</v>
      </c>
      <c r="C339">
        <v>2104008230</v>
      </c>
      <c r="D339" s="131">
        <v>3.3479491594258399</v>
      </c>
      <c r="E339" s="129">
        <f t="shared" si="118"/>
        <v>3.5880149680535247</v>
      </c>
      <c r="F339" s="129">
        <f t="shared" si="119"/>
        <v>3.6633222038716702</v>
      </c>
      <c r="G339" s="131">
        <v>1.2011890173331801E-3</v>
      </c>
      <c r="H339" s="129">
        <f t="shared" si="120"/>
        <v>1.2873206755601042E-3</v>
      </c>
      <c r="I339" s="129">
        <f t="shared" si="121"/>
        <v>1.3143396714536946E-3</v>
      </c>
      <c r="J339" s="129">
        <f t="shared" si="125"/>
        <v>1.0717053327861332</v>
      </c>
      <c r="K339" s="129">
        <f t="shared" si="126"/>
        <v>1.0941988750211236</v>
      </c>
      <c r="L339" s="129" t="str">
        <f t="shared" si="117"/>
        <v>Household</v>
      </c>
      <c r="M339" s="130" t="s">
        <v>164</v>
      </c>
      <c r="N339" s="130" t="s">
        <v>155</v>
      </c>
      <c r="O339" s="130" t="s">
        <v>162</v>
      </c>
      <c r="P339" s="130" t="s">
        <v>171</v>
      </c>
      <c r="Q339" s="130" t="s">
        <v>174</v>
      </c>
      <c r="R339" s="130" t="s">
        <v>56</v>
      </c>
      <c r="S339" s="129"/>
      <c r="T339" s="129"/>
      <c r="U339" s="129" t="str">
        <f>VLOOKUP(C339,'Surrogate NP'!A:B,2,FALSE)</f>
        <v>Household</v>
      </c>
      <c r="V339" t="str">
        <f t="shared" si="122"/>
        <v>MD-CalvertHousehold</v>
      </c>
      <c r="W339">
        <f>VLOOKUP(V339,'NP Surrogates-Update 4.7'!A:C,2,FALSE)</f>
        <v>1.0717053327861332</v>
      </c>
      <c r="X339">
        <f>VLOOKUP(V339,'NP Surrogates-Update 4.7'!A:C,3,FALSE)</f>
        <v>1.0941988750211236</v>
      </c>
      <c r="Y339" t="s">
        <v>3054</v>
      </c>
    </row>
    <row r="340" spans="1:25" hidden="1" outlineLevel="2" x14ac:dyDescent="0.3">
      <c r="A340" s="130" t="s">
        <v>214</v>
      </c>
      <c r="B340" s="130" t="s">
        <v>16</v>
      </c>
      <c r="C340">
        <v>2104008220</v>
      </c>
      <c r="D340" s="131">
        <v>3.92188317365297</v>
      </c>
      <c r="E340" s="129">
        <f t="shared" si="118"/>
        <v>4.2031031117680921</v>
      </c>
      <c r="F340" s="129">
        <f t="shared" si="119"/>
        <v>4.2913201565753534</v>
      </c>
      <c r="G340" s="131">
        <v>1.40710708888532E-3</v>
      </c>
      <c r="H340" s="129">
        <f t="shared" si="120"/>
        <v>1.5080041709595691E-3</v>
      </c>
      <c r="I340" s="129">
        <f t="shared" si="121"/>
        <v>1.5396549936925652E-3</v>
      </c>
      <c r="J340" s="129">
        <f t="shared" si="125"/>
        <v>1.0717053327861332</v>
      </c>
      <c r="K340" s="129">
        <f t="shared" si="126"/>
        <v>1.0941988750211236</v>
      </c>
      <c r="L340" s="129" t="str">
        <f t="shared" si="117"/>
        <v>Household</v>
      </c>
      <c r="M340" s="130" t="s">
        <v>164</v>
      </c>
      <c r="N340" s="130" t="s">
        <v>155</v>
      </c>
      <c r="O340" s="130" t="s">
        <v>162</v>
      </c>
      <c r="P340" s="130" t="s">
        <v>171</v>
      </c>
      <c r="Q340" s="130" t="s">
        <v>176</v>
      </c>
      <c r="R340" s="130" t="s">
        <v>56</v>
      </c>
      <c r="S340" s="129"/>
      <c r="T340" s="129"/>
      <c r="U340" s="129" t="str">
        <f>VLOOKUP(C340,'Surrogate NP'!A:B,2,FALSE)</f>
        <v>Household</v>
      </c>
      <c r="V340" t="str">
        <f t="shared" si="122"/>
        <v>MD-CalvertHousehold</v>
      </c>
      <c r="W340">
        <f>VLOOKUP(V340,'NP Surrogates-Update 4.7'!A:C,2,FALSE)</f>
        <v>1.0717053327861332</v>
      </c>
      <c r="X340">
        <f>VLOOKUP(V340,'NP Surrogates-Update 4.7'!A:C,3,FALSE)</f>
        <v>1.0941988750211236</v>
      </c>
      <c r="Y340" t="s">
        <v>3054</v>
      </c>
    </row>
    <row r="341" spans="1:25" hidden="1" outlineLevel="2" x14ac:dyDescent="0.3">
      <c r="A341" s="130" t="s">
        <v>214</v>
      </c>
      <c r="B341" s="130" t="s">
        <v>16</v>
      </c>
      <c r="C341">
        <v>2104008210</v>
      </c>
      <c r="D341" s="131">
        <v>13.0968598729636</v>
      </c>
      <c r="E341" s="129">
        <f t="shared" si="118"/>
        <v>14.035974568607809</v>
      </c>
      <c r="F341" s="129">
        <f t="shared" si="119"/>
        <v>14.330569339306066</v>
      </c>
      <c r="G341" s="131">
        <v>4.6989376157831097E-3</v>
      </c>
      <c r="H341" s="129">
        <f t="shared" si="120"/>
        <v>5.0358765012641169E-3</v>
      </c>
      <c r="I341" s="129">
        <f t="shared" si="121"/>
        <v>5.1415722529843189E-3</v>
      </c>
      <c r="J341" s="129">
        <f t="shared" si="125"/>
        <v>1.0717053327861332</v>
      </c>
      <c r="K341" s="129">
        <f t="shared" si="126"/>
        <v>1.0941988750211236</v>
      </c>
      <c r="L341" s="129" t="str">
        <f t="shared" si="117"/>
        <v>Household</v>
      </c>
      <c r="M341" s="130" t="s">
        <v>164</v>
      </c>
      <c r="N341" s="130" t="s">
        <v>155</v>
      </c>
      <c r="O341" s="130" t="s">
        <v>162</v>
      </c>
      <c r="P341" s="130" t="s">
        <v>171</v>
      </c>
      <c r="Q341" s="130" t="s">
        <v>178</v>
      </c>
      <c r="R341" s="130" t="s">
        <v>56</v>
      </c>
      <c r="S341" s="129"/>
      <c r="T341" s="129"/>
      <c r="U341" s="129" t="str">
        <f>VLOOKUP(C341,'Surrogate NP'!A:B,2,FALSE)</f>
        <v>Household</v>
      </c>
      <c r="V341" t="str">
        <f t="shared" si="122"/>
        <v>MD-CalvertHousehold</v>
      </c>
      <c r="W341">
        <f>VLOOKUP(V341,'NP Surrogates-Update 4.7'!A:C,2,FALSE)</f>
        <v>1.0717053327861332</v>
      </c>
      <c r="X341">
        <f>VLOOKUP(V341,'NP Surrogates-Update 4.7'!A:C,3,FALSE)</f>
        <v>1.0941988750211236</v>
      </c>
      <c r="Y341" t="s">
        <v>3054</v>
      </c>
    </row>
    <row r="342" spans="1:25" hidden="1" outlineLevel="2" x14ac:dyDescent="0.3">
      <c r="A342" s="130" t="s">
        <v>214</v>
      </c>
      <c r="B342" s="130" t="s">
        <v>16</v>
      </c>
      <c r="C342">
        <v>2104008330</v>
      </c>
      <c r="D342" s="131">
        <v>11.0581891842763</v>
      </c>
      <c r="E342" s="129">
        <f t="shared" si="118"/>
        <v>11.851120319746851</v>
      </c>
      <c r="F342" s="129">
        <f t="shared" si="119"/>
        <v>12.099858165205884</v>
      </c>
      <c r="G342" s="131">
        <v>3.9674961497991401E-3</v>
      </c>
      <c r="H342" s="129">
        <f t="shared" si="120"/>
        <v>4.25198678154819E-3</v>
      </c>
      <c r="I342" s="129">
        <f t="shared" si="121"/>
        <v>4.3412298237608584E-3</v>
      </c>
      <c r="J342" s="129">
        <f t="shared" si="125"/>
        <v>1.0717053327861332</v>
      </c>
      <c r="K342" s="129">
        <f t="shared" si="126"/>
        <v>1.0941988750211236</v>
      </c>
      <c r="L342" s="129" t="str">
        <f t="shared" si="117"/>
        <v>Household</v>
      </c>
      <c r="M342" s="130" t="s">
        <v>164</v>
      </c>
      <c r="N342" s="130" t="s">
        <v>155</v>
      </c>
      <c r="O342" s="130" t="s">
        <v>162</v>
      </c>
      <c r="P342" s="130" t="s">
        <v>171</v>
      </c>
      <c r="Q342" s="130" t="s">
        <v>180</v>
      </c>
      <c r="R342" s="130" t="s">
        <v>56</v>
      </c>
      <c r="S342" s="129"/>
      <c r="T342" s="129"/>
      <c r="U342" s="129" t="str">
        <f>VLOOKUP(C342,'Surrogate NP'!A:B,2,FALSE)</f>
        <v>Household</v>
      </c>
      <c r="V342" t="str">
        <f t="shared" si="122"/>
        <v>MD-CalvertHousehold</v>
      </c>
      <c r="W342">
        <f>VLOOKUP(V342,'NP Surrogates-Update 4.7'!A:C,2,FALSE)</f>
        <v>1.0717053327861332</v>
      </c>
      <c r="X342">
        <f>VLOOKUP(V342,'NP Surrogates-Update 4.7'!A:C,3,FALSE)</f>
        <v>1.0941988750211236</v>
      </c>
      <c r="Y342" t="s">
        <v>3054</v>
      </c>
    </row>
    <row r="343" spans="1:25" hidden="1" outlineLevel="2" x14ac:dyDescent="0.3">
      <c r="A343" s="130" t="s">
        <v>214</v>
      </c>
      <c r="B343" s="130" t="s">
        <v>16</v>
      </c>
      <c r="C343">
        <v>2104008320</v>
      </c>
      <c r="D343" s="131">
        <v>12.953881306498401</v>
      </c>
      <c r="E343" s="129">
        <f t="shared" si="118"/>
        <v>13.882743676452939</v>
      </c>
      <c r="F343" s="129">
        <f t="shared" si="119"/>
        <v>14.174122352727712</v>
      </c>
      <c r="G343" s="131">
        <v>4.6476392610071702E-3</v>
      </c>
      <c r="H343" s="129">
        <f t="shared" si="120"/>
        <v>4.9808997808875877E-3</v>
      </c>
      <c r="I343" s="129">
        <f t="shared" si="121"/>
        <v>5.085441650898052E-3</v>
      </c>
      <c r="J343" s="129">
        <f t="shared" si="125"/>
        <v>1.0717053327861332</v>
      </c>
      <c r="K343" s="129">
        <f t="shared" si="126"/>
        <v>1.0941988750211236</v>
      </c>
      <c r="L343" s="129" t="str">
        <f t="shared" si="117"/>
        <v>Household</v>
      </c>
      <c r="M343" s="130" t="s">
        <v>164</v>
      </c>
      <c r="N343" s="130" t="s">
        <v>155</v>
      </c>
      <c r="O343" s="130" t="s">
        <v>162</v>
      </c>
      <c r="P343" s="130" t="s">
        <v>171</v>
      </c>
      <c r="Q343" s="130" t="s">
        <v>182</v>
      </c>
      <c r="R343" s="130" t="s">
        <v>56</v>
      </c>
      <c r="S343" s="129"/>
      <c r="T343" s="129"/>
      <c r="U343" s="129" t="str">
        <f>VLOOKUP(C343,'Surrogate NP'!A:B,2,FALSE)</f>
        <v>Household</v>
      </c>
      <c r="V343" t="str">
        <f t="shared" si="122"/>
        <v>MD-CalvertHousehold</v>
      </c>
      <c r="W343">
        <f>VLOOKUP(V343,'NP Surrogates-Update 4.7'!A:C,2,FALSE)</f>
        <v>1.0717053327861332</v>
      </c>
      <c r="X343">
        <f>VLOOKUP(V343,'NP Surrogates-Update 4.7'!A:C,3,FALSE)</f>
        <v>1.0941988750211236</v>
      </c>
      <c r="Y343" t="s">
        <v>3054</v>
      </c>
    </row>
    <row r="344" spans="1:25" hidden="1" outlineLevel="2" x14ac:dyDescent="0.3">
      <c r="A344" s="130" t="s">
        <v>214</v>
      </c>
      <c r="B344" s="130" t="s">
        <v>16</v>
      </c>
      <c r="C344">
        <v>2104008310</v>
      </c>
      <c r="D344" s="131">
        <v>43.258578150936899</v>
      </c>
      <c r="E344" s="129">
        <f t="shared" si="118"/>
        <v>46.360448893104781</v>
      </c>
      <c r="F344" s="129">
        <f t="shared" si="119"/>
        <v>47.333487547768513</v>
      </c>
      <c r="G344" s="131">
        <v>1.55204653673014E-2</v>
      </c>
      <c r="H344" s="129">
        <f t="shared" si="120"/>
        <v>1.6633365501459402E-2</v>
      </c>
      <c r="I344" s="129">
        <f t="shared" si="121"/>
        <v>1.6982475744705502E-2</v>
      </c>
      <c r="J344" s="129">
        <f t="shared" si="125"/>
        <v>1.0717053327861332</v>
      </c>
      <c r="K344" s="129">
        <f t="shared" si="126"/>
        <v>1.0941988750211236</v>
      </c>
      <c r="L344" s="129" t="str">
        <f t="shared" si="117"/>
        <v>Household</v>
      </c>
      <c r="M344" s="130" t="s">
        <v>164</v>
      </c>
      <c r="N344" s="130" t="s">
        <v>155</v>
      </c>
      <c r="O344" s="130" t="s">
        <v>162</v>
      </c>
      <c r="P344" s="130" t="s">
        <v>171</v>
      </c>
      <c r="Q344" s="130" t="s">
        <v>184</v>
      </c>
      <c r="R344" s="130" t="s">
        <v>56</v>
      </c>
      <c r="S344" s="129"/>
      <c r="T344" s="129"/>
      <c r="U344" s="129" t="str">
        <f>VLOOKUP(C344,'Surrogate NP'!A:B,2,FALSE)</f>
        <v>Household</v>
      </c>
      <c r="V344" t="str">
        <f t="shared" si="122"/>
        <v>MD-CalvertHousehold</v>
      </c>
      <c r="W344">
        <f>VLOOKUP(V344,'NP Surrogates-Update 4.7'!A:C,2,FALSE)</f>
        <v>1.0717053327861332</v>
      </c>
      <c r="X344">
        <f>VLOOKUP(V344,'NP Surrogates-Update 4.7'!A:C,3,FALSE)</f>
        <v>1.0941988750211236</v>
      </c>
      <c r="Y344" t="s">
        <v>3054</v>
      </c>
    </row>
    <row r="345" spans="1:25" hidden="1" outlineLevel="2" x14ac:dyDescent="0.3">
      <c r="A345" s="130" t="s">
        <v>214</v>
      </c>
      <c r="B345" s="130" t="s">
        <v>16</v>
      </c>
      <c r="C345">
        <v>2104008400</v>
      </c>
      <c r="D345" s="131">
        <v>0.45805877656675997</v>
      </c>
      <c r="E345" s="129">
        <f t="shared" si="118"/>
        <v>0.49090403357608853</v>
      </c>
      <c r="F345" s="129">
        <f t="shared" si="119"/>
        <v>0.50120739801290093</v>
      </c>
      <c r="G345" s="131">
        <v>1.6434394475674401E-4</v>
      </c>
      <c r="H345" s="129">
        <f t="shared" si="120"/>
        <v>1.7612828200691224E-4</v>
      </c>
      <c r="I345" s="129">
        <f t="shared" si="121"/>
        <v>1.7982495946936299E-4</v>
      </c>
      <c r="J345" s="129">
        <f t="shared" si="125"/>
        <v>1.0717053327861332</v>
      </c>
      <c r="K345" s="129">
        <f t="shared" si="126"/>
        <v>1.0941988750211236</v>
      </c>
      <c r="L345" s="129" t="str">
        <f t="shared" si="117"/>
        <v>Household</v>
      </c>
      <c r="M345" s="130" t="s">
        <v>164</v>
      </c>
      <c r="N345" s="130" t="s">
        <v>155</v>
      </c>
      <c r="O345" s="130" t="s">
        <v>162</v>
      </c>
      <c r="P345" s="130" t="s">
        <v>171</v>
      </c>
      <c r="Q345" s="130" t="s">
        <v>358</v>
      </c>
      <c r="R345" s="130" t="s">
        <v>56</v>
      </c>
      <c r="S345" s="129"/>
      <c r="T345" s="129"/>
      <c r="U345" s="129" t="str">
        <f>VLOOKUP(C345,'Surrogate NP'!A:B,2,FALSE)</f>
        <v>Household</v>
      </c>
      <c r="V345" t="str">
        <f t="shared" si="122"/>
        <v>MD-CalvertHousehold</v>
      </c>
      <c r="W345">
        <f>VLOOKUP(V345,'NP Surrogates-Update 4.7'!A:C,2,FALSE)</f>
        <v>1.0717053327861332</v>
      </c>
      <c r="X345">
        <f>VLOOKUP(V345,'NP Surrogates-Update 4.7'!A:C,3,FALSE)</f>
        <v>1.0941988750211236</v>
      </c>
      <c r="Y345" t="s">
        <v>3054</v>
      </c>
    </row>
    <row r="346" spans="1:25" hidden="1" outlineLevel="2" x14ac:dyDescent="0.3">
      <c r="A346" s="130" t="s">
        <v>214</v>
      </c>
      <c r="B346" s="130" t="s">
        <v>16</v>
      </c>
      <c r="C346">
        <v>2501080050</v>
      </c>
      <c r="D346" s="131">
        <v>0.48599387619047701</v>
      </c>
      <c r="E346" s="129">
        <f t="shared" si="118"/>
        <v>0.48599387619047701</v>
      </c>
      <c r="F346" s="129">
        <f t="shared" si="119"/>
        <v>0.48599387619047701</v>
      </c>
      <c r="G346" s="131">
        <v>1.6847787707936501E-3</v>
      </c>
      <c r="H346" s="129">
        <f t="shared" si="120"/>
        <v>1.6847787707936501E-3</v>
      </c>
      <c r="I346" s="129">
        <f t="shared" si="121"/>
        <v>1.6847787707936501E-3</v>
      </c>
      <c r="J346" s="129">
        <f t="shared" si="125"/>
        <v>1</v>
      </c>
      <c r="K346" s="129">
        <f t="shared" si="126"/>
        <v>1</v>
      </c>
      <c r="L346" s="129" t="str">
        <f t="shared" si="117"/>
        <v>No Growth</v>
      </c>
      <c r="M346" s="130" t="s">
        <v>17</v>
      </c>
      <c r="N346" s="130" t="s">
        <v>186</v>
      </c>
      <c r="O346" s="130" t="s">
        <v>187</v>
      </c>
      <c r="P346" s="130" t="s">
        <v>188</v>
      </c>
      <c r="Q346" s="130" t="s">
        <v>189</v>
      </c>
      <c r="R346" s="130" t="s">
        <v>56</v>
      </c>
      <c r="S346" s="129"/>
      <c r="T346" s="129"/>
      <c r="U346" s="129" t="str">
        <f>VLOOKUP(C346,'Surrogate NP'!A:B,2,FALSE)</f>
        <v>No Growth</v>
      </c>
      <c r="V346" t="str">
        <f t="shared" si="122"/>
        <v>MD-CalvertNo Growth</v>
      </c>
      <c r="W346">
        <f>VLOOKUP(V346,'NP Surrogates-Update 4.7'!A:C,2,FALSE)</f>
        <v>1</v>
      </c>
      <c r="X346">
        <f>VLOOKUP(V346,'NP Surrogates-Update 4.7'!A:C,3,FALSE)</f>
        <v>1</v>
      </c>
      <c r="Y346" t="s">
        <v>3049</v>
      </c>
    </row>
    <row r="347" spans="1:25" hidden="1" outlineLevel="2" x14ac:dyDescent="0.3">
      <c r="A347" s="130" t="s">
        <v>214</v>
      </c>
      <c r="B347" s="130" t="s">
        <v>16</v>
      </c>
      <c r="C347">
        <v>2501080100</v>
      </c>
      <c r="D347" s="131">
        <v>1.2155173571428001E-3</v>
      </c>
      <c r="E347" s="129">
        <f t="shared" si="118"/>
        <v>1.2155173571428001E-3</v>
      </c>
      <c r="F347" s="129">
        <f t="shared" si="119"/>
        <v>1.2155173571428001E-3</v>
      </c>
      <c r="G347" s="131">
        <v>4.21379350476171E-6</v>
      </c>
      <c r="H347" s="129">
        <f t="shared" si="120"/>
        <v>4.21379350476171E-6</v>
      </c>
      <c r="I347" s="129">
        <f t="shared" si="121"/>
        <v>4.21379350476171E-6</v>
      </c>
      <c r="J347" s="129">
        <f t="shared" si="125"/>
        <v>1</v>
      </c>
      <c r="K347" s="129">
        <f t="shared" si="126"/>
        <v>1</v>
      </c>
      <c r="L347" s="129" t="str">
        <f t="shared" si="117"/>
        <v>No Growth</v>
      </c>
      <c r="M347" s="130" t="s">
        <v>17</v>
      </c>
      <c r="N347" s="130" t="s">
        <v>186</v>
      </c>
      <c r="O347" s="130" t="s">
        <v>187</v>
      </c>
      <c r="P347" s="130" t="s">
        <v>188</v>
      </c>
      <c r="Q347" s="130" t="s">
        <v>360</v>
      </c>
      <c r="R347" s="130" t="s">
        <v>56</v>
      </c>
      <c r="S347" s="129"/>
      <c r="T347" s="129"/>
      <c r="U347" s="129" t="str">
        <f>VLOOKUP(C347,'Surrogate NP'!A:B,2,FALSE)</f>
        <v>No Growth</v>
      </c>
      <c r="V347" t="str">
        <f t="shared" si="122"/>
        <v>MD-CalvertNo Growth</v>
      </c>
      <c r="W347">
        <f>VLOOKUP(V347,'NP Surrogates-Update 4.7'!A:C,2,FALSE)</f>
        <v>1</v>
      </c>
      <c r="X347">
        <f>VLOOKUP(V347,'NP Surrogates-Update 4.7'!A:C,3,FALSE)</f>
        <v>1</v>
      </c>
      <c r="Y347" t="s">
        <v>3049</v>
      </c>
    </row>
    <row r="348" spans="1:25" hidden="1" outlineLevel="2" x14ac:dyDescent="0.3">
      <c r="A348" s="130" t="s">
        <v>214</v>
      </c>
      <c r="B348" s="130" t="s">
        <v>16</v>
      </c>
      <c r="C348">
        <v>2501012012</v>
      </c>
      <c r="D348" s="131">
        <v>4.5461660000000001E-2</v>
      </c>
      <c r="E348" s="129">
        <f t="shared" si="118"/>
        <v>4.4217965367379999E-2</v>
      </c>
      <c r="F348" s="129">
        <f t="shared" si="119"/>
        <v>4.310638231872E-2</v>
      </c>
      <c r="G348" s="131">
        <v>1.8827018323820999E-4</v>
      </c>
      <c r="H348" s="129">
        <f t="shared" si="120"/>
        <v>1.8311967583536229E-4</v>
      </c>
      <c r="I348" s="129">
        <f t="shared" si="121"/>
        <v>1.7851628158500481E-4</v>
      </c>
      <c r="J348" s="129">
        <f>W348</f>
        <v>0.97264300000000004</v>
      </c>
      <c r="K348" s="129">
        <f>X348</f>
        <v>0.94819200000000003</v>
      </c>
      <c r="L348" s="129" t="str">
        <f t="shared" si="117"/>
        <v>Gas Sales</v>
      </c>
      <c r="M348" s="130" t="s">
        <v>67</v>
      </c>
      <c r="N348" s="130" t="s">
        <v>186</v>
      </c>
      <c r="O348" s="130" t="s">
        <v>187</v>
      </c>
      <c r="P348" s="130" t="s">
        <v>191</v>
      </c>
      <c r="Q348" s="130" t="s">
        <v>192</v>
      </c>
      <c r="R348" s="130" t="s">
        <v>56</v>
      </c>
      <c r="S348" s="129"/>
      <c r="T348" s="129"/>
      <c r="U348" s="129" t="str">
        <f>VLOOKUP(C348,'Surrogate NP'!A:B,2,FALSE)</f>
        <v>Gas Sales</v>
      </c>
      <c r="V348" t="str">
        <f t="shared" si="122"/>
        <v>MD-CalvertGas Sales</v>
      </c>
      <c r="W348">
        <f>VLOOKUP(V348,'NP Surrogates-Update 4.7'!A:C,2,FALSE)</f>
        <v>0.97264300000000004</v>
      </c>
      <c r="X348">
        <f>VLOOKUP(V348,'NP Surrogates-Update 4.7'!A:C,3,FALSE)</f>
        <v>0.94819200000000003</v>
      </c>
      <c r="Y348" t="s">
        <v>3055</v>
      </c>
    </row>
    <row r="349" spans="1:25" hidden="1" outlineLevel="2" x14ac:dyDescent="0.3">
      <c r="A349" s="130" t="s">
        <v>214</v>
      </c>
      <c r="B349" s="130" t="s">
        <v>16</v>
      </c>
      <c r="C349">
        <v>2501012011</v>
      </c>
      <c r="D349" s="131">
        <v>5.5426070000000001E-2</v>
      </c>
      <c r="E349" s="129">
        <f t="shared" si="118"/>
        <v>5.390977900301E-2</v>
      </c>
      <c r="F349" s="129">
        <f t="shared" si="119"/>
        <v>5.2554556165440004E-2</v>
      </c>
      <c r="G349" s="131">
        <v>2.2953575287558501E-4</v>
      </c>
      <c r="H349" s="129">
        <f t="shared" si="120"/>
        <v>2.2325634328416763E-4</v>
      </c>
      <c r="I349" s="129">
        <f t="shared" si="121"/>
        <v>2.1764396459060672E-4</v>
      </c>
      <c r="J349" s="129">
        <f t="shared" ref="J349:J361" si="127">W349</f>
        <v>0.97264300000000004</v>
      </c>
      <c r="K349" s="129">
        <f t="shared" ref="K349:K361" si="128">X349</f>
        <v>0.94819200000000003</v>
      </c>
      <c r="L349" s="129" t="str">
        <f t="shared" si="117"/>
        <v>Gas Sales</v>
      </c>
      <c r="M349" s="130" t="s">
        <v>67</v>
      </c>
      <c r="N349" s="130" t="s">
        <v>186</v>
      </c>
      <c r="O349" s="130" t="s">
        <v>187</v>
      </c>
      <c r="P349" s="130" t="s">
        <v>191</v>
      </c>
      <c r="Q349" s="130" t="s">
        <v>194</v>
      </c>
      <c r="R349" s="130" t="s">
        <v>56</v>
      </c>
      <c r="S349" s="129"/>
      <c r="T349" s="129"/>
      <c r="U349" s="129" t="str">
        <f>VLOOKUP(C349,'Surrogate NP'!A:B,2,FALSE)</f>
        <v>Gas Sales</v>
      </c>
      <c r="V349" t="str">
        <f t="shared" si="122"/>
        <v>MD-CalvertGas Sales</v>
      </c>
      <c r="W349">
        <f>VLOOKUP(V349,'NP Surrogates-Update 4.7'!A:C,2,FALSE)</f>
        <v>0.97264300000000004</v>
      </c>
      <c r="X349">
        <f>VLOOKUP(V349,'NP Surrogates-Update 4.7'!A:C,3,FALSE)</f>
        <v>0.94819200000000003</v>
      </c>
      <c r="Y349" t="s">
        <v>3055</v>
      </c>
    </row>
    <row r="350" spans="1:25" hidden="1" outlineLevel="2" x14ac:dyDescent="0.3">
      <c r="A350" s="130" t="s">
        <v>214</v>
      </c>
      <c r="B350" s="130" t="s">
        <v>16</v>
      </c>
      <c r="C350">
        <v>2501012014</v>
      </c>
      <c r="D350" s="131">
        <v>1.1013710000000001</v>
      </c>
      <c r="E350" s="129">
        <f t="shared" ref="E350:E364" si="129">D350*J350</f>
        <v>1.0712407935530002</v>
      </c>
      <c r="F350" s="129">
        <f t="shared" ref="F350:F364" si="130">D350*K350</f>
        <v>1.0443111712320001</v>
      </c>
      <c r="G350" s="131">
        <v>4.56110313576871E-3</v>
      </c>
      <c r="H350" s="129">
        <f t="shared" ref="H350:H364" si="131">G350*J350</f>
        <v>4.4363250372834858E-3</v>
      </c>
      <c r="I350" s="129">
        <f t="shared" ref="I350:I364" si="132">G350*K350</f>
        <v>4.3248015045108052E-3</v>
      </c>
      <c r="J350" s="129">
        <f t="shared" si="127"/>
        <v>0.97264300000000004</v>
      </c>
      <c r="K350" s="129">
        <f t="shared" si="128"/>
        <v>0.94819200000000003</v>
      </c>
      <c r="L350" s="129" t="str">
        <f t="shared" si="117"/>
        <v>Gas Sales</v>
      </c>
      <c r="M350" s="130" t="s">
        <v>67</v>
      </c>
      <c r="N350" s="130" t="s">
        <v>186</v>
      </c>
      <c r="O350" s="130" t="s">
        <v>187</v>
      </c>
      <c r="P350" s="130" t="s">
        <v>191</v>
      </c>
      <c r="Q350" s="130" t="s">
        <v>196</v>
      </c>
      <c r="R350" s="130" t="s">
        <v>56</v>
      </c>
      <c r="S350" s="129"/>
      <c r="T350" s="129"/>
      <c r="U350" s="129" t="str">
        <f>VLOOKUP(C350,'Surrogate NP'!A:B,2,FALSE)</f>
        <v>Gas Sales</v>
      </c>
      <c r="V350" t="str">
        <f t="shared" si="122"/>
        <v>MD-CalvertGas Sales</v>
      </c>
      <c r="W350">
        <f>VLOOKUP(V350,'NP Surrogates-Update 4.7'!A:C,2,FALSE)</f>
        <v>0.97264300000000004</v>
      </c>
      <c r="X350">
        <f>VLOOKUP(V350,'NP Surrogates-Update 4.7'!A:C,3,FALSE)</f>
        <v>0.94819200000000003</v>
      </c>
      <c r="Y350" t="s">
        <v>3055</v>
      </c>
    </row>
    <row r="351" spans="1:25" hidden="1" outlineLevel="2" x14ac:dyDescent="0.3">
      <c r="A351" s="130" t="s">
        <v>214</v>
      </c>
      <c r="B351" s="130" t="s">
        <v>16</v>
      </c>
      <c r="C351">
        <v>2501060053</v>
      </c>
      <c r="D351" s="131">
        <v>9.8726933831572303</v>
      </c>
      <c r="E351" s="129">
        <f t="shared" si="129"/>
        <v>9.6026061102741984</v>
      </c>
      <c r="F351" s="129">
        <f t="shared" si="130"/>
        <v>9.36120888436262</v>
      </c>
      <c r="G351" s="131">
        <v>2.8403679573086101E-2</v>
      </c>
      <c r="H351" s="129">
        <f t="shared" si="131"/>
        <v>2.7626640111005185E-2</v>
      </c>
      <c r="I351" s="129">
        <f t="shared" si="132"/>
        <v>2.6932141741763657E-2</v>
      </c>
      <c r="J351" s="129">
        <f t="shared" si="127"/>
        <v>0.97264300000000004</v>
      </c>
      <c r="K351" s="129">
        <f t="shared" si="128"/>
        <v>0.94819200000000003</v>
      </c>
      <c r="L351" s="129" t="str">
        <f t="shared" si="117"/>
        <v>Gas Sales</v>
      </c>
      <c r="M351" s="130" t="s">
        <v>17</v>
      </c>
      <c r="N351" s="130" t="s">
        <v>186</v>
      </c>
      <c r="O351" s="130" t="s">
        <v>187</v>
      </c>
      <c r="P351" s="130" t="s">
        <v>198</v>
      </c>
      <c r="Q351" s="130" t="s">
        <v>199</v>
      </c>
      <c r="R351" s="130" t="s">
        <v>56</v>
      </c>
      <c r="S351" s="129"/>
      <c r="T351" s="129"/>
      <c r="U351" s="129" t="str">
        <f>VLOOKUP(C351,'Surrogate NP'!A:B,2,FALSE)</f>
        <v>Gas Sales</v>
      </c>
      <c r="V351" t="str">
        <f t="shared" si="122"/>
        <v>MD-CalvertGas Sales</v>
      </c>
      <c r="W351">
        <f>VLOOKUP(V351,'NP Surrogates-Update 4.7'!A:C,2,FALSE)</f>
        <v>0.97264300000000004</v>
      </c>
      <c r="X351">
        <f>VLOOKUP(V351,'NP Surrogates-Update 4.7'!A:C,3,FALSE)</f>
        <v>0.94819200000000003</v>
      </c>
      <c r="Y351" t="s">
        <v>3055</v>
      </c>
    </row>
    <row r="352" spans="1:25" hidden="1" outlineLevel="2" x14ac:dyDescent="0.3">
      <c r="A352" s="130" t="s">
        <v>214</v>
      </c>
      <c r="B352" s="130" t="s">
        <v>16</v>
      </c>
      <c r="C352">
        <v>2501060201</v>
      </c>
      <c r="D352" s="131">
        <v>13.01962</v>
      </c>
      <c r="E352" s="129">
        <f t="shared" si="129"/>
        <v>12.66344225566</v>
      </c>
      <c r="F352" s="129">
        <f t="shared" si="130"/>
        <v>12.34509952704</v>
      </c>
      <c r="G352" s="131">
        <v>3.7457368550939597E-2</v>
      </c>
      <c r="H352" s="129">
        <f t="shared" si="131"/>
        <v>3.6432647319491543E-2</v>
      </c>
      <c r="I352" s="129">
        <f t="shared" si="132"/>
        <v>3.5516777201052521E-2</v>
      </c>
      <c r="J352" s="129">
        <f t="shared" si="127"/>
        <v>0.97264300000000004</v>
      </c>
      <c r="K352" s="129">
        <f t="shared" si="128"/>
        <v>0.94819200000000003</v>
      </c>
      <c r="L352" s="129" t="str">
        <f t="shared" si="117"/>
        <v>Gas Sales</v>
      </c>
      <c r="M352" s="130" t="s">
        <v>17</v>
      </c>
      <c r="N352" s="130" t="s">
        <v>186</v>
      </c>
      <c r="O352" s="130" t="s">
        <v>187</v>
      </c>
      <c r="P352" s="130" t="s">
        <v>198</v>
      </c>
      <c r="Q352" s="130" t="s">
        <v>27</v>
      </c>
      <c r="R352" s="130" t="s">
        <v>56</v>
      </c>
      <c r="S352" s="129"/>
      <c r="T352" s="129"/>
      <c r="U352" s="129" t="str">
        <f>VLOOKUP(C352,'Surrogate NP'!A:B,2,FALSE)</f>
        <v>Gas Sales</v>
      </c>
      <c r="V352" t="str">
        <f t="shared" si="122"/>
        <v>MD-CalvertGas Sales</v>
      </c>
      <c r="W352">
        <f>VLOOKUP(V352,'NP Surrogates-Update 4.7'!A:C,2,FALSE)</f>
        <v>0.97264300000000004</v>
      </c>
      <c r="X352">
        <f>VLOOKUP(V352,'NP Surrogates-Update 4.7'!A:C,3,FALSE)</f>
        <v>0.94819200000000003</v>
      </c>
      <c r="Y352" t="s">
        <v>3055</v>
      </c>
    </row>
    <row r="353" spans="1:25" hidden="1" outlineLevel="2" x14ac:dyDescent="0.3">
      <c r="A353" s="130" t="s">
        <v>214</v>
      </c>
      <c r="B353" s="130" t="s">
        <v>16</v>
      </c>
      <c r="C353">
        <v>2501011012</v>
      </c>
      <c r="D353" s="131">
        <v>0.95939850000000004</v>
      </c>
      <c r="E353" s="129">
        <f t="shared" si="129"/>
        <v>0.93315223523550006</v>
      </c>
      <c r="F353" s="129">
        <f t="shared" si="130"/>
        <v>0.90969398251200007</v>
      </c>
      <c r="G353" s="131">
        <v>3.9731530127466597E-3</v>
      </c>
      <c r="H353" s="129">
        <f t="shared" si="131"/>
        <v>3.8644594657769493E-3</v>
      </c>
      <c r="I353" s="129">
        <f t="shared" si="132"/>
        <v>3.7673119014622809E-3</v>
      </c>
      <c r="J353" s="129">
        <f t="shared" si="127"/>
        <v>0.97264300000000004</v>
      </c>
      <c r="K353" s="129">
        <f t="shared" si="128"/>
        <v>0.94819200000000003</v>
      </c>
      <c r="L353" s="129" t="str">
        <f t="shared" si="117"/>
        <v>Gas Sales</v>
      </c>
      <c r="M353" s="130" t="s">
        <v>67</v>
      </c>
      <c r="N353" s="130" t="s">
        <v>186</v>
      </c>
      <c r="O353" s="130" t="s">
        <v>187</v>
      </c>
      <c r="P353" s="130" t="s">
        <v>202</v>
      </c>
      <c r="Q353" s="130" t="s">
        <v>192</v>
      </c>
      <c r="R353" s="130" t="s">
        <v>56</v>
      </c>
      <c r="S353" s="129"/>
      <c r="T353" s="129"/>
      <c r="U353" s="129" t="str">
        <f>VLOOKUP(C353,'Surrogate NP'!A:B,2,FALSE)</f>
        <v>Gas Sales</v>
      </c>
      <c r="V353" t="str">
        <f t="shared" si="122"/>
        <v>MD-CalvertGas Sales</v>
      </c>
      <c r="W353">
        <f>VLOOKUP(V353,'NP Surrogates-Update 4.7'!A:C,2,FALSE)</f>
        <v>0.97264300000000004</v>
      </c>
      <c r="X353">
        <f>VLOOKUP(V353,'NP Surrogates-Update 4.7'!A:C,3,FALSE)</f>
        <v>0.94819200000000003</v>
      </c>
      <c r="Y353" t="s">
        <v>3055</v>
      </c>
    </row>
    <row r="354" spans="1:25" hidden="1" outlineLevel="2" x14ac:dyDescent="0.3">
      <c r="A354" s="130" t="s">
        <v>214</v>
      </c>
      <c r="B354" s="130" t="s">
        <v>16</v>
      </c>
      <c r="C354">
        <v>2501011011</v>
      </c>
      <c r="D354" s="131">
        <v>0.8550468</v>
      </c>
      <c r="E354" s="129">
        <f t="shared" si="129"/>
        <v>0.83165528469240002</v>
      </c>
      <c r="F354" s="129">
        <f t="shared" si="130"/>
        <v>0.81074853538559999</v>
      </c>
      <c r="G354" s="131">
        <v>3.5410017520971599E-3</v>
      </c>
      <c r="H354" s="129">
        <f t="shared" si="131"/>
        <v>3.4441305671650381E-3</v>
      </c>
      <c r="I354" s="129">
        <f t="shared" si="132"/>
        <v>3.3575495333245105E-3</v>
      </c>
      <c r="J354" s="129">
        <f t="shared" si="127"/>
        <v>0.97264300000000004</v>
      </c>
      <c r="K354" s="129">
        <f t="shared" si="128"/>
        <v>0.94819200000000003</v>
      </c>
      <c r="L354" s="129" t="str">
        <f t="shared" si="117"/>
        <v>Gas Sales</v>
      </c>
      <c r="M354" s="130" t="s">
        <v>67</v>
      </c>
      <c r="N354" s="130" t="s">
        <v>186</v>
      </c>
      <c r="O354" s="130" t="s">
        <v>187</v>
      </c>
      <c r="P354" s="130" t="s">
        <v>202</v>
      </c>
      <c r="Q354" s="130" t="s">
        <v>194</v>
      </c>
      <c r="R354" s="130" t="s">
        <v>56</v>
      </c>
      <c r="S354" s="129"/>
      <c r="T354" s="129"/>
      <c r="U354" s="129" t="str">
        <f>VLOOKUP(C354,'Surrogate NP'!A:B,2,FALSE)</f>
        <v>Gas Sales</v>
      </c>
      <c r="V354" t="str">
        <f t="shared" si="122"/>
        <v>MD-CalvertGas Sales</v>
      </c>
      <c r="W354">
        <f>VLOOKUP(V354,'NP Surrogates-Update 4.7'!A:C,2,FALSE)</f>
        <v>0.97264300000000004</v>
      </c>
      <c r="X354">
        <f>VLOOKUP(V354,'NP Surrogates-Update 4.7'!A:C,3,FALSE)</f>
        <v>0.94819200000000003</v>
      </c>
      <c r="Y354" t="s">
        <v>3055</v>
      </c>
    </row>
    <row r="355" spans="1:25" hidden="1" outlineLevel="2" x14ac:dyDescent="0.3">
      <c r="A355" s="130" t="s">
        <v>214</v>
      </c>
      <c r="B355" s="130" t="s">
        <v>16</v>
      </c>
      <c r="C355">
        <v>2501011014</v>
      </c>
      <c r="D355" s="131">
        <v>0.25769629999999999</v>
      </c>
      <c r="E355" s="129">
        <f t="shared" si="129"/>
        <v>0.25064650232090002</v>
      </c>
      <c r="F355" s="129">
        <f t="shared" si="130"/>
        <v>0.24434557008960001</v>
      </c>
      <c r="G355" s="131">
        <v>1.0671966140437599E-3</v>
      </c>
      <c r="H355" s="129">
        <f t="shared" si="131"/>
        <v>1.0380013162733649E-3</v>
      </c>
      <c r="I355" s="129">
        <f t="shared" si="132"/>
        <v>1.0119072918633809E-3</v>
      </c>
      <c r="J355" s="129">
        <f t="shared" si="127"/>
        <v>0.97264300000000004</v>
      </c>
      <c r="K355" s="129">
        <f t="shared" si="128"/>
        <v>0.94819200000000003</v>
      </c>
      <c r="L355" s="129" t="str">
        <f t="shared" si="117"/>
        <v>Gas Sales</v>
      </c>
      <c r="M355" s="130" t="s">
        <v>67</v>
      </c>
      <c r="N355" s="130" t="s">
        <v>186</v>
      </c>
      <c r="O355" s="130" t="s">
        <v>187</v>
      </c>
      <c r="P355" s="130" t="s">
        <v>202</v>
      </c>
      <c r="Q355" s="130" t="s">
        <v>196</v>
      </c>
      <c r="R355" s="130" t="s">
        <v>56</v>
      </c>
      <c r="S355" s="129"/>
      <c r="T355" s="129"/>
      <c r="U355" s="129" t="str">
        <f>VLOOKUP(C355,'Surrogate NP'!A:B,2,FALSE)</f>
        <v>Gas Sales</v>
      </c>
      <c r="V355" t="str">
        <f t="shared" si="122"/>
        <v>MD-CalvertGas Sales</v>
      </c>
      <c r="W355">
        <f>VLOOKUP(V355,'NP Surrogates-Update 4.7'!A:C,2,FALSE)</f>
        <v>0.97264300000000004</v>
      </c>
      <c r="X355">
        <f>VLOOKUP(V355,'NP Surrogates-Update 4.7'!A:C,3,FALSE)</f>
        <v>0.94819200000000003</v>
      </c>
      <c r="Y355" t="s">
        <v>3055</v>
      </c>
    </row>
    <row r="356" spans="1:25" hidden="1" outlineLevel="2" x14ac:dyDescent="0.3">
      <c r="A356" s="130" t="s">
        <v>214</v>
      </c>
      <c r="B356" s="130" t="s">
        <v>16</v>
      </c>
      <c r="C356">
        <v>2505030120</v>
      </c>
      <c r="D356" s="131">
        <v>0.85148330000000005</v>
      </c>
      <c r="E356" s="129">
        <f t="shared" si="129"/>
        <v>0.82818927136190013</v>
      </c>
      <c r="F356" s="129">
        <f t="shared" si="130"/>
        <v>0.8073696531936001</v>
      </c>
      <c r="G356" s="131">
        <v>2.8658493727407299E-3</v>
      </c>
      <c r="H356" s="129">
        <f t="shared" si="131"/>
        <v>2.7874483314506617E-3</v>
      </c>
      <c r="I356" s="129">
        <f t="shared" si="132"/>
        <v>2.7173754484377784E-3</v>
      </c>
      <c r="J356" s="129">
        <f t="shared" si="127"/>
        <v>0.97264300000000004</v>
      </c>
      <c r="K356" s="129">
        <f t="shared" si="128"/>
        <v>0.94819200000000003</v>
      </c>
      <c r="L356" s="129" t="str">
        <f t="shared" si="117"/>
        <v>Gas Sales</v>
      </c>
      <c r="M356" s="130" t="s">
        <v>22</v>
      </c>
      <c r="N356" s="130" t="s">
        <v>186</v>
      </c>
      <c r="O356" s="130" t="s">
        <v>206</v>
      </c>
      <c r="P356" s="130" t="s">
        <v>207</v>
      </c>
      <c r="Q356" s="130" t="s">
        <v>20</v>
      </c>
      <c r="R356" s="130" t="s">
        <v>56</v>
      </c>
      <c r="S356" s="129"/>
      <c r="T356" s="129"/>
      <c r="U356" s="129" t="str">
        <f>VLOOKUP(C356,'Surrogate NP'!A:B,2,FALSE)</f>
        <v>Gas Sales</v>
      </c>
      <c r="V356" t="str">
        <f t="shared" si="122"/>
        <v>MD-CalvertGas Sales</v>
      </c>
      <c r="W356">
        <f>VLOOKUP(V356,'NP Surrogates-Update 4.7'!A:C,2,FALSE)</f>
        <v>0.97264300000000004</v>
      </c>
      <c r="X356">
        <f>VLOOKUP(V356,'NP Surrogates-Update 4.7'!A:C,3,FALSE)</f>
        <v>0.94819200000000003</v>
      </c>
      <c r="Y356" t="s">
        <v>3055</v>
      </c>
    </row>
    <row r="357" spans="1:25" hidden="1" outlineLevel="2" x14ac:dyDescent="0.3">
      <c r="A357" s="130" t="s">
        <v>214</v>
      </c>
      <c r="B357" s="130" t="s">
        <v>16</v>
      </c>
      <c r="C357">
        <v>2680003000</v>
      </c>
      <c r="D357" s="131">
        <v>24.568300000000001</v>
      </c>
      <c r="E357" s="129">
        <f t="shared" si="129"/>
        <v>26.329978127489557</v>
      </c>
      <c r="F357" s="129">
        <f t="shared" si="130"/>
        <v>26.882606221181472</v>
      </c>
      <c r="G357" s="131">
        <v>6.7310410958904096E-2</v>
      </c>
      <c r="H357" s="129">
        <f t="shared" si="131"/>
        <v>7.2136926376683702E-2</v>
      </c>
      <c r="I357" s="129">
        <f t="shared" si="132"/>
        <v>7.3650975948442374E-2</v>
      </c>
      <c r="J357" s="129">
        <f t="shared" si="127"/>
        <v>1.0717053327861332</v>
      </c>
      <c r="K357" s="129">
        <f t="shared" si="128"/>
        <v>1.0941988750211236</v>
      </c>
      <c r="L357" s="129" t="str">
        <f t="shared" si="117"/>
        <v>Household</v>
      </c>
      <c r="M357" s="130" t="s">
        <v>50</v>
      </c>
      <c r="N357" s="130" t="s">
        <v>209</v>
      </c>
      <c r="O357" s="130" t="s">
        <v>362</v>
      </c>
      <c r="P357" s="130" t="s">
        <v>363</v>
      </c>
      <c r="Q357" s="130" t="s">
        <v>108</v>
      </c>
      <c r="R357" s="130" t="s">
        <v>56</v>
      </c>
      <c r="S357" s="129"/>
      <c r="T357" s="129"/>
      <c r="U357" s="129" t="str">
        <f>VLOOKUP(C357,'Surrogate NP'!A:B,2,FALSE)</f>
        <v>Household</v>
      </c>
      <c r="V357" t="str">
        <f t="shared" si="122"/>
        <v>MD-CalvertHousehold</v>
      </c>
      <c r="W357">
        <f>VLOOKUP(V357,'NP Surrogates-Update 4.7'!A:C,2,FALSE)</f>
        <v>1.0717053327861332</v>
      </c>
      <c r="X357">
        <f>VLOOKUP(V357,'NP Surrogates-Update 4.7'!A:C,3,FALSE)</f>
        <v>1.0941988750211236</v>
      </c>
      <c r="Y357" t="s">
        <v>3054</v>
      </c>
    </row>
    <row r="358" spans="1:25" hidden="1" outlineLevel="2" x14ac:dyDescent="0.3">
      <c r="A358" s="130" t="s">
        <v>214</v>
      </c>
      <c r="B358" s="130" t="s">
        <v>16</v>
      </c>
      <c r="C358">
        <v>2610000500</v>
      </c>
      <c r="D358" s="131">
        <v>24.24173</v>
      </c>
      <c r="E358" s="129">
        <f t="shared" si="129"/>
        <v>24.24173</v>
      </c>
      <c r="F358" s="129">
        <f t="shared" si="130"/>
        <v>24.24173</v>
      </c>
      <c r="G358" s="131">
        <v>6.6415698630136993E-2</v>
      </c>
      <c r="H358" s="129">
        <f t="shared" si="131"/>
        <v>6.6415698630136993E-2</v>
      </c>
      <c r="I358" s="129">
        <f t="shared" si="132"/>
        <v>6.6415698630136993E-2</v>
      </c>
      <c r="J358" s="129">
        <f t="shared" si="127"/>
        <v>1</v>
      </c>
      <c r="K358" s="129">
        <f t="shared" si="128"/>
        <v>1</v>
      </c>
      <c r="L358" s="129" t="str">
        <f t="shared" si="117"/>
        <v>No Growth</v>
      </c>
      <c r="M358" s="130" t="s">
        <v>50</v>
      </c>
      <c r="N358" s="130" t="s">
        <v>209</v>
      </c>
      <c r="O358" s="130" t="s">
        <v>365</v>
      </c>
      <c r="P358" s="130" t="s">
        <v>366</v>
      </c>
      <c r="Q358" s="130" t="s">
        <v>367</v>
      </c>
      <c r="R358" s="130" t="s">
        <v>56</v>
      </c>
      <c r="S358" s="129"/>
      <c r="T358" s="129"/>
      <c r="U358" s="129" t="str">
        <f>VLOOKUP(C358,'Surrogate NP'!A:B,2,FALSE)</f>
        <v>No Growth</v>
      </c>
      <c r="V358" t="str">
        <f t="shared" si="122"/>
        <v>MD-CalvertNo Growth</v>
      </c>
      <c r="W358">
        <f>VLOOKUP(V358,'NP Surrogates-Update 4.7'!A:C,2,FALSE)</f>
        <v>1</v>
      </c>
      <c r="X358">
        <f>VLOOKUP(V358,'NP Surrogates-Update 4.7'!A:C,3,FALSE)</f>
        <v>1</v>
      </c>
      <c r="Y358" t="s">
        <v>3049</v>
      </c>
    </row>
    <row r="359" spans="1:25" hidden="1" outlineLevel="2" x14ac:dyDescent="0.3">
      <c r="A359" s="130" t="s">
        <v>214</v>
      </c>
      <c r="B359" s="130" t="s">
        <v>16</v>
      </c>
      <c r="C359">
        <v>2610000400</v>
      </c>
      <c r="D359" s="131">
        <v>0.61869949999999996</v>
      </c>
      <c r="E359" s="129">
        <f t="shared" si="129"/>
        <v>0.61869949999999996</v>
      </c>
      <c r="F359" s="129">
        <f t="shared" si="130"/>
        <v>0.61869949999999996</v>
      </c>
      <c r="G359" s="131">
        <v>4.0681610958904102E-4</v>
      </c>
      <c r="H359" s="129">
        <f t="shared" si="131"/>
        <v>4.0681610958904102E-4</v>
      </c>
      <c r="I359" s="129">
        <f t="shared" si="132"/>
        <v>4.0681610958904102E-4</v>
      </c>
      <c r="J359" s="129">
        <f t="shared" si="127"/>
        <v>1</v>
      </c>
      <c r="K359" s="129">
        <f t="shared" si="128"/>
        <v>1</v>
      </c>
      <c r="L359" s="129" t="str">
        <f t="shared" si="117"/>
        <v>No Growth</v>
      </c>
      <c r="M359" s="130" t="s">
        <v>50</v>
      </c>
      <c r="N359" s="130" t="s">
        <v>209</v>
      </c>
      <c r="O359" s="130" t="s">
        <v>365</v>
      </c>
      <c r="P359" s="130" t="s">
        <v>366</v>
      </c>
      <c r="Q359" s="130" t="s">
        <v>369</v>
      </c>
      <c r="R359" s="130" t="s">
        <v>56</v>
      </c>
      <c r="S359" s="129"/>
      <c r="T359" s="129"/>
      <c r="U359" s="129" t="str">
        <f>VLOOKUP(C359,'Surrogate NP'!A:B,2,FALSE)</f>
        <v>No Growth</v>
      </c>
      <c r="V359" t="str">
        <f t="shared" si="122"/>
        <v>MD-CalvertNo Growth</v>
      </c>
      <c r="W359">
        <f>VLOOKUP(V359,'NP Surrogates-Update 4.7'!A:C,2,FALSE)</f>
        <v>1</v>
      </c>
      <c r="X359">
        <f>VLOOKUP(V359,'NP Surrogates-Update 4.7'!A:C,3,FALSE)</f>
        <v>1</v>
      </c>
      <c r="Y359" t="s">
        <v>3049</v>
      </c>
    </row>
    <row r="360" spans="1:25" hidden="1" outlineLevel="2" x14ac:dyDescent="0.3">
      <c r="A360" s="130" t="s">
        <v>214</v>
      </c>
      <c r="B360" s="130" t="s">
        <v>16</v>
      </c>
      <c r="C360">
        <v>2610000100</v>
      </c>
      <c r="D360" s="131">
        <v>0.91176769999999996</v>
      </c>
      <c r="E360" s="129">
        <f t="shared" si="129"/>
        <v>0.91176769999999996</v>
      </c>
      <c r="F360" s="129">
        <f t="shared" si="130"/>
        <v>0.91176769999999996</v>
      </c>
      <c r="G360" s="131">
        <v>0</v>
      </c>
      <c r="H360" s="129">
        <f t="shared" si="131"/>
        <v>0</v>
      </c>
      <c r="I360" s="129">
        <f t="shared" si="132"/>
        <v>0</v>
      </c>
      <c r="J360" s="129">
        <f t="shared" si="127"/>
        <v>1</v>
      </c>
      <c r="K360" s="129">
        <f t="shared" si="128"/>
        <v>1</v>
      </c>
      <c r="L360" s="129" t="str">
        <f t="shared" si="117"/>
        <v>No Growth</v>
      </c>
      <c r="M360" s="130" t="s">
        <v>50</v>
      </c>
      <c r="N360" s="130" t="s">
        <v>209</v>
      </c>
      <c r="O360" s="130" t="s">
        <v>365</v>
      </c>
      <c r="P360" s="130" t="s">
        <v>366</v>
      </c>
      <c r="Q360" s="130" t="s">
        <v>371</v>
      </c>
      <c r="R360" s="130" t="s">
        <v>56</v>
      </c>
      <c r="S360" s="129"/>
      <c r="T360" s="129"/>
      <c r="U360" s="129" t="str">
        <f>VLOOKUP(C360,'Surrogate NP'!A:B,2,FALSE)</f>
        <v>No Growth</v>
      </c>
      <c r="V360" t="str">
        <f t="shared" si="122"/>
        <v>MD-CalvertNo Growth</v>
      </c>
      <c r="W360">
        <f>VLOOKUP(V360,'NP Surrogates-Update 4.7'!A:C,2,FALSE)</f>
        <v>1</v>
      </c>
      <c r="X360">
        <f>VLOOKUP(V360,'NP Surrogates-Update 4.7'!A:C,3,FALSE)</f>
        <v>1</v>
      </c>
      <c r="Y360" t="s">
        <v>3049</v>
      </c>
    </row>
    <row r="361" spans="1:25" hidden="1" outlineLevel="2" x14ac:dyDescent="0.3">
      <c r="A361" s="130" t="s">
        <v>214</v>
      </c>
      <c r="B361" s="130" t="s">
        <v>16</v>
      </c>
      <c r="C361">
        <v>2810001001</v>
      </c>
      <c r="D361" s="130">
        <v>0.33698800000000001</v>
      </c>
      <c r="E361" s="129">
        <f t="shared" si="129"/>
        <v>0.33698800000000001</v>
      </c>
      <c r="F361" s="129">
        <f t="shared" si="130"/>
        <v>0.33698800000000001</v>
      </c>
      <c r="G361" s="206">
        <v>9.2325479452054797E-4</v>
      </c>
      <c r="H361" s="129">
        <f t="shared" si="131"/>
        <v>9.2325479452054797E-4</v>
      </c>
      <c r="I361" s="129">
        <f t="shared" si="132"/>
        <v>9.2325479452054797E-4</v>
      </c>
      <c r="J361" s="129">
        <f t="shared" si="127"/>
        <v>1</v>
      </c>
      <c r="K361" s="129">
        <f t="shared" si="128"/>
        <v>1</v>
      </c>
      <c r="L361" s="129" t="str">
        <f t="shared" si="117"/>
        <v>No Growth</v>
      </c>
      <c r="M361" t="s">
        <v>3130</v>
      </c>
      <c r="N361" s="130"/>
      <c r="O361" s="130"/>
      <c r="P361" s="130"/>
      <c r="Q361" s="130"/>
      <c r="R361" s="129" t="s">
        <v>56</v>
      </c>
      <c r="S361" s="129"/>
      <c r="T361" s="129"/>
      <c r="U361" s="129" t="str">
        <f>VLOOKUP(C361,'Surrogate NP'!A:B,2,FALSE)</f>
        <v>No Growth</v>
      </c>
      <c r="V361" t="str">
        <f t="shared" si="122"/>
        <v>MD-CalvertNo Growth</v>
      </c>
      <c r="W361">
        <f>VLOOKUP(V361,'NP Surrogates-Update 4.7'!A:C,2,FALSE)</f>
        <v>1</v>
      </c>
      <c r="X361">
        <f>VLOOKUP(V361,'NP Surrogates-Update 4.7'!A:C,3,FALSE)</f>
        <v>1</v>
      </c>
      <c r="Y361" t="s">
        <v>3049</v>
      </c>
    </row>
    <row r="362" spans="1:25" hidden="1" outlineLevel="2" x14ac:dyDescent="0.3">
      <c r="A362" s="130" t="s">
        <v>214</v>
      </c>
      <c r="B362" s="130" t="s">
        <v>16</v>
      </c>
      <c r="C362">
        <v>2810001002</v>
      </c>
      <c r="D362" s="130">
        <v>2.507244</v>
      </c>
      <c r="E362" s="129">
        <f t="shared" si="129"/>
        <v>2.507244</v>
      </c>
      <c r="F362" s="129">
        <f t="shared" si="130"/>
        <v>2.507244</v>
      </c>
      <c r="G362" s="206">
        <v>6.8691616438356163E-3</v>
      </c>
      <c r="H362" s="129">
        <f t="shared" si="131"/>
        <v>6.8691616438356163E-3</v>
      </c>
      <c r="I362" s="129">
        <f t="shared" si="132"/>
        <v>6.8691616438356163E-3</v>
      </c>
      <c r="J362" s="129">
        <f>W362</f>
        <v>1</v>
      </c>
      <c r="K362" s="129">
        <f>X362</f>
        <v>1</v>
      </c>
      <c r="L362" s="129" t="str">
        <f t="shared" si="117"/>
        <v>No Growth</v>
      </c>
      <c r="M362" t="s">
        <v>3130</v>
      </c>
      <c r="N362" s="130"/>
      <c r="O362" s="130"/>
      <c r="P362" s="130"/>
      <c r="Q362" s="130"/>
      <c r="R362" s="129" t="s">
        <v>56</v>
      </c>
      <c r="S362" s="129"/>
      <c r="T362" s="129"/>
      <c r="U362" s="129" t="str">
        <f>VLOOKUP(C362,'Surrogate NP'!A:B,2,FALSE)</f>
        <v>No Growth</v>
      </c>
      <c r="V362" t="str">
        <f t="shared" si="122"/>
        <v>MD-CalvertNo Growth</v>
      </c>
      <c r="W362">
        <f>VLOOKUP(V362,'NP Surrogates-Update 4.7'!A:C,2,FALSE)</f>
        <v>1</v>
      </c>
      <c r="X362">
        <f>VLOOKUP(V362,'NP Surrogates-Update 4.7'!A:C,3,FALSE)</f>
        <v>1</v>
      </c>
      <c r="Y362" t="s">
        <v>3049</v>
      </c>
    </row>
    <row r="363" spans="1:25" hidden="1" outlineLevel="2" x14ac:dyDescent="0.3">
      <c r="A363" s="130" t="s">
        <v>214</v>
      </c>
      <c r="B363" s="130" t="s">
        <v>16</v>
      </c>
      <c r="C363">
        <v>2610030000</v>
      </c>
      <c r="D363" s="131">
        <v>10.68661</v>
      </c>
      <c r="E363" s="129">
        <f t="shared" si="129"/>
        <v>10.68661</v>
      </c>
      <c r="F363" s="129">
        <f t="shared" si="130"/>
        <v>10.68661</v>
      </c>
      <c r="G363" s="131">
        <v>2.9278383561643799E-2</v>
      </c>
      <c r="H363" s="129">
        <f t="shared" si="131"/>
        <v>2.9278383561643799E-2</v>
      </c>
      <c r="I363" s="129">
        <f t="shared" si="132"/>
        <v>2.9278383561643799E-2</v>
      </c>
      <c r="J363" s="129">
        <f t="shared" ref="J363:J364" si="133">W363</f>
        <v>1</v>
      </c>
      <c r="K363" s="129">
        <f t="shared" ref="K363:K364" si="134">X363</f>
        <v>1</v>
      </c>
      <c r="L363" s="129" t="str">
        <f t="shared" si="117"/>
        <v>No Growth</v>
      </c>
      <c r="M363" s="130" t="s">
        <v>50</v>
      </c>
      <c r="N363" s="130" t="s">
        <v>209</v>
      </c>
      <c r="O363" s="130" t="s">
        <v>365</v>
      </c>
      <c r="P363" s="130" t="s">
        <v>162</v>
      </c>
      <c r="Q363" s="130" t="s">
        <v>373</v>
      </c>
      <c r="R363" s="130" t="s">
        <v>56</v>
      </c>
      <c r="S363" s="129"/>
      <c r="T363" s="129"/>
      <c r="U363" s="129" t="str">
        <f>VLOOKUP(C363,'Surrogate NP'!A:B,2,FALSE)</f>
        <v>No Growth</v>
      </c>
      <c r="V363" t="str">
        <f t="shared" si="122"/>
        <v>MD-CalvertNo Growth</v>
      </c>
      <c r="W363">
        <f>VLOOKUP(V363,'NP Surrogates-Update 4.7'!A:C,2,FALSE)</f>
        <v>1</v>
      </c>
      <c r="X363">
        <f>VLOOKUP(V363,'NP Surrogates-Update 4.7'!A:C,3,FALSE)</f>
        <v>1</v>
      </c>
      <c r="Y363" t="s">
        <v>3049</v>
      </c>
    </row>
    <row r="364" spans="1:25" hidden="1" outlineLevel="2" x14ac:dyDescent="0.3">
      <c r="A364" s="130" t="s">
        <v>214</v>
      </c>
      <c r="B364" s="130" t="s">
        <v>16</v>
      </c>
      <c r="C364">
        <v>2630020000</v>
      </c>
      <c r="D364" s="131">
        <v>0.26434999999999997</v>
      </c>
      <c r="E364" s="129">
        <f t="shared" si="129"/>
        <v>0.28330530472201432</v>
      </c>
      <c r="F364" s="129">
        <f t="shared" si="130"/>
        <v>0.28925147261183398</v>
      </c>
      <c r="G364" s="131">
        <v>1.0139452054794499E-3</v>
      </c>
      <c r="H364" s="129">
        <f t="shared" si="131"/>
        <v>1.0866504838652582E-3</v>
      </c>
      <c r="I364" s="129">
        <f t="shared" si="132"/>
        <v>1.109457703168676E-3</v>
      </c>
      <c r="J364" s="129">
        <f t="shared" si="133"/>
        <v>1.0717053327861332</v>
      </c>
      <c r="K364" s="129">
        <f t="shared" si="134"/>
        <v>1.0941988750211236</v>
      </c>
      <c r="L364" s="129" t="str">
        <f t="shared" si="117"/>
        <v>Household</v>
      </c>
      <c r="M364" s="130" t="s">
        <v>50</v>
      </c>
      <c r="N364" s="130" t="s">
        <v>209</v>
      </c>
      <c r="O364" s="130" t="s">
        <v>210</v>
      </c>
      <c r="P364" s="130" t="s">
        <v>211</v>
      </c>
      <c r="Q364" s="130" t="s">
        <v>212</v>
      </c>
      <c r="R364" s="130" t="s">
        <v>56</v>
      </c>
      <c r="S364" s="129"/>
      <c r="T364" s="129"/>
      <c r="U364" s="129" t="str">
        <f>VLOOKUP(C364,'Surrogate NP'!A:B,2,FALSE)</f>
        <v>Household</v>
      </c>
      <c r="V364" t="str">
        <f t="shared" si="122"/>
        <v>MD-CalvertHousehold</v>
      </c>
      <c r="W364">
        <f>VLOOKUP(V364,'NP Surrogates-Update 4.7'!A:C,2,FALSE)</f>
        <v>1.0717053327861332</v>
      </c>
      <c r="X364">
        <f>VLOOKUP(V364,'NP Surrogates-Update 4.7'!A:C,3,FALSE)</f>
        <v>1.0941988750211236</v>
      </c>
      <c r="Y364" t="s">
        <v>3054</v>
      </c>
    </row>
    <row r="365" spans="1:25" outlineLevel="1" collapsed="1" x14ac:dyDescent="0.3">
      <c r="A365" s="133" t="s">
        <v>3006</v>
      </c>
      <c r="B365" s="130"/>
      <c r="D365" s="131">
        <f t="shared" ref="D365:I365" si="135">SUBTOTAL(9,D252:D364)</f>
        <v>850.44796517478972</v>
      </c>
      <c r="E365" s="131">
        <f t="shared" si="135"/>
        <v>883.89946010181302</v>
      </c>
      <c r="F365" s="131">
        <f t="shared" si="135"/>
        <v>894.77265129843272</v>
      </c>
      <c r="G365" s="131">
        <f>SUBTOTAL(9,G252:G364)</f>
        <v>2.3130468038732048</v>
      </c>
      <c r="H365" s="131">
        <f t="shared" si="135"/>
        <v>2.3547313323723507</v>
      </c>
      <c r="I365" s="131">
        <f t="shared" si="135"/>
        <v>2.3700350989000922</v>
      </c>
      <c r="J365" s="129"/>
      <c r="K365" s="129"/>
      <c r="L365" s="129"/>
      <c r="M365" s="130"/>
      <c r="N365" s="130"/>
      <c r="O365" s="130"/>
      <c r="P365" s="130"/>
      <c r="Q365" s="130"/>
      <c r="R365" s="130"/>
      <c r="S365" s="129"/>
      <c r="T365" s="129"/>
      <c r="U365" s="129"/>
    </row>
    <row r="366" spans="1:25" hidden="1" outlineLevel="2" x14ac:dyDescent="0.3">
      <c r="A366" s="129" t="s">
        <v>215</v>
      </c>
      <c r="B366" s="129" t="s">
        <v>16</v>
      </c>
      <c r="C366">
        <v>2102004001</v>
      </c>
      <c r="D366" s="129">
        <v>8.3511289124250422E-4</v>
      </c>
      <c r="E366" s="129">
        <f t="shared" ref="E366" si="136">D366*J366</f>
        <v>8.3511289124250422E-4</v>
      </c>
      <c r="F366" s="129">
        <f t="shared" ref="F366" si="137">D366*K366</f>
        <v>8.3511289124250422E-4</v>
      </c>
      <c r="G366" s="129">
        <v>2.6766438821875099E-6</v>
      </c>
      <c r="H366" s="129">
        <f t="shared" ref="H366" si="138">G366*J366</f>
        <v>2.6766438821875099E-6</v>
      </c>
      <c r="I366" s="129">
        <f t="shared" ref="I366" si="139">G366*K366</f>
        <v>2.6766438821875099E-6</v>
      </c>
      <c r="J366" s="129">
        <f>W366</f>
        <v>1</v>
      </c>
      <c r="K366" s="129">
        <f>X366</f>
        <v>1</v>
      </c>
      <c r="L366" s="129" t="str">
        <f t="shared" si="117"/>
        <v>No Growth</v>
      </c>
      <c r="M366" s="129" t="s">
        <v>1252</v>
      </c>
      <c r="N366" s="129"/>
      <c r="O366" s="129"/>
      <c r="P366" s="129"/>
      <c r="Q366" s="129"/>
      <c r="R366" s="129" t="s">
        <v>56</v>
      </c>
      <c r="S366" s="129"/>
      <c r="T366" s="129"/>
      <c r="U366" s="129" t="str">
        <f>VLOOKUP(C366,'Surrogate NP'!A:B,2,FALSE)</f>
        <v>No Growth</v>
      </c>
      <c r="V366" t="str">
        <f t="shared" si="122"/>
        <v>MD-CharlesNo Growth</v>
      </c>
      <c r="W366">
        <f>VLOOKUP(V366,'NP Surrogates-Update 4.7'!A:C,2,FALSE)</f>
        <v>1</v>
      </c>
      <c r="X366">
        <f>VLOOKUP(V366,'NP Surrogates-Update 4.7'!A:C,3,FALSE)</f>
        <v>1</v>
      </c>
      <c r="Y366" t="s">
        <v>3049</v>
      </c>
    </row>
    <row r="367" spans="1:25" hidden="1" outlineLevel="2" x14ac:dyDescent="0.3">
      <c r="A367" s="129" t="s">
        <v>215</v>
      </c>
      <c r="B367" s="129" t="s">
        <v>16</v>
      </c>
      <c r="C367">
        <v>2501060100</v>
      </c>
      <c r="E367" s="129"/>
      <c r="F367" s="129"/>
      <c r="G367" s="129">
        <v>0.15</v>
      </c>
      <c r="H367" s="129">
        <v>9.8000000000000004E-2</v>
      </c>
      <c r="I367" s="129">
        <v>8.3000000000000004E-2</v>
      </c>
      <c r="J367" s="129"/>
      <c r="K367" s="129"/>
      <c r="L367" s="129"/>
      <c r="M367" s="129"/>
      <c r="N367" s="129"/>
      <c r="O367" s="129"/>
      <c r="P367" s="129"/>
      <c r="Q367" s="129"/>
      <c r="R367" s="129"/>
      <c r="S367" s="129"/>
      <c r="T367" s="129"/>
      <c r="U367" s="129"/>
    </row>
    <row r="368" spans="1:25" hidden="1" outlineLevel="2" x14ac:dyDescent="0.3">
      <c r="A368" s="129" t="s">
        <v>215</v>
      </c>
      <c r="B368" s="129" t="s">
        <v>16</v>
      </c>
      <c r="C368">
        <v>2440000000</v>
      </c>
      <c r="D368" s="129">
        <v>33.67</v>
      </c>
      <c r="E368" s="129">
        <f t="shared" ref="E368:E377" si="140">D368*J368</f>
        <v>33.67</v>
      </c>
      <c r="F368" s="129">
        <f t="shared" ref="F368:F377" si="141">D368*K368</f>
        <v>33.67</v>
      </c>
      <c r="G368" s="129">
        <f>D368/260</f>
        <v>0.1295</v>
      </c>
      <c r="H368" s="129">
        <f t="shared" ref="H368:H379" si="142">G368*J368</f>
        <v>0.1295</v>
      </c>
      <c r="I368" s="129">
        <f t="shared" ref="I368:I379" si="143">G368*K368</f>
        <v>0.1295</v>
      </c>
      <c r="J368" s="129">
        <f t="shared" ref="J368:J378" si="144">W368</f>
        <v>1</v>
      </c>
      <c r="K368" s="129">
        <f t="shared" ref="K368:K378" si="145">X368</f>
        <v>1</v>
      </c>
      <c r="L368" s="129" t="str">
        <f t="shared" si="117"/>
        <v>No Growth</v>
      </c>
      <c r="M368" s="129" t="s">
        <v>1245</v>
      </c>
      <c r="N368" s="129"/>
      <c r="O368" s="129"/>
      <c r="P368" s="129"/>
      <c r="Q368" s="129"/>
      <c r="R368" s="129" t="s">
        <v>56</v>
      </c>
      <c r="S368" s="129"/>
      <c r="T368" s="129"/>
      <c r="U368" s="129" t="str">
        <f>VLOOKUP(C368,'Surrogate NP'!A:B,2,FALSE)</f>
        <v>No Growth</v>
      </c>
      <c r="V368" t="str">
        <f t="shared" si="122"/>
        <v>MD-CharlesNo Growth</v>
      </c>
      <c r="W368">
        <f>VLOOKUP(V368,'NP Surrogates-Update 4.7'!A:C,2,FALSE)</f>
        <v>1</v>
      </c>
      <c r="X368">
        <f>VLOOKUP(V368,'NP Surrogates-Update 4.7'!A:C,3,FALSE)</f>
        <v>1</v>
      </c>
      <c r="Y368" t="s">
        <v>3049</v>
      </c>
    </row>
    <row r="369" spans="1:25" hidden="1" outlineLevel="2" x14ac:dyDescent="0.3">
      <c r="A369" s="129" t="s">
        <v>215</v>
      </c>
      <c r="B369" s="129" t="s">
        <v>16</v>
      </c>
      <c r="C369">
        <v>2102007000</v>
      </c>
      <c r="D369" s="129">
        <v>8.3900000000000001E-4</v>
      </c>
      <c r="E369" s="129">
        <f t="shared" si="140"/>
        <v>8.3900000000000001E-4</v>
      </c>
      <c r="F369" s="129">
        <f t="shared" si="141"/>
        <v>8.3900000000000001E-4</v>
      </c>
      <c r="G369" s="129">
        <v>2.6891025641025598E-6</v>
      </c>
      <c r="H369" s="129">
        <f t="shared" si="142"/>
        <v>2.6891025641025598E-6</v>
      </c>
      <c r="I369" s="129">
        <f t="shared" si="143"/>
        <v>2.6891025641025598E-6</v>
      </c>
      <c r="J369" s="129">
        <f t="shared" si="144"/>
        <v>1</v>
      </c>
      <c r="K369" s="129">
        <f t="shared" si="145"/>
        <v>1</v>
      </c>
      <c r="L369" s="129" t="str">
        <f t="shared" si="117"/>
        <v>No Growth</v>
      </c>
      <c r="M369" s="129" t="s">
        <v>1246</v>
      </c>
      <c r="N369" s="129"/>
      <c r="O369" s="129"/>
      <c r="P369" s="129"/>
      <c r="Q369" s="129"/>
      <c r="R369" s="129" t="s">
        <v>56</v>
      </c>
      <c r="S369" s="129"/>
      <c r="T369" s="129"/>
      <c r="U369" s="129" t="str">
        <f>VLOOKUP(C369,'Surrogate NP'!A:B,2,FALSE)</f>
        <v>No Growth</v>
      </c>
      <c r="V369" t="str">
        <f t="shared" si="122"/>
        <v>MD-CharlesNo Growth</v>
      </c>
      <c r="W369">
        <f>VLOOKUP(V369,'NP Surrogates-Update 4.7'!A:C,2,FALSE)</f>
        <v>1</v>
      </c>
      <c r="X369">
        <f>VLOOKUP(V369,'NP Surrogates-Update 4.7'!A:C,3,FALSE)</f>
        <v>1</v>
      </c>
      <c r="Y369" t="s">
        <v>3049</v>
      </c>
    </row>
    <row r="370" spans="1:25" hidden="1" outlineLevel="2" x14ac:dyDescent="0.3">
      <c r="A370" s="129" t="s">
        <v>215</v>
      </c>
      <c r="B370" s="129" t="s">
        <v>16</v>
      </c>
      <c r="C370">
        <v>2102006000</v>
      </c>
      <c r="D370" s="129">
        <v>0.53824600199999995</v>
      </c>
      <c r="E370" s="129">
        <f t="shared" si="140"/>
        <v>0.53824600199999995</v>
      </c>
      <c r="F370" s="129">
        <f t="shared" si="141"/>
        <v>0.53824600199999995</v>
      </c>
      <c r="G370" s="129">
        <v>1.72514744230769E-3</v>
      </c>
      <c r="H370" s="129">
        <f t="shared" si="142"/>
        <v>1.72514744230769E-3</v>
      </c>
      <c r="I370" s="129">
        <f t="shared" si="143"/>
        <v>1.72514744230769E-3</v>
      </c>
      <c r="J370" s="129">
        <f t="shared" si="144"/>
        <v>1</v>
      </c>
      <c r="K370" s="129">
        <f t="shared" si="145"/>
        <v>1</v>
      </c>
      <c r="L370" s="129" t="str">
        <f t="shared" si="117"/>
        <v>No Growth</v>
      </c>
      <c r="M370" s="129" t="s">
        <v>1247</v>
      </c>
      <c r="N370" s="129"/>
      <c r="O370" s="129"/>
      <c r="P370" s="129"/>
      <c r="Q370" s="129"/>
      <c r="R370" s="129" t="s">
        <v>56</v>
      </c>
      <c r="S370" s="129"/>
      <c r="T370" s="129"/>
      <c r="U370" s="129" t="str">
        <f>VLOOKUP(C370,'Surrogate NP'!A:B,2,FALSE)</f>
        <v>No Growth</v>
      </c>
      <c r="V370" t="str">
        <f t="shared" si="122"/>
        <v>MD-CharlesNo Growth</v>
      </c>
      <c r="W370">
        <f>VLOOKUP(V370,'NP Surrogates-Update 4.7'!A:C,2,FALSE)</f>
        <v>1</v>
      </c>
      <c r="X370">
        <f>VLOOKUP(V370,'NP Surrogates-Update 4.7'!A:C,3,FALSE)</f>
        <v>1</v>
      </c>
      <c r="Y370" t="s">
        <v>3049</v>
      </c>
    </row>
    <row r="371" spans="1:25" hidden="1" outlineLevel="2" x14ac:dyDescent="0.3">
      <c r="A371" s="129" t="s">
        <v>215</v>
      </c>
      <c r="B371" s="129" t="s">
        <v>16</v>
      </c>
      <c r="C371">
        <v>2103005000</v>
      </c>
      <c r="D371" s="129">
        <v>1.7224947589326311E-3</v>
      </c>
      <c r="E371" s="129">
        <f t="shared" si="140"/>
        <v>1.7224947589326311E-3</v>
      </c>
      <c r="F371" s="129">
        <f t="shared" si="141"/>
        <v>1.7224947589326311E-3</v>
      </c>
      <c r="G371" s="129">
        <v>5.5208165350404798E-6</v>
      </c>
      <c r="H371" s="129">
        <f t="shared" si="142"/>
        <v>5.5208165350404798E-6</v>
      </c>
      <c r="I371" s="129">
        <f t="shared" si="143"/>
        <v>5.5208165350404798E-6</v>
      </c>
      <c r="J371" s="129">
        <f t="shared" si="144"/>
        <v>1</v>
      </c>
      <c r="K371" s="129">
        <f t="shared" si="145"/>
        <v>1</v>
      </c>
      <c r="L371" s="129" t="str">
        <f t="shared" si="117"/>
        <v>No Growth</v>
      </c>
      <c r="M371" s="129" t="s">
        <v>1248</v>
      </c>
      <c r="N371" s="129"/>
      <c r="O371" s="129"/>
      <c r="P371" s="129"/>
      <c r="Q371" s="129"/>
      <c r="R371" s="129" t="s">
        <v>56</v>
      </c>
      <c r="S371" s="129"/>
      <c r="T371" s="129"/>
      <c r="U371" s="129" t="str">
        <f>VLOOKUP(C371,'Surrogate NP'!A:B,2,FALSE)</f>
        <v>No Growth</v>
      </c>
      <c r="V371" t="str">
        <f t="shared" si="122"/>
        <v>MD-CharlesNo Growth</v>
      </c>
      <c r="W371">
        <f>VLOOKUP(V371,'NP Surrogates-Update 4.7'!A:C,2,FALSE)</f>
        <v>1</v>
      </c>
      <c r="X371">
        <f>VLOOKUP(V371,'NP Surrogates-Update 4.7'!A:C,3,FALSE)</f>
        <v>1</v>
      </c>
      <c r="Y371" t="s">
        <v>3049</v>
      </c>
    </row>
    <row r="372" spans="1:25" hidden="1" outlineLevel="2" x14ac:dyDescent="0.3">
      <c r="A372" s="129" t="s">
        <v>215</v>
      </c>
      <c r="B372" s="129" t="s">
        <v>16</v>
      </c>
      <c r="C372">
        <v>2102005000</v>
      </c>
      <c r="D372" s="129">
        <v>1.414225345887337E-4</v>
      </c>
      <c r="E372" s="129">
        <f t="shared" si="140"/>
        <v>1.414225345887337E-4</v>
      </c>
      <c r="F372" s="129">
        <f t="shared" si="141"/>
        <v>1.414225345887337E-4</v>
      </c>
      <c r="G372" s="129">
        <v>4.5327735445107001E-7</v>
      </c>
      <c r="H372" s="129">
        <f t="shared" si="142"/>
        <v>4.5327735445107001E-7</v>
      </c>
      <c r="I372" s="129">
        <f t="shared" si="143"/>
        <v>4.5327735445107001E-7</v>
      </c>
      <c r="J372" s="129">
        <f t="shared" si="144"/>
        <v>1</v>
      </c>
      <c r="K372" s="129">
        <f t="shared" si="145"/>
        <v>1</v>
      </c>
      <c r="L372" s="129" t="str">
        <f t="shared" si="117"/>
        <v>No Growth</v>
      </c>
      <c r="M372" s="129" t="s">
        <v>1249</v>
      </c>
      <c r="N372" s="129"/>
      <c r="O372" s="129"/>
      <c r="P372" s="129"/>
      <c r="Q372" s="129"/>
      <c r="R372" s="129" t="s">
        <v>56</v>
      </c>
      <c r="S372" s="129"/>
      <c r="T372" s="129"/>
      <c r="U372" s="129" t="str">
        <f>VLOOKUP(C372,'Surrogate NP'!A:B,2,FALSE)</f>
        <v>No Growth</v>
      </c>
      <c r="V372" t="str">
        <f t="shared" si="122"/>
        <v>MD-CharlesNo Growth</v>
      </c>
      <c r="W372">
        <f>VLOOKUP(V372,'NP Surrogates-Update 4.7'!A:C,2,FALSE)</f>
        <v>1</v>
      </c>
      <c r="X372">
        <f>VLOOKUP(V372,'NP Surrogates-Update 4.7'!A:C,3,FALSE)</f>
        <v>1</v>
      </c>
      <c r="Y372" t="s">
        <v>3049</v>
      </c>
    </row>
    <row r="373" spans="1:25" hidden="1" outlineLevel="2" x14ac:dyDescent="0.3">
      <c r="A373" s="129" t="s">
        <v>215</v>
      </c>
      <c r="B373" s="129" t="s">
        <v>16</v>
      </c>
      <c r="C373">
        <v>2302050000</v>
      </c>
      <c r="D373" s="129">
        <v>2.97</v>
      </c>
      <c r="E373" s="129">
        <f t="shared" si="140"/>
        <v>3.4138850762673245</v>
      </c>
      <c r="F373" s="129">
        <f t="shared" si="141"/>
        <v>3.6725780768302814</v>
      </c>
      <c r="G373" s="129">
        <v>1.14230769230769E-2</v>
      </c>
      <c r="H373" s="129">
        <f t="shared" si="142"/>
        <v>1.313032721641276E-2</v>
      </c>
      <c r="I373" s="129">
        <f t="shared" si="143"/>
        <v>1.4125300295501055E-2</v>
      </c>
      <c r="J373" s="129">
        <f t="shared" si="144"/>
        <v>1.1494562546354627</v>
      </c>
      <c r="K373" s="129">
        <f t="shared" si="145"/>
        <v>1.2365582750270308</v>
      </c>
      <c r="L373" s="129" t="str">
        <f t="shared" si="117"/>
        <v>Employment</v>
      </c>
      <c r="M373" s="129" t="s">
        <v>1250</v>
      </c>
      <c r="N373" s="129"/>
      <c r="O373" s="129"/>
      <c r="P373" s="129"/>
      <c r="Q373" s="129"/>
      <c r="R373" s="129" t="s">
        <v>56</v>
      </c>
      <c r="S373" s="129"/>
      <c r="T373" s="129"/>
      <c r="U373" s="129" t="str">
        <f>VLOOKUP(C373,'Surrogate NP'!A:B,2,FALSE)</f>
        <v>Employment</v>
      </c>
      <c r="V373" t="str">
        <f t="shared" si="122"/>
        <v>MD-CharlesEmployment</v>
      </c>
      <c r="W373">
        <f>VLOOKUP(V373,'NP Surrogates-Update 4.7'!A:C,2,FALSE)</f>
        <v>1.1494562546354627</v>
      </c>
      <c r="X373">
        <f>VLOOKUP(V373,'NP Surrogates-Update 4.7'!A:C,3,FALSE)</f>
        <v>1.2365582750270308</v>
      </c>
      <c r="Y373" t="s">
        <v>3053</v>
      </c>
    </row>
    <row r="374" spans="1:25" hidden="1" outlineLevel="2" x14ac:dyDescent="0.3">
      <c r="A374" s="129" t="s">
        <v>215</v>
      </c>
      <c r="B374" s="129" t="s">
        <v>16</v>
      </c>
      <c r="C374">
        <v>2302070001</v>
      </c>
      <c r="D374" s="129">
        <v>0</v>
      </c>
      <c r="E374" s="129">
        <f t="shared" si="140"/>
        <v>0</v>
      </c>
      <c r="F374" s="129">
        <f t="shared" si="141"/>
        <v>0</v>
      </c>
      <c r="G374" s="129">
        <v>0</v>
      </c>
      <c r="H374" s="129">
        <f t="shared" si="142"/>
        <v>0</v>
      </c>
      <c r="I374" s="129">
        <f t="shared" si="143"/>
        <v>0</v>
      </c>
      <c r="J374" s="129">
        <f t="shared" si="144"/>
        <v>1</v>
      </c>
      <c r="K374" s="129">
        <f t="shared" si="145"/>
        <v>1</v>
      </c>
      <c r="L374" s="129" t="str">
        <f t="shared" si="117"/>
        <v>No Growth</v>
      </c>
      <c r="M374" s="129" t="s">
        <v>1251</v>
      </c>
      <c r="N374" s="129"/>
      <c r="O374" s="129"/>
      <c r="P374" s="129"/>
      <c r="Q374" s="129"/>
      <c r="R374" s="129" t="s">
        <v>56</v>
      </c>
      <c r="S374" s="129"/>
      <c r="T374" s="129"/>
      <c r="U374" s="129" t="str">
        <f>VLOOKUP(C374,'Surrogate NP'!A:B,2,FALSE)</f>
        <v>No Growth</v>
      </c>
      <c r="V374" t="str">
        <f t="shared" si="122"/>
        <v>MD-CharlesNo Growth</v>
      </c>
      <c r="W374">
        <f>VLOOKUP(V374,'NP Surrogates-Update 4.7'!A:C,2,FALSE)</f>
        <v>1</v>
      </c>
      <c r="X374">
        <f>VLOOKUP(V374,'NP Surrogates-Update 4.7'!A:C,3,FALSE)</f>
        <v>1</v>
      </c>
      <c r="Y374" t="s">
        <v>3049</v>
      </c>
    </row>
    <row r="375" spans="1:25" hidden="1" outlineLevel="2" x14ac:dyDescent="0.3">
      <c r="A375" s="129" t="s">
        <v>215</v>
      </c>
      <c r="B375" s="129" t="s">
        <v>16</v>
      </c>
      <c r="C375">
        <v>2660000000</v>
      </c>
      <c r="D375" s="129">
        <v>6.3</v>
      </c>
      <c r="E375" s="129">
        <f t="shared" si="140"/>
        <v>6.3</v>
      </c>
      <c r="F375" s="129">
        <f t="shared" si="141"/>
        <v>6.3</v>
      </c>
      <c r="G375" s="129">
        <v>1.7260273972602699E-2</v>
      </c>
      <c r="H375" s="129">
        <f t="shared" si="142"/>
        <v>1.7260273972602699E-2</v>
      </c>
      <c r="I375" s="129">
        <f t="shared" si="143"/>
        <v>1.7260273972602699E-2</v>
      </c>
      <c r="J375" s="129">
        <f t="shared" si="144"/>
        <v>1</v>
      </c>
      <c r="K375" s="129">
        <f t="shared" si="145"/>
        <v>1</v>
      </c>
      <c r="L375" s="129" t="str">
        <f t="shared" si="117"/>
        <v>No Growth</v>
      </c>
      <c r="M375" s="129" t="s">
        <v>1253</v>
      </c>
      <c r="N375" s="129"/>
      <c r="O375" s="129"/>
      <c r="P375" s="129"/>
      <c r="Q375" s="129"/>
      <c r="R375" s="129" t="s">
        <v>56</v>
      </c>
      <c r="S375" s="129"/>
      <c r="T375" s="129"/>
      <c r="U375" s="129" t="str">
        <f>VLOOKUP(C375,'Surrogate NP'!A:B,2,FALSE)</f>
        <v>No Growth</v>
      </c>
      <c r="V375" t="str">
        <f t="shared" si="122"/>
        <v>MD-CharlesNo Growth</v>
      </c>
      <c r="W375">
        <f>VLOOKUP(V375,'NP Surrogates-Update 4.7'!A:C,2,FALSE)</f>
        <v>1</v>
      </c>
      <c r="X375">
        <f>VLOOKUP(V375,'NP Surrogates-Update 4.7'!A:C,3,FALSE)</f>
        <v>1</v>
      </c>
      <c r="Y375" t="s">
        <v>3049</v>
      </c>
    </row>
    <row r="376" spans="1:25" hidden="1" outlineLevel="2" x14ac:dyDescent="0.3">
      <c r="A376" s="129" t="s">
        <v>215</v>
      </c>
      <c r="B376" s="129" t="s">
        <v>16</v>
      </c>
      <c r="C376">
        <v>2102004002</v>
      </c>
      <c r="D376" s="129">
        <v>0.1169158047739506</v>
      </c>
      <c r="E376" s="129">
        <f t="shared" si="140"/>
        <v>0.1169158047739506</v>
      </c>
      <c r="F376" s="129">
        <f t="shared" si="141"/>
        <v>0.1169158047739506</v>
      </c>
      <c r="G376" s="129">
        <v>3.7473014350625201E-4</v>
      </c>
      <c r="H376" s="129">
        <f t="shared" si="142"/>
        <v>3.7473014350625201E-4</v>
      </c>
      <c r="I376" s="129">
        <f t="shared" si="143"/>
        <v>3.7473014350625201E-4</v>
      </c>
      <c r="J376" s="129">
        <f t="shared" si="144"/>
        <v>1</v>
      </c>
      <c r="K376" s="129">
        <f t="shared" si="145"/>
        <v>1</v>
      </c>
      <c r="L376" s="129" t="str">
        <f t="shared" si="117"/>
        <v>No Growth</v>
      </c>
      <c r="M376" s="129" t="s">
        <v>1252</v>
      </c>
      <c r="N376" s="129"/>
      <c r="O376" s="129"/>
      <c r="P376" s="129"/>
      <c r="Q376" s="129"/>
      <c r="R376" s="129" t="s">
        <v>56</v>
      </c>
      <c r="S376" s="129"/>
      <c r="T376" s="129"/>
      <c r="U376" s="129" t="str">
        <f>VLOOKUP(C376,'Surrogate NP'!A:B,2,FALSE)</f>
        <v>No Growth</v>
      </c>
      <c r="V376" t="str">
        <f t="shared" si="122"/>
        <v>MD-CharlesNo Growth</v>
      </c>
      <c r="W376">
        <f>VLOOKUP(V376,'NP Surrogates-Update 4.7'!A:C,2,FALSE)</f>
        <v>1</v>
      </c>
      <c r="X376">
        <f>VLOOKUP(V376,'NP Surrogates-Update 4.7'!A:C,3,FALSE)</f>
        <v>1</v>
      </c>
      <c r="Y376" t="s">
        <v>3049</v>
      </c>
    </row>
    <row r="377" spans="1:25" hidden="1" outlineLevel="2" x14ac:dyDescent="0.3">
      <c r="A377" s="129" t="s">
        <v>215</v>
      </c>
      <c r="B377" s="129" t="s">
        <v>16</v>
      </c>
      <c r="C377">
        <v>2830000000</v>
      </c>
      <c r="D377" s="129">
        <v>0.15752749999999999</v>
      </c>
      <c r="E377" s="129">
        <f t="shared" si="140"/>
        <v>0.15752749999999999</v>
      </c>
      <c r="F377" s="129">
        <f t="shared" si="141"/>
        <v>0.15752749999999999</v>
      </c>
      <c r="G377" s="129">
        <v>5.04895833333333E-4</v>
      </c>
      <c r="H377" s="129">
        <f t="shared" si="142"/>
        <v>5.04895833333333E-4</v>
      </c>
      <c r="I377" s="129">
        <f t="shared" si="143"/>
        <v>5.04895833333333E-4</v>
      </c>
      <c r="J377" s="129">
        <f t="shared" si="144"/>
        <v>1</v>
      </c>
      <c r="K377" s="129">
        <f t="shared" si="145"/>
        <v>1</v>
      </c>
      <c r="L377" s="129" t="str">
        <f t="shared" si="117"/>
        <v>No Growth</v>
      </c>
      <c r="M377" s="129" t="s">
        <v>1254</v>
      </c>
      <c r="N377" s="129"/>
      <c r="O377" s="129"/>
      <c r="P377" s="129"/>
      <c r="Q377" s="129"/>
      <c r="R377" s="129" t="s">
        <v>56</v>
      </c>
      <c r="S377" s="129"/>
      <c r="T377" s="129"/>
      <c r="U377" s="129" t="str">
        <f>VLOOKUP(C377,'Surrogate NP'!A:B,2,FALSE)</f>
        <v>No Growth</v>
      </c>
      <c r="V377" t="str">
        <f t="shared" si="122"/>
        <v>MD-CharlesNo Growth</v>
      </c>
      <c r="W377">
        <f>VLOOKUP(V377,'NP Surrogates-Update 4.7'!A:C,2,FALSE)</f>
        <v>1</v>
      </c>
      <c r="X377">
        <f>VLOOKUP(V377,'NP Surrogates-Update 4.7'!A:C,3,FALSE)</f>
        <v>1</v>
      </c>
      <c r="Y377" t="s">
        <v>3049</v>
      </c>
    </row>
    <row r="378" spans="1:25" hidden="1" outlineLevel="2" x14ac:dyDescent="0.3">
      <c r="A378" s="129" t="s">
        <v>215</v>
      </c>
      <c r="B378" s="129" t="s">
        <v>16</v>
      </c>
      <c r="C378">
        <v>2810030000</v>
      </c>
      <c r="D378" s="129">
        <v>23.618141999999999</v>
      </c>
      <c r="E378" s="129">
        <f t="shared" ref="E378:E415" si="146">D378*J378</f>
        <v>23.618141999999999</v>
      </c>
      <c r="F378" s="129">
        <f t="shared" ref="F378:F415" si="147">D378*K378</f>
        <v>23.618141999999999</v>
      </c>
      <c r="G378" s="129">
        <v>5.1765790684931499E-2</v>
      </c>
      <c r="H378" s="129">
        <f t="shared" si="142"/>
        <v>5.1765790684931499E-2</v>
      </c>
      <c r="I378" s="129">
        <f t="shared" si="143"/>
        <v>5.1765790684931499E-2</v>
      </c>
      <c r="J378" s="129">
        <f t="shared" si="144"/>
        <v>1</v>
      </c>
      <c r="K378" s="129">
        <f t="shared" si="145"/>
        <v>1</v>
      </c>
      <c r="L378" s="129" t="str">
        <f t="shared" si="117"/>
        <v>No Growth</v>
      </c>
      <c r="M378" s="129" t="s">
        <v>1255</v>
      </c>
      <c r="N378" s="129"/>
      <c r="O378" s="129"/>
      <c r="P378" s="129"/>
      <c r="Q378" s="129"/>
      <c r="R378" s="129" t="s">
        <v>56</v>
      </c>
      <c r="S378" s="129"/>
      <c r="T378" s="129"/>
      <c r="U378" s="129" t="str">
        <f>VLOOKUP(C378,'Surrogate NP'!A:B,2,FALSE)</f>
        <v>No Growth</v>
      </c>
      <c r="V378" t="str">
        <f t="shared" si="122"/>
        <v>MD-CharlesNo Growth</v>
      </c>
      <c r="W378">
        <f>VLOOKUP(V378,'NP Surrogates-Update 4.7'!A:C,2,FALSE)</f>
        <v>1</v>
      </c>
      <c r="X378">
        <f>VLOOKUP(V378,'NP Surrogates-Update 4.7'!A:C,3,FALSE)</f>
        <v>1</v>
      </c>
      <c r="Y378" t="s">
        <v>3049</v>
      </c>
    </row>
    <row r="379" spans="1:25" hidden="1" outlineLevel="2" x14ac:dyDescent="0.3">
      <c r="A379" s="129" t="s">
        <v>215</v>
      </c>
      <c r="B379" s="129" t="s">
        <v>16</v>
      </c>
      <c r="C379">
        <v>2810050000</v>
      </c>
      <c r="D379" s="129">
        <v>0.31968439999999998</v>
      </c>
      <c r="E379" s="129">
        <f t="shared" si="146"/>
        <v>0.31968439999999998</v>
      </c>
      <c r="F379" s="129">
        <f t="shared" si="147"/>
        <v>0.31968439999999998</v>
      </c>
      <c r="G379" s="129">
        <v>8.7584767123287703E-4</v>
      </c>
      <c r="H379" s="129">
        <f t="shared" si="142"/>
        <v>8.7584767123287703E-4</v>
      </c>
      <c r="I379" s="129">
        <f t="shared" si="143"/>
        <v>8.7584767123287703E-4</v>
      </c>
      <c r="J379" s="129">
        <f t="shared" ref="J379:J393" si="148">W379</f>
        <v>1</v>
      </c>
      <c r="K379" s="129">
        <f t="shared" ref="K379:K393" si="149">X379</f>
        <v>1</v>
      </c>
      <c r="L379" s="129" t="str">
        <f t="shared" si="117"/>
        <v>No Growth</v>
      </c>
      <c r="M379" s="129" t="s">
        <v>1256</v>
      </c>
      <c r="N379" s="129"/>
      <c r="O379" s="129"/>
      <c r="P379" s="129"/>
      <c r="Q379" s="129"/>
      <c r="R379" s="129" t="s">
        <v>56</v>
      </c>
      <c r="S379" s="129"/>
      <c r="T379" s="129"/>
      <c r="U379" s="129" t="str">
        <f>VLOOKUP(C379,'Surrogate NP'!A:B,2,FALSE)</f>
        <v>No Growth</v>
      </c>
      <c r="V379" t="str">
        <f t="shared" si="122"/>
        <v>MD-CharlesNo Growth</v>
      </c>
      <c r="W379">
        <f>VLOOKUP(V379,'NP Surrogates-Update 4.7'!A:C,2,FALSE)</f>
        <v>1</v>
      </c>
      <c r="X379">
        <f>VLOOKUP(V379,'NP Surrogates-Update 4.7'!A:C,3,FALSE)</f>
        <v>1</v>
      </c>
      <c r="Y379" t="s">
        <v>3049</v>
      </c>
    </row>
    <row r="380" spans="1:25" hidden="1" outlineLevel="2" x14ac:dyDescent="0.3">
      <c r="A380" s="129" t="s">
        <v>215</v>
      </c>
      <c r="B380" s="129" t="s">
        <v>16</v>
      </c>
      <c r="C380">
        <v>2302070005</v>
      </c>
      <c r="D380" s="129">
        <v>0</v>
      </c>
      <c r="E380" s="129">
        <f t="shared" si="146"/>
        <v>0</v>
      </c>
      <c r="F380" s="129">
        <f t="shared" si="147"/>
        <v>0</v>
      </c>
      <c r="G380" s="129">
        <v>0</v>
      </c>
      <c r="H380" s="129">
        <f t="shared" ref="H380:H407" si="150">G380*J380</f>
        <v>0</v>
      </c>
      <c r="I380" s="129">
        <f t="shared" ref="I380:I407" si="151">G380*K380</f>
        <v>0</v>
      </c>
      <c r="J380" s="129">
        <f t="shared" si="148"/>
        <v>1.1538180515174046</v>
      </c>
      <c r="K380" s="129">
        <f t="shared" si="149"/>
        <v>1.2191456407227705</v>
      </c>
      <c r="L380" s="129" t="str">
        <f t="shared" si="117"/>
        <v>Population</v>
      </c>
      <c r="M380" s="129" t="s">
        <v>1257</v>
      </c>
      <c r="N380" s="129"/>
      <c r="O380" s="129"/>
      <c r="P380" s="129"/>
      <c r="Q380" s="129"/>
      <c r="R380" s="129" t="s">
        <v>56</v>
      </c>
      <c r="S380" s="129"/>
      <c r="T380" s="129"/>
      <c r="U380" s="129" t="str">
        <f>VLOOKUP(C380,'Surrogate NP'!A:B,2,FALSE)</f>
        <v>Population</v>
      </c>
      <c r="V380" t="str">
        <f t="shared" si="122"/>
        <v>MD-CharlesPopulation</v>
      </c>
      <c r="W380">
        <f>VLOOKUP(V380,'NP Surrogates-Update 4.7'!A:C,2,FALSE)</f>
        <v>1.1538180515174046</v>
      </c>
      <c r="X380">
        <f>VLOOKUP(V380,'NP Surrogates-Update 4.7'!A:C,3,FALSE)</f>
        <v>1.2191456407227705</v>
      </c>
      <c r="Y380" t="s">
        <v>3051</v>
      </c>
    </row>
    <row r="381" spans="1:25" hidden="1" outlineLevel="2" x14ac:dyDescent="0.3">
      <c r="A381" s="129" t="s">
        <v>215</v>
      </c>
      <c r="B381" s="129" t="s">
        <v>16</v>
      </c>
      <c r="C381">
        <v>2810060200</v>
      </c>
      <c r="D381" s="129">
        <v>2.4308870000000002E-6</v>
      </c>
      <c r="E381" s="129">
        <f t="shared" si="146"/>
        <v>2.4308870000000002E-6</v>
      </c>
      <c r="F381" s="129">
        <f t="shared" si="147"/>
        <v>2.4308870000000002E-6</v>
      </c>
      <c r="G381" s="129">
        <v>1.12194784615385E-8</v>
      </c>
      <c r="H381" s="129">
        <f t="shared" si="150"/>
        <v>1.12194784615385E-8</v>
      </c>
      <c r="I381" s="129">
        <f t="shared" si="151"/>
        <v>1.12194784615385E-8</v>
      </c>
      <c r="J381" s="129">
        <f t="shared" si="148"/>
        <v>1</v>
      </c>
      <c r="K381" s="129">
        <f t="shared" si="149"/>
        <v>1</v>
      </c>
      <c r="L381" s="129" t="str">
        <f t="shared" si="117"/>
        <v>No Growth</v>
      </c>
      <c r="M381" s="129" t="s">
        <v>2120</v>
      </c>
      <c r="N381" s="129"/>
      <c r="O381" s="129"/>
      <c r="P381" s="129"/>
      <c r="Q381" s="129"/>
      <c r="R381" s="129" t="s">
        <v>56</v>
      </c>
      <c r="S381" s="129"/>
      <c r="T381" s="129"/>
      <c r="U381" s="129" t="str">
        <f>VLOOKUP(C381,'Surrogate NP'!A:B,2,FALSE)</f>
        <v>No Growth</v>
      </c>
      <c r="V381" t="str">
        <f t="shared" si="122"/>
        <v>MD-CharlesNo Growth</v>
      </c>
      <c r="W381">
        <f>VLOOKUP(V381,'NP Surrogates-Update 4.7'!A:C,2,FALSE)</f>
        <v>1</v>
      </c>
      <c r="X381">
        <f>VLOOKUP(V381,'NP Surrogates-Update 4.7'!A:C,3,FALSE)</f>
        <v>1</v>
      </c>
      <c r="Y381" t="s">
        <v>3049</v>
      </c>
    </row>
    <row r="382" spans="1:25" hidden="1" outlineLevel="2" x14ac:dyDescent="0.3">
      <c r="A382" s="129" t="s">
        <v>215</v>
      </c>
      <c r="B382" s="129" t="s">
        <v>16</v>
      </c>
      <c r="C382">
        <v>2810060100</v>
      </c>
      <c r="D382" s="129">
        <v>1.0077577923510101E-2</v>
      </c>
      <c r="E382" s="129">
        <f t="shared" si="146"/>
        <v>1.1627691323719236E-2</v>
      </c>
      <c r="F382" s="129">
        <f t="shared" si="147"/>
        <v>1.228603519449137E-2</v>
      </c>
      <c r="G382" s="129">
        <v>3.87599150904235E-5</v>
      </c>
      <c r="H382" s="129">
        <f t="shared" si="150"/>
        <v>4.4721889706612489E-5</v>
      </c>
      <c r="I382" s="129">
        <f t="shared" si="151"/>
        <v>4.7253981517274544E-5</v>
      </c>
      <c r="J382" s="129">
        <f t="shared" si="148"/>
        <v>1.1538180515174046</v>
      </c>
      <c r="K382" s="129">
        <f t="shared" si="149"/>
        <v>1.2191456407227705</v>
      </c>
      <c r="L382" s="129" t="str">
        <f t="shared" ref="L382:L445" si="152">U382</f>
        <v>Population</v>
      </c>
      <c r="M382" s="129" t="s">
        <v>2121</v>
      </c>
      <c r="N382" s="129"/>
      <c r="O382" s="129"/>
      <c r="P382" s="129"/>
      <c r="Q382" s="129"/>
      <c r="R382" s="129" t="s">
        <v>56</v>
      </c>
      <c r="S382" s="129"/>
      <c r="T382" s="129"/>
      <c r="U382" s="129" t="str">
        <f>VLOOKUP(C382,'Surrogate NP'!A:B,2,FALSE)</f>
        <v>Population</v>
      </c>
      <c r="V382" t="str">
        <f t="shared" ref="V382:V445" si="153">CONCATENATE(A382,U382)</f>
        <v>MD-CharlesPopulation</v>
      </c>
      <c r="W382">
        <f>VLOOKUP(V382,'NP Surrogates-Update 4.7'!A:C,2,FALSE)</f>
        <v>1.1538180515174046</v>
      </c>
      <c r="X382">
        <f>VLOOKUP(V382,'NP Surrogates-Update 4.7'!A:C,3,FALSE)</f>
        <v>1.2191456407227705</v>
      </c>
      <c r="Y382" t="s">
        <v>3051</v>
      </c>
    </row>
    <row r="383" spans="1:25" hidden="1" outlineLevel="2" x14ac:dyDescent="0.3">
      <c r="A383" s="130" t="s">
        <v>215</v>
      </c>
      <c r="B383" s="130" t="s">
        <v>16</v>
      </c>
      <c r="C383">
        <v>2302002100</v>
      </c>
      <c r="D383" s="131">
        <v>2.0035419999999999</v>
      </c>
      <c r="E383" s="129">
        <f t="shared" si="146"/>
        <v>2.3029838833248442</v>
      </c>
      <c r="F383" s="129">
        <f t="shared" si="147"/>
        <v>2.4774964394642072</v>
      </c>
      <c r="G383" s="131">
        <v>1.3699432464932999E-2</v>
      </c>
      <c r="H383" s="129">
        <f t="shared" si="150"/>
        <v>1.5746898331773351E-2</v>
      </c>
      <c r="I383" s="129">
        <f t="shared" si="151"/>
        <v>1.6940146577686853E-2</v>
      </c>
      <c r="J383" s="129">
        <f t="shared" si="148"/>
        <v>1.1494562546354627</v>
      </c>
      <c r="K383" s="129">
        <f t="shared" si="149"/>
        <v>1.2365582750270308</v>
      </c>
      <c r="L383" s="129" t="str">
        <f t="shared" si="152"/>
        <v>Employment</v>
      </c>
      <c r="M383" s="130" t="s">
        <v>52</v>
      </c>
      <c r="N383" s="130" t="s">
        <v>37</v>
      </c>
      <c r="O383" s="130" t="s">
        <v>53</v>
      </c>
      <c r="P383" s="130" t="s">
        <v>54</v>
      </c>
      <c r="Q383" s="130" t="s">
        <v>55</v>
      </c>
      <c r="R383" s="130" t="s">
        <v>56</v>
      </c>
      <c r="S383" s="129"/>
      <c r="T383" s="129"/>
      <c r="U383" s="129" t="str">
        <f>VLOOKUP(C383,'Surrogate NP'!A:B,2,FALSE)</f>
        <v>Employment</v>
      </c>
      <c r="V383" t="str">
        <f t="shared" si="153"/>
        <v>MD-CharlesEmployment</v>
      </c>
      <c r="W383">
        <f>VLOOKUP(V383,'NP Surrogates-Update 4.7'!A:C,2,FALSE)</f>
        <v>1.1494562546354627</v>
      </c>
      <c r="X383">
        <f>VLOOKUP(V383,'NP Surrogates-Update 4.7'!A:C,3,FALSE)</f>
        <v>1.2365582750270308</v>
      </c>
      <c r="Y383" t="s">
        <v>3053</v>
      </c>
    </row>
    <row r="384" spans="1:25" hidden="1" outlineLevel="2" x14ac:dyDescent="0.3">
      <c r="A384" s="130" t="s">
        <v>215</v>
      </c>
      <c r="B384" s="130" t="s">
        <v>16</v>
      </c>
      <c r="C384">
        <v>2302002200</v>
      </c>
      <c r="D384" s="131">
        <v>8.0992119999999996</v>
      </c>
      <c r="E384" s="129">
        <f t="shared" si="146"/>
        <v>9.3096898910185946</v>
      </c>
      <c r="F384" s="129">
        <f t="shared" si="147"/>
        <v>10.015147619798228</v>
      </c>
      <c r="G384" s="131">
        <v>5.53792272950481E-2</v>
      </c>
      <c r="H384" s="129">
        <f t="shared" si="150"/>
        <v>6.3655999191171972E-2</v>
      </c>
      <c r="I384" s="129">
        <f t="shared" si="151"/>
        <v>6.8479641776294536E-2</v>
      </c>
      <c r="J384" s="129">
        <f t="shared" si="148"/>
        <v>1.1494562546354627</v>
      </c>
      <c r="K384" s="129">
        <f t="shared" si="149"/>
        <v>1.2365582750270308</v>
      </c>
      <c r="L384" s="129" t="str">
        <f t="shared" si="152"/>
        <v>Employment</v>
      </c>
      <c r="M384" s="130" t="s">
        <v>52</v>
      </c>
      <c r="N384" s="130" t="s">
        <v>37</v>
      </c>
      <c r="O384" s="130" t="s">
        <v>53</v>
      </c>
      <c r="P384" s="130" t="s">
        <v>54</v>
      </c>
      <c r="Q384" s="130" t="s">
        <v>58</v>
      </c>
      <c r="R384" s="130" t="s">
        <v>56</v>
      </c>
      <c r="S384" s="129"/>
      <c r="T384" s="129"/>
      <c r="U384" s="129" t="str">
        <f>VLOOKUP(C384,'Surrogate NP'!A:B,2,FALSE)</f>
        <v>Employment</v>
      </c>
      <c r="V384" t="str">
        <f t="shared" si="153"/>
        <v>MD-CharlesEmployment</v>
      </c>
      <c r="W384">
        <f>VLOOKUP(V384,'NP Surrogates-Update 4.7'!A:C,2,FALSE)</f>
        <v>1.1494562546354627</v>
      </c>
      <c r="X384">
        <f>VLOOKUP(V384,'NP Surrogates-Update 4.7'!A:C,3,FALSE)</f>
        <v>1.2365582750270308</v>
      </c>
      <c r="Y384" t="s">
        <v>3053</v>
      </c>
    </row>
    <row r="385" spans="1:25" hidden="1" outlineLevel="2" x14ac:dyDescent="0.3">
      <c r="A385" s="130" t="s">
        <v>215</v>
      </c>
      <c r="B385" s="130" t="s">
        <v>16</v>
      </c>
      <c r="C385">
        <v>2302003200</v>
      </c>
      <c r="D385" s="131">
        <v>4.7155820000000001E-2</v>
      </c>
      <c r="E385" s="129">
        <f t="shared" si="146"/>
        <v>5.4203552241464045E-2</v>
      </c>
      <c r="F385" s="129">
        <f t="shared" si="147"/>
        <v>5.8310919436685156E-2</v>
      </c>
      <c r="G385" s="131">
        <v>3.2243295694252402E-4</v>
      </c>
      <c r="H385" s="129">
        <f t="shared" si="150"/>
        <v>3.7062257905819108E-4</v>
      </c>
      <c r="I385" s="129">
        <f t="shared" si="151"/>
        <v>3.9870714104871236E-4</v>
      </c>
      <c r="J385" s="129">
        <f t="shared" si="148"/>
        <v>1.1494562546354627</v>
      </c>
      <c r="K385" s="129">
        <f t="shared" si="149"/>
        <v>1.2365582750270308</v>
      </c>
      <c r="L385" s="129" t="str">
        <f t="shared" si="152"/>
        <v>Employment</v>
      </c>
      <c r="M385" s="130" t="s">
        <v>52</v>
      </c>
      <c r="N385" s="130" t="s">
        <v>37</v>
      </c>
      <c r="O385" s="130" t="s">
        <v>53</v>
      </c>
      <c r="P385" s="130" t="s">
        <v>60</v>
      </c>
      <c r="Q385" s="130" t="s">
        <v>61</v>
      </c>
      <c r="R385" s="130" t="s">
        <v>56</v>
      </c>
      <c r="S385" s="129"/>
      <c r="T385" s="129"/>
      <c r="U385" s="129" t="str">
        <f>VLOOKUP(C385,'Surrogate NP'!A:B,2,FALSE)</f>
        <v>Employment</v>
      </c>
      <c r="V385" t="str">
        <f t="shared" si="153"/>
        <v>MD-CharlesEmployment</v>
      </c>
      <c r="W385">
        <f>VLOOKUP(V385,'NP Surrogates-Update 4.7'!A:C,2,FALSE)</f>
        <v>1.1494562546354627</v>
      </c>
      <c r="X385">
        <f>VLOOKUP(V385,'NP Surrogates-Update 4.7'!A:C,3,FALSE)</f>
        <v>1.2365582750270308</v>
      </c>
      <c r="Y385" t="s">
        <v>3053</v>
      </c>
    </row>
    <row r="386" spans="1:25" hidden="1" outlineLevel="2" x14ac:dyDescent="0.3">
      <c r="A386" s="130" t="s">
        <v>215</v>
      </c>
      <c r="B386" s="130" t="s">
        <v>16</v>
      </c>
      <c r="C386">
        <v>2302003000</v>
      </c>
      <c r="D386" s="131">
        <v>1.479805</v>
      </c>
      <c r="E386" s="129">
        <f t="shared" si="146"/>
        <v>1.7009711128908309</v>
      </c>
      <c r="F386" s="129">
        <f t="shared" si="147"/>
        <v>1.8298651181763752</v>
      </c>
      <c r="G386" s="131">
        <v>1.01183247762065E-2</v>
      </c>
      <c r="H386" s="129">
        <f t="shared" si="150"/>
        <v>1.1630571700443531E-2</v>
      </c>
      <c r="I386" s="129">
        <f t="shared" si="151"/>
        <v>1.2511898231429177E-2</v>
      </c>
      <c r="J386" s="129">
        <f t="shared" si="148"/>
        <v>1.1494562546354627</v>
      </c>
      <c r="K386" s="129">
        <f t="shared" si="149"/>
        <v>1.2365582750270308</v>
      </c>
      <c r="L386" s="129" t="str">
        <f t="shared" si="152"/>
        <v>Employment</v>
      </c>
      <c r="M386" s="130" t="s">
        <v>52</v>
      </c>
      <c r="N386" s="130" t="s">
        <v>37</v>
      </c>
      <c r="O386" s="130" t="s">
        <v>53</v>
      </c>
      <c r="P386" s="130" t="s">
        <v>60</v>
      </c>
      <c r="Q386" s="130" t="s">
        <v>63</v>
      </c>
      <c r="R386" s="130" t="s">
        <v>56</v>
      </c>
      <c r="S386" s="129"/>
      <c r="T386" s="129"/>
      <c r="U386" s="129" t="str">
        <f>VLOOKUP(C386,'Surrogate NP'!A:B,2,FALSE)</f>
        <v>Employment</v>
      </c>
      <c r="V386" t="str">
        <f t="shared" si="153"/>
        <v>MD-CharlesEmployment</v>
      </c>
      <c r="W386">
        <f>VLOOKUP(V386,'NP Surrogates-Update 4.7'!A:C,2,FALSE)</f>
        <v>1.1494562546354627</v>
      </c>
      <c r="X386">
        <f>VLOOKUP(V386,'NP Surrogates-Update 4.7'!A:C,3,FALSE)</f>
        <v>1.2365582750270308</v>
      </c>
      <c r="Y386" t="s">
        <v>3053</v>
      </c>
    </row>
    <row r="387" spans="1:25" hidden="1" outlineLevel="2" x14ac:dyDescent="0.3">
      <c r="A387" s="130" t="s">
        <v>215</v>
      </c>
      <c r="B387" s="130" t="s">
        <v>16</v>
      </c>
      <c r="C387">
        <v>2302003100</v>
      </c>
      <c r="D387" s="131">
        <v>1.0052300000000001</v>
      </c>
      <c r="E387" s="129">
        <f t="shared" si="146"/>
        <v>1.1554679108472063</v>
      </c>
      <c r="F387" s="129">
        <f t="shared" si="147"/>
        <v>1.2430254748054221</v>
      </c>
      <c r="G387" s="131">
        <v>6.8733675144941504E-3</v>
      </c>
      <c r="H387" s="129">
        <f t="shared" si="150"/>
        <v>7.9006352799435055E-3</v>
      </c>
      <c r="I387" s="129">
        <f t="shared" si="151"/>
        <v>8.499319477349717E-3</v>
      </c>
      <c r="J387" s="129">
        <f t="shared" si="148"/>
        <v>1.1494562546354627</v>
      </c>
      <c r="K387" s="129">
        <f t="shared" si="149"/>
        <v>1.2365582750270308</v>
      </c>
      <c r="L387" s="129" t="str">
        <f t="shared" si="152"/>
        <v>Employment</v>
      </c>
      <c r="M387" s="130" t="s">
        <v>52</v>
      </c>
      <c r="N387" s="130" t="s">
        <v>37</v>
      </c>
      <c r="O387" s="130" t="s">
        <v>53</v>
      </c>
      <c r="P387" s="130" t="s">
        <v>60</v>
      </c>
      <c r="Q387" s="130" t="s">
        <v>65</v>
      </c>
      <c r="R387" s="130" t="s">
        <v>56</v>
      </c>
      <c r="S387" s="129"/>
      <c r="T387" s="129"/>
      <c r="U387" s="129" t="str">
        <f>VLOOKUP(C387,'Surrogate NP'!A:B,2,FALSE)</f>
        <v>Employment</v>
      </c>
      <c r="V387" t="str">
        <f t="shared" si="153"/>
        <v>MD-CharlesEmployment</v>
      </c>
      <c r="W387">
        <f>VLOOKUP(V387,'NP Surrogates-Update 4.7'!A:C,2,FALSE)</f>
        <v>1.1494562546354627</v>
      </c>
      <c r="X387">
        <f>VLOOKUP(V387,'NP Surrogates-Update 4.7'!A:C,3,FALSE)</f>
        <v>1.2365582750270308</v>
      </c>
      <c r="Y387" t="s">
        <v>3053</v>
      </c>
    </row>
    <row r="388" spans="1:25" hidden="1" outlineLevel="2" x14ac:dyDescent="0.3">
      <c r="A388" s="130" t="s">
        <v>215</v>
      </c>
      <c r="B388" s="130" t="s">
        <v>16</v>
      </c>
      <c r="C388">
        <v>2310121802</v>
      </c>
      <c r="D388" s="131">
        <v>1.41E-2</v>
      </c>
      <c r="E388" s="129">
        <f t="shared" si="146"/>
        <v>1.41E-2</v>
      </c>
      <c r="F388" s="129">
        <f t="shared" si="147"/>
        <v>1.41E-2</v>
      </c>
      <c r="G388" s="131">
        <v>3.86301369863014E-5</v>
      </c>
      <c r="H388" s="129">
        <f t="shared" si="150"/>
        <v>3.86301369863014E-5</v>
      </c>
      <c r="I388" s="129">
        <f t="shared" si="151"/>
        <v>3.86301369863014E-5</v>
      </c>
      <c r="J388" s="129">
        <f t="shared" si="148"/>
        <v>1</v>
      </c>
      <c r="K388" s="129">
        <f t="shared" si="149"/>
        <v>1</v>
      </c>
      <c r="L388" s="129" t="str">
        <f t="shared" si="152"/>
        <v>No Growth</v>
      </c>
      <c r="M388" s="130" t="s">
        <v>38</v>
      </c>
      <c r="N388" s="130" t="s">
        <v>37</v>
      </c>
      <c r="O388" s="130" t="s">
        <v>375</v>
      </c>
      <c r="P388" s="130" t="s">
        <v>376</v>
      </c>
      <c r="Q388" s="130" t="s">
        <v>377</v>
      </c>
      <c r="R388" s="130" t="s">
        <v>56</v>
      </c>
      <c r="S388" s="129"/>
      <c r="T388" s="129"/>
      <c r="U388" s="129" t="str">
        <f>VLOOKUP(C388,'Surrogate NP'!A:B,2,FALSE)</f>
        <v>No Growth</v>
      </c>
      <c r="V388" t="str">
        <f t="shared" si="153"/>
        <v>MD-CharlesNo Growth</v>
      </c>
      <c r="W388">
        <f>VLOOKUP(V388,'NP Surrogates-Update 4.7'!A:C,2,FALSE)</f>
        <v>1</v>
      </c>
      <c r="X388">
        <f>VLOOKUP(V388,'NP Surrogates-Update 4.7'!A:C,3,FALSE)</f>
        <v>1</v>
      </c>
      <c r="Y388" t="s">
        <v>3049</v>
      </c>
    </row>
    <row r="389" spans="1:25" hidden="1" outlineLevel="2" x14ac:dyDescent="0.3">
      <c r="A389" s="130" t="s">
        <v>215</v>
      </c>
      <c r="B389" s="130" t="s">
        <v>16</v>
      </c>
      <c r="C389">
        <v>2802004003</v>
      </c>
      <c r="D389" s="131">
        <v>2.5915569999999999</v>
      </c>
      <c r="E389" s="129">
        <f t="shared" si="146"/>
        <v>2.5915569999999999</v>
      </c>
      <c r="F389" s="129">
        <f t="shared" si="147"/>
        <v>2.5915569999999999</v>
      </c>
      <c r="G389" s="131">
        <v>7.1001561643835604E-3</v>
      </c>
      <c r="H389" s="129">
        <f t="shared" si="150"/>
        <v>7.1001561643835604E-3</v>
      </c>
      <c r="I389" s="129">
        <f t="shared" si="151"/>
        <v>7.1001561643835604E-3</v>
      </c>
      <c r="J389" s="129">
        <f t="shared" si="148"/>
        <v>1</v>
      </c>
      <c r="K389" s="129">
        <f t="shared" si="149"/>
        <v>1</v>
      </c>
      <c r="L389" s="129" t="str">
        <f t="shared" si="152"/>
        <v>No Growth</v>
      </c>
      <c r="M389" s="130" t="s">
        <v>67</v>
      </c>
      <c r="N389" s="130" t="s">
        <v>68</v>
      </c>
      <c r="O389" s="130" t="s">
        <v>228</v>
      </c>
      <c r="P389" s="130" t="s">
        <v>229</v>
      </c>
      <c r="Q389" s="130" t="s">
        <v>230</v>
      </c>
      <c r="R389" s="130" t="s">
        <v>56</v>
      </c>
      <c r="S389" s="129"/>
      <c r="T389" s="129"/>
      <c r="U389" s="129" t="str">
        <f>VLOOKUP(C389,'Surrogate NP'!A:B,2,FALSE)</f>
        <v>No Growth</v>
      </c>
      <c r="V389" t="str">
        <f t="shared" si="153"/>
        <v>MD-CharlesNo Growth</v>
      </c>
      <c r="W389">
        <f>VLOOKUP(V389,'NP Surrogates-Update 4.7'!A:C,2,FALSE)</f>
        <v>1</v>
      </c>
      <c r="X389">
        <f>VLOOKUP(V389,'NP Surrogates-Update 4.7'!A:C,3,FALSE)</f>
        <v>1</v>
      </c>
      <c r="Y389" t="s">
        <v>3049</v>
      </c>
    </row>
    <row r="390" spans="1:25" hidden="1" outlineLevel="2" x14ac:dyDescent="0.3">
      <c r="A390" s="130" t="s">
        <v>215</v>
      </c>
      <c r="B390" s="130" t="s">
        <v>16</v>
      </c>
      <c r="C390">
        <v>2802004002</v>
      </c>
      <c r="D390" s="131">
        <v>0.26614369999999998</v>
      </c>
      <c r="E390" s="129">
        <f t="shared" si="146"/>
        <v>0.26614369999999998</v>
      </c>
      <c r="F390" s="129">
        <f t="shared" si="147"/>
        <v>0.26614369999999998</v>
      </c>
      <c r="G390" s="131">
        <v>7.2916082191780798E-4</v>
      </c>
      <c r="H390" s="129">
        <f t="shared" si="150"/>
        <v>7.2916082191780798E-4</v>
      </c>
      <c r="I390" s="129">
        <f t="shared" si="151"/>
        <v>7.2916082191780798E-4</v>
      </c>
      <c r="J390" s="129">
        <f t="shared" si="148"/>
        <v>1</v>
      </c>
      <c r="K390" s="129">
        <f t="shared" si="149"/>
        <v>1</v>
      </c>
      <c r="L390" s="129" t="str">
        <f t="shared" si="152"/>
        <v>No Growth</v>
      </c>
      <c r="M390" s="130" t="s">
        <v>67</v>
      </c>
      <c r="N390" s="130" t="s">
        <v>68</v>
      </c>
      <c r="O390" s="130" t="s">
        <v>228</v>
      </c>
      <c r="P390" s="130" t="s">
        <v>229</v>
      </c>
      <c r="Q390" s="130" t="s">
        <v>232</v>
      </c>
      <c r="R390" s="130" t="s">
        <v>56</v>
      </c>
      <c r="S390" s="129"/>
      <c r="T390" s="129"/>
      <c r="U390" s="129" t="str">
        <f>VLOOKUP(C390,'Surrogate NP'!A:B,2,FALSE)</f>
        <v>No Growth</v>
      </c>
      <c r="V390" t="str">
        <f t="shared" si="153"/>
        <v>MD-CharlesNo Growth</v>
      </c>
      <c r="W390">
        <f>VLOOKUP(V390,'NP Surrogates-Update 4.7'!A:C,2,FALSE)</f>
        <v>1</v>
      </c>
      <c r="X390">
        <f>VLOOKUP(V390,'NP Surrogates-Update 4.7'!A:C,3,FALSE)</f>
        <v>1</v>
      </c>
      <c r="Y390" t="s">
        <v>3049</v>
      </c>
    </row>
    <row r="391" spans="1:25" hidden="1" outlineLevel="2" x14ac:dyDescent="0.3">
      <c r="A391" s="130" t="s">
        <v>215</v>
      </c>
      <c r="B391" s="130" t="s">
        <v>16</v>
      </c>
      <c r="C391">
        <v>2802004001</v>
      </c>
      <c r="D391" s="131">
        <v>3.553048</v>
      </c>
      <c r="E391" s="129">
        <f t="shared" si="146"/>
        <v>3.553048</v>
      </c>
      <c r="F391" s="129">
        <f t="shared" si="147"/>
        <v>3.553048</v>
      </c>
      <c r="G391" s="131">
        <v>9.7343780821917796E-3</v>
      </c>
      <c r="H391" s="129">
        <f t="shared" si="150"/>
        <v>9.7343780821917796E-3</v>
      </c>
      <c r="I391" s="129">
        <f t="shared" si="151"/>
        <v>9.7343780821917796E-3</v>
      </c>
      <c r="J391" s="129">
        <f t="shared" si="148"/>
        <v>1</v>
      </c>
      <c r="K391" s="129">
        <f t="shared" si="149"/>
        <v>1</v>
      </c>
      <c r="L391" s="129" t="str">
        <f t="shared" si="152"/>
        <v>No Growth</v>
      </c>
      <c r="M391" s="130" t="s">
        <v>67</v>
      </c>
      <c r="N391" s="130" t="s">
        <v>68</v>
      </c>
      <c r="O391" s="130" t="s">
        <v>228</v>
      </c>
      <c r="P391" s="130" t="s">
        <v>229</v>
      </c>
      <c r="Q391" s="130" t="s">
        <v>234</v>
      </c>
      <c r="R391" s="130" t="s">
        <v>56</v>
      </c>
      <c r="S391" s="129"/>
      <c r="T391" s="129"/>
      <c r="U391" s="129" t="str">
        <f>VLOOKUP(C391,'Surrogate NP'!A:B,2,FALSE)</f>
        <v>No Growth</v>
      </c>
      <c r="V391" t="str">
        <f t="shared" si="153"/>
        <v>MD-CharlesNo Growth</v>
      </c>
      <c r="W391">
        <f>VLOOKUP(V391,'NP Surrogates-Update 4.7'!A:C,2,FALSE)</f>
        <v>1</v>
      </c>
      <c r="X391">
        <f>VLOOKUP(V391,'NP Surrogates-Update 4.7'!A:C,3,FALSE)</f>
        <v>1</v>
      </c>
      <c r="Y391" t="s">
        <v>3049</v>
      </c>
    </row>
    <row r="392" spans="1:25" hidden="1" outlineLevel="2" x14ac:dyDescent="0.3">
      <c r="A392" s="130" t="s">
        <v>215</v>
      </c>
      <c r="B392" s="130" t="s">
        <v>16</v>
      </c>
      <c r="C392">
        <v>2801500141</v>
      </c>
      <c r="D392" s="131">
        <v>1.3854340000000001</v>
      </c>
      <c r="E392" s="129">
        <f t="shared" si="146"/>
        <v>1.3854340000000001</v>
      </c>
      <c r="F392" s="129">
        <f t="shared" si="147"/>
        <v>1.3854340000000001</v>
      </c>
      <c r="G392" s="131">
        <v>3.7957095890411002E-3</v>
      </c>
      <c r="H392" s="129">
        <f t="shared" si="150"/>
        <v>3.7957095890411002E-3</v>
      </c>
      <c r="I392" s="129">
        <f t="shared" si="151"/>
        <v>3.7957095890411002E-3</v>
      </c>
      <c r="J392" s="129">
        <f t="shared" si="148"/>
        <v>1</v>
      </c>
      <c r="K392" s="129">
        <f t="shared" si="149"/>
        <v>1</v>
      </c>
      <c r="L392" s="129" t="str">
        <f t="shared" si="152"/>
        <v>No Growth</v>
      </c>
      <c r="M392" s="130" t="s">
        <v>236</v>
      </c>
      <c r="N392" s="130" t="s">
        <v>68</v>
      </c>
      <c r="O392" s="130" t="s">
        <v>237</v>
      </c>
      <c r="P392" s="130" t="s">
        <v>238</v>
      </c>
      <c r="Q392" s="130" t="s">
        <v>239</v>
      </c>
      <c r="R392" s="130" t="s">
        <v>56</v>
      </c>
      <c r="S392" s="129"/>
      <c r="T392" s="129"/>
      <c r="U392" s="129" t="str">
        <f>VLOOKUP(C392,'Surrogate NP'!A:B,2,FALSE)</f>
        <v>No Growth</v>
      </c>
      <c r="V392" t="str">
        <f t="shared" si="153"/>
        <v>MD-CharlesNo Growth</v>
      </c>
      <c r="W392">
        <f>VLOOKUP(V392,'NP Surrogates-Update 4.7'!A:C,2,FALSE)</f>
        <v>1</v>
      </c>
      <c r="X392">
        <f>VLOOKUP(V392,'NP Surrogates-Update 4.7'!A:C,3,FALSE)</f>
        <v>1</v>
      </c>
      <c r="Y392" t="s">
        <v>3049</v>
      </c>
    </row>
    <row r="393" spans="1:25" hidden="1" outlineLevel="2" x14ac:dyDescent="0.3">
      <c r="A393" s="130" t="s">
        <v>215</v>
      </c>
      <c r="B393" s="130" t="s">
        <v>16</v>
      </c>
      <c r="C393">
        <v>2801500150</v>
      </c>
      <c r="D393" s="131">
        <v>9.3101199999999995</v>
      </c>
      <c r="E393" s="129">
        <f t="shared" si="146"/>
        <v>9.3101199999999995</v>
      </c>
      <c r="F393" s="129">
        <f t="shared" si="147"/>
        <v>9.3101199999999995</v>
      </c>
      <c r="G393" s="131">
        <v>2.55071780821918E-2</v>
      </c>
      <c r="H393" s="129">
        <f t="shared" si="150"/>
        <v>2.55071780821918E-2</v>
      </c>
      <c r="I393" s="129">
        <f t="shared" si="151"/>
        <v>2.55071780821918E-2</v>
      </c>
      <c r="J393" s="129">
        <f t="shared" si="148"/>
        <v>1</v>
      </c>
      <c r="K393" s="129">
        <f t="shared" si="149"/>
        <v>1</v>
      </c>
      <c r="L393" s="129" t="str">
        <f t="shared" si="152"/>
        <v>No Growth</v>
      </c>
      <c r="M393" s="130" t="s">
        <v>236</v>
      </c>
      <c r="N393" s="130" t="s">
        <v>68</v>
      </c>
      <c r="O393" s="130" t="s">
        <v>237</v>
      </c>
      <c r="P393" s="130" t="s">
        <v>238</v>
      </c>
      <c r="Q393" s="130" t="s">
        <v>241</v>
      </c>
      <c r="R393" s="130" t="s">
        <v>56</v>
      </c>
      <c r="S393" s="129"/>
      <c r="T393" s="129"/>
      <c r="U393" s="129" t="str">
        <f>VLOOKUP(C393,'Surrogate NP'!A:B,2,FALSE)</f>
        <v>No Growth</v>
      </c>
      <c r="V393" t="str">
        <f t="shared" si="153"/>
        <v>MD-CharlesNo Growth</v>
      </c>
      <c r="W393">
        <f>VLOOKUP(V393,'NP Surrogates-Update 4.7'!A:C,2,FALSE)</f>
        <v>1</v>
      </c>
      <c r="X393">
        <f>VLOOKUP(V393,'NP Surrogates-Update 4.7'!A:C,3,FALSE)</f>
        <v>1</v>
      </c>
      <c r="Y393" t="s">
        <v>3049</v>
      </c>
    </row>
    <row r="394" spans="1:25" hidden="1" outlineLevel="2" x14ac:dyDescent="0.3">
      <c r="A394" s="130" t="s">
        <v>215</v>
      </c>
      <c r="B394" s="130" t="s">
        <v>16</v>
      </c>
      <c r="C394">
        <v>2805002000</v>
      </c>
      <c r="D394" s="131">
        <v>0.91957359999999999</v>
      </c>
      <c r="E394" s="129">
        <f t="shared" si="146"/>
        <v>0.91957359999999999</v>
      </c>
      <c r="F394" s="129">
        <f t="shared" si="147"/>
        <v>0.91957359999999999</v>
      </c>
      <c r="G394" s="131">
        <v>2.5193797260274001E-3</v>
      </c>
      <c r="H394" s="129">
        <f t="shared" si="150"/>
        <v>2.5193797260274001E-3</v>
      </c>
      <c r="I394" s="129">
        <f t="shared" si="151"/>
        <v>2.5193797260274001E-3</v>
      </c>
      <c r="J394" s="129">
        <f>W394</f>
        <v>1</v>
      </c>
      <c r="K394" s="129">
        <f>X394</f>
        <v>1</v>
      </c>
      <c r="L394" s="129" t="str">
        <f t="shared" si="152"/>
        <v>No Growth</v>
      </c>
      <c r="M394" s="130" t="s">
        <v>243</v>
      </c>
      <c r="N394" s="130" t="s">
        <v>68</v>
      </c>
      <c r="O394" s="130" t="s">
        <v>244</v>
      </c>
      <c r="P394" s="130" t="s">
        <v>245</v>
      </c>
      <c r="Q394" s="130" t="s">
        <v>246</v>
      </c>
      <c r="R394" s="130" t="s">
        <v>56</v>
      </c>
      <c r="S394" s="129"/>
      <c r="T394" s="129"/>
      <c r="U394" s="129" t="str">
        <f>VLOOKUP(C394,'Surrogate NP'!A:B,2,FALSE)</f>
        <v>No Growth</v>
      </c>
      <c r="V394" t="str">
        <f t="shared" si="153"/>
        <v>MD-CharlesNo Growth</v>
      </c>
      <c r="W394">
        <f>VLOOKUP(V394,'NP Surrogates-Update 4.7'!A:C,2,FALSE)</f>
        <v>1</v>
      </c>
      <c r="X394">
        <f>VLOOKUP(V394,'NP Surrogates-Update 4.7'!A:C,3,FALSE)</f>
        <v>1</v>
      </c>
      <c r="Y394" t="s">
        <v>3049</v>
      </c>
    </row>
    <row r="395" spans="1:25" hidden="1" outlineLevel="2" x14ac:dyDescent="0.3">
      <c r="A395" s="130" t="s">
        <v>215</v>
      </c>
      <c r="B395" s="130" t="s">
        <v>16</v>
      </c>
      <c r="C395">
        <v>2805018000</v>
      </c>
      <c r="D395" s="131">
        <v>9.1041280000000002E-2</v>
      </c>
      <c r="E395" s="129">
        <f t="shared" si="146"/>
        <v>9.1041280000000002E-2</v>
      </c>
      <c r="F395" s="129">
        <f t="shared" si="147"/>
        <v>9.1041280000000002E-2</v>
      </c>
      <c r="G395" s="131">
        <v>2.4942816438356199E-4</v>
      </c>
      <c r="H395" s="129">
        <f t="shared" si="150"/>
        <v>2.4942816438356199E-4</v>
      </c>
      <c r="I395" s="129">
        <f t="shared" si="151"/>
        <v>2.4942816438356199E-4</v>
      </c>
      <c r="J395" s="129">
        <f t="shared" ref="J395:J408" si="154">W395</f>
        <v>1</v>
      </c>
      <c r="K395" s="129">
        <f t="shared" ref="K395:K408" si="155">X395</f>
        <v>1</v>
      </c>
      <c r="L395" s="129" t="str">
        <f t="shared" si="152"/>
        <v>No Growth</v>
      </c>
      <c r="M395" s="130" t="s">
        <v>243</v>
      </c>
      <c r="N395" s="130" t="s">
        <v>68</v>
      </c>
      <c r="O395" s="130" t="s">
        <v>244</v>
      </c>
      <c r="P395" s="130" t="s">
        <v>248</v>
      </c>
      <c r="Q395" s="130" t="s">
        <v>246</v>
      </c>
      <c r="R395" s="130" t="s">
        <v>56</v>
      </c>
      <c r="S395" s="129"/>
      <c r="T395" s="129"/>
      <c r="U395" s="129" t="str">
        <f>VLOOKUP(C395,'Surrogate NP'!A:B,2,FALSE)</f>
        <v>No Growth</v>
      </c>
      <c r="V395" t="str">
        <f t="shared" si="153"/>
        <v>MD-CharlesNo Growth</v>
      </c>
      <c r="W395">
        <f>VLOOKUP(V395,'NP Surrogates-Update 4.7'!A:C,2,FALSE)</f>
        <v>1</v>
      </c>
      <c r="X395">
        <f>VLOOKUP(V395,'NP Surrogates-Update 4.7'!A:C,3,FALSE)</f>
        <v>1</v>
      </c>
      <c r="Y395" t="s">
        <v>3049</v>
      </c>
    </row>
    <row r="396" spans="1:25" hidden="1" outlineLevel="2" x14ac:dyDescent="0.3">
      <c r="A396" s="130" t="s">
        <v>215</v>
      </c>
      <c r="B396" s="130" t="s">
        <v>16</v>
      </c>
      <c r="C396">
        <v>2805045000</v>
      </c>
      <c r="D396" s="131">
        <v>0.21231855999999999</v>
      </c>
      <c r="E396" s="129">
        <f t="shared" si="146"/>
        <v>0.21231855999999999</v>
      </c>
      <c r="F396" s="129">
        <f t="shared" si="147"/>
        <v>0.21231855999999999</v>
      </c>
      <c r="G396" s="131">
        <v>5.8169468493150702E-4</v>
      </c>
      <c r="H396" s="129">
        <f t="shared" si="150"/>
        <v>5.8169468493150702E-4</v>
      </c>
      <c r="I396" s="129">
        <f t="shared" si="151"/>
        <v>5.8169468493150702E-4</v>
      </c>
      <c r="J396" s="129">
        <f t="shared" si="154"/>
        <v>1</v>
      </c>
      <c r="K396" s="129">
        <f t="shared" si="155"/>
        <v>1</v>
      </c>
      <c r="L396" s="129" t="str">
        <f t="shared" si="152"/>
        <v>No Growth</v>
      </c>
      <c r="M396" s="130" t="s">
        <v>243</v>
      </c>
      <c r="N396" s="130" t="s">
        <v>68</v>
      </c>
      <c r="O396" s="130" t="s">
        <v>244</v>
      </c>
      <c r="P396" s="130" t="s">
        <v>250</v>
      </c>
      <c r="Q396" s="130" t="s">
        <v>246</v>
      </c>
      <c r="R396" s="130" t="s">
        <v>56</v>
      </c>
      <c r="S396" s="129"/>
      <c r="T396" s="129"/>
      <c r="U396" s="129" t="str">
        <f>VLOOKUP(C396,'Surrogate NP'!A:B,2,FALSE)</f>
        <v>No Growth</v>
      </c>
      <c r="V396" t="str">
        <f t="shared" si="153"/>
        <v>MD-CharlesNo Growth</v>
      </c>
      <c r="W396">
        <f>VLOOKUP(V396,'NP Surrogates-Update 4.7'!A:C,2,FALSE)</f>
        <v>1</v>
      </c>
      <c r="X396">
        <f>VLOOKUP(V396,'NP Surrogates-Update 4.7'!A:C,3,FALSE)</f>
        <v>1</v>
      </c>
      <c r="Y396" t="s">
        <v>3049</v>
      </c>
    </row>
    <row r="397" spans="1:25" hidden="1" outlineLevel="2" x14ac:dyDescent="0.3">
      <c r="A397" s="130" t="s">
        <v>215</v>
      </c>
      <c r="B397" s="130" t="s">
        <v>16</v>
      </c>
      <c r="C397">
        <v>2805035000</v>
      </c>
      <c r="D397" s="131">
        <v>0.66476992000000001</v>
      </c>
      <c r="E397" s="129">
        <f t="shared" si="146"/>
        <v>0.66476992000000001</v>
      </c>
      <c r="F397" s="129">
        <f t="shared" si="147"/>
        <v>0.66476992000000001</v>
      </c>
      <c r="G397" s="131">
        <v>1.8212874520547901E-3</v>
      </c>
      <c r="H397" s="129">
        <f t="shared" si="150"/>
        <v>1.8212874520547901E-3</v>
      </c>
      <c r="I397" s="129">
        <f t="shared" si="151"/>
        <v>1.8212874520547901E-3</v>
      </c>
      <c r="J397" s="129">
        <f t="shared" si="154"/>
        <v>1</v>
      </c>
      <c r="K397" s="129">
        <f t="shared" si="155"/>
        <v>1</v>
      </c>
      <c r="L397" s="129" t="str">
        <f t="shared" si="152"/>
        <v>No Growth</v>
      </c>
      <c r="M397" s="130" t="s">
        <v>243</v>
      </c>
      <c r="N397" s="130" t="s">
        <v>68</v>
      </c>
      <c r="O397" s="130" t="s">
        <v>244</v>
      </c>
      <c r="P397" s="130" t="s">
        <v>252</v>
      </c>
      <c r="Q397" s="130" t="s">
        <v>246</v>
      </c>
      <c r="R397" s="130" t="s">
        <v>56</v>
      </c>
      <c r="S397" s="129"/>
      <c r="T397" s="129"/>
      <c r="U397" s="129" t="str">
        <f>VLOOKUP(C397,'Surrogate NP'!A:B,2,FALSE)</f>
        <v>No Growth</v>
      </c>
      <c r="V397" t="str">
        <f t="shared" si="153"/>
        <v>MD-CharlesNo Growth</v>
      </c>
      <c r="W397">
        <f>VLOOKUP(V397,'NP Surrogates-Update 4.7'!A:C,2,FALSE)</f>
        <v>1</v>
      </c>
      <c r="X397">
        <f>VLOOKUP(V397,'NP Surrogates-Update 4.7'!A:C,3,FALSE)</f>
        <v>1</v>
      </c>
      <c r="Y397" t="s">
        <v>3049</v>
      </c>
    </row>
    <row r="398" spans="1:25" hidden="1" outlineLevel="2" x14ac:dyDescent="0.3">
      <c r="A398" s="130" t="s">
        <v>215</v>
      </c>
      <c r="B398" s="130" t="s">
        <v>16</v>
      </c>
      <c r="C398">
        <v>2805009100</v>
      </c>
      <c r="D398" s="131">
        <v>8.582592E-2</v>
      </c>
      <c r="E398" s="129">
        <f t="shared" si="146"/>
        <v>8.582592E-2</v>
      </c>
      <c r="F398" s="129">
        <f t="shared" si="147"/>
        <v>8.582592E-2</v>
      </c>
      <c r="G398" s="131">
        <v>2.35139506849315E-4</v>
      </c>
      <c r="H398" s="129">
        <f t="shared" si="150"/>
        <v>2.35139506849315E-4</v>
      </c>
      <c r="I398" s="129">
        <f t="shared" si="151"/>
        <v>2.35139506849315E-4</v>
      </c>
      <c r="J398" s="129">
        <f t="shared" si="154"/>
        <v>1</v>
      </c>
      <c r="K398" s="129">
        <f t="shared" si="155"/>
        <v>1</v>
      </c>
      <c r="L398" s="129" t="str">
        <f t="shared" si="152"/>
        <v>No Growth</v>
      </c>
      <c r="M398" s="130" t="s">
        <v>243</v>
      </c>
      <c r="N398" s="130" t="s">
        <v>68</v>
      </c>
      <c r="O398" s="130" t="s">
        <v>244</v>
      </c>
      <c r="P398" s="130" t="s">
        <v>254</v>
      </c>
      <c r="Q398" s="130" t="s">
        <v>255</v>
      </c>
      <c r="R398" s="130" t="s">
        <v>56</v>
      </c>
      <c r="S398" s="129"/>
      <c r="T398" s="129"/>
      <c r="U398" s="129" t="str">
        <f>VLOOKUP(C398,'Surrogate NP'!A:B,2,FALSE)</f>
        <v>No Growth</v>
      </c>
      <c r="V398" t="str">
        <f t="shared" si="153"/>
        <v>MD-CharlesNo Growth</v>
      </c>
      <c r="W398">
        <f>VLOOKUP(V398,'NP Surrogates-Update 4.7'!A:C,2,FALSE)</f>
        <v>1</v>
      </c>
      <c r="X398">
        <f>VLOOKUP(V398,'NP Surrogates-Update 4.7'!A:C,3,FALSE)</f>
        <v>1</v>
      </c>
      <c r="Y398" t="s">
        <v>3049</v>
      </c>
    </row>
    <row r="399" spans="1:25" hidden="1" outlineLevel="2" x14ac:dyDescent="0.3">
      <c r="A399" s="130" t="s">
        <v>215</v>
      </c>
      <c r="B399" s="130" t="s">
        <v>16</v>
      </c>
      <c r="C399">
        <v>2805010100</v>
      </c>
      <c r="D399" s="131">
        <v>0.40327940000000001</v>
      </c>
      <c r="E399" s="129">
        <f t="shared" si="146"/>
        <v>0.40327940000000001</v>
      </c>
      <c r="F399" s="129">
        <f t="shared" si="147"/>
        <v>0.40327940000000001</v>
      </c>
      <c r="G399" s="131">
        <v>1.1048750684931499E-3</v>
      </c>
      <c r="H399" s="129">
        <f t="shared" si="150"/>
        <v>1.1048750684931499E-3</v>
      </c>
      <c r="I399" s="129">
        <f t="shared" si="151"/>
        <v>1.1048750684931499E-3</v>
      </c>
      <c r="J399" s="129">
        <f t="shared" si="154"/>
        <v>1</v>
      </c>
      <c r="K399" s="129">
        <f t="shared" si="155"/>
        <v>1</v>
      </c>
      <c r="L399" s="129" t="str">
        <f t="shared" si="152"/>
        <v>No Growth</v>
      </c>
      <c r="M399" s="130" t="s">
        <v>243</v>
      </c>
      <c r="N399" s="130" t="s">
        <v>68</v>
      </c>
      <c r="O399" s="130" t="s">
        <v>244</v>
      </c>
      <c r="P399" s="130" t="s">
        <v>257</v>
      </c>
      <c r="Q399" s="130" t="s">
        <v>255</v>
      </c>
      <c r="R399" s="130" t="s">
        <v>56</v>
      </c>
      <c r="S399" s="129"/>
      <c r="T399" s="129"/>
      <c r="U399" s="129" t="str">
        <f>VLOOKUP(C399,'Surrogate NP'!A:B,2,FALSE)</f>
        <v>No Growth</v>
      </c>
      <c r="V399" t="str">
        <f t="shared" si="153"/>
        <v>MD-CharlesNo Growth</v>
      </c>
      <c r="W399">
        <f>VLOOKUP(V399,'NP Surrogates-Update 4.7'!A:C,2,FALSE)</f>
        <v>1</v>
      </c>
      <c r="X399">
        <f>VLOOKUP(V399,'NP Surrogates-Update 4.7'!A:C,3,FALSE)</f>
        <v>1</v>
      </c>
      <c r="Y399" t="s">
        <v>3049</v>
      </c>
    </row>
    <row r="400" spans="1:25" hidden="1" outlineLevel="2" x14ac:dyDescent="0.3">
      <c r="A400" s="130" t="s">
        <v>215</v>
      </c>
      <c r="B400" s="130" t="s">
        <v>16</v>
      </c>
      <c r="C400">
        <v>2805007100</v>
      </c>
      <c r="D400" s="131">
        <v>7.0833463999999999E-2</v>
      </c>
      <c r="E400" s="129">
        <f t="shared" si="146"/>
        <v>7.0833463999999999E-2</v>
      </c>
      <c r="F400" s="129">
        <f t="shared" si="147"/>
        <v>7.0833463999999999E-2</v>
      </c>
      <c r="G400" s="131">
        <v>1.94064284931507E-4</v>
      </c>
      <c r="H400" s="129">
        <f t="shared" si="150"/>
        <v>1.94064284931507E-4</v>
      </c>
      <c r="I400" s="129">
        <f t="shared" si="151"/>
        <v>1.94064284931507E-4</v>
      </c>
      <c r="J400" s="129">
        <f t="shared" si="154"/>
        <v>1</v>
      </c>
      <c r="K400" s="129">
        <f t="shared" si="155"/>
        <v>1</v>
      </c>
      <c r="L400" s="129" t="str">
        <f t="shared" si="152"/>
        <v>No Growth</v>
      </c>
      <c r="M400" s="130" t="s">
        <v>243</v>
      </c>
      <c r="N400" s="130" t="s">
        <v>68</v>
      </c>
      <c r="O400" s="130" t="s">
        <v>244</v>
      </c>
      <c r="P400" s="130" t="s">
        <v>259</v>
      </c>
      <c r="Q400" s="130" t="s">
        <v>260</v>
      </c>
      <c r="R400" s="130" t="s">
        <v>56</v>
      </c>
      <c r="S400" s="129"/>
      <c r="T400" s="129"/>
      <c r="U400" s="129" t="str">
        <f>VLOOKUP(C400,'Surrogate NP'!A:B,2,FALSE)</f>
        <v>No Growth</v>
      </c>
      <c r="V400" t="str">
        <f t="shared" si="153"/>
        <v>MD-CharlesNo Growth</v>
      </c>
      <c r="W400">
        <f>VLOOKUP(V400,'NP Surrogates-Update 4.7'!A:C,2,FALSE)</f>
        <v>1</v>
      </c>
      <c r="X400">
        <f>VLOOKUP(V400,'NP Surrogates-Update 4.7'!A:C,3,FALSE)</f>
        <v>1</v>
      </c>
      <c r="Y400" t="s">
        <v>3049</v>
      </c>
    </row>
    <row r="401" spans="1:25" hidden="1" outlineLevel="2" x14ac:dyDescent="0.3">
      <c r="A401" s="130" t="s">
        <v>215</v>
      </c>
      <c r="B401" s="130" t="s">
        <v>16</v>
      </c>
      <c r="C401">
        <v>2805040000</v>
      </c>
      <c r="D401" s="131">
        <v>8.6587488000000004E-2</v>
      </c>
      <c r="E401" s="129">
        <f t="shared" si="146"/>
        <v>8.6587488000000004E-2</v>
      </c>
      <c r="F401" s="129">
        <f t="shared" si="147"/>
        <v>8.6587488000000004E-2</v>
      </c>
      <c r="G401" s="131">
        <v>2.3722599452054801E-4</v>
      </c>
      <c r="H401" s="129">
        <f t="shared" si="150"/>
        <v>2.3722599452054801E-4</v>
      </c>
      <c r="I401" s="129">
        <f t="shared" si="151"/>
        <v>2.3722599452054801E-4</v>
      </c>
      <c r="J401" s="129">
        <f t="shared" si="154"/>
        <v>1</v>
      </c>
      <c r="K401" s="129">
        <f t="shared" si="155"/>
        <v>1</v>
      </c>
      <c r="L401" s="129" t="str">
        <f t="shared" si="152"/>
        <v>No Growth</v>
      </c>
      <c r="M401" s="130" t="s">
        <v>243</v>
      </c>
      <c r="N401" s="130" t="s">
        <v>68</v>
      </c>
      <c r="O401" s="130" t="s">
        <v>244</v>
      </c>
      <c r="P401" s="130" t="s">
        <v>262</v>
      </c>
      <c r="Q401" s="130" t="s">
        <v>74</v>
      </c>
      <c r="R401" s="130" t="s">
        <v>56</v>
      </c>
      <c r="S401" s="129"/>
      <c r="T401" s="129"/>
      <c r="U401" s="129" t="str">
        <f>VLOOKUP(C401,'Surrogate NP'!A:B,2,FALSE)</f>
        <v>No Growth</v>
      </c>
      <c r="V401" t="str">
        <f t="shared" si="153"/>
        <v>MD-CharlesNo Growth</v>
      </c>
      <c r="W401">
        <f>VLOOKUP(V401,'NP Surrogates-Update 4.7'!A:C,2,FALSE)</f>
        <v>1</v>
      </c>
      <c r="X401">
        <f>VLOOKUP(V401,'NP Surrogates-Update 4.7'!A:C,3,FALSE)</f>
        <v>1</v>
      </c>
      <c r="Y401" t="s">
        <v>3049</v>
      </c>
    </row>
    <row r="402" spans="1:25" hidden="1" outlineLevel="2" x14ac:dyDescent="0.3">
      <c r="A402" s="130" t="s">
        <v>215</v>
      </c>
      <c r="B402" s="130" t="s">
        <v>16</v>
      </c>
      <c r="C402">
        <v>2805025000</v>
      </c>
      <c r="D402" s="131">
        <v>0.30652256</v>
      </c>
      <c r="E402" s="129">
        <f t="shared" si="146"/>
        <v>0.30652256</v>
      </c>
      <c r="F402" s="129">
        <f t="shared" si="147"/>
        <v>0.30652256</v>
      </c>
      <c r="G402" s="131">
        <v>8.3978783561643796E-4</v>
      </c>
      <c r="H402" s="129">
        <f t="shared" si="150"/>
        <v>8.3978783561643796E-4</v>
      </c>
      <c r="I402" s="129">
        <f t="shared" si="151"/>
        <v>8.3978783561643796E-4</v>
      </c>
      <c r="J402" s="129">
        <f t="shared" si="154"/>
        <v>1</v>
      </c>
      <c r="K402" s="129">
        <f t="shared" si="155"/>
        <v>1</v>
      </c>
      <c r="L402" s="129" t="str">
        <f t="shared" si="152"/>
        <v>No Growth</v>
      </c>
      <c r="M402" s="130" t="s">
        <v>243</v>
      </c>
      <c r="N402" s="130" t="s">
        <v>68</v>
      </c>
      <c r="O402" s="130" t="s">
        <v>244</v>
      </c>
      <c r="P402" s="130" t="s">
        <v>264</v>
      </c>
      <c r="Q402" s="130" t="s">
        <v>265</v>
      </c>
      <c r="R402" s="130" t="s">
        <v>56</v>
      </c>
      <c r="S402" s="129"/>
      <c r="T402" s="129"/>
      <c r="U402" s="129" t="str">
        <f>VLOOKUP(C402,'Surrogate NP'!A:B,2,FALSE)</f>
        <v>No Growth</v>
      </c>
      <c r="V402" t="str">
        <f t="shared" si="153"/>
        <v>MD-CharlesNo Growth</v>
      </c>
      <c r="W402">
        <f>VLOOKUP(V402,'NP Surrogates-Update 4.7'!A:C,2,FALSE)</f>
        <v>1</v>
      </c>
      <c r="X402">
        <f>VLOOKUP(V402,'NP Surrogates-Update 4.7'!A:C,3,FALSE)</f>
        <v>1</v>
      </c>
      <c r="Y402" t="s">
        <v>3049</v>
      </c>
    </row>
    <row r="403" spans="1:25" hidden="1" outlineLevel="2" x14ac:dyDescent="0.3">
      <c r="A403" s="130" t="s">
        <v>215</v>
      </c>
      <c r="B403" s="130" t="s">
        <v>16</v>
      </c>
      <c r="C403">
        <v>2810060100</v>
      </c>
      <c r="D403" s="131">
        <v>1.007757792351E-2</v>
      </c>
      <c r="E403" s="129">
        <f t="shared" si="146"/>
        <v>1.162769132371912E-2</v>
      </c>
      <c r="F403" s="129">
        <f t="shared" si="147"/>
        <v>1.2286035194491247E-2</v>
      </c>
      <c r="G403" s="131">
        <v>3.8759915090423101E-5</v>
      </c>
      <c r="H403" s="129">
        <f t="shared" si="150"/>
        <v>4.4721889706612028E-5</v>
      </c>
      <c r="I403" s="129">
        <f t="shared" si="151"/>
        <v>4.7253981517274056E-5</v>
      </c>
      <c r="J403" s="129">
        <f t="shared" si="154"/>
        <v>1.1538180515174046</v>
      </c>
      <c r="K403" s="129">
        <f t="shared" si="155"/>
        <v>1.2191456407227705</v>
      </c>
      <c r="L403" s="129" t="str">
        <f t="shared" si="152"/>
        <v>Population</v>
      </c>
      <c r="M403" s="130" t="s">
        <v>67</v>
      </c>
      <c r="N403" s="130" t="s">
        <v>68</v>
      </c>
      <c r="O403" s="130" t="s">
        <v>69</v>
      </c>
      <c r="P403" s="130" t="s">
        <v>70</v>
      </c>
      <c r="Q403" s="130" t="s">
        <v>71</v>
      </c>
      <c r="R403" s="130" t="s">
        <v>56</v>
      </c>
      <c r="S403" s="129"/>
      <c r="T403" s="129"/>
      <c r="U403" s="129" t="str">
        <f>VLOOKUP(C403,'Surrogate NP'!A:B,2,FALSE)</f>
        <v>Population</v>
      </c>
      <c r="V403" t="str">
        <f t="shared" si="153"/>
        <v>MD-CharlesPopulation</v>
      </c>
      <c r="W403">
        <f>VLOOKUP(V403,'NP Surrogates-Update 4.7'!A:C,2,FALSE)</f>
        <v>1.1538180515174046</v>
      </c>
      <c r="X403">
        <f>VLOOKUP(V403,'NP Surrogates-Update 4.7'!A:C,3,FALSE)</f>
        <v>1.2191456407227705</v>
      </c>
      <c r="Y403" t="s">
        <v>3051</v>
      </c>
    </row>
    <row r="404" spans="1:25" hidden="1" outlineLevel="2" x14ac:dyDescent="0.3">
      <c r="A404" s="130" t="s">
        <v>215</v>
      </c>
      <c r="B404" s="130" t="s">
        <v>16</v>
      </c>
      <c r="C404">
        <v>2810005001</v>
      </c>
      <c r="D404" s="131">
        <v>4.0900000000000002E-4</v>
      </c>
      <c r="E404" s="129">
        <f t="shared" si="146"/>
        <v>4.0900000000000002E-4</v>
      </c>
      <c r="F404" s="129">
        <f t="shared" si="147"/>
        <v>4.0900000000000002E-4</v>
      </c>
      <c r="G404" s="131">
        <v>1.1205479452054801E-6</v>
      </c>
      <c r="H404" s="129">
        <f t="shared" si="150"/>
        <v>1.1205479452054801E-6</v>
      </c>
      <c r="I404" s="129">
        <f t="shared" si="151"/>
        <v>1.1205479452054801E-6</v>
      </c>
      <c r="J404" s="129">
        <f t="shared" si="154"/>
        <v>1</v>
      </c>
      <c r="K404" s="129">
        <f t="shared" si="155"/>
        <v>1</v>
      </c>
      <c r="L404" s="129" t="str">
        <f t="shared" si="152"/>
        <v>No Growth</v>
      </c>
      <c r="M404" s="130" t="s">
        <v>50</v>
      </c>
      <c r="N404" s="130" t="s">
        <v>68</v>
      </c>
      <c r="O404" s="130" t="s">
        <v>69</v>
      </c>
      <c r="P404" s="130" t="s">
        <v>379</v>
      </c>
      <c r="Q404" s="130" t="s">
        <v>380</v>
      </c>
      <c r="R404" s="130" t="s">
        <v>56</v>
      </c>
      <c r="S404" s="129"/>
      <c r="T404" s="129"/>
      <c r="U404" s="129" t="str">
        <f>VLOOKUP(C404,'Surrogate NP'!A:B,2,FALSE)</f>
        <v>No Growth</v>
      </c>
      <c r="V404" t="str">
        <f t="shared" si="153"/>
        <v>MD-CharlesNo Growth</v>
      </c>
      <c r="W404">
        <f>VLOOKUP(V404,'NP Surrogates-Update 4.7'!A:C,2,FALSE)</f>
        <v>1</v>
      </c>
      <c r="X404">
        <f>VLOOKUP(V404,'NP Surrogates-Update 4.7'!A:C,3,FALSE)</f>
        <v>1</v>
      </c>
      <c r="Y404" t="s">
        <v>3049</v>
      </c>
    </row>
    <row r="405" spans="1:25" hidden="1" outlineLevel="2" x14ac:dyDescent="0.3">
      <c r="A405" s="130" t="s">
        <v>215</v>
      </c>
      <c r="B405" s="130" t="s">
        <v>16</v>
      </c>
      <c r="C405">
        <v>2810025000</v>
      </c>
      <c r="D405" s="131">
        <v>2.6569850000000002</v>
      </c>
      <c r="E405" s="129">
        <f t="shared" si="146"/>
        <v>3.0656772556109715</v>
      </c>
      <c r="F405" s="129">
        <f t="shared" si="147"/>
        <v>3.2392516802157907</v>
      </c>
      <c r="G405" s="131">
        <v>7.2794109589041098E-3</v>
      </c>
      <c r="H405" s="129">
        <f t="shared" si="150"/>
        <v>8.3991157687971808E-3</v>
      </c>
      <c r="I405" s="129">
        <f t="shared" si="151"/>
        <v>8.8746621375775086E-3</v>
      </c>
      <c r="J405" s="129">
        <f t="shared" si="154"/>
        <v>1.1538180515174046</v>
      </c>
      <c r="K405" s="129">
        <f t="shared" si="155"/>
        <v>1.2191456407227705</v>
      </c>
      <c r="L405" s="129" t="str">
        <f t="shared" si="152"/>
        <v>Population</v>
      </c>
      <c r="M405" s="130" t="s">
        <v>67</v>
      </c>
      <c r="N405" s="130" t="s">
        <v>68</v>
      </c>
      <c r="O405" s="130" t="s">
        <v>69</v>
      </c>
      <c r="P405" s="130" t="s">
        <v>73</v>
      </c>
      <c r="Q405" s="130" t="s">
        <v>74</v>
      </c>
      <c r="R405" s="130" t="s">
        <v>56</v>
      </c>
      <c r="S405" s="129"/>
      <c r="T405" s="129"/>
      <c r="U405" s="129" t="str">
        <f>VLOOKUP(C405,'Surrogate NP'!A:B,2,FALSE)</f>
        <v>Population</v>
      </c>
      <c r="V405" t="str">
        <f t="shared" si="153"/>
        <v>MD-CharlesPopulation</v>
      </c>
      <c r="W405">
        <f>VLOOKUP(V405,'NP Surrogates-Update 4.7'!A:C,2,FALSE)</f>
        <v>1.1538180515174046</v>
      </c>
      <c r="X405">
        <f>VLOOKUP(V405,'NP Surrogates-Update 4.7'!A:C,3,FALSE)</f>
        <v>1.2191456407227705</v>
      </c>
      <c r="Y405" t="s">
        <v>3051</v>
      </c>
    </row>
    <row r="406" spans="1:25" hidden="1" outlineLevel="2" x14ac:dyDescent="0.3">
      <c r="A406" s="130" t="s">
        <v>215</v>
      </c>
      <c r="B406" s="130" t="s">
        <v>16</v>
      </c>
      <c r="C406">
        <v>2811015002</v>
      </c>
      <c r="D406" s="131">
        <v>104.570894</v>
      </c>
      <c r="E406" s="129">
        <f t="shared" si="146"/>
        <v>104.570894</v>
      </c>
      <c r="F406" s="129">
        <f t="shared" si="147"/>
        <v>104.570894</v>
      </c>
      <c r="G406" s="131">
        <v>0.28649560000000002</v>
      </c>
      <c r="H406" s="129">
        <f t="shared" si="150"/>
        <v>0.28649560000000002</v>
      </c>
      <c r="I406" s="129">
        <f t="shared" si="151"/>
        <v>0.28649560000000002</v>
      </c>
      <c r="J406" s="129">
        <f t="shared" si="154"/>
        <v>1</v>
      </c>
      <c r="K406" s="129">
        <f t="shared" si="155"/>
        <v>1</v>
      </c>
      <c r="L406" s="129" t="str">
        <f t="shared" si="152"/>
        <v>No Growth</v>
      </c>
      <c r="M406" s="130" t="s">
        <v>269</v>
      </c>
      <c r="N406" s="130" t="s">
        <v>68</v>
      </c>
      <c r="O406" s="130" t="s">
        <v>270</v>
      </c>
      <c r="P406" s="130" t="s">
        <v>271</v>
      </c>
      <c r="Q406" s="130" t="s">
        <v>266</v>
      </c>
      <c r="R406" s="130" t="s">
        <v>56</v>
      </c>
      <c r="S406" s="129"/>
      <c r="T406" s="129"/>
      <c r="U406" s="129" t="str">
        <f>VLOOKUP(C406,'Surrogate NP'!A:B,2,FALSE)</f>
        <v>No Growth</v>
      </c>
      <c r="V406" t="str">
        <f t="shared" si="153"/>
        <v>MD-CharlesNo Growth</v>
      </c>
      <c r="W406">
        <f>VLOOKUP(V406,'NP Surrogates-Update 4.7'!A:C,2,FALSE)</f>
        <v>1</v>
      </c>
      <c r="X406">
        <f>VLOOKUP(V406,'NP Surrogates-Update 4.7'!A:C,3,FALSE)</f>
        <v>1</v>
      </c>
      <c r="Y406" t="s">
        <v>3049</v>
      </c>
    </row>
    <row r="407" spans="1:25" hidden="1" outlineLevel="2" x14ac:dyDescent="0.3">
      <c r="A407" s="130" t="s">
        <v>215</v>
      </c>
      <c r="B407" s="130" t="s">
        <v>16</v>
      </c>
      <c r="C407">
        <v>2811015001</v>
      </c>
      <c r="D407" s="131">
        <v>15.80091</v>
      </c>
      <c r="E407" s="129">
        <f t="shared" si="146"/>
        <v>15.80091</v>
      </c>
      <c r="F407" s="129">
        <f t="shared" si="147"/>
        <v>15.80091</v>
      </c>
      <c r="G407" s="131">
        <v>4.3290164383561598E-2</v>
      </c>
      <c r="H407" s="129">
        <f t="shared" si="150"/>
        <v>4.3290164383561598E-2</v>
      </c>
      <c r="I407" s="129">
        <f t="shared" si="151"/>
        <v>4.3290164383561598E-2</v>
      </c>
      <c r="J407" s="129">
        <f t="shared" si="154"/>
        <v>1</v>
      </c>
      <c r="K407" s="129">
        <f t="shared" si="155"/>
        <v>1</v>
      </c>
      <c r="L407" s="129" t="str">
        <f t="shared" si="152"/>
        <v>No Growth</v>
      </c>
      <c r="M407" s="130" t="s">
        <v>269</v>
      </c>
      <c r="N407" s="130" t="s">
        <v>68</v>
      </c>
      <c r="O407" s="130" t="s">
        <v>270</v>
      </c>
      <c r="P407" s="130" t="s">
        <v>271</v>
      </c>
      <c r="Q407" s="130" t="s">
        <v>267</v>
      </c>
      <c r="R407" s="130" t="s">
        <v>56</v>
      </c>
      <c r="S407" s="129"/>
      <c r="T407" s="129"/>
      <c r="U407" s="129" t="str">
        <f>VLOOKUP(C407,'Surrogate NP'!A:B,2,FALSE)</f>
        <v>No Growth</v>
      </c>
      <c r="V407" t="str">
        <f t="shared" si="153"/>
        <v>MD-CharlesNo Growth</v>
      </c>
      <c r="W407">
        <f>VLOOKUP(V407,'NP Surrogates-Update 4.7'!A:C,2,FALSE)</f>
        <v>1</v>
      </c>
      <c r="X407">
        <f>VLOOKUP(V407,'NP Surrogates-Update 4.7'!A:C,3,FALSE)</f>
        <v>1</v>
      </c>
      <c r="Y407" t="s">
        <v>3049</v>
      </c>
    </row>
    <row r="408" spans="1:25" hidden="1" outlineLevel="2" x14ac:dyDescent="0.3">
      <c r="A408" s="130" t="s">
        <v>215</v>
      </c>
      <c r="B408" s="130" t="s">
        <v>16</v>
      </c>
      <c r="C408">
        <v>2415000000</v>
      </c>
      <c r="D408" s="131">
        <v>10.36917332</v>
      </c>
      <c r="E408" s="129">
        <f t="shared" si="146"/>
        <v>11.918911128073166</v>
      </c>
      <c r="F408" s="129">
        <f t="shared" si="147"/>
        <v>12.82208707403551</v>
      </c>
      <c r="G408" s="131">
        <v>3.98814358461538E-2</v>
      </c>
      <c r="H408" s="129">
        <f t="shared" ref="H408:H471" si="156">G408*J408</f>
        <v>4.5841965877204433E-2</v>
      </c>
      <c r="I408" s="129">
        <f t="shared" ref="I408:I471" si="157">G408*K408</f>
        <v>4.9315719515521134E-2</v>
      </c>
      <c r="J408" s="129">
        <f t="shared" si="154"/>
        <v>1.1494562546354627</v>
      </c>
      <c r="K408" s="129">
        <f t="shared" si="155"/>
        <v>1.2365582750270308</v>
      </c>
      <c r="L408" s="129" t="str">
        <f t="shared" si="152"/>
        <v>Employment</v>
      </c>
      <c r="M408" s="130" t="s">
        <v>23</v>
      </c>
      <c r="N408" s="130" t="s">
        <v>101</v>
      </c>
      <c r="O408" s="130" t="s">
        <v>102</v>
      </c>
      <c r="P408" s="130" t="s">
        <v>103</v>
      </c>
      <c r="Q408" s="130" t="s">
        <v>104</v>
      </c>
      <c r="R408" s="130" t="s">
        <v>56</v>
      </c>
      <c r="S408" s="129"/>
      <c r="T408" s="129"/>
      <c r="U408" s="129" t="str">
        <f>VLOOKUP(C408,'Surrogate NP'!A:B,2,FALSE)</f>
        <v>Employment</v>
      </c>
      <c r="V408" t="str">
        <f t="shared" si="153"/>
        <v>MD-CharlesEmployment</v>
      </c>
      <c r="W408">
        <f>VLOOKUP(V408,'NP Surrogates-Update 4.7'!A:C,2,FALSE)</f>
        <v>1.1494562546354627</v>
      </c>
      <c r="X408">
        <f>VLOOKUP(V408,'NP Surrogates-Update 4.7'!A:C,3,FALSE)</f>
        <v>1.2365582750270308</v>
      </c>
      <c r="Y408" t="s">
        <v>3053</v>
      </c>
    </row>
    <row r="409" spans="1:25" hidden="1" outlineLevel="2" x14ac:dyDescent="0.3">
      <c r="A409" s="130" t="s">
        <v>215</v>
      </c>
      <c r="B409" s="130" t="s">
        <v>16</v>
      </c>
      <c r="C409">
        <v>2420000000</v>
      </c>
      <c r="D409" s="131">
        <v>0.37502311900000002</v>
      </c>
      <c r="E409" s="129">
        <f t="shared" si="146"/>
        <v>0.43270844443855977</v>
      </c>
      <c r="F409" s="129">
        <f t="shared" si="147"/>
        <v>0.45720780069910683</v>
      </c>
      <c r="G409" s="131">
        <v>1.2019971762820499E-3</v>
      </c>
      <c r="H409" s="129">
        <f t="shared" si="156"/>
        <v>1.3868860398671772E-3</v>
      </c>
      <c r="I409" s="129">
        <f t="shared" si="157"/>
        <v>1.4654096176253408E-3</v>
      </c>
      <c r="J409" s="129">
        <f>W409</f>
        <v>1.1538180515174046</v>
      </c>
      <c r="K409" s="129">
        <f>X409</f>
        <v>1.2191456407227705</v>
      </c>
      <c r="L409" s="129" t="str">
        <f t="shared" si="152"/>
        <v>Population</v>
      </c>
      <c r="M409" s="130" t="s">
        <v>106</v>
      </c>
      <c r="N409" s="130" t="s">
        <v>101</v>
      </c>
      <c r="O409" s="130" t="s">
        <v>107</v>
      </c>
      <c r="P409" s="130" t="s">
        <v>108</v>
      </c>
      <c r="Q409" s="130" t="s">
        <v>104</v>
      </c>
      <c r="R409" s="130" t="s">
        <v>56</v>
      </c>
      <c r="S409" s="129"/>
      <c r="T409" s="129"/>
      <c r="U409" s="129" t="str">
        <f>VLOOKUP(C409,'Surrogate NP'!A:B,2,FALSE)</f>
        <v>Population</v>
      </c>
      <c r="V409" t="str">
        <f t="shared" si="153"/>
        <v>MD-CharlesPopulation</v>
      </c>
      <c r="W409">
        <f>VLOOKUP(V409,'NP Surrogates-Update 4.7'!A:C,2,FALSE)</f>
        <v>1.1538180515174046</v>
      </c>
      <c r="X409">
        <f>VLOOKUP(V409,'NP Surrogates-Update 4.7'!A:C,3,FALSE)</f>
        <v>1.2191456407227705</v>
      </c>
      <c r="Y409" t="s">
        <v>3051</v>
      </c>
    </row>
    <row r="410" spans="1:25" hidden="1" outlineLevel="2" x14ac:dyDescent="0.3">
      <c r="A410" s="130" t="s">
        <v>215</v>
      </c>
      <c r="B410" s="130" t="s">
        <v>16</v>
      </c>
      <c r="C410">
        <v>2425000000</v>
      </c>
      <c r="D410" s="131">
        <v>45.597461269999997</v>
      </c>
      <c r="E410" s="129">
        <f t="shared" si="146"/>
        <v>52.611173916691719</v>
      </c>
      <c r="F410" s="129">
        <f t="shared" si="147"/>
        <v>55.589946135345862</v>
      </c>
      <c r="G410" s="131">
        <v>0.17537485103846201</v>
      </c>
      <c r="H410" s="129">
        <f t="shared" si="156"/>
        <v>0.2023506689103533</v>
      </c>
      <c r="I410" s="129">
        <f t="shared" si="157"/>
        <v>0.21380748513594622</v>
      </c>
      <c r="J410" s="129">
        <f t="shared" ref="J410:J422" si="158">W410</f>
        <v>1.1538180515174046</v>
      </c>
      <c r="K410" s="129">
        <f t="shared" ref="K410:K422" si="159">X410</f>
        <v>1.2191456407227705</v>
      </c>
      <c r="L410" s="129" t="str">
        <f t="shared" si="152"/>
        <v>Population</v>
      </c>
      <c r="M410" s="130" t="s">
        <v>26</v>
      </c>
      <c r="N410" s="130" t="s">
        <v>101</v>
      </c>
      <c r="O410" s="130" t="s">
        <v>110</v>
      </c>
      <c r="P410" s="130" t="s">
        <v>108</v>
      </c>
      <c r="Q410" s="130" t="s">
        <v>104</v>
      </c>
      <c r="R410" s="130" t="s">
        <v>56</v>
      </c>
      <c r="S410" s="129"/>
      <c r="T410" s="129"/>
      <c r="U410" s="129" t="str">
        <f>VLOOKUP(C410,'Surrogate NP'!A:B,2,FALSE)</f>
        <v>Population</v>
      </c>
      <c r="V410" t="str">
        <f t="shared" si="153"/>
        <v>MD-CharlesPopulation</v>
      </c>
      <c r="W410">
        <f>VLOOKUP(V410,'NP Surrogates-Update 4.7'!A:C,2,FALSE)</f>
        <v>1.1538180515174046</v>
      </c>
      <c r="X410">
        <f>VLOOKUP(V410,'NP Surrogates-Update 4.7'!A:C,3,FALSE)</f>
        <v>1.2191456407227705</v>
      </c>
      <c r="Y410" t="s">
        <v>3051</v>
      </c>
    </row>
    <row r="411" spans="1:25" hidden="1" outlineLevel="2" x14ac:dyDescent="0.3">
      <c r="A411" s="130" t="s">
        <v>215</v>
      </c>
      <c r="B411" s="130" t="s">
        <v>16</v>
      </c>
      <c r="C411">
        <v>2461025100</v>
      </c>
      <c r="D411" s="131">
        <v>17.90174</v>
      </c>
      <c r="E411" s="129">
        <f t="shared" si="146"/>
        <v>17.90174</v>
      </c>
      <c r="F411" s="129">
        <f t="shared" si="147"/>
        <v>17.90174</v>
      </c>
      <c r="G411" s="131">
        <v>4.90458630136986E-2</v>
      </c>
      <c r="H411" s="129">
        <f t="shared" si="156"/>
        <v>4.90458630136986E-2</v>
      </c>
      <c r="I411" s="129">
        <f t="shared" si="157"/>
        <v>4.90458630136986E-2</v>
      </c>
      <c r="J411" s="129">
        <f t="shared" si="158"/>
        <v>1</v>
      </c>
      <c r="K411" s="129">
        <f t="shared" si="159"/>
        <v>1</v>
      </c>
      <c r="L411" s="129" t="str">
        <f t="shared" si="152"/>
        <v>No Growth</v>
      </c>
      <c r="M411" s="130" t="s">
        <v>112</v>
      </c>
      <c r="N411" s="130" t="s">
        <v>101</v>
      </c>
      <c r="O411" s="130" t="s">
        <v>113</v>
      </c>
      <c r="P411" s="130" t="s">
        <v>114</v>
      </c>
      <c r="Q411" s="130" t="s">
        <v>115</v>
      </c>
      <c r="R411" s="130" t="s">
        <v>56</v>
      </c>
      <c r="S411" s="129"/>
      <c r="T411" s="129"/>
      <c r="U411" s="129" t="str">
        <f>VLOOKUP(C411,'Surrogate NP'!A:B,2,FALSE)</f>
        <v>No Growth</v>
      </c>
      <c r="V411" t="str">
        <f t="shared" si="153"/>
        <v>MD-CharlesNo Growth</v>
      </c>
      <c r="W411">
        <f>VLOOKUP(V411,'NP Surrogates-Update 4.7'!A:C,2,FALSE)</f>
        <v>1</v>
      </c>
      <c r="X411">
        <f>VLOOKUP(V411,'NP Surrogates-Update 4.7'!A:C,3,FALSE)</f>
        <v>1</v>
      </c>
      <c r="Y411" t="s">
        <v>3049</v>
      </c>
    </row>
    <row r="412" spans="1:25" hidden="1" outlineLevel="2" x14ac:dyDescent="0.3">
      <c r="A412" s="130" t="s">
        <v>215</v>
      </c>
      <c r="B412" s="130" t="s">
        <v>16</v>
      </c>
      <c r="C412">
        <v>2461025200</v>
      </c>
      <c r="D412" s="131">
        <v>3.8384429999999998</v>
      </c>
      <c r="E412" s="129">
        <f t="shared" si="146"/>
        <v>3.8384429999999998</v>
      </c>
      <c r="F412" s="129">
        <f t="shared" si="147"/>
        <v>3.8384429999999998</v>
      </c>
      <c r="G412" s="131">
        <v>1.05162821917808E-2</v>
      </c>
      <c r="H412" s="129">
        <f t="shared" si="156"/>
        <v>1.05162821917808E-2</v>
      </c>
      <c r="I412" s="129">
        <f t="shared" si="157"/>
        <v>1.05162821917808E-2</v>
      </c>
      <c r="J412" s="129">
        <f t="shared" si="158"/>
        <v>1</v>
      </c>
      <c r="K412" s="129">
        <f t="shared" si="159"/>
        <v>1</v>
      </c>
      <c r="L412" s="129" t="str">
        <f t="shared" si="152"/>
        <v>No Growth</v>
      </c>
      <c r="M412" s="130" t="s">
        <v>112</v>
      </c>
      <c r="N412" s="130" t="s">
        <v>101</v>
      </c>
      <c r="O412" s="130" t="s">
        <v>113</v>
      </c>
      <c r="P412" s="130" t="s">
        <v>114</v>
      </c>
      <c r="Q412" s="130" t="s">
        <v>312</v>
      </c>
      <c r="R412" s="130" t="s">
        <v>56</v>
      </c>
      <c r="S412" s="129"/>
      <c r="T412" s="129"/>
      <c r="U412" s="129" t="str">
        <f>VLOOKUP(C412,'Surrogate NP'!A:B,2,FALSE)</f>
        <v>No Growth</v>
      </c>
      <c r="V412" t="str">
        <f t="shared" si="153"/>
        <v>MD-CharlesNo Growth</v>
      </c>
      <c r="W412">
        <f>VLOOKUP(V412,'NP Surrogates-Update 4.7'!A:C,2,FALSE)</f>
        <v>1</v>
      </c>
      <c r="X412">
        <f>VLOOKUP(V412,'NP Surrogates-Update 4.7'!A:C,3,FALSE)</f>
        <v>1</v>
      </c>
      <c r="Y412" t="s">
        <v>3049</v>
      </c>
    </row>
    <row r="413" spans="1:25" hidden="1" outlineLevel="2" x14ac:dyDescent="0.3">
      <c r="A413" s="130" t="s">
        <v>215</v>
      </c>
      <c r="B413" s="130" t="s">
        <v>16</v>
      </c>
      <c r="C413">
        <v>2461021000</v>
      </c>
      <c r="D413" s="131">
        <v>3.340497</v>
      </c>
      <c r="E413" s="129">
        <f t="shared" si="146"/>
        <v>3.340497</v>
      </c>
      <c r="F413" s="129">
        <f t="shared" si="147"/>
        <v>3.340497</v>
      </c>
      <c r="G413" s="131">
        <v>2.00062919338579E-2</v>
      </c>
      <c r="H413" s="129">
        <f t="shared" si="156"/>
        <v>2.00062919338579E-2</v>
      </c>
      <c r="I413" s="129">
        <f t="shared" si="157"/>
        <v>2.00062919338579E-2</v>
      </c>
      <c r="J413" s="129">
        <f t="shared" si="158"/>
        <v>1</v>
      </c>
      <c r="K413" s="129">
        <f t="shared" si="159"/>
        <v>1</v>
      </c>
      <c r="L413" s="129" t="str">
        <f t="shared" si="152"/>
        <v>No Growth</v>
      </c>
      <c r="M413" s="130" t="s">
        <v>112</v>
      </c>
      <c r="N413" s="130" t="s">
        <v>101</v>
      </c>
      <c r="O413" s="130" t="s">
        <v>113</v>
      </c>
      <c r="P413" s="130" t="s">
        <v>117</v>
      </c>
      <c r="Q413" s="130" t="s">
        <v>104</v>
      </c>
      <c r="R413" s="130" t="s">
        <v>56</v>
      </c>
      <c r="S413" s="129"/>
      <c r="T413" s="129"/>
      <c r="U413" s="129" t="str">
        <f>VLOOKUP(C413,'Surrogate NP'!A:B,2,FALSE)</f>
        <v>No Growth</v>
      </c>
      <c r="V413" t="str">
        <f t="shared" si="153"/>
        <v>MD-CharlesNo Growth</v>
      </c>
      <c r="W413">
        <f>VLOOKUP(V413,'NP Surrogates-Update 4.7'!A:C,2,FALSE)</f>
        <v>1</v>
      </c>
      <c r="X413">
        <f>VLOOKUP(V413,'NP Surrogates-Update 4.7'!A:C,3,FALSE)</f>
        <v>1</v>
      </c>
      <c r="Y413" t="s">
        <v>3049</v>
      </c>
    </row>
    <row r="414" spans="1:25" hidden="1" outlineLevel="2" x14ac:dyDescent="0.3">
      <c r="A414" s="130" t="s">
        <v>215</v>
      </c>
      <c r="B414" s="130" t="s">
        <v>16</v>
      </c>
      <c r="C414">
        <v>2461022000</v>
      </c>
      <c r="D414" s="131">
        <v>26.044029999999999</v>
      </c>
      <c r="E414" s="129">
        <f t="shared" si="146"/>
        <v>26.044029999999999</v>
      </c>
      <c r="F414" s="129">
        <f t="shared" si="147"/>
        <v>26.044029999999999</v>
      </c>
      <c r="G414" s="131">
        <v>0.15597812760022101</v>
      </c>
      <c r="H414" s="129">
        <f t="shared" si="156"/>
        <v>0.15597812760022101</v>
      </c>
      <c r="I414" s="129">
        <f t="shared" si="157"/>
        <v>0.15597812760022101</v>
      </c>
      <c r="J414" s="129">
        <f t="shared" si="158"/>
        <v>1</v>
      </c>
      <c r="K414" s="129">
        <f t="shared" si="159"/>
        <v>1</v>
      </c>
      <c r="L414" s="129" t="str">
        <f t="shared" si="152"/>
        <v>No Growth</v>
      </c>
      <c r="M414" s="130" t="s">
        <v>112</v>
      </c>
      <c r="N414" s="130" t="s">
        <v>101</v>
      </c>
      <c r="O414" s="130" t="s">
        <v>113</v>
      </c>
      <c r="P414" s="130" t="s">
        <v>119</v>
      </c>
      <c r="Q414" s="130" t="s">
        <v>104</v>
      </c>
      <c r="R414" s="130" t="s">
        <v>56</v>
      </c>
      <c r="S414" s="129"/>
      <c r="T414" s="129"/>
      <c r="U414" s="129" t="str">
        <f>VLOOKUP(C414,'Surrogate NP'!A:B,2,FALSE)</f>
        <v>No Growth</v>
      </c>
      <c r="V414" t="str">
        <f t="shared" si="153"/>
        <v>MD-CharlesNo Growth</v>
      </c>
      <c r="W414">
        <f>VLOOKUP(V414,'NP Surrogates-Update 4.7'!A:C,2,FALSE)</f>
        <v>1</v>
      </c>
      <c r="X414">
        <f>VLOOKUP(V414,'NP Surrogates-Update 4.7'!A:C,3,FALSE)</f>
        <v>1</v>
      </c>
      <c r="Y414" t="s">
        <v>3049</v>
      </c>
    </row>
    <row r="415" spans="1:25" hidden="1" outlineLevel="2" x14ac:dyDescent="0.3">
      <c r="A415" s="130" t="s">
        <v>215</v>
      </c>
      <c r="B415" s="130" t="s">
        <v>16</v>
      </c>
      <c r="C415">
        <v>2461850000</v>
      </c>
      <c r="D415" s="131">
        <v>9.8118088609999994</v>
      </c>
      <c r="E415" s="129">
        <f t="shared" si="146"/>
        <v>9.8118088609999994</v>
      </c>
      <c r="F415" s="129">
        <f t="shared" si="147"/>
        <v>9.8118088609999994</v>
      </c>
      <c r="G415" s="131">
        <v>2.68816681123288E-2</v>
      </c>
      <c r="H415" s="129">
        <f t="shared" si="156"/>
        <v>2.68816681123288E-2</v>
      </c>
      <c r="I415" s="129">
        <f t="shared" si="157"/>
        <v>2.68816681123288E-2</v>
      </c>
      <c r="J415" s="129">
        <f t="shared" si="158"/>
        <v>1</v>
      </c>
      <c r="K415" s="129">
        <f t="shared" si="159"/>
        <v>1</v>
      </c>
      <c r="L415" s="129" t="str">
        <f t="shared" si="152"/>
        <v>No Growth</v>
      </c>
      <c r="M415" s="130" t="s">
        <v>112</v>
      </c>
      <c r="N415" s="130" t="s">
        <v>101</v>
      </c>
      <c r="O415" s="130" t="s">
        <v>113</v>
      </c>
      <c r="P415" s="130" t="s">
        <v>314</v>
      </c>
      <c r="Q415" s="130" t="s">
        <v>108</v>
      </c>
      <c r="R415" s="130" t="s">
        <v>56</v>
      </c>
      <c r="S415" s="129"/>
      <c r="T415" s="129"/>
      <c r="U415" s="129" t="str">
        <f>VLOOKUP(C415,'Surrogate NP'!A:B,2,FALSE)</f>
        <v>No Growth</v>
      </c>
      <c r="V415" t="str">
        <f t="shared" si="153"/>
        <v>MD-CharlesNo Growth</v>
      </c>
      <c r="W415">
        <f>VLOOKUP(V415,'NP Surrogates-Update 4.7'!A:C,2,FALSE)</f>
        <v>1</v>
      </c>
      <c r="X415">
        <f>VLOOKUP(V415,'NP Surrogates-Update 4.7'!A:C,3,FALSE)</f>
        <v>1</v>
      </c>
      <c r="Y415" t="s">
        <v>3049</v>
      </c>
    </row>
    <row r="416" spans="1:25" hidden="1" outlineLevel="2" x14ac:dyDescent="0.3">
      <c r="A416" s="130" t="s">
        <v>215</v>
      </c>
      <c r="B416" s="130" t="s">
        <v>16</v>
      </c>
      <c r="C416">
        <v>2460600000</v>
      </c>
      <c r="D416" s="131">
        <v>129.15966449999999</v>
      </c>
      <c r="E416" s="129">
        <f t="shared" ref="E416:E478" si="160">D416*J416</f>
        <v>149.02675242803167</v>
      </c>
      <c r="F416" s="129">
        <f t="shared" ref="F416:F478" si="161">D416*K416</f>
        <v>157.46444193239057</v>
      </c>
      <c r="G416" s="131">
        <v>0.35386209452054801</v>
      </c>
      <c r="H416" s="129">
        <f t="shared" si="156"/>
        <v>0.40829247240556638</v>
      </c>
      <c r="I416" s="129">
        <f t="shared" si="157"/>
        <v>0.43140942995175507</v>
      </c>
      <c r="J416" s="129">
        <f t="shared" si="158"/>
        <v>1.1538180515174046</v>
      </c>
      <c r="K416" s="129">
        <f t="shared" si="159"/>
        <v>1.2191456407227705</v>
      </c>
      <c r="L416" s="129" t="str">
        <f t="shared" si="152"/>
        <v>Population</v>
      </c>
      <c r="M416" s="130" t="s">
        <v>112</v>
      </c>
      <c r="N416" s="130" t="s">
        <v>101</v>
      </c>
      <c r="O416" s="130" t="s">
        <v>121</v>
      </c>
      <c r="P416" s="130" t="s">
        <v>122</v>
      </c>
      <c r="Q416" s="130" t="s">
        <v>104</v>
      </c>
      <c r="R416" s="130" t="s">
        <v>56</v>
      </c>
      <c r="S416" s="129"/>
      <c r="T416" s="129"/>
      <c r="U416" s="129" t="str">
        <f>VLOOKUP(C416,'Surrogate NP'!A:B,2,FALSE)</f>
        <v>Population</v>
      </c>
      <c r="V416" t="str">
        <f t="shared" si="153"/>
        <v>MD-CharlesPopulation</v>
      </c>
      <c r="W416">
        <f>VLOOKUP(V416,'NP Surrogates-Update 4.7'!A:C,2,FALSE)</f>
        <v>1.1538180515174046</v>
      </c>
      <c r="X416">
        <f>VLOOKUP(V416,'NP Surrogates-Update 4.7'!A:C,3,FALSE)</f>
        <v>1.2191456407227705</v>
      </c>
      <c r="Y416" t="s">
        <v>3051</v>
      </c>
    </row>
    <row r="417" spans="1:25" hidden="1" outlineLevel="2" x14ac:dyDescent="0.3">
      <c r="A417" s="130" t="s">
        <v>215</v>
      </c>
      <c r="B417" s="130" t="s">
        <v>16</v>
      </c>
      <c r="C417">
        <v>2460400000</v>
      </c>
      <c r="D417" s="131">
        <v>5.8708587679999997</v>
      </c>
      <c r="E417" s="129">
        <f t="shared" si="160"/>
        <v>6.7739028244276298</v>
      </c>
      <c r="F417" s="129">
        <f t="shared" si="161"/>
        <v>7.1574318743062548</v>
      </c>
      <c r="G417" s="131">
        <v>1.6084544569863E-2</v>
      </c>
      <c r="H417" s="129">
        <f t="shared" si="156"/>
        <v>1.8558637875144175E-2</v>
      </c>
      <c r="I417" s="129">
        <f t="shared" si="157"/>
        <v>1.9609402395359587E-2</v>
      </c>
      <c r="J417" s="129">
        <f t="shared" si="158"/>
        <v>1.1538180515174046</v>
      </c>
      <c r="K417" s="129">
        <f t="shared" si="159"/>
        <v>1.2191456407227705</v>
      </c>
      <c r="L417" s="129" t="str">
        <f t="shared" si="152"/>
        <v>Population</v>
      </c>
      <c r="M417" s="130" t="s">
        <v>112</v>
      </c>
      <c r="N417" s="130" t="s">
        <v>101</v>
      </c>
      <c r="O417" s="130" t="s">
        <v>121</v>
      </c>
      <c r="P417" s="130" t="s">
        <v>124</v>
      </c>
      <c r="Q417" s="130" t="s">
        <v>104</v>
      </c>
      <c r="R417" s="130" t="s">
        <v>56</v>
      </c>
      <c r="S417" s="129"/>
      <c r="T417" s="129"/>
      <c r="U417" s="129" t="str">
        <f>VLOOKUP(C417,'Surrogate NP'!A:B,2,FALSE)</f>
        <v>Population</v>
      </c>
      <c r="V417" t="str">
        <f t="shared" si="153"/>
        <v>MD-CharlesPopulation</v>
      </c>
      <c r="W417">
        <f>VLOOKUP(V417,'NP Surrogates-Update 4.7'!A:C,2,FALSE)</f>
        <v>1.1538180515174046</v>
      </c>
      <c r="X417">
        <f>VLOOKUP(V417,'NP Surrogates-Update 4.7'!A:C,3,FALSE)</f>
        <v>1.2191456407227705</v>
      </c>
      <c r="Y417" t="s">
        <v>3051</v>
      </c>
    </row>
    <row r="418" spans="1:25" hidden="1" outlineLevel="2" x14ac:dyDescent="0.3">
      <c r="A418" s="130" t="s">
        <v>215</v>
      </c>
      <c r="B418" s="130" t="s">
        <v>16</v>
      </c>
      <c r="C418">
        <v>2460500000</v>
      </c>
      <c r="D418" s="131">
        <v>108.8934563</v>
      </c>
      <c r="E418" s="129">
        <f t="shared" si="160"/>
        <v>125.64323557106164</v>
      </c>
      <c r="F418" s="129">
        <f t="shared" si="161"/>
        <v>132.7569825513805</v>
      </c>
      <c r="G418" s="131">
        <v>0.298338236438356</v>
      </c>
      <c r="H418" s="129">
        <f t="shared" si="156"/>
        <v>0.34422804266044266</v>
      </c>
      <c r="I418" s="129">
        <f t="shared" si="157"/>
        <v>0.36371776041474091</v>
      </c>
      <c r="J418" s="129">
        <f t="shared" si="158"/>
        <v>1.1538180515174046</v>
      </c>
      <c r="K418" s="129">
        <f t="shared" si="159"/>
        <v>1.2191456407227705</v>
      </c>
      <c r="L418" s="129" t="str">
        <f t="shared" si="152"/>
        <v>Population</v>
      </c>
      <c r="M418" s="130" t="s">
        <v>112</v>
      </c>
      <c r="N418" s="130" t="s">
        <v>101</v>
      </c>
      <c r="O418" s="130" t="s">
        <v>121</v>
      </c>
      <c r="P418" s="130" t="s">
        <v>126</v>
      </c>
      <c r="Q418" s="130" t="s">
        <v>104</v>
      </c>
      <c r="R418" s="130" t="s">
        <v>56</v>
      </c>
      <c r="S418" s="129"/>
      <c r="T418" s="129"/>
      <c r="U418" s="129" t="str">
        <f>VLOOKUP(C418,'Surrogate NP'!A:B,2,FALSE)</f>
        <v>Population</v>
      </c>
      <c r="V418" t="str">
        <f t="shared" si="153"/>
        <v>MD-CharlesPopulation</v>
      </c>
      <c r="W418">
        <f>VLOOKUP(V418,'NP Surrogates-Update 4.7'!A:C,2,FALSE)</f>
        <v>1.1538180515174046</v>
      </c>
      <c r="X418">
        <f>VLOOKUP(V418,'NP Surrogates-Update 4.7'!A:C,3,FALSE)</f>
        <v>1.2191456407227705</v>
      </c>
      <c r="Y418" t="s">
        <v>3051</v>
      </c>
    </row>
    <row r="419" spans="1:25" hidden="1" outlineLevel="2" x14ac:dyDescent="0.3">
      <c r="A419" s="130" t="s">
        <v>215</v>
      </c>
      <c r="B419" s="130" t="s">
        <v>16</v>
      </c>
      <c r="C419">
        <v>2460800000</v>
      </c>
      <c r="D419" s="131">
        <v>8.0084776219999991</v>
      </c>
      <c r="E419" s="129">
        <f t="shared" si="160"/>
        <v>9.2403260454367775</v>
      </c>
      <c r="F419" s="129">
        <f t="shared" si="161"/>
        <v>9.7635005816871594</v>
      </c>
      <c r="G419" s="131">
        <v>2.1941034580821899E-2</v>
      </c>
      <c r="H419" s="129">
        <f t="shared" si="156"/>
        <v>2.5315961768319916E-2</v>
      </c>
      <c r="I419" s="129">
        <f t="shared" si="157"/>
        <v>2.6749316662156578E-2</v>
      </c>
      <c r="J419" s="129">
        <f t="shared" si="158"/>
        <v>1.1538180515174046</v>
      </c>
      <c r="K419" s="129">
        <f t="shared" si="159"/>
        <v>1.2191456407227705</v>
      </c>
      <c r="L419" s="129" t="str">
        <f t="shared" si="152"/>
        <v>Population</v>
      </c>
      <c r="M419" s="130" t="s">
        <v>112</v>
      </c>
      <c r="N419" s="130" t="s">
        <v>101</v>
      </c>
      <c r="O419" s="130" t="s">
        <v>121</v>
      </c>
      <c r="P419" s="130" t="s">
        <v>128</v>
      </c>
      <c r="Q419" s="130" t="s">
        <v>104</v>
      </c>
      <c r="R419" s="130" t="s">
        <v>56</v>
      </c>
      <c r="S419" s="129"/>
      <c r="T419" s="129"/>
      <c r="U419" s="129" t="str">
        <f>VLOOKUP(C419,'Surrogate NP'!A:B,2,FALSE)</f>
        <v>Population</v>
      </c>
      <c r="V419" t="str">
        <f t="shared" si="153"/>
        <v>MD-CharlesPopulation</v>
      </c>
      <c r="W419">
        <f>VLOOKUP(V419,'NP Surrogates-Update 4.7'!A:C,2,FALSE)</f>
        <v>1.1538180515174046</v>
      </c>
      <c r="X419">
        <f>VLOOKUP(V419,'NP Surrogates-Update 4.7'!A:C,3,FALSE)</f>
        <v>1.2191456407227705</v>
      </c>
      <c r="Y419" t="s">
        <v>3051</v>
      </c>
    </row>
    <row r="420" spans="1:25" hidden="1" outlineLevel="2" x14ac:dyDescent="0.3">
      <c r="A420" s="130" t="s">
        <v>215</v>
      </c>
      <c r="B420" s="130" t="s">
        <v>16</v>
      </c>
      <c r="C420">
        <v>2460200000</v>
      </c>
      <c r="D420" s="131">
        <v>141.9313966</v>
      </c>
      <c r="E420" s="129">
        <f t="shared" si="160"/>
        <v>163.76300747415598</v>
      </c>
      <c r="F420" s="129">
        <f t="shared" si="161"/>
        <v>173.03504344658467</v>
      </c>
      <c r="G420" s="131">
        <v>0.38885314136986299</v>
      </c>
      <c r="H420" s="129">
        <f t="shared" si="156"/>
        <v>0.44866577390179718</v>
      </c>
      <c r="I420" s="129">
        <f t="shared" si="157"/>
        <v>0.47406861218242369</v>
      </c>
      <c r="J420" s="129">
        <f t="shared" si="158"/>
        <v>1.1538180515174046</v>
      </c>
      <c r="K420" s="129">
        <f t="shared" si="159"/>
        <v>1.2191456407227705</v>
      </c>
      <c r="L420" s="129" t="str">
        <f t="shared" si="152"/>
        <v>Population</v>
      </c>
      <c r="M420" s="130" t="s">
        <v>112</v>
      </c>
      <c r="N420" s="130" t="s">
        <v>101</v>
      </c>
      <c r="O420" s="130" t="s">
        <v>121</v>
      </c>
      <c r="P420" s="130" t="s">
        <v>130</v>
      </c>
      <c r="Q420" s="130" t="s">
        <v>104</v>
      </c>
      <c r="R420" s="130" t="s">
        <v>56</v>
      </c>
      <c r="S420" s="129"/>
      <c r="T420" s="129"/>
      <c r="U420" s="129" t="str">
        <f>VLOOKUP(C420,'Surrogate NP'!A:B,2,FALSE)</f>
        <v>Population</v>
      </c>
      <c r="V420" t="str">
        <f t="shared" si="153"/>
        <v>MD-CharlesPopulation</v>
      </c>
      <c r="W420">
        <f>VLOOKUP(V420,'NP Surrogates-Update 4.7'!A:C,2,FALSE)</f>
        <v>1.1538180515174046</v>
      </c>
      <c r="X420">
        <f>VLOOKUP(V420,'NP Surrogates-Update 4.7'!A:C,3,FALSE)</f>
        <v>1.2191456407227705</v>
      </c>
      <c r="Y420" t="s">
        <v>3051</v>
      </c>
    </row>
    <row r="421" spans="1:25" hidden="1" outlineLevel="2" x14ac:dyDescent="0.3">
      <c r="A421" s="130" t="s">
        <v>215</v>
      </c>
      <c r="B421" s="130" t="s">
        <v>16</v>
      </c>
      <c r="C421">
        <v>2460100000</v>
      </c>
      <c r="D421" s="131">
        <v>228.4030285</v>
      </c>
      <c r="E421" s="129">
        <f t="shared" si="160"/>
        <v>263.53553730454422</v>
      </c>
      <c r="F421" s="129">
        <f t="shared" si="161"/>
        <v>278.45655652365372</v>
      </c>
      <c r="G421" s="131">
        <v>0.62576172191780799</v>
      </c>
      <c r="H421" s="129">
        <f t="shared" si="156"/>
        <v>0.72201517069738119</v>
      </c>
      <c r="I421" s="129">
        <f t="shared" si="157"/>
        <v>0.76289467540727018</v>
      </c>
      <c r="J421" s="129">
        <f t="shared" si="158"/>
        <v>1.1538180515174046</v>
      </c>
      <c r="K421" s="129">
        <f t="shared" si="159"/>
        <v>1.2191456407227705</v>
      </c>
      <c r="L421" s="129" t="str">
        <f t="shared" si="152"/>
        <v>Population</v>
      </c>
      <c r="M421" s="130" t="s">
        <v>112</v>
      </c>
      <c r="N421" s="130" t="s">
        <v>101</v>
      </c>
      <c r="O421" s="130" t="s">
        <v>121</v>
      </c>
      <c r="P421" s="130" t="s">
        <v>132</v>
      </c>
      <c r="Q421" s="130" t="s">
        <v>104</v>
      </c>
      <c r="R421" s="130" t="s">
        <v>56</v>
      </c>
      <c r="S421" s="129"/>
      <c r="T421" s="129"/>
      <c r="U421" s="129" t="str">
        <f>VLOOKUP(C421,'Surrogate NP'!A:B,2,FALSE)</f>
        <v>Population</v>
      </c>
      <c r="V421" t="str">
        <f t="shared" si="153"/>
        <v>MD-CharlesPopulation</v>
      </c>
      <c r="W421">
        <f>VLOOKUP(V421,'NP Surrogates-Update 4.7'!A:C,2,FALSE)</f>
        <v>1.1538180515174046</v>
      </c>
      <c r="X421">
        <f>VLOOKUP(V421,'NP Surrogates-Update 4.7'!A:C,3,FALSE)</f>
        <v>1.2191456407227705</v>
      </c>
      <c r="Y421" t="s">
        <v>3051</v>
      </c>
    </row>
    <row r="422" spans="1:25" hidden="1" outlineLevel="2" x14ac:dyDescent="0.3">
      <c r="A422" s="130" t="s">
        <v>215</v>
      </c>
      <c r="B422" s="130" t="s">
        <v>16</v>
      </c>
      <c r="C422">
        <v>2460030999</v>
      </c>
      <c r="D422" s="131">
        <v>3.2887200000000001</v>
      </c>
      <c r="E422" s="129">
        <f t="shared" si="160"/>
        <v>3.7945845023863187</v>
      </c>
      <c r="F422" s="129">
        <f t="shared" si="161"/>
        <v>4.0094286515577897</v>
      </c>
      <c r="G422" s="131">
        <v>9.01019178082192E-3</v>
      </c>
      <c r="H422" s="129">
        <f t="shared" si="156"/>
        <v>1.0396121924346082E-2</v>
      </c>
      <c r="I422" s="129">
        <f t="shared" si="157"/>
        <v>1.0984736031665181E-2</v>
      </c>
      <c r="J422" s="129">
        <f t="shared" si="158"/>
        <v>1.1538180515174046</v>
      </c>
      <c r="K422" s="129">
        <f t="shared" si="159"/>
        <v>1.2191456407227705</v>
      </c>
      <c r="L422" s="129" t="str">
        <f t="shared" si="152"/>
        <v>Population</v>
      </c>
      <c r="M422" s="130" t="s">
        <v>112</v>
      </c>
      <c r="N422" s="130" t="s">
        <v>101</v>
      </c>
      <c r="O422" s="130" t="s">
        <v>121</v>
      </c>
      <c r="P422" s="130" t="s">
        <v>134</v>
      </c>
      <c r="Q422" s="130" t="s">
        <v>135</v>
      </c>
      <c r="R422" s="130" t="s">
        <v>56</v>
      </c>
      <c r="S422" s="129"/>
      <c r="T422" s="129"/>
      <c r="U422" s="129" t="str">
        <f>VLOOKUP(C422,'Surrogate NP'!A:B,2,FALSE)</f>
        <v>Population</v>
      </c>
      <c r="V422" t="str">
        <f t="shared" si="153"/>
        <v>MD-CharlesPopulation</v>
      </c>
      <c r="W422">
        <f>VLOOKUP(V422,'NP Surrogates-Update 4.7'!A:C,2,FALSE)</f>
        <v>1.1538180515174046</v>
      </c>
      <c r="X422">
        <f>VLOOKUP(V422,'NP Surrogates-Update 4.7'!A:C,3,FALSE)</f>
        <v>1.2191456407227705</v>
      </c>
      <c r="Y422" t="s">
        <v>3051</v>
      </c>
    </row>
    <row r="423" spans="1:25" hidden="1" outlineLevel="2" x14ac:dyDescent="0.3">
      <c r="A423" s="130" t="s">
        <v>215</v>
      </c>
      <c r="B423" s="130" t="s">
        <v>16</v>
      </c>
      <c r="C423">
        <v>2460900000</v>
      </c>
      <c r="D423" s="131">
        <v>3.2887200000000001</v>
      </c>
      <c r="E423" s="129">
        <f t="shared" si="160"/>
        <v>3.7945845023863187</v>
      </c>
      <c r="F423" s="129">
        <f t="shared" si="161"/>
        <v>4.0094286515577897</v>
      </c>
      <c r="G423" s="131">
        <v>9.01019178082192E-3</v>
      </c>
      <c r="H423" s="129">
        <f t="shared" si="156"/>
        <v>1.0396121924346082E-2</v>
      </c>
      <c r="I423" s="129">
        <f t="shared" si="157"/>
        <v>1.0984736031665181E-2</v>
      </c>
      <c r="J423" s="129">
        <f>W423</f>
        <v>1.1538180515174046</v>
      </c>
      <c r="K423" s="129">
        <f>X423</f>
        <v>1.2191456407227705</v>
      </c>
      <c r="L423" s="129" t="str">
        <f t="shared" si="152"/>
        <v>Population</v>
      </c>
      <c r="M423" s="130" t="s">
        <v>112</v>
      </c>
      <c r="N423" s="130" t="s">
        <v>101</v>
      </c>
      <c r="O423" s="130" t="s">
        <v>121</v>
      </c>
      <c r="P423" s="130" t="s">
        <v>137</v>
      </c>
      <c r="Q423" s="130" t="s">
        <v>104</v>
      </c>
      <c r="R423" s="130" t="s">
        <v>56</v>
      </c>
      <c r="S423" s="129"/>
      <c r="T423" s="129"/>
      <c r="U423" s="129" t="str">
        <f>VLOOKUP(C423,'Surrogate NP'!A:B,2,FALSE)</f>
        <v>Population</v>
      </c>
      <c r="V423" t="str">
        <f t="shared" si="153"/>
        <v>MD-CharlesPopulation</v>
      </c>
      <c r="W423">
        <f>VLOOKUP(V423,'NP Surrogates-Update 4.7'!A:C,2,FALSE)</f>
        <v>1.1538180515174046</v>
      </c>
      <c r="X423">
        <f>VLOOKUP(V423,'NP Surrogates-Update 4.7'!A:C,3,FALSE)</f>
        <v>1.2191456407227705</v>
      </c>
      <c r="Y423" t="s">
        <v>3051</v>
      </c>
    </row>
    <row r="424" spans="1:25" hidden="1" outlineLevel="2" x14ac:dyDescent="0.3">
      <c r="A424" s="130" t="s">
        <v>215</v>
      </c>
      <c r="B424" s="130" t="s">
        <v>16</v>
      </c>
      <c r="C424">
        <v>2401001000</v>
      </c>
      <c r="D424" s="131">
        <v>102.54295740000001</v>
      </c>
      <c r="E424" s="129">
        <f t="shared" si="160"/>
        <v>118.31591530410023</v>
      </c>
      <c r="F424" s="129">
        <f t="shared" si="161"/>
        <v>125.01479950103077</v>
      </c>
      <c r="G424" s="131">
        <v>0.39439598999999997</v>
      </c>
      <c r="H424" s="129">
        <f t="shared" si="156"/>
        <v>0.45506121270807776</v>
      </c>
      <c r="I424" s="129">
        <f t="shared" si="157"/>
        <v>0.48082615192704137</v>
      </c>
      <c r="J424" s="129">
        <f t="shared" ref="J424:J439" si="162">W424</f>
        <v>1.1538180515174046</v>
      </c>
      <c r="K424" s="129">
        <f t="shared" ref="K424:K439" si="163">X424</f>
        <v>1.2191456407227705</v>
      </c>
      <c r="L424" s="129" t="str">
        <f t="shared" si="152"/>
        <v>Population</v>
      </c>
      <c r="M424" s="130" t="s">
        <v>142</v>
      </c>
      <c r="N424" s="130" t="s">
        <v>101</v>
      </c>
      <c r="O424" s="130" t="s">
        <v>139</v>
      </c>
      <c r="P424" s="130" t="s">
        <v>143</v>
      </c>
      <c r="Q424" s="130" t="s">
        <v>104</v>
      </c>
      <c r="R424" s="130" t="s">
        <v>56</v>
      </c>
      <c r="S424" s="129"/>
      <c r="T424" s="129"/>
      <c r="U424" s="129" t="str">
        <f>VLOOKUP(C424,'Surrogate NP'!A:B,2,FALSE)</f>
        <v>Population</v>
      </c>
      <c r="V424" t="str">
        <f t="shared" si="153"/>
        <v>MD-CharlesPopulation</v>
      </c>
      <c r="W424">
        <f>VLOOKUP(V424,'NP Surrogates-Update 4.7'!A:C,2,FALSE)</f>
        <v>1.1538180515174046</v>
      </c>
      <c r="X424">
        <f>VLOOKUP(V424,'NP Surrogates-Update 4.7'!A:C,3,FALSE)</f>
        <v>1.2191456407227705</v>
      </c>
      <c r="Y424" t="s">
        <v>3051</v>
      </c>
    </row>
    <row r="425" spans="1:25" hidden="1" outlineLevel="2" x14ac:dyDescent="0.3">
      <c r="A425" s="130" t="s">
        <v>215</v>
      </c>
      <c r="B425" s="130" t="s">
        <v>16</v>
      </c>
      <c r="C425">
        <v>2401005000</v>
      </c>
      <c r="D425" s="131">
        <v>17.019018989999999</v>
      </c>
      <c r="E425" s="129">
        <f t="shared" si="160"/>
        <v>19.562617825815217</v>
      </c>
      <c r="F425" s="129">
        <f t="shared" si="161"/>
        <v>21.045008764926678</v>
      </c>
      <c r="G425" s="131">
        <v>6.5457765346153801E-2</v>
      </c>
      <c r="H425" s="129">
        <f t="shared" si="156"/>
        <v>7.5240837791596932E-2</v>
      </c>
      <c r="I425" s="129">
        <f t="shared" si="157"/>
        <v>8.09423414035641E-2</v>
      </c>
      <c r="J425" s="129">
        <f t="shared" si="162"/>
        <v>1.1494562546354627</v>
      </c>
      <c r="K425" s="129">
        <f t="shared" si="163"/>
        <v>1.2365582750270308</v>
      </c>
      <c r="L425" s="129" t="str">
        <f t="shared" si="152"/>
        <v>Employment</v>
      </c>
      <c r="M425" s="130" t="s">
        <v>24</v>
      </c>
      <c r="N425" s="130" t="s">
        <v>101</v>
      </c>
      <c r="O425" s="130" t="s">
        <v>139</v>
      </c>
      <c r="P425" s="130" t="s">
        <v>145</v>
      </c>
      <c r="Q425" s="130" t="s">
        <v>104</v>
      </c>
      <c r="R425" s="130" t="s">
        <v>56</v>
      </c>
      <c r="S425" s="129"/>
      <c r="T425" s="129"/>
      <c r="U425" s="129" t="str">
        <f>VLOOKUP(C425,'Surrogate NP'!A:B,2,FALSE)</f>
        <v>Employment</v>
      </c>
      <c r="V425" t="str">
        <f t="shared" si="153"/>
        <v>MD-CharlesEmployment</v>
      </c>
      <c r="W425">
        <f>VLOOKUP(V425,'NP Surrogates-Update 4.7'!A:C,2,FALSE)</f>
        <v>1.1494562546354627</v>
      </c>
      <c r="X425">
        <f>VLOOKUP(V425,'NP Surrogates-Update 4.7'!A:C,3,FALSE)</f>
        <v>1.2365582750270308</v>
      </c>
      <c r="Y425" t="s">
        <v>3053</v>
      </c>
    </row>
    <row r="426" spans="1:25" hidden="1" outlineLevel="2" x14ac:dyDescent="0.3">
      <c r="A426" s="130" t="s">
        <v>215</v>
      </c>
      <c r="B426" s="130" t="s">
        <v>16</v>
      </c>
      <c r="C426">
        <v>2401015000</v>
      </c>
      <c r="D426" s="131">
        <v>9.3729589000000002E-2</v>
      </c>
      <c r="E426" s="129">
        <f t="shared" si="160"/>
        <v>0.10773806232046126</v>
      </c>
      <c r="F426" s="129">
        <f t="shared" si="161"/>
        <v>0.11590209889283255</v>
      </c>
      <c r="G426" s="131">
        <v>3.6049841923076903E-4</v>
      </c>
      <c r="H426" s="129">
        <f t="shared" si="156"/>
        <v>4.1437716277100464E-4</v>
      </c>
      <c r="I426" s="129">
        <f t="shared" si="157"/>
        <v>4.457773034339711E-4</v>
      </c>
      <c r="J426" s="129">
        <f t="shared" si="162"/>
        <v>1.1494562546354627</v>
      </c>
      <c r="K426" s="129">
        <f t="shared" si="163"/>
        <v>1.2365582750270308</v>
      </c>
      <c r="L426" s="129" t="str">
        <f t="shared" si="152"/>
        <v>Employment</v>
      </c>
      <c r="M426" s="130" t="s">
        <v>24</v>
      </c>
      <c r="N426" s="130" t="s">
        <v>101</v>
      </c>
      <c r="O426" s="130" t="s">
        <v>139</v>
      </c>
      <c r="P426" s="130" t="s">
        <v>316</v>
      </c>
      <c r="Q426" s="130" t="s">
        <v>104</v>
      </c>
      <c r="R426" s="130" t="s">
        <v>56</v>
      </c>
      <c r="S426" s="129"/>
      <c r="T426" s="129"/>
      <c r="U426" s="129" t="str">
        <f>VLOOKUP(C426,'Surrogate NP'!A:B,2,FALSE)</f>
        <v>Employment</v>
      </c>
      <c r="V426" t="str">
        <f t="shared" si="153"/>
        <v>MD-CharlesEmployment</v>
      </c>
      <c r="W426">
        <f>VLOOKUP(V426,'NP Surrogates-Update 4.7'!A:C,2,FALSE)</f>
        <v>1.1494562546354627</v>
      </c>
      <c r="X426">
        <f>VLOOKUP(V426,'NP Surrogates-Update 4.7'!A:C,3,FALSE)</f>
        <v>1.2365582750270308</v>
      </c>
      <c r="Y426" t="s">
        <v>3053</v>
      </c>
    </row>
    <row r="427" spans="1:25" hidden="1" outlineLevel="2" x14ac:dyDescent="0.3">
      <c r="A427" s="130" t="s">
        <v>215</v>
      </c>
      <c r="B427" s="130" t="s">
        <v>16</v>
      </c>
      <c r="C427">
        <v>2401100000</v>
      </c>
      <c r="D427" s="131">
        <v>28.439503370000001</v>
      </c>
      <c r="E427" s="129">
        <f t="shared" si="160"/>
        <v>32.814012364496058</v>
      </c>
      <c r="F427" s="129">
        <f t="shared" si="161"/>
        <v>34.671896557856044</v>
      </c>
      <c r="G427" s="131">
        <v>0.144385170955385</v>
      </c>
      <c r="H427" s="129">
        <f t="shared" si="156"/>
        <v>0.16659421661974969</v>
      </c>
      <c r="I427" s="129">
        <f t="shared" si="157"/>
        <v>0.1760265517552696</v>
      </c>
      <c r="J427" s="129">
        <f t="shared" si="162"/>
        <v>1.1538180515174046</v>
      </c>
      <c r="K427" s="129">
        <f t="shared" si="163"/>
        <v>1.2191456407227705</v>
      </c>
      <c r="L427" s="129" t="str">
        <f t="shared" si="152"/>
        <v>Population</v>
      </c>
      <c r="M427" s="130" t="s">
        <v>24</v>
      </c>
      <c r="N427" s="130" t="s">
        <v>101</v>
      </c>
      <c r="O427" s="130" t="s">
        <v>139</v>
      </c>
      <c r="P427" s="130" t="s">
        <v>147</v>
      </c>
      <c r="Q427" s="130" t="s">
        <v>104</v>
      </c>
      <c r="R427" s="130" t="s">
        <v>56</v>
      </c>
      <c r="S427" s="129"/>
      <c r="T427" s="129"/>
      <c r="U427" s="129" t="str">
        <f>VLOOKUP(C427,'Surrogate NP'!A:B,2,FALSE)</f>
        <v>Population</v>
      </c>
      <c r="V427" t="str">
        <f t="shared" si="153"/>
        <v>MD-CharlesPopulation</v>
      </c>
      <c r="W427">
        <f>VLOOKUP(V427,'NP Surrogates-Update 4.7'!A:C,2,FALSE)</f>
        <v>1.1538180515174046</v>
      </c>
      <c r="X427">
        <f>VLOOKUP(V427,'NP Surrogates-Update 4.7'!A:C,3,FALSE)</f>
        <v>1.2191456407227705</v>
      </c>
      <c r="Y427" t="s">
        <v>3051</v>
      </c>
    </row>
    <row r="428" spans="1:25" hidden="1" outlineLevel="2" x14ac:dyDescent="0.3">
      <c r="A428" s="130" t="s">
        <v>215</v>
      </c>
      <c r="B428" s="130" t="s">
        <v>16</v>
      </c>
      <c r="C428">
        <v>2401055000</v>
      </c>
      <c r="D428" s="131">
        <v>6.8139134000000004E-2</v>
      </c>
      <c r="E428" s="129">
        <f t="shared" si="160"/>
        <v>7.8322953761743919E-2</v>
      </c>
      <c r="F428" s="129">
        <f t="shared" si="161"/>
        <v>8.425801000087571E-2</v>
      </c>
      <c r="G428" s="131">
        <v>2.6207359230769203E-4</v>
      </c>
      <c r="H428" s="129">
        <f t="shared" si="156"/>
        <v>3.012421298528609E-4</v>
      </c>
      <c r="I428" s="129">
        <f t="shared" si="157"/>
        <v>3.2406926923413696E-4</v>
      </c>
      <c r="J428" s="129">
        <f t="shared" si="162"/>
        <v>1.1494562546354627</v>
      </c>
      <c r="K428" s="129">
        <f t="shared" si="163"/>
        <v>1.2365582750270308</v>
      </c>
      <c r="L428" s="129" t="str">
        <f t="shared" si="152"/>
        <v>Employment</v>
      </c>
      <c r="M428" s="130" t="s">
        <v>24</v>
      </c>
      <c r="N428" s="130" t="s">
        <v>101</v>
      </c>
      <c r="O428" s="130" t="s">
        <v>139</v>
      </c>
      <c r="P428" s="130" t="s">
        <v>318</v>
      </c>
      <c r="Q428" s="130" t="s">
        <v>104</v>
      </c>
      <c r="R428" s="130" t="s">
        <v>56</v>
      </c>
      <c r="S428" s="129"/>
      <c r="T428" s="129"/>
      <c r="U428" s="129" t="str">
        <f>VLOOKUP(C428,'Surrogate NP'!A:B,2,FALSE)</f>
        <v>Employment</v>
      </c>
      <c r="V428" t="str">
        <f t="shared" si="153"/>
        <v>MD-CharlesEmployment</v>
      </c>
      <c r="W428">
        <f>VLOOKUP(V428,'NP Surrogates-Update 4.7'!A:C,2,FALSE)</f>
        <v>1.1494562546354627</v>
      </c>
      <c r="X428">
        <f>VLOOKUP(V428,'NP Surrogates-Update 4.7'!A:C,3,FALSE)</f>
        <v>1.2365582750270308</v>
      </c>
      <c r="Y428" t="s">
        <v>3053</v>
      </c>
    </row>
    <row r="429" spans="1:25" hidden="1" outlineLevel="2" x14ac:dyDescent="0.3">
      <c r="A429" s="130" t="s">
        <v>215</v>
      </c>
      <c r="B429" s="130" t="s">
        <v>16</v>
      </c>
      <c r="C429">
        <v>2401200000</v>
      </c>
      <c r="D429" s="131">
        <v>17.908040769999999</v>
      </c>
      <c r="E429" s="129">
        <f t="shared" si="160"/>
        <v>20.662620707735641</v>
      </c>
      <c r="F429" s="129">
        <f t="shared" si="161"/>
        <v>21.832509838631147</v>
      </c>
      <c r="G429" s="131">
        <v>9.0917745447692294E-2</v>
      </c>
      <c r="H429" s="129">
        <f t="shared" si="156"/>
        <v>0.10490253590081171</v>
      </c>
      <c r="I429" s="129">
        <f t="shared" si="157"/>
        <v>0.11084197302689658</v>
      </c>
      <c r="J429" s="129">
        <f t="shared" si="162"/>
        <v>1.1538180515174046</v>
      </c>
      <c r="K429" s="129">
        <f t="shared" si="163"/>
        <v>1.2191456407227705</v>
      </c>
      <c r="L429" s="129" t="str">
        <f t="shared" si="152"/>
        <v>Population</v>
      </c>
      <c r="M429" s="130" t="s">
        <v>24</v>
      </c>
      <c r="N429" s="130" t="s">
        <v>101</v>
      </c>
      <c r="O429" s="130" t="s">
        <v>139</v>
      </c>
      <c r="P429" s="130" t="s">
        <v>149</v>
      </c>
      <c r="Q429" s="130" t="s">
        <v>104</v>
      </c>
      <c r="R429" s="130" t="s">
        <v>56</v>
      </c>
      <c r="S429" s="129"/>
      <c r="T429" s="129"/>
      <c r="U429" s="129" t="str">
        <f>VLOOKUP(C429,'Surrogate NP'!A:B,2,FALSE)</f>
        <v>Population</v>
      </c>
      <c r="V429" t="str">
        <f t="shared" si="153"/>
        <v>MD-CharlesPopulation</v>
      </c>
      <c r="W429">
        <f>VLOOKUP(V429,'NP Surrogates-Update 4.7'!A:C,2,FALSE)</f>
        <v>1.1538180515174046</v>
      </c>
      <c r="X429">
        <f>VLOOKUP(V429,'NP Surrogates-Update 4.7'!A:C,3,FALSE)</f>
        <v>1.2191456407227705</v>
      </c>
      <c r="Y429" t="s">
        <v>3051</v>
      </c>
    </row>
    <row r="430" spans="1:25" hidden="1" outlineLevel="2" x14ac:dyDescent="0.3">
      <c r="A430" s="130" t="s">
        <v>215</v>
      </c>
      <c r="B430" s="130" t="s">
        <v>16</v>
      </c>
      <c r="C430">
        <v>2401008000</v>
      </c>
      <c r="D430" s="131">
        <v>20.411931129999999</v>
      </c>
      <c r="E430" s="129">
        <f t="shared" si="160"/>
        <v>23.46262190656681</v>
      </c>
      <c r="F430" s="129">
        <f t="shared" si="161"/>
        <v>25.240542348083348</v>
      </c>
      <c r="G430" s="131">
        <v>7.8507427423076898E-2</v>
      </c>
      <c r="H430" s="129">
        <f t="shared" si="156"/>
        <v>9.0240853486795392E-2</v>
      </c>
      <c r="I430" s="129">
        <f t="shared" si="157"/>
        <v>9.7079009031089777E-2</v>
      </c>
      <c r="J430" s="129">
        <f t="shared" si="162"/>
        <v>1.1494562546354627</v>
      </c>
      <c r="K430" s="129">
        <f t="shared" si="163"/>
        <v>1.2365582750270308</v>
      </c>
      <c r="L430" s="129" t="str">
        <f t="shared" si="152"/>
        <v>Employment</v>
      </c>
      <c r="M430" s="130" t="s">
        <v>24</v>
      </c>
      <c r="N430" s="130" t="s">
        <v>101</v>
      </c>
      <c r="O430" s="130" t="s">
        <v>139</v>
      </c>
      <c r="P430" s="130" t="s">
        <v>151</v>
      </c>
      <c r="Q430" s="130" t="s">
        <v>104</v>
      </c>
      <c r="R430" s="130" t="s">
        <v>56</v>
      </c>
      <c r="S430" s="129"/>
      <c r="T430" s="129"/>
      <c r="U430" s="129" t="str">
        <f>VLOOKUP(C430,'Surrogate NP'!A:B,2,FALSE)</f>
        <v>Employment</v>
      </c>
      <c r="V430" t="str">
        <f t="shared" si="153"/>
        <v>MD-CharlesEmployment</v>
      </c>
      <c r="W430">
        <f>VLOOKUP(V430,'NP Surrogates-Update 4.7'!A:C,2,FALSE)</f>
        <v>1.1494562546354627</v>
      </c>
      <c r="X430">
        <f>VLOOKUP(V430,'NP Surrogates-Update 4.7'!A:C,3,FALSE)</f>
        <v>1.2365582750270308</v>
      </c>
      <c r="Y430" t="s">
        <v>3053</v>
      </c>
    </row>
    <row r="431" spans="1:25" hidden="1" outlineLevel="2" x14ac:dyDescent="0.3">
      <c r="A431" s="130" t="s">
        <v>215</v>
      </c>
      <c r="B431" s="130" t="s">
        <v>16</v>
      </c>
      <c r="C431">
        <v>2401020000</v>
      </c>
      <c r="D431" s="131">
        <v>0.68494952799999997</v>
      </c>
      <c r="E431" s="129">
        <f t="shared" si="160"/>
        <v>0.78731951906920794</v>
      </c>
      <c r="F431" s="129">
        <f t="shared" si="161"/>
        <v>0.84698000682425889</v>
      </c>
      <c r="G431" s="131">
        <v>2.6344212615384598E-3</v>
      </c>
      <c r="H431" s="129">
        <f t="shared" si="156"/>
        <v>3.0281519964200287E-3</v>
      </c>
      <c r="I431" s="129">
        <f t="shared" si="157"/>
        <v>3.2576154108625321E-3</v>
      </c>
      <c r="J431" s="129">
        <f t="shared" si="162"/>
        <v>1.1494562546354627</v>
      </c>
      <c r="K431" s="129">
        <f t="shared" si="163"/>
        <v>1.2365582750270308</v>
      </c>
      <c r="L431" s="129" t="str">
        <f t="shared" si="152"/>
        <v>Employment</v>
      </c>
      <c r="M431" s="130" t="s">
        <v>24</v>
      </c>
      <c r="N431" s="130" t="s">
        <v>101</v>
      </c>
      <c r="O431" s="130" t="s">
        <v>139</v>
      </c>
      <c r="P431" s="130" t="s">
        <v>153</v>
      </c>
      <c r="Q431" s="130" t="s">
        <v>104</v>
      </c>
      <c r="R431" s="130" t="s">
        <v>56</v>
      </c>
      <c r="S431" s="129"/>
      <c r="T431" s="129"/>
      <c r="U431" s="129" t="str">
        <f>VLOOKUP(C431,'Surrogate NP'!A:B,2,FALSE)</f>
        <v>Employment</v>
      </c>
      <c r="V431" t="str">
        <f t="shared" si="153"/>
        <v>MD-CharlesEmployment</v>
      </c>
      <c r="W431">
        <f>VLOOKUP(V431,'NP Surrogates-Update 4.7'!A:C,2,FALSE)</f>
        <v>1.1494562546354627</v>
      </c>
      <c r="X431">
        <f>VLOOKUP(V431,'NP Surrogates-Update 4.7'!A:C,3,FALSE)</f>
        <v>1.2365582750270308</v>
      </c>
      <c r="Y431" t="s">
        <v>3053</v>
      </c>
    </row>
    <row r="432" spans="1:25" hidden="1" outlineLevel="2" x14ac:dyDescent="0.3">
      <c r="A432" s="130" t="s">
        <v>215</v>
      </c>
      <c r="B432" s="130" t="s">
        <v>16</v>
      </c>
      <c r="C432">
        <v>2103004001</v>
      </c>
      <c r="D432" s="131">
        <v>4.19999934862385E-2</v>
      </c>
      <c r="E432" s="129">
        <f t="shared" si="160"/>
        <v>4.8277155207405539E-2</v>
      </c>
      <c r="F432" s="129">
        <f t="shared" si="161"/>
        <v>5.1935439496489606E-2</v>
      </c>
      <c r="G432" s="131">
        <v>1.5364352315149E-7</v>
      </c>
      <c r="H432" s="129">
        <f t="shared" si="156"/>
        <v>1.766065086707087E-7</v>
      </c>
      <c r="I432" s="129">
        <f t="shared" si="157"/>
        <v>1.8998916995728215E-7</v>
      </c>
      <c r="J432" s="129">
        <f t="shared" si="162"/>
        <v>1.1494562546354627</v>
      </c>
      <c r="K432" s="129">
        <f t="shared" si="163"/>
        <v>1.2365582750270308</v>
      </c>
      <c r="L432" s="129" t="str">
        <f t="shared" si="152"/>
        <v>Employment</v>
      </c>
      <c r="M432" s="130" t="s">
        <v>28</v>
      </c>
      <c r="N432" s="130" t="s">
        <v>155</v>
      </c>
      <c r="O432" s="130" t="s">
        <v>35</v>
      </c>
      <c r="P432" s="130" t="s">
        <v>29</v>
      </c>
      <c r="Q432" s="130" t="s">
        <v>328</v>
      </c>
      <c r="R432" s="130" t="s">
        <v>56</v>
      </c>
      <c r="S432" s="129"/>
      <c r="T432" s="129"/>
      <c r="U432" s="129" t="str">
        <f>VLOOKUP(C432,'Surrogate NP'!A:B,2,FALSE)</f>
        <v>Employment</v>
      </c>
      <c r="V432" t="str">
        <f t="shared" si="153"/>
        <v>MD-CharlesEmployment</v>
      </c>
      <c r="W432">
        <f>VLOOKUP(V432,'NP Surrogates-Update 4.7'!A:C,2,FALSE)</f>
        <v>1.1494562546354627</v>
      </c>
      <c r="X432">
        <f>VLOOKUP(V432,'NP Surrogates-Update 4.7'!A:C,3,FALSE)</f>
        <v>1.2365582750270308</v>
      </c>
      <c r="Y432" t="s">
        <v>3053</v>
      </c>
    </row>
    <row r="433" spans="1:25" hidden="1" outlineLevel="2" x14ac:dyDescent="0.3">
      <c r="A433" s="130" t="s">
        <v>215</v>
      </c>
      <c r="B433" s="130" t="s">
        <v>16</v>
      </c>
      <c r="C433">
        <v>2103004002</v>
      </c>
      <c r="D433" s="131">
        <v>0.27306500442034998</v>
      </c>
      <c r="E433" s="129">
        <f t="shared" si="160"/>
        <v>0.31387627725303158</v>
      </c>
      <c r="F433" s="129">
        <f t="shared" si="161"/>
        <v>0.33766079083627648</v>
      </c>
      <c r="G433" s="131">
        <v>9.9892085322028492E-7</v>
      </c>
      <c r="H433" s="129">
        <f t="shared" si="156"/>
        <v>1.1482158226198495E-6</v>
      </c>
      <c r="I433" s="129">
        <f t="shared" si="157"/>
        <v>1.2352238471466054E-6</v>
      </c>
      <c r="J433" s="129">
        <f t="shared" si="162"/>
        <v>1.1494562546354627</v>
      </c>
      <c r="K433" s="129">
        <f t="shared" si="163"/>
        <v>1.2365582750270308</v>
      </c>
      <c r="L433" s="129" t="str">
        <f t="shared" si="152"/>
        <v>Employment</v>
      </c>
      <c r="M433" s="130" t="s">
        <v>28</v>
      </c>
      <c r="N433" s="130" t="s">
        <v>155</v>
      </c>
      <c r="O433" s="130" t="s">
        <v>35</v>
      </c>
      <c r="P433" s="130" t="s">
        <v>29</v>
      </c>
      <c r="Q433" s="130" t="s">
        <v>330</v>
      </c>
      <c r="R433" s="130" t="s">
        <v>56</v>
      </c>
      <c r="S433" s="129"/>
      <c r="T433" s="129"/>
      <c r="U433" s="129" t="str">
        <f>VLOOKUP(C433,'Surrogate NP'!A:B,2,FALSE)</f>
        <v>Employment</v>
      </c>
      <c r="V433" t="str">
        <f t="shared" si="153"/>
        <v>MD-CharlesEmployment</v>
      </c>
      <c r="W433">
        <f>VLOOKUP(V433,'NP Surrogates-Update 4.7'!A:C,2,FALSE)</f>
        <v>1.1494562546354627</v>
      </c>
      <c r="X433">
        <f>VLOOKUP(V433,'NP Surrogates-Update 4.7'!A:C,3,FALSE)</f>
        <v>1.2365582750270308</v>
      </c>
      <c r="Y433" t="s">
        <v>3053</v>
      </c>
    </row>
    <row r="434" spans="1:25" hidden="1" outlineLevel="2" x14ac:dyDescent="0.3">
      <c r="A434" s="130" t="s">
        <v>215</v>
      </c>
      <c r="B434" s="130" t="s">
        <v>16</v>
      </c>
      <c r="C434">
        <v>2103011000</v>
      </c>
      <c r="D434" s="131">
        <v>8.6328339999990002E-4</v>
      </c>
      <c r="E434" s="129">
        <f t="shared" si="160"/>
        <v>9.9230650365285302E-4</v>
      </c>
      <c r="F434" s="129">
        <f t="shared" si="161"/>
        <v>1.0675002319633466E-3</v>
      </c>
      <c r="G434" s="131">
        <v>3.1580458005937802E-9</v>
      </c>
      <c r="H434" s="129">
        <f t="shared" si="156"/>
        <v>3.6300354979177782E-9</v>
      </c>
      <c r="I434" s="129">
        <f t="shared" si="157"/>
        <v>3.905107667638603E-9</v>
      </c>
      <c r="J434" s="129">
        <f t="shared" si="162"/>
        <v>1.1494562546354627</v>
      </c>
      <c r="K434" s="129">
        <f t="shared" si="163"/>
        <v>1.2365582750270308</v>
      </c>
      <c r="L434" s="129" t="str">
        <f t="shared" si="152"/>
        <v>Employment</v>
      </c>
      <c r="M434" s="130" t="s">
        <v>28</v>
      </c>
      <c r="N434" s="130" t="s">
        <v>155</v>
      </c>
      <c r="O434" s="130" t="s">
        <v>35</v>
      </c>
      <c r="P434" s="130" t="s">
        <v>332</v>
      </c>
      <c r="Q434" s="130" t="s">
        <v>156</v>
      </c>
      <c r="R434" s="130" t="s">
        <v>56</v>
      </c>
      <c r="S434" s="129"/>
      <c r="T434" s="129"/>
      <c r="U434" s="129" t="str">
        <f>VLOOKUP(C434,'Surrogate NP'!A:B,2,FALSE)</f>
        <v>Employment</v>
      </c>
      <c r="V434" t="str">
        <f t="shared" si="153"/>
        <v>MD-CharlesEmployment</v>
      </c>
      <c r="W434">
        <f>VLOOKUP(V434,'NP Surrogates-Update 4.7'!A:C,2,FALSE)</f>
        <v>1.1494562546354627</v>
      </c>
      <c r="X434">
        <f>VLOOKUP(V434,'NP Surrogates-Update 4.7'!A:C,3,FALSE)</f>
        <v>1.2365582750270308</v>
      </c>
      <c r="Y434" t="s">
        <v>3053</v>
      </c>
    </row>
    <row r="435" spans="1:25" hidden="1" outlineLevel="2" x14ac:dyDescent="0.3">
      <c r="A435" s="130" t="s">
        <v>215</v>
      </c>
      <c r="B435" s="130" t="s">
        <v>16</v>
      </c>
      <c r="C435">
        <v>2103007000</v>
      </c>
      <c r="D435" s="131">
        <v>0.111288418850555</v>
      </c>
      <c r="E435" s="129">
        <f t="shared" si="160"/>
        <v>0.12792116911626158</v>
      </c>
      <c r="F435" s="129">
        <f t="shared" si="161"/>
        <v>0.137614615244328</v>
      </c>
      <c r="G435" s="131">
        <v>3.4818342194155598E-4</v>
      </c>
      <c r="H435" s="129">
        <f t="shared" si="156"/>
        <v>4.0022161211109995E-4</v>
      </c>
      <c r="I435" s="129">
        <f t="shared" si="157"/>
        <v>4.3054909162905928E-4</v>
      </c>
      <c r="J435" s="129">
        <f t="shared" si="162"/>
        <v>1.1494562546354627</v>
      </c>
      <c r="K435" s="129">
        <f t="shared" si="163"/>
        <v>1.2365582750270308</v>
      </c>
      <c r="L435" s="129" t="str">
        <f t="shared" si="152"/>
        <v>Employment</v>
      </c>
      <c r="M435" s="130" t="s">
        <v>30</v>
      </c>
      <c r="N435" s="130" t="s">
        <v>155</v>
      </c>
      <c r="O435" s="130" t="s">
        <v>35</v>
      </c>
      <c r="P435" s="130" t="s">
        <v>31</v>
      </c>
      <c r="Q435" s="130" t="s">
        <v>156</v>
      </c>
      <c r="R435" s="130" t="s">
        <v>56</v>
      </c>
      <c r="S435" s="129"/>
      <c r="T435" s="129"/>
      <c r="U435" s="129" t="str">
        <f>VLOOKUP(C435,'Surrogate NP'!A:B,2,FALSE)</f>
        <v>Employment</v>
      </c>
      <c r="V435" t="str">
        <f t="shared" si="153"/>
        <v>MD-CharlesEmployment</v>
      </c>
      <c r="W435">
        <f>VLOOKUP(V435,'NP Surrogates-Update 4.7'!A:C,2,FALSE)</f>
        <v>1.1494562546354627</v>
      </c>
      <c r="X435">
        <f>VLOOKUP(V435,'NP Surrogates-Update 4.7'!A:C,3,FALSE)</f>
        <v>1.2365582750270308</v>
      </c>
      <c r="Y435" t="s">
        <v>3053</v>
      </c>
    </row>
    <row r="436" spans="1:25" hidden="1" outlineLevel="2" x14ac:dyDescent="0.3">
      <c r="A436" s="130" t="s">
        <v>215</v>
      </c>
      <c r="B436" s="130" t="s">
        <v>16</v>
      </c>
      <c r="C436">
        <v>2103006000</v>
      </c>
      <c r="D436" s="131">
        <v>2.2165325693648898</v>
      </c>
      <c r="E436" s="129">
        <f t="shared" si="160"/>
        <v>2.5478072254596853</v>
      </c>
      <c r="F436" s="129">
        <f t="shared" si="161"/>
        <v>2.7408716905150805</v>
      </c>
      <c r="G436" s="131">
        <v>6.9347727536927502E-3</v>
      </c>
      <c r="H436" s="129">
        <f t="shared" si="156"/>
        <v>7.9712179162077235E-3</v>
      </c>
      <c r="I436" s="129">
        <f t="shared" si="157"/>
        <v>8.5752506340107584E-3</v>
      </c>
      <c r="J436" s="129">
        <f t="shared" si="162"/>
        <v>1.1494562546354627</v>
      </c>
      <c r="K436" s="129">
        <f t="shared" si="163"/>
        <v>1.2365582750270308</v>
      </c>
      <c r="L436" s="129" t="str">
        <f t="shared" si="152"/>
        <v>Employment</v>
      </c>
      <c r="M436" s="130" t="s">
        <v>32</v>
      </c>
      <c r="N436" s="130" t="s">
        <v>155</v>
      </c>
      <c r="O436" s="130" t="s">
        <v>35</v>
      </c>
      <c r="P436" s="130" t="s">
        <v>33</v>
      </c>
      <c r="Q436" s="130" t="s">
        <v>158</v>
      </c>
      <c r="R436" s="130" t="s">
        <v>56</v>
      </c>
      <c r="S436" s="129"/>
      <c r="T436" s="129"/>
      <c r="U436" s="129" t="str">
        <f>VLOOKUP(C436,'Surrogate NP'!A:B,2,FALSE)</f>
        <v>Employment</v>
      </c>
      <c r="V436" t="str">
        <f t="shared" si="153"/>
        <v>MD-CharlesEmployment</v>
      </c>
      <c r="W436">
        <f>VLOOKUP(V436,'NP Surrogates-Update 4.7'!A:C,2,FALSE)</f>
        <v>1.1494562546354627</v>
      </c>
      <c r="X436">
        <f>VLOOKUP(V436,'NP Surrogates-Update 4.7'!A:C,3,FALSE)</f>
        <v>1.2365582750270308</v>
      </c>
      <c r="Y436" t="s">
        <v>3053</v>
      </c>
    </row>
    <row r="437" spans="1:25" hidden="1" outlineLevel="2" x14ac:dyDescent="0.3">
      <c r="A437" s="130" t="s">
        <v>215</v>
      </c>
      <c r="B437" s="130" t="s">
        <v>16</v>
      </c>
      <c r="C437">
        <v>2103008000</v>
      </c>
      <c r="D437" s="131">
        <v>0.11756793811916701</v>
      </c>
      <c r="E437" s="129">
        <f t="shared" si="160"/>
        <v>0.13513920181567154</v>
      </c>
      <c r="F437" s="129">
        <f t="shared" si="161"/>
        <v>0.14537960675912184</v>
      </c>
      <c r="G437" s="131">
        <v>4.3008464342271402E-7</v>
      </c>
      <c r="H437" s="129">
        <f t="shared" si="156"/>
        <v>4.9436348340490141E-7</v>
      </c>
      <c r="I437" s="129">
        <f t="shared" si="157"/>
        <v>5.3182472478640682E-7</v>
      </c>
      <c r="J437" s="129">
        <f t="shared" si="162"/>
        <v>1.1494562546354627</v>
      </c>
      <c r="K437" s="129">
        <f t="shared" si="163"/>
        <v>1.2365582750270308</v>
      </c>
      <c r="L437" s="129" t="str">
        <f t="shared" si="152"/>
        <v>Employment</v>
      </c>
      <c r="M437" s="130" t="s">
        <v>334</v>
      </c>
      <c r="N437" s="130" t="s">
        <v>155</v>
      </c>
      <c r="O437" s="130" t="s">
        <v>35</v>
      </c>
      <c r="P437" s="130" t="s">
        <v>171</v>
      </c>
      <c r="Q437" s="130" t="s">
        <v>159</v>
      </c>
      <c r="R437" s="130" t="s">
        <v>56</v>
      </c>
      <c r="S437" s="129"/>
      <c r="T437" s="129"/>
      <c r="U437" s="129" t="str">
        <f>VLOOKUP(C437,'Surrogate NP'!A:B,2,FALSE)</f>
        <v>Employment</v>
      </c>
      <c r="V437" t="str">
        <f t="shared" si="153"/>
        <v>MD-CharlesEmployment</v>
      </c>
      <c r="W437">
        <f>VLOOKUP(V437,'NP Surrogates-Update 4.7'!A:C,2,FALSE)</f>
        <v>1.1494562546354627</v>
      </c>
      <c r="X437">
        <f>VLOOKUP(V437,'NP Surrogates-Update 4.7'!A:C,3,FALSE)</f>
        <v>1.2365582750270308</v>
      </c>
      <c r="Y437" t="s">
        <v>3053</v>
      </c>
    </row>
    <row r="438" spans="1:25" hidden="1" outlineLevel="2" x14ac:dyDescent="0.3">
      <c r="A438" s="130" t="s">
        <v>215</v>
      </c>
      <c r="B438" s="130" t="s">
        <v>16</v>
      </c>
      <c r="C438">
        <v>2102001000</v>
      </c>
      <c r="D438" s="131">
        <v>4.11799045801527E-2</v>
      </c>
      <c r="E438" s="129">
        <f t="shared" si="160"/>
        <v>4.11799045801527E-2</v>
      </c>
      <c r="F438" s="129">
        <f t="shared" si="161"/>
        <v>4.11799045801527E-2</v>
      </c>
      <c r="G438" s="131">
        <v>0</v>
      </c>
      <c r="H438" s="129">
        <f t="shared" si="156"/>
        <v>0</v>
      </c>
      <c r="I438" s="129">
        <f t="shared" si="157"/>
        <v>0</v>
      </c>
      <c r="J438" s="129">
        <f t="shared" si="162"/>
        <v>1</v>
      </c>
      <c r="K438" s="129">
        <f t="shared" si="163"/>
        <v>1</v>
      </c>
      <c r="L438" s="129" t="str">
        <f t="shared" si="152"/>
        <v>No Growth</v>
      </c>
      <c r="M438" s="130" t="s">
        <v>336</v>
      </c>
      <c r="N438" s="130" t="s">
        <v>155</v>
      </c>
      <c r="O438" s="130" t="s">
        <v>36</v>
      </c>
      <c r="P438" s="130" t="s">
        <v>337</v>
      </c>
      <c r="Q438" s="130" t="s">
        <v>159</v>
      </c>
      <c r="R438" s="130" t="s">
        <v>56</v>
      </c>
      <c r="S438" s="129"/>
      <c r="T438" s="129"/>
      <c r="U438" s="129" t="str">
        <f>VLOOKUP(C438,'Surrogate NP'!A:B,2,FALSE)</f>
        <v>No Growth</v>
      </c>
      <c r="V438" t="str">
        <f t="shared" si="153"/>
        <v>MD-CharlesNo Growth</v>
      </c>
      <c r="W438">
        <f>VLOOKUP(V438,'NP Surrogates-Update 4.7'!A:C,2,FALSE)</f>
        <v>1</v>
      </c>
      <c r="X438">
        <f>VLOOKUP(V438,'NP Surrogates-Update 4.7'!A:C,3,FALSE)</f>
        <v>1</v>
      </c>
      <c r="Y438" t="s">
        <v>3049</v>
      </c>
    </row>
    <row r="439" spans="1:25" hidden="1" outlineLevel="2" x14ac:dyDescent="0.3">
      <c r="A439" s="130" t="s">
        <v>215</v>
      </c>
      <c r="B439" s="130" t="s">
        <v>16</v>
      </c>
      <c r="C439">
        <v>2102002000</v>
      </c>
      <c r="D439" s="131">
        <v>8.9803127226463206E-2</v>
      </c>
      <c r="E439" s="129">
        <f t="shared" si="160"/>
        <v>8.9803127226463206E-2</v>
      </c>
      <c r="F439" s="129">
        <f t="shared" si="161"/>
        <v>8.9803127226463206E-2</v>
      </c>
      <c r="G439" s="131">
        <v>2.8783053598225401E-4</v>
      </c>
      <c r="H439" s="129">
        <f t="shared" si="156"/>
        <v>2.8783053598225401E-4</v>
      </c>
      <c r="I439" s="129">
        <f t="shared" si="157"/>
        <v>2.8783053598225401E-4</v>
      </c>
      <c r="J439" s="129">
        <f t="shared" si="162"/>
        <v>1</v>
      </c>
      <c r="K439" s="129">
        <f t="shared" si="163"/>
        <v>1</v>
      </c>
      <c r="L439" s="129" t="str">
        <f t="shared" si="152"/>
        <v>No Growth</v>
      </c>
      <c r="M439" s="130" t="s">
        <v>336</v>
      </c>
      <c r="N439" s="130" t="s">
        <v>155</v>
      </c>
      <c r="O439" s="130" t="s">
        <v>36</v>
      </c>
      <c r="P439" s="130" t="s">
        <v>339</v>
      </c>
      <c r="Q439" s="130" t="s">
        <v>159</v>
      </c>
      <c r="R439" s="130" t="s">
        <v>56</v>
      </c>
      <c r="S439" s="129"/>
      <c r="T439" s="129"/>
      <c r="U439" s="129" t="str">
        <f>VLOOKUP(C439,'Surrogate NP'!A:B,2,FALSE)</f>
        <v>No Growth</v>
      </c>
      <c r="V439" t="str">
        <f t="shared" si="153"/>
        <v>MD-CharlesNo Growth</v>
      </c>
      <c r="W439">
        <f>VLOOKUP(V439,'NP Surrogates-Update 4.7'!A:C,2,FALSE)</f>
        <v>1</v>
      </c>
      <c r="X439">
        <f>VLOOKUP(V439,'NP Surrogates-Update 4.7'!A:C,3,FALSE)</f>
        <v>1</v>
      </c>
      <c r="Y439" t="s">
        <v>3049</v>
      </c>
    </row>
    <row r="440" spans="1:25" hidden="1" outlineLevel="2" x14ac:dyDescent="0.3">
      <c r="A440" s="130" t="s">
        <v>215</v>
      </c>
      <c r="B440" s="130" t="s">
        <v>16</v>
      </c>
      <c r="C440">
        <v>2102008000</v>
      </c>
      <c r="D440" s="131">
        <v>3.2793950000000002E-2</v>
      </c>
      <c r="E440" s="129">
        <f t="shared" si="160"/>
        <v>3.2793950000000002E-2</v>
      </c>
      <c r="F440" s="129">
        <f t="shared" si="161"/>
        <v>3.2793950000000002E-2</v>
      </c>
      <c r="G440" s="131">
        <v>1.0248109375E-4</v>
      </c>
      <c r="H440" s="129">
        <f t="shared" si="156"/>
        <v>1.0248109375E-4</v>
      </c>
      <c r="I440" s="129">
        <f t="shared" si="157"/>
        <v>1.0248109375E-4</v>
      </c>
      <c r="J440" s="129">
        <f>W440</f>
        <v>1</v>
      </c>
      <c r="K440" s="129">
        <f>X440</f>
        <v>1</v>
      </c>
      <c r="L440" s="129" t="str">
        <f t="shared" si="152"/>
        <v>No Growth</v>
      </c>
      <c r="M440" s="130" t="s">
        <v>342</v>
      </c>
      <c r="N440" s="130" t="s">
        <v>155</v>
      </c>
      <c r="O440" s="130" t="s">
        <v>36</v>
      </c>
      <c r="P440" s="130" t="s">
        <v>171</v>
      </c>
      <c r="Q440" s="130" t="s">
        <v>159</v>
      </c>
      <c r="R440" s="130" t="s">
        <v>56</v>
      </c>
      <c r="S440" s="129"/>
      <c r="T440" s="129"/>
      <c r="U440" s="129" t="str">
        <f>VLOOKUP(C440,'Surrogate NP'!A:B,2,FALSE)</f>
        <v>No Growth</v>
      </c>
      <c r="V440" t="str">
        <f t="shared" si="153"/>
        <v>MD-CharlesNo Growth</v>
      </c>
      <c r="W440">
        <f>VLOOKUP(V440,'NP Surrogates-Update 4.7'!A:C,2,FALSE)</f>
        <v>1</v>
      </c>
      <c r="X440">
        <f>VLOOKUP(V440,'NP Surrogates-Update 4.7'!A:C,3,FALSE)</f>
        <v>1</v>
      </c>
      <c r="Y440" t="s">
        <v>3049</v>
      </c>
    </row>
    <row r="441" spans="1:25" hidden="1" outlineLevel="2" x14ac:dyDescent="0.3">
      <c r="A441" s="130" t="s">
        <v>215</v>
      </c>
      <c r="B441" s="130" t="s">
        <v>16</v>
      </c>
      <c r="C441">
        <v>2104004000</v>
      </c>
      <c r="D441" s="131">
        <v>1.5782662999999999</v>
      </c>
      <c r="E441" s="129">
        <f t="shared" si="160"/>
        <v>1.8783492707112432</v>
      </c>
      <c r="F441" s="129">
        <f t="shared" si="161"/>
        <v>1.9897255349683123</v>
      </c>
      <c r="G441" s="131">
        <v>5.0205058470186502E-6</v>
      </c>
      <c r="H441" s="129">
        <f t="shared" si="156"/>
        <v>5.9750775242105944E-6</v>
      </c>
      <c r="I441" s="129">
        <f t="shared" si="157"/>
        <v>6.3293682962569272E-6</v>
      </c>
      <c r="J441" s="129">
        <f t="shared" ref="J441:J457" si="164">W441</f>
        <v>1.1901345613926138</v>
      </c>
      <c r="K441" s="129">
        <f t="shared" ref="K441:K457" si="165">X441</f>
        <v>1.2607033014443205</v>
      </c>
      <c r="L441" s="129" t="str">
        <f t="shared" si="152"/>
        <v>Household</v>
      </c>
      <c r="M441" s="130" t="s">
        <v>161</v>
      </c>
      <c r="N441" s="130" t="s">
        <v>155</v>
      </c>
      <c r="O441" s="130" t="s">
        <v>162</v>
      </c>
      <c r="P441" s="130" t="s">
        <v>29</v>
      </c>
      <c r="Q441" s="130" t="s">
        <v>156</v>
      </c>
      <c r="R441" s="130" t="s">
        <v>56</v>
      </c>
      <c r="S441" s="129"/>
      <c r="T441" s="129"/>
      <c r="U441" s="129" t="str">
        <f>VLOOKUP(C441,'Surrogate NP'!A:B,2,FALSE)</f>
        <v>Household</v>
      </c>
      <c r="V441" t="str">
        <f t="shared" si="153"/>
        <v>MD-CharlesHousehold</v>
      </c>
      <c r="W441">
        <f>VLOOKUP(V441,'NP Surrogates-Update 4.7'!A:C,2,FALSE)</f>
        <v>1.1901345613926138</v>
      </c>
      <c r="X441">
        <f>VLOOKUP(V441,'NP Surrogates-Update 4.7'!A:C,3,FALSE)</f>
        <v>1.2607033014443205</v>
      </c>
      <c r="Y441" t="s">
        <v>3054</v>
      </c>
    </row>
    <row r="442" spans="1:25" hidden="1" outlineLevel="2" x14ac:dyDescent="0.3">
      <c r="A442" s="130" t="s">
        <v>215</v>
      </c>
      <c r="B442" s="130" t="s">
        <v>16</v>
      </c>
      <c r="C442">
        <v>2104009000</v>
      </c>
      <c r="D442" s="131">
        <v>3.1740198441553198</v>
      </c>
      <c r="E442" s="129">
        <f t="shared" si="160"/>
        <v>3.7775107150752438</v>
      </c>
      <c r="F442" s="129">
        <f t="shared" si="161"/>
        <v>4.0014972963763995</v>
      </c>
      <c r="G442" s="131">
        <v>1.13878604364793E-3</v>
      </c>
      <c r="H442" s="129">
        <f t="shared" si="156"/>
        <v>1.3553086285769591E-3</v>
      </c>
      <c r="I442" s="129">
        <f t="shared" si="157"/>
        <v>1.4356713248656614E-3</v>
      </c>
      <c r="J442" s="129">
        <f t="shared" si="164"/>
        <v>1.1901345613926138</v>
      </c>
      <c r="K442" s="129">
        <f t="shared" si="165"/>
        <v>1.2607033014443205</v>
      </c>
      <c r="L442" s="129" t="str">
        <f t="shared" si="152"/>
        <v>Household</v>
      </c>
      <c r="M442" s="130" t="s">
        <v>164</v>
      </c>
      <c r="N442" s="130" t="s">
        <v>155</v>
      </c>
      <c r="O442" s="130" t="s">
        <v>162</v>
      </c>
      <c r="P442" s="130" t="s">
        <v>165</v>
      </c>
      <c r="Q442" s="130" t="s">
        <v>156</v>
      </c>
      <c r="R442" s="130" t="s">
        <v>56</v>
      </c>
      <c r="S442" s="129"/>
      <c r="T442" s="129"/>
      <c r="U442" s="129" t="str">
        <f>VLOOKUP(C442,'Surrogate NP'!A:B,2,FALSE)</f>
        <v>Household</v>
      </c>
      <c r="V442" t="str">
        <f t="shared" si="153"/>
        <v>MD-CharlesHousehold</v>
      </c>
      <c r="W442">
        <f>VLOOKUP(V442,'NP Surrogates-Update 4.7'!A:C,2,FALSE)</f>
        <v>1.1901345613926138</v>
      </c>
      <c r="X442">
        <f>VLOOKUP(V442,'NP Surrogates-Update 4.7'!A:C,3,FALSE)</f>
        <v>1.2607033014443205</v>
      </c>
      <c r="Y442" t="s">
        <v>3054</v>
      </c>
    </row>
    <row r="443" spans="1:25" hidden="1" outlineLevel="2" x14ac:dyDescent="0.3">
      <c r="A443" s="130" t="s">
        <v>215</v>
      </c>
      <c r="B443" s="130" t="s">
        <v>16</v>
      </c>
      <c r="C443">
        <v>2104011000</v>
      </c>
      <c r="D443" s="131">
        <v>1.7295319999999899E-2</v>
      </c>
      <c r="E443" s="129">
        <f t="shared" si="160"/>
        <v>2.0583758082344781E-2</v>
      </c>
      <c r="F443" s="129">
        <f t="shared" si="161"/>
        <v>2.1804267023535859E-2</v>
      </c>
      <c r="G443" s="131">
        <v>6.2052759602913596E-6</v>
      </c>
      <c r="H443" s="129">
        <f t="shared" si="156"/>
        <v>7.3851133833214877E-6</v>
      </c>
      <c r="I443" s="129">
        <f t="shared" si="157"/>
        <v>7.8230118895123928E-6</v>
      </c>
      <c r="J443" s="129">
        <f t="shared" si="164"/>
        <v>1.1901345613926138</v>
      </c>
      <c r="K443" s="129">
        <f t="shared" si="165"/>
        <v>1.2607033014443205</v>
      </c>
      <c r="L443" s="129" t="str">
        <f t="shared" si="152"/>
        <v>Household</v>
      </c>
      <c r="M443" s="130" t="s">
        <v>161</v>
      </c>
      <c r="N443" s="130" t="s">
        <v>155</v>
      </c>
      <c r="O443" s="130" t="s">
        <v>162</v>
      </c>
      <c r="P443" s="130" t="s">
        <v>332</v>
      </c>
      <c r="Q443" s="130" t="s">
        <v>344</v>
      </c>
      <c r="R443" s="130" t="s">
        <v>56</v>
      </c>
      <c r="S443" s="129"/>
      <c r="T443" s="129"/>
      <c r="U443" s="129" t="str">
        <f>VLOOKUP(C443,'Surrogate NP'!A:B,2,FALSE)</f>
        <v>Household</v>
      </c>
      <c r="V443" t="str">
        <f t="shared" si="153"/>
        <v>MD-CharlesHousehold</v>
      </c>
      <c r="W443">
        <f>VLOOKUP(V443,'NP Surrogates-Update 4.7'!A:C,2,FALSE)</f>
        <v>1.1901345613926138</v>
      </c>
      <c r="X443">
        <f>VLOOKUP(V443,'NP Surrogates-Update 4.7'!A:C,3,FALSE)</f>
        <v>1.2607033014443205</v>
      </c>
      <c r="Y443" t="s">
        <v>3054</v>
      </c>
    </row>
    <row r="444" spans="1:25" hidden="1" outlineLevel="2" x14ac:dyDescent="0.3">
      <c r="A444" s="130" t="s">
        <v>215</v>
      </c>
      <c r="B444" s="130" t="s">
        <v>16</v>
      </c>
      <c r="C444">
        <v>2104007000</v>
      </c>
      <c r="D444" s="131">
        <v>0.59734759200766097</v>
      </c>
      <c r="E444" s="129">
        <f t="shared" si="160"/>
        <v>0.71092401441297159</v>
      </c>
      <c r="F444" s="129">
        <f t="shared" si="161"/>
        <v>0.75307808135387322</v>
      </c>
      <c r="G444" s="131">
        <v>1.6251273303068601E-3</v>
      </c>
      <c r="H444" s="129">
        <f t="shared" si="156"/>
        <v>1.9341202024619043E-3</v>
      </c>
      <c r="I444" s="129">
        <f t="shared" si="157"/>
        <v>2.0488033905852535E-3</v>
      </c>
      <c r="J444" s="129">
        <f t="shared" si="164"/>
        <v>1.1901345613926138</v>
      </c>
      <c r="K444" s="129">
        <f t="shared" si="165"/>
        <v>1.2607033014443205</v>
      </c>
      <c r="L444" s="129" t="str">
        <f t="shared" si="152"/>
        <v>Household</v>
      </c>
      <c r="M444" s="130" t="s">
        <v>167</v>
      </c>
      <c r="N444" s="130" t="s">
        <v>155</v>
      </c>
      <c r="O444" s="130" t="s">
        <v>162</v>
      </c>
      <c r="P444" s="130" t="s">
        <v>31</v>
      </c>
      <c r="Q444" s="130" t="s">
        <v>156</v>
      </c>
      <c r="R444" s="130" t="s">
        <v>56</v>
      </c>
      <c r="S444" s="129"/>
      <c r="T444" s="129"/>
      <c r="U444" s="129" t="str">
        <f>VLOOKUP(C444,'Surrogate NP'!A:B,2,FALSE)</f>
        <v>Household</v>
      </c>
      <c r="V444" t="str">
        <f t="shared" si="153"/>
        <v>MD-CharlesHousehold</v>
      </c>
      <c r="W444">
        <f>VLOOKUP(V444,'NP Surrogates-Update 4.7'!A:C,2,FALSE)</f>
        <v>1.1901345613926138</v>
      </c>
      <c r="X444">
        <f>VLOOKUP(V444,'NP Surrogates-Update 4.7'!A:C,3,FALSE)</f>
        <v>1.2607033014443205</v>
      </c>
      <c r="Y444" t="s">
        <v>3054</v>
      </c>
    </row>
    <row r="445" spans="1:25" hidden="1" outlineLevel="2" x14ac:dyDescent="0.3">
      <c r="A445" s="130" t="s">
        <v>215</v>
      </c>
      <c r="B445" s="130" t="s">
        <v>16</v>
      </c>
      <c r="C445">
        <v>2104006000</v>
      </c>
      <c r="D445" s="131">
        <v>3.3405444863214</v>
      </c>
      <c r="E445" s="129">
        <f t="shared" si="160"/>
        <v>3.9756974470406337</v>
      </c>
      <c r="F445" s="129">
        <f t="shared" si="161"/>
        <v>4.2114354625270112</v>
      </c>
      <c r="G445" s="131">
        <v>9.0881928971719792E-3</v>
      </c>
      <c r="H445" s="129">
        <f t="shared" si="156"/>
        <v>1.0816172467527242E-2</v>
      </c>
      <c r="I445" s="129">
        <f t="shared" si="157"/>
        <v>1.1457514789627539E-2</v>
      </c>
      <c r="J445" s="129">
        <f t="shared" si="164"/>
        <v>1.1901345613926138</v>
      </c>
      <c r="K445" s="129">
        <f t="shared" si="165"/>
        <v>1.2607033014443205</v>
      </c>
      <c r="L445" s="129" t="str">
        <f t="shared" si="152"/>
        <v>Household</v>
      </c>
      <c r="M445" s="130" t="s">
        <v>169</v>
      </c>
      <c r="N445" s="130" t="s">
        <v>155</v>
      </c>
      <c r="O445" s="130" t="s">
        <v>162</v>
      </c>
      <c r="P445" s="130" t="s">
        <v>33</v>
      </c>
      <c r="Q445" s="130" t="s">
        <v>156</v>
      </c>
      <c r="R445" s="130" t="s">
        <v>56</v>
      </c>
      <c r="S445" s="129"/>
      <c r="T445" s="129"/>
      <c r="U445" s="129" t="str">
        <f>VLOOKUP(C445,'Surrogate NP'!A:B,2,FALSE)</f>
        <v>Household</v>
      </c>
      <c r="V445" t="str">
        <f t="shared" si="153"/>
        <v>MD-CharlesHousehold</v>
      </c>
      <c r="W445">
        <f>VLOOKUP(V445,'NP Surrogates-Update 4.7'!A:C,2,FALSE)</f>
        <v>1.1901345613926138</v>
      </c>
      <c r="X445">
        <f>VLOOKUP(V445,'NP Surrogates-Update 4.7'!A:C,3,FALSE)</f>
        <v>1.2607033014443205</v>
      </c>
      <c r="Y445" t="s">
        <v>3054</v>
      </c>
    </row>
    <row r="446" spans="1:25" hidden="1" outlineLevel="2" x14ac:dyDescent="0.3">
      <c r="A446" s="130" t="s">
        <v>215</v>
      </c>
      <c r="B446" s="130" t="s">
        <v>16</v>
      </c>
      <c r="C446">
        <v>2104008100</v>
      </c>
      <c r="D446" s="131">
        <v>21.3018356996139</v>
      </c>
      <c r="E446" s="129">
        <f t="shared" si="160"/>
        <v>25.352050887217509</v>
      </c>
      <c r="F446" s="129">
        <f t="shared" si="161"/>
        <v>26.855294593327731</v>
      </c>
      <c r="G446" s="131">
        <v>7.6427478055850397E-3</v>
      </c>
      <c r="H446" s="129">
        <f t="shared" si="156"/>
        <v>9.0958983074343122E-3</v>
      </c>
      <c r="I446" s="129">
        <f t="shared" si="157"/>
        <v>9.635237390607395E-3</v>
      </c>
      <c r="J446" s="129">
        <f t="shared" si="164"/>
        <v>1.1901345613926138</v>
      </c>
      <c r="K446" s="129">
        <f t="shared" si="165"/>
        <v>1.2607033014443205</v>
      </c>
      <c r="L446" s="129" t="str">
        <f t="shared" ref="L446:L510" si="166">U446</f>
        <v>Household</v>
      </c>
      <c r="M446" s="130" t="s">
        <v>164</v>
      </c>
      <c r="N446" s="130" t="s">
        <v>155</v>
      </c>
      <c r="O446" s="130" t="s">
        <v>162</v>
      </c>
      <c r="P446" s="130" t="s">
        <v>171</v>
      </c>
      <c r="Q446" s="130" t="s">
        <v>172</v>
      </c>
      <c r="R446" s="130" t="s">
        <v>56</v>
      </c>
      <c r="S446" s="129"/>
      <c r="T446" s="129"/>
      <c r="U446" s="129" t="str">
        <f>VLOOKUP(C446,'Surrogate NP'!A:B,2,FALSE)</f>
        <v>Household</v>
      </c>
      <c r="V446" t="str">
        <f t="shared" ref="V446:V509" si="167">CONCATENATE(A446,U446)</f>
        <v>MD-CharlesHousehold</v>
      </c>
      <c r="W446">
        <f>VLOOKUP(V446,'NP Surrogates-Update 4.7'!A:C,2,FALSE)</f>
        <v>1.1901345613926138</v>
      </c>
      <c r="X446">
        <f>VLOOKUP(V446,'NP Surrogates-Update 4.7'!A:C,3,FALSE)</f>
        <v>1.2607033014443205</v>
      </c>
      <c r="Y446" t="s">
        <v>3054</v>
      </c>
    </row>
    <row r="447" spans="1:25" hidden="1" outlineLevel="2" x14ac:dyDescent="0.3">
      <c r="A447" s="130" t="s">
        <v>215</v>
      </c>
      <c r="B447" s="130" t="s">
        <v>16</v>
      </c>
      <c r="C447">
        <v>2104008510</v>
      </c>
      <c r="D447" s="131">
        <v>4.8744767580760797</v>
      </c>
      <c r="E447" s="129">
        <f t="shared" si="160"/>
        <v>5.8012832584913649</v>
      </c>
      <c r="F447" s="129">
        <f t="shared" si="161"/>
        <v>6.1452689417201221</v>
      </c>
      <c r="G447" s="131">
        <v>1.74888197766151E-3</v>
      </c>
      <c r="H447" s="129">
        <f t="shared" si="156"/>
        <v>2.0814048854116279E-3</v>
      </c>
      <c r="I447" s="129">
        <f t="shared" si="157"/>
        <v>2.2048212830743379E-3</v>
      </c>
      <c r="J447" s="129">
        <f t="shared" si="164"/>
        <v>1.1901345613926138</v>
      </c>
      <c r="K447" s="129">
        <f t="shared" si="165"/>
        <v>1.2607033014443205</v>
      </c>
      <c r="L447" s="129" t="str">
        <f t="shared" si="166"/>
        <v>Household</v>
      </c>
      <c r="M447" s="130" t="s">
        <v>164</v>
      </c>
      <c r="N447" s="130" t="s">
        <v>155</v>
      </c>
      <c r="O447" s="130" t="s">
        <v>162</v>
      </c>
      <c r="P447" s="130" t="s">
        <v>171</v>
      </c>
      <c r="Q447" s="130" t="s">
        <v>346</v>
      </c>
      <c r="R447" s="130" t="s">
        <v>56</v>
      </c>
      <c r="S447" s="129"/>
      <c r="T447" s="129"/>
      <c r="U447" s="129" t="str">
        <f>VLOOKUP(C447,'Surrogate NP'!A:B,2,FALSE)</f>
        <v>Household</v>
      </c>
      <c r="V447" t="str">
        <f t="shared" si="167"/>
        <v>MD-CharlesHousehold</v>
      </c>
      <c r="W447">
        <f>VLOOKUP(V447,'NP Surrogates-Update 4.7'!A:C,2,FALSE)</f>
        <v>1.1901345613926138</v>
      </c>
      <c r="X447">
        <f>VLOOKUP(V447,'NP Surrogates-Update 4.7'!A:C,3,FALSE)</f>
        <v>1.2607033014443205</v>
      </c>
      <c r="Y447" t="s">
        <v>3054</v>
      </c>
    </row>
    <row r="448" spans="1:25" hidden="1" outlineLevel="2" x14ac:dyDescent="0.3">
      <c r="A448" s="130" t="s">
        <v>215</v>
      </c>
      <c r="B448" s="130" t="s">
        <v>16</v>
      </c>
      <c r="C448">
        <v>2104008530</v>
      </c>
      <c r="D448" s="131">
        <v>7.4248785616369106E-2</v>
      </c>
      <c r="E448" s="129">
        <f t="shared" si="160"/>
        <v>8.8366045903471649E-2</v>
      </c>
      <c r="F448" s="129">
        <f t="shared" si="161"/>
        <v>9.3605689154788105E-2</v>
      </c>
      <c r="G448" s="131">
        <v>2.6639241393977398E-5</v>
      </c>
      <c r="H448" s="129">
        <f t="shared" si="156"/>
        <v>3.1704281872253254E-5</v>
      </c>
      <c r="I448" s="129">
        <f t="shared" si="157"/>
        <v>3.3584179573359508E-5</v>
      </c>
      <c r="J448" s="129">
        <f t="shared" si="164"/>
        <v>1.1901345613926138</v>
      </c>
      <c r="K448" s="129">
        <f t="shared" si="165"/>
        <v>1.2607033014443205</v>
      </c>
      <c r="L448" s="129" t="str">
        <f t="shared" si="166"/>
        <v>Household</v>
      </c>
      <c r="M448" s="130" t="s">
        <v>164</v>
      </c>
      <c r="N448" s="130" t="s">
        <v>155</v>
      </c>
      <c r="O448" s="130" t="s">
        <v>162</v>
      </c>
      <c r="P448" s="130" t="s">
        <v>171</v>
      </c>
      <c r="Q448" s="130" t="s">
        <v>348</v>
      </c>
      <c r="R448" s="130" t="s">
        <v>56</v>
      </c>
      <c r="S448" s="129"/>
      <c r="T448" s="129"/>
      <c r="U448" s="129" t="str">
        <f>VLOOKUP(C448,'Surrogate NP'!A:B,2,FALSE)</f>
        <v>Household</v>
      </c>
      <c r="V448" t="str">
        <f t="shared" si="167"/>
        <v>MD-CharlesHousehold</v>
      </c>
      <c r="W448">
        <f>VLOOKUP(V448,'NP Surrogates-Update 4.7'!A:C,2,FALSE)</f>
        <v>1.1901345613926138</v>
      </c>
      <c r="X448">
        <f>VLOOKUP(V448,'NP Surrogates-Update 4.7'!A:C,3,FALSE)</f>
        <v>1.2607033014443205</v>
      </c>
      <c r="Y448" t="s">
        <v>3054</v>
      </c>
    </row>
    <row r="449" spans="1:25" hidden="1" outlineLevel="2" x14ac:dyDescent="0.3">
      <c r="A449" s="130" t="s">
        <v>215</v>
      </c>
      <c r="B449" s="130" t="s">
        <v>16</v>
      </c>
      <c r="C449">
        <v>2104008620</v>
      </c>
      <c r="D449" s="131">
        <v>17.455334171939</v>
      </c>
      <c r="E449" s="129">
        <f t="shared" si="160"/>
        <v>20.774196478682125</v>
      </c>
      <c r="F449" s="129">
        <f t="shared" si="161"/>
        <v>22.005997418377362</v>
      </c>
      <c r="G449" s="131">
        <v>6.2626864097331501E-3</v>
      </c>
      <c r="H449" s="129">
        <f t="shared" si="156"/>
        <v>7.4534395433872459E-3</v>
      </c>
      <c r="I449" s="129">
        <f t="shared" si="157"/>
        <v>7.8953894326610607E-3</v>
      </c>
      <c r="J449" s="129">
        <f t="shared" si="164"/>
        <v>1.1901345613926138</v>
      </c>
      <c r="K449" s="129">
        <f t="shared" si="165"/>
        <v>1.2607033014443205</v>
      </c>
      <c r="L449" s="129" t="str">
        <f t="shared" si="166"/>
        <v>Household</v>
      </c>
      <c r="M449" s="130" t="s">
        <v>164</v>
      </c>
      <c r="N449" s="130" t="s">
        <v>155</v>
      </c>
      <c r="O449" s="130" t="s">
        <v>162</v>
      </c>
      <c r="P449" s="130" t="s">
        <v>171</v>
      </c>
      <c r="Q449" s="130" t="s">
        <v>350</v>
      </c>
      <c r="R449" s="130" t="s">
        <v>56</v>
      </c>
      <c r="S449" s="129"/>
      <c r="T449" s="129"/>
      <c r="U449" s="129" t="str">
        <f>VLOOKUP(C449,'Surrogate NP'!A:B,2,FALSE)</f>
        <v>Household</v>
      </c>
      <c r="V449" t="str">
        <f t="shared" si="167"/>
        <v>MD-CharlesHousehold</v>
      </c>
      <c r="W449">
        <f>VLOOKUP(V449,'NP Surrogates-Update 4.7'!A:C,2,FALSE)</f>
        <v>1.1901345613926138</v>
      </c>
      <c r="X449">
        <f>VLOOKUP(V449,'NP Surrogates-Update 4.7'!A:C,3,FALSE)</f>
        <v>1.2607033014443205</v>
      </c>
      <c r="Y449" t="s">
        <v>3054</v>
      </c>
    </row>
    <row r="450" spans="1:25" hidden="1" outlineLevel="2" x14ac:dyDescent="0.3">
      <c r="A450" s="130" t="s">
        <v>215</v>
      </c>
      <c r="B450" s="130" t="s">
        <v>16</v>
      </c>
      <c r="C450">
        <v>2104008610</v>
      </c>
      <c r="D450" s="131">
        <v>27.321390290718998</v>
      </c>
      <c r="E450" s="129">
        <f t="shared" si="160"/>
        <v>32.516130850281272</v>
      </c>
      <c r="F450" s="129">
        <f t="shared" si="161"/>
        <v>34.444166939558244</v>
      </c>
      <c r="G450" s="131">
        <v>9.80246485018706E-3</v>
      </c>
      <c r="H450" s="129">
        <f t="shared" si="156"/>
        <v>1.166625220504389E-2</v>
      </c>
      <c r="I450" s="129">
        <f t="shared" si="157"/>
        <v>1.2357999798922733E-2</v>
      </c>
      <c r="J450" s="129">
        <f t="shared" si="164"/>
        <v>1.1901345613926138</v>
      </c>
      <c r="K450" s="129">
        <f t="shared" si="165"/>
        <v>1.2607033014443205</v>
      </c>
      <c r="L450" s="129" t="str">
        <f t="shared" si="166"/>
        <v>Household</v>
      </c>
      <c r="M450" s="130" t="s">
        <v>164</v>
      </c>
      <c r="N450" s="130" t="s">
        <v>155</v>
      </c>
      <c r="O450" s="130" t="s">
        <v>162</v>
      </c>
      <c r="P450" s="130" t="s">
        <v>171</v>
      </c>
      <c r="Q450" s="130" t="s">
        <v>352</v>
      </c>
      <c r="R450" s="130" t="s">
        <v>56</v>
      </c>
      <c r="S450" s="129"/>
      <c r="T450" s="129"/>
      <c r="U450" s="129" t="str">
        <f>VLOOKUP(C450,'Surrogate NP'!A:B,2,FALSE)</f>
        <v>Household</v>
      </c>
      <c r="V450" t="str">
        <f t="shared" si="167"/>
        <v>MD-CharlesHousehold</v>
      </c>
      <c r="W450">
        <f>VLOOKUP(V450,'NP Surrogates-Update 4.7'!A:C,2,FALSE)</f>
        <v>1.1901345613926138</v>
      </c>
      <c r="X450">
        <f>VLOOKUP(V450,'NP Surrogates-Update 4.7'!A:C,3,FALSE)</f>
        <v>1.2607033014443205</v>
      </c>
      <c r="Y450" t="s">
        <v>3054</v>
      </c>
    </row>
    <row r="451" spans="1:25" hidden="1" outlineLevel="2" x14ac:dyDescent="0.3">
      <c r="A451" s="130" t="s">
        <v>215</v>
      </c>
      <c r="B451" s="130" t="s">
        <v>16</v>
      </c>
      <c r="C451">
        <v>2104008630</v>
      </c>
      <c r="D451" s="131">
        <v>2.4749595205456301E-2</v>
      </c>
      <c r="E451" s="129">
        <f t="shared" si="160"/>
        <v>2.945534863449047E-2</v>
      </c>
      <c r="F451" s="129">
        <f t="shared" si="161"/>
        <v>3.1201896384929283E-2</v>
      </c>
      <c r="G451" s="131">
        <v>8.8797471313257594E-6</v>
      </c>
      <c r="H451" s="129">
        <f t="shared" si="156"/>
        <v>1.0568093957417702E-5</v>
      </c>
      <c r="I451" s="129">
        <f t="shared" si="157"/>
        <v>1.119472652445312E-5</v>
      </c>
      <c r="J451" s="129">
        <f t="shared" si="164"/>
        <v>1.1901345613926138</v>
      </c>
      <c r="K451" s="129">
        <f t="shared" si="165"/>
        <v>1.2607033014443205</v>
      </c>
      <c r="L451" s="129" t="str">
        <f t="shared" si="166"/>
        <v>Household</v>
      </c>
      <c r="M451" s="130" t="s">
        <v>164</v>
      </c>
      <c r="N451" s="130" t="s">
        <v>155</v>
      </c>
      <c r="O451" s="130" t="s">
        <v>162</v>
      </c>
      <c r="P451" s="130" t="s">
        <v>171</v>
      </c>
      <c r="Q451" s="130" t="s">
        <v>354</v>
      </c>
      <c r="R451" s="130" t="s">
        <v>56</v>
      </c>
      <c r="S451" s="129"/>
      <c r="T451" s="129"/>
      <c r="U451" s="129" t="str">
        <f>VLOOKUP(C451,'Surrogate NP'!A:B,2,FALSE)</f>
        <v>Household</v>
      </c>
      <c r="V451" t="str">
        <f t="shared" si="167"/>
        <v>MD-CharlesHousehold</v>
      </c>
      <c r="W451">
        <f>VLOOKUP(V451,'NP Surrogates-Update 4.7'!A:C,2,FALSE)</f>
        <v>1.1901345613926138</v>
      </c>
      <c r="X451">
        <f>VLOOKUP(V451,'NP Surrogates-Update 4.7'!A:C,3,FALSE)</f>
        <v>1.2607033014443205</v>
      </c>
      <c r="Y451" t="s">
        <v>3054</v>
      </c>
    </row>
    <row r="452" spans="1:25" hidden="1" outlineLevel="2" x14ac:dyDescent="0.3">
      <c r="A452" s="130" t="s">
        <v>215</v>
      </c>
      <c r="B452" s="130" t="s">
        <v>16</v>
      </c>
      <c r="C452">
        <v>2104008700</v>
      </c>
      <c r="D452" s="131">
        <v>41.846469999999997</v>
      </c>
      <c r="E452" s="129">
        <f t="shared" si="160"/>
        <v>49.802930219279169</v>
      </c>
      <c r="F452" s="129">
        <f t="shared" si="161"/>
        <v>52.755982882790711</v>
      </c>
      <c r="G452" s="131">
        <v>1.5013824220312499E-2</v>
      </c>
      <c r="H452" s="129">
        <f t="shared" si="156"/>
        <v>1.7868471103267419E-2</v>
      </c>
      <c r="I452" s="129">
        <f t="shared" si="157"/>
        <v>1.892797776185267E-2</v>
      </c>
      <c r="J452" s="129">
        <f t="shared" si="164"/>
        <v>1.1901345613926138</v>
      </c>
      <c r="K452" s="129">
        <f t="shared" si="165"/>
        <v>1.2607033014443205</v>
      </c>
      <c r="L452" s="129" t="str">
        <f t="shared" si="166"/>
        <v>Household</v>
      </c>
      <c r="M452" s="130" t="s">
        <v>164</v>
      </c>
      <c r="N452" s="130" t="s">
        <v>155</v>
      </c>
      <c r="O452" s="130" t="s">
        <v>162</v>
      </c>
      <c r="P452" s="130" t="s">
        <v>171</v>
      </c>
      <c r="Q452" s="130" t="s">
        <v>356</v>
      </c>
      <c r="R452" s="130" t="s">
        <v>56</v>
      </c>
      <c r="S452" s="129"/>
      <c r="T452" s="129"/>
      <c r="U452" s="129" t="str">
        <f>VLOOKUP(C452,'Surrogate NP'!A:B,2,FALSE)</f>
        <v>Household</v>
      </c>
      <c r="V452" t="str">
        <f t="shared" si="167"/>
        <v>MD-CharlesHousehold</v>
      </c>
      <c r="W452">
        <f>VLOOKUP(V452,'NP Surrogates-Update 4.7'!A:C,2,FALSE)</f>
        <v>1.1901345613926138</v>
      </c>
      <c r="X452">
        <f>VLOOKUP(V452,'NP Surrogates-Update 4.7'!A:C,3,FALSE)</f>
        <v>1.2607033014443205</v>
      </c>
      <c r="Y452" t="s">
        <v>3054</v>
      </c>
    </row>
    <row r="453" spans="1:25" hidden="1" outlineLevel="2" x14ac:dyDescent="0.3">
      <c r="A453" s="130" t="s">
        <v>215</v>
      </c>
      <c r="B453" s="130" t="s">
        <v>16</v>
      </c>
      <c r="C453">
        <v>2104008230</v>
      </c>
      <c r="D453" s="131">
        <v>6.2418874211960604</v>
      </c>
      <c r="E453" s="129">
        <f t="shared" si="160"/>
        <v>7.4286859482872467</v>
      </c>
      <c r="F453" s="129">
        <f t="shared" si="161"/>
        <v>7.8691680791456493</v>
      </c>
      <c r="G453" s="131">
        <v>2.2394864021939502E-3</v>
      </c>
      <c r="H453" s="129">
        <f t="shared" si="156"/>
        <v>2.6652901670198197E-3</v>
      </c>
      <c r="I453" s="129">
        <f t="shared" si="157"/>
        <v>2.8233279007855764E-3</v>
      </c>
      <c r="J453" s="129">
        <f t="shared" si="164"/>
        <v>1.1901345613926138</v>
      </c>
      <c r="K453" s="129">
        <f t="shared" si="165"/>
        <v>1.2607033014443205</v>
      </c>
      <c r="L453" s="129" t="str">
        <f t="shared" si="166"/>
        <v>Household</v>
      </c>
      <c r="M453" s="130" t="s">
        <v>164</v>
      </c>
      <c r="N453" s="130" t="s">
        <v>155</v>
      </c>
      <c r="O453" s="130" t="s">
        <v>162</v>
      </c>
      <c r="P453" s="130" t="s">
        <v>171</v>
      </c>
      <c r="Q453" s="130" t="s">
        <v>174</v>
      </c>
      <c r="R453" s="130" t="s">
        <v>56</v>
      </c>
      <c r="S453" s="129"/>
      <c r="T453" s="129"/>
      <c r="U453" s="129" t="str">
        <f>VLOOKUP(C453,'Surrogate NP'!A:B,2,FALSE)</f>
        <v>Household</v>
      </c>
      <c r="V453" t="str">
        <f t="shared" si="167"/>
        <v>MD-CharlesHousehold</v>
      </c>
      <c r="W453">
        <f>VLOOKUP(V453,'NP Surrogates-Update 4.7'!A:C,2,FALSE)</f>
        <v>1.1901345613926138</v>
      </c>
      <c r="X453">
        <f>VLOOKUP(V453,'NP Surrogates-Update 4.7'!A:C,3,FALSE)</f>
        <v>1.2607033014443205</v>
      </c>
      <c r="Y453" t="s">
        <v>3054</v>
      </c>
    </row>
    <row r="454" spans="1:25" hidden="1" outlineLevel="2" x14ac:dyDescent="0.3">
      <c r="A454" s="130" t="s">
        <v>215</v>
      </c>
      <c r="B454" s="130" t="s">
        <v>16</v>
      </c>
      <c r="C454">
        <v>2104008220</v>
      </c>
      <c r="D454" s="131">
        <v>7.31192513744094</v>
      </c>
      <c r="E454" s="129">
        <f t="shared" si="160"/>
        <v>8.7021748163839003</v>
      </c>
      <c r="F454" s="129">
        <f t="shared" si="161"/>
        <v>9.2181681606855097</v>
      </c>
      <c r="G454" s="131">
        <v>2.6233983111507999E-3</v>
      </c>
      <c r="H454" s="129">
        <f t="shared" si="156"/>
        <v>3.1221969983995807E-3</v>
      </c>
      <c r="I454" s="129">
        <f t="shared" si="157"/>
        <v>3.3073269118712684E-3</v>
      </c>
      <c r="J454" s="129">
        <f t="shared" si="164"/>
        <v>1.1901345613926138</v>
      </c>
      <c r="K454" s="129">
        <f t="shared" si="165"/>
        <v>1.2607033014443205</v>
      </c>
      <c r="L454" s="129" t="str">
        <f t="shared" si="166"/>
        <v>Household</v>
      </c>
      <c r="M454" s="130" t="s">
        <v>164</v>
      </c>
      <c r="N454" s="130" t="s">
        <v>155</v>
      </c>
      <c r="O454" s="130" t="s">
        <v>162</v>
      </c>
      <c r="P454" s="130" t="s">
        <v>171</v>
      </c>
      <c r="Q454" s="130" t="s">
        <v>176</v>
      </c>
      <c r="R454" s="130" t="s">
        <v>56</v>
      </c>
      <c r="S454" s="129"/>
      <c r="T454" s="129"/>
      <c r="U454" s="129" t="str">
        <f>VLOOKUP(C454,'Surrogate NP'!A:B,2,FALSE)</f>
        <v>Household</v>
      </c>
      <c r="V454" t="str">
        <f t="shared" si="167"/>
        <v>MD-CharlesHousehold</v>
      </c>
      <c r="W454">
        <f>VLOOKUP(V454,'NP Surrogates-Update 4.7'!A:C,2,FALSE)</f>
        <v>1.1901345613926138</v>
      </c>
      <c r="X454">
        <f>VLOOKUP(V454,'NP Surrogates-Update 4.7'!A:C,3,FALSE)</f>
        <v>1.2607033014443205</v>
      </c>
      <c r="Y454" t="s">
        <v>3054</v>
      </c>
    </row>
    <row r="455" spans="1:25" hidden="1" outlineLevel="2" x14ac:dyDescent="0.3">
      <c r="A455" s="130" t="s">
        <v>215</v>
      </c>
      <c r="B455" s="130" t="s">
        <v>16</v>
      </c>
      <c r="C455">
        <v>2104008210</v>
      </c>
      <c r="D455" s="131">
        <v>24.4176698481198</v>
      </c>
      <c r="E455" s="129">
        <f t="shared" si="160"/>
        <v>29.060312794921707</v>
      </c>
      <c r="F455" s="129">
        <f t="shared" si="161"/>
        <v>30.783436991102072</v>
      </c>
      <c r="G455" s="131">
        <v>8.7606577799583807E-3</v>
      </c>
      <c r="H455" s="129">
        <f t="shared" si="156"/>
        <v>1.0426361604461558E-2</v>
      </c>
      <c r="I455" s="129">
        <f t="shared" si="157"/>
        <v>1.1044590186017403E-2</v>
      </c>
      <c r="J455" s="129">
        <f t="shared" si="164"/>
        <v>1.1901345613926138</v>
      </c>
      <c r="K455" s="129">
        <f t="shared" si="165"/>
        <v>1.2607033014443205</v>
      </c>
      <c r="L455" s="129" t="str">
        <f t="shared" si="166"/>
        <v>Household</v>
      </c>
      <c r="M455" s="130" t="s">
        <v>164</v>
      </c>
      <c r="N455" s="130" t="s">
        <v>155</v>
      </c>
      <c r="O455" s="130" t="s">
        <v>162</v>
      </c>
      <c r="P455" s="130" t="s">
        <v>171</v>
      </c>
      <c r="Q455" s="130" t="s">
        <v>178</v>
      </c>
      <c r="R455" s="130" t="s">
        <v>56</v>
      </c>
      <c r="S455" s="129"/>
      <c r="T455" s="129"/>
      <c r="U455" s="129" t="str">
        <f>VLOOKUP(C455,'Surrogate NP'!A:B,2,FALSE)</f>
        <v>Household</v>
      </c>
      <c r="V455" t="str">
        <f t="shared" si="167"/>
        <v>MD-CharlesHousehold</v>
      </c>
      <c r="W455">
        <f>VLOOKUP(V455,'NP Surrogates-Update 4.7'!A:C,2,FALSE)</f>
        <v>1.1901345613926138</v>
      </c>
      <c r="X455">
        <f>VLOOKUP(V455,'NP Surrogates-Update 4.7'!A:C,3,FALSE)</f>
        <v>1.2607033014443205</v>
      </c>
      <c r="Y455" t="s">
        <v>3054</v>
      </c>
    </row>
    <row r="456" spans="1:25" hidden="1" outlineLevel="2" x14ac:dyDescent="0.3">
      <c r="A456" s="130" t="s">
        <v>215</v>
      </c>
      <c r="B456" s="130" t="s">
        <v>16</v>
      </c>
      <c r="C456">
        <v>2104008330</v>
      </c>
      <c r="D456" s="131">
        <v>15.3663882457732</v>
      </c>
      <c r="E456" s="129">
        <f t="shared" si="160"/>
        <v>18.288069735071904</v>
      </c>
      <c r="F456" s="129">
        <f t="shared" si="161"/>
        <v>19.372456392721475</v>
      </c>
      <c r="G456" s="131">
        <v>5.5132070165802398E-3</v>
      </c>
      <c r="H456" s="129">
        <f t="shared" si="156"/>
        <v>6.561458214544404E-3</v>
      </c>
      <c r="I456" s="129">
        <f t="shared" si="157"/>
        <v>6.9505182873487014E-3</v>
      </c>
      <c r="J456" s="129">
        <f t="shared" si="164"/>
        <v>1.1901345613926138</v>
      </c>
      <c r="K456" s="129">
        <f t="shared" si="165"/>
        <v>1.2607033014443205</v>
      </c>
      <c r="L456" s="129" t="str">
        <f t="shared" si="166"/>
        <v>Household</v>
      </c>
      <c r="M456" s="130" t="s">
        <v>164</v>
      </c>
      <c r="N456" s="130" t="s">
        <v>155</v>
      </c>
      <c r="O456" s="130" t="s">
        <v>162</v>
      </c>
      <c r="P456" s="130" t="s">
        <v>171</v>
      </c>
      <c r="Q456" s="130" t="s">
        <v>180</v>
      </c>
      <c r="R456" s="130" t="s">
        <v>56</v>
      </c>
      <c r="S456" s="129"/>
      <c r="T456" s="129"/>
      <c r="U456" s="129" t="str">
        <f>VLOOKUP(C456,'Surrogate NP'!A:B,2,FALSE)</f>
        <v>Household</v>
      </c>
      <c r="V456" t="str">
        <f t="shared" si="167"/>
        <v>MD-CharlesHousehold</v>
      </c>
      <c r="W456">
        <f>VLOOKUP(V456,'NP Surrogates-Update 4.7'!A:C,2,FALSE)</f>
        <v>1.1901345613926138</v>
      </c>
      <c r="X456">
        <f>VLOOKUP(V456,'NP Surrogates-Update 4.7'!A:C,3,FALSE)</f>
        <v>1.2607033014443205</v>
      </c>
      <c r="Y456" t="s">
        <v>3054</v>
      </c>
    </row>
    <row r="457" spans="1:25" hidden="1" outlineLevel="2" x14ac:dyDescent="0.3">
      <c r="A457" s="130" t="s">
        <v>215</v>
      </c>
      <c r="B457" s="130" t="s">
        <v>16</v>
      </c>
      <c r="C457">
        <v>2104008320</v>
      </c>
      <c r="D457" s="131">
        <v>18.0006305619799</v>
      </c>
      <c r="E457" s="129">
        <f t="shared" si="160"/>
        <v>21.423172558672427</v>
      </c>
      <c r="F457" s="129">
        <f t="shared" si="161"/>
        <v>22.693454377567594</v>
      </c>
      <c r="G457" s="131">
        <v>6.4583297733918996E-3</v>
      </c>
      <c r="H457" s="129">
        <f t="shared" si="156"/>
        <v>7.686281472184627E-3</v>
      </c>
      <c r="I457" s="129">
        <f t="shared" si="157"/>
        <v>8.1420376671313185E-3</v>
      </c>
      <c r="J457" s="129">
        <f t="shared" si="164"/>
        <v>1.1901345613926138</v>
      </c>
      <c r="K457" s="129">
        <f t="shared" si="165"/>
        <v>1.2607033014443205</v>
      </c>
      <c r="L457" s="129" t="str">
        <f t="shared" si="166"/>
        <v>Household</v>
      </c>
      <c r="M457" s="130" t="s">
        <v>164</v>
      </c>
      <c r="N457" s="130" t="s">
        <v>155</v>
      </c>
      <c r="O457" s="130" t="s">
        <v>162</v>
      </c>
      <c r="P457" s="130" t="s">
        <v>171</v>
      </c>
      <c r="Q457" s="130" t="s">
        <v>182</v>
      </c>
      <c r="R457" s="130" t="s">
        <v>56</v>
      </c>
      <c r="S457" s="129"/>
      <c r="T457" s="129"/>
      <c r="U457" s="129" t="str">
        <f>VLOOKUP(C457,'Surrogate NP'!A:B,2,FALSE)</f>
        <v>Household</v>
      </c>
      <c r="V457" t="str">
        <f t="shared" si="167"/>
        <v>MD-CharlesHousehold</v>
      </c>
      <c r="W457">
        <f>VLOOKUP(V457,'NP Surrogates-Update 4.7'!A:C,2,FALSE)</f>
        <v>1.1901345613926138</v>
      </c>
      <c r="X457">
        <f>VLOOKUP(V457,'NP Surrogates-Update 4.7'!A:C,3,FALSE)</f>
        <v>1.2607033014443205</v>
      </c>
      <c r="Y457" t="s">
        <v>3054</v>
      </c>
    </row>
    <row r="458" spans="1:25" hidden="1" outlineLevel="2" x14ac:dyDescent="0.3">
      <c r="A458" s="130" t="s">
        <v>215</v>
      </c>
      <c r="B458" s="130" t="s">
        <v>16</v>
      </c>
      <c r="C458">
        <v>2104008310</v>
      </c>
      <c r="D458" s="131">
        <v>60.111848965508301</v>
      </c>
      <c r="E458" s="129">
        <f t="shared" si="160"/>
        <v>71.541189003064261</v>
      </c>
      <c r="F458" s="129">
        <f t="shared" si="161"/>
        <v>75.783206446738674</v>
      </c>
      <c r="G458" s="131">
        <v>2.1567141360456801E-2</v>
      </c>
      <c r="H458" s="129">
        <f t="shared" si="156"/>
        <v>2.5667800323519754E-2</v>
      </c>
      <c r="I458" s="129">
        <f t="shared" si="157"/>
        <v>2.7189766315844244E-2</v>
      </c>
      <c r="J458" s="129">
        <f>W458</f>
        <v>1.1901345613926138</v>
      </c>
      <c r="K458" s="129">
        <f>X458</f>
        <v>1.2607033014443205</v>
      </c>
      <c r="L458" s="129" t="str">
        <f t="shared" si="166"/>
        <v>Household</v>
      </c>
      <c r="M458" s="130" t="s">
        <v>164</v>
      </c>
      <c r="N458" s="130" t="s">
        <v>155</v>
      </c>
      <c r="O458" s="130" t="s">
        <v>162</v>
      </c>
      <c r="P458" s="130" t="s">
        <v>171</v>
      </c>
      <c r="Q458" s="130" t="s">
        <v>184</v>
      </c>
      <c r="R458" s="130" t="s">
        <v>56</v>
      </c>
      <c r="S458" s="129"/>
      <c r="T458" s="129"/>
      <c r="U458" s="129" t="str">
        <f>VLOOKUP(C458,'Surrogate NP'!A:B,2,FALSE)</f>
        <v>Household</v>
      </c>
      <c r="V458" t="str">
        <f t="shared" si="167"/>
        <v>MD-CharlesHousehold</v>
      </c>
      <c r="W458">
        <f>VLOOKUP(V458,'NP Surrogates-Update 4.7'!A:C,2,FALSE)</f>
        <v>1.1901345613926138</v>
      </c>
      <c r="X458">
        <f>VLOOKUP(V458,'NP Surrogates-Update 4.7'!A:C,3,FALSE)</f>
        <v>1.2607033014443205</v>
      </c>
      <c r="Y458" t="s">
        <v>3054</v>
      </c>
    </row>
    <row r="459" spans="1:25" hidden="1" outlineLevel="2" x14ac:dyDescent="0.3">
      <c r="A459" s="130" t="s">
        <v>215</v>
      </c>
      <c r="B459" s="130" t="s">
        <v>16</v>
      </c>
      <c r="C459">
        <v>2104008400</v>
      </c>
      <c r="D459" s="131">
        <v>0.64810042264522805</v>
      </c>
      <c r="E459" s="129">
        <f t="shared" si="160"/>
        <v>0.77132671224324612</v>
      </c>
      <c r="F459" s="129">
        <f t="shared" si="161"/>
        <v>0.8170623424962985</v>
      </c>
      <c r="G459" s="131">
        <v>2.3252775736413799E-4</v>
      </c>
      <c r="H459" s="129">
        <f t="shared" si="156"/>
        <v>2.7673932052217648E-4</v>
      </c>
      <c r="I459" s="129">
        <f t="shared" si="157"/>
        <v>2.9314851138641267E-4</v>
      </c>
      <c r="J459" s="129">
        <f t="shared" ref="J459:J475" si="168">W459</f>
        <v>1.1901345613926138</v>
      </c>
      <c r="K459" s="129">
        <f t="shared" ref="K459:K475" si="169">X459</f>
        <v>1.2607033014443205</v>
      </c>
      <c r="L459" s="129" t="str">
        <f t="shared" si="166"/>
        <v>Household</v>
      </c>
      <c r="M459" s="130" t="s">
        <v>164</v>
      </c>
      <c r="N459" s="130" t="s">
        <v>155</v>
      </c>
      <c r="O459" s="130" t="s">
        <v>162</v>
      </c>
      <c r="P459" s="130" t="s">
        <v>171</v>
      </c>
      <c r="Q459" s="130" t="s">
        <v>358</v>
      </c>
      <c r="R459" s="130" t="s">
        <v>56</v>
      </c>
      <c r="S459" s="129"/>
      <c r="T459" s="129"/>
      <c r="U459" s="129" t="str">
        <f>VLOOKUP(C459,'Surrogate NP'!A:B,2,FALSE)</f>
        <v>Household</v>
      </c>
      <c r="V459" t="str">
        <f t="shared" si="167"/>
        <v>MD-CharlesHousehold</v>
      </c>
      <c r="W459">
        <f>VLOOKUP(V459,'NP Surrogates-Update 4.7'!A:C,2,FALSE)</f>
        <v>1.1901345613926138</v>
      </c>
      <c r="X459">
        <f>VLOOKUP(V459,'NP Surrogates-Update 4.7'!A:C,3,FALSE)</f>
        <v>1.2607033014443205</v>
      </c>
      <c r="Y459" t="s">
        <v>3054</v>
      </c>
    </row>
    <row r="460" spans="1:25" hidden="1" outlineLevel="2" x14ac:dyDescent="0.3">
      <c r="A460" s="130" t="s">
        <v>215</v>
      </c>
      <c r="B460" s="130" t="s">
        <v>16</v>
      </c>
      <c r="C460">
        <v>2501080050</v>
      </c>
      <c r="D460" s="131">
        <v>9.3634832380952506</v>
      </c>
      <c r="E460" s="129">
        <f t="shared" si="160"/>
        <v>9.3634832380952506</v>
      </c>
      <c r="F460" s="129">
        <f t="shared" si="161"/>
        <v>9.3634832380952506</v>
      </c>
      <c r="G460" s="131">
        <v>3.24600752253969E-2</v>
      </c>
      <c r="H460" s="129">
        <f t="shared" si="156"/>
        <v>3.24600752253969E-2</v>
      </c>
      <c r="I460" s="129">
        <f t="shared" si="157"/>
        <v>3.24600752253969E-2</v>
      </c>
      <c r="J460" s="129">
        <f t="shared" si="168"/>
        <v>1</v>
      </c>
      <c r="K460" s="129">
        <f t="shared" si="169"/>
        <v>1</v>
      </c>
      <c r="L460" s="129" t="str">
        <f t="shared" si="166"/>
        <v>No Growth</v>
      </c>
      <c r="M460" s="130" t="s">
        <v>17</v>
      </c>
      <c r="N460" s="130" t="s">
        <v>186</v>
      </c>
      <c r="O460" s="130" t="s">
        <v>187</v>
      </c>
      <c r="P460" s="130" t="s">
        <v>188</v>
      </c>
      <c r="Q460" s="130" t="s">
        <v>189</v>
      </c>
      <c r="R460" s="130" t="s">
        <v>56</v>
      </c>
      <c r="S460" s="129"/>
      <c r="T460" s="129"/>
      <c r="U460" s="129" t="str">
        <f>VLOOKUP(C460,'Surrogate NP'!A:B,2,FALSE)</f>
        <v>No Growth</v>
      </c>
      <c r="V460" t="str">
        <f t="shared" si="167"/>
        <v>MD-CharlesNo Growth</v>
      </c>
      <c r="W460">
        <f>VLOOKUP(V460,'NP Surrogates-Update 4.7'!A:C,2,FALSE)</f>
        <v>1</v>
      </c>
      <c r="X460">
        <f>VLOOKUP(V460,'NP Surrogates-Update 4.7'!A:C,3,FALSE)</f>
        <v>1</v>
      </c>
      <c r="Y460" t="s">
        <v>3049</v>
      </c>
    </row>
    <row r="461" spans="1:25" hidden="1" outlineLevel="2" x14ac:dyDescent="0.3">
      <c r="A461" s="130" t="s">
        <v>215</v>
      </c>
      <c r="B461" s="130" t="s">
        <v>16</v>
      </c>
      <c r="C461">
        <v>2501080100</v>
      </c>
      <c r="D461" s="131">
        <v>2.3418958571428498E-2</v>
      </c>
      <c r="E461" s="129">
        <f t="shared" si="160"/>
        <v>2.3418958571428498E-2</v>
      </c>
      <c r="F461" s="129">
        <f t="shared" si="161"/>
        <v>2.3418958571428498E-2</v>
      </c>
      <c r="G461" s="131">
        <v>8.1185723047618797E-5</v>
      </c>
      <c r="H461" s="129">
        <f t="shared" si="156"/>
        <v>8.1185723047618797E-5</v>
      </c>
      <c r="I461" s="129">
        <f t="shared" si="157"/>
        <v>8.1185723047618797E-5</v>
      </c>
      <c r="J461" s="129">
        <f t="shared" si="168"/>
        <v>1</v>
      </c>
      <c r="K461" s="129">
        <f t="shared" si="169"/>
        <v>1</v>
      </c>
      <c r="L461" s="129" t="str">
        <f t="shared" si="166"/>
        <v>No Growth</v>
      </c>
      <c r="M461" s="130" t="s">
        <v>17</v>
      </c>
      <c r="N461" s="130" t="s">
        <v>186</v>
      </c>
      <c r="O461" s="130" t="s">
        <v>187</v>
      </c>
      <c r="P461" s="130" t="s">
        <v>188</v>
      </c>
      <c r="Q461" s="130" t="s">
        <v>360</v>
      </c>
      <c r="R461" s="130" t="s">
        <v>56</v>
      </c>
      <c r="S461" s="129"/>
      <c r="T461" s="129"/>
      <c r="U461" s="129" t="str">
        <f>VLOOKUP(C461,'Surrogate NP'!A:B,2,FALSE)</f>
        <v>No Growth</v>
      </c>
      <c r="V461" t="str">
        <f t="shared" si="167"/>
        <v>MD-CharlesNo Growth</v>
      </c>
      <c r="W461">
        <f>VLOOKUP(V461,'NP Surrogates-Update 4.7'!A:C,2,FALSE)</f>
        <v>1</v>
      </c>
      <c r="X461">
        <f>VLOOKUP(V461,'NP Surrogates-Update 4.7'!A:C,3,FALSE)</f>
        <v>1</v>
      </c>
      <c r="Y461" t="s">
        <v>3049</v>
      </c>
    </row>
    <row r="462" spans="1:25" hidden="1" outlineLevel="2" x14ac:dyDescent="0.3">
      <c r="A462" s="130" t="s">
        <v>215</v>
      </c>
      <c r="B462" s="130" t="s">
        <v>16</v>
      </c>
      <c r="C462">
        <v>2501012012</v>
      </c>
      <c r="D462" s="131">
        <v>7.4524069999999998E-2</v>
      </c>
      <c r="E462" s="129">
        <f t="shared" si="160"/>
        <v>7.2485315017009999E-2</v>
      </c>
      <c r="F462" s="129">
        <f t="shared" si="161"/>
        <v>7.0663126981440005E-2</v>
      </c>
      <c r="G462" s="131">
        <v>3.0862622074418801E-4</v>
      </c>
      <c r="H462" s="129">
        <f t="shared" si="156"/>
        <v>3.0018313322328926E-4</v>
      </c>
      <c r="I462" s="129">
        <f t="shared" si="157"/>
        <v>2.9263691349987311E-4</v>
      </c>
      <c r="J462" s="129">
        <f t="shared" si="168"/>
        <v>0.97264300000000004</v>
      </c>
      <c r="K462" s="129">
        <f t="shared" si="169"/>
        <v>0.94819200000000003</v>
      </c>
      <c r="L462" s="129" t="str">
        <f t="shared" si="166"/>
        <v>Gas Sales</v>
      </c>
      <c r="M462" s="130" t="s">
        <v>67</v>
      </c>
      <c r="N462" s="130" t="s">
        <v>186</v>
      </c>
      <c r="O462" s="130" t="s">
        <v>187</v>
      </c>
      <c r="P462" s="130" t="s">
        <v>191</v>
      </c>
      <c r="Q462" s="130" t="s">
        <v>192</v>
      </c>
      <c r="R462" s="130" t="s">
        <v>56</v>
      </c>
      <c r="S462" s="129"/>
      <c r="T462" s="129"/>
      <c r="U462" s="129" t="str">
        <f>VLOOKUP(C462,'Surrogate NP'!A:B,2,FALSE)</f>
        <v>Gas Sales</v>
      </c>
      <c r="V462" t="str">
        <f t="shared" si="167"/>
        <v>MD-CharlesGas Sales</v>
      </c>
      <c r="W462">
        <f>VLOOKUP(V462,'NP Surrogates-Update 4.7'!A:C,2,FALSE)</f>
        <v>0.97264300000000004</v>
      </c>
      <c r="X462">
        <f>VLOOKUP(V462,'NP Surrogates-Update 4.7'!A:C,3,FALSE)</f>
        <v>0.94819200000000003</v>
      </c>
      <c r="Y462" t="s">
        <v>3055</v>
      </c>
    </row>
    <row r="463" spans="1:25" hidden="1" outlineLevel="2" x14ac:dyDescent="0.3">
      <c r="A463" s="130" t="s">
        <v>215</v>
      </c>
      <c r="B463" s="130" t="s">
        <v>16</v>
      </c>
      <c r="C463">
        <v>2501012011</v>
      </c>
      <c r="D463" s="131">
        <v>9.0858460000000002E-2</v>
      </c>
      <c r="E463" s="129">
        <f t="shared" si="160"/>
        <v>8.837284510978001E-2</v>
      </c>
      <c r="F463" s="129">
        <f t="shared" si="161"/>
        <v>8.6151264904319999E-2</v>
      </c>
      <c r="G463" s="131">
        <v>3.7627176202852298E-4</v>
      </c>
      <c r="H463" s="129">
        <f t="shared" si="156"/>
        <v>3.6597809543470868E-4</v>
      </c>
      <c r="I463" s="129">
        <f t="shared" si="157"/>
        <v>3.5677787458134925E-4</v>
      </c>
      <c r="J463" s="129">
        <f t="shared" si="168"/>
        <v>0.97264300000000004</v>
      </c>
      <c r="K463" s="129">
        <f t="shared" si="169"/>
        <v>0.94819200000000003</v>
      </c>
      <c r="L463" s="129" t="str">
        <f t="shared" si="166"/>
        <v>Gas Sales</v>
      </c>
      <c r="M463" s="130" t="s">
        <v>67</v>
      </c>
      <c r="N463" s="130" t="s">
        <v>186</v>
      </c>
      <c r="O463" s="130" t="s">
        <v>187</v>
      </c>
      <c r="P463" s="130" t="s">
        <v>191</v>
      </c>
      <c r="Q463" s="130" t="s">
        <v>194</v>
      </c>
      <c r="R463" s="130" t="s">
        <v>56</v>
      </c>
      <c r="S463" s="129"/>
      <c r="T463" s="129"/>
      <c r="U463" s="129" t="str">
        <f>VLOOKUP(C463,'Surrogate NP'!A:B,2,FALSE)</f>
        <v>Gas Sales</v>
      </c>
      <c r="V463" t="str">
        <f t="shared" si="167"/>
        <v>MD-CharlesGas Sales</v>
      </c>
      <c r="W463">
        <f>VLOOKUP(V463,'NP Surrogates-Update 4.7'!A:C,2,FALSE)</f>
        <v>0.97264300000000004</v>
      </c>
      <c r="X463">
        <f>VLOOKUP(V463,'NP Surrogates-Update 4.7'!A:C,3,FALSE)</f>
        <v>0.94819200000000003</v>
      </c>
      <c r="Y463" t="s">
        <v>3055</v>
      </c>
    </row>
    <row r="464" spans="1:25" hidden="1" outlineLevel="2" x14ac:dyDescent="0.3">
      <c r="A464" s="130" t="s">
        <v>215</v>
      </c>
      <c r="B464" s="130" t="s">
        <v>16</v>
      </c>
      <c r="C464">
        <v>2501012014</v>
      </c>
      <c r="D464" s="131">
        <v>1.8054490000000001</v>
      </c>
      <c r="E464" s="129">
        <f t="shared" si="160"/>
        <v>1.7560573317070001</v>
      </c>
      <c r="F464" s="129">
        <f t="shared" si="161"/>
        <v>1.7119122982080002</v>
      </c>
      <c r="G464" s="131">
        <v>7.4768984251178602E-3</v>
      </c>
      <c r="H464" s="129">
        <f t="shared" si="156"/>
        <v>7.2723529149019113E-3</v>
      </c>
      <c r="I464" s="129">
        <f t="shared" si="157"/>
        <v>7.0895352715093542E-3</v>
      </c>
      <c r="J464" s="129">
        <f t="shared" si="168"/>
        <v>0.97264300000000004</v>
      </c>
      <c r="K464" s="129">
        <f t="shared" si="169"/>
        <v>0.94819200000000003</v>
      </c>
      <c r="L464" s="129" t="str">
        <f t="shared" si="166"/>
        <v>Gas Sales</v>
      </c>
      <c r="M464" s="130" t="s">
        <v>67</v>
      </c>
      <c r="N464" s="130" t="s">
        <v>186</v>
      </c>
      <c r="O464" s="130" t="s">
        <v>187</v>
      </c>
      <c r="P464" s="130" t="s">
        <v>191</v>
      </c>
      <c r="Q464" s="130" t="s">
        <v>196</v>
      </c>
      <c r="R464" s="130" t="s">
        <v>56</v>
      </c>
      <c r="S464" s="129"/>
      <c r="T464" s="129"/>
      <c r="U464" s="129" t="str">
        <f>VLOOKUP(C464,'Surrogate NP'!A:B,2,FALSE)</f>
        <v>Gas Sales</v>
      </c>
      <c r="V464" t="str">
        <f t="shared" si="167"/>
        <v>MD-CharlesGas Sales</v>
      </c>
      <c r="W464">
        <f>VLOOKUP(V464,'NP Surrogates-Update 4.7'!A:C,2,FALSE)</f>
        <v>0.97264300000000004</v>
      </c>
      <c r="X464">
        <f>VLOOKUP(V464,'NP Surrogates-Update 4.7'!A:C,3,FALSE)</f>
        <v>0.94819200000000003</v>
      </c>
      <c r="Y464" t="s">
        <v>3055</v>
      </c>
    </row>
    <row r="465" spans="1:25" hidden="1" outlineLevel="2" x14ac:dyDescent="0.3">
      <c r="A465" s="130" t="s">
        <v>215</v>
      </c>
      <c r="B465" s="130" t="s">
        <v>16</v>
      </c>
      <c r="C465">
        <v>2501060053</v>
      </c>
      <c r="D465" s="131">
        <v>17.001263985650699</v>
      </c>
      <c r="E465" s="129">
        <f t="shared" si="160"/>
        <v>16.536160406795254</v>
      </c>
      <c r="F465" s="129">
        <f t="shared" si="161"/>
        <v>16.120462501082109</v>
      </c>
      <c r="G465" s="131">
        <v>4.8912534385975502E-2</v>
      </c>
      <c r="H465" s="129">
        <f t="shared" si="156"/>
        <v>4.7574434182778375E-2</v>
      </c>
      <c r="I465" s="129">
        <f t="shared" si="157"/>
        <v>4.6378473804506888E-2</v>
      </c>
      <c r="J465" s="129">
        <f t="shared" si="168"/>
        <v>0.97264300000000004</v>
      </c>
      <c r="K465" s="129">
        <f t="shared" si="169"/>
        <v>0.94819200000000003</v>
      </c>
      <c r="L465" s="129" t="str">
        <f t="shared" si="166"/>
        <v>Gas Sales</v>
      </c>
      <c r="M465" s="130" t="s">
        <v>17</v>
      </c>
      <c r="N465" s="130" t="s">
        <v>186</v>
      </c>
      <c r="O465" s="130" t="s">
        <v>187</v>
      </c>
      <c r="P465" s="130" t="s">
        <v>198</v>
      </c>
      <c r="Q465" s="130" t="s">
        <v>199</v>
      </c>
      <c r="R465" s="130" t="s">
        <v>56</v>
      </c>
      <c r="S465" s="129"/>
      <c r="T465" s="129"/>
      <c r="U465" s="129" t="str">
        <f>VLOOKUP(C465,'Surrogate NP'!A:B,2,FALSE)</f>
        <v>Gas Sales</v>
      </c>
      <c r="V465" t="str">
        <f t="shared" si="167"/>
        <v>MD-CharlesGas Sales</v>
      </c>
      <c r="W465">
        <f>VLOOKUP(V465,'NP Surrogates-Update 4.7'!A:C,2,FALSE)</f>
        <v>0.97264300000000004</v>
      </c>
      <c r="X465">
        <f>VLOOKUP(V465,'NP Surrogates-Update 4.7'!A:C,3,FALSE)</f>
        <v>0.94819200000000003</v>
      </c>
      <c r="Y465" t="s">
        <v>3055</v>
      </c>
    </row>
    <row r="466" spans="1:25" hidden="1" outlineLevel="2" x14ac:dyDescent="0.3">
      <c r="A466" s="130" t="s">
        <v>215</v>
      </c>
      <c r="B466" s="130" t="s">
        <v>16</v>
      </c>
      <c r="C466">
        <v>2501060201</v>
      </c>
      <c r="D466" s="131">
        <v>22.426179999999999</v>
      </c>
      <c r="E466" s="129">
        <f t="shared" si="160"/>
        <v>21.812666993739999</v>
      </c>
      <c r="F466" s="129">
        <f t="shared" si="161"/>
        <v>21.264324466559998</v>
      </c>
      <c r="G466" s="131">
        <v>6.4519985180036807E-2</v>
      </c>
      <c r="H466" s="129">
        <f t="shared" si="156"/>
        <v>6.2754911945466549E-2</v>
      </c>
      <c r="I466" s="129">
        <f t="shared" si="157"/>
        <v>6.1177333787829462E-2</v>
      </c>
      <c r="J466" s="129">
        <f t="shared" si="168"/>
        <v>0.97264300000000004</v>
      </c>
      <c r="K466" s="129">
        <f t="shared" si="169"/>
        <v>0.94819200000000003</v>
      </c>
      <c r="L466" s="129" t="str">
        <f t="shared" si="166"/>
        <v>Gas Sales</v>
      </c>
      <c r="M466" s="130" t="s">
        <v>17</v>
      </c>
      <c r="N466" s="130" t="s">
        <v>186</v>
      </c>
      <c r="O466" s="130" t="s">
        <v>187</v>
      </c>
      <c r="P466" s="130" t="s">
        <v>198</v>
      </c>
      <c r="Q466" s="130" t="s">
        <v>27</v>
      </c>
      <c r="R466" s="130" t="s">
        <v>56</v>
      </c>
      <c r="S466" s="129"/>
      <c r="T466" s="129"/>
      <c r="U466" s="129" t="str">
        <f>VLOOKUP(C466,'Surrogate NP'!A:B,2,FALSE)</f>
        <v>Gas Sales</v>
      </c>
      <c r="V466" t="str">
        <f t="shared" si="167"/>
        <v>MD-CharlesGas Sales</v>
      </c>
      <c r="W466">
        <f>VLOOKUP(V466,'NP Surrogates-Update 4.7'!A:C,2,FALSE)</f>
        <v>0.97264300000000004</v>
      </c>
      <c r="X466">
        <f>VLOOKUP(V466,'NP Surrogates-Update 4.7'!A:C,3,FALSE)</f>
        <v>0.94819200000000003</v>
      </c>
      <c r="Y466" t="s">
        <v>3055</v>
      </c>
    </row>
    <row r="467" spans="1:25" hidden="1" outlineLevel="2" x14ac:dyDescent="0.3">
      <c r="A467" s="130" t="s">
        <v>215</v>
      </c>
      <c r="B467" s="130" t="s">
        <v>16</v>
      </c>
      <c r="C467">
        <v>2501011012</v>
      </c>
      <c r="D467" s="131">
        <v>1.572716</v>
      </c>
      <c r="E467" s="129">
        <f t="shared" si="160"/>
        <v>1.5296912083880001</v>
      </c>
      <c r="F467" s="129">
        <f t="shared" si="161"/>
        <v>1.4912367294720001</v>
      </c>
      <c r="G467" s="131">
        <v>6.5130822214073403E-3</v>
      </c>
      <c r="H467" s="129">
        <f t="shared" si="156"/>
        <v>6.3349038310763E-3</v>
      </c>
      <c r="I467" s="129">
        <f t="shared" si="157"/>
        <v>6.1756524576806688E-3</v>
      </c>
      <c r="J467" s="129">
        <f t="shared" si="168"/>
        <v>0.97264300000000004</v>
      </c>
      <c r="K467" s="129">
        <f t="shared" si="169"/>
        <v>0.94819200000000003</v>
      </c>
      <c r="L467" s="129" t="str">
        <f t="shared" si="166"/>
        <v>Gas Sales</v>
      </c>
      <c r="M467" s="130" t="s">
        <v>67</v>
      </c>
      <c r="N467" s="130" t="s">
        <v>186</v>
      </c>
      <c r="O467" s="130" t="s">
        <v>187</v>
      </c>
      <c r="P467" s="130" t="s">
        <v>202</v>
      </c>
      <c r="Q467" s="130" t="s">
        <v>192</v>
      </c>
      <c r="R467" s="130" t="s">
        <v>56</v>
      </c>
      <c r="S467" s="129"/>
      <c r="T467" s="129"/>
      <c r="U467" s="129" t="str">
        <f>VLOOKUP(C467,'Surrogate NP'!A:B,2,FALSE)</f>
        <v>Gas Sales</v>
      </c>
      <c r="V467" t="str">
        <f t="shared" si="167"/>
        <v>MD-CharlesGas Sales</v>
      </c>
      <c r="W467">
        <f>VLOOKUP(V467,'NP Surrogates-Update 4.7'!A:C,2,FALSE)</f>
        <v>0.97264300000000004</v>
      </c>
      <c r="X467">
        <f>VLOOKUP(V467,'NP Surrogates-Update 4.7'!A:C,3,FALSE)</f>
        <v>0.94819200000000003</v>
      </c>
      <c r="Y467" t="s">
        <v>3055</v>
      </c>
    </row>
    <row r="468" spans="1:25" hidden="1" outlineLevel="2" x14ac:dyDescent="0.3">
      <c r="A468" s="130" t="s">
        <v>215</v>
      </c>
      <c r="B468" s="130" t="s">
        <v>16</v>
      </c>
      <c r="C468">
        <v>2501011011</v>
      </c>
      <c r="D468" s="131">
        <v>1.401656</v>
      </c>
      <c r="E468" s="129">
        <f t="shared" si="160"/>
        <v>1.3633108968080001</v>
      </c>
      <c r="F468" s="129">
        <f t="shared" si="161"/>
        <v>1.3290390059520001</v>
      </c>
      <c r="G468" s="131">
        <v>5.8046721557667904E-3</v>
      </c>
      <c r="H468" s="129">
        <f t="shared" si="156"/>
        <v>5.6458737396014782E-3</v>
      </c>
      <c r="I468" s="129">
        <f t="shared" si="157"/>
        <v>5.503943700720825E-3</v>
      </c>
      <c r="J468" s="129">
        <f t="shared" si="168"/>
        <v>0.97264300000000004</v>
      </c>
      <c r="K468" s="129">
        <f t="shared" si="169"/>
        <v>0.94819200000000003</v>
      </c>
      <c r="L468" s="129" t="str">
        <f t="shared" si="166"/>
        <v>Gas Sales</v>
      </c>
      <c r="M468" s="130" t="s">
        <v>67</v>
      </c>
      <c r="N468" s="130" t="s">
        <v>186</v>
      </c>
      <c r="O468" s="130" t="s">
        <v>187</v>
      </c>
      <c r="P468" s="130" t="s">
        <v>202</v>
      </c>
      <c r="Q468" s="130" t="s">
        <v>194</v>
      </c>
      <c r="R468" s="130" t="s">
        <v>56</v>
      </c>
      <c r="S468" s="129"/>
      <c r="T468" s="129"/>
      <c r="U468" s="129" t="str">
        <f>VLOOKUP(C468,'Surrogate NP'!A:B,2,FALSE)</f>
        <v>Gas Sales</v>
      </c>
      <c r="V468" t="str">
        <f t="shared" si="167"/>
        <v>MD-CharlesGas Sales</v>
      </c>
      <c r="W468">
        <f>VLOOKUP(V468,'NP Surrogates-Update 4.7'!A:C,2,FALSE)</f>
        <v>0.97264300000000004</v>
      </c>
      <c r="X468">
        <f>VLOOKUP(V468,'NP Surrogates-Update 4.7'!A:C,3,FALSE)</f>
        <v>0.94819200000000003</v>
      </c>
      <c r="Y468" t="s">
        <v>3055</v>
      </c>
    </row>
    <row r="469" spans="1:25" hidden="1" outlineLevel="2" x14ac:dyDescent="0.3">
      <c r="A469" s="130" t="s">
        <v>215</v>
      </c>
      <c r="B469" s="130" t="s">
        <v>16</v>
      </c>
      <c r="C469">
        <v>2501011014</v>
      </c>
      <c r="D469" s="131">
        <v>0.4224347</v>
      </c>
      <c r="E469" s="129">
        <f t="shared" si="160"/>
        <v>0.41087815391210003</v>
      </c>
      <c r="F469" s="129">
        <f t="shared" si="161"/>
        <v>0.40054920306239999</v>
      </c>
      <c r="G469" s="131">
        <v>1.7494270639298801E-3</v>
      </c>
      <c r="H469" s="129">
        <f t="shared" si="156"/>
        <v>1.7015679877419505E-3</v>
      </c>
      <c r="I469" s="129">
        <f t="shared" si="157"/>
        <v>1.6587927466018009E-3</v>
      </c>
      <c r="J469" s="129">
        <f t="shared" si="168"/>
        <v>0.97264300000000004</v>
      </c>
      <c r="K469" s="129">
        <f t="shared" si="169"/>
        <v>0.94819200000000003</v>
      </c>
      <c r="L469" s="129" t="str">
        <f t="shared" si="166"/>
        <v>Gas Sales</v>
      </c>
      <c r="M469" s="130" t="s">
        <v>67</v>
      </c>
      <c r="N469" s="130" t="s">
        <v>186</v>
      </c>
      <c r="O469" s="130" t="s">
        <v>187</v>
      </c>
      <c r="P469" s="130" t="s">
        <v>202</v>
      </c>
      <c r="Q469" s="130" t="s">
        <v>196</v>
      </c>
      <c r="R469" s="130" t="s">
        <v>56</v>
      </c>
      <c r="S469" s="129"/>
      <c r="T469" s="129"/>
      <c r="U469" s="129" t="str">
        <f>VLOOKUP(C469,'Surrogate NP'!A:B,2,FALSE)</f>
        <v>Gas Sales</v>
      </c>
      <c r="V469" t="str">
        <f t="shared" si="167"/>
        <v>MD-CharlesGas Sales</v>
      </c>
      <c r="W469">
        <f>VLOOKUP(V469,'NP Surrogates-Update 4.7'!A:C,2,FALSE)</f>
        <v>0.97264300000000004</v>
      </c>
      <c r="X469">
        <f>VLOOKUP(V469,'NP Surrogates-Update 4.7'!A:C,3,FALSE)</f>
        <v>0.94819200000000003</v>
      </c>
      <c r="Y469" t="s">
        <v>3055</v>
      </c>
    </row>
    <row r="470" spans="1:25" hidden="1" outlineLevel="2" x14ac:dyDescent="0.3">
      <c r="A470" s="130" t="s">
        <v>215</v>
      </c>
      <c r="B470" s="130" t="s">
        <v>16</v>
      </c>
      <c r="C470">
        <v>2505030120</v>
      </c>
      <c r="D470" s="131">
        <v>1.466672</v>
      </c>
      <c r="E470" s="129">
        <f t="shared" si="160"/>
        <v>1.4265482540959999</v>
      </c>
      <c r="F470" s="129">
        <f t="shared" si="161"/>
        <v>1.390686657024</v>
      </c>
      <c r="G470" s="131">
        <v>4.9363986718428702E-3</v>
      </c>
      <c r="H470" s="129">
        <f t="shared" si="156"/>
        <v>4.8013536133772652E-3</v>
      </c>
      <c r="I470" s="129">
        <f t="shared" si="157"/>
        <v>4.6806537294520351E-3</v>
      </c>
      <c r="J470" s="129">
        <f t="shared" si="168"/>
        <v>0.97264300000000004</v>
      </c>
      <c r="K470" s="129">
        <f t="shared" si="169"/>
        <v>0.94819200000000003</v>
      </c>
      <c r="L470" s="129" t="str">
        <f t="shared" si="166"/>
        <v>Gas Sales</v>
      </c>
      <c r="M470" s="130" t="s">
        <v>22</v>
      </c>
      <c r="N470" s="130" t="s">
        <v>186</v>
      </c>
      <c r="O470" s="130" t="s">
        <v>206</v>
      </c>
      <c r="P470" s="130" t="s">
        <v>207</v>
      </c>
      <c r="Q470" s="130" t="s">
        <v>20</v>
      </c>
      <c r="R470" s="130" t="s">
        <v>56</v>
      </c>
      <c r="S470" s="129"/>
      <c r="T470" s="129"/>
      <c r="U470" s="129" t="str">
        <f>VLOOKUP(C470,'Surrogate NP'!A:B,2,FALSE)</f>
        <v>Gas Sales</v>
      </c>
      <c r="V470" t="str">
        <f t="shared" si="167"/>
        <v>MD-CharlesGas Sales</v>
      </c>
      <c r="W470">
        <f>VLOOKUP(V470,'NP Surrogates-Update 4.7'!A:C,2,FALSE)</f>
        <v>0.97264300000000004</v>
      </c>
      <c r="X470">
        <f>VLOOKUP(V470,'NP Surrogates-Update 4.7'!A:C,3,FALSE)</f>
        <v>0.94819200000000003</v>
      </c>
      <c r="Y470" t="s">
        <v>3055</v>
      </c>
    </row>
    <row r="471" spans="1:25" hidden="1" outlineLevel="2" x14ac:dyDescent="0.3">
      <c r="A471" s="130" t="s">
        <v>215</v>
      </c>
      <c r="B471" s="130" t="s">
        <v>16</v>
      </c>
      <c r="C471">
        <v>2680003000</v>
      </c>
      <c r="D471" s="131">
        <v>24.568300000000001</v>
      </c>
      <c r="E471" s="129">
        <f t="shared" si="160"/>
        <v>29.239582944662153</v>
      </c>
      <c r="F471" s="129">
        <f t="shared" si="161"/>
        <v>30.973336920874502</v>
      </c>
      <c r="G471" s="131">
        <v>6.7310410958904096E-2</v>
      </c>
      <c r="H471" s="129">
        <f t="shared" si="156"/>
        <v>8.010844642373191E-2</v>
      </c>
      <c r="I471" s="129">
        <f t="shared" si="157"/>
        <v>8.4858457317464372E-2</v>
      </c>
      <c r="J471" s="129">
        <f t="shared" si="168"/>
        <v>1.1901345613926138</v>
      </c>
      <c r="K471" s="129">
        <f t="shared" si="169"/>
        <v>1.2607033014443205</v>
      </c>
      <c r="L471" s="129" t="str">
        <f t="shared" si="166"/>
        <v>Household</v>
      </c>
      <c r="M471" s="130" t="s">
        <v>50</v>
      </c>
      <c r="N471" s="130" t="s">
        <v>209</v>
      </c>
      <c r="O471" s="130" t="s">
        <v>362</v>
      </c>
      <c r="P471" s="130" t="s">
        <v>363</v>
      </c>
      <c r="Q471" s="130" t="s">
        <v>108</v>
      </c>
      <c r="R471" s="130" t="s">
        <v>56</v>
      </c>
      <c r="S471" s="129"/>
      <c r="T471" s="129"/>
      <c r="U471" s="129" t="str">
        <f>VLOOKUP(C471,'Surrogate NP'!A:B,2,FALSE)</f>
        <v>Household</v>
      </c>
      <c r="V471" t="str">
        <f t="shared" si="167"/>
        <v>MD-CharlesHousehold</v>
      </c>
      <c r="W471">
        <f>VLOOKUP(V471,'NP Surrogates-Update 4.7'!A:C,2,FALSE)</f>
        <v>1.1901345613926138</v>
      </c>
      <c r="X471">
        <f>VLOOKUP(V471,'NP Surrogates-Update 4.7'!A:C,3,FALSE)</f>
        <v>1.2607033014443205</v>
      </c>
      <c r="Y471" t="s">
        <v>3054</v>
      </c>
    </row>
    <row r="472" spans="1:25" hidden="1" outlineLevel="2" x14ac:dyDescent="0.3">
      <c r="A472" s="130" t="s">
        <v>215</v>
      </c>
      <c r="B472" s="130" t="s">
        <v>16</v>
      </c>
      <c r="C472">
        <v>2610000500</v>
      </c>
      <c r="D472" s="131">
        <v>94.983029999999999</v>
      </c>
      <c r="E472" s="129">
        <f t="shared" si="160"/>
        <v>94.983029999999999</v>
      </c>
      <c r="F472" s="129">
        <f t="shared" si="161"/>
        <v>94.983029999999999</v>
      </c>
      <c r="G472" s="131">
        <v>0.26022747945205499</v>
      </c>
      <c r="H472" s="129">
        <f t="shared" ref="H472:H480" si="170">G472*J472</f>
        <v>0.26022747945205499</v>
      </c>
      <c r="I472" s="129">
        <f t="shared" ref="I472:I480" si="171">G472*K472</f>
        <v>0.26022747945205499</v>
      </c>
      <c r="J472" s="129">
        <f t="shared" si="168"/>
        <v>1</v>
      </c>
      <c r="K472" s="129">
        <f t="shared" si="169"/>
        <v>1</v>
      </c>
      <c r="L472" s="129" t="str">
        <f t="shared" si="166"/>
        <v>No Growth</v>
      </c>
      <c r="M472" s="130" t="s">
        <v>50</v>
      </c>
      <c r="N472" s="130" t="s">
        <v>209</v>
      </c>
      <c r="O472" s="130" t="s">
        <v>365</v>
      </c>
      <c r="P472" s="130" t="s">
        <v>366</v>
      </c>
      <c r="Q472" s="130" t="s">
        <v>367</v>
      </c>
      <c r="R472" s="130" t="s">
        <v>56</v>
      </c>
      <c r="S472" s="129"/>
      <c r="T472" s="129"/>
      <c r="U472" s="129" t="str">
        <f>VLOOKUP(C472,'Surrogate NP'!A:B,2,FALSE)</f>
        <v>No Growth</v>
      </c>
      <c r="V472" t="str">
        <f t="shared" si="167"/>
        <v>MD-CharlesNo Growth</v>
      </c>
      <c r="W472">
        <f>VLOOKUP(V472,'NP Surrogates-Update 4.7'!A:C,2,FALSE)</f>
        <v>1</v>
      </c>
      <c r="X472">
        <f>VLOOKUP(V472,'NP Surrogates-Update 4.7'!A:C,3,FALSE)</f>
        <v>1</v>
      </c>
      <c r="Y472" t="s">
        <v>3049</v>
      </c>
    </row>
    <row r="473" spans="1:25" hidden="1" outlineLevel="2" x14ac:dyDescent="0.3">
      <c r="A473" s="130" t="s">
        <v>215</v>
      </c>
      <c r="B473" s="130" t="s">
        <v>16</v>
      </c>
      <c r="C473">
        <v>2610000400</v>
      </c>
      <c r="D473" s="131">
        <v>0.77878689999999995</v>
      </c>
      <c r="E473" s="129">
        <f t="shared" si="160"/>
        <v>0.77878689999999995</v>
      </c>
      <c r="F473" s="129">
        <f t="shared" si="161"/>
        <v>0.77878689999999995</v>
      </c>
      <c r="G473" s="131">
        <v>5.1207905753424595E-4</v>
      </c>
      <c r="H473" s="129">
        <f t="shared" si="170"/>
        <v>5.1207905753424595E-4</v>
      </c>
      <c r="I473" s="129">
        <f t="shared" si="171"/>
        <v>5.1207905753424595E-4</v>
      </c>
      <c r="J473" s="129">
        <f t="shared" si="168"/>
        <v>1</v>
      </c>
      <c r="K473" s="129">
        <f t="shared" si="169"/>
        <v>1</v>
      </c>
      <c r="L473" s="129" t="str">
        <f t="shared" si="166"/>
        <v>No Growth</v>
      </c>
      <c r="M473" s="130" t="s">
        <v>50</v>
      </c>
      <c r="N473" s="130" t="s">
        <v>209</v>
      </c>
      <c r="O473" s="130" t="s">
        <v>365</v>
      </c>
      <c r="P473" s="130" t="s">
        <v>366</v>
      </c>
      <c r="Q473" s="130" t="s">
        <v>369</v>
      </c>
      <c r="R473" s="130" t="s">
        <v>56</v>
      </c>
      <c r="S473" s="129"/>
      <c r="T473" s="129"/>
      <c r="U473" s="129" t="str">
        <f>VLOOKUP(C473,'Surrogate NP'!A:B,2,FALSE)</f>
        <v>No Growth</v>
      </c>
      <c r="V473" t="str">
        <f t="shared" si="167"/>
        <v>MD-CharlesNo Growth</v>
      </c>
      <c r="W473">
        <f>VLOOKUP(V473,'NP Surrogates-Update 4.7'!A:C,2,FALSE)</f>
        <v>1</v>
      </c>
      <c r="X473">
        <f>VLOOKUP(V473,'NP Surrogates-Update 4.7'!A:C,3,FALSE)</f>
        <v>1</v>
      </c>
      <c r="Y473" t="s">
        <v>3049</v>
      </c>
    </row>
    <row r="474" spans="1:25" hidden="1" outlineLevel="2" x14ac:dyDescent="0.3">
      <c r="A474" s="130" t="s">
        <v>215</v>
      </c>
      <c r="B474" s="130" t="s">
        <v>16</v>
      </c>
      <c r="C474">
        <v>2610000100</v>
      </c>
      <c r="D474" s="131">
        <v>1.147686</v>
      </c>
      <c r="E474" s="129">
        <f t="shared" si="160"/>
        <v>1.147686</v>
      </c>
      <c r="F474" s="129">
        <f t="shared" si="161"/>
        <v>1.147686</v>
      </c>
      <c r="G474" s="131">
        <v>0</v>
      </c>
      <c r="H474" s="129">
        <f t="shared" si="170"/>
        <v>0</v>
      </c>
      <c r="I474" s="129">
        <f t="shared" si="171"/>
        <v>0</v>
      </c>
      <c r="J474" s="129">
        <f t="shared" si="168"/>
        <v>1</v>
      </c>
      <c r="K474" s="129">
        <f t="shared" si="169"/>
        <v>1</v>
      </c>
      <c r="L474" s="129" t="str">
        <f t="shared" si="166"/>
        <v>No Growth</v>
      </c>
      <c r="M474" s="130" t="s">
        <v>50</v>
      </c>
      <c r="N474" s="130" t="s">
        <v>209</v>
      </c>
      <c r="O474" s="130" t="s">
        <v>365</v>
      </c>
      <c r="P474" s="130" t="s">
        <v>366</v>
      </c>
      <c r="Q474" s="130" t="s">
        <v>371</v>
      </c>
      <c r="R474" s="130" t="s">
        <v>56</v>
      </c>
      <c r="S474" s="129"/>
      <c r="T474" s="129"/>
      <c r="U474" s="129" t="str">
        <f>VLOOKUP(C474,'Surrogate NP'!A:B,2,FALSE)</f>
        <v>No Growth</v>
      </c>
      <c r="V474" t="str">
        <f t="shared" si="167"/>
        <v>MD-CharlesNo Growth</v>
      </c>
      <c r="W474">
        <f>VLOOKUP(V474,'NP Surrogates-Update 4.7'!A:C,2,FALSE)</f>
        <v>1</v>
      </c>
      <c r="X474">
        <f>VLOOKUP(V474,'NP Surrogates-Update 4.7'!A:C,3,FALSE)</f>
        <v>1</v>
      </c>
      <c r="Y474" t="s">
        <v>3049</v>
      </c>
    </row>
    <row r="475" spans="1:25" hidden="1" outlineLevel="2" x14ac:dyDescent="0.3">
      <c r="A475" s="130" t="s">
        <v>215</v>
      </c>
      <c r="B475" s="130" t="s">
        <v>16</v>
      </c>
      <c r="C475">
        <v>2810001001</v>
      </c>
      <c r="D475" s="131">
        <v>0.26177499999999998</v>
      </c>
      <c r="E475" s="129">
        <f t="shared" si="160"/>
        <v>0.26177499999999998</v>
      </c>
      <c r="F475" s="129">
        <f t="shared" si="161"/>
        <v>0.26177499999999998</v>
      </c>
      <c r="G475" s="206">
        <v>7.171917808219177E-4</v>
      </c>
      <c r="H475" s="129">
        <f t="shared" si="170"/>
        <v>7.171917808219177E-4</v>
      </c>
      <c r="I475" s="129">
        <f t="shared" si="171"/>
        <v>7.171917808219177E-4</v>
      </c>
      <c r="J475" s="129">
        <f t="shared" si="168"/>
        <v>1</v>
      </c>
      <c r="K475" s="129">
        <f t="shared" si="169"/>
        <v>1</v>
      </c>
      <c r="L475" s="129" t="str">
        <f t="shared" si="166"/>
        <v>No Growth</v>
      </c>
      <c r="M475" t="s">
        <v>3130</v>
      </c>
      <c r="N475" s="130"/>
      <c r="O475" s="130"/>
      <c r="P475" s="130"/>
      <c r="Q475" s="130"/>
      <c r="R475" s="129" t="s">
        <v>56</v>
      </c>
      <c r="S475" s="129"/>
      <c r="T475" s="129"/>
      <c r="U475" s="129" t="str">
        <f>VLOOKUP(C475,'Surrogate NP'!A:B,2,FALSE)</f>
        <v>No Growth</v>
      </c>
      <c r="V475" t="str">
        <f t="shared" si="167"/>
        <v>MD-CharlesNo Growth</v>
      </c>
      <c r="W475">
        <f>VLOOKUP(V475,'NP Surrogates-Update 4.7'!A:C,2,FALSE)</f>
        <v>1</v>
      </c>
      <c r="X475">
        <f>VLOOKUP(V475,'NP Surrogates-Update 4.7'!A:C,3,FALSE)</f>
        <v>1</v>
      </c>
      <c r="Y475" t="s">
        <v>3049</v>
      </c>
    </row>
    <row r="476" spans="1:25" hidden="1" outlineLevel="2" x14ac:dyDescent="0.3">
      <c r="A476" s="130" t="s">
        <v>215</v>
      </c>
      <c r="B476" s="130" t="s">
        <v>16</v>
      </c>
      <c r="C476">
        <v>2810001002</v>
      </c>
      <c r="D476" s="131">
        <v>2.0561720000000001</v>
      </c>
      <c r="E476" s="129">
        <f t="shared" si="160"/>
        <v>2.0561720000000001</v>
      </c>
      <c r="F476" s="129">
        <f t="shared" si="161"/>
        <v>2.0561720000000001</v>
      </c>
      <c r="G476" s="206">
        <v>5.6333479452054793E-3</v>
      </c>
      <c r="H476" s="129">
        <f t="shared" si="170"/>
        <v>5.6333479452054793E-3</v>
      </c>
      <c r="I476" s="129">
        <f t="shared" si="171"/>
        <v>5.6333479452054793E-3</v>
      </c>
      <c r="J476" s="129">
        <f>W476</f>
        <v>1</v>
      </c>
      <c r="K476" s="129">
        <f>X476</f>
        <v>1</v>
      </c>
      <c r="L476" s="129" t="str">
        <f t="shared" si="166"/>
        <v>No Growth</v>
      </c>
      <c r="M476" t="s">
        <v>3130</v>
      </c>
      <c r="N476" s="130"/>
      <c r="O476" s="130"/>
      <c r="P476" s="130"/>
      <c r="Q476" s="130"/>
      <c r="R476" s="129" t="s">
        <v>56</v>
      </c>
      <c r="S476" s="129"/>
      <c r="T476" s="129"/>
      <c r="U476" s="129" t="str">
        <f>VLOOKUP(C476,'Surrogate NP'!A:B,2,FALSE)</f>
        <v>No Growth</v>
      </c>
      <c r="V476" t="str">
        <f t="shared" si="167"/>
        <v>MD-CharlesNo Growth</v>
      </c>
      <c r="W476">
        <f>VLOOKUP(V476,'NP Surrogates-Update 4.7'!A:C,2,FALSE)</f>
        <v>1</v>
      </c>
      <c r="X476">
        <f>VLOOKUP(V476,'NP Surrogates-Update 4.7'!A:C,3,FALSE)</f>
        <v>1</v>
      </c>
      <c r="Y476" t="s">
        <v>3049</v>
      </c>
    </row>
    <row r="477" spans="1:25" hidden="1" outlineLevel="2" x14ac:dyDescent="0.3">
      <c r="A477" s="130" t="s">
        <v>215</v>
      </c>
      <c r="B477" s="130" t="s">
        <v>16</v>
      </c>
      <c r="C477">
        <v>2610030000</v>
      </c>
      <c r="D477" s="131">
        <v>13.451750000000001</v>
      </c>
      <c r="E477" s="129">
        <f t="shared" si="160"/>
        <v>13.451750000000001</v>
      </c>
      <c r="F477" s="129">
        <f t="shared" si="161"/>
        <v>13.451750000000001</v>
      </c>
      <c r="G477" s="131">
        <v>3.6854109589041097E-2</v>
      </c>
      <c r="H477" s="129">
        <f t="shared" si="170"/>
        <v>3.6854109589041097E-2</v>
      </c>
      <c r="I477" s="129">
        <f t="shared" si="171"/>
        <v>3.6854109589041097E-2</v>
      </c>
      <c r="J477" s="129">
        <f t="shared" ref="J477:J480" si="172">W477</f>
        <v>1</v>
      </c>
      <c r="K477" s="129">
        <f t="shared" ref="K477:K480" si="173">X477</f>
        <v>1</v>
      </c>
      <c r="L477" s="129" t="str">
        <f t="shared" si="166"/>
        <v>No Growth</v>
      </c>
      <c r="M477" s="130" t="s">
        <v>50</v>
      </c>
      <c r="N477" s="130" t="s">
        <v>209</v>
      </c>
      <c r="O477" s="130" t="s">
        <v>365</v>
      </c>
      <c r="P477" s="130" t="s">
        <v>162</v>
      </c>
      <c r="Q477" s="130" t="s">
        <v>373</v>
      </c>
      <c r="R477" s="130" t="s">
        <v>56</v>
      </c>
      <c r="S477" s="129"/>
      <c r="T477" s="129"/>
      <c r="U477" s="129" t="str">
        <f>VLOOKUP(C477,'Surrogate NP'!A:B,2,FALSE)</f>
        <v>No Growth</v>
      </c>
      <c r="V477" t="str">
        <f t="shared" si="167"/>
        <v>MD-CharlesNo Growth</v>
      </c>
      <c r="W477">
        <f>VLOOKUP(V477,'NP Surrogates-Update 4.7'!A:C,2,FALSE)</f>
        <v>1</v>
      </c>
      <c r="X477">
        <f>VLOOKUP(V477,'NP Surrogates-Update 4.7'!A:C,3,FALSE)</f>
        <v>1</v>
      </c>
      <c r="Y477" t="s">
        <v>3049</v>
      </c>
    </row>
    <row r="478" spans="1:25" hidden="1" outlineLevel="2" x14ac:dyDescent="0.3">
      <c r="A478" s="130" t="s">
        <v>215</v>
      </c>
      <c r="B478" s="130" t="s">
        <v>16</v>
      </c>
      <c r="C478">
        <v>2630020000</v>
      </c>
      <c r="D478" s="131">
        <v>1.629875</v>
      </c>
      <c r="E478" s="129">
        <f t="shared" si="160"/>
        <v>1.9397705682497863</v>
      </c>
      <c r="F478" s="129">
        <f t="shared" si="161"/>
        <v>2.0547887934415621</v>
      </c>
      <c r="G478" s="131">
        <v>6.2515753424657499E-3</v>
      </c>
      <c r="H478" s="129">
        <f t="shared" si="170"/>
        <v>7.440215878218354E-3</v>
      </c>
      <c r="I478" s="129">
        <f t="shared" si="171"/>
        <v>7.8813816734744791E-3</v>
      </c>
      <c r="J478" s="129">
        <f t="shared" si="172"/>
        <v>1.1901345613926138</v>
      </c>
      <c r="K478" s="129">
        <f t="shared" si="173"/>
        <v>1.2607033014443205</v>
      </c>
      <c r="L478" s="129" t="str">
        <f t="shared" si="166"/>
        <v>Household</v>
      </c>
      <c r="M478" s="130" t="s">
        <v>50</v>
      </c>
      <c r="N478" s="130" t="s">
        <v>209</v>
      </c>
      <c r="O478" s="130" t="s">
        <v>210</v>
      </c>
      <c r="P478" s="130" t="s">
        <v>211</v>
      </c>
      <c r="Q478" s="130" t="s">
        <v>212</v>
      </c>
      <c r="R478" s="130" t="s">
        <v>56</v>
      </c>
      <c r="S478" s="129"/>
      <c r="T478" s="129"/>
      <c r="U478" s="129" t="str">
        <f>VLOOKUP(C478,'Surrogate NP'!A:B,2,FALSE)</f>
        <v>Household</v>
      </c>
      <c r="V478" t="str">
        <f t="shared" si="167"/>
        <v>MD-CharlesHousehold</v>
      </c>
      <c r="W478">
        <f>VLOOKUP(V478,'NP Surrogates-Update 4.7'!A:C,2,FALSE)</f>
        <v>1.1901345613926138</v>
      </c>
      <c r="X478">
        <f>VLOOKUP(V478,'NP Surrogates-Update 4.7'!A:C,3,FALSE)</f>
        <v>1.2607033014443205</v>
      </c>
      <c r="Y478" t="s">
        <v>3054</v>
      </c>
    </row>
    <row r="479" spans="1:25" outlineLevel="1" collapsed="1" x14ac:dyDescent="0.3">
      <c r="A479" s="133" t="s">
        <v>3007</v>
      </c>
      <c r="B479" s="130"/>
      <c r="D479" s="131">
        <f t="shared" ref="D479:I479" si="174">SUBTOTAL(9,D366:D478)</f>
        <v>1607.785832754776</v>
      </c>
      <c r="E479" s="131">
        <f t="shared" si="174"/>
        <v>1796.8677969659639</v>
      </c>
      <c r="F479" s="131">
        <f t="shared" si="174"/>
        <v>1875.3117141525454</v>
      </c>
      <c r="G479" s="131">
        <f t="shared" si="174"/>
        <v>4.4784189858504071</v>
      </c>
      <c r="H479" s="131">
        <f t="shared" si="174"/>
        <v>4.8893582083165583</v>
      </c>
      <c r="I479" s="131">
        <f t="shared" si="174"/>
        <v>5.0743064488465963</v>
      </c>
      <c r="J479" s="129"/>
      <c r="K479" s="129"/>
      <c r="L479" s="129"/>
      <c r="M479" s="130"/>
      <c r="N479" s="130"/>
      <c r="O479" s="130"/>
      <c r="P479" s="130"/>
      <c r="Q479" s="130"/>
      <c r="R479" s="130"/>
      <c r="S479" s="129"/>
      <c r="T479" s="129"/>
      <c r="U479" s="129"/>
    </row>
    <row r="480" spans="1:25" hidden="1" outlineLevel="2" x14ac:dyDescent="0.3">
      <c r="A480" s="129" t="s">
        <v>216</v>
      </c>
      <c r="B480" s="129" t="s">
        <v>16</v>
      </c>
      <c r="C480">
        <v>2440000000</v>
      </c>
      <c r="D480" s="129">
        <v>57.45</v>
      </c>
      <c r="E480" s="129">
        <f t="shared" ref="E480" si="175">D480*J480</f>
        <v>57.45</v>
      </c>
      <c r="F480" s="129">
        <f t="shared" ref="F480" si="176">D480*K480</f>
        <v>57.45</v>
      </c>
      <c r="G480" s="129">
        <f>D480/260</f>
        <v>0.22096153846153846</v>
      </c>
      <c r="H480" s="129">
        <f t="shared" si="170"/>
        <v>0.22096153846153846</v>
      </c>
      <c r="I480" s="129">
        <f t="shared" si="171"/>
        <v>0.22096153846153846</v>
      </c>
      <c r="J480" s="129">
        <f t="shared" si="172"/>
        <v>1</v>
      </c>
      <c r="K480" s="129">
        <f t="shared" si="173"/>
        <v>1</v>
      </c>
      <c r="L480" s="129" t="str">
        <f t="shared" si="166"/>
        <v>No Growth</v>
      </c>
      <c r="M480" s="129" t="s">
        <v>1245</v>
      </c>
      <c r="N480" s="129"/>
      <c r="O480" s="129"/>
      <c r="P480" s="129"/>
      <c r="Q480" s="129"/>
      <c r="R480" s="129" t="s">
        <v>56</v>
      </c>
      <c r="S480" s="129"/>
      <c r="T480" s="129"/>
      <c r="U480" s="129" t="str">
        <f>VLOOKUP(C480,'Surrogate NP'!A:B,2,FALSE)</f>
        <v>No Growth</v>
      </c>
      <c r="V480" t="str">
        <f t="shared" si="167"/>
        <v>MD-FrederickNo Growth</v>
      </c>
      <c r="W480">
        <f>VLOOKUP(V480,'NP Surrogates-Update 4.7'!A:C,2,FALSE)</f>
        <v>1</v>
      </c>
      <c r="X480">
        <f>VLOOKUP(V480,'NP Surrogates-Update 4.7'!A:C,3,FALSE)</f>
        <v>1</v>
      </c>
      <c r="Y480" t="s">
        <v>3049</v>
      </c>
    </row>
    <row r="481" spans="1:25" hidden="1" outlineLevel="2" x14ac:dyDescent="0.3">
      <c r="A481" s="129" t="s">
        <v>216</v>
      </c>
      <c r="B481" s="129" t="s">
        <v>16</v>
      </c>
      <c r="C481">
        <v>2501060100</v>
      </c>
      <c r="E481" s="129"/>
      <c r="F481" s="129"/>
      <c r="G481" s="129">
        <v>0.39600000000000002</v>
      </c>
      <c r="H481" s="129">
        <v>0.26500000000000001</v>
      </c>
      <c r="I481" s="129">
        <v>0.22700000000000001</v>
      </c>
      <c r="J481" s="129"/>
      <c r="K481" s="129"/>
      <c r="L481" s="129"/>
      <c r="M481" s="129"/>
      <c r="N481" s="129"/>
      <c r="O481" s="129"/>
      <c r="P481" s="129"/>
      <c r="Q481" s="129"/>
      <c r="R481" s="129"/>
      <c r="S481" s="129"/>
      <c r="T481" s="129"/>
      <c r="U481" s="129"/>
    </row>
    <row r="482" spans="1:25" hidden="1" outlineLevel="2" x14ac:dyDescent="0.3">
      <c r="A482" s="129" t="s">
        <v>216</v>
      </c>
      <c r="B482" s="129" t="s">
        <v>16</v>
      </c>
      <c r="C482">
        <v>2102006000</v>
      </c>
      <c r="D482" s="129">
        <v>1.1602453770000001</v>
      </c>
      <c r="E482" s="129">
        <f t="shared" ref="E482:E496" si="177">D482*J482</f>
        <v>1.1602453770000001</v>
      </c>
      <c r="F482" s="129">
        <f t="shared" ref="F482:F496" si="178">D482*K482</f>
        <v>1.1602453770000001</v>
      </c>
      <c r="G482" s="129">
        <v>3.71873518269231E-3</v>
      </c>
      <c r="H482" s="129">
        <f t="shared" ref="H482:H497" si="179">G482*J482</f>
        <v>3.71873518269231E-3</v>
      </c>
      <c r="I482" s="129">
        <f t="shared" ref="I482:I497" si="180">G482*K482</f>
        <v>3.71873518269231E-3</v>
      </c>
      <c r="J482" s="129">
        <f t="shared" ref="J482:J498" si="181">W482</f>
        <v>1</v>
      </c>
      <c r="K482" s="129">
        <f t="shared" ref="K482:K498" si="182">X482</f>
        <v>1</v>
      </c>
      <c r="L482" s="129" t="str">
        <f t="shared" si="166"/>
        <v>No Growth</v>
      </c>
      <c r="M482" s="129" t="s">
        <v>1247</v>
      </c>
      <c r="N482" s="129"/>
      <c r="O482" s="129"/>
      <c r="P482" s="129"/>
      <c r="Q482" s="129"/>
      <c r="R482" s="129" t="s">
        <v>56</v>
      </c>
      <c r="S482" s="129"/>
      <c r="T482" s="129"/>
      <c r="U482" s="129" t="str">
        <f>VLOOKUP(C482,'Surrogate NP'!A:B,2,FALSE)</f>
        <v>No Growth</v>
      </c>
      <c r="V482" t="str">
        <f t="shared" si="167"/>
        <v>MD-FrederickNo Growth</v>
      </c>
      <c r="W482">
        <f>VLOOKUP(V482,'NP Surrogates-Update 4.7'!A:C,2,FALSE)</f>
        <v>1</v>
      </c>
      <c r="X482">
        <f>VLOOKUP(V482,'NP Surrogates-Update 4.7'!A:C,3,FALSE)</f>
        <v>1</v>
      </c>
      <c r="Y482" t="s">
        <v>3049</v>
      </c>
    </row>
    <row r="483" spans="1:25" hidden="1" outlineLevel="2" x14ac:dyDescent="0.3">
      <c r="A483" s="129" t="s">
        <v>216</v>
      </c>
      <c r="B483" s="129" t="s">
        <v>16</v>
      </c>
      <c r="C483">
        <v>2103005000</v>
      </c>
      <c r="D483" s="129">
        <v>4.4855895772975274E-3</v>
      </c>
      <c r="E483" s="129">
        <f t="shared" si="177"/>
        <v>4.4855895772975274E-3</v>
      </c>
      <c r="F483" s="129">
        <f t="shared" si="178"/>
        <v>4.4855895772975274E-3</v>
      </c>
      <c r="G483" s="129">
        <v>1.4376889670825399E-5</v>
      </c>
      <c r="H483" s="129">
        <f t="shared" si="179"/>
        <v>1.4376889670825399E-5</v>
      </c>
      <c r="I483" s="129">
        <f t="shared" si="180"/>
        <v>1.4376889670825399E-5</v>
      </c>
      <c r="J483" s="129">
        <f t="shared" si="181"/>
        <v>1</v>
      </c>
      <c r="K483" s="129">
        <f t="shared" si="182"/>
        <v>1</v>
      </c>
      <c r="L483" s="129" t="str">
        <f t="shared" si="166"/>
        <v>No Growth</v>
      </c>
      <c r="M483" s="129" t="s">
        <v>1248</v>
      </c>
      <c r="N483" s="129"/>
      <c r="O483" s="129"/>
      <c r="P483" s="129"/>
      <c r="Q483" s="129"/>
      <c r="R483" s="129" t="s">
        <v>56</v>
      </c>
      <c r="S483" s="129"/>
      <c r="T483" s="129"/>
      <c r="U483" s="129" t="str">
        <f>VLOOKUP(C483,'Surrogate NP'!A:B,2,FALSE)</f>
        <v>No Growth</v>
      </c>
      <c r="V483" t="str">
        <f t="shared" si="167"/>
        <v>MD-FrederickNo Growth</v>
      </c>
      <c r="W483">
        <f>VLOOKUP(V483,'NP Surrogates-Update 4.7'!A:C,2,FALSE)</f>
        <v>1</v>
      </c>
      <c r="X483">
        <f>VLOOKUP(V483,'NP Surrogates-Update 4.7'!A:C,3,FALSE)</f>
        <v>1</v>
      </c>
      <c r="Y483" t="s">
        <v>3049</v>
      </c>
    </row>
    <row r="484" spans="1:25" hidden="1" outlineLevel="2" x14ac:dyDescent="0.3">
      <c r="A484" s="129" t="s">
        <v>216</v>
      </c>
      <c r="B484" s="129" t="s">
        <v>16</v>
      </c>
      <c r="C484">
        <v>2102005000</v>
      </c>
      <c r="D484" s="129">
        <v>6.0999785170008528E-4</v>
      </c>
      <c r="E484" s="129">
        <f t="shared" si="177"/>
        <v>6.0999785170008528E-4</v>
      </c>
      <c r="F484" s="129">
        <f t="shared" si="178"/>
        <v>6.0999785170008528E-4</v>
      </c>
      <c r="G484" s="129">
        <v>1.95512131955156E-6</v>
      </c>
      <c r="H484" s="129">
        <f t="shared" si="179"/>
        <v>1.95512131955156E-6</v>
      </c>
      <c r="I484" s="129">
        <f t="shared" si="180"/>
        <v>1.95512131955156E-6</v>
      </c>
      <c r="J484" s="129">
        <f t="shared" si="181"/>
        <v>1</v>
      </c>
      <c r="K484" s="129">
        <f t="shared" si="182"/>
        <v>1</v>
      </c>
      <c r="L484" s="129" t="str">
        <f t="shared" si="166"/>
        <v>No Growth</v>
      </c>
      <c r="M484" s="129" t="s">
        <v>1249</v>
      </c>
      <c r="N484" s="129"/>
      <c r="O484" s="129"/>
      <c r="P484" s="129"/>
      <c r="Q484" s="129"/>
      <c r="R484" s="129" t="s">
        <v>56</v>
      </c>
      <c r="S484" s="129"/>
      <c r="T484" s="129"/>
      <c r="U484" s="129" t="str">
        <f>VLOOKUP(C484,'Surrogate NP'!A:B,2,FALSE)</f>
        <v>No Growth</v>
      </c>
      <c r="V484" t="str">
        <f t="shared" si="167"/>
        <v>MD-FrederickNo Growth</v>
      </c>
      <c r="W484">
        <f>VLOOKUP(V484,'NP Surrogates-Update 4.7'!A:C,2,FALSE)</f>
        <v>1</v>
      </c>
      <c r="X484">
        <f>VLOOKUP(V484,'NP Surrogates-Update 4.7'!A:C,3,FALSE)</f>
        <v>1</v>
      </c>
      <c r="Y484" t="s">
        <v>3049</v>
      </c>
    </row>
    <row r="485" spans="1:25" hidden="1" outlineLevel="2" x14ac:dyDescent="0.3">
      <c r="A485" s="129" t="s">
        <v>216</v>
      </c>
      <c r="B485" s="129" t="s">
        <v>16</v>
      </c>
      <c r="C485">
        <v>2302050000</v>
      </c>
      <c r="D485" s="129">
        <v>19.03</v>
      </c>
      <c r="E485" s="129">
        <f t="shared" si="177"/>
        <v>21.772783457884099</v>
      </c>
      <c r="F485" s="129">
        <f t="shared" si="178"/>
        <v>23.307825138636151</v>
      </c>
      <c r="G485" s="129">
        <v>7.3192307692307695E-2</v>
      </c>
      <c r="H485" s="129">
        <f t="shared" si="179"/>
        <v>8.3741474838015764E-2</v>
      </c>
      <c r="I485" s="129">
        <f t="shared" si="180"/>
        <v>8.9645481302446733E-2</v>
      </c>
      <c r="J485" s="129">
        <f t="shared" si="181"/>
        <v>1.1441294512813505</v>
      </c>
      <c r="K485" s="129">
        <f t="shared" si="182"/>
        <v>1.2247937540008487</v>
      </c>
      <c r="L485" s="129" t="str">
        <f t="shared" si="166"/>
        <v>Employment</v>
      </c>
      <c r="M485" s="129" t="s">
        <v>1250</v>
      </c>
      <c r="N485" s="129"/>
      <c r="O485" s="129"/>
      <c r="P485" s="129"/>
      <c r="Q485" s="129"/>
      <c r="R485" s="129" t="s">
        <v>56</v>
      </c>
      <c r="S485" s="129"/>
      <c r="T485" s="129"/>
      <c r="U485" s="129" t="str">
        <f>VLOOKUP(C485,'Surrogate NP'!A:B,2,FALSE)</f>
        <v>Employment</v>
      </c>
      <c r="V485" t="str">
        <f t="shared" si="167"/>
        <v>MD-FrederickEmployment</v>
      </c>
      <c r="W485">
        <f>VLOOKUP(V485,'NP Surrogates-Update 4.7'!A:C,2,FALSE)</f>
        <v>1.1441294512813505</v>
      </c>
      <c r="X485">
        <f>VLOOKUP(V485,'NP Surrogates-Update 4.7'!A:C,3,FALSE)</f>
        <v>1.2247937540008487</v>
      </c>
      <c r="Y485" t="s">
        <v>3053</v>
      </c>
    </row>
    <row r="486" spans="1:25" hidden="1" outlineLevel="2" x14ac:dyDescent="0.3">
      <c r="A486" s="129" t="s">
        <v>216</v>
      </c>
      <c r="B486" s="129" t="s">
        <v>16</v>
      </c>
      <c r="C486">
        <v>2302070001</v>
      </c>
      <c r="D486" s="129">
        <v>2.0059859599999998</v>
      </c>
      <c r="E486" s="129">
        <f t="shared" si="177"/>
        <v>2.0059859599999998</v>
      </c>
      <c r="F486" s="129">
        <f t="shared" si="178"/>
        <v>2.0059859599999998</v>
      </c>
      <c r="G486" s="129">
        <v>7.7153306153846203E-3</v>
      </c>
      <c r="H486" s="129">
        <f t="shared" si="179"/>
        <v>7.7153306153846203E-3</v>
      </c>
      <c r="I486" s="129">
        <f t="shared" si="180"/>
        <v>7.7153306153846203E-3</v>
      </c>
      <c r="J486" s="129">
        <f t="shared" si="181"/>
        <v>1</v>
      </c>
      <c r="K486" s="129">
        <f t="shared" si="182"/>
        <v>1</v>
      </c>
      <c r="L486" s="129" t="str">
        <f t="shared" si="166"/>
        <v>No Growth</v>
      </c>
      <c r="M486" s="129" t="s">
        <v>1251</v>
      </c>
      <c r="N486" s="129"/>
      <c r="O486" s="129"/>
      <c r="P486" s="129"/>
      <c r="Q486" s="129"/>
      <c r="R486" s="129" t="s">
        <v>56</v>
      </c>
      <c r="S486" s="129"/>
      <c r="T486" s="129"/>
      <c r="U486" s="129" t="str">
        <f>VLOOKUP(C486,'Surrogate NP'!A:B,2,FALSE)</f>
        <v>No Growth</v>
      </c>
      <c r="V486" t="str">
        <f t="shared" si="167"/>
        <v>MD-FrederickNo Growth</v>
      </c>
      <c r="W486">
        <f>VLOOKUP(V486,'NP Surrogates-Update 4.7'!A:C,2,FALSE)</f>
        <v>1</v>
      </c>
      <c r="X486">
        <f>VLOOKUP(V486,'NP Surrogates-Update 4.7'!A:C,3,FALSE)</f>
        <v>1</v>
      </c>
      <c r="Y486" t="s">
        <v>3049</v>
      </c>
    </row>
    <row r="487" spans="1:25" hidden="1" outlineLevel="2" x14ac:dyDescent="0.3">
      <c r="A487" s="129" t="s">
        <v>216</v>
      </c>
      <c r="B487" s="129" t="s">
        <v>16</v>
      </c>
      <c r="C487">
        <v>2830000000</v>
      </c>
      <c r="D487" s="129">
        <v>0.11506999999999999</v>
      </c>
      <c r="E487" s="129">
        <f t="shared" si="177"/>
        <v>0.11506999999999999</v>
      </c>
      <c r="F487" s="129">
        <f t="shared" si="178"/>
        <v>0.11506999999999999</v>
      </c>
      <c r="G487" s="129">
        <v>3.6881410256410301E-4</v>
      </c>
      <c r="H487" s="129">
        <f t="shared" si="179"/>
        <v>3.6881410256410301E-4</v>
      </c>
      <c r="I487" s="129">
        <f t="shared" si="180"/>
        <v>3.6881410256410301E-4</v>
      </c>
      <c r="J487" s="129">
        <f t="shared" si="181"/>
        <v>1</v>
      </c>
      <c r="K487" s="129">
        <f t="shared" si="182"/>
        <v>1</v>
      </c>
      <c r="L487" s="129" t="str">
        <f t="shared" si="166"/>
        <v>No Growth</v>
      </c>
      <c r="M487" s="129" t="s">
        <v>1254</v>
      </c>
      <c r="N487" s="129"/>
      <c r="O487" s="129"/>
      <c r="P487" s="129"/>
      <c r="Q487" s="129"/>
      <c r="R487" s="129" t="s">
        <v>56</v>
      </c>
      <c r="S487" s="129"/>
      <c r="T487" s="129"/>
      <c r="U487" s="129" t="str">
        <f>VLOOKUP(C487,'Surrogate NP'!A:B,2,FALSE)</f>
        <v>No Growth</v>
      </c>
      <c r="V487" t="str">
        <f t="shared" si="167"/>
        <v>MD-FrederickNo Growth</v>
      </c>
      <c r="W487">
        <f>VLOOKUP(V487,'NP Surrogates-Update 4.7'!A:C,2,FALSE)</f>
        <v>1</v>
      </c>
      <c r="X487">
        <f>VLOOKUP(V487,'NP Surrogates-Update 4.7'!A:C,3,FALSE)</f>
        <v>1</v>
      </c>
      <c r="Y487" t="s">
        <v>3049</v>
      </c>
    </row>
    <row r="488" spans="1:25" hidden="1" outlineLevel="2" x14ac:dyDescent="0.3">
      <c r="A488" s="129" t="s">
        <v>216</v>
      </c>
      <c r="B488" s="129" t="s">
        <v>16</v>
      </c>
      <c r="C488">
        <v>2102004002</v>
      </c>
      <c r="D488" s="129">
        <v>0.12670093920064732</v>
      </c>
      <c r="E488" s="129">
        <f t="shared" si="177"/>
        <v>0.12670093920064732</v>
      </c>
      <c r="F488" s="129">
        <f t="shared" si="178"/>
        <v>0.12670093920064732</v>
      </c>
      <c r="G488" s="129">
        <v>4.06092753848229E-4</v>
      </c>
      <c r="H488" s="129">
        <f t="shared" si="179"/>
        <v>4.06092753848229E-4</v>
      </c>
      <c r="I488" s="129">
        <f t="shared" si="180"/>
        <v>4.06092753848229E-4</v>
      </c>
      <c r="J488" s="129">
        <f t="shared" si="181"/>
        <v>1</v>
      </c>
      <c r="K488" s="129">
        <f t="shared" si="182"/>
        <v>1</v>
      </c>
      <c r="L488" s="129" t="str">
        <f t="shared" si="166"/>
        <v>No Growth</v>
      </c>
      <c r="M488" s="129" t="s">
        <v>1252</v>
      </c>
      <c r="N488" s="129"/>
      <c r="O488" s="129"/>
      <c r="P488" s="129"/>
      <c r="Q488" s="129"/>
      <c r="R488" s="129" t="s">
        <v>56</v>
      </c>
      <c r="S488" s="129"/>
      <c r="T488" s="129"/>
      <c r="U488" s="129" t="str">
        <f>VLOOKUP(C488,'Surrogate NP'!A:B,2,FALSE)</f>
        <v>No Growth</v>
      </c>
      <c r="V488" t="str">
        <f t="shared" si="167"/>
        <v>MD-FrederickNo Growth</v>
      </c>
      <c r="W488">
        <f>VLOOKUP(V488,'NP Surrogates-Update 4.7'!A:C,2,FALSE)</f>
        <v>1</v>
      </c>
      <c r="X488">
        <f>VLOOKUP(V488,'NP Surrogates-Update 4.7'!A:C,3,FALSE)</f>
        <v>1</v>
      </c>
      <c r="Y488" t="s">
        <v>3049</v>
      </c>
    </row>
    <row r="489" spans="1:25" hidden="1" outlineLevel="2" x14ac:dyDescent="0.3">
      <c r="A489" s="129" t="s">
        <v>216</v>
      </c>
      <c r="B489" s="129" t="s">
        <v>16</v>
      </c>
      <c r="C489">
        <v>2660000000</v>
      </c>
      <c r="D489" s="129">
        <v>7.14</v>
      </c>
      <c r="E489" s="129">
        <f t="shared" si="177"/>
        <v>7.14</v>
      </c>
      <c r="F489" s="129">
        <f t="shared" si="178"/>
        <v>7.14</v>
      </c>
      <c r="G489" s="129">
        <v>1.9561643835616399E-2</v>
      </c>
      <c r="H489" s="129">
        <f t="shared" si="179"/>
        <v>1.9561643835616399E-2</v>
      </c>
      <c r="I489" s="129">
        <f t="shared" si="180"/>
        <v>1.9561643835616399E-2</v>
      </c>
      <c r="J489" s="129">
        <f t="shared" si="181"/>
        <v>1</v>
      </c>
      <c r="K489" s="129">
        <f t="shared" si="182"/>
        <v>1</v>
      </c>
      <c r="L489" s="129" t="str">
        <f t="shared" si="166"/>
        <v>No Growth</v>
      </c>
      <c r="M489" s="129" t="s">
        <v>1253</v>
      </c>
      <c r="N489" s="129"/>
      <c r="O489" s="129"/>
      <c r="P489" s="129"/>
      <c r="Q489" s="129"/>
      <c r="R489" s="129" t="s">
        <v>56</v>
      </c>
      <c r="S489" s="129"/>
      <c r="T489" s="129"/>
      <c r="U489" s="129" t="str">
        <f>VLOOKUP(C489,'Surrogate NP'!A:B,2,FALSE)</f>
        <v>No Growth</v>
      </c>
      <c r="V489" t="str">
        <f t="shared" si="167"/>
        <v>MD-FrederickNo Growth</v>
      </c>
      <c r="W489">
        <f>VLOOKUP(V489,'NP Surrogates-Update 4.7'!A:C,2,FALSE)</f>
        <v>1</v>
      </c>
      <c r="X489">
        <f>VLOOKUP(V489,'NP Surrogates-Update 4.7'!A:C,3,FALSE)</f>
        <v>1</v>
      </c>
      <c r="Y489" t="s">
        <v>3049</v>
      </c>
    </row>
    <row r="490" spans="1:25" hidden="1" outlineLevel="2" x14ac:dyDescent="0.3">
      <c r="A490" s="129" t="s">
        <v>216</v>
      </c>
      <c r="B490" s="129" t="s">
        <v>16</v>
      </c>
      <c r="C490">
        <v>2102004001</v>
      </c>
      <c r="D490" s="129">
        <v>9.0500670857605219E-4</v>
      </c>
      <c r="E490" s="129">
        <f t="shared" si="177"/>
        <v>9.0500670857605219E-4</v>
      </c>
      <c r="F490" s="129">
        <f t="shared" si="178"/>
        <v>9.0500670857605219E-4</v>
      </c>
      <c r="G490" s="129">
        <v>2.9006625274873499E-6</v>
      </c>
      <c r="H490" s="129">
        <f t="shared" si="179"/>
        <v>2.9006625274873499E-6</v>
      </c>
      <c r="I490" s="129">
        <f t="shared" si="180"/>
        <v>2.9006625274873499E-6</v>
      </c>
      <c r="J490" s="129">
        <f t="shared" si="181"/>
        <v>1</v>
      </c>
      <c r="K490" s="129">
        <f t="shared" si="182"/>
        <v>1</v>
      </c>
      <c r="L490" s="129" t="str">
        <f t="shared" si="166"/>
        <v>No Growth</v>
      </c>
      <c r="M490" s="129" t="s">
        <v>1252</v>
      </c>
      <c r="N490" s="129"/>
      <c r="O490" s="129"/>
      <c r="P490" s="129"/>
      <c r="Q490" s="129"/>
      <c r="R490" s="129" t="s">
        <v>56</v>
      </c>
      <c r="S490" s="129"/>
      <c r="T490" s="129"/>
      <c r="U490" s="129" t="str">
        <f>VLOOKUP(C490,'Surrogate NP'!A:B,2,FALSE)</f>
        <v>No Growth</v>
      </c>
      <c r="V490" t="str">
        <f t="shared" si="167"/>
        <v>MD-FrederickNo Growth</v>
      </c>
      <c r="W490">
        <f>VLOOKUP(V490,'NP Surrogates-Update 4.7'!A:C,2,FALSE)</f>
        <v>1</v>
      </c>
      <c r="X490">
        <f>VLOOKUP(V490,'NP Surrogates-Update 4.7'!A:C,3,FALSE)</f>
        <v>1</v>
      </c>
      <c r="Y490" t="s">
        <v>3049</v>
      </c>
    </row>
    <row r="491" spans="1:25" hidden="1" outlineLevel="2" x14ac:dyDescent="0.3">
      <c r="A491" s="129" t="s">
        <v>216</v>
      </c>
      <c r="B491" s="129" t="s">
        <v>16</v>
      </c>
      <c r="C491">
        <v>2810030000</v>
      </c>
      <c r="D491" s="129">
        <v>25.270440000000001</v>
      </c>
      <c r="E491" s="129">
        <f t="shared" si="177"/>
        <v>25.270440000000001</v>
      </c>
      <c r="F491" s="129">
        <f t="shared" si="178"/>
        <v>25.270440000000001</v>
      </c>
      <c r="G491" s="129">
        <v>5.5387265753424703E-2</v>
      </c>
      <c r="H491" s="129">
        <f t="shared" si="179"/>
        <v>5.5387265753424703E-2</v>
      </c>
      <c r="I491" s="129">
        <f t="shared" si="180"/>
        <v>5.5387265753424703E-2</v>
      </c>
      <c r="J491" s="129">
        <f t="shared" si="181"/>
        <v>1</v>
      </c>
      <c r="K491" s="129">
        <f t="shared" si="182"/>
        <v>1</v>
      </c>
      <c r="L491" s="129" t="str">
        <f t="shared" si="166"/>
        <v>No Growth</v>
      </c>
      <c r="M491" s="129" t="s">
        <v>1255</v>
      </c>
      <c r="N491" s="129"/>
      <c r="O491" s="129"/>
      <c r="P491" s="129"/>
      <c r="Q491" s="129"/>
      <c r="R491" s="129" t="s">
        <v>56</v>
      </c>
      <c r="S491" s="129"/>
      <c r="T491" s="129"/>
      <c r="U491" s="129" t="str">
        <f>VLOOKUP(C491,'Surrogate NP'!A:B,2,FALSE)</f>
        <v>No Growth</v>
      </c>
      <c r="V491" t="str">
        <f t="shared" si="167"/>
        <v>MD-FrederickNo Growth</v>
      </c>
      <c r="W491">
        <f>VLOOKUP(V491,'NP Surrogates-Update 4.7'!A:C,2,FALSE)</f>
        <v>1</v>
      </c>
      <c r="X491">
        <f>VLOOKUP(V491,'NP Surrogates-Update 4.7'!A:C,3,FALSE)</f>
        <v>1</v>
      </c>
      <c r="Y491" t="s">
        <v>3049</v>
      </c>
    </row>
    <row r="492" spans="1:25" hidden="1" outlineLevel="2" x14ac:dyDescent="0.3">
      <c r="A492" s="129" t="s">
        <v>216</v>
      </c>
      <c r="B492" s="129" t="s">
        <v>16</v>
      </c>
      <c r="C492">
        <v>2810050000</v>
      </c>
      <c r="D492" s="129">
        <v>0.59527439999999998</v>
      </c>
      <c r="E492" s="129">
        <f t="shared" si="177"/>
        <v>0.59527439999999998</v>
      </c>
      <c r="F492" s="129">
        <f t="shared" si="178"/>
        <v>0.59527439999999998</v>
      </c>
      <c r="G492" s="129">
        <v>1.6308887671232901E-3</v>
      </c>
      <c r="H492" s="129">
        <f t="shared" si="179"/>
        <v>1.6308887671232901E-3</v>
      </c>
      <c r="I492" s="129">
        <f t="shared" si="180"/>
        <v>1.6308887671232901E-3</v>
      </c>
      <c r="J492" s="129">
        <f t="shared" si="181"/>
        <v>1</v>
      </c>
      <c r="K492" s="129">
        <f t="shared" si="182"/>
        <v>1</v>
      </c>
      <c r="L492" s="129" t="str">
        <f t="shared" si="166"/>
        <v>No Growth</v>
      </c>
      <c r="M492" s="129" t="s">
        <v>1256</v>
      </c>
      <c r="N492" s="129"/>
      <c r="O492" s="129"/>
      <c r="P492" s="129"/>
      <c r="Q492" s="129"/>
      <c r="R492" s="129" t="s">
        <v>56</v>
      </c>
      <c r="S492" s="129"/>
      <c r="T492" s="129"/>
      <c r="U492" s="129" t="str">
        <f>VLOOKUP(C492,'Surrogate NP'!A:B,2,FALSE)</f>
        <v>No Growth</v>
      </c>
      <c r="V492" t="str">
        <f t="shared" si="167"/>
        <v>MD-FrederickNo Growth</v>
      </c>
      <c r="W492">
        <f>VLOOKUP(V492,'NP Surrogates-Update 4.7'!A:C,2,FALSE)</f>
        <v>1</v>
      </c>
      <c r="X492">
        <f>VLOOKUP(V492,'NP Surrogates-Update 4.7'!A:C,3,FALSE)</f>
        <v>1</v>
      </c>
      <c r="Y492" t="s">
        <v>3049</v>
      </c>
    </row>
    <row r="493" spans="1:25" hidden="1" outlineLevel="2" x14ac:dyDescent="0.3">
      <c r="A493" s="129" t="s">
        <v>216</v>
      </c>
      <c r="B493" s="129" t="s">
        <v>16</v>
      </c>
      <c r="C493">
        <v>2302070005</v>
      </c>
      <c r="D493" s="129">
        <v>1.325532363856638E-2</v>
      </c>
      <c r="E493" s="129">
        <f t="shared" si="177"/>
        <v>1.5432423843816543E-2</v>
      </c>
      <c r="F493" s="129">
        <f t="shared" si="178"/>
        <v>1.6651586717780539E-2</v>
      </c>
      <c r="G493" s="129">
        <v>3.63159551741545E-5</v>
      </c>
      <c r="H493" s="129">
        <f t="shared" si="179"/>
        <v>4.2280613270730295E-5</v>
      </c>
      <c r="I493" s="129">
        <f t="shared" si="180"/>
        <v>4.5620785528165911E-5</v>
      </c>
      <c r="J493" s="129">
        <f t="shared" si="181"/>
        <v>1.1642434590518702</v>
      </c>
      <c r="K493" s="129">
        <f t="shared" si="182"/>
        <v>1.2562187972033161</v>
      </c>
      <c r="L493" s="129" t="str">
        <f t="shared" si="166"/>
        <v>Population</v>
      </c>
      <c r="M493" s="129" t="s">
        <v>1257</v>
      </c>
      <c r="N493" s="129"/>
      <c r="O493" s="129"/>
      <c r="P493" s="129"/>
      <c r="Q493" s="129"/>
      <c r="R493" s="129" t="s">
        <v>56</v>
      </c>
      <c r="S493" s="129"/>
      <c r="T493" s="129"/>
      <c r="U493" s="129" t="str">
        <f>VLOOKUP(C493,'Surrogate NP'!A:B,2,FALSE)</f>
        <v>Population</v>
      </c>
      <c r="V493" t="str">
        <f t="shared" si="167"/>
        <v>MD-FrederickPopulation</v>
      </c>
      <c r="W493">
        <f>VLOOKUP(V493,'NP Surrogates-Update 4.7'!A:C,2,FALSE)</f>
        <v>1.1642434590518702</v>
      </c>
      <c r="X493">
        <f>VLOOKUP(V493,'NP Surrogates-Update 4.7'!A:C,3,FALSE)</f>
        <v>1.2562187972033161</v>
      </c>
      <c r="Y493" t="s">
        <v>3051</v>
      </c>
    </row>
    <row r="494" spans="1:25" hidden="1" outlineLevel="2" x14ac:dyDescent="0.3">
      <c r="A494" s="129" t="s">
        <v>216</v>
      </c>
      <c r="B494" s="129" t="s">
        <v>16</v>
      </c>
      <c r="C494">
        <v>2810060200</v>
      </c>
      <c r="D494" s="129">
        <v>4.9511830000000003E-7</v>
      </c>
      <c r="E494" s="129">
        <f t="shared" si="177"/>
        <v>4.9511830000000003E-7</v>
      </c>
      <c r="F494" s="129">
        <f t="shared" si="178"/>
        <v>4.9511830000000003E-7</v>
      </c>
      <c r="G494" s="129">
        <v>2.2851613846153799E-9</v>
      </c>
      <c r="H494" s="129">
        <f t="shared" si="179"/>
        <v>2.2851613846153799E-9</v>
      </c>
      <c r="I494" s="129">
        <f t="shared" si="180"/>
        <v>2.2851613846153799E-9</v>
      </c>
      <c r="J494" s="129">
        <f t="shared" si="181"/>
        <v>1</v>
      </c>
      <c r="K494" s="129">
        <f t="shared" si="182"/>
        <v>1</v>
      </c>
      <c r="L494" s="129" t="str">
        <f t="shared" si="166"/>
        <v>No Growth</v>
      </c>
      <c r="M494" s="129" t="s">
        <v>2120</v>
      </c>
      <c r="N494" s="129"/>
      <c r="O494" s="129"/>
      <c r="P494" s="129"/>
      <c r="Q494" s="129"/>
      <c r="R494" s="129" t="s">
        <v>56</v>
      </c>
      <c r="S494" s="129"/>
      <c r="T494" s="129"/>
      <c r="U494" s="129" t="str">
        <f>VLOOKUP(C494,'Surrogate NP'!A:B,2,FALSE)</f>
        <v>No Growth</v>
      </c>
      <c r="V494" t="str">
        <f t="shared" si="167"/>
        <v>MD-FrederickNo Growth</v>
      </c>
      <c r="W494">
        <f>VLOOKUP(V494,'NP Surrogates-Update 4.7'!A:C,2,FALSE)</f>
        <v>1</v>
      </c>
      <c r="X494">
        <f>VLOOKUP(V494,'NP Surrogates-Update 4.7'!A:C,3,FALSE)</f>
        <v>1</v>
      </c>
      <c r="Y494" t="s">
        <v>3049</v>
      </c>
    </row>
    <row r="495" spans="1:25" hidden="1" outlineLevel="2" x14ac:dyDescent="0.3">
      <c r="A495" s="129" t="s">
        <v>216</v>
      </c>
      <c r="B495" s="129" t="s">
        <v>16</v>
      </c>
      <c r="C495">
        <v>2810060100</v>
      </c>
      <c r="D495" s="129">
        <v>1.5210045855086E-2</v>
      </c>
      <c r="E495" s="129">
        <f t="shared" si="177"/>
        <v>1.7708196398662886E-2</v>
      </c>
      <c r="F495" s="129">
        <f t="shared" si="178"/>
        <v>1.910714550948342E-2</v>
      </c>
      <c r="G495" s="129">
        <v>5.85001763657154E-5</v>
      </c>
      <c r="H495" s="129">
        <f t="shared" si="179"/>
        <v>6.810844768716496E-5</v>
      </c>
      <c r="I495" s="129">
        <f t="shared" si="180"/>
        <v>7.3489021190320861E-5</v>
      </c>
      <c r="J495" s="129">
        <f t="shared" si="181"/>
        <v>1.1642434590518702</v>
      </c>
      <c r="K495" s="129">
        <f t="shared" si="182"/>
        <v>1.2562187972033161</v>
      </c>
      <c r="L495" s="129" t="str">
        <f t="shared" si="166"/>
        <v>Population</v>
      </c>
      <c r="M495" s="129" t="s">
        <v>2121</v>
      </c>
      <c r="N495" s="129"/>
      <c r="O495" s="129"/>
      <c r="P495" s="129"/>
      <c r="Q495" s="129"/>
      <c r="R495" s="129" t="s">
        <v>56</v>
      </c>
      <c r="S495" s="129"/>
      <c r="T495" s="129"/>
      <c r="U495" s="129" t="str">
        <f>VLOOKUP(C495,'Surrogate NP'!A:B,2,FALSE)</f>
        <v>Population</v>
      </c>
      <c r="V495" t="str">
        <f t="shared" si="167"/>
        <v>MD-FrederickPopulation</v>
      </c>
      <c r="W495">
        <f>VLOOKUP(V495,'NP Surrogates-Update 4.7'!A:C,2,FALSE)</f>
        <v>1.1642434590518702</v>
      </c>
      <c r="X495">
        <f>VLOOKUP(V495,'NP Surrogates-Update 4.7'!A:C,3,FALSE)</f>
        <v>1.2562187972033161</v>
      </c>
      <c r="Y495" t="s">
        <v>3051</v>
      </c>
    </row>
    <row r="496" spans="1:25" hidden="1" outlineLevel="2" x14ac:dyDescent="0.3">
      <c r="A496" s="130" t="s">
        <v>216</v>
      </c>
      <c r="B496" s="130" t="s">
        <v>16</v>
      </c>
      <c r="C496">
        <v>2302002100</v>
      </c>
      <c r="D496" s="131">
        <v>4.3197770000000002</v>
      </c>
      <c r="E496" s="129">
        <f t="shared" si="177"/>
        <v>4.9423840886677981</v>
      </c>
      <c r="F496" s="129">
        <f t="shared" si="178"/>
        <v>5.2908358882765247</v>
      </c>
      <c r="G496" s="131">
        <v>2.9536936722599799E-2</v>
      </c>
      <c r="H496" s="129">
        <f t="shared" si="179"/>
        <v>3.3794079204960081E-2</v>
      </c>
      <c r="I496" s="129">
        <f t="shared" si="180"/>
        <v>3.617665561015853E-2</v>
      </c>
      <c r="J496" s="129">
        <f t="shared" si="181"/>
        <v>1.1441294512813505</v>
      </c>
      <c r="K496" s="129">
        <f t="shared" si="182"/>
        <v>1.2247937540008487</v>
      </c>
      <c r="L496" s="129" t="str">
        <f t="shared" si="166"/>
        <v>Employment</v>
      </c>
      <c r="M496" s="130" t="s">
        <v>52</v>
      </c>
      <c r="N496" s="130" t="s">
        <v>37</v>
      </c>
      <c r="O496" s="130" t="s">
        <v>53</v>
      </c>
      <c r="P496" s="130" t="s">
        <v>54</v>
      </c>
      <c r="Q496" s="130" t="s">
        <v>55</v>
      </c>
      <c r="R496" s="130" t="s">
        <v>56</v>
      </c>
      <c r="S496" s="129"/>
      <c r="T496" s="129"/>
      <c r="U496" s="129" t="str">
        <f>VLOOKUP(C496,'Surrogate NP'!A:B,2,FALSE)</f>
        <v>Employment</v>
      </c>
      <c r="V496" t="str">
        <f t="shared" si="167"/>
        <v>MD-FrederickEmployment</v>
      </c>
      <c r="W496">
        <f>VLOOKUP(V496,'NP Surrogates-Update 4.7'!A:C,2,FALSE)</f>
        <v>1.1441294512813505</v>
      </c>
      <c r="X496">
        <f>VLOOKUP(V496,'NP Surrogates-Update 4.7'!A:C,3,FALSE)</f>
        <v>1.2247937540008487</v>
      </c>
      <c r="Y496" t="s">
        <v>3053</v>
      </c>
    </row>
    <row r="497" spans="1:25" hidden="1" outlineLevel="2" x14ac:dyDescent="0.3">
      <c r="A497" s="130" t="s">
        <v>216</v>
      </c>
      <c r="B497" s="130" t="s">
        <v>16</v>
      </c>
      <c r="C497">
        <v>2302002200</v>
      </c>
      <c r="D497" s="131">
        <v>14.701560000000001</v>
      </c>
      <c r="E497" s="129">
        <f t="shared" ref="E497:E532" si="183">D497*J497</f>
        <v>16.820487775779853</v>
      </c>
      <c r="F497" s="129">
        <f t="shared" ref="F497:F532" si="184">D497*K497</f>
        <v>18.006378862068718</v>
      </c>
      <c r="G497" s="131">
        <v>0.100523487078964</v>
      </c>
      <c r="H497" s="129">
        <f t="shared" si="179"/>
        <v>0.115011882112543</v>
      </c>
      <c r="I497" s="129">
        <f t="shared" si="180"/>
        <v>0.12312053910470012</v>
      </c>
      <c r="J497" s="129">
        <f t="shared" si="181"/>
        <v>1.1441294512813505</v>
      </c>
      <c r="K497" s="129">
        <f t="shared" si="182"/>
        <v>1.2247937540008487</v>
      </c>
      <c r="L497" s="129" t="str">
        <f t="shared" si="166"/>
        <v>Employment</v>
      </c>
      <c r="M497" s="130" t="s">
        <v>52</v>
      </c>
      <c r="N497" s="130" t="s">
        <v>37</v>
      </c>
      <c r="O497" s="130" t="s">
        <v>53</v>
      </c>
      <c r="P497" s="130" t="s">
        <v>54</v>
      </c>
      <c r="Q497" s="130" t="s">
        <v>58</v>
      </c>
      <c r="R497" s="130" t="s">
        <v>56</v>
      </c>
      <c r="S497" s="129"/>
      <c r="T497" s="129"/>
      <c r="U497" s="129" t="str">
        <f>VLOOKUP(C497,'Surrogate NP'!A:B,2,FALSE)</f>
        <v>Employment</v>
      </c>
      <c r="V497" t="str">
        <f t="shared" si="167"/>
        <v>MD-FrederickEmployment</v>
      </c>
      <c r="W497">
        <f>VLOOKUP(V497,'NP Surrogates-Update 4.7'!A:C,2,FALSE)</f>
        <v>1.1441294512813505</v>
      </c>
      <c r="X497">
        <f>VLOOKUP(V497,'NP Surrogates-Update 4.7'!A:C,3,FALSE)</f>
        <v>1.2247937540008487</v>
      </c>
      <c r="Y497" t="s">
        <v>3053</v>
      </c>
    </row>
    <row r="498" spans="1:25" hidden="1" outlineLevel="2" x14ac:dyDescent="0.3">
      <c r="A498" s="130" t="s">
        <v>216</v>
      </c>
      <c r="B498" s="130" t="s">
        <v>16</v>
      </c>
      <c r="C498">
        <v>2302003200</v>
      </c>
      <c r="D498" s="131">
        <v>9.6001160000000002E-2</v>
      </c>
      <c r="E498" s="129">
        <f t="shared" si="183"/>
        <v>0.10983775451317314</v>
      </c>
      <c r="F498" s="129">
        <f t="shared" si="184"/>
        <v>0.11758162114483611</v>
      </c>
      <c r="G498" s="131">
        <v>6.5641818737776996E-4</v>
      </c>
      <c r="H498" s="129">
        <f t="shared" ref="H498:H518" si="185">G498*J498</f>
        <v>7.5102738053562659E-4</v>
      </c>
      <c r="I498" s="129">
        <f t="shared" ref="I498:I518" si="186">G498*K498</f>
        <v>8.0397689591285137E-4</v>
      </c>
      <c r="J498" s="129">
        <f t="shared" si="181"/>
        <v>1.1441294512813505</v>
      </c>
      <c r="K498" s="129">
        <f t="shared" si="182"/>
        <v>1.2247937540008487</v>
      </c>
      <c r="L498" s="129" t="str">
        <f t="shared" si="166"/>
        <v>Employment</v>
      </c>
      <c r="M498" s="130" t="s">
        <v>52</v>
      </c>
      <c r="N498" s="130" t="s">
        <v>37</v>
      </c>
      <c r="O498" s="130" t="s">
        <v>53</v>
      </c>
      <c r="P498" s="130" t="s">
        <v>60</v>
      </c>
      <c r="Q498" s="130" t="s">
        <v>61</v>
      </c>
      <c r="R498" s="130" t="s">
        <v>56</v>
      </c>
      <c r="S498" s="129"/>
      <c r="T498" s="129"/>
      <c r="U498" s="129" t="str">
        <f>VLOOKUP(C498,'Surrogate NP'!A:B,2,FALSE)</f>
        <v>Employment</v>
      </c>
      <c r="V498" t="str">
        <f t="shared" si="167"/>
        <v>MD-FrederickEmployment</v>
      </c>
      <c r="W498">
        <f>VLOOKUP(V498,'NP Surrogates-Update 4.7'!A:C,2,FALSE)</f>
        <v>1.1441294512813505</v>
      </c>
      <c r="X498">
        <f>VLOOKUP(V498,'NP Surrogates-Update 4.7'!A:C,3,FALSE)</f>
        <v>1.2247937540008487</v>
      </c>
      <c r="Y498" t="s">
        <v>3053</v>
      </c>
    </row>
    <row r="499" spans="1:25" hidden="1" outlineLevel="2" x14ac:dyDescent="0.3">
      <c r="A499" s="130" t="s">
        <v>216</v>
      </c>
      <c r="B499" s="130" t="s">
        <v>16</v>
      </c>
      <c r="C499">
        <v>2302003000</v>
      </c>
      <c r="D499" s="131">
        <v>2.7769819999999998</v>
      </c>
      <c r="E499" s="129">
        <f t="shared" si="183"/>
        <v>3.177226891878187</v>
      </c>
      <c r="F499" s="129">
        <f t="shared" si="184"/>
        <v>3.4012302085727844</v>
      </c>
      <c r="G499" s="131">
        <v>1.8987911092123201E-2</v>
      </c>
      <c r="H499" s="129">
        <f t="shared" si="185"/>
        <v>2.1724628298809986E-2</v>
      </c>
      <c r="I499" s="129">
        <f t="shared" si="186"/>
        <v>2.3256274907155931E-2</v>
      </c>
      <c r="J499" s="129">
        <f t="shared" ref="J499:J545" si="187">W499</f>
        <v>1.1441294512813505</v>
      </c>
      <c r="K499" s="129">
        <f t="shared" ref="K499:K545" si="188">X499</f>
        <v>1.2247937540008487</v>
      </c>
      <c r="L499" s="129" t="str">
        <f t="shared" si="166"/>
        <v>Employment</v>
      </c>
      <c r="M499" s="130" t="s">
        <v>52</v>
      </c>
      <c r="N499" s="130" t="s">
        <v>37</v>
      </c>
      <c r="O499" s="130" t="s">
        <v>53</v>
      </c>
      <c r="P499" s="130" t="s">
        <v>60</v>
      </c>
      <c r="Q499" s="130" t="s">
        <v>63</v>
      </c>
      <c r="R499" s="130" t="s">
        <v>56</v>
      </c>
      <c r="S499" s="129"/>
      <c r="T499" s="129"/>
      <c r="U499" s="129" t="str">
        <f>VLOOKUP(C499,'Surrogate NP'!A:B,2,FALSE)</f>
        <v>Employment</v>
      </c>
      <c r="V499" t="str">
        <f t="shared" si="167"/>
        <v>MD-FrederickEmployment</v>
      </c>
      <c r="W499">
        <f>VLOOKUP(V499,'NP Surrogates-Update 4.7'!A:C,2,FALSE)</f>
        <v>1.1441294512813505</v>
      </c>
      <c r="X499">
        <f>VLOOKUP(V499,'NP Surrogates-Update 4.7'!A:C,3,FALSE)</f>
        <v>1.2247937540008487</v>
      </c>
      <c r="Y499" t="s">
        <v>3053</v>
      </c>
    </row>
    <row r="500" spans="1:25" hidden="1" outlineLevel="2" x14ac:dyDescent="0.3">
      <c r="A500" s="130" t="s">
        <v>216</v>
      </c>
      <c r="B500" s="130" t="s">
        <v>16</v>
      </c>
      <c r="C500">
        <v>2302003100</v>
      </c>
      <c r="D500" s="131">
        <v>1.915683</v>
      </c>
      <c r="E500" s="129">
        <f t="shared" si="183"/>
        <v>2.1917893396190111</v>
      </c>
      <c r="F500" s="129">
        <f t="shared" si="184"/>
        <v>2.3463165730456077</v>
      </c>
      <c r="G500" s="131">
        <v>1.30986871663885E-2</v>
      </c>
      <c r="H500" s="129">
        <f t="shared" si="185"/>
        <v>1.4986593760186141E-2</v>
      </c>
      <c r="I500" s="129">
        <f t="shared" si="186"/>
        <v>1.604319022700371E-2</v>
      </c>
      <c r="J500" s="129">
        <f t="shared" si="187"/>
        <v>1.1441294512813505</v>
      </c>
      <c r="K500" s="129">
        <f t="shared" si="188"/>
        <v>1.2247937540008487</v>
      </c>
      <c r="L500" s="129" t="str">
        <f t="shared" si="166"/>
        <v>Employment</v>
      </c>
      <c r="M500" s="130" t="s">
        <v>52</v>
      </c>
      <c r="N500" s="130" t="s">
        <v>37</v>
      </c>
      <c r="O500" s="130" t="s">
        <v>53</v>
      </c>
      <c r="P500" s="130" t="s">
        <v>60</v>
      </c>
      <c r="Q500" s="130" t="s">
        <v>65</v>
      </c>
      <c r="R500" s="130" t="s">
        <v>56</v>
      </c>
      <c r="S500" s="129"/>
      <c r="T500" s="129"/>
      <c r="U500" s="129" t="str">
        <f>VLOOKUP(C500,'Surrogate NP'!A:B,2,FALSE)</f>
        <v>Employment</v>
      </c>
      <c r="V500" t="str">
        <f t="shared" si="167"/>
        <v>MD-FrederickEmployment</v>
      </c>
      <c r="W500">
        <f>VLOOKUP(V500,'NP Surrogates-Update 4.7'!A:C,2,FALSE)</f>
        <v>1.1441294512813505</v>
      </c>
      <c r="X500">
        <f>VLOOKUP(V500,'NP Surrogates-Update 4.7'!A:C,3,FALSE)</f>
        <v>1.2247937540008487</v>
      </c>
      <c r="Y500" t="s">
        <v>3053</v>
      </c>
    </row>
    <row r="501" spans="1:25" hidden="1" outlineLevel="2" x14ac:dyDescent="0.3">
      <c r="A501" s="130" t="s">
        <v>216</v>
      </c>
      <c r="B501" s="130" t="s">
        <v>16</v>
      </c>
      <c r="C501">
        <v>2802004003</v>
      </c>
      <c r="D501" s="131">
        <v>113.1598</v>
      </c>
      <c r="E501" s="129">
        <f t="shared" si="183"/>
        <v>113.1598</v>
      </c>
      <c r="F501" s="129">
        <f t="shared" si="184"/>
        <v>113.1598</v>
      </c>
      <c r="G501" s="131">
        <v>0.31002684931506902</v>
      </c>
      <c r="H501" s="129">
        <f t="shared" si="185"/>
        <v>0.31002684931506902</v>
      </c>
      <c r="I501" s="129">
        <f t="shared" si="186"/>
        <v>0.31002684931506902</v>
      </c>
      <c r="J501" s="129">
        <f t="shared" si="187"/>
        <v>1</v>
      </c>
      <c r="K501" s="129">
        <f t="shared" si="188"/>
        <v>1</v>
      </c>
      <c r="L501" s="129" t="str">
        <f t="shared" si="166"/>
        <v>No Growth</v>
      </c>
      <c r="M501" s="130" t="s">
        <v>67</v>
      </c>
      <c r="N501" s="130" t="s">
        <v>68</v>
      </c>
      <c r="O501" s="130" t="s">
        <v>228</v>
      </c>
      <c r="P501" s="130" t="s">
        <v>229</v>
      </c>
      <c r="Q501" s="130" t="s">
        <v>230</v>
      </c>
      <c r="R501" s="130" t="s">
        <v>56</v>
      </c>
      <c r="S501" s="129"/>
      <c r="T501" s="129"/>
      <c r="U501" s="129" t="str">
        <f>VLOOKUP(C501,'Surrogate NP'!A:B,2,FALSE)</f>
        <v>No Growth</v>
      </c>
      <c r="V501" t="str">
        <f t="shared" si="167"/>
        <v>MD-FrederickNo Growth</v>
      </c>
      <c r="W501">
        <f>VLOOKUP(V501,'NP Surrogates-Update 4.7'!A:C,2,FALSE)</f>
        <v>1</v>
      </c>
      <c r="X501">
        <f>VLOOKUP(V501,'NP Surrogates-Update 4.7'!A:C,3,FALSE)</f>
        <v>1</v>
      </c>
      <c r="Y501" t="s">
        <v>3049</v>
      </c>
    </row>
    <row r="502" spans="1:25" hidden="1" outlineLevel="2" x14ac:dyDescent="0.3">
      <c r="A502" s="130" t="s">
        <v>216</v>
      </c>
      <c r="B502" s="130" t="s">
        <v>16</v>
      </c>
      <c r="C502">
        <v>2802004002</v>
      </c>
      <c r="D502" s="131">
        <v>11.621169999999999</v>
      </c>
      <c r="E502" s="129">
        <f t="shared" si="183"/>
        <v>11.621169999999999</v>
      </c>
      <c r="F502" s="129">
        <f t="shared" si="184"/>
        <v>11.621169999999999</v>
      </c>
      <c r="G502" s="131">
        <v>3.1838821917808201E-2</v>
      </c>
      <c r="H502" s="129">
        <f t="shared" si="185"/>
        <v>3.1838821917808201E-2</v>
      </c>
      <c r="I502" s="129">
        <f t="shared" si="186"/>
        <v>3.1838821917808201E-2</v>
      </c>
      <c r="J502" s="129">
        <f t="shared" si="187"/>
        <v>1</v>
      </c>
      <c r="K502" s="129">
        <f t="shared" si="188"/>
        <v>1</v>
      </c>
      <c r="L502" s="129" t="str">
        <f t="shared" si="166"/>
        <v>No Growth</v>
      </c>
      <c r="M502" s="130" t="s">
        <v>67</v>
      </c>
      <c r="N502" s="130" t="s">
        <v>68</v>
      </c>
      <c r="O502" s="130" t="s">
        <v>228</v>
      </c>
      <c r="P502" s="130" t="s">
        <v>229</v>
      </c>
      <c r="Q502" s="130" t="s">
        <v>232</v>
      </c>
      <c r="R502" s="130" t="s">
        <v>56</v>
      </c>
      <c r="S502" s="129"/>
      <c r="T502" s="129"/>
      <c r="U502" s="129" t="str">
        <f>VLOOKUP(C502,'Surrogate NP'!A:B,2,FALSE)</f>
        <v>No Growth</v>
      </c>
      <c r="V502" t="str">
        <f t="shared" si="167"/>
        <v>MD-FrederickNo Growth</v>
      </c>
      <c r="W502">
        <f>VLOOKUP(V502,'NP Surrogates-Update 4.7'!A:C,2,FALSE)</f>
        <v>1</v>
      </c>
      <c r="X502">
        <f>VLOOKUP(V502,'NP Surrogates-Update 4.7'!A:C,3,FALSE)</f>
        <v>1</v>
      </c>
      <c r="Y502" t="s">
        <v>3049</v>
      </c>
    </row>
    <row r="503" spans="1:25" hidden="1" outlineLevel="2" x14ac:dyDescent="0.3">
      <c r="A503" s="130" t="s">
        <v>216</v>
      </c>
      <c r="B503" s="130" t="s">
        <v>16</v>
      </c>
      <c r="C503">
        <v>2802004001</v>
      </c>
      <c r="D503" s="131">
        <v>155.14009999999999</v>
      </c>
      <c r="E503" s="129">
        <f t="shared" si="183"/>
        <v>155.14009999999999</v>
      </c>
      <c r="F503" s="129">
        <f t="shared" si="184"/>
        <v>155.14009999999999</v>
      </c>
      <c r="G503" s="131">
        <v>0.425041369863014</v>
      </c>
      <c r="H503" s="129">
        <f t="shared" si="185"/>
        <v>0.425041369863014</v>
      </c>
      <c r="I503" s="129">
        <f t="shared" si="186"/>
        <v>0.425041369863014</v>
      </c>
      <c r="J503" s="129">
        <f t="shared" si="187"/>
        <v>1</v>
      </c>
      <c r="K503" s="129">
        <f t="shared" si="188"/>
        <v>1</v>
      </c>
      <c r="L503" s="129" t="str">
        <f t="shared" si="166"/>
        <v>No Growth</v>
      </c>
      <c r="M503" s="130" t="s">
        <v>67</v>
      </c>
      <c r="N503" s="130" t="s">
        <v>68</v>
      </c>
      <c r="O503" s="130" t="s">
        <v>228</v>
      </c>
      <c r="P503" s="130" t="s">
        <v>229</v>
      </c>
      <c r="Q503" s="130" t="s">
        <v>234</v>
      </c>
      <c r="R503" s="130" t="s">
        <v>56</v>
      </c>
      <c r="S503" s="129"/>
      <c r="T503" s="129"/>
      <c r="U503" s="129" t="str">
        <f>VLOOKUP(C503,'Surrogate NP'!A:B,2,FALSE)</f>
        <v>No Growth</v>
      </c>
      <c r="V503" t="str">
        <f t="shared" si="167"/>
        <v>MD-FrederickNo Growth</v>
      </c>
      <c r="W503">
        <f>VLOOKUP(V503,'NP Surrogates-Update 4.7'!A:C,2,FALSE)</f>
        <v>1</v>
      </c>
      <c r="X503">
        <f>VLOOKUP(V503,'NP Surrogates-Update 4.7'!A:C,3,FALSE)</f>
        <v>1</v>
      </c>
      <c r="Y503" t="s">
        <v>3049</v>
      </c>
    </row>
    <row r="504" spans="1:25" hidden="1" outlineLevel="2" x14ac:dyDescent="0.3">
      <c r="A504" s="130" t="s">
        <v>216</v>
      </c>
      <c r="B504" s="130" t="s">
        <v>16</v>
      </c>
      <c r="C504">
        <v>2801500171</v>
      </c>
      <c r="D504" s="131">
        <v>0.60404899999999995</v>
      </c>
      <c r="E504" s="129">
        <f t="shared" si="183"/>
        <v>0.60404899999999995</v>
      </c>
      <c r="F504" s="129">
        <f t="shared" si="184"/>
        <v>0.60404899999999995</v>
      </c>
      <c r="G504" s="131">
        <v>1.65492876712329E-3</v>
      </c>
      <c r="H504" s="129">
        <f t="shared" si="185"/>
        <v>1.65492876712329E-3</v>
      </c>
      <c r="I504" s="129">
        <f t="shared" si="186"/>
        <v>1.65492876712329E-3</v>
      </c>
      <c r="J504" s="129">
        <f t="shared" si="187"/>
        <v>1</v>
      </c>
      <c r="K504" s="129">
        <f t="shared" si="188"/>
        <v>1</v>
      </c>
      <c r="L504" s="129" t="str">
        <f t="shared" si="166"/>
        <v>No Growth</v>
      </c>
      <c r="M504" s="130" t="s">
        <v>236</v>
      </c>
      <c r="N504" s="130" t="s">
        <v>68</v>
      </c>
      <c r="O504" s="130" t="s">
        <v>237</v>
      </c>
      <c r="P504" s="130" t="s">
        <v>238</v>
      </c>
      <c r="Q504" s="130" t="s">
        <v>382</v>
      </c>
      <c r="R504" s="130" t="s">
        <v>56</v>
      </c>
      <c r="S504" s="129"/>
      <c r="T504" s="129"/>
      <c r="U504" s="129" t="str">
        <f>VLOOKUP(C504,'Surrogate NP'!A:B,2,FALSE)</f>
        <v>No Growth</v>
      </c>
      <c r="V504" t="str">
        <f t="shared" si="167"/>
        <v>MD-FrederickNo Growth</v>
      </c>
      <c r="W504">
        <f>VLOOKUP(V504,'NP Surrogates-Update 4.7'!A:C,2,FALSE)</f>
        <v>1</v>
      </c>
      <c r="X504">
        <f>VLOOKUP(V504,'NP Surrogates-Update 4.7'!A:C,3,FALSE)</f>
        <v>1</v>
      </c>
      <c r="Y504" t="s">
        <v>3049</v>
      </c>
    </row>
    <row r="505" spans="1:25" hidden="1" outlineLevel="2" x14ac:dyDescent="0.3">
      <c r="A505" s="130" t="s">
        <v>216</v>
      </c>
      <c r="B505" s="130" t="s">
        <v>16</v>
      </c>
      <c r="C505">
        <v>2801500141</v>
      </c>
      <c r="D505" s="131">
        <v>3.4635850000000001</v>
      </c>
      <c r="E505" s="129">
        <f t="shared" si="183"/>
        <v>3.4635850000000001</v>
      </c>
      <c r="F505" s="129">
        <f t="shared" si="184"/>
        <v>3.4635850000000001</v>
      </c>
      <c r="G505" s="131">
        <v>9.4892739726027409E-3</v>
      </c>
      <c r="H505" s="129">
        <f t="shared" si="185"/>
        <v>9.4892739726027409E-3</v>
      </c>
      <c r="I505" s="129">
        <f t="shared" si="186"/>
        <v>9.4892739726027409E-3</v>
      </c>
      <c r="J505" s="129">
        <f t="shared" si="187"/>
        <v>1</v>
      </c>
      <c r="K505" s="129">
        <f t="shared" si="188"/>
        <v>1</v>
      </c>
      <c r="L505" s="129" t="str">
        <f t="shared" si="166"/>
        <v>No Growth</v>
      </c>
      <c r="M505" s="130" t="s">
        <v>236</v>
      </c>
      <c r="N505" s="130" t="s">
        <v>68</v>
      </c>
      <c r="O505" s="130" t="s">
        <v>237</v>
      </c>
      <c r="P505" s="130" t="s">
        <v>238</v>
      </c>
      <c r="Q505" s="130" t="s">
        <v>239</v>
      </c>
      <c r="R505" s="130" t="s">
        <v>56</v>
      </c>
      <c r="S505" s="129"/>
      <c r="T505" s="129"/>
      <c r="U505" s="129" t="str">
        <f>VLOOKUP(C505,'Surrogate NP'!A:B,2,FALSE)</f>
        <v>No Growth</v>
      </c>
      <c r="V505" t="str">
        <f t="shared" si="167"/>
        <v>MD-FrederickNo Growth</v>
      </c>
      <c r="W505">
        <f>VLOOKUP(V505,'NP Surrogates-Update 4.7'!A:C,2,FALSE)</f>
        <v>1</v>
      </c>
      <c r="X505">
        <f>VLOOKUP(V505,'NP Surrogates-Update 4.7'!A:C,3,FALSE)</f>
        <v>1</v>
      </c>
      <c r="Y505" t="s">
        <v>3049</v>
      </c>
    </row>
    <row r="506" spans="1:25" hidden="1" outlineLevel="2" x14ac:dyDescent="0.3">
      <c r="A506" s="130" t="s">
        <v>216</v>
      </c>
      <c r="B506" s="130" t="s">
        <v>16</v>
      </c>
      <c r="C506">
        <v>2805002000</v>
      </c>
      <c r="D506" s="131">
        <v>24.276679999999999</v>
      </c>
      <c r="E506" s="129">
        <f t="shared" si="183"/>
        <v>24.276679999999999</v>
      </c>
      <c r="F506" s="129">
        <f t="shared" si="184"/>
        <v>24.276679999999999</v>
      </c>
      <c r="G506" s="131">
        <v>6.6511452054794501E-2</v>
      </c>
      <c r="H506" s="129">
        <f t="shared" si="185"/>
        <v>6.6511452054794501E-2</v>
      </c>
      <c r="I506" s="129">
        <f t="shared" si="186"/>
        <v>6.6511452054794501E-2</v>
      </c>
      <c r="J506" s="129">
        <f t="shared" si="187"/>
        <v>1</v>
      </c>
      <c r="K506" s="129">
        <f t="shared" si="188"/>
        <v>1</v>
      </c>
      <c r="L506" s="129" t="str">
        <f t="shared" si="166"/>
        <v>No Growth</v>
      </c>
      <c r="M506" s="130" t="s">
        <v>243</v>
      </c>
      <c r="N506" s="130" t="s">
        <v>68</v>
      </c>
      <c r="O506" s="130" t="s">
        <v>244</v>
      </c>
      <c r="P506" s="130" t="s">
        <v>245</v>
      </c>
      <c r="Q506" s="130" t="s">
        <v>246</v>
      </c>
      <c r="R506" s="130" t="s">
        <v>56</v>
      </c>
      <c r="S506" s="129"/>
      <c r="T506" s="129"/>
      <c r="U506" s="129" t="str">
        <f>VLOOKUP(C506,'Surrogate NP'!A:B,2,FALSE)</f>
        <v>No Growth</v>
      </c>
      <c r="V506" t="str">
        <f t="shared" si="167"/>
        <v>MD-FrederickNo Growth</v>
      </c>
      <c r="W506">
        <f>VLOOKUP(V506,'NP Surrogates-Update 4.7'!A:C,2,FALSE)</f>
        <v>1</v>
      </c>
      <c r="X506">
        <f>VLOOKUP(V506,'NP Surrogates-Update 4.7'!A:C,3,FALSE)</f>
        <v>1</v>
      </c>
      <c r="Y506" t="s">
        <v>3049</v>
      </c>
    </row>
    <row r="507" spans="1:25" hidden="1" outlineLevel="2" x14ac:dyDescent="0.3">
      <c r="A507" s="130" t="s">
        <v>216</v>
      </c>
      <c r="B507" s="130" t="s">
        <v>16</v>
      </c>
      <c r="C507">
        <v>2805018000</v>
      </c>
      <c r="D507" s="131">
        <v>10.958959999999999</v>
      </c>
      <c r="E507" s="129">
        <f t="shared" si="183"/>
        <v>10.958959999999999</v>
      </c>
      <c r="F507" s="129">
        <f t="shared" si="184"/>
        <v>10.958959999999999</v>
      </c>
      <c r="G507" s="131">
        <v>3.0024547945205499E-2</v>
      </c>
      <c r="H507" s="129">
        <f t="shared" si="185"/>
        <v>3.0024547945205499E-2</v>
      </c>
      <c r="I507" s="129">
        <f t="shared" si="186"/>
        <v>3.0024547945205499E-2</v>
      </c>
      <c r="J507" s="129">
        <f t="shared" si="187"/>
        <v>1</v>
      </c>
      <c r="K507" s="129">
        <f t="shared" si="188"/>
        <v>1</v>
      </c>
      <c r="L507" s="129" t="str">
        <f t="shared" si="166"/>
        <v>No Growth</v>
      </c>
      <c r="M507" s="130" t="s">
        <v>243</v>
      </c>
      <c r="N507" s="130" t="s">
        <v>68</v>
      </c>
      <c r="O507" s="130" t="s">
        <v>244</v>
      </c>
      <c r="P507" s="130" t="s">
        <v>248</v>
      </c>
      <c r="Q507" s="130" t="s">
        <v>246</v>
      </c>
      <c r="R507" s="130" t="s">
        <v>56</v>
      </c>
      <c r="S507" s="129"/>
      <c r="T507" s="129"/>
      <c r="U507" s="129" t="str">
        <f>VLOOKUP(C507,'Surrogate NP'!A:B,2,FALSE)</f>
        <v>No Growth</v>
      </c>
      <c r="V507" t="str">
        <f t="shared" si="167"/>
        <v>MD-FrederickNo Growth</v>
      </c>
      <c r="W507">
        <f>VLOOKUP(V507,'NP Surrogates-Update 4.7'!A:C,2,FALSE)</f>
        <v>1</v>
      </c>
      <c r="X507">
        <f>VLOOKUP(V507,'NP Surrogates-Update 4.7'!A:C,3,FALSE)</f>
        <v>1</v>
      </c>
      <c r="Y507" t="s">
        <v>3049</v>
      </c>
    </row>
    <row r="508" spans="1:25" hidden="1" outlineLevel="2" x14ac:dyDescent="0.3">
      <c r="A508" s="130" t="s">
        <v>216</v>
      </c>
      <c r="B508" s="130" t="s">
        <v>16</v>
      </c>
      <c r="C508">
        <v>2805045000</v>
      </c>
      <c r="D508" s="131">
        <v>0.98149184160000003</v>
      </c>
      <c r="E508" s="129">
        <f t="shared" si="183"/>
        <v>0.98149184160000003</v>
      </c>
      <c r="F508" s="129">
        <f t="shared" si="184"/>
        <v>0.98149184160000003</v>
      </c>
      <c r="G508" s="131">
        <v>2.68901874410959E-3</v>
      </c>
      <c r="H508" s="129">
        <f t="shared" si="185"/>
        <v>2.68901874410959E-3</v>
      </c>
      <c r="I508" s="129">
        <f t="shared" si="186"/>
        <v>2.68901874410959E-3</v>
      </c>
      <c r="J508" s="129">
        <f t="shared" si="187"/>
        <v>1</v>
      </c>
      <c r="K508" s="129">
        <f t="shared" si="188"/>
        <v>1</v>
      </c>
      <c r="L508" s="129" t="str">
        <f t="shared" si="166"/>
        <v>No Growth</v>
      </c>
      <c r="M508" s="130" t="s">
        <v>243</v>
      </c>
      <c r="N508" s="130" t="s">
        <v>68</v>
      </c>
      <c r="O508" s="130" t="s">
        <v>244</v>
      </c>
      <c r="P508" s="130" t="s">
        <v>250</v>
      </c>
      <c r="Q508" s="130" t="s">
        <v>246</v>
      </c>
      <c r="R508" s="130" t="s">
        <v>56</v>
      </c>
      <c r="S508" s="129"/>
      <c r="T508" s="129"/>
      <c r="U508" s="129" t="str">
        <f>VLOOKUP(C508,'Surrogate NP'!A:B,2,FALSE)</f>
        <v>No Growth</v>
      </c>
      <c r="V508" t="str">
        <f t="shared" si="167"/>
        <v>MD-FrederickNo Growth</v>
      </c>
      <c r="W508">
        <f>VLOOKUP(V508,'NP Surrogates-Update 4.7'!A:C,2,FALSE)</f>
        <v>1</v>
      </c>
      <c r="X508">
        <f>VLOOKUP(V508,'NP Surrogates-Update 4.7'!A:C,3,FALSE)</f>
        <v>1</v>
      </c>
      <c r="Y508" t="s">
        <v>3049</v>
      </c>
    </row>
    <row r="509" spans="1:25" hidden="1" outlineLevel="2" x14ac:dyDescent="0.3">
      <c r="A509" s="130" t="s">
        <v>216</v>
      </c>
      <c r="B509" s="130" t="s">
        <v>16</v>
      </c>
      <c r="C509">
        <v>2805035000</v>
      </c>
      <c r="D509" s="131">
        <v>3.2318235334000001</v>
      </c>
      <c r="E509" s="129">
        <f t="shared" si="183"/>
        <v>3.2318235334000001</v>
      </c>
      <c r="F509" s="129">
        <f t="shared" si="184"/>
        <v>3.2318235334000001</v>
      </c>
      <c r="G509" s="131">
        <v>8.8543110504109603E-3</v>
      </c>
      <c r="H509" s="129">
        <f t="shared" si="185"/>
        <v>8.8543110504109603E-3</v>
      </c>
      <c r="I509" s="129">
        <f t="shared" si="186"/>
        <v>8.8543110504109603E-3</v>
      </c>
      <c r="J509" s="129">
        <f t="shared" si="187"/>
        <v>1</v>
      </c>
      <c r="K509" s="129">
        <f t="shared" si="188"/>
        <v>1</v>
      </c>
      <c r="L509" s="129" t="str">
        <f t="shared" si="166"/>
        <v>No Growth</v>
      </c>
      <c r="M509" s="130" t="s">
        <v>243</v>
      </c>
      <c r="N509" s="130" t="s">
        <v>68</v>
      </c>
      <c r="O509" s="130" t="s">
        <v>244</v>
      </c>
      <c r="P509" s="130" t="s">
        <v>252</v>
      </c>
      <c r="Q509" s="130" t="s">
        <v>246</v>
      </c>
      <c r="R509" s="130" t="s">
        <v>56</v>
      </c>
      <c r="S509" s="129"/>
      <c r="T509" s="129"/>
      <c r="U509" s="129" t="str">
        <f>VLOOKUP(C509,'Surrogate NP'!A:B,2,FALSE)</f>
        <v>No Growth</v>
      </c>
      <c r="V509" t="str">
        <f t="shared" si="167"/>
        <v>MD-FrederickNo Growth</v>
      </c>
      <c r="W509">
        <f>VLOOKUP(V509,'NP Surrogates-Update 4.7'!A:C,2,FALSE)</f>
        <v>1</v>
      </c>
      <c r="X509">
        <f>VLOOKUP(V509,'NP Surrogates-Update 4.7'!A:C,3,FALSE)</f>
        <v>1</v>
      </c>
      <c r="Y509" t="s">
        <v>3049</v>
      </c>
    </row>
    <row r="510" spans="1:25" hidden="1" outlineLevel="2" x14ac:dyDescent="0.3">
      <c r="A510" s="130" t="s">
        <v>216</v>
      </c>
      <c r="B510" s="130" t="s">
        <v>16</v>
      </c>
      <c r="C510">
        <v>2805009100</v>
      </c>
      <c r="D510" s="131">
        <v>1.5301568E-2</v>
      </c>
      <c r="E510" s="129">
        <f t="shared" si="183"/>
        <v>1.5301568E-2</v>
      </c>
      <c r="F510" s="129">
        <f t="shared" si="184"/>
        <v>1.5301568E-2</v>
      </c>
      <c r="G510" s="131">
        <v>4.1922104109589001E-5</v>
      </c>
      <c r="H510" s="129">
        <f t="shared" si="185"/>
        <v>4.1922104109589001E-5</v>
      </c>
      <c r="I510" s="129">
        <f t="shared" si="186"/>
        <v>4.1922104109589001E-5</v>
      </c>
      <c r="J510" s="129">
        <f t="shared" si="187"/>
        <v>1</v>
      </c>
      <c r="K510" s="129">
        <f t="shared" si="188"/>
        <v>1</v>
      </c>
      <c r="L510" s="129" t="str">
        <f t="shared" si="166"/>
        <v>No Growth</v>
      </c>
      <c r="M510" s="130" t="s">
        <v>243</v>
      </c>
      <c r="N510" s="130" t="s">
        <v>68</v>
      </c>
      <c r="O510" s="130" t="s">
        <v>244</v>
      </c>
      <c r="P510" s="130" t="s">
        <v>254</v>
      </c>
      <c r="Q510" s="130" t="s">
        <v>255</v>
      </c>
      <c r="R510" s="130" t="s">
        <v>56</v>
      </c>
      <c r="S510" s="129"/>
      <c r="T510" s="129"/>
      <c r="U510" s="129" t="str">
        <f>VLOOKUP(C510,'Surrogate NP'!A:B,2,FALSE)</f>
        <v>No Growth</v>
      </c>
      <c r="V510" t="str">
        <f t="shared" ref="V510:V573" si="189">CONCATENATE(A510,U510)</f>
        <v>MD-FrederickNo Growth</v>
      </c>
      <c r="W510">
        <f>VLOOKUP(V510,'NP Surrogates-Update 4.7'!A:C,2,FALSE)</f>
        <v>1</v>
      </c>
      <c r="X510">
        <f>VLOOKUP(V510,'NP Surrogates-Update 4.7'!A:C,3,FALSE)</f>
        <v>1</v>
      </c>
      <c r="Y510" t="s">
        <v>3049</v>
      </c>
    </row>
    <row r="511" spans="1:25" hidden="1" outlineLevel="2" x14ac:dyDescent="0.3">
      <c r="A511" s="130" t="s">
        <v>216</v>
      </c>
      <c r="B511" s="130" t="s">
        <v>16</v>
      </c>
      <c r="C511">
        <v>2805010100</v>
      </c>
      <c r="D511" s="131">
        <v>0.40327940000000001</v>
      </c>
      <c r="E511" s="129">
        <f t="shared" si="183"/>
        <v>0.40327940000000001</v>
      </c>
      <c r="F511" s="129">
        <f t="shared" si="184"/>
        <v>0.40327940000000001</v>
      </c>
      <c r="G511" s="131">
        <v>1.1048750684931499E-3</v>
      </c>
      <c r="H511" s="129">
        <f t="shared" si="185"/>
        <v>1.1048750684931499E-3</v>
      </c>
      <c r="I511" s="129">
        <f t="shared" si="186"/>
        <v>1.1048750684931499E-3</v>
      </c>
      <c r="J511" s="129">
        <f t="shared" si="187"/>
        <v>1</v>
      </c>
      <c r="K511" s="129">
        <f t="shared" si="188"/>
        <v>1</v>
      </c>
      <c r="L511" s="129" t="str">
        <f t="shared" ref="L511:L574" si="190">U511</f>
        <v>No Growth</v>
      </c>
      <c r="M511" s="130" t="s">
        <v>243</v>
      </c>
      <c r="N511" s="130" t="s">
        <v>68</v>
      </c>
      <c r="O511" s="130" t="s">
        <v>244</v>
      </c>
      <c r="P511" s="130" t="s">
        <v>257</v>
      </c>
      <c r="Q511" s="130" t="s">
        <v>255</v>
      </c>
      <c r="R511" s="130" t="s">
        <v>56</v>
      </c>
      <c r="S511" s="129"/>
      <c r="T511" s="129"/>
      <c r="U511" s="129" t="str">
        <f>VLOOKUP(C511,'Surrogate NP'!A:B,2,FALSE)</f>
        <v>No Growth</v>
      </c>
      <c r="V511" t="str">
        <f t="shared" si="189"/>
        <v>MD-FrederickNo Growth</v>
      </c>
      <c r="W511">
        <f>VLOOKUP(V511,'NP Surrogates-Update 4.7'!A:C,2,FALSE)</f>
        <v>1</v>
      </c>
      <c r="X511">
        <f>VLOOKUP(V511,'NP Surrogates-Update 4.7'!A:C,3,FALSE)</f>
        <v>1</v>
      </c>
      <c r="Y511" t="s">
        <v>3049</v>
      </c>
    </row>
    <row r="512" spans="1:25" hidden="1" outlineLevel="2" x14ac:dyDescent="0.3">
      <c r="A512" s="130" t="s">
        <v>216</v>
      </c>
      <c r="B512" s="130" t="s">
        <v>16</v>
      </c>
      <c r="C512">
        <v>2805007100</v>
      </c>
      <c r="D512" s="131">
        <v>1.3784111999999999</v>
      </c>
      <c r="E512" s="129">
        <f t="shared" si="183"/>
        <v>1.3784111999999999</v>
      </c>
      <c r="F512" s="129">
        <f t="shared" si="184"/>
        <v>1.3784111999999999</v>
      </c>
      <c r="G512" s="131">
        <v>3.7764690410958899E-3</v>
      </c>
      <c r="H512" s="129">
        <f t="shared" si="185"/>
        <v>3.7764690410958899E-3</v>
      </c>
      <c r="I512" s="129">
        <f t="shared" si="186"/>
        <v>3.7764690410958899E-3</v>
      </c>
      <c r="J512" s="129">
        <f t="shared" si="187"/>
        <v>1</v>
      </c>
      <c r="K512" s="129">
        <f t="shared" si="188"/>
        <v>1</v>
      </c>
      <c r="L512" s="129" t="str">
        <f t="shared" si="190"/>
        <v>No Growth</v>
      </c>
      <c r="M512" s="130" t="s">
        <v>243</v>
      </c>
      <c r="N512" s="130" t="s">
        <v>68</v>
      </c>
      <c r="O512" s="130" t="s">
        <v>244</v>
      </c>
      <c r="P512" s="130" t="s">
        <v>259</v>
      </c>
      <c r="Q512" s="130" t="s">
        <v>260</v>
      </c>
      <c r="R512" s="130" t="s">
        <v>56</v>
      </c>
      <c r="S512" s="129"/>
      <c r="T512" s="129"/>
      <c r="U512" s="129" t="str">
        <f>VLOOKUP(C512,'Surrogate NP'!A:B,2,FALSE)</f>
        <v>No Growth</v>
      </c>
      <c r="V512" t="str">
        <f t="shared" si="189"/>
        <v>MD-FrederickNo Growth</v>
      </c>
      <c r="W512">
        <f>VLOOKUP(V512,'NP Surrogates-Update 4.7'!A:C,2,FALSE)</f>
        <v>1</v>
      </c>
      <c r="X512">
        <f>VLOOKUP(V512,'NP Surrogates-Update 4.7'!A:C,3,FALSE)</f>
        <v>1</v>
      </c>
      <c r="Y512" t="s">
        <v>3049</v>
      </c>
    </row>
    <row r="513" spans="1:25" hidden="1" outlineLevel="2" x14ac:dyDescent="0.3">
      <c r="A513" s="130" t="s">
        <v>216</v>
      </c>
      <c r="B513" s="130" t="s">
        <v>16</v>
      </c>
      <c r="C513">
        <v>2805040000</v>
      </c>
      <c r="D513" s="131">
        <v>0.82183519999999999</v>
      </c>
      <c r="E513" s="129">
        <f t="shared" si="183"/>
        <v>0.82183519999999999</v>
      </c>
      <c r="F513" s="129">
        <f t="shared" si="184"/>
        <v>0.82183519999999999</v>
      </c>
      <c r="G513" s="131">
        <v>2.2516032876712302E-3</v>
      </c>
      <c r="H513" s="129">
        <f t="shared" si="185"/>
        <v>2.2516032876712302E-3</v>
      </c>
      <c r="I513" s="129">
        <f t="shared" si="186"/>
        <v>2.2516032876712302E-3</v>
      </c>
      <c r="J513" s="129">
        <f t="shared" si="187"/>
        <v>1</v>
      </c>
      <c r="K513" s="129">
        <f t="shared" si="188"/>
        <v>1</v>
      </c>
      <c r="L513" s="129" t="str">
        <f t="shared" si="190"/>
        <v>No Growth</v>
      </c>
      <c r="M513" s="130" t="s">
        <v>243</v>
      </c>
      <c r="N513" s="130" t="s">
        <v>68</v>
      </c>
      <c r="O513" s="130" t="s">
        <v>244</v>
      </c>
      <c r="P513" s="130" t="s">
        <v>262</v>
      </c>
      <c r="Q513" s="130" t="s">
        <v>74</v>
      </c>
      <c r="R513" s="130" t="s">
        <v>56</v>
      </c>
      <c r="S513" s="129"/>
      <c r="T513" s="129"/>
      <c r="U513" s="129" t="str">
        <f>VLOOKUP(C513,'Surrogate NP'!A:B,2,FALSE)</f>
        <v>No Growth</v>
      </c>
      <c r="V513" t="str">
        <f t="shared" si="189"/>
        <v>MD-FrederickNo Growth</v>
      </c>
      <c r="W513">
        <f>VLOOKUP(V513,'NP Surrogates-Update 4.7'!A:C,2,FALSE)</f>
        <v>1</v>
      </c>
      <c r="X513">
        <f>VLOOKUP(V513,'NP Surrogates-Update 4.7'!A:C,3,FALSE)</f>
        <v>1</v>
      </c>
      <c r="Y513" t="s">
        <v>3049</v>
      </c>
    </row>
    <row r="514" spans="1:25" hidden="1" outlineLevel="2" x14ac:dyDescent="0.3">
      <c r="A514" s="130" t="s">
        <v>216</v>
      </c>
      <c r="B514" s="130" t="s">
        <v>16</v>
      </c>
      <c r="C514">
        <v>2805025000</v>
      </c>
      <c r="D514" s="131">
        <v>2.5844824000000002</v>
      </c>
      <c r="E514" s="129">
        <f t="shared" si="183"/>
        <v>2.5844824000000002</v>
      </c>
      <c r="F514" s="129">
        <f t="shared" si="184"/>
        <v>2.5844824000000002</v>
      </c>
      <c r="G514" s="131">
        <v>7.0807736986301401E-3</v>
      </c>
      <c r="H514" s="129">
        <f t="shared" si="185"/>
        <v>7.0807736986301401E-3</v>
      </c>
      <c r="I514" s="129">
        <f t="shared" si="186"/>
        <v>7.0807736986301401E-3</v>
      </c>
      <c r="J514" s="129">
        <f t="shared" si="187"/>
        <v>1</v>
      </c>
      <c r="K514" s="129">
        <f t="shared" si="188"/>
        <v>1</v>
      </c>
      <c r="L514" s="129" t="str">
        <f t="shared" si="190"/>
        <v>No Growth</v>
      </c>
      <c r="M514" s="130" t="s">
        <v>243</v>
      </c>
      <c r="N514" s="130" t="s">
        <v>68</v>
      </c>
      <c r="O514" s="130" t="s">
        <v>244</v>
      </c>
      <c r="P514" s="130" t="s">
        <v>264</v>
      </c>
      <c r="Q514" s="130" t="s">
        <v>265</v>
      </c>
      <c r="R514" s="130" t="s">
        <v>56</v>
      </c>
      <c r="S514" s="129"/>
      <c r="T514" s="129"/>
      <c r="U514" s="129" t="str">
        <f>VLOOKUP(C514,'Surrogate NP'!A:B,2,FALSE)</f>
        <v>No Growth</v>
      </c>
      <c r="V514" t="str">
        <f t="shared" si="189"/>
        <v>MD-FrederickNo Growth</v>
      </c>
      <c r="W514">
        <f>VLOOKUP(V514,'NP Surrogates-Update 4.7'!A:C,2,FALSE)</f>
        <v>1</v>
      </c>
      <c r="X514">
        <f>VLOOKUP(V514,'NP Surrogates-Update 4.7'!A:C,3,FALSE)</f>
        <v>1</v>
      </c>
      <c r="Y514" t="s">
        <v>3049</v>
      </c>
    </row>
    <row r="515" spans="1:25" hidden="1" outlineLevel="2" x14ac:dyDescent="0.3">
      <c r="A515" s="130" t="s">
        <v>216</v>
      </c>
      <c r="B515" s="130" t="s">
        <v>16</v>
      </c>
      <c r="C515">
        <v>2810060100</v>
      </c>
      <c r="D515" s="131">
        <v>1.5210045855086E-2</v>
      </c>
      <c r="E515" s="129">
        <f t="shared" si="183"/>
        <v>1.7708196398662886E-2</v>
      </c>
      <c r="F515" s="129">
        <f t="shared" si="184"/>
        <v>1.910714550948342E-2</v>
      </c>
      <c r="G515" s="131">
        <v>5.85001763657154E-5</v>
      </c>
      <c r="H515" s="129">
        <f t="shared" si="185"/>
        <v>6.810844768716496E-5</v>
      </c>
      <c r="I515" s="129">
        <f t="shared" si="186"/>
        <v>7.3489021190320861E-5</v>
      </c>
      <c r="J515" s="129">
        <f t="shared" si="187"/>
        <v>1.1642434590518702</v>
      </c>
      <c r="K515" s="129">
        <f t="shared" si="188"/>
        <v>1.2562187972033161</v>
      </c>
      <c r="L515" s="129" t="str">
        <f t="shared" si="190"/>
        <v>Population</v>
      </c>
      <c r="M515" s="130" t="s">
        <v>67</v>
      </c>
      <c r="N515" s="130" t="s">
        <v>68</v>
      </c>
      <c r="O515" s="130" t="s">
        <v>69</v>
      </c>
      <c r="P515" s="130" t="s">
        <v>70</v>
      </c>
      <c r="Q515" s="130" t="s">
        <v>71</v>
      </c>
      <c r="R515" s="130" t="s">
        <v>56</v>
      </c>
      <c r="S515" s="129"/>
      <c r="T515" s="129"/>
      <c r="U515" s="129" t="str">
        <f>VLOOKUP(C515,'Surrogate NP'!A:B,2,FALSE)</f>
        <v>Population</v>
      </c>
      <c r="V515" t="str">
        <f t="shared" si="189"/>
        <v>MD-FrederickPopulation</v>
      </c>
      <c r="W515">
        <f>VLOOKUP(V515,'NP Surrogates-Update 4.7'!A:C,2,FALSE)</f>
        <v>1.1642434590518702</v>
      </c>
      <c r="X515">
        <f>VLOOKUP(V515,'NP Surrogates-Update 4.7'!A:C,3,FALSE)</f>
        <v>1.2562187972033161</v>
      </c>
      <c r="Y515" t="s">
        <v>3051</v>
      </c>
    </row>
    <row r="516" spans="1:25" hidden="1" outlineLevel="2" x14ac:dyDescent="0.3">
      <c r="A516" s="130" t="s">
        <v>216</v>
      </c>
      <c r="B516" s="130" t="s">
        <v>16</v>
      </c>
      <c r="C516">
        <v>2810025000</v>
      </c>
      <c r="D516" s="131">
        <v>4.0759610000000004</v>
      </c>
      <c r="E516" s="129">
        <f t="shared" si="183"/>
        <v>4.7454109336005201</v>
      </c>
      <c r="F516" s="129">
        <f t="shared" si="184"/>
        <v>5.1202988248676258</v>
      </c>
      <c r="G516" s="131">
        <v>1.11670164383562E-2</v>
      </c>
      <c r="H516" s="129">
        <f t="shared" si="185"/>
        <v>1.3001125845480918E-2</v>
      </c>
      <c r="I516" s="129">
        <f t="shared" si="186"/>
        <v>1.4028215958541484E-2</v>
      </c>
      <c r="J516" s="129">
        <f t="shared" si="187"/>
        <v>1.1642434590518702</v>
      </c>
      <c r="K516" s="129">
        <f t="shared" si="188"/>
        <v>1.2562187972033161</v>
      </c>
      <c r="L516" s="129" t="str">
        <f t="shared" si="190"/>
        <v>Population</v>
      </c>
      <c r="M516" s="130" t="s">
        <v>67</v>
      </c>
      <c r="N516" s="130" t="s">
        <v>68</v>
      </c>
      <c r="O516" s="130" t="s">
        <v>69</v>
      </c>
      <c r="P516" s="130" t="s">
        <v>73</v>
      </c>
      <c r="Q516" s="130" t="s">
        <v>74</v>
      </c>
      <c r="R516" s="130" t="s">
        <v>56</v>
      </c>
      <c r="S516" s="129"/>
      <c r="T516" s="129"/>
      <c r="U516" s="129" t="str">
        <f>VLOOKUP(C516,'Surrogate NP'!A:B,2,FALSE)</f>
        <v>Population</v>
      </c>
      <c r="V516" t="str">
        <f t="shared" si="189"/>
        <v>MD-FrederickPopulation</v>
      </c>
      <c r="W516">
        <f>VLOOKUP(V516,'NP Surrogates-Update 4.7'!A:C,2,FALSE)</f>
        <v>1.1642434590518702</v>
      </c>
      <c r="X516">
        <f>VLOOKUP(V516,'NP Surrogates-Update 4.7'!A:C,3,FALSE)</f>
        <v>1.2562187972033161</v>
      </c>
      <c r="Y516" t="s">
        <v>3051</v>
      </c>
    </row>
    <row r="517" spans="1:25" hidden="1" outlineLevel="2" x14ac:dyDescent="0.3">
      <c r="A517" s="130" t="s">
        <v>216</v>
      </c>
      <c r="B517" s="130" t="s">
        <v>16</v>
      </c>
      <c r="C517">
        <v>2811015002</v>
      </c>
      <c r="D517" s="131">
        <v>43.332048999999998</v>
      </c>
      <c r="E517" s="129">
        <f t="shared" si="183"/>
        <v>43.332048999999998</v>
      </c>
      <c r="F517" s="129">
        <f t="shared" si="184"/>
        <v>43.332048999999998</v>
      </c>
      <c r="G517" s="131">
        <v>0.118717942465753</v>
      </c>
      <c r="H517" s="129">
        <f t="shared" si="185"/>
        <v>0.118717942465753</v>
      </c>
      <c r="I517" s="129">
        <f t="shared" si="186"/>
        <v>0.118717942465753</v>
      </c>
      <c r="J517" s="129">
        <f t="shared" si="187"/>
        <v>1</v>
      </c>
      <c r="K517" s="129">
        <f t="shared" si="188"/>
        <v>1</v>
      </c>
      <c r="L517" s="129" t="str">
        <f t="shared" si="190"/>
        <v>No Growth</v>
      </c>
      <c r="M517" s="130" t="s">
        <v>269</v>
      </c>
      <c r="N517" s="130" t="s">
        <v>68</v>
      </c>
      <c r="O517" s="130" t="s">
        <v>270</v>
      </c>
      <c r="P517" s="130" t="s">
        <v>271</v>
      </c>
      <c r="Q517" s="130" t="s">
        <v>266</v>
      </c>
      <c r="R517" s="130" t="s">
        <v>56</v>
      </c>
      <c r="S517" s="129"/>
      <c r="T517" s="129"/>
      <c r="U517" s="129" t="str">
        <f>VLOOKUP(C517,'Surrogate NP'!A:B,2,FALSE)</f>
        <v>No Growth</v>
      </c>
      <c r="V517" t="str">
        <f t="shared" si="189"/>
        <v>MD-FrederickNo Growth</v>
      </c>
      <c r="W517">
        <f>VLOOKUP(V517,'NP Surrogates-Update 4.7'!A:C,2,FALSE)</f>
        <v>1</v>
      </c>
      <c r="X517">
        <f>VLOOKUP(V517,'NP Surrogates-Update 4.7'!A:C,3,FALSE)</f>
        <v>1</v>
      </c>
      <c r="Y517" t="s">
        <v>3049</v>
      </c>
    </row>
    <row r="518" spans="1:25" hidden="1" outlineLevel="2" x14ac:dyDescent="0.3">
      <c r="A518" s="130" t="s">
        <v>216</v>
      </c>
      <c r="B518" s="130" t="s">
        <v>16</v>
      </c>
      <c r="C518">
        <v>2811015001</v>
      </c>
      <c r="D518" s="131">
        <v>2.1186029999999998</v>
      </c>
      <c r="E518" s="129">
        <f t="shared" si="183"/>
        <v>2.1186029999999998</v>
      </c>
      <c r="F518" s="129">
        <f t="shared" si="184"/>
        <v>2.1186029999999998</v>
      </c>
      <c r="G518" s="131">
        <v>5.80439178082192E-3</v>
      </c>
      <c r="H518" s="129">
        <f t="shared" si="185"/>
        <v>5.80439178082192E-3</v>
      </c>
      <c r="I518" s="129">
        <f t="shared" si="186"/>
        <v>5.80439178082192E-3</v>
      </c>
      <c r="J518" s="129">
        <f t="shared" si="187"/>
        <v>1</v>
      </c>
      <c r="K518" s="129">
        <f t="shared" si="188"/>
        <v>1</v>
      </c>
      <c r="L518" s="129" t="str">
        <f t="shared" si="190"/>
        <v>No Growth</v>
      </c>
      <c r="M518" s="130" t="s">
        <v>269</v>
      </c>
      <c r="N518" s="130" t="s">
        <v>68</v>
      </c>
      <c r="O518" s="130" t="s">
        <v>270</v>
      </c>
      <c r="P518" s="130" t="s">
        <v>271</v>
      </c>
      <c r="Q518" s="130" t="s">
        <v>267</v>
      </c>
      <c r="R518" s="130" t="s">
        <v>56</v>
      </c>
      <c r="S518" s="129"/>
      <c r="T518" s="129"/>
      <c r="U518" s="129" t="str">
        <f>VLOOKUP(C518,'Surrogate NP'!A:B,2,FALSE)</f>
        <v>No Growth</v>
      </c>
      <c r="V518" t="str">
        <f t="shared" si="189"/>
        <v>MD-FrederickNo Growth</v>
      </c>
      <c r="W518">
        <f>VLOOKUP(V518,'NP Surrogates-Update 4.7'!A:C,2,FALSE)</f>
        <v>1</v>
      </c>
      <c r="X518">
        <f>VLOOKUP(V518,'NP Surrogates-Update 4.7'!A:C,3,FALSE)</f>
        <v>1</v>
      </c>
      <c r="Y518" t="s">
        <v>3049</v>
      </c>
    </row>
    <row r="519" spans="1:25" hidden="1" outlineLevel="2" x14ac:dyDescent="0.3">
      <c r="A519" s="130" t="s">
        <v>216</v>
      </c>
      <c r="B519" s="130" t="s">
        <v>16</v>
      </c>
      <c r="C519">
        <v>2415000000</v>
      </c>
      <c r="D519" s="131">
        <v>25.569766170000001</v>
      </c>
      <c r="E519" s="129">
        <f t="shared" si="183"/>
        <v>29.255122537474538</v>
      </c>
      <c r="F519" s="129">
        <f t="shared" si="184"/>
        <v>31.317689896278203</v>
      </c>
      <c r="G519" s="131">
        <v>9.8345254500000007E-2</v>
      </c>
      <c r="H519" s="129">
        <f t="shared" ref="H519:H582" si="191">G519*J519</f>
        <v>0.11251970206720976</v>
      </c>
      <c r="I519" s="129">
        <f t="shared" ref="I519:I582" si="192">G519*K519</f>
        <v>0.12045265344722386</v>
      </c>
      <c r="J519" s="129">
        <f t="shared" si="187"/>
        <v>1.1441294512813505</v>
      </c>
      <c r="K519" s="129">
        <f t="shared" si="188"/>
        <v>1.2247937540008487</v>
      </c>
      <c r="L519" s="129" t="str">
        <f t="shared" si="190"/>
        <v>Employment</v>
      </c>
      <c r="M519" s="130" t="s">
        <v>23</v>
      </c>
      <c r="N519" s="130" t="s">
        <v>101</v>
      </c>
      <c r="O519" s="130" t="s">
        <v>102</v>
      </c>
      <c r="P519" s="130" t="s">
        <v>103</v>
      </c>
      <c r="Q519" s="130" t="s">
        <v>104</v>
      </c>
      <c r="R519" s="130" t="s">
        <v>56</v>
      </c>
      <c r="S519" s="129"/>
      <c r="T519" s="129"/>
      <c r="U519" s="129" t="str">
        <f>VLOOKUP(C519,'Surrogate NP'!A:B,2,FALSE)</f>
        <v>Employment</v>
      </c>
      <c r="V519" t="str">
        <f t="shared" si="189"/>
        <v>MD-FrederickEmployment</v>
      </c>
      <c r="W519">
        <f>VLOOKUP(V519,'NP Surrogates-Update 4.7'!A:C,2,FALSE)</f>
        <v>1.1441294512813505</v>
      </c>
      <c r="X519">
        <f>VLOOKUP(V519,'NP Surrogates-Update 4.7'!A:C,3,FALSE)</f>
        <v>1.2247937540008487</v>
      </c>
      <c r="Y519" t="s">
        <v>3053</v>
      </c>
    </row>
    <row r="520" spans="1:25" hidden="1" outlineLevel="2" x14ac:dyDescent="0.3">
      <c r="A520" s="130" t="s">
        <v>216</v>
      </c>
      <c r="B520" s="130" t="s">
        <v>16</v>
      </c>
      <c r="C520">
        <v>2420000000</v>
      </c>
      <c r="D520" s="131">
        <v>0.34885871600000001</v>
      </c>
      <c r="E520" s="129">
        <f t="shared" si="183"/>
        <v>0.40615647823623402</v>
      </c>
      <c r="F520" s="129">
        <f t="shared" si="184"/>
        <v>0.43824287660741323</v>
      </c>
      <c r="G520" s="131">
        <v>1.11813691025641E-3</v>
      </c>
      <c r="H520" s="129">
        <f t="shared" si="191"/>
        <v>1.3017835840904934E-3</v>
      </c>
      <c r="I520" s="129">
        <f t="shared" si="192"/>
        <v>1.4046246045109395E-3</v>
      </c>
      <c r="J520" s="129">
        <f t="shared" si="187"/>
        <v>1.1642434590518702</v>
      </c>
      <c r="K520" s="129">
        <f t="shared" si="188"/>
        <v>1.2562187972033161</v>
      </c>
      <c r="L520" s="129" t="str">
        <f t="shared" si="190"/>
        <v>Population</v>
      </c>
      <c r="M520" s="130" t="s">
        <v>106</v>
      </c>
      <c r="N520" s="130" t="s">
        <v>101</v>
      </c>
      <c r="O520" s="130" t="s">
        <v>107</v>
      </c>
      <c r="P520" s="130" t="s">
        <v>108</v>
      </c>
      <c r="Q520" s="130" t="s">
        <v>104</v>
      </c>
      <c r="R520" s="130" t="s">
        <v>56</v>
      </c>
      <c r="S520" s="129"/>
      <c r="T520" s="129"/>
      <c r="U520" s="129" t="str">
        <f>VLOOKUP(C520,'Surrogate NP'!A:B,2,FALSE)</f>
        <v>Population</v>
      </c>
      <c r="V520" t="str">
        <f t="shared" si="189"/>
        <v>MD-FrederickPopulation</v>
      </c>
      <c r="W520">
        <f>VLOOKUP(V520,'NP Surrogates-Update 4.7'!A:C,2,FALSE)</f>
        <v>1.1642434590518702</v>
      </c>
      <c r="X520">
        <f>VLOOKUP(V520,'NP Surrogates-Update 4.7'!A:C,3,FALSE)</f>
        <v>1.2562187972033161</v>
      </c>
      <c r="Y520" t="s">
        <v>3051</v>
      </c>
    </row>
    <row r="521" spans="1:25" hidden="1" outlineLevel="2" x14ac:dyDescent="0.3">
      <c r="A521" s="130" t="s">
        <v>216</v>
      </c>
      <c r="B521" s="130" t="s">
        <v>16</v>
      </c>
      <c r="C521">
        <v>2425000000</v>
      </c>
      <c r="D521" s="131">
        <v>245.70882280000001</v>
      </c>
      <c r="E521" s="129">
        <f t="shared" si="183"/>
        <v>286.06488977623502</v>
      </c>
      <c r="F521" s="129">
        <f t="shared" si="184"/>
        <v>308.66404184005876</v>
      </c>
      <c r="G521" s="131">
        <v>0.94503393384615397</v>
      </c>
      <c r="H521" s="129">
        <f t="shared" si="191"/>
        <v>1.1002495760624427</v>
      </c>
      <c r="I521" s="129">
        <f t="shared" si="192"/>
        <v>1.1871693916925337</v>
      </c>
      <c r="J521" s="129">
        <f t="shared" si="187"/>
        <v>1.1642434590518702</v>
      </c>
      <c r="K521" s="129">
        <f t="shared" si="188"/>
        <v>1.2562187972033161</v>
      </c>
      <c r="L521" s="129" t="str">
        <f t="shared" si="190"/>
        <v>Population</v>
      </c>
      <c r="M521" s="130" t="s">
        <v>26</v>
      </c>
      <c r="N521" s="130" t="s">
        <v>101</v>
      </c>
      <c r="O521" s="130" t="s">
        <v>110</v>
      </c>
      <c r="P521" s="130" t="s">
        <v>108</v>
      </c>
      <c r="Q521" s="130" t="s">
        <v>104</v>
      </c>
      <c r="R521" s="130" t="s">
        <v>56</v>
      </c>
      <c r="S521" s="129"/>
      <c r="T521" s="129"/>
      <c r="U521" s="129" t="str">
        <f>VLOOKUP(C521,'Surrogate NP'!A:B,2,FALSE)</f>
        <v>Population</v>
      </c>
      <c r="V521" t="str">
        <f t="shared" si="189"/>
        <v>MD-FrederickPopulation</v>
      </c>
      <c r="W521">
        <f>VLOOKUP(V521,'NP Surrogates-Update 4.7'!A:C,2,FALSE)</f>
        <v>1.1642434590518702</v>
      </c>
      <c r="X521">
        <f>VLOOKUP(V521,'NP Surrogates-Update 4.7'!A:C,3,FALSE)</f>
        <v>1.2562187972033161</v>
      </c>
      <c r="Y521" t="s">
        <v>3051</v>
      </c>
    </row>
    <row r="522" spans="1:25" hidden="1" outlineLevel="2" x14ac:dyDescent="0.3">
      <c r="A522" s="130" t="s">
        <v>216</v>
      </c>
      <c r="B522" s="130" t="s">
        <v>16</v>
      </c>
      <c r="C522">
        <v>2461025100</v>
      </c>
      <c r="D522" s="131">
        <v>52.463769999999997</v>
      </c>
      <c r="E522" s="129">
        <f t="shared" si="183"/>
        <v>52.463769999999997</v>
      </c>
      <c r="F522" s="129">
        <f t="shared" si="184"/>
        <v>52.463769999999997</v>
      </c>
      <c r="G522" s="131">
        <v>0.14373635616438399</v>
      </c>
      <c r="H522" s="129">
        <f t="shared" si="191"/>
        <v>0.14373635616438399</v>
      </c>
      <c r="I522" s="129">
        <f t="shared" si="192"/>
        <v>0.14373635616438399</v>
      </c>
      <c r="J522" s="129">
        <f t="shared" si="187"/>
        <v>1</v>
      </c>
      <c r="K522" s="129">
        <f t="shared" si="188"/>
        <v>1</v>
      </c>
      <c r="L522" s="129" t="str">
        <f t="shared" si="190"/>
        <v>No Growth</v>
      </c>
      <c r="M522" s="130" t="s">
        <v>112</v>
      </c>
      <c r="N522" s="130" t="s">
        <v>101</v>
      </c>
      <c r="O522" s="130" t="s">
        <v>113</v>
      </c>
      <c r="P522" s="130" t="s">
        <v>114</v>
      </c>
      <c r="Q522" s="130" t="s">
        <v>115</v>
      </c>
      <c r="R522" s="130" t="s">
        <v>56</v>
      </c>
      <c r="S522" s="129"/>
      <c r="T522" s="129"/>
      <c r="U522" s="129" t="str">
        <f>VLOOKUP(C522,'Surrogate NP'!A:B,2,FALSE)</f>
        <v>No Growth</v>
      </c>
      <c r="V522" t="str">
        <f t="shared" si="189"/>
        <v>MD-FrederickNo Growth</v>
      </c>
      <c r="W522">
        <f>VLOOKUP(V522,'NP Surrogates-Update 4.7'!A:C,2,FALSE)</f>
        <v>1</v>
      </c>
      <c r="X522">
        <f>VLOOKUP(V522,'NP Surrogates-Update 4.7'!A:C,3,FALSE)</f>
        <v>1</v>
      </c>
      <c r="Y522" t="s">
        <v>3049</v>
      </c>
    </row>
    <row r="523" spans="1:25" hidden="1" outlineLevel="2" x14ac:dyDescent="0.3">
      <c r="A523" s="130" t="s">
        <v>216</v>
      </c>
      <c r="B523" s="130" t="s">
        <v>16</v>
      </c>
      <c r="C523">
        <v>2461025200</v>
      </c>
      <c r="D523" s="131">
        <v>11.249140000000001</v>
      </c>
      <c r="E523" s="129">
        <f t="shared" si="183"/>
        <v>11.249140000000001</v>
      </c>
      <c r="F523" s="129">
        <f t="shared" si="184"/>
        <v>11.249140000000001</v>
      </c>
      <c r="G523" s="131">
        <v>3.0819561643835602E-2</v>
      </c>
      <c r="H523" s="129">
        <f t="shared" si="191"/>
        <v>3.0819561643835602E-2</v>
      </c>
      <c r="I523" s="129">
        <f t="shared" si="192"/>
        <v>3.0819561643835602E-2</v>
      </c>
      <c r="J523" s="129">
        <f t="shared" si="187"/>
        <v>1</v>
      </c>
      <c r="K523" s="129">
        <f t="shared" si="188"/>
        <v>1</v>
      </c>
      <c r="L523" s="129" t="str">
        <f t="shared" si="190"/>
        <v>No Growth</v>
      </c>
      <c r="M523" s="130" t="s">
        <v>112</v>
      </c>
      <c r="N523" s="130" t="s">
        <v>101</v>
      </c>
      <c r="O523" s="130" t="s">
        <v>113</v>
      </c>
      <c r="P523" s="130" t="s">
        <v>114</v>
      </c>
      <c r="Q523" s="130" t="s">
        <v>312</v>
      </c>
      <c r="R523" s="130" t="s">
        <v>56</v>
      </c>
      <c r="S523" s="129"/>
      <c r="T523" s="129"/>
      <c r="U523" s="129" t="str">
        <f>VLOOKUP(C523,'Surrogate NP'!A:B,2,FALSE)</f>
        <v>No Growth</v>
      </c>
      <c r="V523" t="str">
        <f t="shared" si="189"/>
        <v>MD-FrederickNo Growth</v>
      </c>
      <c r="W523">
        <f>VLOOKUP(V523,'NP Surrogates-Update 4.7'!A:C,2,FALSE)</f>
        <v>1</v>
      </c>
      <c r="X523">
        <f>VLOOKUP(V523,'NP Surrogates-Update 4.7'!A:C,3,FALSE)</f>
        <v>1</v>
      </c>
      <c r="Y523" t="s">
        <v>3049</v>
      </c>
    </row>
    <row r="524" spans="1:25" hidden="1" outlineLevel="2" x14ac:dyDescent="0.3">
      <c r="A524" s="130" t="s">
        <v>216</v>
      </c>
      <c r="B524" s="130" t="s">
        <v>16</v>
      </c>
      <c r="C524">
        <v>2461021000</v>
      </c>
      <c r="D524" s="131">
        <v>9.7898320000000005</v>
      </c>
      <c r="E524" s="129">
        <f t="shared" si="183"/>
        <v>9.7898320000000005</v>
      </c>
      <c r="F524" s="129">
        <f t="shared" si="184"/>
        <v>9.7898320000000005</v>
      </c>
      <c r="G524" s="131">
        <v>5.8631466208598403E-2</v>
      </c>
      <c r="H524" s="129">
        <f t="shared" si="191"/>
        <v>5.8631466208598403E-2</v>
      </c>
      <c r="I524" s="129">
        <f t="shared" si="192"/>
        <v>5.8631466208598403E-2</v>
      </c>
      <c r="J524" s="129">
        <f t="shared" si="187"/>
        <v>1</v>
      </c>
      <c r="K524" s="129">
        <f t="shared" si="188"/>
        <v>1</v>
      </c>
      <c r="L524" s="129" t="str">
        <f t="shared" si="190"/>
        <v>No Growth</v>
      </c>
      <c r="M524" s="130" t="s">
        <v>112</v>
      </c>
      <c r="N524" s="130" t="s">
        <v>101</v>
      </c>
      <c r="O524" s="130" t="s">
        <v>113</v>
      </c>
      <c r="P524" s="130" t="s">
        <v>117</v>
      </c>
      <c r="Q524" s="130" t="s">
        <v>104</v>
      </c>
      <c r="R524" s="130" t="s">
        <v>56</v>
      </c>
      <c r="S524" s="129"/>
      <c r="T524" s="129"/>
      <c r="U524" s="129" t="str">
        <f>VLOOKUP(C524,'Surrogate NP'!A:B,2,FALSE)</f>
        <v>No Growth</v>
      </c>
      <c r="V524" t="str">
        <f t="shared" si="189"/>
        <v>MD-FrederickNo Growth</v>
      </c>
      <c r="W524">
        <f>VLOOKUP(V524,'NP Surrogates-Update 4.7'!A:C,2,FALSE)</f>
        <v>1</v>
      </c>
      <c r="X524">
        <f>VLOOKUP(V524,'NP Surrogates-Update 4.7'!A:C,3,FALSE)</f>
        <v>1</v>
      </c>
      <c r="Y524" t="s">
        <v>3049</v>
      </c>
    </row>
    <row r="525" spans="1:25" hidden="1" outlineLevel="2" x14ac:dyDescent="0.3">
      <c r="A525" s="130" t="s">
        <v>216</v>
      </c>
      <c r="B525" s="130" t="s">
        <v>16</v>
      </c>
      <c r="C525">
        <v>2461022000</v>
      </c>
      <c r="D525" s="131">
        <v>76.325959999999995</v>
      </c>
      <c r="E525" s="129">
        <f t="shared" si="183"/>
        <v>76.325959999999995</v>
      </c>
      <c r="F525" s="129">
        <f t="shared" si="184"/>
        <v>76.325959999999995</v>
      </c>
      <c r="G525" s="131">
        <v>0.45711744027668999</v>
      </c>
      <c r="H525" s="129">
        <f t="shared" si="191"/>
        <v>0.45711744027668999</v>
      </c>
      <c r="I525" s="129">
        <f t="shared" si="192"/>
        <v>0.45711744027668999</v>
      </c>
      <c r="J525" s="129">
        <f t="shared" si="187"/>
        <v>1</v>
      </c>
      <c r="K525" s="129">
        <f t="shared" si="188"/>
        <v>1</v>
      </c>
      <c r="L525" s="129" t="str">
        <f t="shared" si="190"/>
        <v>No Growth</v>
      </c>
      <c r="M525" s="130" t="s">
        <v>112</v>
      </c>
      <c r="N525" s="130" t="s">
        <v>101</v>
      </c>
      <c r="O525" s="130" t="s">
        <v>113</v>
      </c>
      <c r="P525" s="130" t="s">
        <v>119</v>
      </c>
      <c r="Q525" s="130" t="s">
        <v>104</v>
      </c>
      <c r="R525" s="130" t="s">
        <v>56</v>
      </c>
      <c r="S525" s="129"/>
      <c r="T525" s="129"/>
      <c r="U525" s="129" t="str">
        <f>VLOOKUP(C525,'Surrogate NP'!A:B,2,FALSE)</f>
        <v>No Growth</v>
      </c>
      <c r="V525" t="str">
        <f t="shared" si="189"/>
        <v>MD-FrederickNo Growth</v>
      </c>
      <c r="W525">
        <f>VLOOKUP(V525,'NP Surrogates-Update 4.7'!A:C,2,FALSE)</f>
        <v>1</v>
      </c>
      <c r="X525">
        <f>VLOOKUP(V525,'NP Surrogates-Update 4.7'!A:C,3,FALSE)</f>
        <v>1</v>
      </c>
      <c r="Y525" t="s">
        <v>3049</v>
      </c>
    </row>
    <row r="526" spans="1:25" hidden="1" outlineLevel="2" x14ac:dyDescent="0.3">
      <c r="A526" s="130" t="s">
        <v>216</v>
      </c>
      <c r="B526" s="130" t="s">
        <v>16</v>
      </c>
      <c r="C526">
        <v>2461850000</v>
      </c>
      <c r="D526" s="131">
        <v>72.880816719999999</v>
      </c>
      <c r="E526" s="129">
        <f t="shared" si="183"/>
        <v>72.880816719999999</v>
      </c>
      <c r="F526" s="129">
        <f t="shared" si="184"/>
        <v>72.880816719999999</v>
      </c>
      <c r="G526" s="131">
        <v>0.19967347046575301</v>
      </c>
      <c r="H526" s="129">
        <f t="shared" si="191"/>
        <v>0.19967347046575301</v>
      </c>
      <c r="I526" s="129">
        <f t="shared" si="192"/>
        <v>0.19967347046575301</v>
      </c>
      <c r="J526" s="129">
        <f t="shared" si="187"/>
        <v>1</v>
      </c>
      <c r="K526" s="129">
        <f t="shared" si="188"/>
        <v>1</v>
      </c>
      <c r="L526" s="129" t="str">
        <f t="shared" si="190"/>
        <v>No Growth</v>
      </c>
      <c r="M526" s="130" t="s">
        <v>112</v>
      </c>
      <c r="N526" s="130" t="s">
        <v>101</v>
      </c>
      <c r="O526" s="130" t="s">
        <v>113</v>
      </c>
      <c r="P526" s="130" t="s">
        <v>314</v>
      </c>
      <c r="Q526" s="130" t="s">
        <v>108</v>
      </c>
      <c r="R526" s="130" t="s">
        <v>56</v>
      </c>
      <c r="S526" s="129"/>
      <c r="T526" s="129"/>
      <c r="U526" s="129" t="str">
        <f>VLOOKUP(C526,'Surrogate NP'!A:B,2,FALSE)</f>
        <v>No Growth</v>
      </c>
      <c r="V526" t="str">
        <f t="shared" si="189"/>
        <v>MD-FrederickNo Growth</v>
      </c>
      <c r="W526">
        <f>VLOOKUP(V526,'NP Surrogates-Update 4.7'!A:C,2,FALSE)</f>
        <v>1</v>
      </c>
      <c r="X526">
        <f>VLOOKUP(V526,'NP Surrogates-Update 4.7'!A:C,3,FALSE)</f>
        <v>1</v>
      </c>
      <c r="Y526" t="s">
        <v>3049</v>
      </c>
    </row>
    <row r="527" spans="1:25" hidden="1" outlineLevel="2" x14ac:dyDescent="0.3">
      <c r="A527" s="130" t="s">
        <v>216</v>
      </c>
      <c r="B527" s="130" t="s">
        <v>16</v>
      </c>
      <c r="C527">
        <v>2460600000</v>
      </c>
      <c r="D527" s="131">
        <v>208.276321</v>
      </c>
      <c r="E527" s="129">
        <f t="shared" si="183"/>
        <v>242.48434439963768</v>
      </c>
      <c r="F527" s="129">
        <f t="shared" si="184"/>
        <v>261.64062945255176</v>
      </c>
      <c r="G527" s="131">
        <v>0.57062005753424705</v>
      </c>
      <c r="H527" s="129">
        <f t="shared" si="191"/>
        <v>0.66434066958804894</v>
      </c>
      <c r="I527" s="129">
        <f t="shared" si="192"/>
        <v>0.7168236423357589</v>
      </c>
      <c r="J527" s="129">
        <f t="shared" si="187"/>
        <v>1.1642434590518702</v>
      </c>
      <c r="K527" s="129">
        <f t="shared" si="188"/>
        <v>1.2562187972033161</v>
      </c>
      <c r="L527" s="129" t="str">
        <f t="shared" si="190"/>
        <v>Population</v>
      </c>
      <c r="M527" s="130" t="s">
        <v>112</v>
      </c>
      <c r="N527" s="130" t="s">
        <v>101</v>
      </c>
      <c r="O527" s="130" t="s">
        <v>121</v>
      </c>
      <c r="P527" s="130" t="s">
        <v>122</v>
      </c>
      <c r="Q527" s="130" t="s">
        <v>104</v>
      </c>
      <c r="R527" s="130" t="s">
        <v>56</v>
      </c>
      <c r="S527" s="129"/>
      <c r="T527" s="129"/>
      <c r="U527" s="129" t="str">
        <f>VLOOKUP(C527,'Surrogate NP'!A:B,2,FALSE)</f>
        <v>Population</v>
      </c>
      <c r="V527" t="str">
        <f t="shared" si="189"/>
        <v>MD-FrederickPopulation</v>
      </c>
      <c r="W527">
        <f>VLOOKUP(V527,'NP Surrogates-Update 4.7'!A:C,2,FALSE)</f>
        <v>1.1642434590518702</v>
      </c>
      <c r="X527">
        <f>VLOOKUP(V527,'NP Surrogates-Update 4.7'!A:C,3,FALSE)</f>
        <v>1.2562187972033161</v>
      </c>
      <c r="Y527" t="s">
        <v>3051</v>
      </c>
    </row>
    <row r="528" spans="1:25" hidden="1" outlineLevel="2" x14ac:dyDescent="0.3">
      <c r="A528" s="130" t="s">
        <v>216</v>
      </c>
      <c r="B528" s="130" t="s">
        <v>16</v>
      </c>
      <c r="C528">
        <v>2460400000</v>
      </c>
      <c r="D528" s="131">
        <v>9.4670436020000004</v>
      </c>
      <c r="E528" s="129">
        <f t="shared" si="183"/>
        <v>11.021943590187357</v>
      </c>
      <c r="F528" s="129">
        <f t="shared" si="184"/>
        <v>11.89267812677579</v>
      </c>
      <c r="G528" s="131">
        <v>2.5937105758904101E-2</v>
      </c>
      <c r="H528" s="129">
        <f t="shared" si="191"/>
        <v>3.0197105726540694E-2</v>
      </c>
      <c r="I528" s="129">
        <f t="shared" si="192"/>
        <v>3.2582679799385714E-2</v>
      </c>
      <c r="J528" s="129">
        <f t="shared" si="187"/>
        <v>1.1642434590518702</v>
      </c>
      <c r="K528" s="129">
        <f t="shared" si="188"/>
        <v>1.2562187972033161</v>
      </c>
      <c r="L528" s="129" t="str">
        <f t="shared" si="190"/>
        <v>Population</v>
      </c>
      <c r="M528" s="130" t="s">
        <v>112</v>
      </c>
      <c r="N528" s="130" t="s">
        <v>101</v>
      </c>
      <c r="O528" s="130" t="s">
        <v>121</v>
      </c>
      <c r="P528" s="130" t="s">
        <v>124</v>
      </c>
      <c r="Q528" s="130" t="s">
        <v>104</v>
      </c>
      <c r="R528" s="130" t="s">
        <v>56</v>
      </c>
      <c r="S528" s="129"/>
      <c r="T528" s="129"/>
      <c r="U528" s="129" t="str">
        <f>VLOOKUP(C528,'Surrogate NP'!A:B,2,FALSE)</f>
        <v>Population</v>
      </c>
      <c r="V528" t="str">
        <f t="shared" si="189"/>
        <v>MD-FrederickPopulation</v>
      </c>
      <c r="W528">
        <f>VLOOKUP(V528,'NP Surrogates-Update 4.7'!A:C,2,FALSE)</f>
        <v>1.1642434590518702</v>
      </c>
      <c r="X528">
        <f>VLOOKUP(V528,'NP Surrogates-Update 4.7'!A:C,3,FALSE)</f>
        <v>1.2562187972033161</v>
      </c>
      <c r="Y528" t="s">
        <v>3051</v>
      </c>
    </row>
    <row r="529" spans="1:25" hidden="1" outlineLevel="2" x14ac:dyDescent="0.3">
      <c r="A529" s="130" t="s">
        <v>216</v>
      </c>
      <c r="B529" s="130" t="s">
        <v>16</v>
      </c>
      <c r="C529">
        <v>2460500000</v>
      </c>
      <c r="D529" s="131">
        <v>175.59596289999999</v>
      </c>
      <c r="E529" s="129">
        <f t="shared" si="183"/>
        <v>204.43645124223985</v>
      </c>
      <c r="F529" s="129">
        <f t="shared" si="184"/>
        <v>220.58694930799609</v>
      </c>
      <c r="G529" s="131">
        <v>0.48108482986301399</v>
      </c>
      <c r="H529" s="129">
        <f t="shared" si="191"/>
        <v>0.56009986641709586</v>
      </c>
      <c r="I529" s="129">
        <f t="shared" si="192"/>
        <v>0.60434780632327734</v>
      </c>
      <c r="J529" s="129">
        <f t="shared" si="187"/>
        <v>1.1642434590518702</v>
      </c>
      <c r="K529" s="129">
        <f t="shared" si="188"/>
        <v>1.2562187972033161</v>
      </c>
      <c r="L529" s="129" t="str">
        <f t="shared" si="190"/>
        <v>Population</v>
      </c>
      <c r="M529" s="130" t="s">
        <v>112</v>
      </c>
      <c r="N529" s="130" t="s">
        <v>101</v>
      </c>
      <c r="O529" s="130" t="s">
        <v>121</v>
      </c>
      <c r="P529" s="130" t="s">
        <v>126</v>
      </c>
      <c r="Q529" s="130" t="s">
        <v>104</v>
      </c>
      <c r="R529" s="130" t="s">
        <v>56</v>
      </c>
      <c r="S529" s="129"/>
      <c r="T529" s="129"/>
      <c r="U529" s="129" t="str">
        <f>VLOOKUP(C529,'Surrogate NP'!A:B,2,FALSE)</f>
        <v>Population</v>
      </c>
      <c r="V529" t="str">
        <f t="shared" si="189"/>
        <v>MD-FrederickPopulation</v>
      </c>
      <c r="W529">
        <f>VLOOKUP(V529,'NP Surrogates-Update 4.7'!A:C,2,FALSE)</f>
        <v>1.1642434590518702</v>
      </c>
      <c r="X529">
        <f>VLOOKUP(V529,'NP Surrogates-Update 4.7'!A:C,3,FALSE)</f>
        <v>1.2562187972033161</v>
      </c>
      <c r="Y529" t="s">
        <v>3051</v>
      </c>
    </row>
    <row r="530" spans="1:25" hidden="1" outlineLevel="2" x14ac:dyDescent="0.3">
      <c r="A530" s="130" t="s">
        <v>216</v>
      </c>
      <c r="B530" s="130" t="s">
        <v>16</v>
      </c>
      <c r="C530">
        <v>2460800000</v>
      </c>
      <c r="D530" s="131">
        <v>12.91405735</v>
      </c>
      <c r="E530" s="129">
        <f t="shared" si="183"/>
        <v>15.035106799558228</v>
      </c>
      <c r="F530" s="129">
        <f t="shared" si="184"/>
        <v>16.222881591231644</v>
      </c>
      <c r="G530" s="131">
        <v>3.5380979041095897E-2</v>
      </c>
      <c r="H530" s="129">
        <f t="shared" si="191"/>
        <v>4.1192073423447211E-2</v>
      </c>
      <c r="I530" s="129">
        <f t="shared" si="192"/>
        <v>4.4446250934881221E-2</v>
      </c>
      <c r="J530" s="129">
        <f t="shared" si="187"/>
        <v>1.1642434590518702</v>
      </c>
      <c r="K530" s="129">
        <f t="shared" si="188"/>
        <v>1.2562187972033161</v>
      </c>
      <c r="L530" s="129" t="str">
        <f t="shared" si="190"/>
        <v>Population</v>
      </c>
      <c r="M530" s="130" t="s">
        <v>112</v>
      </c>
      <c r="N530" s="130" t="s">
        <v>101</v>
      </c>
      <c r="O530" s="130" t="s">
        <v>121</v>
      </c>
      <c r="P530" s="130" t="s">
        <v>128</v>
      </c>
      <c r="Q530" s="130" t="s">
        <v>104</v>
      </c>
      <c r="R530" s="130" t="s">
        <v>56</v>
      </c>
      <c r="S530" s="129"/>
      <c r="T530" s="129"/>
      <c r="U530" s="129" t="str">
        <f>VLOOKUP(C530,'Surrogate NP'!A:B,2,FALSE)</f>
        <v>Population</v>
      </c>
      <c r="V530" t="str">
        <f t="shared" si="189"/>
        <v>MD-FrederickPopulation</v>
      </c>
      <c r="W530">
        <f>VLOOKUP(V530,'NP Surrogates-Update 4.7'!A:C,2,FALSE)</f>
        <v>1.1642434590518702</v>
      </c>
      <c r="X530">
        <f>VLOOKUP(V530,'NP Surrogates-Update 4.7'!A:C,3,FALSE)</f>
        <v>1.2562187972033161</v>
      </c>
      <c r="Y530" t="s">
        <v>3051</v>
      </c>
    </row>
    <row r="531" spans="1:25" hidden="1" outlineLevel="2" x14ac:dyDescent="0.3">
      <c r="A531" s="130" t="s">
        <v>216</v>
      </c>
      <c r="B531" s="130" t="s">
        <v>16</v>
      </c>
      <c r="C531">
        <v>2460200000</v>
      </c>
      <c r="D531" s="131">
        <v>228.87127129999999</v>
      </c>
      <c r="E531" s="129">
        <f t="shared" si="183"/>
        <v>266.46188057591104</v>
      </c>
      <c r="F531" s="129">
        <f t="shared" si="184"/>
        <v>287.51239314687984</v>
      </c>
      <c r="G531" s="131">
        <v>0.62704457890411003</v>
      </c>
      <c r="H531" s="129">
        <f t="shared" si="191"/>
        <v>0.73003254952304442</v>
      </c>
      <c r="I531" s="129">
        <f t="shared" si="192"/>
        <v>0.78770518670378098</v>
      </c>
      <c r="J531" s="129">
        <f t="shared" si="187"/>
        <v>1.1642434590518702</v>
      </c>
      <c r="K531" s="129">
        <f t="shared" si="188"/>
        <v>1.2562187972033161</v>
      </c>
      <c r="L531" s="129" t="str">
        <f t="shared" si="190"/>
        <v>Population</v>
      </c>
      <c r="M531" s="130" t="s">
        <v>112</v>
      </c>
      <c r="N531" s="130" t="s">
        <v>101</v>
      </c>
      <c r="O531" s="130" t="s">
        <v>121</v>
      </c>
      <c r="P531" s="130" t="s">
        <v>130</v>
      </c>
      <c r="Q531" s="130" t="s">
        <v>104</v>
      </c>
      <c r="R531" s="130" t="s">
        <v>56</v>
      </c>
      <c r="S531" s="129"/>
      <c r="T531" s="129"/>
      <c r="U531" s="129" t="str">
        <f>VLOOKUP(C531,'Surrogate NP'!A:B,2,FALSE)</f>
        <v>Population</v>
      </c>
      <c r="V531" t="str">
        <f t="shared" si="189"/>
        <v>MD-FrederickPopulation</v>
      </c>
      <c r="W531">
        <f>VLOOKUP(V531,'NP Surrogates-Update 4.7'!A:C,2,FALSE)</f>
        <v>1.1642434590518702</v>
      </c>
      <c r="X531">
        <f>VLOOKUP(V531,'NP Surrogates-Update 4.7'!A:C,3,FALSE)</f>
        <v>1.2562187972033161</v>
      </c>
      <c r="Y531" t="s">
        <v>3051</v>
      </c>
    </row>
    <row r="532" spans="1:25" hidden="1" outlineLevel="2" x14ac:dyDescent="0.3">
      <c r="A532" s="130" t="s">
        <v>216</v>
      </c>
      <c r="B532" s="130" t="s">
        <v>16</v>
      </c>
      <c r="C532">
        <v>2460100000</v>
      </c>
      <c r="D532" s="131">
        <v>368.31093809999999</v>
      </c>
      <c r="E532" s="129">
        <f t="shared" si="183"/>
        <v>428.80360058018323</v>
      </c>
      <c r="F532" s="129">
        <f t="shared" si="184"/>
        <v>462.67912365680701</v>
      </c>
      <c r="G532" s="131">
        <v>1.00907106328767</v>
      </c>
      <c r="H532" s="129">
        <f t="shared" si="191"/>
        <v>1.1748043851511856</v>
      </c>
      <c r="I532" s="129">
        <f t="shared" si="192"/>
        <v>1.2676140374159082</v>
      </c>
      <c r="J532" s="129">
        <f t="shared" si="187"/>
        <v>1.1642434590518702</v>
      </c>
      <c r="K532" s="129">
        <f t="shared" si="188"/>
        <v>1.2562187972033161</v>
      </c>
      <c r="L532" s="129" t="str">
        <f t="shared" si="190"/>
        <v>Population</v>
      </c>
      <c r="M532" s="130" t="s">
        <v>112</v>
      </c>
      <c r="N532" s="130" t="s">
        <v>101</v>
      </c>
      <c r="O532" s="130" t="s">
        <v>121</v>
      </c>
      <c r="P532" s="130" t="s">
        <v>132</v>
      </c>
      <c r="Q532" s="130" t="s">
        <v>104</v>
      </c>
      <c r="R532" s="130" t="s">
        <v>56</v>
      </c>
      <c r="S532" s="129"/>
      <c r="T532" s="129"/>
      <c r="U532" s="129" t="str">
        <f>VLOOKUP(C532,'Surrogate NP'!A:B,2,FALSE)</f>
        <v>Population</v>
      </c>
      <c r="V532" t="str">
        <f t="shared" si="189"/>
        <v>MD-FrederickPopulation</v>
      </c>
      <c r="W532">
        <f>VLOOKUP(V532,'NP Surrogates-Update 4.7'!A:C,2,FALSE)</f>
        <v>1.1642434590518702</v>
      </c>
      <c r="X532">
        <f>VLOOKUP(V532,'NP Surrogates-Update 4.7'!A:C,3,FALSE)</f>
        <v>1.2562187972033161</v>
      </c>
      <c r="Y532" t="s">
        <v>3051</v>
      </c>
    </row>
    <row r="533" spans="1:25" hidden="1" outlineLevel="2" x14ac:dyDescent="0.3">
      <c r="A533" s="130" t="s">
        <v>216</v>
      </c>
      <c r="B533" s="130" t="s">
        <v>16</v>
      </c>
      <c r="C533">
        <v>2460030999</v>
      </c>
      <c r="D533" s="131">
        <v>5.3032199999999996</v>
      </c>
      <c r="E533" s="129">
        <f t="shared" ref="E533:E590" si="193">D533*J533</f>
        <v>6.1742391969130583</v>
      </c>
      <c r="F533" s="129">
        <f t="shared" ref="F533:F590" si="194">D533*K533</f>
        <v>6.6620046497045697</v>
      </c>
      <c r="G533" s="131">
        <v>1.4529369863013701E-2</v>
      </c>
      <c r="H533" s="129">
        <f t="shared" si="191"/>
        <v>1.6915723827159067E-2</v>
      </c>
      <c r="I533" s="129">
        <f t="shared" si="192"/>
        <v>1.825206753343718E-2</v>
      </c>
      <c r="J533" s="129">
        <f t="shared" si="187"/>
        <v>1.1642434590518702</v>
      </c>
      <c r="K533" s="129">
        <f t="shared" si="188"/>
        <v>1.2562187972033161</v>
      </c>
      <c r="L533" s="129" t="str">
        <f t="shared" si="190"/>
        <v>Population</v>
      </c>
      <c r="M533" s="130" t="s">
        <v>112</v>
      </c>
      <c r="N533" s="130" t="s">
        <v>101</v>
      </c>
      <c r="O533" s="130" t="s">
        <v>121</v>
      </c>
      <c r="P533" s="130" t="s">
        <v>134</v>
      </c>
      <c r="Q533" s="130" t="s">
        <v>135</v>
      </c>
      <c r="R533" s="130" t="s">
        <v>56</v>
      </c>
      <c r="S533" s="129"/>
      <c r="T533" s="129"/>
      <c r="U533" s="129" t="str">
        <f>VLOOKUP(C533,'Surrogate NP'!A:B,2,FALSE)</f>
        <v>Population</v>
      </c>
      <c r="V533" t="str">
        <f t="shared" si="189"/>
        <v>MD-FrederickPopulation</v>
      </c>
      <c r="W533">
        <f>VLOOKUP(V533,'NP Surrogates-Update 4.7'!A:C,2,FALSE)</f>
        <v>1.1642434590518702</v>
      </c>
      <c r="X533">
        <f>VLOOKUP(V533,'NP Surrogates-Update 4.7'!A:C,3,FALSE)</f>
        <v>1.2562187972033161</v>
      </c>
      <c r="Y533" t="s">
        <v>3051</v>
      </c>
    </row>
    <row r="534" spans="1:25" hidden="1" outlineLevel="2" x14ac:dyDescent="0.3">
      <c r="A534" s="130" t="s">
        <v>216</v>
      </c>
      <c r="B534" s="130" t="s">
        <v>16</v>
      </c>
      <c r="C534">
        <v>2460900000</v>
      </c>
      <c r="D534" s="131">
        <v>5.3032199999999996</v>
      </c>
      <c r="E534" s="129">
        <f t="shared" si="193"/>
        <v>6.1742391969130583</v>
      </c>
      <c r="F534" s="129">
        <f t="shared" si="194"/>
        <v>6.6620046497045697</v>
      </c>
      <c r="G534" s="131">
        <v>1.4529369863013701E-2</v>
      </c>
      <c r="H534" s="129">
        <f t="shared" si="191"/>
        <v>1.6915723827159067E-2</v>
      </c>
      <c r="I534" s="129">
        <f t="shared" si="192"/>
        <v>1.825206753343718E-2</v>
      </c>
      <c r="J534" s="129">
        <f t="shared" si="187"/>
        <v>1.1642434590518702</v>
      </c>
      <c r="K534" s="129">
        <f t="shared" si="188"/>
        <v>1.2562187972033161</v>
      </c>
      <c r="L534" s="129" t="str">
        <f t="shared" si="190"/>
        <v>Population</v>
      </c>
      <c r="M534" s="130" t="s">
        <v>112</v>
      </c>
      <c r="N534" s="130" t="s">
        <v>101</v>
      </c>
      <c r="O534" s="130" t="s">
        <v>121</v>
      </c>
      <c r="P534" s="130" t="s">
        <v>137</v>
      </c>
      <c r="Q534" s="130" t="s">
        <v>104</v>
      </c>
      <c r="R534" s="130" t="s">
        <v>56</v>
      </c>
      <c r="S534" s="129"/>
      <c r="T534" s="129"/>
      <c r="U534" s="129" t="str">
        <f>VLOOKUP(C534,'Surrogate NP'!A:B,2,FALSE)</f>
        <v>Population</v>
      </c>
      <c r="V534" t="str">
        <f t="shared" si="189"/>
        <v>MD-FrederickPopulation</v>
      </c>
      <c r="W534">
        <f>VLOOKUP(V534,'NP Surrogates-Update 4.7'!A:C,2,FALSE)</f>
        <v>1.1642434590518702</v>
      </c>
      <c r="X534">
        <f>VLOOKUP(V534,'NP Surrogates-Update 4.7'!A:C,3,FALSE)</f>
        <v>1.2562187972033161</v>
      </c>
      <c r="Y534" t="s">
        <v>3051</v>
      </c>
    </row>
    <row r="535" spans="1:25" hidden="1" outlineLevel="2" x14ac:dyDescent="0.3">
      <c r="A535" s="130" t="s">
        <v>216</v>
      </c>
      <c r="B535" s="130" t="s">
        <v>16</v>
      </c>
      <c r="C535">
        <v>2401075000</v>
      </c>
      <c r="D535" s="131">
        <v>0.258763982</v>
      </c>
      <c r="E535" s="129">
        <f t="shared" si="193"/>
        <v>0.29605949273703724</v>
      </c>
      <c r="F535" s="129">
        <f t="shared" si="194"/>
        <v>0.31693250891398805</v>
      </c>
      <c r="G535" s="131">
        <v>9.9524608461538499E-4</v>
      </c>
      <c r="H535" s="129">
        <f t="shared" si="191"/>
        <v>1.1386903566809128E-3</v>
      </c>
      <c r="I535" s="129">
        <f t="shared" si="192"/>
        <v>1.2189711881307236E-3</v>
      </c>
      <c r="J535" s="129">
        <f t="shared" si="187"/>
        <v>1.1441294512813505</v>
      </c>
      <c r="K535" s="129">
        <f t="shared" si="188"/>
        <v>1.2247937540008487</v>
      </c>
      <c r="L535" s="129" t="str">
        <f t="shared" si="190"/>
        <v>Employment</v>
      </c>
      <c r="M535" s="130" t="s">
        <v>24</v>
      </c>
      <c r="N535" s="130" t="s">
        <v>101</v>
      </c>
      <c r="O535" s="130" t="s">
        <v>139</v>
      </c>
      <c r="P535" s="130" t="s">
        <v>140</v>
      </c>
      <c r="Q535" s="130" t="s">
        <v>104</v>
      </c>
      <c r="R535" s="130" t="s">
        <v>56</v>
      </c>
      <c r="S535" s="129"/>
      <c r="T535" s="129"/>
      <c r="U535" s="129" t="str">
        <f>VLOOKUP(C535,'Surrogate NP'!A:B,2,FALSE)</f>
        <v>Employment</v>
      </c>
      <c r="V535" t="str">
        <f t="shared" si="189"/>
        <v>MD-FrederickEmployment</v>
      </c>
      <c r="W535">
        <f>VLOOKUP(V535,'NP Surrogates-Update 4.7'!A:C,2,FALSE)</f>
        <v>1.1441294512813505</v>
      </c>
      <c r="X535">
        <f>VLOOKUP(V535,'NP Surrogates-Update 4.7'!A:C,3,FALSE)</f>
        <v>1.2247937540008487</v>
      </c>
      <c r="Y535" t="s">
        <v>3053</v>
      </c>
    </row>
    <row r="536" spans="1:25" hidden="1" outlineLevel="2" x14ac:dyDescent="0.3">
      <c r="A536" s="130" t="s">
        <v>216</v>
      </c>
      <c r="B536" s="130" t="s">
        <v>16</v>
      </c>
      <c r="C536">
        <v>2401001000</v>
      </c>
      <c r="D536" s="131">
        <v>165.35544669999999</v>
      </c>
      <c r="E536" s="129">
        <f t="shared" si="193"/>
        <v>192.51399723907514</v>
      </c>
      <c r="F536" s="129">
        <f t="shared" si="194"/>
        <v>207.72262036449104</v>
      </c>
      <c r="G536" s="131">
        <v>0.63598248730769202</v>
      </c>
      <c r="H536" s="129">
        <f t="shared" si="191"/>
        <v>0.74043845091951954</v>
      </c>
      <c r="I536" s="129">
        <f t="shared" si="192"/>
        <v>0.79893315524804209</v>
      </c>
      <c r="J536" s="129">
        <f t="shared" si="187"/>
        <v>1.1642434590518702</v>
      </c>
      <c r="K536" s="129">
        <f t="shared" si="188"/>
        <v>1.2562187972033161</v>
      </c>
      <c r="L536" s="129" t="str">
        <f t="shared" si="190"/>
        <v>Population</v>
      </c>
      <c r="M536" s="130" t="s">
        <v>142</v>
      </c>
      <c r="N536" s="130" t="s">
        <v>101</v>
      </c>
      <c r="O536" s="130" t="s">
        <v>139</v>
      </c>
      <c r="P536" s="130" t="s">
        <v>143</v>
      </c>
      <c r="Q536" s="130" t="s">
        <v>104</v>
      </c>
      <c r="R536" s="130" t="s">
        <v>56</v>
      </c>
      <c r="S536" s="129"/>
      <c r="T536" s="129"/>
      <c r="U536" s="129" t="str">
        <f>VLOOKUP(C536,'Surrogate NP'!A:B,2,FALSE)</f>
        <v>Population</v>
      </c>
      <c r="V536" t="str">
        <f t="shared" si="189"/>
        <v>MD-FrederickPopulation</v>
      </c>
      <c r="W536">
        <f>VLOOKUP(V536,'NP Surrogates-Update 4.7'!A:C,2,FALSE)</f>
        <v>1.1642434590518702</v>
      </c>
      <c r="X536">
        <f>VLOOKUP(V536,'NP Surrogates-Update 4.7'!A:C,3,FALSE)</f>
        <v>1.2562187972033161</v>
      </c>
      <c r="Y536" t="s">
        <v>3051</v>
      </c>
    </row>
    <row r="537" spans="1:25" hidden="1" outlineLevel="2" x14ac:dyDescent="0.3">
      <c r="A537" s="130" t="s">
        <v>216</v>
      </c>
      <c r="B537" s="130" t="s">
        <v>16</v>
      </c>
      <c r="C537">
        <v>2401005000</v>
      </c>
      <c r="D537" s="131">
        <v>29.462692409999999</v>
      </c>
      <c r="E537" s="129">
        <f t="shared" si="193"/>
        <v>33.709134100324505</v>
      </c>
      <c r="F537" s="129">
        <f t="shared" si="194"/>
        <v>36.085721639816207</v>
      </c>
      <c r="G537" s="131">
        <v>0.11331804773076901</v>
      </c>
      <c r="H537" s="129">
        <f t="shared" si="191"/>
        <v>0.12965051577047862</v>
      </c>
      <c r="I537" s="129">
        <f t="shared" si="192"/>
        <v>0.13879123707621593</v>
      </c>
      <c r="J537" s="129">
        <f t="shared" si="187"/>
        <v>1.1441294512813505</v>
      </c>
      <c r="K537" s="129">
        <f t="shared" si="188"/>
        <v>1.2247937540008487</v>
      </c>
      <c r="L537" s="129" t="str">
        <f t="shared" si="190"/>
        <v>Employment</v>
      </c>
      <c r="M537" s="130" t="s">
        <v>24</v>
      </c>
      <c r="N537" s="130" t="s">
        <v>101</v>
      </c>
      <c r="O537" s="130" t="s">
        <v>139</v>
      </c>
      <c r="P537" s="130" t="s">
        <v>145</v>
      </c>
      <c r="Q537" s="130" t="s">
        <v>104</v>
      </c>
      <c r="R537" s="130" t="s">
        <v>56</v>
      </c>
      <c r="S537" s="129"/>
      <c r="T537" s="129"/>
      <c r="U537" s="129" t="str">
        <f>VLOOKUP(C537,'Surrogate NP'!A:B,2,FALSE)</f>
        <v>Employment</v>
      </c>
      <c r="V537" t="str">
        <f t="shared" si="189"/>
        <v>MD-FrederickEmployment</v>
      </c>
      <c r="W537">
        <f>VLOOKUP(V537,'NP Surrogates-Update 4.7'!A:C,2,FALSE)</f>
        <v>1.1441294512813505</v>
      </c>
      <c r="X537">
        <f>VLOOKUP(V537,'NP Surrogates-Update 4.7'!A:C,3,FALSE)</f>
        <v>1.2247937540008487</v>
      </c>
      <c r="Y537" t="s">
        <v>3053</v>
      </c>
    </row>
    <row r="538" spans="1:25" hidden="1" outlineLevel="2" x14ac:dyDescent="0.3">
      <c r="A538" s="130" t="s">
        <v>216</v>
      </c>
      <c r="B538" s="130" t="s">
        <v>16</v>
      </c>
      <c r="C538">
        <v>2401065000</v>
      </c>
      <c r="D538" s="131">
        <v>0.198023215</v>
      </c>
      <c r="E538" s="129">
        <f t="shared" si="193"/>
        <v>0.22656419231891889</v>
      </c>
      <c r="F538" s="129">
        <f t="shared" si="194"/>
        <v>0.24253759687916718</v>
      </c>
      <c r="G538" s="131">
        <v>7.6162775E-4</v>
      </c>
      <c r="H538" s="129">
        <f t="shared" si="191"/>
        <v>8.7140073968814953E-4</v>
      </c>
      <c r="I538" s="129">
        <f t="shared" si="192"/>
        <v>9.3283691107371987E-4</v>
      </c>
      <c r="J538" s="129">
        <f t="shared" si="187"/>
        <v>1.1441294512813505</v>
      </c>
      <c r="K538" s="129">
        <f t="shared" si="188"/>
        <v>1.2247937540008487</v>
      </c>
      <c r="L538" s="129" t="str">
        <f t="shared" si="190"/>
        <v>Employment</v>
      </c>
      <c r="M538" s="130" t="s">
        <v>24</v>
      </c>
      <c r="N538" s="130" t="s">
        <v>101</v>
      </c>
      <c r="O538" s="130" t="s">
        <v>139</v>
      </c>
      <c r="P538" s="130" t="s">
        <v>386</v>
      </c>
      <c r="Q538" s="130" t="s">
        <v>104</v>
      </c>
      <c r="R538" s="130" t="s">
        <v>56</v>
      </c>
      <c r="S538" s="129"/>
      <c r="T538" s="129"/>
      <c r="U538" s="129" t="str">
        <f>VLOOKUP(C538,'Surrogate NP'!A:B,2,FALSE)</f>
        <v>Employment</v>
      </c>
      <c r="V538" t="str">
        <f t="shared" si="189"/>
        <v>MD-FrederickEmployment</v>
      </c>
      <c r="W538">
        <f>VLOOKUP(V538,'NP Surrogates-Update 4.7'!A:C,2,FALSE)</f>
        <v>1.1441294512813505</v>
      </c>
      <c r="X538">
        <f>VLOOKUP(V538,'NP Surrogates-Update 4.7'!A:C,3,FALSE)</f>
        <v>1.2247937540008487</v>
      </c>
      <c r="Y538" t="s">
        <v>3053</v>
      </c>
    </row>
    <row r="539" spans="1:25" hidden="1" outlineLevel="2" x14ac:dyDescent="0.3">
      <c r="A539" s="130" t="s">
        <v>216</v>
      </c>
      <c r="B539" s="130" t="s">
        <v>16</v>
      </c>
      <c r="C539">
        <v>2401015000</v>
      </c>
      <c r="D539" s="131">
        <v>2.9056172469999999</v>
      </c>
      <c r="E539" s="129">
        <f t="shared" si="193"/>
        <v>3.3244022664437383</v>
      </c>
      <c r="F539" s="129">
        <f t="shared" si="194"/>
        <v>3.5587818556427409</v>
      </c>
      <c r="G539" s="131">
        <v>1.1175450950000001E-2</v>
      </c>
      <c r="H539" s="129">
        <f t="shared" si="191"/>
        <v>1.2786162563245147E-2</v>
      </c>
      <c r="I539" s="129">
        <f t="shared" si="192"/>
        <v>1.3687622521702851E-2</v>
      </c>
      <c r="J539" s="129">
        <f t="shared" si="187"/>
        <v>1.1441294512813505</v>
      </c>
      <c r="K539" s="129">
        <f t="shared" si="188"/>
        <v>1.2247937540008487</v>
      </c>
      <c r="L539" s="129" t="str">
        <f t="shared" si="190"/>
        <v>Employment</v>
      </c>
      <c r="M539" s="130" t="s">
        <v>24</v>
      </c>
      <c r="N539" s="130" t="s">
        <v>101</v>
      </c>
      <c r="O539" s="130" t="s">
        <v>139</v>
      </c>
      <c r="P539" s="130" t="s">
        <v>316</v>
      </c>
      <c r="Q539" s="130" t="s">
        <v>104</v>
      </c>
      <c r="R539" s="130" t="s">
        <v>56</v>
      </c>
      <c r="S539" s="129"/>
      <c r="T539" s="129"/>
      <c r="U539" s="129" t="str">
        <f>VLOOKUP(C539,'Surrogate NP'!A:B,2,FALSE)</f>
        <v>Employment</v>
      </c>
      <c r="V539" t="str">
        <f t="shared" si="189"/>
        <v>MD-FrederickEmployment</v>
      </c>
      <c r="W539">
        <f>VLOOKUP(V539,'NP Surrogates-Update 4.7'!A:C,2,FALSE)</f>
        <v>1.1441294512813505</v>
      </c>
      <c r="X539">
        <f>VLOOKUP(V539,'NP Surrogates-Update 4.7'!A:C,3,FALSE)</f>
        <v>1.2247937540008487</v>
      </c>
      <c r="Y539" t="s">
        <v>3053</v>
      </c>
    </row>
    <row r="540" spans="1:25" hidden="1" outlineLevel="2" x14ac:dyDescent="0.3">
      <c r="A540" s="130" t="s">
        <v>216</v>
      </c>
      <c r="B540" s="130" t="s">
        <v>16</v>
      </c>
      <c r="C540">
        <v>2401100000</v>
      </c>
      <c r="D540" s="131">
        <v>45.860068920000003</v>
      </c>
      <c r="E540" s="129">
        <f t="shared" si="193"/>
        <v>53.392285271777972</v>
      </c>
      <c r="F540" s="129">
        <f t="shared" si="194"/>
        <v>57.61028061834358</v>
      </c>
      <c r="G540" s="131">
        <v>0.23282804220923101</v>
      </c>
      <c r="H540" s="129">
        <f t="shared" si="191"/>
        <v>0.27106852522594993</v>
      </c>
      <c r="I540" s="129">
        <f t="shared" si="192"/>
        <v>0.29248296313928307</v>
      </c>
      <c r="J540" s="129">
        <f t="shared" si="187"/>
        <v>1.1642434590518702</v>
      </c>
      <c r="K540" s="129">
        <f t="shared" si="188"/>
        <v>1.2562187972033161</v>
      </c>
      <c r="L540" s="129" t="str">
        <f t="shared" si="190"/>
        <v>Population</v>
      </c>
      <c r="M540" s="130" t="s">
        <v>24</v>
      </c>
      <c r="N540" s="130" t="s">
        <v>101</v>
      </c>
      <c r="O540" s="130" t="s">
        <v>139</v>
      </c>
      <c r="P540" s="130" t="s">
        <v>147</v>
      </c>
      <c r="Q540" s="130" t="s">
        <v>104</v>
      </c>
      <c r="R540" s="130" t="s">
        <v>56</v>
      </c>
      <c r="S540" s="129"/>
      <c r="T540" s="129"/>
      <c r="U540" s="129" t="str">
        <f>VLOOKUP(C540,'Surrogate NP'!A:B,2,FALSE)</f>
        <v>Population</v>
      </c>
      <c r="V540" t="str">
        <f t="shared" si="189"/>
        <v>MD-FrederickPopulation</v>
      </c>
      <c r="W540">
        <f>VLOOKUP(V540,'NP Surrogates-Update 4.7'!A:C,2,FALSE)</f>
        <v>1.1642434590518702</v>
      </c>
      <c r="X540">
        <f>VLOOKUP(V540,'NP Surrogates-Update 4.7'!A:C,3,FALSE)</f>
        <v>1.2562187972033161</v>
      </c>
      <c r="Y540" t="s">
        <v>3051</v>
      </c>
    </row>
    <row r="541" spans="1:25" hidden="1" outlineLevel="2" x14ac:dyDescent="0.3">
      <c r="A541" s="130" t="s">
        <v>216</v>
      </c>
      <c r="B541" s="130" t="s">
        <v>16</v>
      </c>
      <c r="C541">
        <v>2401090000</v>
      </c>
      <c r="D541" s="131">
        <v>2.5415185710000001</v>
      </c>
      <c r="E541" s="129">
        <f t="shared" si="193"/>
        <v>2.907826248059592</v>
      </c>
      <c r="F541" s="129">
        <f t="shared" si="194"/>
        <v>3.1128360714379624</v>
      </c>
      <c r="G541" s="131">
        <v>9.77507142692308E-3</v>
      </c>
      <c r="H541" s="129">
        <f t="shared" si="191"/>
        <v>1.1183947107921512E-2</v>
      </c>
      <c r="I541" s="129">
        <f t="shared" si="192"/>
        <v>1.1972446428607552E-2</v>
      </c>
      <c r="J541" s="129">
        <f t="shared" si="187"/>
        <v>1.1441294512813505</v>
      </c>
      <c r="K541" s="129">
        <f t="shared" si="188"/>
        <v>1.2247937540008487</v>
      </c>
      <c r="L541" s="129" t="str">
        <f t="shared" si="190"/>
        <v>Employment</v>
      </c>
      <c r="M541" s="130" t="s">
        <v>24</v>
      </c>
      <c r="N541" s="130" t="s">
        <v>101</v>
      </c>
      <c r="O541" s="130" t="s">
        <v>139</v>
      </c>
      <c r="P541" s="130" t="s">
        <v>324</v>
      </c>
      <c r="Q541" s="130" t="s">
        <v>104</v>
      </c>
      <c r="R541" s="130" t="s">
        <v>56</v>
      </c>
      <c r="S541" s="129"/>
      <c r="T541" s="129"/>
      <c r="U541" s="129" t="str">
        <f>VLOOKUP(C541,'Surrogate NP'!A:B,2,FALSE)</f>
        <v>Employment</v>
      </c>
      <c r="V541" t="str">
        <f t="shared" si="189"/>
        <v>MD-FrederickEmployment</v>
      </c>
      <c r="W541">
        <f>VLOOKUP(V541,'NP Surrogates-Update 4.7'!A:C,2,FALSE)</f>
        <v>1.1441294512813505</v>
      </c>
      <c r="X541">
        <f>VLOOKUP(V541,'NP Surrogates-Update 4.7'!A:C,3,FALSE)</f>
        <v>1.2247937540008487</v>
      </c>
      <c r="Y541" t="s">
        <v>3053</v>
      </c>
    </row>
    <row r="542" spans="1:25" hidden="1" outlineLevel="2" x14ac:dyDescent="0.3">
      <c r="A542" s="130" t="s">
        <v>216</v>
      </c>
      <c r="B542" s="130" t="s">
        <v>16</v>
      </c>
      <c r="C542">
        <v>2401200000</v>
      </c>
      <c r="D542" s="131">
        <v>28.912742309999999</v>
      </c>
      <c r="E542" s="129">
        <f t="shared" si="193"/>
        <v>33.661471117669755</v>
      </c>
      <c r="F542" s="129">
        <f t="shared" si="194"/>
        <v>36.320730368517623</v>
      </c>
      <c r="G542" s="131">
        <v>0.14678776865076901</v>
      </c>
      <c r="H542" s="129">
        <f t="shared" si="191"/>
        <v>0.17089669952047698</v>
      </c>
      <c r="I542" s="129">
        <f t="shared" si="192"/>
        <v>0.18439755417862766</v>
      </c>
      <c r="J542" s="129">
        <f t="shared" si="187"/>
        <v>1.1642434590518702</v>
      </c>
      <c r="K542" s="129">
        <f t="shared" si="188"/>
        <v>1.2562187972033161</v>
      </c>
      <c r="L542" s="129" t="str">
        <f t="shared" si="190"/>
        <v>Population</v>
      </c>
      <c r="M542" s="130" t="s">
        <v>24</v>
      </c>
      <c r="N542" s="130" t="s">
        <v>101</v>
      </c>
      <c r="O542" s="130" t="s">
        <v>139</v>
      </c>
      <c r="P542" s="130" t="s">
        <v>149</v>
      </c>
      <c r="Q542" s="130" t="s">
        <v>104</v>
      </c>
      <c r="R542" s="130" t="s">
        <v>56</v>
      </c>
      <c r="S542" s="129"/>
      <c r="T542" s="129"/>
      <c r="U542" s="129" t="str">
        <f>VLOOKUP(C542,'Surrogate NP'!A:B,2,FALSE)</f>
        <v>Population</v>
      </c>
      <c r="V542" t="str">
        <f t="shared" si="189"/>
        <v>MD-FrederickPopulation</v>
      </c>
      <c r="W542">
        <f>VLOOKUP(V542,'NP Surrogates-Update 4.7'!A:C,2,FALSE)</f>
        <v>1.1642434590518702</v>
      </c>
      <c r="X542">
        <f>VLOOKUP(V542,'NP Surrogates-Update 4.7'!A:C,3,FALSE)</f>
        <v>1.2562187972033161</v>
      </c>
      <c r="Y542" t="s">
        <v>3051</v>
      </c>
    </row>
    <row r="543" spans="1:25" hidden="1" outlineLevel="2" x14ac:dyDescent="0.3">
      <c r="A543" s="130" t="s">
        <v>216</v>
      </c>
      <c r="B543" s="130" t="s">
        <v>16</v>
      </c>
      <c r="C543">
        <v>2401008000</v>
      </c>
      <c r="D543" s="131">
        <v>51.895448250000001</v>
      </c>
      <c r="E543" s="129">
        <f t="shared" si="193"/>
        <v>59.375110730272219</v>
      </c>
      <c r="F543" s="129">
        <f t="shared" si="194"/>
        <v>63.561220877674273</v>
      </c>
      <c r="G543" s="131">
        <v>0.199597877884615</v>
      </c>
      <c r="H543" s="129">
        <f t="shared" si="191"/>
        <v>0.22836581050104657</v>
      </c>
      <c r="I543" s="129">
        <f t="shared" si="192"/>
        <v>0.24446623414490057</v>
      </c>
      <c r="J543" s="129">
        <f t="shared" si="187"/>
        <v>1.1441294512813505</v>
      </c>
      <c r="K543" s="129">
        <f t="shared" si="188"/>
        <v>1.2247937540008487</v>
      </c>
      <c r="L543" s="129" t="str">
        <f t="shared" si="190"/>
        <v>Employment</v>
      </c>
      <c r="M543" s="130" t="s">
        <v>24</v>
      </c>
      <c r="N543" s="130" t="s">
        <v>101</v>
      </c>
      <c r="O543" s="130" t="s">
        <v>139</v>
      </c>
      <c r="P543" s="130" t="s">
        <v>151</v>
      </c>
      <c r="Q543" s="130" t="s">
        <v>104</v>
      </c>
      <c r="R543" s="130" t="s">
        <v>56</v>
      </c>
      <c r="S543" s="129"/>
      <c r="T543" s="129"/>
      <c r="U543" s="129" t="str">
        <f>VLOOKUP(C543,'Surrogate NP'!A:B,2,FALSE)</f>
        <v>Employment</v>
      </c>
      <c r="V543" t="str">
        <f t="shared" si="189"/>
        <v>MD-FrederickEmployment</v>
      </c>
      <c r="W543">
        <f>VLOOKUP(V543,'NP Surrogates-Update 4.7'!A:C,2,FALSE)</f>
        <v>1.1441294512813505</v>
      </c>
      <c r="X543">
        <f>VLOOKUP(V543,'NP Surrogates-Update 4.7'!A:C,3,FALSE)</f>
        <v>1.2247937540008487</v>
      </c>
      <c r="Y543" t="s">
        <v>3053</v>
      </c>
    </row>
    <row r="544" spans="1:25" hidden="1" outlineLevel="2" x14ac:dyDescent="0.3">
      <c r="A544" s="130" t="s">
        <v>216</v>
      </c>
      <c r="B544" s="130" t="s">
        <v>16</v>
      </c>
      <c r="C544">
        <v>2401020000</v>
      </c>
      <c r="D544" s="131">
        <v>6.6208188979999996</v>
      </c>
      <c r="E544" s="129">
        <f t="shared" si="193"/>
        <v>7.5750738928019352</v>
      </c>
      <c r="F544" s="129">
        <f t="shared" si="194"/>
        <v>8.1091376326411808</v>
      </c>
      <c r="G544" s="131">
        <v>2.5464688069230801E-2</v>
      </c>
      <c r="H544" s="129">
        <f t="shared" si="191"/>
        <v>2.9134899587699787E-2</v>
      </c>
      <c r="I544" s="129">
        <f t="shared" si="192"/>
        <v>3.1188990894773814E-2</v>
      </c>
      <c r="J544" s="129">
        <f t="shared" si="187"/>
        <v>1.1441294512813505</v>
      </c>
      <c r="K544" s="129">
        <f t="shared" si="188"/>
        <v>1.2247937540008487</v>
      </c>
      <c r="L544" s="129" t="str">
        <f t="shared" si="190"/>
        <v>Employment</v>
      </c>
      <c r="M544" s="130" t="s">
        <v>24</v>
      </c>
      <c r="N544" s="130" t="s">
        <v>101</v>
      </c>
      <c r="O544" s="130" t="s">
        <v>139</v>
      </c>
      <c r="P544" s="130" t="s">
        <v>153</v>
      </c>
      <c r="Q544" s="130" t="s">
        <v>104</v>
      </c>
      <c r="R544" s="130" t="s">
        <v>56</v>
      </c>
      <c r="S544" s="129"/>
      <c r="T544" s="129"/>
      <c r="U544" s="129" t="str">
        <f>VLOOKUP(C544,'Surrogate NP'!A:B,2,FALSE)</f>
        <v>Employment</v>
      </c>
      <c r="V544" t="str">
        <f t="shared" si="189"/>
        <v>MD-FrederickEmployment</v>
      </c>
      <c r="W544">
        <f>VLOOKUP(V544,'NP Surrogates-Update 4.7'!A:C,2,FALSE)</f>
        <v>1.1441294512813505</v>
      </c>
      <c r="X544">
        <f>VLOOKUP(V544,'NP Surrogates-Update 4.7'!A:C,3,FALSE)</f>
        <v>1.2247937540008487</v>
      </c>
      <c r="Y544" t="s">
        <v>3053</v>
      </c>
    </row>
    <row r="545" spans="1:25" hidden="1" outlineLevel="2" x14ac:dyDescent="0.3">
      <c r="A545" s="130" t="s">
        <v>216</v>
      </c>
      <c r="B545" s="130" t="s">
        <v>16</v>
      </c>
      <c r="C545">
        <v>2103004001</v>
      </c>
      <c r="D545" s="131">
        <v>0.10649856955796499</v>
      </c>
      <c r="E545" s="129">
        <f t="shared" si="193"/>
        <v>0.12184814995060322</v>
      </c>
      <c r="F545" s="129">
        <f t="shared" si="194"/>
        <v>0.13043878280462046</v>
      </c>
      <c r="G545" s="131">
        <v>3.89590904171E-7</v>
      </c>
      <c r="H545" s="129">
        <f t="shared" si="191"/>
        <v>4.4574242741337144E-7</v>
      </c>
      <c r="I545" s="129">
        <f t="shared" si="192"/>
        <v>4.7716850604418395E-7</v>
      </c>
      <c r="J545" s="129">
        <f t="shared" si="187"/>
        <v>1.1441294512813505</v>
      </c>
      <c r="K545" s="129">
        <f t="shared" si="188"/>
        <v>1.2247937540008487</v>
      </c>
      <c r="L545" s="129" t="str">
        <f t="shared" si="190"/>
        <v>Employment</v>
      </c>
      <c r="M545" s="130" t="s">
        <v>28</v>
      </c>
      <c r="N545" s="130" t="s">
        <v>155</v>
      </c>
      <c r="O545" s="130" t="s">
        <v>35</v>
      </c>
      <c r="P545" s="130" t="s">
        <v>29</v>
      </c>
      <c r="Q545" s="130" t="s">
        <v>328</v>
      </c>
      <c r="R545" s="130" t="s">
        <v>56</v>
      </c>
      <c r="S545" s="129"/>
      <c r="T545" s="129"/>
      <c r="U545" s="129" t="str">
        <f>VLOOKUP(C545,'Surrogate NP'!A:B,2,FALSE)</f>
        <v>Employment</v>
      </c>
      <c r="V545" t="str">
        <f t="shared" si="189"/>
        <v>MD-FrederickEmployment</v>
      </c>
      <c r="W545">
        <f>VLOOKUP(V545,'NP Surrogates-Update 4.7'!A:C,2,FALSE)</f>
        <v>1.1441294512813505</v>
      </c>
      <c r="X545">
        <f>VLOOKUP(V545,'NP Surrogates-Update 4.7'!A:C,3,FALSE)</f>
        <v>1.2247937540008487</v>
      </c>
      <c r="Y545" t="s">
        <v>3053</v>
      </c>
    </row>
    <row r="546" spans="1:25" hidden="1" outlineLevel="2" x14ac:dyDescent="0.3">
      <c r="A546" s="130" t="s">
        <v>216</v>
      </c>
      <c r="B546" s="130" t="s">
        <v>16</v>
      </c>
      <c r="C546">
        <v>2103004002</v>
      </c>
      <c r="D546" s="131">
        <v>0.69240550608840701</v>
      </c>
      <c r="E546" s="129">
        <f t="shared" si="193"/>
        <v>0.79220153174511487</v>
      </c>
      <c r="F546" s="129">
        <f t="shared" si="194"/>
        <v>0.84805393909287752</v>
      </c>
      <c r="G546" s="131">
        <v>2.5329437596167801E-6</v>
      </c>
      <c r="H546" s="129">
        <f t="shared" si="191"/>
        <v>2.8980155538168676E-6</v>
      </c>
      <c r="I546" s="129">
        <f t="shared" si="192"/>
        <v>3.1023336960140592E-6</v>
      </c>
      <c r="J546" s="129">
        <f t="shared" ref="J546:J592" si="195">W546</f>
        <v>1.1441294512813505</v>
      </c>
      <c r="K546" s="129">
        <f t="shared" ref="K546:K592" si="196">X546</f>
        <v>1.2247937540008487</v>
      </c>
      <c r="L546" s="129" t="str">
        <f t="shared" si="190"/>
        <v>Employment</v>
      </c>
      <c r="M546" s="130" t="s">
        <v>28</v>
      </c>
      <c r="N546" s="130" t="s">
        <v>155</v>
      </c>
      <c r="O546" s="130" t="s">
        <v>35</v>
      </c>
      <c r="P546" s="130" t="s">
        <v>29</v>
      </c>
      <c r="Q546" s="130" t="s">
        <v>330</v>
      </c>
      <c r="R546" s="130" t="s">
        <v>56</v>
      </c>
      <c r="S546" s="129"/>
      <c r="T546" s="129"/>
      <c r="U546" s="129" t="str">
        <f>VLOOKUP(C546,'Surrogate NP'!A:B,2,FALSE)</f>
        <v>Employment</v>
      </c>
      <c r="V546" t="str">
        <f t="shared" si="189"/>
        <v>MD-FrederickEmployment</v>
      </c>
      <c r="W546">
        <f>VLOOKUP(V546,'NP Surrogates-Update 4.7'!A:C,2,FALSE)</f>
        <v>1.1441294512813505</v>
      </c>
      <c r="X546">
        <f>VLOOKUP(V546,'NP Surrogates-Update 4.7'!A:C,3,FALSE)</f>
        <v>1.2247937540008487</v>
      </c>
      <c r="Y546" t="s">
        <v>3053</v>
      </c>
    </row>
    <row r="547" spans="1:25" hidden="1" outlineLevel="2" x14ac:dyDescent="0.3">
      <c r="A547" s="130" t="s">
        <v>216</v>
      </c>
      <c r="B547" s="130" t="s">
        <v>16</v>
      </c>
      <c r="C547">
        <v>2103011000</v>
      </c>
      <c r="D547" s="131">
        <v>2.1890112999999999E-3</v>
      </c>
      <c r="E547" s="129">
        <f t="shared" si="193"/>
        <v>2.5045122975176754E-3</v>
      </c>
      <c r="F547" s="129">
        <f t="shared" si="194"/>
        <v>2.6810873676772779E-3</v>
      </c>
      <c r="G547" s="131">
        <v>8.0077966788404993E-9</v>
      </c>
      <c r="H547" s="129">
        <f t="shared" si="191"/>
        <v>9.1619560201344004E-9</v>
      </c>
      <c r="I547" s="129">
        <f t="shared" si="192"/>
        <v>9.8078993555525833E-9</v>
      </c>
      <c r="J547" s="129">
        <f t="shared" si="195"/>
        <v>1.1441294512813505</v>
      </c>
      <c r="K547" s="129">
        <f t="shared" si="196"/>
        <v>1.2247937540008487</v>
      </c>
      <c r="L547" s="129" t="str">
        <f t="shared" si="190"/>
        <v>Employment</v>
      </c>
      <c r="M547" s="130" t="s">
        <v>28</v>
      </c>
      <c r="N547" s="130" t="s">
        <v>155</v>
      </c>
      <c r="O547" s="130" t="s">
        <v>35</v>
      </c>
      <c r="P547" s="130" t="s">
        <v>332</v>
      </c>
      <c r="Q547" s="130" t="s">
        <v>156</v>
      </c>
      <c r="R547" s="130" t="s">
        <v>56</v>
      </c>
      <c r="S547" s="129"/>
      <c r="T547" s="129"/>
      <c r="U547" s="129" t="str">
        <f>VLOOKUP(C547,'Surrogate NP'!A:B,2,FALSE)</f>
        <v>Employment</v>
      </c>
      <c r="V547" t="str">
        <f t="shared" si="189"/>
        <v>MD-FrederickEmployment</v>
      </c>
      <c r="W547">
        <f>VLOOKUP(V547,'NP Surrogates-Update 4.7'!A:C,2,FALSE)</f>
        <v>1.1441294512813505</v>
      </c>
      <c r="X547">
        <f>VLOOKUP(V547,'NP Surrogates-Update 4.7'!A:C,3,FALSE)</f>
        <v>1.2247937540008487</v>
      </c>
      <c r="Y547" t="s">
        <v>3053</v>
      </c>
    </row>
    <row r="548" spans="1:25" hidden="1" outlineLevel="2" x14ac:dyDescent="0.3">
      <c r="A548" s="130" t="s">
        <v>216</v>
      </c>
      <c r="B548" s="130" t="s">
        <v>16</v>
      </c>
      <c r="C548">
        <v>2103007000</v>
      </c>
      <c r="D548" s="131">
        <v>0.28219188645856502</v>
      </c>
      <c r="E548" s="129">
        <f t="shared" si="193"/>
        <v>0.32286404820988718</v>
      </c>
      <c r="F548" s="129">
        <f t="shared" si="194"/>
        <v>0.34562685996416709</v>
      </c>
      <c r="G548" s="131">
        <v>8.8288195381074097E-4</v>
      </c>
      <c r="H548" s="129">
        <f t="shared" si="191"/>
        <v>1.0101312453596896E-3</v>
      </c>
      <c r="I548" s="129">
        <f t="shared" si="192"/>
        <v>1.0813483025474612E-3</v>
      </c>
      <c r="J548" s="129">
        <f t="shared" si="195"/>
        <v>1.1441294512813505</v>
      </c>
      <c r="K548" s="129">
        <f t="shared" si="196"/>
        <v>1.2247937540008487</v>
      </c>
      <c r="L548" s="129" t="str">
        <f t="shared" si="190"/>
        <v>Employment</v>
      </c>
      <c r="M548" s="130" t="s">
        <v>30</v>
      </c>
      <c r="N548" s="130" t="s">
        <v>155</v>
      </c>
      <c r="O548" s="130" t="s">
        <v>35</v>
      </c>
      <c r="P548" s="130" t="s">
        <v>31</v>
      </c>
      <c r="Q548" s="130" t="s">
        <v>156</v>
      </c>
      <c r="R548" s="130" t="s">
        <v>56</v>
      </c>
      <c r="S548" s="129"/>
      <c r="T548" s="129"/>
      <c r="U548" s="129" t="str">
        <f>VLOOKUP(C548,'Surrogate NP'!A:B,2,FALSE)</f>
        <v>Employment</v>
      </c>
      <c r="V548" t="str">
        <f t="shared" si="189"/>
        <v>MD-FrederickEmployment</v>
      </c>
      <c r="W548">
        <f>VLOOKUP(V548,'NP Surrogates-Update 4.7'!A:C,2,FALSE)</f>
        <v>1.1441294512813505</v>
      </c>
      <c r="X548">
        <f>VLOOKUP(V548,'NP Surrogates-Update 4.7'!A:C,3,FALSE)</f>
        <v>1.2247937540008487</v>
      </c>
      <c r="Y548" t="s">
        <v>3053</v>
      </c>
    </row>
    <row r="549" spans="1:25" hidden="1" outlineLevel="2" x14ac:dyDescent="0.3">
      <c r="A549" s="130" t="s">
        <v>216</v>
      </c>
      <c r="B549" s="130" t="s">
        <v>16</v>
      </c>
      <c r="C549">
        <v>2103006000</v>
      </c>
      <c r="D549" s="131">
        <v>5.6204189067981103</v>
      </c>
      <c r="E549" s="129">
        <f t="shared" si="193"/>
        <v>6.4304867998062498</v>
      </c>
      <c r="F549" s="129">
        <f t="shared" si="194"/>
        <v>6.8838539719146032</v>
      </c>
      <c r="G549" s="131">
        <v>1.75843695860382E-2</v>
      </c>
      <c r="H549" s="129">
        <f t="shared" si="191"/>
        <v>2.0118795125602353E-2</v>
      </c>
      <c r="I549" s="129">
        <f t="shared" si="192"/>
        <v>2.1537226037022076E-2</v>
      </c>
      <c r="J549" s="129">
        <f t="shared" si="195"/>
        <v>1.1441294512813505</v>
      </c>
      <c r="K549" s="129">
        <f t="shared" si="196"/>
        <v>1.2247937540008487</v>
      </c>
      <c r="L549" s="129" t="str">
        <f t="shared" si="190"/>
        <v>Employment</v>
      </c>
      <c r="M549" s="130" t="s">
        <v>32</v>
      </c>
      <c r="N549" s="130" t="s">
        <v>155</v>
      </c>
      <c r="O549" s="130" t="s">
        <v>35</v>
      </c>
      <c r="P549" s="130" t="s">
        <v>33</v>
      </c>
      <c r="Q549" s="130" t="s">
        <v>158</v>
      </c>
      <c r="R549" s="130" t="s">
        <v>56</v>
      </c>
      <c r="S549" s="129"/>
      <c r="T549" s="129"/>
      <c r="U549" s="129" t="str">
        <f>VLOOKUP(C549,'Surrogate NP'!A:B,2,FALSE)</f>
        <v>Employment</v>
      </c>
      <c r="V549" t="str">
        <f t="shared" si="189"/>
        <v>MD-FrederickEmployment</v>
      </c>
      <c r="W549">
        <f>VLOOKUP(V549,'NP Surrogates-Update 4.7'!A:C,2,FALSE)</f>
        <v>1.1441294512813505</v>
      </c>
      <c r="X549">
        <f>VLOOKUP(V549,'NP Surrogates-Update 4.7'!A:C,3,FALSE)</f>
        <v>1.2247937540008487</v>
      </c>
      <c r="Y549" t="s">
        <v>3053</v>
      </c>
    </row>
    <row r="550" spans="1:25" hidden="1" outlineLevel="2" x14ac:dyDescent="0.3">
      <c r="A550" s="130" t="s">
        <v>216</v>
      </c>
      <c r="B550" s="130" t="s">
        <v>16</v>
      </c>
      <c r="C550">
        <v>2103008000</v>
      </c>
      <c r="D550" s="131">
        <v>0.29811474960516898</v>
      </c>
      <c r="E550" s="129">
        <f t="shared" si="193"/>
        <v>0.34108186488463915</v>
      </c>
      <c r="F550" s="129">
        <f t="shared" si="194"/>
        <v>0.36512908329193794</v>
      </c>
      <c r="G550" s="131">
        <v>1.0905573222950601E-6</v>
      </c>
      <c r="H550" s="129">
        <f t="shared" si="191"/>
        <v>1.2477387507483061E-6</v>
      </c>
      <c r="I550" s="129">
        <f t="shared" si="192"/>
        <v>1.3357077967268801E-6</v>
      </c>
      <c r="J550" s="129">
        <f t="shared" si="195"/>
        <v>1.1441294512813505</v>
      </c>
      <c r="K550" s="129">
        <f t="shared" si="196"/>
        <v>1.2247937540008487</v>
      </c>
      <c r="L550" s="129" t="str">
        <f t="shared" si="190"/>
        <v>Employment</v>
      </c>
      <c r="M550" s="130" t="s">
        <v>334</v>
      </c>
      <c r="N550" s="130" t="s">
        <v>155</v>
      </c>
      <c r="O550" s="130" t="s">
        <v>35</v>
      </c>
      <c r="P550" s="130" t="s">
        <v>171</v>
      </c>
      <c r="Q550" s="130" t="s">
        <v>159</v>
      </c>
      <c r="R550" s="130" t="s">
        <v>56</v>
      </c>
      <c r="S550" s="129"/>
      <c r="T550" s="129"/>
      <c r="U550" s="129" t="str">
        <f>VLOOKUP(C550,'Surrogate NP'!A:B,2,FALSE)</f>
        <v>Employment</v>
      </c>
      <c r="V550" t="str">
        <f t="shared" si="189"/>
        <v>MD-FrederickEmployment</v>
      </c>
      <c r="W550">
        <f>VLOOKUP(V550,'NP Surrogates-Update 4.7'!A:C,2,FALSE)</f>
        <v>1.1441294512813505</v>
      </c>
      <c r="X550">
        <f>VLOOKUP(V550,'NP Surrogates-Update 4.7'!A:C,3,FALSE)</f>
        <v>1.2247937540008487</v>
      </c>
      <c r="Y550" t="s">
        <v>3053</v>
      </c>
    </row>
    <row r="551" spans="1:25" hidden="1" outlineLevel="2" x14ac:dyDescent="0.3">
      <c r="A551" s="130" t="s">
        <v>216</v>
      </c>
      <c r="B551" s="130" t="s">
        <v>16</v>
      </c>
      <c r="C551">
        <v>2102001000</v>
      </c>
      <c r="D551" s="131">
        <v>0.17064269083969499</v>
      </c>
      <c r="E551" s="129">
        <f t="shared" si="193"/>
        <v>0.17064269083969499</v>
      </c>
      <c r="F551" s="129">
        <f t="shared" si="194"/>
        <v>0.17064269083969499</v>
      </c>
      <c r="G551" s="131">
        <v>0</v>
      </c>
      <c r="H551" s="129">
        <f t="shared" si="191"/>
        <v>0</v>
      </c>
      <c r="I551" s="129">
        <f t="shared" si="192"/>
        <v>0</v>
      </c>
      <c r="J551" s="129">
        <f t="shared" si="195"/>
        <v>1</v>
      </c>
      <c r="K551" s="129">
        <f t="shared" si="196"/>
        <v>1</v>
      </c>
      <c r="L551" s="129" t="str">
        <f t="shared" si="190"/>
        <v>No Growth</v>
      </c>
      <c r="M551" s="130" t="s">
        <v>336</v>
      </c>
      <c r="N551" s="130" t="s">
        <v>155</v>
      </c>
      <c r="O551" s="130" t="s">
        <v>36</v>
      </c>
      <c r="P551" s="130" t="s">
        <v>337</v>
      </c>
      <c r="Q551" s="130" t="s">
        <v>159</v>
      </c>
      <c r="R551" s="130" t="s">
        <v>56</v>
      </c>
      <c r="S551" s="129"/>
      <c r="T551" s="129"/>
      <c r="U551" s="129" t="str">
        <f>VLOOKUP(C551,'Surrogate NP'!A:B,2,FALSE)</f>
        <v>No Growth</v>
      </c>
      <c r="V551" t="str">
        <f t="shared" si="189"/>
        <v>MD-FrederickNo Growth</v>
      </c>
      <c r="W551">
        <f>VLOOKUP(V551,'NP Surrogates-Update 4.7'!A:C,2,FALSE)</f>
        <v>1</v>
      </c>
      <c r="X551">
        <f>VLOOKUP(V551,'NP Surrogates-Update 4.7'!A:C,3,FALSE)</f>
        <v>1</v>
      </c>
      <c r="Y551" t="s">
        <v>3049</v>
      </c>
    </row>
    <row r="552" spans="1:25" hidden="1" outlineLevel="2" x14ac:dyDescent="0.3">
      <c r="A552" s="130" t="s">
        <v>216</v>
      </c>
      <c r="B552" s="130" t="s">
        <v>16</v>
      </c>
      <c r="C552">
        <v>2102002000</v>
      </c>
      <c r="D552" s="131">
        <v>0.37212924300254502</v>
      </c>
      <c r="E552" s="129">
        <f t="shared" si="193"/>
        <v>0.37212924300254502</v>
      </c>
      <c r="F552" s="129">
        <f t="shared" si="194"/>
        <v>0.37212924300254502</v>
      </c>
      <c r="G552" s="131">
        <v>1.1927219327004599E-3</v>
      </c>
      <c r="H552" s="129">
        <f t="shared" si="191"/>
        <v>1.1927219327004599E-3</v>
      </c>
      <c r="I552" s="129">
        <f t="shared" si="192"/>
        <v>1.1927219327004599E-3</v>
      </c>
      <c r="J552" s="129">
        <f t="shared" si="195"/>
        <v>1</v>
      </c>
      <c r="K552" s="129">
        <f t="shared" si="196"/>
        <v>1</v>
      </c>
      <c r="L552" s="129" t="str">
        <f t="shared" si="190"/>
        <v>No Growth</v>
      </c>
      <c r="M552" s="130" t="s">
        <v>336</v>
      </c>
      <c r="N552" s="130" t="s">
        <v>155</v>
      </c>
      <c r="O552" s="130" t="s">
        <v>36</v>
      </c>
      <c r="P552" s="130" t="s">
        <v>339</v>
      </c>
      <c r="Q552" s="130" t="s">
        <v>159</v>
      </c>
      <c r="R552" s="130" t="s">
        <v>56</v>
      </c>
      <c r="S552" s="129"/>
      <c r="T552" s="129"/>
      <c r="U552" s="129" t="str">
        <f>VLOOKUP(C552,'Surrogate NP'!A:B,2,FALSE)</f>
        <v>No Growth</v>
      </c>
      <c r="V552" t="str">
        <f t="shared" si="189"/>
        <v>MD-FrederickNo Growth</v>
      </c>
      <c r="W552">
        <f>VLOOKUP(V552,'NP Surrogates-Update 4.7'!A:C,2,FALSE)</f>
        <v>1</v>
      </c>
      <c r="X552">
        <f>VLOOKUP(V552,'NP Surrogates-Update 4.7'!A:C,3,FALSE)</f>
        <v>1</v>
      </c>
      <c r="Y552" t="s">
        <v>3049</v>
      </c>
    </row>
    <row r="553" spans="1:25" hidden="1" outlineLevel="2" x14ac:dyDescent="0.3">
      <c r="A553" s="130" t="s">
        <v>216</v>
      </c>
      <c r="B553" s="130" t="s">
        <v>16</v>
      </c>
      <c r="C553">
        <v>2102008000</v>
      </c>
      <c r="D553" s="131">
        <v>0.13589270000000001</v>
      </c>
      <c r="E553" s="129">
        <f t="shared" si="193"/>
        <v>0.13589270000000001</v>
      </c>
      <c r="F553" s="129">
        <f t="shared" si="194"/>
        <v>0.13589270000000001</v>
      </c>
      <c r="G553" s="131">
        <v>4.2466468750000002E-4</v>
      </c>
      <c r="H553" s="129">
        <f t="shared" si="191"/>
        <v>4.2466468750000002E-4</v>
      </c>
      <c r="I553" s="129">
        <f t="shared" si="192"/>
        <v>4.2466468750000002E-4</v>
      </c>
      <c r="J553" s="129">
        <f t="shared" si="195"/>
        <v>1</v>
      </c>
      <c r="K553" s="129">
        <f t="shared" si="196"/>
        <v>1</v>
      </c>
      <c r="L553" s="129" t="str">
        <f t="shared" si="190"/>
        <v>No Growth</v>
      </c>
      <c r="M553" s="130" t="s">
        <v>342</v>
      </c>
      <c r="N553" s="130" t="s">
        <v>155</v>
      </c>
      <c r="O553" s="130" t="s">
        <v>36</v>
      </c>
      <c r="P553" s="130" t="s">
        <v>171</v>
      </c>
      <c r="Q553" s="130" t="s">
        <v>159</v>
      </c>
      <c r="R553" s="130" t="s">
        <v>56</v>
      </c>
      <c r="S553" s="129"/>
      <c r="T553" s="129"/>
      <c r="U553" s="129" t="str">
        <f>VLOOKUP(C553,'Surrogate NP'!A:B,2,FALSE)</f>
        <v>No Growth</v>
      </c>
      <c r="V553" t="str">
        <f t="shared" si="189"/>
        <v>MD-FrederickNo Growth</v>
      </c>
      <c r="W553">
        <f>VLOOKUP(V553,'NP Surrogates-Update 4.7'!A:C,2,FALSE)</f>
        <v>1</v>
      </c>
      <c r="X553">
        <f>VLOOKUP(V553,'NP Surrogates-Update 4.7'!A:C,3,FALSE)</f>
        <v>1</v>
      </c>
      <c r="Y553" t="s">
        <v>3049</v>
      </c>
    </row>
    <row r="554" spans="1:25" hidden="1" outlineLevel="2" x14ac:dyDescent="0.3">
      <c r="A554" s="130" t="s">
        <v>216</v>
      </c>
      <c r="B554" s="130" t="s">
        <v>16</v>
      </c>
      <c r="C554">
        <v>2104004000</v>
      </c>
      <c r="D554" s="131">
        <v>2.0528767999999999</v>
      </c>
      <c r="E554" s="129">
        <f t="shared" si="193"/>
        <v>2.3897807044265926</v>
      </c>
      <c r="F554" s="129">
        <f t="shared" si="194"/>
        <v>2.5774044871065138</v>
      </c>
      <c r="G554" s="131">
        <v>6.5302541007236498E-6</v>
      </c>
      <c r="H554" s="129">
        <f t="shared" si="191"/>
        <v>7.6019541186845754E-6</v>
      </c>
      <c r="I554" s="129">
        <f t="shared" si="192"/>
        <v>8.1987902153460188E-6</v>
      </c>
      <c r="J554" s="129">
        <f t="shared" si="195"/>
        <v>1.1641130653464411</v>
      </c>
      <c r="K554" s="129">
        <f t="shared" si="196"/>
        <v>1.2555086048546673</v>
      </c>
      <c r="L554" s="129" t="str">
        <f t="shared" si="190"/>
        <v>Household</v>
      </c>
      <c r="M554" s="130" t="s">
        <v>161</v>
      </c>
      <c r="N554" s="130" t="s">
        <v>155</v>
      </c>
      <c r="O554" s="130" t="s">
        <v>162</v>
      </c>
      <c r="P554" s="130" t="s">
        <v>29</v>
      </c>
      <c r="Q554" s="130" t="s">
        <v>156</v>
      </c>
      <c r="R554" s="130" t="s">
        <v>56</v>
      </c>
      <c r="S554" s="129"/>
      <c r="T554" s="129"/>
      <c r="U554" s="129" t="str">
        <f>VLOOKUP(C554,'Surrogate NP'!A:B,2,FALSE)</f>
        <v>Household</v>
      </c>
      <c r="V554" t="str">
        <f t="shared" si="189"/>
        <v>MD-FrederickHousehold</v>
      </c>
      <c r="W554">
        <f>VLOOKUP(V554,'NP Surrogates-Update 4.7'!A:C,2,FALSE)</f>
        <v>1.1641130653464411</v>
      </c>
      <c r="X554">
        <f>VLOOKUP(V554,'NP Surrogates-Update 4.7'!A:C,3,FALSE)</f>
        <v>1.2555086048546673</v>
      </c>
      <c r="Y554" t="s">
        <v>3054</v>
      </c>
    </row>
    <row r="555" spans="1:25" hidden="1" outlineLevel="2" x14ac:dyDescent="0.3">
      <c r="A555" s="130" t="s">
        <v>216</v>
      </c>
      <c r="B555" s="130" t="s">
        <v>16</v>
      </c>
      <c r="C555">
        <v>2104009000</v>
      </c>
      <c r="D555" s="131">
        <v>5.2154958875270001</v>
      </c>
      <c r="E555" s="129">
        <f t="shared" si="193"/>
        <v>6.0714269049308136</v>
      </c>
      <c r="F555" s="129">
        <f t="shared" si="194"/>
        <v>6.5480999653742789</v>
      </c>
      <c r="G555" s="131">
        <v>1.8712340246881799E-3</v>
      </c>
      <c r="H555" s="129">
        <f t="shared" si="191"/>
        <v>2.1783279764603153E-3</v>
      </c>
      <c r="I555" s="129">
        <f t="shared" si="192"/>
        <v>2.3493504196928409E-3</v>
      </c>
      <c r="J555" s="129">
        <f t="shared" si="195"/>
        <v>1.1641130653464411</v>
      </c>
      <c r="K555" s="129">
        <f t="shared" si="196"/>
        <v>1.2555086048546673</v>
      </c>
      <c r="L555" s="129" t="str">
        <f t="shared" si="190"/>
        <v>Household</v>
      </c>
      <c r="M555" s="130" t="s">
        <v>164</v>
      </c>
      <c r="N555" s="130" t="s">
        <v>155</v>
      </c>
      <c r="O555" s="130" t="s">
        <v>162</v>
      </c>
      <c r="P555" s="130" t="s">
        <v>165</v>
      </c>
      <c r="Q555" s="130" t="s">
        <v>156</v>
      </c>
      <c r="R555" s="130" t="s">
        <v>56</v>
      </c>
      <c r="S555" s="129"/>
      <c r="T555" s="129"/>
      <c r="U555" s="129" t="str">
        <f>VLOOKUP(C555,'Surrogate NP'!A:B,2,FALSE)</f>
        <v>Household</v>
      </c>
      <c r="V555" t="str">
        <f t="shared" si="189"/>
        <v>MD-FrederickHousehold</v>
      </c>
      <c r="W555">
        <f>VLOOKUP(V555,'NP Surrogates-Update 4.7'!A:C,2,FALSE)</f>
        <v>1.1641130653464411</v>
      </c>
      <c r="X555">
        <f>VLOOKUP(V555,'NP Surrogates-Update 4.7'!A:C,3,FALSE)</f>
        <v>1.2555086048546673</v>
      </c>
      <c r="Y555" t="s">
        <v>3054</v>
      </c>
    </row>
    <row r="556" spans="1:25" hidden="1" outlineLevel="2" x14ac:dyDescent="0.3">
      <c r="A556" s="130" t="s">
        <v>216</v>
      </c>
      <c r="B556" s="130" t="s">
        <v>16</v>
      </c>
      <c r="C556">
        <v>2104011000</v>
      </c>
      <c r="D556" s="131">
        <v>2.2496310666666599E-2</v>
      </c>
      <c r="E556" s="129">
        <f t="shared" si="193"/>
        <v>2.6188249169159093E-2</v>
      </c>
      <c r="F556" s="129">
        <f t="shared" si="194"/>
        <v>2.8244311619483754E-2</v>
      </c>
      <c r="G556" s="131">
        <v>8.0713057506373406E-6</v>
      </c>
      <c r="H556" s="129">
        <f t="shared" si="191"/>
        <v>9.3959124787227917E-6</v>
      </c>
      <c r="I556" s="129">
        <f t="shared" si="192"/>
        <v>1.013359382233814E-5</v>
      </c>
      <c r="J556" s="129">
        <f t="shared" si="195"/>
        <v>1.1641130653464411</v>
      </c>
      <c r="K556" s="129">
        <f t="shared" si="196"/>
        <v>1.2555086048546673</v>
      </c>
      <c r="L556" s="129" t="str">
        <f t="shared" si="190"/>
        <v>Household</v>
      </c>
      <c r="M556" s="130" t="s">
        <v>161</v>
      </c>
      <c r="N556" s="130" t="s">
        <v>155</v>
      </c>
      <c r="O556" s="130" t="s">
        <v>162</v>
      </c>
      <c r="P556" s="130" t="s">
        <v>332</v>
      </c>
      <c r="Q556" s="130" t="s">
        <v>344</v>
      </c>
      <c r="R556" s="130" t="s">
        <v>56</v>
      </c>
      <c r="S556" s="129"/>
      <c r="T556" s="129"/>
      <c r="U556" s="129" t="str">
        <f>VLOOKUP(C556,'Surrogate NP'!A:B,2,FALSE)</f>
        <v>Household</v>
      </c>
      <c r="V556" t="str">
        <f t="shared" si="189"/>
        <v>MD-FrederickHousehold</v>
      </c>
      <c r="W556">
        <f>VLOOKUP(V556,'NP Surrogates-Update 4.7'!A:C,2,FALSE)</f>
        <v>1.1641130653464411</v>
      </c>
      <c r="X556">
        <f>VLOOKUP(V556,'NP Surrogates-Update 4.7'!A:C,3,FALSE)</f>
        <v>1.2555086048546673</v>
      </c>
      <c r="Y556" t="s">
        <v>3054</v>
      </c>
    </row>
    <row r="557" spans="1:25" hidden="1" outlineLevel="2" x14ac:dyDescent="0.3">
      <c r="A557" s="130" t="s">
        <v>216</v>
      </c>
      <c r="B557" s="130" t="s">
        <v>16</v>
      </c>
      <c r="C557">
        <v>2104007000</v>
      </c>
      <c r="D557" s="131">
        <v>0.98019828193700398</v>
      </c>
      <c r="E557" s="129">
        <f t="shared" si="193"/>
        <v>1.1410616266330007</v>
      </c>
      <c r="F557" s="129">
        <f t="shared" si="194"/>
        <v>1.2306473774356697</v>
      </c>
      <c r="G557" s="131">
        <v>2.6667003239133E-3</v>
      </c>
      <c r="H557" s="129">
        <f t="shared" si="191"/>
        <v>3.1043406884310588E-3</v>
      </c>
      <c r="I557" s="129">
        <f t="shared" si="192"/>
        <v>3.3480652032418768E-3</v>
      </c>
      <c r="J557" s="129">
        <f t="shared" si="195"/>
        <v>1.1641130653464411</v>
      </c>
      <c r="K557" s="129">
        <f t="shared" si="196"/>
        <v>1.2555086048546673</v>
      </c>
      <c r="L557" s="129" t="str">
        <f t="shared" si="190"/>
        <v>Household</v>
      </c>
      <c r="M557" s="130" t="s">
        <v>167</v>
      </c>
      <c r="N557" s="130" t="s">
        <v>155</v>
      </c>
      <c r="O557" s="130" t="s">
        <v>162</v>
      </c>
      <c r="P557" s="130" t="s">
        <v>31</v>
      </c>
      <c r="Q557" s="130" t="s">
        <v>156</v>
      </c>
      <c r="R557" s="130" t="s">
        <v>56</v>
      </c>
      <c r="S557" s="129"/>
      <c r="T557" s="129"/>
      <c r="U557" s="129" t="str">
        <f>VLOOKUP(C557,'Surrogate NP'!A:B,2,FALSE)</f>
        <v>Household</v>
      </c>
      <c r="V557" t="str">
        <f t="shared" si="189"/>
        <v>MD-FrederickHousehold</v>
      </c>
      <c r="W557">
        <f>VLOOKUP(V557,'NP Surrogates-Update 4.7'!A:C,2,FALSE)</f>
        <v>1.1641130653464411</v>
      </c>
      <c r="X557">
        <f>VLOOKUP(V557,'NP Surrogates-Update 4.7'!A:C,3,FALSE)</f>
        <v>1.2555086048546673</v>
      </c>
      <c r="Y557" t="s">
        <v>3054</v>
      </c>
    </row>
    <row r="558" spans="1:25" hidden="1" outlineLevel="2" x14ac:dyDescent="0.3">
      <c r="A558" s="130" t="s">
        <v>216</v>
      </c>
      <c r="B558" s="130" t="s">
        <v>16</v>
      </c>
      <c r="C558">
        <v>2104006000</v>
      </c>
      <c r="D558" s="131">
        <v>6.9369719228201001</v>
      </c>
      <c r="E558" s="129">
        <f t="shared" si="193"/>
        <v>8.0754196492963022</v>
      </c>
      <c r="F558" s="129">
        <f t="shared" si="194"/>
        <v>8.7094279407358624</v>
      </c>
      <c r="G558" s="131">
        <v>1.88725338683574E-2</v>
      </c>
      <c r="H558" s="129">
        <f t="shared" si="191"/>
        <v>2.1969763252348062E-2</v>
      </c>
      <c r="I558" s="129">
        <f t="shared" si="192"/>
        <v>2.3694628667133857E-2</v>
      </c>
      <c r="J558" s="129">
        <f t="shared" si="195"/>
        <v>1.1641130653464411</v>
      </c>
      <c r="K558" s="129">
        <f t="shared" si="196"/>
        <v>1.2555086048546673</v>
      </c>
      <c r="L558" s="129" t="str">
        <f t="shared" si="190"/>
        <v>Household</v>
      </c>
      <c r="M558" s="130" t="s">
        <v>169</v>
      </c>
      <c r="N558" s="130" t="s">
        <v>155</v>
      </c>
      <c r="O558" s="130" t="s">
        <v>162</v>
      </c>
      <c r="P558" s="130" t="s">
        <v>33</v>
      </c>
      <c r="Q558" s="130" t="s">
        <v>156</v>
      </c>
      <c r="R558" s="130" t="s">
        <v>56</v>
      </c>
      <c r="S558" s="129"/>
      <c r="T558" s="129"/>
      <c r="U558" s="129" t="str">
        <f>VLOOKUP(C558,'Surrogate NP'!A:B,2,FALSE)</f>
        <v>Household</v>
      </c>
      <c r="V558" t="str">
        <f t="shared" si="189"/>
        <v>MD-FrederickHousehold</v>
      </c>
      <c r="W558">
        <f>VLOOKUP(V558,'NP Surrogates-Update 4.7'!A:C,2,FALSE)</f>
        <v>1.1641130653464411</v>
      </c>
      <c r="X558">
        <f>VLOOKUP(V558,'NP Surrogates-Update 4.7'!A:C,3,FALSE)</f>
        <v>1.2555086048546673</v>
      </c>
      <c r="Y558" t="s">
        <v>3054</v>
      </c>
    </row>
    <row r="559" spans="1:25" hidden="1" outlineLevel="2" x14ac:dyDescent="0.3">
      <c r="A559" s="130" t="s">
        <v>216</v>
      </c>
      <c r="B559" s="130" t="s">
        <v>16</v>
      </c>
      <c r="C559">
        <v>2104008100</v>
      </c>
      <c r="D559" s="131">
        <v>27.773403733036702</v>
      </c>
      <c r="E559" s="129">
        <f t="shared" si="193"/>
        <v>32.331382154769642</v>
      </c>
      <c r="F559" s="129">
        <f t="shared" si="194"/>
        <v>34.86974737293032</v>
      </c>
      <c r="G559" s="131">
        <v>9.9646398285825194E-3</v>
      </c>
      <c r="H559" s="129">
        <f t="shared" si="191"/>
        <v>1.1599967415924431E-2</v>
      </c>
      <c r="I559" s="129">
        <f t="shared" si="192"/>
        <v>1.251069104906289E-2</v>
      </c>
      <c r="J559" s="129">
        <f t="shared" si="195"/>
        <v>1.1641130653464411</v>
      </c>
      <c r="K559" s="129">
        <f t="shared" si="196"/>
        <v>1.2555086048546673</v>
      </c>
      <c r="L559" s="129" t="str">
        <f t="shared" si="190"/>
        <v>Household</v>
      </c>
      <c r="M559" s="130" t="s">
        <v>164</v>
      </c>
      <c r="N559" s="130" t="s">
        <v>155</v>
      </c>
      <c r="O559" s="130" t="s">
        <v>162</v>
      </c>
      <c r="P559" s="130" t="s">
        <v>171</v>
      </c>
      <c r="Q559" s="130" t="s">
        <v>172</v>
      </c>
      <c r="R559" s="130" t="s">
        <v>56</v>
      </c>
      <c r="S559" s="129"/>
      <c r="T559" s="129"/>
      <c r="U559" s="129" t="str">
        <f>VLOOKUP(C559,'Surrogate NP'!A:B,2,FALSE)</f>
        <v>Household</v>
      </c>
      <c r="V559" t="str">
        <f t="shared" si="189"/>
        <v>MD-FrederickHousehold</v>
      </c>
      <c r="W559">
        <f>VLOOKUP(V559,'NP Surrogates-Update 4.7'!A:C,2,FALSE)</f>
        <v>1.1641130653464411</v>
      </c>
      <c r="X559">
        <f>VLOOKUP(V559,'NP Surrogates-Update 4.7'!A:C,3,FALSE)</f>
        <v>1.2555086048546673</v>
      </c>
      <c r="Y559" t="s">
        <v>3054</v>
      </c>
    </row>
    <row r="560" spans="1:25" hidden="1" outlineLevel="2" x14ac:dyDescent="0.3">
      <c r="A560" s="130" t="s">
        <v>216</v>
      </c>
      <c r="B560" s="130" t="s">
        <v>16</v>
      </c>
      <c r="C560">
        <v>2104008510</v>
      </c>
      <c r="D560" s="131">
        <v>7.60873005795432</v>
      </c>
      <c r="E560" s="129">
        <f t="shared" si="193"/>
        <v>8.8574220711588083</v>
      </c>
      <c r="F560" s="129">
        <f t="shared" si="194"/>
        <v>9.5528260597780008</v>
      </c>
      <c r="G560" s="131">
        <v>2.7298870282232699E-3</v>
      </c>
      <c r="H560" s="129">
        <f t="shared" si="191"/>
        <v>3.1778971564744773E-3</v>
      </c>
      <c r="I560" s="129">
        <f t="shared" si="192"/>
        <v>3.4273966542154514E-3</v>
      </c>
      <c r="J560" s="129">
        <f t="shared" si="195"/>
        <v>1.1641130653464411</v>
      </c>
      <c r="K560" s="129">
        <f t="shared" si="196"/>
        <v>1.2555086048546673</v>
      </c>
      <c r="L560" s="129" t="str">
        <f t="shared" si="190"/>
        <v>Household</v>
      </c>
      <c r="M560" s="130" t="s">
        <v>164</v>
      </c>
      <c r="N560" s="130" t="s">
        <v>155</v>
      </c>
      <c r="O560" s="130" t="s">
        <v>162</v>
      </c>
      <c r="P560" s="130" t="s">
        <v>171</v>
      </c>
      <c r="Q560" s="130" t="s">
        <v>346</v>
      </c>
      <c r="R560" s="130" t="s">
        <v>56</v>
      </c>
      <c r="S560" s="129"/>
      <c r="T560" s="129"/>
      <c r="U560" s="129" t="str">
        <f>VLOOKUP(C560,'Surrogate NP'!A:B,2,FALSE)</f>
        <v>Household</v>
      </c>
      <c r="V560" t="str">
        <f t="shared" si="189"/>
        <v>MD-FrederickHousehold</v>
      </c>
      <c r="W560">
        <f>VLOOKUP(V560,'NP Surrogates-Update 4.7'!A:C,2,FALSE)</f>
        <v>1.1641130653464411</v>
      </c>
      <c r="X560">
        <f>VLOOKUP(V560,'NP Surrogates-Update 4.7'!A:C,3,FALSE)</f>
        <v>1.2555086048546673</v>
      </c>
      <c r="Y560" t="s">
        <v>3054</v>
      </c>
    </row>
    <row r="561" spans="1:25" hidden="1" outlineLevel="2" x14ac:dyDescent="0.3">
      <c r="A561" s="130" t="s">
        <v>216</v>
      </c>
      <c r="B561" s="130" t="s">
        <v>16</v>
      </c>
      <c r="C561">
        <v>2104008530</v>
      </c>
      <c r="D561" s="131">
        <v>0.11589735234446299</v>
      </c>
      <c r="E561" s="129">
        <f t="shared" si="193"/>
        <v>0.13491762210324937</v>
      </c>
      <c r="F561" s="129">
        <f t="shared" si="194"/>
        <v>0.14551012314834655</v>
      </c>
      <c r="G561" s="131">
        <v>4.1582061179817298E-5</v>
      </c>
      <c r="H561" s="129">
        <f t="shared" si="191"/>
        <v>4.8406220703460367E-5</v>
      </c>
      <c r="I561" s="129">
        <f t="shared" si="192"/>
        <v>5.2206635618853837E-5</v>
      </c>
      <c r="J561" s="129">
        <f t="shared" si="195"/>
        <v>1.1641130653464411</v>
      </c>
      <c r="K561" s="129">
        <f t="shared" si="196"/>
        <v>1.2555086048546673</v>
      </c>
      <c r="L561" s="129" t="str">
        <f t="shared" si="190"/>
        <v>Household</v>
      </c>
      <c r="M561" s="130" t="s">
        <v>164</v>
      </c>
      <c r="N561" s="130" t="s">
        <v>155</v>
      </c>
      <c r="O561" s="130" t="s">
        <v>162</v>
      </c>
      <c r="P561" s="130" t="s">
        <v>171</v>
      </c>
      <c r="Q561" s="130" t="s">
        <v>348</v>
      </c>
      <c r="R561" s="130" t="s">
        <v>56</v>
      </c>
      <c r="S561" s="129"/>
      <c r="T561" s="129"/>
      <c r="U561" s="129" t="str">
        <f>VLOOKUP(C561,'Surrogate NP'!A:B,2,FALSE)</f>
        <v>Household</v>
      </c>
      <c r="V561" t="str">
        <f t="shared" si="189"/>
        <v>MD-FrederickHousehold</v>
      </c>
      <c r="W561">
        <f>VLOOKUP(V561,'NP Surrogates-Update 4.7'!A:C,2,FALSE)</f>
        <v>1.1641130653464411</v>
      </c>
      <c r="X561">
        <f>VLOOKUP(V561,'NP Surrogates-Update 4.7'!A:C,3,FALSE)</f>
        <v>1.2555086048546673</v>
      </c>
      <c r="Y561" t="s">
        <v>3054</v>
      </c>
    </row>
    <row r="562" spans="1:25" hidden="1" outlineLevel="2" x14ac:dyDescent="0.3">
      <c r="A562" s="130" t="s">
        <v>216</v>
      </c>
      <c r="B562" s="130" t="s">
        <v>16</v>
      </c>
      <c r="C562">
        <v>2104008620</v>
      </c>
      <c r="D562" s="131">
        <v>27.246601639294301</v>
      </c>
      <c r="E562" s="129">
        <f t="shared" si="193"/>
        <v>31.718124954592255</v>
      </c>
      <c r="F562" s="129">
        <f t="shared" si="194"/>
        <v>34.208342811181282</v>
      </c>
      <c r="G562" s="131">
        <v>9.7756319138327004E-3</v>
      </c>
      <c r="H562" s="129">
        <f t="shared" si="191"/>
        <v>1.1379940832910282E-2</v>
      </c>
      <c r="I562" s="129">
        <f t="shared" si="192"/>
        <v>1.2273389985708856E-2</v>
      </c>
      <c r="J562" s="129">
        <f t="shared" si="195"/>
        <v>1.1641130653464411</v>
      </c>
      <c r="K562" s="129">
        <f t="shared" si="196"/>
        <v>1.2555086048546673</v>
      </c>
      <c r="L562" s="129" t="str">
        <f t="shared" si="190"/>
        <v>Household</v>
      </c>
      <c r="M562" s="130" t="s">
        <v>164</v>
      </c>
      <c r="N562" s="130" t="s">
        <v>155</v>
      </c>
      <c r="O562" s="130" t="s">
        <v>162</v>
      </c>
      <c r="P562" s="130" t="s">
        <v>171</v>
      </c>
      <c r="Q562" s="130" t="s">
        <v>350</v>
      </c>
      <c r="R562" s="130" t="s">
        <v>56</v>
      </c>
      <c r="S562" s="129"/>
      <c r="T562" s="129"/>
      <c r="U562" s="129" t="str">
        <f>VLOOKUP(C562,'Surrogate NP'!A:B,2,FALSE)</f>
        <v>Household</v>
      </c>
      <c r="V562" t="str">
        <f t="shared" si="189"/>
        <v>MD-FrederickHousehold</v>
      </c>
      <c r="W562">
        <f>VLOOKUP(V562,'NP Surrogates-Update 4.7'!A:C,2,FALSE)</f>
        <v>1.1641130653464411</v>
      </c>
      <c r="X562">
        <f>VLOOKUP(V562,'NP Surrogates-Update 4.7'!A:C,3,FALSE)</f>
        <v>1.2555086048546673</v>
      </c>
      <c r="Y562" t="s">
        <v>3054</v>
      </c>
    </row>
    <row r="563" spans="1:25" hidden="1" outlineLevel="2" x14ac:dyDescent="0.3">
      <c r="A563" s="130" t="s">
        <v>216</v>
      </c>
      <c r="B563" s="130" t="s">
        <v>16</v>
      </c>
      <c r="C563">
        <v>2104008610</v>
      </c>
      <c r="D563" s="131">
        <v>42.646848536487603</v>
      </c>
      <c r="E563" s="129">
        <f t="shared" si="193"/>
        <v>49.645753577175967</v>
      </c>
      <c r="F563" s="129">
        <f t="shared" si="194"/>
        <v>53.54348530749386</v>
      </c>
      <c r="G563" s="131">
        <v>1.5300986856887E-2</v>
      </c>
      <c r="H563" s="129">
        <f t="shared" si="191"/>
        <v>1.7812078712796331E-2</v>
      </c>
      <c r="I563" s="129">
        <f t="shared" si="192"/>
        <v>1.9210520661589799E-2</v>
      </c>
      <c r="J563" s="129">
        <f t="shared" si="195"/>
        <v>1.1641130653464411</v>
      </c>
      <c r="K563" s="129">
        <f t="shared" si="196"/>
        <v>1.2555086048546673</v>
      </c>
      <c r="L563" s="129" t="str">
        <f t="shared" si="190"/>
        <v>Household</v>
      </c>
      <c r="M563" s="130" t="s">
        <v>164</v>
      </c>
      <c r="N563" s="130" t="s">
        <v>155</v>
      </c>
      <c r="O563" s="130" t="s">
        <v>162</v>
      </c>
      <c r="P563" s="130" t="s">
        <v>171</v>
      </c>
      <c r="Q563" s="130" t="s">
        <v>352</v>
      </c>
      <c r="R563" s="130" t="s">
        <v>56</v>
      </c>
      <c r="S563" s="129"/>
      <c r="T563" s="129"/>
      <c r="U563" s="129" t="str">
        <f>VLOOKUP(C563,'Surrogate NP'!A:B,2,FALSE)</f>
        <v>Household</v>
      </c>
      <c r="V563" t="str">
        <f t="shared" si="189"/>
        <v>MD-FrederickHousehold</v>
      </c>
      <c r="W563">
        <f>VLOOKUP(V563,'NP Surrogates-Update 4.7'!A:C,2,FALSE)</f>
        <v>1.1641130653464411</v>
      </c>
      <c r="X563">
        <f>VLOOKUP(V563,'NP Surrogates-Update 4.7'!A:C,3,FALSE)</f>
        <v>1.2555086048546673</v>
      </c>
      <c r="Y563" t="s">
        <v>3054</v>
      </c>
    </row>
    <row r="564" spans="1:25" hidden="1" outlineLevel="2" x14ac:dyDescent="0.3">
      <c r="A564" s="130" t="s">
        <v>216</v>
      </c>
      <c r="B564" s="130" t="s">
        <v>16</v>
      </c>
      <c r="C564">
        <v>2104008630</v>
      </c>
      <c r="D564" s="131">
        <v>3.8632453753891502E-2</v>
      </c>
      <c r="E564" s="129">
        <f t="shared" si="193"/>
        <v>4.4972544161297263E-2</v>
      </c>
      <c r="F564" s="129">
        <f t="shared" si="194"/>
        <v>4.8503378114660774E-2</v>
      </c>
      <c r="G564" s="131">
        <v>1.38606881263886E-5</v>
      </c>
      <c r="H564" s="129">
        <f t="shared" si="191"/>
        <v>1.6135408142621253E-5</v>
      </c>
      <c r="I564" s="129">
        <f t="shared" si="192"/>
        <v>1.7402213211887802E-5</v>
      </c>
      <c r="J564" s="129">
        <f t="shared" si="195"/>
        <v>1.1641130653464411</v>
      </c>
      <c r="K564" s="129">
        <f t="shared" si="196"/>
        <v>1.2555086048546673</v>
      </c>
      <c r="L564" s="129" t="str">
        <f t="shared" si="190"/>
        <v>Household</v>
      </c>
      <c r="M564" s="130" t="s">
        <v>164</v>
      </c>
      <c r="N564" s="130" t="s">
        <v>155</v>
      </c>
      <c r="O564" s="130" t="s">
        <v>162</v>
      </c>
      <c r="P564" s="130" t="s">
        <v>171</v>
      </c>
      <c r="Q564" s="130" t="s">
        <v>354</v>
      </c>
      <c r="R564" s="130" t="s">
        <v>56</v>
      </c>
      <c r="S564" s="129"/>
      <c r="T564" s="129"/>
      <c r="U564" s="129" t="str">
        <f>VLOOKUP(C564,'Surrogate NP'!A:B,2,FALSE)</f>
        <v>Household</v>
      </c>
      <c r="V564" t="str">
        <f t="shared" si="189"/>
        <v>MD-FrederickHousehold</v>
      </c>
      <c r="W564">
        <f>VLOOKUP(V564,'NP Surrogates-Update 4.7'!A:C,2,FALSE)</f>
        <v>1.1641130653464411</v>
      </c>
      <c r="X564">
        <f>VLOOKUP(V564,'NP Surrogates-Update 4.7'!A:C,3,FALSE)</f>
        <v>1.2555086048546673</v>
      </c>
      <c r="Y564" t="s">
        <v>3054</v>
      </c>
    </row>
    <row r="565" spans="1:25" hidden="1" outlineLevel="2" x14ac:dyDescent="0.3">
      <c r="A565" s="130" t="s">
        <v>216</v>
      </c>
      <c r="B565" s="130" t="s">
        <v>16</v>
      </c>
      <c r="C565">
        <v>2104008700</v>
      </c>
      <c r="D565" s="131">
        <v>58.150120000000001</v>
      </c>
      <c r="E565" s="129">
        <f t="shared" si="193"/>
        <v>67.693314443463393</v>
      </c>
      <c r="F565" s="129">
        <f t="shared" si="194"/>
        <v>73.007976033331488</v>
      </c>
      <c r="G565" s="131">
        <v>2.0863305317511301E-2</v>
      </c>
      <c r="H565" s="129">
        <f t="shared" si="191"/>
        <v>2.4287246306426785E-2</v>
      </c>
      <c r="I565" s="129">
        <f t="shared" si="192"/>
        <v>2.6194059351845576E-2</v>
      </c>
      <c r="J565" s="129">
        <f t="shared" si="195"/>
        <v>1.1641130653464411</v>
      </c>
      <c r="K565" s="129">
        <f t="shared" si="196"/>
        <v>1.2555086048546673</v>
      </c>
      <c r="L565" s="129" t="str">
        <f t="shared" si="190"/>
        <v>Household</v>
      </c>
      <c r="M565" s="130" t="s">
        <v>164</v>
      </c>
      <c r="N565" s="130" t="s">
        <v>155</v>
      </c>
      <c r="O565" s="130" t="s">
        <v>162</v>
      </c>
      <c r="P565" s="130" t="s">
        <v>171</v>
      </c>
      <c r="Q565" s="130" t="s">
        <v>356</v>
      </c>
      <c r="R565" s="130" t="s">
        <v>56</v>
      </c>
      <c r="S565" s="129"/>
      <c r="T565" s="129"/>
      <c r="U565" s="129" t="str">
        <f>VLOOKUP(C565,'Surrogate NP'!A:B,2,FALSE)</f>
        <v>Household</v>
      </c>
      <c r="V565" t="str">
        <f t="shared" si="189"/>
        <v>MD-FrederickHousehold</v>
      </c>
      <c r="W565">
        <f>VLOOKUP(V565,'NP Surrogates-Update 4.7'!A:C,2,FALSE)</f>
        <v>1.1641130653464411</v>
      </c>
      <c r="X565">
        <f>VLOOKUP(V565,'NP Surrogates-Update 4.7'!A:C,3,FALSE)</f>
        <v>1.2555086048546673</v>
      </c>
      <c r="Y565" t="s">
        <v>3054</v>
      </c>
    </row>
    <row r="566" spans="1:25" hidden="1" outlineLevel="2" x14ac:dyDescent="0.3">
      <c r="A566" s="130" t="s">
        <v>216</v>
      </c>
      <c r="B566" s="130" t="s">
        <v>16</v>
      </c>
      <c r="C566">
        <v>2104008230</v>
      </c>
      <c r="D566" s="131">
        <v>6.4723500728565098</v>
      </c>
      <c r="E566" s="129">
        <f t="shared" si="193"/>
        <v>7.5345472833082532</v>
      </c>
      <c r="F566" s="129">
        <f t="shared" si="194"/>
        <v>8.1260912101030804</v>
      </c>
      <c r="G566" s="131">
        <v>2.3221726058660201E-3</v>
      </c>
      <c r="H566" s="129">
        <f t="shared" si="191"/>
        <v>2.7032714704782255E-3</v>
      </c>
      <c r="I566" s="129">
        <f t="shared" si="192"/>
        <v>2.9155076886225742E-3</v>
      </c>
      <c r="J566" s="129">
        <f t="shared" si="195"/>
        <v>1.1641130653464411</v>
      </c>
      <c r="K566" s="129">
        <f t="shared" si="196"/>
        <v>1.2555086048546673</v>
      </c>
      <c r="L566" s="129" t="str">
        <f t="shared" si="190"/>
        <v>Household</v>
      </c>
      <c r="M566" s="130" t="s">
        <v>164</v>
      </c>
      <c r="N566" s="130" t="s">
        <v>155</v>
      </c>
      <c r="O566" s="130" t="s">
        <v>162</v>
      </c>
      <c r="P566" s="130" t="s">
        <v>171</v>
      </c>
      <c r="Q566" s="130" t="s">
        <v>174</v>
      </c>
      <c r="R566" s="130" t="s">
        <v>56</v>
      </c>
      <c r="S566" s="129"/>
      <c r="T566" s="129"/>
      <c r="U566" s="129" t="str">
        <f>VLOOKUP(C566,'Surrogate NP'!A:B,2,FALSE)</f>
        <v>Household</v>
      </c>
      <c r="V566" t="str">
        <f t="shared" si="189"/>
        <v>MD-FrederickHousehold</v>
      </c>
      <c r="W566">
        <f>VLOOKUP(V566,'NP Surrogates-Update 4.7'!A:C,2,FALSE)</f>
        <v>1.1641130653464411</v>
      </c>
      <c r="X566">
        <f>VLOOKUP(V566,'NP Surrogates-Update 4.7'!A:C,3,FALSE)</f>
        <v>1.2555086048546673</v>
      </c>
      <c r="Y566" t="s">
        <v>3054</v>
      </c>
    </row>
    <row r="567" spans="1:25" hidden="1" outlineLevel="2" x14ac:dyDescent="0.3">
      <c r="A567" s="130" t="s">
        <v>216</v>
      </c>
      <c r="B567" s="130" t="s">
        <v>16</v>
      </c>
      <c r="C567">
        <v>2104008220</v>
      </c>
      <c r="D567" s="131">
        <v>7.5818954938989496</v>
      </c>
      <c r="E567" s="129">
        <f t="shared" si="193"/>
        <v>8.8261836045390751</v>
      </c>
      <c r="F567" s="129">
        <f t="shared" si="194"/>
        <v>9.5191350336989586</v>
      </c>
      <c r="G567" s="131">
        <v>2.72025922860825E-3</v>
      </c>
      <c r="H567" s="129">
        <f t="shared" si="191"/>
        <v>3.1666893091520953E-3</v>
      </c>
      <c r="I567" s="129">
        <f t="shared" si="192"/>
        <v>3.4153088689529774E-3</v>
      </c>
      <c r="J567" s="129">
        <f t="shared" si="195"/>
        <v>1.1641130653464411</v>
      </c>
      <c r="K567" s="129">
        <f t="shared" si="196"/>
        <v>1.2555086048546673</v>
      </c>
      <c r="L567" s="129" t="str">
        <f t="shared" si="190"/>
        <v>Household</v>
      </c>
      <c r="M567" s="130" t="s">
        <v>164</v>
      </c>
      <c r="N567" s="130" t="s">
        <v>155</v>
      </c>
      <c r="O567" s="130" t="s">
        <v>162</v>
      </c>
      <c r="P567" s="130" t="s">
        <v>171</v>
      </c>
      <c r="Q567" s="130" t="s">
        <v>176</v>
      </c>
      <c r="R567" s="130" t="s">
        <v>56</v>
      </c>
      <c r="S567" s="129"/>
      <c r="T567" s="129"/>
      <c r="U567" s="129" t="str">
        <f>VLOOKUP(C567,'Surrogate NP'!A:B,2,FALSE)</f>
        <v>Household</v>
      </c>
      <c r="V567" t="str">
        <f t="shared" si="189"/>
        <v>MD-FrederickHousehold</v>
      </c>
      <c r="W567">
        <f>VLOOKUP(V567,'NP Surrogates-Update 4.7'!A:C,2,FALSE)</f>
        <v>1.1641130653464411</v>
      </c>
      <c r="X567">
        <f>VLOOKUP(V567,'NP Surrogates-Update 4.7'!A:C,3,FALSE)</f>
        <v>1.2555086048546673</v>
      </c>
      <c r="Y567" t="s">
        <v>3054</v>
      </c>
    </row>
    <row r="568" spans="1:25" hidden="1" outlineLevel="2" x14ac:dyDescent="0.3">
      <c r="A568" s="130" t="s">
        <v>216</v>
      </c>
      <c r="B568" s="130" t="s">
        <v>16</v>
      </c>
      <c r="C568">
        <v>2104008210</v>
      </c>
      <c r="D568" s="131">
        <v>25.3192177480054</v>
      </c>
      <c r="E568" s="129">
        <f t="shared" si="193"/>
        <v>29.474432184804581</v>
      </c>
      <c r="F568" s="129">
        <f t="shared" si="194"/>
        <v>31.788495750809791</v>
      </c>
      <c r="G568" s="131">
        <v>9.0841183178502101E-3</v>
      </c>
      <c r="H568" s="129">
        <f t="shared" si="191"/>
        <v>1.0574940820962364E-2</v>
      </c>
      <c r="I568" s="129">
        <f t="shared" si="192"/>
        <v>1.1405188715578845E-2</v>
      </c>
      <c r="J568" s="129">
        <f t="shared" si="195"/>
        <v>1.1641130653464411</v>
      </c>
      <c r="K568" s="129">
        <f t="shared" si="196"/>
        <v>1.2555086048546673</v>
      </c>
      <c r="L568" s="129" t="str">
        <f t="shared" si="190"/>
        <v>Household</v>
      </c>
      <c r="M568" s="130" t="s">
        <v>164</v>
      </c>
      <c r="N568" s="130" t="s">
        <v>155</v>
      </c>
      <c r="O568" s="130" t="s">
        <v>162</v>
      </c>
      <c r="P568" s="130" t="s">
        <v>171</v>
      </c>
      <c r="Q568" s="130" t="s">
        <v>178</v>
      </c>
      <c r="R568" s="130" t="s">
        <v>56</v>
      </c>
      <c r="S568" s="129"/>
      <c r="T568" s="129"/>
      <c r="U568" s="129" t="str">
        <f>VLOOKUP(C568,'Surrogate NP'!A:B,2,FALSE)</f>
        <v>Household</v>
      </c>
      <c r="V568" t="str">
        <f t="shared" si="189"/>
        <v>MD-FrederickHousehold</v>
      </c>
      <c r="W568">
        <f>VLOOKUP(V568,'NP Surrogates-Update 4.7'!A:C,2,FALSE)</f>
        <v>1.1641130653464411</v>
      </c>
      <c r="X568">
        <f>VLOOKUP(V568,'NP Surrogates-Update 4.7'!A:C,3,FALSE)</f>
        <v>1.2555086048546673</v>
      </c>
      <c r="Y568" t="s">
        <v>3054</v>
      </c>
    </row>
    <row r="569" spans="1:25" hidden="1" outlineLevel="2" x14ac:dyDescent="0.3">
      <c r="A569" s="130" t="s">
        <v>216</v>
      </c>
      <c r="B569" s="130" t="s">
        <v>16</v>
      </c>
      <c r="C569">
        <v>2104008330</v>
      </c>
      <c r="D569" s="131">
        <v>20.864606993681299</v>
      </c>
      <c r="E569" s="129">
        <f t="shared" si="193"/>
        <v>24.288761604663129</v>
      </c>
      <c r="F569" s="129">
        <f t="shared" si="194"/>
        <v>26.195693617477744</v>
      </c>
      <c r="G569" s="131">
        <v>7.4858773470984196E-3</v>
      </c>
      <c r="H569" s="129">
        <f t="shared" si="191"/>
        <v>8.714407625338226E-3</v>
      </c>
      <c r="I569" s="129">
        <f t="shared" si="192"/>
        <v>9.3985834241686952E-3</v>
      </c>
      <c r="J569" s="129">
        <f t="shared" si="195"/>
        <v>1.1641130653464411</v>
      </c>
      <c r="K569" s="129">
        <f t="shared" si="196"/>
        <v>1.2555086048546673</v>
      </c>
      <c r="L569" s="129" t="str">
        <f t="shared" si="190"/>
        <v>Household</v>
      </c>
      <c r="M569" s="130" t="s">
        <v>164</v>
      </c>
      <c r="N569" s="130" t="s">
        <v>155</v>
      </c>
      <c r="O569" s="130" t="s">
        <v>162</v>
      </c>
      <c r="P569" s="130" t="s">
        <v>171</v>
      </c>
      <c r="Q569" s="130" t="s">
        <v>180</v>
      </c>
      <c r="R569" s="130" t="s">
        <v>56</v>
      </c>
      <c r="S569" s="129"/>
      <c r="T569" s="129"/>
      <c r="U569" s="129" t="str">
        <f>VLOOKUP(C569,'Surrogate NP'!A:B,2,FALSE)</f>
        <v>Household</v>
      </c>
      <c r="V569" t="str">
        <f t="shared" si="189"/>
        <v>MD-FrederickHousehold</v>
      </c>
      <c r="W569">
        <f>VLOOKUP(V569,'NP Surrogates-Update 4.7'!A:C,2,FALSE)</f>
        <v>1.1641130653464411</v>
      </c>
      <c r="X569">
        <f>VLOOKUP(V569,'NP Surrogates-Update 4.7'!A:C,3,FALSE)</f>
        <v>1.2555086048546673</v>
      </c>
      <c r="Y569" t="s">
        <v>3054</v>
      </c>
    </row>
    <row r="570" spans="1:25" hidden="1" outlineLevel="2" x14ac:dyDescent="0.3">
      <c r="A570" s="130" t="s">
        <v>216</v>
      </c>
      <c r="B570" s="130" t="s">
        <v>16</v>
      </c>
      <c r="C570">
        <v>2104008320</v>
      </c>
      <c r="D570" s="131">
        <v>24.4413985474689</v>
      </c>
      <c r="E570" s="129">
        <f t="shared" si="193"/>
        <v>28.452551384448075</v>
      </c>
      <c r="F570" s="129">
        <f t="shared" si="194"/>
        <v>30.68638619102957</v>
      </c>
      <c r="G570" s="131">
        <v>8.7691712464707007E-3</v>
      </c>
      <c r="H570" s="129">
        <f t="shared" si="191"/>
        <v>1.020830682027688E-2</v>
      </c>
      <c r="I570" s="129">
        <f t="shared" si="192"/>
        <v>1.1009769957388093E-2</v>
      </c>
      <c r="J570" s="129">
        <f t="shared" si="195"/>
        <v>1.1641130653464411</v>
      </c>
      <c r="K570" s="129">
        <f t="shared" si="196"/>
        <v>1.2555086048546673</v>
      </c>
      <c r="L570" s="129" t="str">
        <f t="shared" si="190"/>
        <v>Household</v>
      </c>
      <c r="M570" s="130" t="s">
        <v>164</v>
      </c>
      <c r="N570" s="130" t="s">
        <v>155</v>
      </c>
      <c r="O570" s="130" t="s">
        <v>162</v>
      </c>
      <c r="P570" s="130" t="s">
        <v>171</v>
      </c>
      <c r="Q570" s="130" t="s">
        <v>182</v>
      </c>
      <c r="R570" s="130" t="s">
        <v>56</v>
      </c>
      <c r="S570" s="129"/>
      <c r="T570" s="129"/>
      <c r="U570" s="129" t="str">
        <f>VLOOKUP(C570,'Surrogate NP'!A:B,2,FALSE)</f>
        <v>Household</v>
      </c>
      <c r="V570" t="str">
        <f t="shared" si="189"/>
        <v>MD-FrederickHousehold</v>
      </c>
      <c r="W570">
        <f>VLOOKUP(V570,'NP Surrogates-Update 4.7'!A:C,2,FALSE)</f>
        <v>1.1641130653464411</v>
      </c>
      <c r="X570">
        <f>VLOOKUP(V570,'NP Surrogates-Update 4.7'!A:C,3,FALSE)</f>
        <v>1.2555086048546673</v>
      </c>
      <c r="Y570" t="s">
        <v>3054</v>
      </c>
    </row>
    <row r="571" spans="1:25" hidden="1" outlineLevel="2" x14ac:dyDescent="0.3">
      <c r="A571" s="130" t="s">
        <v>216</v>
      </c>
      <c r="B571" s="130" t="s">
        <v>16</v>
      </c>
      <c r="C571">
        <v>2104008310</v>
      </c>
      <c r="D571" s="131">
        <v>81.620349954906203</v>
      </c>
      <c r="E571" s="129">
        <f t="shared" si="193"/>
        <v>95.015315780655115</v>
      </c>
      <c r="F571" s="129">
        <f t="shared" si="194"/>
        <v>102.47505169963399</v>
      </c>
      <c r="G571" s="131">
        <v>2.92840372682176E-2</v>
      </c>
      <c r="H571" s="129">
        <f t="shared" si="191"/>
        <v>3.4089930390024212E-2</v>
      </c>
      <c r="I571" s="129">
        <f t="shared" si="192"/>
        <v>3.6766360775131963E-2</v>
      </c>
      <c r="J571" s="129">
        <f t="shared" si="195"/>
        <v>1.1641130653464411</v>
      </c>
      <c r="K571" s="129">
        <f t="shared" si="196"/>
        <v>1.2555086048546673</v>
      </c>
      <c r="L571" s="129" t="str">
        <f t="shared" si="190"/>
        <v>Household</v>
      </c>
      <c r="M571" s="130" t="s">
        <v>164</v>
      </c>
      <c r="N571" s="130" t="s">
        <v>155</v>
      </c>
      <c r="O571" s="130" t="s">
        <v>162</v>
      </c>
      <c r="P571" s="130" t="s">
        <v>171</v>
      </c>
      <c r="Q571" s="130" t="s">
        <v>184</v>
      </c>
      <c r="R571" s="130" t="s">
        <v>56</v>
      </c>
      <c r="S571" s="129"/>
      <c r="T571" s="129"/>
      <c r="U571" s="129" t="str">
        <f>VLOOKUP(C571,'Surrogate NP'!A:B,2,FALSE)</f>
        <v>Household</v>
      </c>
      <c r="V571" t="str">
        <f t="shared" si="189"/>
        <v>MD-FrederickHousehold</v>
      </c>
      <c r="W571">
        <f>VLOOKUP(V571,'NP Surrogates-Update 4.7'!A:C,2,FALSE)</f>
        <v>1.1641130653464411</v>
      </c>
      <c r="X571">
        <f>VLOOKUP(V571,'NP Surrogates-Update 4.7'!A:C,3,FALSE)</f>
        <v>1.2555086048546673</v>
      </c>
      <c r="Y571" t="s">
        <v>3054</v>
      </c>
    </row>
    <row r="572" spans="1:25" hidden="1" outlineLevel="2" x14ac:dyDescent="0.3">
      <c r="A572" s="130" t="s">
        <v>216</v>
      </c>
      <c r="B572" s="130" t="s">
        <v>16</v>
      </c>
      <c r="C572">
        <v>2104008400</v>
      </c>
      <c r="D572" s="131">
        <v>0.91383225021386805</v>
      </c>
      <c r="E572" s="129">
        <f t="shared" si="193"/>
        <v>1.063804062008902</v>
      </c>
      <c r="F572" s="129">
        <f t="shared" si="194"/>
        <v>1.1473242535372148</v>
      </c>
      <c r="G572" s="131">
        <v>3.27867960465091E-4</v>
      </c>
      <c r="H572" s="129">
        <f t="shared" si="191"/>
        <v>3.8167537648590283E-4</v>
      </c>
      <c r="I572" s="129">
        <f t="shared" si="192"/>
        <v>4.116410456200716E-4</v>
      </c>
      <c r="J572" s="129">
        <f t="shared" si="195"/>
        <v>1.1641130653464411</v>
      </c>
      <c r="K572" s="129">
        <f t="shared" si="196"/>
        <v>1.2555086048546673</v>
      </c>
      <c r="L572" s="129" t="str">
        <f t="shared" si="190"/>
        <v>Household</v>
      </c>
      <c r="M572" s="130" t="s">
        <v>164</v>
      </c>
      <c r="N572" s="130" t="s">
        <v>155</v>
      </c>
      <c r="O572" s="130" t="s">
        <v>162</v>
      </c>
      <c r="P572" s="130" t="s">
        <v>171</v>
      </c>
      <c r="Q572" s="130" t="s">
        <v>358</v>
      </c>
      <c r="R572" s="130" t="s">
        <v>56</v>
      </c>
      <c r="S572" s="129"/>
      <c r="T572" s="129"/>
      <c r="U572" s="129" t="str">
        <f>VLOOKUP(C572,'Surrogate NP'!A:B,2,FALSE)</f>
        <v>Household</v>
      </c>
      <c r="V572" t="str">
        <f t="shared" si="189"/>
        <v>MD-FrederickHousehold</v>
      </c>
      <c r="W572">
        <f>VLOOKUP(V572,'NP Surrogates-Update 4.7'!A:C,2,FALSE)</f>
        <v>1.1641130653464411</v>
      </c>
      <c r="X572">
        <f>VLOOKUP(V572,'NP Surrogates-Update 4.7'!A:C,3,FALSE)</f>
        <v>1.2555086048546673</v>
      </c>
      <c r="Y572" t="s">
        <v>3054</v>
      </c>
    </row>
    <row r="573" spans="1:25" hidden="1" outlineLevel="2" x14ac:dyDescent="0.3">
      <c r="A573" s="130" t="s">
        <v>216</v>
      </c>
      <c r="B573" s="130" t="s">
        <v>16</v>
      </c>
      <c r="C573">
        <v>2501080050</v>
      </c>
      <c r="D573" s="131">
        <v>35.973855952381001</v>
      </c>
      <c r="E573" s="129">
        <f t="shared" si="193"/>
        <v>35.973855952381001</v>
      </c>
      <c r="F573" s="129">
        <f t="shared" si="194"/>
        <v>35.973855952381001</v>
      </c>
      <c r="G573" s="131">
        <v>0.12470936730158701</v>
      </c>
      <c r="H573" s="129">
        <f t="shared" si="191"/>
        <v>0.12470936730158701</v>
      </c>
      <c r="I573" s="129">
        <f t="shared" si="192"/>
        <v>0.12470936730158701</v>
      </c>
      <c r="J573" s="129">
        <f t="shared" si="195"/>
        <v>1</v>
      </c>
      <c r="K573" s="129">
        <f t="shared" si="196"/>
        <v>1</v>
      </c>
      <c r="L573" s="129" t="str">
        <f t="shared" si="190"/>
        <v>No Growth</v>
      </c>
      <c r="M573" s="130" t="s">
        <v>17</v>
      </c>
      <c r="N573" s="130" t="s">
        <v>186</v>
      </c>
      <c r="O573" s="130" t="s">
        <v>187</v>
      </c>
      <c r="P573" s="130" t="s">
        <v>188</v>
      </c>
      <c r="Q573" s="130" t="s">
        <v>189</v>
      </c>
      <c r="R573" s="130" t="s">
        <v>56</v>
      </c>
      <c r="S573" s="129"/>
      <c r="T573" s="129"/>
      <c r="U573" s="129" t="str">
        <f>VLOOKUP(C573,'Surrogate NP'!A:B,2,FALSE)</f>
        <v>No Growth</v>
      </c>
      <c r="V573" t="str">
        <f t="shared" si="189"/>
        <v>MD-FrederickNo Growth</v>
      </c>
      <c r="W573">
        <f>VLOOKUP(V573,'NP Surrogates-Update 4.7'!A:C,2,FALSE)</f>
        <v>1</v>
      </c>
      <c r="X573">
        <f>VLOOKUP(V573,'NP Surrogates-Update 4.7'!A:C,3,FALSE)</f>
        <v>1</v>
      </c>
      <c r="Y573" t="s">
        <v>3049</v>
      </c>
    </row>
    <row r="574" spans="1:25" hidden="1" outlineLevel="2" x14ac:dyDescent="0.3">
      <c r="A574" s="130" t="s">
        <v>216</v>
      </c>
      <c r="B574" s="130" t="s">
        <v>16</v>
      </c>
      <c r="C574">
        <v>2501080100</v>
      </c>
      <c r="D574" s="131">
        <v>8.9974024761904803E-2</v>
      </c>
      <c r="E574" s="129">
        <f t="shared" si="193"/>
        <v>8.9974024761904803E-2</v>
      </c>
      <c r="F574" s="129">
        <f t="shared" si="194"/>
        <v>8.9974024761904803E-2</v>
      </c>
      <c r="G574" s="131">
        <v>3.1190995250793702E-4</v>
      </c>
      <c r="H574" s="129">
        <f t="shared" si="191"/>
        <v>3.1190995250793702E-4</v>
      </c>
      <c r="I574" s="129">
        <f t="shared" si="192"/>
        <v>3.1190995250793702E-4</v>
      </c>
      <c r="J574" s="129">
        <f t="shared" si="195"/>
        <v>1</v>
      </c>
      <c r="K574" s="129">
        <f t="shared" si="196"/>
        <v>1</v>
      </c>
      <c r="L574" s="129" t="str">
        <f t="shared" si="190"/>
        <v>No Growth</v>
      </c>
      <c r="M574" s="130" t="s">
        <v>17</v>
      </c>
      <c r="N574" s="130" t="s">
        <v>186</v>
      </c>
      <c r="O574" s="130" t="s">
        <v>187</v>
      </c>
      <c r="P574" s="130" t="s">
        <v>188</v>
      </c>
      <c r="Q574" s="130" t="s">
        <v>360</v>
      </c>
      <c r="R574" s="130" t="s">
        <v>56</v>
      </c>
      <c r="S574" s="129"/>
      <c r="T574" s="129"/>
      <c r="U574" s="129" t="str">
        <f>VLOOKUP(C574,'Surrogate NP'!A:B,2,FALSE)</f>
        <v>No Growth</v>
      </c>
      <c r="V574" t="str">
        <f t="shared" ref="V574:V637" si="197">CONCATENATE(A574,U574)</f>
        <v>MD-FrederickNo Growth</v>
      </c>
      <c r="W574">
        <f>VLOOKUP(V574,'NP Surrogates-Update 4.7'!A:C,2,FALSE)</f>
        <v>1</v>
      </c>
      <c r="X574">
        <f>VLOOKUP(V574,'NP Surrogates-Update 4.7'!A:C,3,FALSE)</f>
        <v>1</v>
      </c>
      <c r="Y574" t="s">
        <v>3049</v>
      </c>
    </row>
    <row r="575" spans="1:25" hidden="1" outlineLevel="2" x14ac:dyDescent="0.3">
      <c r="A575" s="130" t="s">
        <v>216</v>
      </c>
      <c r="B575" s="130" t="s">
        <v>16</v>
      </c>
      <c r="C575">
        <v>2501012012</v>
      </c>
      <c r="D575" s="131">
        <v>0.27536460000000001</v>
      </c>
      <c r="E575" s="129">
        <f t="shared" si="193"/>
        <v>0.26783145063780001</v>
      </c>
      <c r="F575" s="129">
        <f t="shared" si="194"/>
        <v>0.26109851080320001</v>
      </c>
      <c r="G575" s="131">
        <v>1.1403662712561899E-3</v>
      </c>
      <c r="H575" s="129">
        <f t="shared" si="191"/>
        <v>1.1091692711734343E-3</v>
      </c>
      <c r="I575" s="129">
        <f t="shared" si="192"/>
        <v>1.0812861754749493E-3</v>
      </c>
      <c r="J575" s="129">
        <f t="shared" si="195"/>
        <v>0.97264300000000004</v>
      </c>
      <c r="K575" s="129">
        <f t="shared" si="196"/>
        <v>0.94819200000000003</v>
      </c>
      <c r="L575" s="129" t="str">
        <f t="shared" ref="L575:L639" si="198">U575</f>
        <v>Gas Sales</v>
      </c>
      <c r="M575" s="130" t="s">
        <v>67</v>
      </c>
      <c r="N575" s="130" t="s">
        <v>186</v>
      </c>
      <c r="O575" s="130" t="s">
        <v>187</v>
      </c>
      <c r="P575" s="130" t="s">
        <v>191</v>
      </c>
      <c r="Q575" s="130" t="s">
        <v>192</v>
      </c>
      <c r="R575" s="130" t="s">
        <v>56</v>
      </c>
      <c r="S575" s="129"/>
      <c r="T575" s="129"/>
      <c r="U575" s="129" t="str">
        <f>VLOOKUP(C575,'Surrogate NP'!A:B,2,FALSE)</f>
        <v>Gas Sales</v>
      </c>
      <c r="V575" t="str">
        <f t="shared" si="197"/>
        <v>MD-FrederickGas Sales</v>
      </c>
      <c r="W575">
        <f>VLOOKUP(V575,'NP Surrogates-Update 4.7'!A:C,2,FALSE)</f>
        <v>0.97264300000000004</v>
      </c>
      <c r="X575">
        <f>VLOOKUP(V575,'NP Surrogates-Update 4.7'!A:C,3,FALSE)</f>
        <v>0.94819200000000003</v>
      </c>
      <c r="Y575" t="s">
        <v>3055</v>
      </c>
    </row>
    <row r="576" spans="1:25" hidden="1" outlineLevel="2" x14ac:dyDescent="0.3">
      <c r="A576" s="130" t="s">
        <v>216</v>
      </c>
      <c r="B576" s="130" t="s">
        <v>16</v>
      </c>
      <c r="C576">
        <v>2501012011</v>
      </c>
      <c r="D576" s="131">
        <v>0.33571970000000001</v>
      </c>
      <c r="E576" s="129">
        <f t="shared" si="193"/>
        <v>0.32653541616710002</v>
      </c>
      <c r="F576" s="129">
        <f t="shared" si="194"/>
        <v>0.31832673378240001</v>
      </c>
      <c r="G576" s="131">
        <v>1.3903145955444E-3</v>
      </c>
      <c r="H576" s="129">
        <f t="shared" si="191"/>
        <v>1.3522797591540919E-3</v>
      </c>
      <c r="I576" s="129">
        <f t="shared" si="192"/>
        <v>1.3182851769784358E-3</v>
      </c>
      <c r="J576" s="129">
        <f t="shared" si="195"/>
        <v>0.97264300000000004</v>
      </c>
      <c r="K576" s="129">
        <f t="shared" si="196"/>
        <v>0.94819200000000003</v>
      </c>
      <c r="L576" s="129" t="str">
        <f t="shared" si="198"/>
        <v>Gas Sales</v>
      </c>
      <c r="M576" s="130" t="s">
        <v>67</v>
      </c>
      <c r="N576" s="130" t="s">
        <v>186</v>
      </c>
      <c r="O576" s="130" t="s">
        <v>187</v>
      </c>
      <c r="P576" s="130" t="s">
        <v>191</v>
      </c>
      <c r="Q576" s="130" t="s">
        <v>194</v>
      </c>
      <c r="R576" s="130" t="s">
        <v>56</v>
      </c>
      <c r="S576" s="129"/>
      <c r="T576" s="129"/>
      <c r="U576" s="129" t="str">
        <f>VLOOKUP(C576,'Surrogate NP'!A:B,2,FALSE)</f>
        <v>Gas Sales</v>
      </c>
      <c r="V576" t="str">
        <f t="shared" si="197"/>
        <v>MD-FrederickGas Sales</v>
      </c>
      <c r="W576">
        <f>VLOOKUP(V576,'NP Surrogates-Update 4.7'!A:C,2,FALSE)</f>
        <v>0.97264300000000004</v>
      </c>
      <c r="X576">
        <f>VLOOKUP(V576,'NP Surrogates-Update 4.7'!A:C,3,FALSE)</f>
        <v>0.94819200000000003</v>
      </c>
      <c r="Y576" t="s">
        <v>3055</v>
      </c>
    </row>
    <row r="577" spans="1:25" hidden="1" outlineLevel="2" x14ac:dyDescent="0.3">
      <c r="A577" s="130" t="s">
        <v>216</v>
      </c>
      <c r="B577" s="130" t="s">
        <v>16</v>
      </c>
      <c r="C577">
        <v>2501012014</v>
      </c>
      <c r="D577" s="131">
        <v>6.6710880000000001</v>
      </c>
      <c r="E577" s="129">
        <f t="shared" si="193"/>
        <v>6.4885870455840005</v>
      </c>
      <c r="F577" s="129">
        <f t="shared" si="194"/>
        <v>6.3254722728960004</v>
      </c>
      <c r="G577" s="131">
        <v>2.7626948953430801E-2</v>
      </c>
      <c r="H577" s="129">
        <f t="shared" si="191"/>
        <v>2.6871158510911795E-2</v>
      </c>
      <c r="I577" s="129">
        <f t="shared" si="192"/>
        <v>2.6195651982051458E-2</v>
      </c>
      <c r="J577" s="129">
        <f t="shared" si="195"/>
        <v>0.97264300000000004</v>
      </c>
      <c r="K577" s="129">
        <f t="shared" si="196"/>
        <v>0.94819200000000003</v>
      </c>
      <c r="L577" s="129" t="str">
        <f t="shared" si="198"/>
        <v>Gas Sales</v>
      </c>
      <c r="M577" s="130" t="s">
        <v>67</v>
      </c>
      <c r="N577" s="130" t="s">
        <v>186</v>
      </c>
      <c r="O577" s="130" t="s">
        <v>187</v>
      </c>
      <c r="P577" s="130" t="s">
        <v>191</v>
      </c>
      <c r="Q577" s="130" t="s">
        <v>196</v>
      </c>
      <c r="R577" s="130" t="s">
        <v>56</v>
      </c>
      <c r="S577" s="129"/>
      <c r="T577" s="129"/>
      <c r="U577" s="129" t="str">
        <f>VLOOKUP(C577,'Surrogate NP'!A:B,2,FALSE)</f>
        <v>Gas Sales</v>
      </c>
      <c r="V577" t="str">
        <f t="shared" si="197"/>
        <v>MD-FrederickGas Sales</v>
      </c>
      <c r="W577">
        <f>VLOOKUP(V577,'NP Surrogates-Update 4.7'!A:C,2,FALSE)</f>
        <v>0.97264300000000004</v>
      </c>
      <c r="X577">
        <f>VLOOKUP(V577,'NP Surrogates-Update 4.7'!A:C,3,FALSE)</f>
        <v>0.94819200000000003</v>
      </c>
      <c r="Y577" t="s">
        <v>3055</v>
      </c>
    </row>
    <row r="578" spans="1:25" hidden="1" outlineLevel="2" x14ac:dyDescent="0.3">
      <c r="A578" s="130" t="s">
        <v>216</v>
      </c>
      <c r="B578" s="130" t="s">
        <v>16</v>
      </c>
      <c r="C578">
        <v>2501060053</v>
      </c>
      <c r="D578" s="131">
        <v>43.470406109423102</v>
      </c>
      <c r="E578" s="129">
        <f t="shared" si="193"/>
        <v>42.281186209487615</v>
      </c>
      <c r="F578" s="129">
        <f t="shared" si="194"/>
        <v>41.21829130970611</v>
      </c>
      <c r="G578" s="131">
        <v>0.12506409731618001</v>
      </c>
      <c r="H578" s="129">
        <f t="shared" si="191"/>
        <v>0.12164271880590127</v>
      </c>
      <c r="I578" s="129">
        <f t="shared" si="192"/>
        <v>0.11858477656242336</v>
      </c>
      <c r="J578" s="129">
        <f t="shared" si="195"/>
        <v>0.97264300000000004</v>
      </c>
      <c r="K578" s="129">
        <f t="shared" si="196"/>
        <v>0.94819200000000003</v>
      </c>
      <c r="L578" s="129" t="str">
        <f t="shared" si="198"/>
        <v>Gas Sales</v>
      </c>
      <c r="M578" s="130" t="s">
        <v>17</v>
      </c>
      <c r="N578" s="130" t="s">
        <v>186</v>
      </c>
      <c r="O578" s="130" t="s">
        <v>187</v>
      </c>
      <c r="P578" s="130" t="s">
        <v>198</v>
      </c>
      <c r="Q578" s="130" t="s">
        <v>199</v>
      </c>
      <c r="R578" s="130" t="s">
        <v>56</v>
      </c>
      <c r="S578" s="129"/>
      <c r="T578" s="129"/>
      <c r="U578" s="129" t="str">
        <f>VLOOKUP(C578,'Surrogate NP'!A:B,2,FALSE)</f>
        <v>Gas Sales</v>
      </c>
      <c r="V578" t="str">
        <f t="shared" si="197"/>
        <v>MD-FrederickGas Sales</v>
      </c>
      <c r="W578">
        <f>VLOOKUP(V578,'NP Surrogates-Update 4.7'!A:C,2,FALSE)</f>
        <v>0.97264300000000004</v>
      </c>
      <c r="X578">
        <f>VLOOKUP(V578,'NP Surrogates-Update 4.7'!A:C,3,FALSE)</f>
        <v>0.94819200000000003</v>
      </c>
      <c r="Y578" t="s">
        <v>3055</v>
      </c>
    </row>
    <row r="579" spans="1:25" hidden="1" outlineLevel="2" x14ac:dyDescent="0.3">
      <c r="A579" s="130" t="s">
        <v>216</v>
      </c>
      <c r="B579" s="130" t="s">
        <v>16</v>
      </c>
      <c r="C579">
        <v>2501060201</v>
      </c>
      <c r="D579" s="131">
        <v>57.287599999999998</v>
      </c>
      <c r="E579" s="129">
        <f t="shared" si="193"/>
        <v>55.720383126800002</v>
      </c>
      <c r="F579" s="129">
        <f t="shared" si="194"/>
        <v>54.319644019199998</v>
      </c>
      <c r="G579" s="131">
        <v>0.16481608116049501</v>
      </c>
      <c r="H579" s="129">
        <f t="shared" si="191"/>
        <v>0.16030720762818734</v>
      </c>
      <c r="I579" s="129">
        <f t="shared" si="192"/>
        <v>0.1562772896277321</v>
      </c>
      <c r="J579" s="129">
        <f t="shared" si="195"/>
        <v>0.97264300000000004</v>
      </c>
      <c r="K579" s="129">
        <f t="shared" si="196"/>
        <v>0.94819200000000003</v>
      </c>
      <c r="L579" s="129" t="str">
        <f t="shared" si="198"/>
        <v>Gas Sales</v>
      </c>
      <c r="M579" s="130" t="s">
        <v>17</v>
      </c>
      <c r="N579" s="130" t="s">
        <v>186</v>
      </c>
      <c r="O579" s="130" t="s">
        <v>187</v>
      </c>
      <c r="P579" s="130" t="s">
        <v>198</v>
      </c>
      <c r="Q579" s="130" t="s">
        <v>27</v>
      </c>
      <c r="R579" s="130" t="s">
        <v>56</v>
      </c>
      <c r="S579" s="129"/>
      <c r="T579" s="129"/>
      <c r="U579" s="129" t="str">
        <f>VLOOKUP(C579,'Surrogate NP'!A:B,2,FALSE)</f>
        <v>Gas Sales</v>
      </c>
      <c r="V579" t="str">
        <f t="shared" si="197"/>
        <v>MD-FrederickGas Sales</v>
      </c>
      <c r="W579">
        <f>VLOOKUP(V579,'NP Surrogates-Update 4.7'!A:C,2,FALSE)</f>
        <v>0.97264300000000004</v>
      </c>
      <c r="X579">
        <f>VLOOKUP(V579,'NP Surrogates-Update 4.7'!A:C,3,FALSE)</f>
        <v>0.94819200000000003</v>
      </c>
      <c r="Y579" t="s">
        <v>3055</v>
      </c>
    </row>
    <row r="580" spans="1:25" hidden="1" outlineLevel="2" x14ac:dyDescent="0.3">
      <c r="A580" s="130" t="s">
        <v>216</v>
      </c>
      <c r="B580" s="130" t="s">
        <v>16</v>
      </c>
      <c r="C580">
        <v>2501011012</v>
      </c>
      <c r="D580" s="131">
        <v>5.8111470000000001</v>
      </c>
      <c r="E580" s="129">
        <f t="shared" si="193"/>
        <v>5.6521714515210002</v>
      </c>
      <c r="F580" s="129">
        <f t="shared" si="194"/>
        <v>5.5100830962240002</v>
      </c>
      <c r="G580" s="131">
        <v>2.4065678871254999E-2</v>
      </c>
      <c r="H580" s="129">
        <f t="shared" si="191"/>
        <v>2.3407314094374077E-2</v>
      </c>
      <c r="I580" s="129">
        <f t="shared" si="192"/>
        <v>2.2818884180293021E-2</v>
      </c>
      <c r="J580" s="129">
        <f t="shared" si="195"/>
        <v>0.97264300000000004</v>
      </c>
      <c r="K580" s="129">
        <f t="shared" si="196"/>
        <v>0.94819200000000003</v>
      </c>
      <c r="L580" s="129" t="str">
        <f t="shared" si="198"/>
        <v>Gas Sales</v>
      </c>
      <c r="M580" s="130" t="s">
        <v>67</v>
      </c>
      <c r="N580" s="130" t="s">
        <v>186</v>
      </c>
      <c r="O580" s="130" t="s">
        <v>187</v>
      </c>
      <c r="P580" s="130" t="s">
        <v>202</v>
      </c>
      <c r="Q580" s="130" t="s">
        <v>192</v>
      </c>
      <c r="R580" s="130" t="s">
        <v>56</v>
      </c>
      <c r="S580" s="129"/>
      <c r="T580" s="129"/>
      <c r="U580" s="129" t="str">
        <f>VLOOKUP(C580,'Surrogate NP'!A:B,2,FALSE)</f>
        <v>Gas Sales</v>
      </c>
      <c r="V580" t="str">
        <f t="shared" si="197"/>
        <v>MD-FrederickGas Sales</v>
      </c>
      <c r="W580">
        <f>VLOOKUP(V580,'NP Surrogates-Update 4.7'!A:C,2,FALSE)</f>
        <v>0.97264300000000004</v>
      </c>
      <c r="X580">
        <f>VLOOKUP(V580,'NP Surrogates-Update 4.7'!A:C,3,FALSE)</f>
        <v>0.94819200000000003</v>
      </c>
      <c r="Y580" t="s">
        <v>3055</v>
      </c>
    </row>
    <row r="581" spans="1:25" hidden="1" outlineLevel="2" x14ac:dyDescent="0.3">
      <c r="A581" s="130" t="s">
        <v>216</v>
      </c>
      <c r="B581" s="130" t="s">
        <v>16</v>
      </c>
      <c r="C581">
        <v>2501011011</v>
      </c>
      <c r="D581" s="131">
        <v>5.1790820000000002</v>
      </c>
      <c r="E581" s="129">
        <f t="shared" si="193"/>
        <v>5.0373978537260005</v>
      </c>
      <c r="F581" s="129">
        <f t="shared" si="194"/>
        <v>4.910764119744</v>
      </c>
      <c r="G581" s="131">
        <v>2.14481107189161E-2</v>
      </c>
      <c r="H581" s="129">
        <f t="shared" si="191"/>
        <v>2.0861354753978711E-2</v>
      </c>
      <c r="I581" s="129">
        <f t="shared" si="192"/>
        <v>2.0336926998790496E-2</v>
      </c>
      <c r="J581" s="129">
        <f t="shared" si="195"/>
        <v>0.97264300000000004</v>
      </c>
      <c r="K581" s="129">
        <f t="shared" si="196"/>
        <v>0.94819200000000003</v>
      </c>
      <c r="L581" s="129" t="str">
        <f t="shared" si="198"/>
        <v>Gas Sales</v>
      </c>
      <c r="M581" s="130" t="s">
        <v>67</v>
      </c>
      <c r="N581" s="130" t="s">
        <v>186</v>
      </c>
      <c r="O581" s="130" t="s">
        <v>187</v>
      </c>
      <c r="P581" s="130" t="s">
        <v>202</v>
      </c>
      <c r="Q581" s="130" t="s">
        <v>194</v>
      </c>
      <c r="R581" s="130" t="s">
        <v>56</v>
      </c>
      <c r="S581" s="129"/>
      <c r="T581" s="129"/>
      <c r="U581" s="129" t="str">
        <f>VLOOKUP(C581,'Surrogate NP'!A:B,2,FALSE)</f>
        <v>Gas Sales</v>
      </c>
      <c r="V581" t="str">
        <f t="shared" si="197"/>
        <v>MD-FrederickGas Sales</v>
      </c>
      <c r="W581">
        <f>VLOOKUP(V581,'NP Surrogates-Update 4.7'!A:C,2,FALSE)</f>
        <v>0.97264300000000004</v>
      </c>
      <c r="X581">
        <f>VLOOKUP(V581,'NP Surrogates-Update 4.7'!A:C,3,FALSE)</f>
        <v>0.94819200000000003</v>
      </c>
      <c r="Y581" t="s">
        <v>3055</v>
      </c>
    </row>
    <row r="582" spans="1:25" hidden="1" outlineLevel="2" x14ac:dyDescent="0.3">
      <c r="A582" s="130" t="s">
        <v>216</v>
      </c>
      <c r="B582" s="130" t="s">
        <v>16</v>
      </c>
      <c r="C582">
        <v>2501011014</v>
      </c>
      <c r="D582" s="131">
        <v>1.5608850000000001</v>
      </c>
      <c r="E582" s="129">
        <f t="shared" si="193"/>
        <v>1.518183869055</v>
      </c>
      <c r="F582" s="129">
        <f t="shared" si="194"/>
        <v>1.4800186699200002</v>
      </c>
      <c r="G582" s="131">
        <v>6.4640865503761604E-3</v>
      </c>
      <c r="H582" s="129">
        <f t="shared" si="191"/>
        <v>6.28724853461752E-3</v>
      </c>
      <c r="I582" s="129">
        <f t="shared" si="192"/>
        <v>6.1291951543742725E-3</v>
      </c>
      <c r="J582" s="129">
        <f t="shared" si="195"/>
        <v>0.97264300000000004</v>
      </c>
      <c r="K582" s="129">
        <f t="shared" si="196"/>
        <v>0.94819200000000003</v>
      </c>
      <c r="L582" s="129" t="str">
        <f t="shared" si="198"/>
        <v>Gas Sales</v>
      </c>
      <c r="M582" s="130" t="s">
        <v>67</v>
      </c>
      <c r="N582" s="130" t="s">
        <v>186</v>
      </c>
      <c r="O582" s="130" t="s">
        <v>187</v>
      </c>
      <c r="P582" s="130" t="s">
        <v>202</v>
      </c>
      <c r="Q582" s="130" t="s">
        <v>196</v>
      </c>
      <c r="R582" s="130" t="s">
        <v>56</v>
      </c>
      <c r="S582" s="129"/>
      <c r="T582" s="129"/>
      <c r="U582" s="129" t="str">
        <f>VLOOKUP(C582,'Surrogate NP'!A:B,2,FALSE)</f>
        <v>Gas Sales</v>
      </c>
      <c r="V582" t="str">
        <f t="shared" si="197"/>
        <v>MD-FrederickGas Sales</v>
      </c>
      <c r="W582">
        <f>VLOOKUP(V582,'NP Surrogates-Update 4.7'!A:C,2,FALSE)</f>
        <v>0.97264300000000004</v>
      </c>
      <c r="X582">
        <f>VLOOKUP(V582,'NP Surrogates-Update 4.7'!A:C,3,FALSE)</f>
        <v>0.94819200000000003</v>
      </c>
      <c r="Y582" t="s">
        <v>3055</v>
      </c>
    </row>
    <row r="583" spans="1:25" hidden="1" outlineLevel="2" x14ac:dyDescent="0.3">
      <c r="A583" s="130" t="s">
        <v>216</v>
      </c>
      <c r="B583" s="130" t="s">
        <v>16</v>
      </c>
      <c r="C583">
        <v>2505030120</v>
      </c>
      <c r="D583" s="131">
        <v>3.7466089999999999</v>
      </c>
      <c r="E583" s="129">
        <f t="shared" si="193"/>
        <v>3.6441130175869998</v>
      </c>
      <c r="F583" s="129">
        <f t="shared" si="194"/>
        <v>3.5525046809280001</v>
      </c>
      <c r="G583" s="131">
        <v>1.2610014844160499E-2</v>
      </c>
      <c r="H583" s="129">
        <f t="shared" ref="H583:H593" si="199">G583*J583</f>
        <v>1.22650426680688E-2</v>
      </c>
      <c r="I583" s="129">
        <f t="shared" ref="I583:I593" si="200">G583*K583</f>
        <v>1.1956715195114234E-2</v>
      </c>
      <c r="J583" s="129">
        <f t="shared" si="195"/>
        <v>0.97264300000000004</v>
      </c>
      <c r="K583" s="129">
        <f t="shared" si="196"/>
        <v>0.94819200000000003</v>
      </c>
      <c r="L583" s="129" t="str">
        <f t="shared" si="198"/>
        <v>Gas Sales</v>
      </c>
      <c r="M583" s="130" t="s">
        <v>22</v>
      </c>
      <c r="N583" s="130" t="s">
        <v>186</v>
      </c>
      <c r="O583" s="130" t="s">
        <v>206</v>
      </c>
      <c r="P583" s="130" t="s">
        <v>207</v>
      </c>
      <c r="Q583" s="130" t="s">
        <v>20</v>
      </c>
      <c r="R583" s="130" t="s">
        <v>56</v>
      </c>
      <c r="S583" s="129"/>
      <c r="T583" s="129"/>
      <c r="U583" s="129" t="str">
        <f>VLOOKUP(C583,'Surrogate NP'!A:B,2,FALSE)</f>
        <v>Gas Sales</v>
      </c>
      <c r="V583" t="str">
        <f t="shared" si="197"/>
        <v>MD-FrederickGas Sales</v>
      </c>
      <c r="W583">
        <f>VLOOKUP(V583,'NP Surrogates-Update 4.7'!A:C,2,FALSE)</f>
        <v>0.97264300000000004</v>
      </c>
      <c r="X583">
        <f>VLOOKUP(V583,'NP Surrogates-Update 4.7'!A:C,3,FALSE)</f>
        <v>0.94819200000000003</v>
      </c>
      <c r="Y583" t="s">
        <v>3055</v>
      </c>
    </row>
    <row r="584" spans="1:25" hidden="1" outlineLevel="2" x14ac:dyDescent="0.3">
      <c r="A584" s="130" t="s">
        <v>216</v>
      </c>
      <c r="B584" s="130" t="s">
        <v>16</v>
      </c>
      <c r="C584">
        <v>2610000500</v>
      </c>
      <c r="D584" s="131">
        <v>213.89269999999999</v>
      </c>
      <c r="E584" s="129">
        <f t="shared" si="193"/>
        <v>213.89269999999999</v>
      </c>
      <c r="F584" s="129">
        <f t="shared" si="194"/>
        <v>213.89269999999999</v>
      </c>
      <c r="G584" s="131">
        <v>0.58600739726027395</v>
      </c>
      <c r="H584" s="129">
        <f t="shared" si="199"/>
        <v>0.58600739726027395</v>
      </c>
      <c r="I584" s="129">
        <f t="shared" si="200"/>
        <v>0.58600739726027395</v>
      </c>
      <c r="J584" s="129">
        <f t="shared" si="195"/>
        <v>1</v>
      </c>
      <c r="K584" s="129">
        <f t="shared" si="196"/>
        <v>1</v>
      </c>
      <c r="L584" s="129" t="str">
        <f t="shared" si="198"/>
        <v>No Growth</v>
      </c>
      <c r="M584" s="130" t="s">
        <v>50</v>
      </c>
      <c r="N584" s="130" t="s">
        <v>209</v>
      </c>
      <c r="O584" s="130" t="s">
        <v>365</v>
      </c>
      <c r="P584" s="130" t="s">
        <v>366</v>
      </c>
      <c r="Q584" s="130" t="s">
        <v>367</v>
      </c>
      <c r="R584" s="130" t="s">
        <v>56</v>
      </c>
      <c r="S584" s="129"/>
      <c r="T584" s="129"/>
      <c r="U584" s="129" t="str">
        <f>VLOOKUP(C584,'Surrogate NP'!A:B,2,FALSE)</f>
        <v>No Growth</v>
      </c>
      <c r="V584" t="str">
        <f t="shared" si="197"/>
        <v>MD-FrederickNo Growth</v>
      </c>
      <c r="W584">
        <f>VLOOKUP(V584,'NP Surrogates-Update 4.7'!A:C,2,FALSE)</f>
        <v>1</v>
      </c>
      <c r="X584">
        <f>VLOOKUP(V584,'NP Surrogates-Update 4.7'!A:C,3,FALSE)</f>
        <v>1</v>
      </c>
      <c r="Y584" t="s">
        <v>3049</v>
      </c>
    </row>
    <row r="585" spans="1:25" hidden="1" outlineLevel="2" x14ac:dyDescent="0.3">
      <c r="A585" s="130" t="s">
        <v>216</v>
      </c>
      <c r="B585" s="130" t="s">
        <v>16</v>
      </c>
      <c r="C585">
        <v>2610000400</v>
      </c>
      <c r="D585" s="131">
        <v>2.1192839999999999</v>
      </c>
      <c r="E585" s="129">
        <f t="shared" si="193"/>
        <v>2.1192839999999999</v>
      </c>
      <c r="F585" s="129">
        <f t="shared" si="194"/>
        <v>2.1192839999999999</v>
      </c>
      <c r="G585" s="131">
        <v>1.3935018082191801E-3</v>
      </c>
      <c r="H585" s="129">
        <f t="shared" si="199"/>
        <v>1.3935018082191801E-3</v>
      </c>
      <c r="I585" s="129">
        <f t="shared" si="200"/>
        <v>1.3935018082191801E-3</v>
      </c>
      <c r="J585" s="129">
        <f t="shared" si="195"/>
        <v>1</v>
      </c>
      <c r="K585" s="129">
        <f t="shared" si="196"/>
        <v>1</v>
      </c>
      <c r="L585" s="129" t="str">
        <f t="shared" si="198"/>
        <v>No Growth</v>
      </c>
      <c r="M585" s="130" t="s">
        <v>50</v>
      </c>
      <c r="N585" s="130" t="s">
        <v>209</v>
      </c>
      <c r="O585" s="130" t="s">
        <v>365</v>
      </c>
      <c r="P585" s="130" t="s">
        <v>366</v>
      </c>
      <c r="Q585" s="130" t="s">
        <v>369</v>
      </c>
      <c r="R585" s="130" t="s">
        <v>56</v>
      </c>
      <c r="S585" s="129"/>
      <c r="T585" s="129"/>
      <c r="U585" s="129" t="str">
        <f>VLOOKUP(C585,'Surrogate NP'!A:B,2,FALSE)</f>
        <v>No Growth</v>
      </c>
      <c r="V585" t="str">
        <f t="shared" si="197"/>
        <v>MD-FrederickNo Growth</v>
      </c>
      <c r="W585">
        <f>VLOOKUP(V585,'NP Surrogates-Update 4.7'!A:C,2,FALSE)</f>
        <v>1</v>
      </c>
      <c r="X585">
        <f>VLOOKUP(V585,'NP Surrogates-Update 4.7'!A:C,3,FALSE)</f>
        <v>1</v>
      </c>
      <c r="Y585" t="s">
        <v>3049</v>
      </c>
    </row>
    <row r="586" spans="1:25" hidden="1" outlineLevel="2" x14ac:dyDescent="0.3">
      <c r="A586" s="130" t="s">
        <v>216</v>
      </c>
      <c r="B586" s="130" t="s">
        <v>16</v>
      </c>
      <c r="C586">
        <v>2610000100</v>
      </c>
      <c r="D586" s="131">
        <v>3.1231559999999998</v>
      </c>
      <c r="E586" s="129">
        <f t="shared" si="193"/>
        <v>3.1231559999999998</v>
      </c>
      <c r="F586" s="129">
        <f t="shared" si="194"/>
        <v>3.1231559999999998</v>
      </c>
      <c r="G586" s="131">
        <v>0</v>
      </c>
      <c r="H586" s="129">
        <f t="shared" si="199"/>
        <v>0</v>
      </c>
      <c r="I586" s="129">
        <f t="shared" si="200"/>
        <v>0</v>
      </c>
      <c r="J586" s="129">
        <f t="shared" si="195"/>
        <v>1</v>
      </c>
      <c r="K586" s="129">
        <f t="shared" si="196"/>
        <v>1</v>
      </c>
      <c r="L586" s="129" t="str">
        <f t="shared" si="198"/>
        <v>No Growth</v>
      </c>
      <c r="M586" s="130" t="s">
        <v>50</v>
      </c>
      <c r="N586" s="130" t="s">
        <v>209</v>
      </c>
      <c r="O586" s="130" t="s">
        <v>365</v>
      </c>
      <c r="P586" s="130" t="s">
        <v>366</v>
      </c>
      <c r="Q586" s="130" t="s">
        <v>371</v>
      </c>
      <c r="R586" s="130" t="s">
        <v>56</v>
      </c>
      <c r="S586" s="129"/>
      <c r="T586" s="129"/>
      <c r="U586" s="129" t="str">
        <f>VLOOKUP(C586,'Surrogate NP'!A:B,2,FALSE)</f>
        <v>No Growth</v>
      </c>
      <c r="V586" t="str">
        <f t="shared" si="197"/>
        <v>MD-FrederickNo Growth</v>
      </c>
      <c r="W586">
        <f>VLOOKUP(V586,'NP Surrogates-Update 4.7'!A:C,2,FALSE)</f>
        <v>1</v>
      </c>
      <c r="X586">
        <f>VLOOKUP(V586,'NP Surrogates-Update 4.7'!A:C,3,FALSE)</f>
        <v>1</v>
      </c>
      <c r="Y586" t="s">
        <v>3049</v>
      </c>
    </row>
    <row r="587" spans="1:25" hidden="1" outlineLevel="2" x14ac:dyDescent="0.3">
      <c r="A587" s="130" t="s">
        <v>216</v>
      </c>
      <c r="B587" s="130" t="s">
        <v>16</v>
      </c>
      <c r="C587">
        <v>2810001001</v>
      </c>
      <c r="D587" s="131">
        <v>0.110462</v>
      </c>
      <c r="E587" s="129">
        <f t="shared" si="193"/>
        <v>0.110462</v>
      </c>
      <c r="F587" s="129">
        <f t="shared" si="194"/>
        <v>0.110462</v>
      </c>
      <c r="G587" s="206">
        <v>3.0263561643835619E-4</v>
      </c>
      <c r="H587" s="129">
        <f t="shared" si="199"/>
        <v>3.0263561643835619E-4</v>
      </c>
      <c r="I587" s="129">
        <f t="shared" si="200"/>
        <v>3.0263561643835619E-4</v>
      </c>
      <c r="J587" s="129">
        <f t="shared" si="195"/>
        <v>1</v>
      </c>
      <c r="K587" s="129">
        <f t="shared" si="196"/>
        <v>1</v>
      </c>
      <c r="L587" s="129" t="str">
        <f t="shared" si="198"/>
        <v>No Growth</v>
      </c>
      <c r="M587" t="s">
        <v>3130</v>
      </c>
      <c r="N587" s="130"/>
      <c r="O587" s="130"/>
      <c r="P587" s="130"/>
      <c r="Q587" s="130"/>
      <c r="R587" s="129" t="s">
        <v>56</v>
      </c>
      <c r="S587" s="129"/>
      <c r="T587" s="129"/>
      <c r="U587" s="129" t="str">
        <f>VLOOKUP(C587,'Surrogate NP'!A:B,2,FALSE)</f>
        <v>No Growth</v>
      </c>
      <c r="V587" t="str">
        <f t="shared" si="197"/>
        <v>MD-FrederickNo Growth</v>
      </c>
      <c r="W587">
        <f>VLOOKUP(V587,'NP Surrogates-Update 4.7'!A:C,2,FALSE)</f>
        <v>1</v>
      </c>
      <c r="X587">
        <f>VLOOKUP(V587,'NP Surrogates-Update 4.7'!A:C,3,FALSE)</f>
        <v>1</v>
      </c>
      <c r="Y587" t="s">
        <v>3049</v>
      </c>
    </row>
    <row r="588" spans="1:25" hidden="1" outlineLevel="2" x14ac:dyDescent="0.3">
      <c r="A588" s="130" t="s">
        <v>216</v>
      </c>
      <c r="B588" s="130" t="s">
        <v>16</v>
      </c>
      <c r="C588">
        <v>2810001002</v>
      </c>
      <c r="D588" s="131">
        <v>0.75405800000000001</v>
      </c>
      <c r="E588" s="129">
        <f t="shared" si="193"/>
        <v>0.75405800000000001</v>
      </c>
      <c r="F588" s="129">
        <f t="shared" si="194"/>
        <v>0.75405800000000001</v>
      </c>
      <c r="G588" s="206">
        <v>2.0659123287671234E-3</v>
      </c>
      <c r="H588" s="129">
        <f t="shared" si="199"/>
        <v>2.0659123287671234E-3</v>
      </c>
      <c r="I588" s="129">
        <f t="shared" si="200"/>
        <v>2.0659123287671234E-3</v>
      </c>
      <c r="J588" s="129">
        <f t="shared" si="195"/>
        <v>1</v>
      </c>
      <c r="K588" s="129">
        <f t="shared" si="196"/>
        <v>1</v>
      </c>
      <c r="L588" s="129" t="str">
        <f t="shared" si="198"/>
        <v>No Growth</v>
      </c>
      <c r="M588" t="s">
        <v>3130</v>
      </c>
      <c r="N588" s="130"/>
      <c r="O588" s="130"/>
      <c r="P588" s="130"/>
      <c r="Q588" s="130"/>
      <c r="R588" s="129" t="s">
        <v>56</v>
      </c>
      <c r="S588" s="129"/>
      <c r="T588" s="129"/>
      <c r="U588" s="129" t="str">
        <f>VLOOKUP(C588,'Surrogate NP'!A:B,2,FALSE)</f>
        <v>No Growth</v>
      </c>
      <c r="V588" t="str">
        <f t="shared" si="197"/>
        <v>MD-FrederickNo Growth</v>
      </c>
      <c r="W588">
        <f>VLOOKUP(V588,'NP Surrogates-Update 4.7'!A:C,2,FALSE)</f>
        <v>1</v>
      </c>
      <c r="X588">
        <f>VLOOKUP(V588,'NP Surrogates-Update 4.7'!A:C,3,FALSE)</f>
        <v>1</v>
      </c>
      <c r="Y588" t="s">
        <v>3049</v>
      </c>
    </row>
    <row r="589" spans="1:25" hidden="1" outlineLevel="2" x14ac:dyDescent="0.3">
      <c r="A589" s="130" t="s">
        <v>216</v>
      </c>
      <c r="B589" s="130" t="s">
        <v>16</v>
      </c>
      <c r="C589">
        <v>2610030000</v>
      </c>
      <c r="D589" s="131">
        <v>18.302869999999999</v>
      </c>
      <c r="E589" s="129">
        <f t="shared" si="193"/>
        <v>18.302869999999999</v>
      </c>
      <c r="F589" s="129">
        <f t="shared" si="194"/>
        <v>18.302869999999999</v>
      </c>
      <c r="G589" s="131">
        <v>5.0144849315068497E-2</v>
      </c>
      <c r="H589" s="129">
        <f t="shared" si="199"/>
        <v>5.0144849315068497E-2</v>
      </c>
      <c r="I589" s="129">
        <f t="shared" si="200"/>
        <v>5.0144849315068497E-2</v>
      </c>
      <c r="J589" s="129">
        <f t="shared" si="195"/>
        <v>1</v>
      </c>
      <c r="K589" s="129">
        <f t="shared" si="196"/>
        <v>1</v>
      </c>
      <c r="L589" s="129" t="str">
        <f t="shared" si="198"/>
        <v>No Growth</v>
      </c>
      <c r="M589" s="130" t="s">
        <v>50</v>
      </c>
      <c r="N589" s="130" t="s">
        <v>209</v>
      </c>
      <c r="O589" s="130" t="s">
        <v>365</v>
      </c>
      <c r="P589" s="130" t="s">
        <v>162</v>
      </c>
      <c r="Q589" s="130" t="s">
        <v>373</v>
      </c>
      <c r="R589" s="130" t="s">
        <v>56</v>
      </c>
      <c r="S589" s="129"/>
      <c r="T589" s="129"/>
      <c r="U589" s="129" t="str">
        <f>VLOOKUP(C589,'Surrogate NP'!A:B,2,FALSE)</f>
        <v>No Growth</v>
      </c>
      <c r="V589" t="str">
        <f t="shared" si="197"/>
        <v>MD-FrederickNo Growth</v>
      </c>
      <c r="W589">
        <f>VLOOKUP(V589,'NP Surrogates-Update 4.7'!A:C,2,FALSE)</f>
        <v>1</v>
      </c>
      <c r="X589">
        <f>VLOOKUP(V589,'NP Surrogates-Update 4.7'!A:C,3,FALSE)</f>
        <v>1</v>
      </c>
      <c r="Y589" t="s">
        <v>3049</v>
      </c>
    </row>
    <row r="590" spans="1:25" hidden="1" outlineLevel="2" x14ac:dyDescent="0.3">
      <c r="A590" s="130" t="s">
        <v>216</v>
      </c>
      <c r="B590" s="130" t="s">
        <v>16</v>
      </c>
      <c r="C590">
        <v>2630020000</v>
      </c>
      <c r="D590" s="131">
        <v>2.3357999999999999</v>
      </c>
      <c r="E590" s="129">
        <f t="shared" si="193"/>
        <v>2.7191352980362171</v>
      </c>
      <c r="F590" s="129">
        <f t="shared" si="194"/>
        <v>2.9326169992195319</v>
      </c>
      <c r="G590" s="131">
        <v>8.9592328767123305E-3</v>
      </c>
      <c r="H590" s="129">
        <f t="shared" si="199"/>
        <v>1.0429560047262205E-2</v>
      </c>
      <c r="I590" s="129">
        <f t="shared" si="200"/>
        <v>1.1248393969609166E-2</v>
      </c>
      <c r="J590" s="129">
        <f t="shared" si="195"/>
        <v>1.1641130653464411</v>
      </c>
      <c r="K590" s="129">
        <f t="shared" si="196"/>
        <v>1.2555086048546673</v>
      </c>
      <c r="L590" s="129" t="str">
        <f t="shared" si="198"/>
        <v>Household</v>
      </c>
      <c r="M590" s="130" t="s">
        <v>50</v>
      </c>
      <c r="N590" s="130" t="s">
        <v>209</v>
      </c>
      <c r="O590" s="130" t="s">
        <v>210</v>
      </c>
      <c r="P590" s="130" t="s">
        <v>211</v>
      </c>
      <c r="Q590" s="130" t="s">
        <v>212</v>
      </c>
      <c r="R590" s="130" t="s">
        <v>56</v>
      </c>
      <c r="S590" s="129"/>
      <c r="T590" s="129"/>
      <c r="U590" s="129" t="str">
        <f>VLOOKUP(C590,'Surrogate NP'!A:B,2,FALSE)</f>
        <v>Household</v>
      </c>
      <c r="V590" t="str">
        <f t="shared" si="197"/>
        <v>MD-FrederickHousehold</v>
      </c>
      <c r="W590">
        <f>VLOOKUP(V590,'NP Surrogates-Update 4.7'!A:C,2,FALSE)</f>
        <v>1.1641130653464411</v>
      </c>
      <c r="X590">
        <f>VLOOKUP(V590,'NP Surrogates-Update 4.7'!A:C,3,FALSE)</f>
        <v>1.2555086048546673</v>
      </c>
      <c r="Y590" t="s">
        <v>3054</v>
      </c>
    </row>
    <row r="591" spans="1:25" outlineLevel="1" collapsed="1" x14ac:dyDescent="0.3">
      <c r="A591" s="133" t="s">
        <v>3008</v>
      </c>
      <c r="B591" s="130"/>
      <c r="D591" s="131">
        <f t="shared" ref="D591:I591" si="201">SUBTOTAL(9,D480:D590)</f>
        <v>3112.033588331873</v>
      </c>
      <c r="E591" s="131">
        <f t="shared" si="201"/>
        <v>3437.2784222748014</v>
      </c>
      <c r="F591" s="131">
        <f t="shared" si="201"/>
        <v>3618.093651024144</v>
      </c>
      <c r="G591" s="131">
        <f t="shared" si="201"/>
        <v>9.3880710908349467</v>
      </c>
      <c r="H591" s="131">
        <f t="shared" si="201"/>
        <v>10.15459982566243</v>
      </c>
      <c r="I591" s="131">
        <f t="shared" si="201"/>
        <v>10.61558801144036</v>
      </c>
      <c r="J591" s="129"/>
      <c r="K591" s="129"/>
      <c r="L591" s="129"/>
      <c r="M591" s="130"/>
      <c r="N591" s="130"/>
      <c r="O591" s="130"/>
      <c r="P591" s="130"/>
      <c r="Q591" s="130"/>
      <c r="R591" s="130"/>
      <c r="S591" s="129"/>
      <c r="T591" s="129"/>
      <c r="U591" s="129"/>
    </row>
    <row r="592" spans="1:25" hidden="1" outlineLevel="2" x14ac:dyDescent="0.3">
      <c r="A592" s="129" t="s">
        <v>217</v>
      </c>
      <c r="B592" s="129" t="s">
        <v>16</v>
      </c>
      <c r="C592">
        <v>2102007000</v>
      </c>
      <c r="D592" s="129">
        <v>7.0289999999999997E-3</v>
      </c>
      <c r="E592" s="129">
        <f t="shared" ref="E592" si="202">D592*J592</f>
        <v>7.0289999999999997E-3</v>
      </c>
      <c r="F592" s="129">
        <f t="shared" ref="F592" si="203">D592*K592</f>
        <v>7.0289999999999997E-3</v>
      </c>
      <c r="G592" s="129">
        <v>2.2528846153846201E-5</v>
      </c>
      <c r="H592" s="129">
        <f t="shared" si="199"/>
        <v>2.2528846153846201E-5</v>
      </c>
      <c r="I592" s="129">
        <f t="shared" si="200"/>
        <v>2.2528846153846201E-5</v>
      </c>
      <c r="J592" s="129">
        <f t="shared" si="195"/>
        <v>1</v>
      </c>
      <c r="K592" s="129">
        <f t="shared" si="196"/>
        <v>1</v>
      </c>
      <c r="L592" s="129" t="str">
        <f t="shared" si="198"/>
        <v>No Growth</v>
      </c>
      <c r="M592" s="129" t="s">
        <v>1246</v>
      </c>
      <c r="N592" s="129"/>
      <c r="O592" s="129"/>
      <c r="P592" s="129"/>
      <c r="Q592" s="129"/>
      <c r="R592" s="129" t="s">
        <v>56</v>
      </c>
      <c r="S592" s="129"/>
      <c r="T592" s="129"/>
      <c r="U592" s="129" t="str">
        <f>VLOOKUP(C592,'Surrogate NP'!A:B,2,FALSE)</f>
        <v>No Growth</v>
      </c>
      <c r="V592" t="str">
        <f t="shared" si="197"/>
        <v>MD-MontgomeryNo Growth</v>
      </c>
      <c r="W592">
        <f>VLOOKUP(V592,'NP Surrogates-Update 4.7'!A:C,2,FALSE)</f>
        <v>1</v>
      </c>
      <c r="X592">
        <f>VLOOKUP(V592,'NP Surrogates-Update 4.7'!A:C,3,FALSE)</f>
        <v>1</v>
      </c>
      <c r="Y592" t="s">
        <v>3049</v>
      </c>
    </row>
    <row r="593" spans="1:25" hidden="1" outlineLevel="2" x14ac:dyDescent="0.3">
      <c r="A593" s="129" t="s">
        <v>217</v>
      </c>
      <c r="B593" s="129" t="s">
        <v>16</v>
      </c>
      <c r="C593">
        <v>2440000000</v>
      </c>
      <c r="D593" s="129">
        <v>207.25</v>
      </c>
      <c r="E593" s="129">
        <f t="shared" ref="E593:E606" si="204">D593*J593</f>
        <v>207.25</v>
      </c>
      <c r="F593" s="129">
        <f t="shared" ref="F593:F606" si="205">D593*K593</f>
        <v>207.25</v>
      </c>
      <c r="G593" s="129">
        <f>D593/260</f>
        <v>0.79711538461538467</v>
      </c>
      <c r="H593" s="129">
        <f t="shared" si="199"/>
        <v>0.79711538461538467</v>
      </c>
      <c r="I593" s="129">
        <f t="shared" si="200"/>
        <v>0.79711538461538467</v>
      </c>
      <c r="J593" s="129">
        <f t="shared" ref="J593:J608" si="206">W593</f>
        <v>1</v>
      </c>
      <c r="K593" s="129">
        <f t="shared" ref="K593:K608" si="207">X593</f>
        <v>1</v>
      </c>
      <c r="L593" s="129" t="str">
        <f t="shared" si="198"/>
        <v>No Growth</v>
      </c>
      <c r="M593" s="129" t="s">
        <v>1245</v>
      </c>
      <c r="N593" s="129"/>
      <c r="O593" s="129"/>
      <c r="P593" s="129"/>
      <c r="Q593" s="129"/>
      <c r="R593" s="129" t="s">
        <v>56</v>
      </c>
      <c r="S593" s="129"/>
      <c r="T593" s="129"/>
      <c r="U593" s="129" t="str">
        <f>VLOOKUP(C593,'Surrogate NP'!A:B,2,FALSE)</f>
        <v>No Growth</v>
      </c>
      <c r="V593" t="str">
        <f t="shared" si="197"/>
        <v>MD-MontgomeryNo Growth</v>
      </c>
      <c r="W593">
        <f>VLOOKUP(V593,'NP Surrogates-Update 4.7'!A:C,2,FALSE)</f>
        <v>1</v>
      </c>
      <c r="X593">
        <f>VLOOKUP(V593,'NP Surrogates-Update 4.7'!A:C,3,FALSE)</f>
        <v>1</v>
      </c>
      <c r="Y593" t="s">
        <v>3049</v>
      </c>
    </row>
    <row r="594" spans="1:25" hidden="1" outlineLevel="2" x14ac:dyDescent="0.3">
      <c r="A594" s="129" t="s">
        <v>217</v>
      </c>
      <c r="B594" s="129" t="s">
        <v>16</v>
      </c>
      <c r="C594">
        <v>2501060100</v>
      </c>
      <c r="E594" s="129"/>
      <c r="F594" s="129"/>
      <c r="G594" s="129">
        <v>0.83199999999999996</v>
      </c>
      <c r="H594" s="129">
        <v>0.51500000000000001</v>
      </c>
      <c r="I594" s="129">
        <v>0.41899999999999998</v>
      </c>
      <c r="J594" s="129">
        <f>H594/G594</f>
        <v>0.61899038461538469</v>
      </c>
      <c r="K594" s="129">
        <f>I594/G594</f>
        <v>0.50360576923076927</v>
      </c>
      <c r="L594" s="129"/>
      <c r="M594" s="129"/>
      <c r="N594" s="129"/>
      <c r="O594" s="129"/>
      <c r="P594" s="129"/>
      <c r="Q594" s="129"/>
      <c r="R594" s="129"/>
      <c r="S594" s="129"/>
      <c r="T594" s="129"/>
      <c r="U594" s="129"/>
    </row>
    <row r="595" spans="1:25" hidden="1" outlineLevel="2" x14ac:dyDescent="0.3">
      <c r="A595" s="129" t="s">
        <v>217</v>
      </c>
      <c r="B595" s="129" t="s">
        <v>16</v>
      </c>
      <c r="C595">
        <v>2102006000</v>
      </c>
      <c r="D595" s="129">
        <v>4.0054135070000001</v>
      </c>
      <c r="E595" s="129">
        <f t="shared" si="204"/>
        <v>4.0054135070000001</v>
      </c>
      <c r="F595" s="129">
        <f t="shared" si="205"/>
        <v>4.0054135070000001</v>
      </c>
      <c r="G595" s="129">
        <v>1.2837863804487201E-2</v>
      </c>
      <c r="H595" s="129">
        <f t="shared" ref="H595:H610" si="208">G595*J595</f>
        <v>1.2837863804487201E-2</v>
      </c>
      <c r="I595" s="129">
        <f t="shared" ref="I595:I610" si="209">G595*K595</f>
        <v>1.2837863804487201E-2</v>
      </c>
      <c r="J595" s="129">
        <f t="shared" si="206"/>
        <v>1</v>
      </c>
      <c r="K595" s="129">
        <f t="shared" si="207"/>
        <v>1</v>
      </c>
      <c r="L595" s="129" t="str">
        <f t="shared" si="198"/>
        <v>No Growth</v>
      </c>
      <c r="M595" s="129" t="s">
        <v>1247</v>
      </c>
      <c r="N595" s="129"/>
      <c r="O595" s="129"/>
      <c r="P595" s="129"/>
      <c r="Q595" s="129"/>
      <c r="R595" s="129" t="s">
        <v>56</v>
      </c>
      <c r="S595" s="129"/>
      <c r="T595" s="129"/>
      <c r="U595" s="129" t="str">
        <f>VLOOKUP(C595,'Surrogate NP'!A:B,2,FALSE)</f>
        <v>No Growth</v>
      </c>
      <c r="V595" t="str">
        <f t="shared" si="197"/>
        <v>MD-MontgomeryNo Growth</v>
      </c>
      <c r="W595">
        <f>VLOOKUP(V595,'NP Surrogates-Update 4.7'!A:C,2,FALSE)</f>
        <v>1</v>
      </c>
      <c r="X595">
        <f>VLOOKUP(V595,'NP Surrogates-Update 4.7'!A:C,3,FALSE)</f>
        <v>1</v>
      </c>
      <c r="Y595" t="s">
        <v>3049</v>
      </c>
    </row>
    <row r="596" spans="1:25" hidden="1" outlineLevel="2" x14ac:dyDescent="0.3">
      <c r="A596" s="129" t="s">
        <v>217</v>
      </c>
      <c r="B596" s="129" t="s">
        <v>16</v>
      </c>
      <c r="C596">
        <v>2103005000</v>
      </c>
      <c r="D596" s="129">
        <v>2.4277939357360119E-2</v>
      </c>
      <c r="E596" s="129">
        <f t="shared" si="204"/>
        <v>2.4277939357360119E-2</v>
      </c>
      <c r="F596" s="129">
        <f t="shared" si="205"/>
        <v>2.4277939357360119E-2</v>
      </c>
      <c r="G596" s="129">
        <v>7.7813908196666995E-5</v>
      </c>
      <c r="H596" s="129">
        <f t="shared" si="208"/>
        <v>7.7813908196666995E-5</v>
      </c>
      <c r="I596" s="129">
        <f t="shared" si="209"/>
        <v>7.7813908196666995E-5</v>
      </c>
      <c r="J596" s="129">
        <f t="shared" si="206"/>
        <v>1</v>
      </c>
      <c r="K596" s="129">
        <f t="shared" si="207"/>
        <v>1</v>
      </c>
      <c r="L596" s="129" t="str">
        <f t="shared" si="198"/>
        <v>No Growth</v>
      </c>
      <c r="M596" s="129" t="s">
        <v>1248</v>
      </c>
      <c r="N596" s="129"/>
      <c r="O596" s="129"/>
      <c r="P596" s="129"/>
      <c r="Q596" s="129"/>
      <c r="R596" s="129" t="s">
        <v>56</v>
      </c>
      <c r="S596" s="129"/>
      <c r="T596" s="129"/>
      <c r="U596" s="129" t="str">
        <f>VLOOKUP(C596,'Surrogate NP'!A:B,2,FALSE)</f>
        <v>No Growth</v>
      </c>
      <c r="V596" t="str">
        <f t="shared" si="197"/>
        <v>MD-MontgomeryNo Growth</v>
      </c>
      <c r="W596">
        <f>VLOOKUP(V596,'NP Surrogates-Update 4.7'!A:C,2,FALSE)</f>
        <v>1</v>
      </c>
      <c r="X596">
        <f>VLOOKUP(V596,'NP Surrogates-Update 4.7'!A:C,3,FALSE)</f>
        <v>1</v>
      </c>
      <c r="Y596" t="s">
        <v>3049</v>
      </c>
    </row>
    <row r="597" spans="1:25" hidden="1" outlineLevel="2" x14ac:dyDescent="0.3">
      <c r="A597" s="129" t="s">
        <v>217</v>
      </c>
      <c r="B597" s="129" t="s">
        <v>16</v>
      </c>
      <c r="C597">
        <v>2302050000</v>
      </c>
      <c r="D597" s="129">
        <v>56.1</v>
      </c>
      <c r="E597" s="129">
        <f t="shared" si="204"/>
        <v>61.585974315891974</v>
      </c>
      <c r="F597" s="129">
        <f t="shared" si="205"/>
        <v>64.107766978762825</v>
      </c>
      <c r="G597" s="129">
        <v>0.21576923076923099</v>
      </c>
      <c r="H597" s="129">
        <f t="shared" si="208"/>
        <v>0.23686913198420015</v>
      </c>
      <c r="I597" s="129">
        <f t="shared" si="209"/>
        <v>0.24656833453370341</v>
      </c>
      <c r="J597" s="129">
        <f t="shared" si="206"/>
        <v>1.0977892034918355</v>
      </c>
      <c r="K597" s="129">
        <f t="shared" si="207"/>
        <v>1.1427409443629737</v>
      </c>
      <c r="L597" s="129" t="str">
        <f t="shared" si="198"/>
        <v>Employment</v>
      </c>
      <c r="M597" s="129" t="s">
        <v>1250</v>
      </c>
      <c r="N597" s="129"/>
      <c r="O597" s="129"/>
      <c r="P597" s="129"/>
      <c r="Q597" s="129"/>
      <c r="R597" s="129" t="s">
        <v>56</v>
      </c>
      <c r="S597" s="129"/>
      <c r="T597" s="129"/>
      <c r="U597" s="129" t="str">
        <f>VLOOKUP(C597,'Surrogate NP'!A:B,2,FALSE)</f>
        <v>Employment</v>
      </c>
      <c r="V597" t="str">
        <f t="shared" si="197"/>
        <v>MD-MontgomeryEmployment</v>
      </c>
      <c r="W597">
        <f>VLOOKUP(V597,'NP Surrogates-Update 4.7'!A:C,2,FALSE)</f>
        <v>1.0977892034918355</v>
      </c>
      <c r="X597">
        <f>VLOOKUP(V597,'NP Surrogates-Update 4.7'!A:C,3,FALSE)</f>
        <v>1.1427409443629737</v>
      </c>
      <c r="Y597" t="s">
        <v>3053</v>
      </c>
    </row>
    <row r="598" spans="1:25" hidden="1" outlineLevel="2" x14ac:dyDescent="0.3">
      <c r="A598" s="129" t="s">
        <v>217</v>
      </c>
      <c r="B598" s="129" t="s">
        <v>16</v>
      </c>
      <c r="C598">
        <v>2302070001</v>
      </c>
      <c r="D598" s="129">
        <v>0.50253199500000012</v>
      </c>
      <c r="E598" s="129">
        <f t="shared" si="204"/>
        <v>0.50253199500000012</v>
      </c>
      <c r="F598" s="129">
        <f t="shared" si="205"/>
        <v>0.50253199500000012</v>
      </c>
      <c r="G598" s="129">
        <v>1.93281536538462E-3</v>
      </c>
      <c r="H598" s="129">
        <f t="shared" si="208"/>
        <v>1.93281536538462E-3</v>
      </c>
      <c r="I598" s="129">
        <f t="shared" si="209"/>
        <v>1.93281536538462E-3</v>
      </c>
      <c r="J598" s="129">
        <f t="shared" si="206"/>
        <v>1</v>
      </c>
      <c r="K598" s="129">
        <f t="shared" si="207"/>
        <v>1</v>
      </c>
      <c r="L598" s="129" t="str">
        <f t="shared" si="198"/>
        <v>No Growth</v>
      </c>
      <c r="M598" s="129" t="s">
        <v>1251</v>
      </c>
      <c r="N598" s="129"/>
      <c r="O598" s="129"/>
      <c r="P598" s="129"/>
      <c r="Q598" s="129"/>
      <c r="R598" s="129" t="s">
        <v>56</v>
      </c>
      <c r="S598" s="129"/>
      <c r="T598" s="129"/>
      <c r="U598" s="129" t="str">
        <f>VLOOKUP(C598,'Surrogate NP'!A:B,2,FALSE)</f>
        <v>No Growth</v>
      </c>
      <c r="V598" t="str">
        <f t="shared" si="197"/>
        <v>MD-MontgomeryNo Growth</v>
      </c>
      <c r="W598">
        <f>VLOOKUP(V598,'NP Surrogates-Update 4.7'!A:C,2,FALSE)</f>
        <v>1</v>
      </c>
      <c r="X598">
        <f>VLOOKUP(V598,'NP Surrogates-Update 4.7'!A:C,3,FALSE)</f>
        <v>1</v>
      </c>
      <c r="Y598" t="s">
        <v>3049</v>
      </c>
    </row>
    <row r="599" spans="1:25" hidden="1" outlineLevel="2" x14ac:dyDescent="0.3">
      <c r="A599" s="129" t="s">
        <v>217</v>
      </c>
      <c r="B599" s="129" t="s">
        <v>16</v>
      </c>
      <c r="C599">
        <v>2102005000</v>
      </c>
      <c r="D599" s="129">
        <v>1.1851851396210782E-3</v>
      </c>
      <c r="E599" s="129">
        <f t="shared" si="204"/>
        <v>1.1851851396210782E-3</v>
      </c>
      <c r="F599" s="129">
        <f t="shared" si="205"/>
        <v>1.1851851396210782E-3</v>
      </c>
      <c r="G599" s="129">
        <v>3.7986703192983298E-6</v>
      </c>
      <c r="H599" s="129">
        <f t="shared" si="208"/>
        <v>3.7986703192983298E-6</v>
      </c>
      <c r="I599" s="129">
        <f t="shared" si="209"/>
        <v>3.7986703192983298E-6</v>
      </c>
      <c r="J599" s="129">
        <f t="shared" si="206"/>
        <v>1</v>
      </c>
      <c r="K599" s="129">
        <f t="shared" si="207"/>
        <v>1</v>
      </c>
      <c r="L599" s="129" t="str">
        <f t="shared" si="198"/>
        <v>No Growth</v>
      </c>
      <c r="M599" s="129" t="s">
        <v>1249</v>
      </c>
      <c r="N599" s="129"/>
      <c r="O599" s="129"/>
      <c r="P599" s="129"/>
      <c r="Q599" s="129"/>
      <c r="R599" s="129" t="s">
        <v>56</v>
      </c>
      <c r="S599" s="129"/>
      <c r="T599" s="129"/>
      <c r="U599" s="129" t="str">
        <f>VLOOKUP(C599,'Surrogate NP'!A:B,2,FALSE)</f>
        <v>No Growth</v>
      </c>
      <c r="V599" t="str">
        <f t="shared" si="197"/>
        <v>MD-MontgomeryNo Growth</v>
      </c>
      <c r="W599">
        <f>VLOOKUP(V599,'NP Surrogates-Update 4.7'!A:C,2,FALSE)</f>
        <v>1</v>
      </c>
      <c r="X599">
        <f>VLOOKUP(V599,'NP Surrogates-Update 4.7'!A:C,3,FALSE)</f>
        <v>1</v>
      </c>
      <c r="Y599" t="s">
        <v>3049</v>
      </c>
    </row>
    <row r="600" spans="1:25" hidden="1" outlineLevel="2" x14ac:dyDescent="0.3">
      <c r="A600" s="129" t="s">
        <v>217</v>
      </c>
      <c r="B600" s="129" t="s">
        <v>16</v>
      </c>
      <c r="C600">
        <v>2810030000</v>
      </c>
      <c r="D600" s="129">
        <v>47.333477999999999</v>
      </c>
      <c r="E600" s="129">
        <f t="shared" si="204"/>
        <v>47.333477999999999</v>
      </c>
      <c r="F600" s="129">
        <f t="shared" si="205"/>
        <v>47.333477999999999</v>
      </c>
      <c r="G600" s="129">
        <v>0.103744609315068</v>
      </c>
      <c r="H600" s="129">
        <f t="shared" si="208"/>
        <v>0.103744609315068</v>
      </c>
      <c r="I600" s="129">
        <f t="shared" si="209"/>
        <v>0.103744609315068</v>
      </c>
      <c r="J600" s="129">
        <f t="shared" si="206"/>
        <v>1</v>
      </c>
      <c r="K600" s="129">
        <f t="shared" si="207"/>
        <v>1</v>
      </c>
      <c r="L600" s="129" t="str">
        <f t="shared" si="198"/>
        <v>No Growth</v>
      </c>
      <c r="M600" s="129" t="s">
        <v>1255</v>
      </c>
      <c r="N600" s="129"/>
      <c r="O600" s="129"/>
      <c r="P600" s="129"/>
      <c r="Q600" s="129"/>
      <c r="R600" s="129" t="s">
        <v>56</v>
      </c>
      <c r="S600" s="129"/>
      <c r="T600" s="129"/>
      <c r="U600" s="129" t="str">
        <f>VLOOKUP(C600,'Surrogate NP'!A:B,2,FALSE)</f>
        <v>No Growth</v>
      </c>
      <c r="V600" t="str">
        <f t="shared" si="197"/>
        <v>MD-MontgomeryNo Growth</v>
      </c>
      <c r="W600">
        <f>VLOOKUP(V600,'NP Surrogates-Update 4.7'!A:C,2,FALSE)</f>
        <v>1</v>
      </c>
      <c r="X600">
        <f>VLOOKUP(V600,'NP Surrogates-Update 4.7'!A:C,3,FALSE)</f>
        <v>1</v>
      </c>
      <c r="Y600" t="s">
        <v>3049</v>
      </c>
    </row>
    <row r="601" spans="1:25" hidden="1" outlineLevel="2" x14ac:dyDescent="0.3">
      <c r="A601" s="129" t="s">
        <v>217</v>
      </c>
      <c r="B601" s="129" t="s">
        <v>16</v>
      </c>
      <c r="C601">
        <v>2830000000</v>
      </c>
      <c r="D601" s="129">
        <v>0.23791000000000001</v>
      </c>
      <c r="E601" s="129">
        <f t="shared" si="204"/>
        <v>0.23791000000000001</v>
      </c>
      <c r="F601" s="129">
        <f t="shared" si="205"/>
        <v>0.23791000000000001</v>
      </c>
      <c r="G601" s="129">
        <v>7.6253205128205099E-4</v>
      </c>
      <c r="H601" s="129">
        <f t="shared" si="208"/>
        <v>7.6253205128205099E-4</v>
      </c>
      <c r="I601" s="129">
        <f t="shared" si="209"/>
        <v>7.6253205128205099E-4</v>
      </c>
      <c r="J601" s="129">
        <f t="shared" si="206"/>
        <v>1</v>
      </c>
      <c r="K601" s="129">
        <f t="shared" si="207"/>
        <v>1</v>
      </c>
      <c r="L601" s="129" t="str">
        <f t="shared" si="198"/>
        <v>No Growth</v>
      </c>
      <c r="M601" s="129" t="s">
        <v>1254</v>
      </c>
      <c r="N601" s="129"/>
      <c r="O601" s="129"/>
      <c r="P601" s="129"/>
      <c r="Q601" s="129"/>
      <c r="R601" s="129" t="s">
        <v>56</v>
      </c>
      <c r="S601" s="129"/>
      <c r="T601" s="129"/>
      <c r="U601" s="129" t="str">
        <f>VLOOKUP(C601,'Surrogate NP'!A:B,2,FALSE)</f>
        <v>No Growth</v>
      </c>
      <c r="V601" t="str">
        <f t="shared" si="197"/>
        <v>MD-MontgomeryNo Growth</v>
      </c>
      <c r="W601">
        <f>VLOOKUP(V601,'NP Surrogates-Update 4.7'!A:C,2,FALSE)</f>
        <v>1</v>
      </c>
      <c r="X601">
        <f>VLOOKUP(V601,'NP Surrogates-Update 4.7'!A:C,3,FALSE)</f>
        <v>1</v>
      </c>
      <c r="Y601" t="s">
        <v>3049</v>
      </c>
    </row>
    <row r="602" spans="1:25" hidden="1" outlineLevel="2" x14ac:dyDescent="0.3">
      <c r="A602" s="129" t="s">
        <v>217</v>
      </c>
      <c r="B602" s="129" t="s">
        <v>16</v>
      </c>
      <c r="C602">
        <v>2102004001</v>
      </c>
      <c r="D602" s="129">
        <v>6.6654557876676193E-3</v>
      </c>
      <c r="E602" s="129">
        <f t="shared" si="204"/>
        <v>6.6654557876676193E-3</v>
      </c>
      <c r="F602" s="129">
        <f t="shared" si="205"/>
        <v>6.6654557876676193E-3</v>
      </c>
      <c r="G602" s="129">
        <v>2.13636403450885E-5</v>
      </c>
      <c r="H602" s="129">
        <f t="shared" si="208"/>
        <v>2.13636403450885E-5</v>
      </c>
      <c r="I602" s="129">
        <f t="shared" si="209"/>
        <v>2.13636403450885E-5</v>
      </c>
      <c r="J602" s="129">
        <f t="shared" si="206"/>
        <v>1</v>
      </c>
      <c r="K602" s="129">
        <f t="shared" si="207"/>
        <v>1</v>
      </c>
      <c r="L602" s="129" t="str">
        <f t="shared" si="198"/>
        <v>No Growth</v>
      </c>
      <c r="M602" s="129" t="s">
        <v>1252</v>
      </c>
      <c r="N602" s="129"/>
      <c r="O602" s="129"/>
      <c r="P602" s="129"/>
      <c r="Q602" s="129"/>
      <c r="R602" s="129" t="s">
        <v>56</v>
      </c>
      <c r="S602" s="129"/>
      <c r="T602" s="129"/>
      <c r="U602" s="129" t="str">
        <f>VLOOKUP(C602,'Surrogate NP'!A:B,2,FALSE)</f>
        <v>No Growth</v>
      </c>
      <c r="V602" t="str">
        <f t="shared" si="197"/>
        <v>MD-MontgomeryNo Growth</v>
      </c>
      <c r="W602">
        <f>VLOOKUP(V602,'NP Surrogates-Update 4.7'!A:C,2,FALSE)</f>
        <v>1</v>
      </c>
      <c r="X602">
        <f>VLOOKUP(V602,'NP Surrogates-Update 4.7'!A:C,3,FALSE)</f>
        <v>1</v>
      </c>
      <c r="Y602" t="s">
        <v>3049</v>
      </c>
    </row>
    <row r="603" spans="1:25" hidden="1" outlineLevel="2" x14ac:dyDescent="0.3">
      <c r="A603" s="129" t="s">
        <v>217</v>
      </c>
      <c r="B603" s="129" t="s">
        <v>16</v>
      </c>
      <c r="C603">
        <v>2102004002</v>
      </c>
      <c r="D603" s="129">
        <v>0.93316381027346662</v>
      </c>
      <c r="E603" s="129">
        <f t="shared" si="204"/>
        <v>0.93316381027346662</v>
      </c>
      <c r="F603" s="129">
        <f t="shared" si="205"/>
        <v>0.93316381027346662</v>
      </c>
      <c r="G603" s="129">
        <v>2.9909096483123898E-3</v>
      </c>
      <c r="H603" s="129">
        <f t="shared" si="208"/>
        <v>2.9909096483123898E-3</v>
      </c>
      <c r="I603" s="129">
        <f t="shared" si="209"/>
        <v>2.9909096483123898E-3</v>
      </c>
      <c r="J603" s="129">
        <f t="shared" si="206"/>
        <v>1</v>
      </c>
      <c r="K603" s="129">
        <f t="shared" si="207"/>
        <v>1</v>
      </c>
      <c r="L603" s="129" t="str">
        <f t="shared" si="198"/>
        <v>No Growth</v>
      </c>
      <c r="M603" s="129" t="s">
        <v>1252</v>
      </c>
      <c r="N603" s="129"/>
      <c r="O603" s="129"/>
      <c r="P603" s="129"/>
      <c r="Q603" s="129"/>
      <c r="R603" s="129" t="s">
        <v>56</v>
      </c>
      <c r="S603" s="129"/>
      <c r="T603" s="129"/>
      <c r="U603" s="129" t="str">
        <f>VLOOKUP(C603,'Surrogate NP'!A:B,2,FALSE)</f>
        <v>No Growth</v>
      </c>
      <c r="V603" t="str">
        <f t="shared" si="197"/>
        <v>MD-MontgomeryNo Growth</v>
      </c>
      <c r="W603">
        <f>VLOOKUP(V603,'NP Surrogates-Update 4.7'!A:C,2,FALSE)</f>
        <v>1</v>
      </c>
      <c r="X603">
        <f>VLOOKUP(V603,'NP Surrogates-Update 4.7'!A:C,3,FALSE)</f>
        <v>1</v>
      </c>
      <c r="Y603" t="s">
        <v>3049</v>
      </c>
    </row>
    <row r="604" spans="1:25" hidden="1" outlineLevel="2" x14ac:dyDescent="0.3">
      <c r="A604" s="129" t="s">
        <v>217</v>
      </c>
      <c r="B604" s="129" t="s">
        <v>16</v>
      </c>
      <c r="C604">
        <v>2660000000</v>
      </c>
      <c r="D604" s="129">
        <v>12.18</v>
      </c>
      <c r="E604" s="129">
        <f t="shared" si="204"/>
        <v>12.18</v>
      </c>
      <c r="F604" s="129">
        <f t="shared" si="205"/>
        <v>12.18</v>
      </c>
      <c r="G604" s="129">
        <v>3.3369863013698597E-2</v>
      </c>
      <c r="H604" s="129">
        <f t="shared" si="208"/>
        <v>3.3369863013698597E-2</v>
      </c>
      <c r="I604" s="129">
        <f t="shared" si="209"/>
        <v>3.3369863013698597E-2</v>
      </c>
      <c r="J604" s="129">
        <f t="shared" si="206"/>
        <v>1</v>
      </c>
      <c r="K604" s="129">
        <f t="shared" si="207"/>
        <v>1</v>
      </c>
      <c r="L604" s="129" t="str">
        <f t="shared" si="198"/>
        <v>No Growth</v>
      </c>
      <c r="M604" s="129" t="s">
        <v>1253</v>
      </c>
      <c r="N604" s="129"/>
      <c r="O604" s="129"/>
      <c r="P604" s="129"/>
      <c r="Q604" s="129"/>
      <c r="R604" s="129" t="s">
        <v>56</v>
      </c>
      <c r="S604" s="129"/>
      <c r="T604" s="129"/>
      <c r="U604" s="129" t="str">
        <f>VLOOKUP(C604,'Surrogate NP'!A:B,2,FALSE)</f>
        <v>No Growth</v>
      </c>
      <c r="V604" t="str">
        <f t="shared" si="197"/>
        <v>MD-MontgomeryNo Growth</v>
      </c>
      <c r="W604">
        <f>VLOOKUP(V604,'NP Surrogates-Update 4.7'!A:C,2,FALSE)</f>
        <v>1</v>
      </c>
      <c r="X604">
        <f>VLOOKUP(V604,'NP Surrogates-Update 4.7'!A:C,3,FALSE)</f>
        <v>1</v>
      </c>
      <c r="Y604" t="s">
        <v>3049</v>
      </c>
    </row>
    <row r="605" spans="1:25" hidden="1" outlineLevel="2" x14ac:dyDescent="0.3">
      <c r="A605" s="129" t="s">
        <v>217</v>
      </c>
      <c r="B605" s="129" t="s">
        <v>16</v>
      </c>
      <c r="C605">
        <v>2810050000</v>
      </c>
      <c r="D605" s="129">
        <v>1.0637774</v>
      </c>
      <c r="E605" s="129">
        <f t="shared" si="204"/>
        <v>1.0637774</v>
      </c>
      <c r="F605" s="129">
        <f t="shared" si="205"/>
        <v>1.0637774</v>
      </c>
      <c r="G605" s="129">
        <v>2.9144586301369899E-3</v>
      </c>
      <c r="H605" s="129">
        <f t="shared" si="208"/>
        <v>2.9144586301369899E-3</v>
      </c>
      <c r="I605" s="129">
        <f t="shared" si="209"/>
        <v>2.9144586301369899E-3</v>
      </c>
      <c r="J605" s="129">
        <f t="shared" si="206"/>
        <v>1</v>
      </c>
      <c r="K605" s="129">
        <f t="shared" si="207"/>
        <v>1</v>
      </c>
      <c r="L605" s="129" t="str">
        <f t="shared" si="198"/>
        <v>No Growth</v>
      </c>
      <c r="M605" s="129" t="s">
        <v>1256</v>
      </c>
      <c r="N605" s="129"/>
      <c r="O605" s="129"/>
      <c r="P605" s="129"/>
      <c r="Q605" s="129"/>
      <c r="R605" s="129" t="s">
        <v>56</v>
      </c>
      <c r="S605" s="129"/>
      <c r="T605" s="129"/>
      <c r="U605" s="129" t="str">
        <f>VLOOKUP(C605,'Surrogate NP'!A:B,2,FALSE)</f>
        <v>No Growth</v>
      </c>
      <c r="V605" t="str">
        <f t="shared" si="197"/>
        <v>MD-MontgomeryNo Growth</v>
      </c>
      <c r="W605">
        <f>VLOOKUP(V605,'NP Surrogates-Update 4.7'!A:C,2,FALSE)</f>
        <v>1</v>
      </c>
      <c r="X605">
        <f>VLOOKUP(V605,'NP Surrogates-Update 4.7'!A:C,3,FALSE)</f>
        <v>1</v>
      </c>
      <c r="Y605" t="s">
        <v>3049</v>
      </c>
    </row>
    <row r="606" spans="1:25" hidden="1" outlineLevel="2" x14ac:dyDescent="0.3">
      <c r="A606" s="129" t="s">
        <v>217</v>
      </c>
      <c r="B606" s="129" t="s">
        <v>16</v>
      </c>
      <c r="C606">
        <v>2302070005</v>
      </c>
      <c r="D606" s="129">
        <v>8.5088758727915201E-2</v>
      </c>
      <c r="E606" s="129">
        <f t="shared" si="204"/>
        <v>9.0054775136103354E-2</v>
      </c>
      <c r="F606" s="129">
        <f t="shared" si="205"/>
        <v>9.290196699583661E-2</v>
      </c>
      <c r="G606" s="129">
        <v>2.3311988692579499E-4</v>
      </c>
      <c r="H606" s="129">
        <f t="shared" si="208"/>
        <v>2.4672541133178991E-4</v>
      </c>
      <c r="I606" s="129">
        <f t="shared" si="209"/>
        <v>2.5452593697489472E-4</v>
      </c>
      <c r="J606" s="129">
        <f t="shared" si="206"/>
        <v>1.0583627788491754</v>
      </c>
      <c r="K606" s="129">
        <f t="shared" si="207"/>
        <v>1.0918242125602675</v>
      </c>
      <c r="L606" s="129" t="str">
        <f t="shared" si="198"/>
        <v>Population</v>
      </c>
      <c r="M606" s="129" t="s">
        <v>1257</v>
      </c>
      <c r="N606" s="129"/>
      <c r="O606" s="129"/>
      <c r="P606" s="129"/>
      <c r="Q606" s="129"/>
      <c r="R606" s="129" t="s">
        <v>56</v>
      </c>
      <c r="S606" s="129"/>
      <c r="T606" s="129"/>
      <c r="U606" s="129" t="str">
        <f>VLOOKUP(C606,'Surrogate NP'!A:B,2,FALSE)</f>
        <v>Population</v>
      </c>
      <c r="V606" t="str">
        <f t="shared" si="197"/>
        <v>MD-MontgomeryPopulation</v>
      </c>
      <c r="W606">
        <f>VLOOKUP(V606,'NP Surrogates-Update 4.7'!A:C,2,FALSE)</f>
        <v>1.0583627788491754</v>
      </c>
      <c r="X606">
        <f>VLOOKUP(V606,'NP Surrogates-Update 4.7'!A:C,3,FALSE)</f>
        <v>1.0918242125602675</v>
      </c>
      <c r="Y606" t="s">
        <v>3051</v>
      </c>
    </row>
    <row r="607" spans="1:25" hidden="1" outlineLevel="2" x14ac:dyDescent="0.3">
      <c r="A607" s="129" t="s">
        <v>217</v>
      </c>
      <c r="B607" s="129" t="s">
        <v>16</v>
      </c>
      <c r="C607">
        <v>2810060200</v>
      </c>
      <c r="D607" s="129">
        <v>1.5549179999999999E-5</v>
      </c>
      <c r="E607" s="129">
        <f t="shared" ref="E607:E633" si="210">D607*J607</f>
        <v>1.5549179999999999E-5</v>
      </c>
      <c r="F607" s="129">
        <f t="shared" ref="F607:F633" si="211">D607*K607</f>
        <v>1.5549179999999999E-5</v>
      </c>
      <c r="G607" s="129">
        <v>7.1765446153846195E-8</v>
      </c>
      <c r="H607" s="129">
        <f t="shared" si="208"/>
        <v>7.1765446153846195E-8</v>
      </c>
      <c r="I607" s="129">
        <f t="shared" si="209"/>
        <v>7.1765446153846195E-8</v>
      </c>
      <c r="J607" s="129">
        <f t="shared" si="206"/>
        <v>1</v>
      </c>
      <c r="K607" s="129">
        <f t="shared" si="207"/>
        <v>1</v>
      </c>
      <c r="L607" s="129" t="str">
        <f t="shared" si="198"/>
        <v>No Growth</v>
      </c>
      <c r="M607" s="129" t="s">
        <v>2120</v>
      </c>
      <c r="N607" s="129"/>
      <c r="O607" s="129"/>
      <c r="P607" s="129"/>
      <c r="Q607" s="129"/>
      <c r="R607" s="129" t="s">
        <v>56</v>
      </c>
      <c r="S607" s="129"/>
      <c r="T607" s="129"/>
      <c r="U607" s="129" t="str">
        <f>VLOOKUP(C607,'Surrogate NP'!A:B,2,FALSE)</f>
        <v>No Growth</v>
      </c>
      <c r="V607" t="str">
        <f t="shared" si="197"/>
        <v>MD-MontgomeryNo Growth</v>
      </c>
      <c r="W607">
        <f>VLOOKUP(V607,'NP Surrogates-Update 4.7'!A:C,2,FALSE)</f>
        <v>1</v>
      </c>
      <c r="X607">
        <f>VLOOKUP(V607,'NP Surrogates-Update 4.7'!A:C,3,FALSE)</f>
        <v>1</v>
      </c>
      <c r="Y607" t="s">
        <v>3049</v>
      </c>
    </row>
    <row r="608" spans="1:25" hidden="1" outlineLevel="2" x14ac:dyDescent="0.3">
      <c r="A608" s="129" t="s">
        <v>217</v>
      </c>
      <c r="B608" s="129" t="s">
        <v>16</v>
      </c>
      <c r="C608">
        <v>2810060100</v>
      </c>
      <c r="D608" s="129">
        <v>4.7386010070994897E-2</v>
      </c>
      <c r="E608" s="129">
        <f t="shared" si="210"/>
        <v>5.0151589297313171E-2</v>
      </c>
      <c r="F608" s="129">
        <f t="shared" si="211"/>
        <v>5.1737193132136906E-2</v>
      </c>
      <c r="G608" s="129">
        <v>1.8225388488844201E-4</v>
      </c>
      <c r="H608" s="129">
        <f t="shared" si="208"/>
        <v>1.9289072806658923E-4</v>
      </c>
      <c r="I608" s="129">
        <f t="shared" si="209"/>
        <v>1.9898920435437284E-4</v>
      </c>
      <c r="J608" s="129">
        <f t="shared" si="206"/>
        <v>1.0583627788491754</v>
      </c>
      <c r="K608" s="129">
        <f t="shared" si="207"/>
        <v>1.0918242125602675</v>
      </c>
      <c r="L608" s="129" t="str">
        <f t="shared" si="198"/>
        <v>Population</v>
      </c>
      <c r="M608" s="129" t="s">
        <v>2121</v>
      </c>
      <c r="N608" s="129"/>
      <c r="O608" s="129"/>
      <c r="P608" s="129"/>
      <c r="Q608" s="129"/>
      <c r="R608" s="129" t="s">
        <v>56</v>
      </c>
      <c r="S608" s="129"/>
      <c r="T608" s="129"/>
      <c r="U608" s="129" t="str">
        <f>VLOOKUP(C608,'Surrogate NP'!A:B,2,FALSE)</f>
        <v>Population</v>
      </c>
      <c r="V608" t="str">
        <f t="shared" si="197"/>
        <v>MD-MontgomeryPopulation</v>
      </c>
      <c r="W608">
        <f>VLOOKUP(V608,'NP Surrogates-Update 4.7'!A:C,2,FALSE)</f>
        <v>1.0583627788491754</v>
      </c>
      <c r="X608">
        <f>VLOOKUP(V608,'NP Surrogates-Update 4.7'!A:C,3,FALSE)</f>
        <v>1.0918242125602675</v>
      </c>
      <c r="Y608" t="s">
        <v>3051</v>
      </c>
    </row>
    <row r="609" spans="1:25" hidden="1" outlineLevel="2" x14ac:dyDescent="0.3">
      <c r="A609" s="130" t="s">
        <v>217</v>
      </c>
      <c r="B609" s="130" t="s">
        <v>16</v>
      </c>
      <c r="C609">
        <v>2302002100</v>
      </c>
      <c r="D609" s="131">
        <v>17.685770000000002</v>
      </c>
      <c r="E609" s="129">
        <f t="shared" si="210"/>
        <v>19.4152473614398</v>
      </c>
      <c r="F609" s="129">
        <f t="shared" si="211"/>
        <v>20.210253511586352</v>
      </c>
      <c r="G609" s="131">
        <v>0.120928341759414</v>
      </c>
      <c r="H609" s="129">
        <f t="shared" si="208"/>
        <v>0.13275382797965557</v>
      </c>
      <c r="I609" s="129">
        <f t="shared" si="209"/>
        <v>0.13818976746240119</v>
      </c>
      <c r="J609" s="129">
        <f t="shared" ref="J609:J642" si="212">W609</f>
        <v>1.0977892034918355</v>
      </c>
      <c r="K609" s="129">
        <f t="shared" ref="K609:K642" si="213">X609</f>
        <v>1.1427409443629737</v>
      </c>
      <c r="L609" s="129" t="str">
        <f t="shared" si="198"/>
        <v>Employment</v>
      </c>
      <c r="M609" s="130" t="s">
        <v>52</v>
      </c>
      <c r="N609" s="130" t="s">
        <v>37</v>
      </c>
      <c r="O609" s="130" t="s">
        <v>53</v>
      </c>
      <c r="P609" s="130" t="s">
        <v>54</v>
      </c>
      <c r="Q609" s="130" t="s">
        <v>55</v>
      </c>
      <c r="R609" s="130" t="s">
        <v>56</v>
      </c>
      <c r="S609" s="129"/>
      <c r="T609" s="129"/>
      <c r="U609" s="129" t="str">
        <f>VLOOKUP(C609,'Surrogate NP'!A:B,2,FALSE)</f>
        <v>Employment</v>
      </c>
      <c r="V609" t="str">
        <f t="shared" si="197"/>
        <v>MD-MontgomeryEmployment</v>
      </c>
      <c r="W609">
        <f>VLOOKUP(V609,'NP Surrogates-Update 4.7'!A:C,2,FALSE)</f>
        <v>1.0977892034918355</v>
      </c>
      <c r="X609">
        <f>VLOOKUP(V609,'NP Surrogates-Update 4.7'!A:C,3,FALSE)</f>
        <v>1.1427409443629737</v>
      </c>
      <c r="Y609" t="s">
        <v>3053</v>
      </c>
    </row>
    <row r="610" spans="1:25" hidden="1" outlineLevel="2" x14ac:dyDescent="0.3">
      <c r="A610" s="130" t="s">
        <v>217</v>
      </c>
      <c r="B610" s="130" t="s">
        <v>16</v>
      </c>
      <c r="C610">
        <v>2302002200</v>
      </c>
      <c r="D610" s="131">
        <v>63.928199999999997</v>
      </c>
      <c r="E610" s="129">
        <f t="shared" si="210"/>
        <v>70.179687758666759</v>
      </c>
      <c r="F610" s="129">
        <f t="shared" si="211"/>
        <v>73.053371639425052</v>
      </c>
      <c r="G610" s="131">
        <v>0.43711589699878201</v>
      </c>
      <c r="H610" s="129">
        <f t="shared" si="208"/>
        <v>0.47986111239991208</v>
      </c>
      <c r="I610" s="129">
        <f t="shared" si="209"/>
        <v>0.4995102329324565</v>
      </c>
      <c r="J610" s="129">
        <f t="shared" si="212"/>
        <v>1.0977892034918355</v>
      </c>
      <c r="K610" s="129">
        <f t="shared" si="213"/>
        <v>1.1427409443629737</v>
      </c>
      <c r="L610" s="129" t="str">
        <f t="shared" si="198"/>
        <v>Employment</v>
      </c>
      <c r="M610" s="130" t="s">
        <v>52</v>
      </c>
      <c r="N610" s="130" t="s">
        <v>37</v>
      </c>
      <c r="O610" s="130" t="s">
        <v>53</v>
      </c>
      <c r="P610" s="130" t="s">
        <v>54</v>
      </c>
      <c r="Q610" s="130" t="s">
        <v>58</v>
      </c>
      <c r="R610" s="130" t="s">
        <v>56</v>
      </c>
      <c r="S610" s="129"/>
      <c r="T610" s="129"/>
      <c r="U610" s="129" t="str">
        <f>VLOOKUP(C610,'Surrogate NP'!A:B,2,FALSE)</f>
        <v>Employment</v>
      </c>
      <c r="V610" t="str">
        <f t="shared" si="197"/>
        <v>MD-MontgomeryEmployment</v>
      </c>
      <c r="W610">
        <f>VLOOKUP(V610,'NP Surrogates-Update 4.7'!A:C,2,FALSE)</f>
        <v>1.0977892034918355</v>
      </c>
      <c r="X610">
        <f>VLOOKUP(V610,'NP Surrogates-Update 4.7'!A:C,3,FALSE)</f>
        <v>1.1427409443629737</v>
      </c>
      <c r="Y610" t="s">
        <v>3053</v>
      </c>
    </row>
    <row r="611" spans="1:25" hidden="1" outlineLevel="2" x14ac:dyDescent="0.3">
      <c r="A611" s="130" t="s">
        <v>217</v>
      </c>
      <c r="B611" s="130" t="s">
        <v>16</v>
      </c>
      <c r="C611">
        <v>2302003200</v>
      </c>
      <c r="D611" s="131">
        <v>0.4047502</v>
      </c>
      <c r="E611" s="129">
        <f t="shared" si="210"/>
        <v>0.44433039967116111</v>
      </c>
      <c r="F611" s="129">
        <f t="shared" si="211"/>
        <v>0.46252462577910247</v>
      </c>
      <c r="G611" s="131">
        <v>2.7675227322752102E-3</v>
      </c>
      <c r="H611" s="129">
        <f t="shared" ref="H611:H658" si="214">G611*J611</f>
        <v>3.0381565759099514E-3</v>
      </c>
      <c r="I611" s="129">
        <f t="shared" ref="I611:I658" si="215">G611*K611</f>
        <v>3.1625615406261709E-3</v>
      </c>
      <c r="J611" s="129">
        <f t="shared" si="212"/>
        <v>1.0977892034918355</v>
      </c>
      <c r="K611" s="129">
        <f t="shared" si="213"/>
        <v>1.1427409443629737</v>
      </c>
      <c r="L611" s="129" t="str">
        <f t="shared" si="198"/>
        <v>Employment</v>
      </c>
      <c r="M611" s="130" t="s">
        <v>52</v>
      </c>
      <c r="N611" s="130" t="s">
        <v>37</v>
      </c>
      <c r="O611" s="130" t="s">
        <v>53</v>
      </c>
      <c r="P611" s="130" t="s">
        <v>60</v>
      </c>
      <c r="Q611" s="130" t="s">
        <v>61</v>
      </c>
      <c r="R611" s="130" t="s">
        <v>56</v>
      </c>
      <c r="S611" s="129"/>
      <c r="T611" s="129"/>
      <c r="U611" s="129" t="str">
        <f>VLOOKUP(C611,'Surrogate NP'!A:B,2,FALSE)</f>
        <v>Employment</v>
      </c>
      <c r="V611" t="str">
        <f t="shared" si="197"/>
        <v>MD-MontgomeryEmployment</v>
      </c>
      <c r="W611">
        <f>VLOOKUP(V611,'NP Surrogates-Update 4.7'!A:C,2,FALSE)</f>
        <v>1.0977892034918355</v>
      </c>
      <c r="X611">
        <f>VLOOKUP(V611,'NP Surrogates-Update 4.7'!A:C,3,FALSE)</f>
        <v>1.1427409443629737</v>
      </c>
      <c r="Y611" t="s">
        <v>3053</v>
      </c>
    </row>
    <row r="612" spans="1:25" hidden="1" outlineLevel="2" x14ac:dyDescent="0.3">
      <c r="A612" s="130" t="s">
        <v>217</v>
      </c>
      <c r="B612" s="130" t="s">
        <v>16</v>
      </c>
      <c r="C612">
        <v>2302003000</v>
      </c>
      <c r="D612" s="131">
        <v>11.349460000000001</v>
      </c>
      <c r="E612" s="129">
        <f t="shared" si="210"/>
        <v>12.459314653462448</v>
      </c>
      <c r="F612" s="129">
        <f t="shared" si="211"/>
        <v>12.969492638409797</v>
      </c>
      <c r="G612" s="131">
        <v>7.76031452215422E-2</v>
      </c>
      <c r="H612" s="129">
        <f t="shared" si="214"/>
        <v>8.5191894981218055E-2</v>
      </c>
      <c r="I612" s="129">
        <f t="shared" si="215"/>
        <v>8.8680291456002119E-2</v>
      </c>
      <c r="J612" s="129">
        <f t="shared" si="212"/>
        <v>1.0977892034918355</v>
      </c>
      <c r="K612" s="129">
        <f t="shared" si="213"/>
        <v>1.1427409443629737</v>
      </c>
      <c r="L612" s="129" t="str">
        <f t="shared" si="198"/>
        <v>Employment</v>
      </c>
      <c r="M612" s="130" t="s">
        <v>52</v>
      </c>
      <c r="N612" s="130" t="s">
        <v>37</v>
      </c>
      <c r="O612" s="130" t="s">
        <v>53</v>
      </c>
      <c r="P612" s="130" t="s">
        <v>60</v>
      </c>
      <c r="Q612" s="130" t="s">
        <v>63</v>
      </c>
      <c r="R612" s="130" t="s">
        <v>56</v>
      </c>
      <c r="S612" s="129"/>
      <c r="T612" s="129"/>
      <c r="U612" s="129" t="str">
        <f>VLOOKUP(C612,'Surrogate NP'!A:B,2,FALSE)</f>
        <v>Employment</v>
      </c>
      <c r="V612" t="str">
        <f t="shared" si="197"/>
        <v>MD-MontgomeryEmployment</v>
      </c>
      <c r="W612">
        <f>VLOOKUP(V612,'NP Surrogates-Update 4.7'!A:C,2,FALSE)</f>
        <v>1.0977892034918355</v>
      </c>
      <c r="X612">
        <f>VLOOKUP(V612,'NP Surrogates-Update 4.7'!A:C,3,FALSE)</f>
        <v>1.1427409443629737</v>
      </c>
      <c r="Y612" t="s">
        <v>3053</v>
      </c>
    </row>
    <row r="613" spans="1:25" hidden="1" outlineLevel="2" x14ac:dyDescent="0.3">
      <c r="A613" s="130" t="s">
        <v>217</v>
      </c>
      <c r="B613" s="130" t="s">
        <v>16</v>
      </c>
      <c r="C613">
        <v>2302003100</v>
      </c>
      <c r="D613" s="131">
        <v>8.3319609999999997</v>
      </c>
      <c r="E613" s="129">
        <f t="shared" si="210"/>
        <v>9.1467368297150369</v>
      </c>
      <c r="F613" s="129">
        <f t="shared" si="211"/>
        <v>9.521272981535466</v>
      </c>
      <c r="G613" s="131">
        <v>5.6970673447302798E-2</v>
      </c>
      <c r="H613" s="129">
        <f t="shared" si="214"/>
        <v>6.2541790226108007E-2</v>
      </c>
      <c r="I613" s="129">
        <f t="shared" si="215"/>
        <v>6.510272117616539E-2</v>
      </c>
      <c r="J613" s="129">
        <f t="shared" si="212"/>
        <v>1.0977892034918355</v>
      </c>
      <c r="K613" s="129">
        <f t="shared" si="213"/>
        <v>1.1427409443629737</v>
      </c>
      <c r="L613" s="129" t="str">
        <f t="shared" si="198"/>
        <v>Employment</v>
      </c>
      <c r="M613" s="130" t="s">
        <v>52</v>
      </c>
      <c r="N613" s="130" t="s">
        <v>37</v>
      </c>
      <c r="O613" s="130" t="s">
        <v>53</v>
      </c>
      <c r="P613" s="130" t="s">
        <v>60</v>
      </c>
      <c r="Q613" s="130" t="s">
        <v>65</v>
      </c>
      <c r="R613" s="130" t="s">
        <v>56</v>
      </c>
      <c r="S613" s="129"/>
      <c r="T613" s="129"/>
      <c r="U613" s="129" t="str">
        <f>VLOOKUP(C613,'Surrogate NP'!A:B,2,FALSE)</f>
        <v>Employment</v>
      </c>
      <c r="V613" t="str">
        <f t="shared" si="197"/>
        <v>MD-MontgomeryEmployment</v>
      </c>
      <c r="W613">
        <f>VLOOKUP(V613,'NP Surrogates-Update 4.7'!A:C,2,FALSE)</f>
        <v>1.0977892034918355</v>
      </c>
      <c r="X613">
        <f>VLOOKUP(V613,'NP Surrogates-Update 4.7'!A:C,3,FALSE)</f>
        <v>1.1427409443629737</v>
      </c>
      <c r="Y613" t="s">
        <v>3053</v>
      </c>
    </row>
    <row r="614" spans="1:25" hidden="1" outlineLevel="2" x14ac:dyDescent="0.3">
      <c r="A614" s="130" t="s">
        <v>217</v>
      </c>
      <c r="B614" s="130" t="s">
        <v>16</v>
      </c>
      <c r="C614">
        <v>2802004003</v>
      </c>
      <c r="D614" s="131">
        <v>8.4129729999999991</v>
      </c>
      <c r="E614" s="129">
        <f t="shared" si="210"/>
        <v>8.4129729999999991</v>
      </c>
      <c r="F614" s="129">
        <f t="shared" si="211"/>
        <v>8.4129729999999991</v>
      </c>
      <c r="G614" s="131">
        <v>2.3049241095890401E-2</v>
      </c>
      <c r="H614" s="129">
        <f t="shared" si="214"/>
        <v>2.3049241095890401E-2</v>
      </c>
      <c r="I614" s="129">
        <f t="shared" si="215"/>
        <v>2.3049241095890401E-2</v>
      </c>
      <c r="J614" s="129">
        <f t="shared" si="212"/>
        <v>1</v>
      </c>
      <c r="K614" s="129">
        <f t="shared" si="213"/>
        <v>1</v>
      </c>
      <c r="L614" s="129" t="str">
        <f t="shared" si="198"/>
        <v>No Growth</v>
      </c>
      <c r="M614" s="130" t="s">
        <v>67</v>
      </c>
      <c r="N614" s="130" t="s">
        <v>68</v>
      </c>
      <c r="O614" s="130" t="s">
        <v>228</v>
      </c>
      <c r="P614" s="130" t="s">
        <v>229</v>
      </c>
      <c r="Q614" s="130" t="s">
        <v>230</v>
      </c>
      <c r="R614" s="130" t="s">
        <v>56</v>
      </c>
      <c r="S614" s="129"/>
      <c r="T614" s="129"/>
      <c r="U614" s="129" t="str">
        <f>VLOOKUP(C614,'Surrogate NP'!A:B,2,FALSE)</f>
        <v>No Growth</v>
      </c>
      <c r="V614" t="str">
        <f t="shared" si="197"/>
        <v>MD-MontgomeryNo Growth</v>
      </c>
      <c r="W614">
        <f>VLOOKUP(V614,'NP Surrogates-Update 4.7'!A:C,2,FALSE)</f>
        <v>1</v>
      </c>
      <c r="X614">
        <f>VLOOKUP(V614,'NP Surrogates-Update 4.7'!A:C,3,FALSE)</f>
        <v>1</v>
      </c>
      <c r="Y614" t="s">
        <v>3049</v>
      </c>
    </row>
    <row r="615" spans="1:25" hidden="1" outlineLevel="2" x14ac:dyDescent="0.3">
      <c r="A615" s="130" t="s">
        <v>217</v>
      </c>
      <c r="B615" s="130" t="s">
        <v>16</v>
      </c>
      <c r="C615">
        <v>2802004002</v>
      </c>
      <c r="D615" s="131">
        <v>0.86398399999999997</v>
      </c>
      <c r="E615" s="129">
        <f t="shared" si="210"/>
        <v>0.86398399999999997</v>
      </c>
      <c r="F615" s="129">
        <f t="shared" si="211"/>
        <v>0.86398399999999997</v>
      </c>
      <c r="G615" s="131">
        <v>2.3670794520547901E-3</v>
      </c>
      <c r="H615" s="129">
        <f t="shared" si="214"/>
        <v>2.3670794520547901E-3</v>
      </c>
      <c r="I615" s="129">
        <f t="shared" si="215"/>
        <v>2.3670794520547901E-3</v>
      </c>
      <c r="J615" s="129">
        <f t="shared" si="212"/>
        <v>1</v>
      </c>
      <c r="K615" s="129">
        <f t="shared" si="213"/>
        <v>1</v>
      </c>
      <c r="L615" s="129" t="str">
        <f t="shared" si="198"/>
        <v>No Growth</v>
      </c>
      <c r="M615" s="130" t="s">
        <v>67</v>
      </c>
      <c r="N615" s="130" t="s">
        <v>68</v>
      </c>
      <c r="O615" s="130" t="s">
        <v>228</v>
      </c>
      <c r="P615" s="130" t="s">
        <v>229</v>
      </c>
      <c r="Q615" s="130" t="s">
        <v>232</v>
      </c>
      <c r="R615" s="130" t="s">
        <v>56</v>
      </c>
      <c r="S615" s="129"/>
      <c r="T615" s="129"/>
      <c r="U615" s="129" t="str">
        <f>VLOOKUP(C615,'Surrogate NP'!A:B,2,FALSE)</f>
        <v>No Growth</v>
      </c>
      <c r="V615" t="str">
        <f t="shared" si="197"/>
        <v>MD-MontgomeryNo Growth</v>
      </c>
      <c r="W615">
        <f>VLOOKUP(V615,'NP Surrogates-Update 4.7'!A:C,2,FALSE)</f>
        <v>1</v>
      </c>
      <c r="X615">
        <f>VLOOKUP(V615,'NP Surrogates-Update 4.7'!A:C,3,FALSE)</f>
        <v>1</v>
      </c>
      <c r="Y615" t="s">
        <v>3049</v>
      </c>
    </row>
    <row r="616" spans="1:25" hidden="1" outlineLevel="2" x14ac:dyDescent="0.3">
      <c r="A616" s="130" t="s">
        <v>217</v>
      </c>
      <c r="B616" s="130" t="s">
        <v>16</v>
      </c>
      <c r="C616">
        <v>2802004001</v>
      </c>
      <c r="D616" s="131">
        <v>11.534179999999999</v>
      </c>
      <c r="E616" s="129">
        <f t="shared" si="210"/>
        <v>11.534179999999999</v>
      </c>
      <c r="F616" s="129">
        <f t="shared" si="211"/>
        <v>11.534179999999999</v>
      </c>
      <c r="G616" s="131">
        <v>3.1600493150684902E-2</v>
      </c>
      <c r="H616" s="129">
        <f t="shared" si="214"/>
        <v>3.1600493150684902E-2</v>
      </c>
      <c r="I616" s="129">
        <f t="shared" si="215"/>
        <v>3.1600493150684902E-2</v>
      </c>
      <c r="J616" s="129">
        <f t="shared" si="212"/>
        <v>1</v>
      </c>
      <c r="K616" s="129">
        <f t="shared" si="213"/>
        <v>1</v>
      </c>
      <c r="L616" s="129" t="str">
        <f t="shared" si="198"/>
        <v>No Growth</v>
      </c>
      <c r="M616" s="130" t="s">
        <v>67</v>
      </c>
      <c r="N616" s="130" t="s">
        <v>68</v>
      </c>
      <c r="O616" s="130" t="s">
        <v>228</v>
      </c>
      <c r="P616" s="130" t="s">
        <v>229</v>
      </c>
      <c r="Q616" s="130" t="s">
        <v>234</v>
      </c>
      <c r="R616" s="130" t="s">
        <v>56</v>
      </c>
      <c r="S616" s="129"/>
      <c r="T616" s="129"/>
      <c r="U616" s="129" t="str">
        <f>VLOOKUP(C616,'Surrogate NP'!A:B,2,FALSE)</f>
        <v>No Growth</v>
      </c>
      <c r="V616" t="str">
        <f t="shared" si="197"/>
        <v>MD-MontgomeryNo Growth</v>
      </c>
      <c r="W616">
        <f>VLOOKUP(V616,'NP Surrogates-Update 4.7'!A:C,2,FALSE)</f>
        <v>1</v>
      </c>
      <c r="X616">
        <f>VLOOKUP(V616,'NP Surrogates-Update 4.7'!A:C,3,FALSE)</f>
        <v>1</v>
      </c>
      <c r="Y616" t="s">
        <v>3049</v>
      </c>
    </row>
    <row r="617" spans="1:25" hidden="1" outlineLevel="2" x14ac:dyDescent="0.3">
      <c r="A617" s="130" t="s">
        <v>217</v>
      </c>
      <c r="B617" s="130" t="s">
        <v>16</v>
      </c>
      <c r="C617">
        <v>2801500141</v>
      </c>
      <c r="D617" s="131">
        <v>0.69271700000000003</v>
      </c>
      <c r="E617" s="129">
        <f t="shared" si="210"/>
        <v>0.69271700000000003</v>
      </c>
      <c r="F617" s="129">
        <f t="shared" si="211"/>
        <v>0.69271700000000003</v>
      </c>
      <c r="G617" s="131">
        <v>1.8978547945205501E-3</v>
      </c>
      <c r="H617" s="129">
        <f t="shared" si="214"/>
        <v>1.8978547945205501E-3</v>
      </c>
      <c r="I617" s="129">
        <f t="shared" si="215"/>
        <v>1.8978547945205501E-3</v>
      </c>
      <c r="J617" s="129">
        <f t="shared" si="212"/>
        <v>1</v>
      </c>
      <c r="K617" s="129">
        <f t="shared" si="213"/>
        <v>1</v>
      </c>
      <c r="L617" s="129" t="str">
        <f t="shared" si="198"/>
        <v>No Growth</v>
      </c>
      <c r="M617" s="130" t="s">
        <v>236</v>
      </c>
      <c r="N617" s="130" t="s">
        <v>68</v>
      </c>
      <c r="O617" s="130" t="s">
        <v>237</v>
      </c>
      <c r="P617" s="130" t="s">
        <v>238</v>
      </c>
      <c r="Q617" s="130" t="s">
        <v>239</v>
      </c>
      <c r="R617" s="130" t="s">
        <v>56</v>
      </c>
      <c r="S617" s="129"/>
      <c r="T617" s="129"/>
      <c r="U617" s="129" t="str">
        <f>VLOOKUP(C617,'Surrogate NP'!A:B,2,FALSE)</f>
        <v>No Growth</v>
      </c>
      <c r="V617" t="str">
        <f t="shared" si="197"/>
        <v>MD-MontgomeryNo Growth</v>
      </c>
      <c r="W617">
        <f>VLOOKUP(V617,'NP Surrogates-Update 4.7'!A:C,2,FALSE)</f>
        <v>1</v>
      </c>
      <c r="X617">
        <f>VLOOKUP(V617,'NP Surrogates-Update 4.7'!A:C,3,FALSE)</f>
        <v>1</v>
      </c>
      <c r="Y617" t="s">
        <v>3049</v>
      </c>
    </row>
    <row r="618" spans="1:25" hidden="1" outlineLevel="2" x14ac:dyDescent="0.3">
      <c r="A618" s="130" t="s">
        <v>217</v>
      </c>
      <c r="B618" s="130" t="s">
        <v>16</v>
      </c>
      <c r="C618">
        <v>2805002000</v>
      </c>
      <c r="D618" s="131">
        <v>2.0194648000000002</v>
      </c>
      <c r="E618" s="129">
        <f t="shared" si="210"/>
        <v>2.0194648000000002</v>
      </c>
      <c r="F618" s="129">
        <f t="shared" si="211"/>
        <v>2.0194648000000002</v>
      </c>
      <c r="G618" s="131">
        <v>5.5327802739726E-3</v>
      </c>
      <c r="H618" s="129">
        <f t="shared" si="214"/>
        <v>5.5327802739726E-3</v>
      </c>
      <c r="I618" s="129">
        <f t="shared" si="215"/>
        <v>5.5327802739726E-3</v>
      </c>
      <c r="J618" s="129">
        <f t="shared" si="212"/>
        <v>1</v>
      </c>
      <c r="K618" s="129">
        <f t="shared" si="213"/>
        <v>1</v>
      </c>
      <c r="L618" s="129" t="str">
        <f t="shared" si="198"/>
        <v>No Growth</v>
      </c>
      <c r="M618" s="130" t="s">
        <v>243</v>
      </c>
      <c r="N618" s="130" t="s">
        <v>68</v>
      </c>
      <c r="O618" s="130" t="s">
        <v>244</v>
      </c>
      <c r="P618" s="130" t="s">
        <v>245</v>
      </c>
      <c r="Q618" s="130" t="s">
        <v>246</v>
      </c>
      <c r="R618" s="130" t="s">
        <v>56</v>
      </c>
      <c r="S618" s="129"/>
      <c r="T618" s="129"/>
      <c r="U618" s="129" t="str">
        <f>VLOOKUP(C618,'Surrogate NP'!A:B,2,FALSE)</f>
        <v>No Growth</v>
      </c>
      <c r="V618" t="str">
        <f t="shared" si="197"/>
        <v>MD-MontgomeryNo Growth</v>
      </c>
      <c r="W618">
        <f>VLOOKUP(V618,'NP Surrogates-Update 4.7'!A:C,2,FALSE)</f>
        <v>1</v>
      </c>
      <c r="X618">
        <f>VLOOKUP(V618,'NP Surrogates-Update 4.7'!A:C,3,FALSE)</f>
        <v>1</v>
      </c>
      <c r="Y618" t="s">
        <v>3049</v>
      </c>
    </row>
    <row r="619" spans="1:25" hidden="1" outlineLevel="2" x14ac:dyDescent="0.3">
      <c r="A619" s="130" t="s">
        <v>217</v>
      </c>
      <c r="B619" s="130" t="s">
        <v>16</v>
      </c>
      <c r="C619">
        <v>2805018000</v>
      </c>
      <c r="D619" s="131">
        <v>0.20873464</v>
      </c>
      <c r="E619" s="129">
        <f t="shared" si="210"/>
        <v>0.20873464</v>
      </c>
      <c r="F619" s="129">
        <f t="shared" si="211"/>
        <v>0.20873464</v>
      </c>
      <c r="G619" s="131">
        <v>5.7187572602739696E-4</v>
      </c>
      <c r="H619" s="129">
        <f t="shared" si="214"/>
        <v>5.7187572602739696E-4</v>
      </c>
      <c r="I619" s="129">
        <f t="shared" si="215"/>
        <v>5.7187572602739696E-4</v>
      </c>
      <c r="J619" s="129">
        <f t="shared" si="212"/>
        <v>1</v>
      </c>
      <c r="K619" s="129">
        <f t="shared" si="213"/>
        <v>1</v>
      </c>
      <c r="L619" s="129" t="str">
        <f t="shared" si="198"/>
        <v>No Growth</v>
      </c>
      <c r="M619" s="130" t="s">
        <v>243</v>
      </c>
      <c r="N619" s="130" t="s">
        <v>68</v>
      </c>
      <c r="O619" s="130" t="s">
        <v>244</v>
      </c>
      <c r="P619" s="130" t="s">
        <v>248</v>
      </c>
      <c r="Q619" s="130" t="s">
        <v>246</v>
      </c>
      <c r="R619" s="130" t="s">
        <v>56</v>
      </c>
      <c r="S619" s="129"/>
      <c r="T619" s="129"/>
      <c r="U619" s="129" t="str">
        <f>VLOOKUP(C619,'Surrogate NP'!A:B,2,FALSE)</f>
        <v>No Growth</v>
      </c>
      <c r="V619" t="str">
        <f t="shared" si="197"/>
        <v>MD-MontgomeryNo Growth</v>
      </c>
      <c r="W619">
        <f>VLOOKUP(V619,'NP Surrogates-Update 4.7'!A:C,2,FALSE)</f>
        <v>1</v>
      </c>
      <c r="X619">
        <f>VLOOKUP(V619,'NP Surrogates-Update 4.7'!A:C,3,FALSE)</f>
        <v>1</v>
      </c>
      <c r="Y619" t="s">
        <v>3049</v>
      </c>
    </row>
    <row r="620" spans="1:25" hidden="1" outlineLevel="2" x14ac:dyDescent="0.3">
      <c r="A620" s="130" t="s">
        <v>217</v>
      </c>
      <c r="B620" s="130" t="s">
        <v>16</v>
      </c>
      <c r="C620">
        <v>2805045000</v>
      </c>
      <c r="D620" s="131">
        <v>1.5079271999999999</v>
      </c>
      <c r="E620" s="129">
        <f t="shared" si="210"/>
        <v>1.5079271999999999</v>
      </c>
      <c r="F620" s="129">
        <f t="shared" si="211"/>
        <v>1.5079271999999999</v>
      </c>
      <c r="G620" s="131">
        <v>4.1313073972602697E-3</v>
      </c>
      <c r="H620" s="129">
        <f t="shared" si="214"/>
        <v>4.1313073972602697E-3</v>
      </c>
      <c r="I620" s="129">
        <f t="shared" si="215"/>
        <v>4.1313073972602697E-3</v>
      </c>
      <c r="J620" s="129">
        <f t="shared" si="212"/>
        <v>1</v>
      </c>
      <c r="K620" s="129">
        <f t="shared" si="213"/>
        <v>1</v>
      </c>
      <c r="L620" s="129" t="str">
        <f t="shared" si="198"/>
        <v>No Growth</v>
      </c>
      <c r="M620" s="130" t="s">
        <v>243</v>
      </c>
      <c r="N620" s="130" t="s">
        <v>68</v>
      </c>
      <c r="O620" s="130" t="s">
        <v>244</v>
      </c>
      <c r="P620" s="130" t="s">
        <v>250</v>
      </c>
      <c r="Q620" s="130" t="s">
        <v>246</v>
      </c>
      <c r="R620" s="130" t="s">
        <v>56</v>
      </c>
      <c r="S620" s="129"/>
      <c r="T620" s="129"/>
      <c r="U620" s="129" t="str">
        <f>VLOOKUP(C620,'Surrogate NP'!A:B,2,FALSE)</f>
        <v>No Growth</v>
      </c>
      <c r="V620" t="str">
        <f t="shared" si="197"/>
        <v>MD-MontgomeryNo Growth</v>
      </c>
      <c r="W620">
        <f>VLOOKUP(V620,'NP Surrogates-Update 4.7'!A:C,2,FALSE)</f>
        <v>1</v>
      </c>
      <c r="X620">
        <f>VLOOKUP(V620,'NP Surrogates-Update 4.7'!A:C,3,FALSE)</f>
        <v>1</v>
      </c>
      <c r="Y620" t="s">
        <v>3049</v>
      </c>
    </row>
    <row r="621" spans="1:25" hidden="1" outlineLevel="2" x14ac:dyDescent="0.3">
      <c r="A621" s="130" t="s">
        <v>217</v>
      </c>
      <c r="B621" s="130" t="s">
        <v>16</v>
      </c>
      <c r="C621">
        <v>2805035000</v>
      </c>
      <c r="D621" s="131">
        <v>3.0284891140000001</v>
      </c>
      <c r="E621" s="129">
        <f t="shared" si="210"/>
        <v>3.0284891140000001</v>
      </c>
      <c r="F621" s="129">
        <f t="shared" si="211"/>
        <v>3.0284891140000001</v>
      </c>
      <c r="G621" s="131">
        <v>8.2972304493150704E-3</v>
      </c>
      <c r="H621" s="129">
        <f t="shared" si="214"/>
        <v>8.2972304493150704E-3</v>
      </c>
      <c r="I621" s="129">
        <f t="shared" si="215"/>
        <v>8.2972304493150704E-3</v>
      </c>
      <c r="J621" s="129">
        <f t="shared" si="212"/>
        <v>1</v>
      </c>
      <c r="K621" s="129">
        <f t="shared" si="213"/>
        <v>1</v>
      </c>
      <c r="L621" s="129" t="str">
        <f t="shared" si="198"/>
        <v>No Growth</v>
      </c>
      <c r="M621" s="130" t="s">
        <v>243</v>
      </c>
      <c r="N621" s="130" t="s">
        <v>68</v>
      </c>
      <c r="O621" s="130" t="s">
        <v>244</v>
      </c>
      <c r="P621" s="130" t="s">
        <v>252</v>
      </c>
      <c r="Q621" s="130" t="s">
        <v>246</v>
      </c>
      <c r="R621" s="130" t="s">
        <v>56</v>
      </c>
      <c r="S621" s="129"/>
      <c r="T621" s="129"/>
      <c r="U621" s="129" t="str">
        <f>VLOOKUP(C621,'Surrogate NP'!A:B,2,FALSE)</f>
        <v>No Growth</v>
      </c>
      <c r="V621" t="str">
        <f t="shared" si="197"/>
        <v>MD-MontgomeryNo Growth</v>
      </c>
      <c r="W621">
        <f>VLOOKUP(V621,'NP Surrogates-Update 4.7'!A:C,2,FALSE)</f>
        <v>1</v>
      </c>
      <c r="X621">
        <f>VLOOKUP(V621,'NP Surrogates-Update 4.7'!A:C,3,FALSE)</f>
        <v>1</v>
      </c>
      <c r="Y621" t="s">
        <v>3049</v>
      </c>
    </row>
    <row r="622" spans="1:25" hidden="1" outlineLevel="2" x14ac:dyDescent="0.3">
      <c r="A622" s="130" t="s">
        <v>217</v>
      </c>
      <c r="B622" s="130" t="s">
        <v>16</v>
      </c>
      <c r="C622">
        <v>2805009100</v>
      </c>
      <c r="D622" s="131">
        <v>0.48109000000000002</v>
      </c>
      <c r="E622" s="129">
        <f t="shared" si="210"/>
        <v>0.48109000000000002</v>
      </c>
      <c r="F622" s="129">
        <f t="shared" si="211"/>
        <v>0.48109000000000002</v>
      </c>
      <c r="G622" s="131">
        <v>1.31805479452055E-3</v>
      </c>
      <c r="H622" s="129">
        <f t="shared" si="214"/>
        <v>1.31805479452055E-3</v>
      </c>
      <c r="I622" s="129">
        <f t="shared" si="215"/>
        <v>1.31805479452055E-3</v>
      </c>
      <c r="J622" s="129">
        <f t="shared" si="212"/>
        <v>1</v>
      </c>
      <c r="K622" s="129">
        <f t="shared" si="213"/>
        <v>1</v>
      </c>
      <c r="L622" s="129" t="str">
        <f t="shared" si="198"/>
        <v>No Growth</v>
      </c>
      <c r="M622" s="130" t="s">
        <v>243</v>
      </c>
      <c r="N622" s="130" t="s">
        <v>68</v>
      </c>
      <c r="O622" s="130" t="s">
        <v>244</v>
      </c>
      <c r="P622" s="130" t="s">
        <v>254</v>
      </c>
      <c r="Q622" s="130" t="s">
        <v>255</v>
      </c>
      <c r="R622" s="130" t="s">
        <v>56</v>
      </c>
      <c r="S622" s="129"/>
      <c r="T622" s="129"/>
      <c r="U622" s="129" t="str">
        <f>VLOOKUP(C622,'Surrogate NP'!A:B,2,FALSE)</f>
        <v>No Growth</v>
      </c>
      <c r="V622" t="str">
        <f t="shared" si="197"/>
        <v>MD-MontgomeryNo Growth</v>
      </c>
      <c r="W622">
        <f>VLOOKUP(V622,'NP Surrogates-Update 4.7'!A:C,2,FALSE)</f>
        <v>1</v>
      </c>
      <c r="X622">
        <f>VLOOKUP(V622,'NP Surrogates-Update 4.7'!A:C,3,FALSE)</f>
        <v>1</v>
      </c>
      <c r="Y622" t="s">
        <v>3049</v>
      </c>
    </row>
    <row r="623" spans="1:25" hidden="1" outlineLevel="2" x14ac:dyDescent="0.3">
      <c r="A623" s="130" t="s">
        <v>217</v>
      </c>
      <c r="B623" s="130" t="s">
        <v>16</v>
      </c>
      <c r="C623">
        <v>2805010100</v>
      </c>
      <c r="D623" s="131">
        <v>2.5338190000000001E-3</v>
      </c>
      <c r="E623" s="129">
        <f t="shared" si="210"/>
        <v>2.5338190000000001E-3</v>
      </c>
      <c r="F623" s="129">
        <f t="shared" si="211"/>
        <v>2.5338190000000001E-3</v>
      </c>
      <c r="G623" s="131">
        <v>6.9419698630137002E-6</v>
      </c>
      <c r="H623" s="129">
        <f t="shared" si="214"/>
        <v>6.9419698630137002E-6</v>
      </c>
      <c r="I623" s="129">
        <f t="shared" si="215"/>
        <v>6.9419698630137002E-6</v>
      </c>
      <c r="J623" s="129">
        <f t="shared" si="212"/>
        <v>1</v>
      </c>
      <c r="K623" s="129">
        <f t="shared" si="213"/>
        <v>1</v>
      </c>
      <c r="L623" s="129" t="str">
        <f t="shared" si="198"/>
        <v>No Growth</v>
      </c>
      <c r="M623" s="130" t="s">
        <v>243</v>
      </c>
      <c r="N623" s="130" t="s">
        <v>68</v>
      </c>
      <c r="O623" s="130" t="s">
        <v>244</v>
      </c>
      <c r="P623" s="130" t="s">
        <v>257</v>
      </c>
      <c r="Q623" s="130" t="s">
        <v>255</v>
      </c>
      <c r="R623" s="130" t="s">
        <v>56</v>
      </c>
      <c r="S623" s="129"/>
      <c r="T623" s="129"/>
      <c r="U623" s="129" t="str">
        <f>VLOOKUP(C623,'Surrogate NP'!A:B,2,FALSE)</f>
        <v>No Growth</v>
      </c>
      <c r="V623" t="str">
        <f t="shared" si="197"/>
        <v>MD-MontgomeryNo Growth</v>
      </c>
      <c r="W623">
        <f>VLOOKUP(V623,'NP Surrogates-Update 4.7'!A:C,2,FALSE)</f>
        <v>1</v>
      </c>
      <c r="X623">
        <f>VLOOKUP(V623,'NP Surrogates-Update 4.7'!A:C,3,FALSE)</f>
        <v>1</v>
      </c>
      <c r="Y623" t="s">
        <v>3049</v>
      </c>
    </row>
    <row r="624" spans="1:25" hidden="1" outlineLevel="2" x14ac:dyDescent="0.3">
      <c r="A624" s="130" t="s">
        <v>217</v>
      </c>
      <c r="B624" s="130" t="s">
        <v>16</v>
      </c>
      <c r="C624">
        <v>2805007100</v>
      </c>
      <c r="D624" s="131">
        <v>0.10858464</v>
      </c>
      <c r="E624" s="129">
        <f t="shared" si="210"/>
        <v>0.10858464</v>
      </c>
      <c r="F624" s="129">
        <f t="shared" si="211"/>
        <v>0.10858464</v>
      </c>
      <c r="G624" s="131">
        <v>2.97492164383562E-4</v>
      </c>
      <c r="H624" s="129">
        <f t="shared" si="214"/>
        <v>2.97492164383562E-4</v>
      </c>
      <c r="I624" s="129">
        <f t="shared" si="215"/>
        <v>2.97492164383562E-4</v>
      </c>
      <c r="J624" s="129">
        <f t="shared" si="212"/>
        <v>1</v>
      </c>
      <c r="K624" s="129">
        <f t="shared" si="213"/>
        <v>1</v>
      </c>
      <c r="L624" s="129" t="str">
        <f t="shared" si="198"/>
        <v>No Growth</v>
      </c>
      <c r="M624" s="130" t="s">
        <v>243</v>
      </c>
      <c r="N624" s="130" t="s">
        <v>68</v>
      </c>
      <c r="O624" s="130" t="s">
        <v>244</v>
      </c>
      <c r="P624" s="130" t="s">
        <v>259</v>
      </c>
      <c r="Q624" s="130" t="s">
        <v>260</v>
      </c>
      <c r="R624" s="130" t="s">
        <v>56</v>
      </c>
      <c r="S624" s="129"/>
      <c r="T624" s="129"/>
      <c r="U624" s="129" t="str">
        <f>VLOOKUP(C624,'Surrogate NP'!A:B,2,FALSE)</f>
        <v>No Growth</v>
      </c>
      <c r="V624" t="str">
        <f t="shared" si="197"/>
        <v>MD-MontgomeryNo Growth</v>
      </c>
      <c r="W624">
        <f>VLOOKUP(V624,'NP Surrogates-Update 4.7'!A:C,2,FALSE)</f>
        <v>1</v>
      </c>
      <c r="X624">
        <f>VLOOKUP(V624,'NP Surrogates-Update 4.7'!A:C,3,FALSE)</f>
        <v>1</v>
      </c>
      <c r="Y624" t="s">
        <v>3049</v>
      </c>
    </row>
    <row r="625" spans="1:25" hidden="1" outlineLevel="2" x14ac:dyDescent="0.3">
      <c r="A625" s="130" t="s">
        <v>217</v>
      </c>
      <c r="B625" s="130" t="s">
        <v>16</v>
      </c>
      <c r="C625">
        <v>2805040000</v>
      </c>
      <c r="D625" s="131">
        <v>0.21317891999999999</v>
      </c>
      <c r="E625" s="129">
        <f t="shared" si="210"/>
        <v>0.21317891999999999</v>
      </c>
      <c r="F625" s="129">
        <f t="shared" si="211"/>
        <v>0.21317891999999999</v>
      </c>
      <c r="G625" s="131">
        <v>5.8405183561643795E-4</v>
      </c>
      <c r="H625" s="129">
        <f t="shared" si="214"/>
        <v>5.8405183561643795E-4</v>
      </c>
      <c r="I625" s="129">
        <f t="shared" si="215"/>
        <v>5.8405183561643795E-4</v>
      </c>
      <c r="J625" s="129">
        <f t="shared" si="212"/>
        <v>1</v>
      </c>
      <c r="K625" s="129">
        <f t="shared" si="213"/>
        <v>1</v>
      </c>
      <c r="L625" s="129" t="str">
        <f t="shared" si="198"/>
        <v>No Growth</v>
      </c>
      <c r="M625" s="130" t="s">
        <v>243</v>
      </c>
      <c r="N625" s="130" t="s">
        <v>68</v>
      </c>
      <c r="O625" s="130" t="s">
        <v>244</v>
      </c>
      <c r="P625" s="130" t="s">
        <v>262</v>
      </c>
      <c r="Q625" s="130" t="s">
        <v>74</v>
      </c>
      <c r="R625" s="130" t="s">
        <v>56</v>
      </c>
      <c r="S625" s="129"/>
      <c r="T625" s="129"/>
      <c r="U625" s="129" t="str">
        <f>VLOOKUP(C625,'Surrogate NP'!A:B,2,FALSE)</f>
        <v>No Growth</v>
      </c>
      <c r="V625" t="str">
        <f t="shared" si="197"/>
        <v>MD-MontgomeryNo Growth</v>
      </c>
      <c r="W625">
        <f>VLOOKUP(V625,'NP Surrogates-Update 4.7'!A:C,2,FALSE)</f>
        <v>1</v>
      </c>
      <c r="X625">
        <f>VLOOKUP(V625,'NP Surrogates-Update 4.7'!A:C,3,FALSE)</f>
        <v>1</v>
      </c>
      <c r="Y625" t="s">
        <v>3049</v>
      </c>
    </row>
    <row r="626" spans="1:25" hidden="1" outlineLevel="2" x14ac:dyDescent="0.3">
      <c r="A626" s="130" t="s">
        <v>217</v>
      </c>
      <c r="B626" s="130" t="s">
        <v>16</v>
      </c>
      <c r="C626">
        <v>2805025000</v>
      </c>
      <c r="D626" s="131">
        <v>0.23535320000000001</v>
      </c>
      <c r="E626" s="129">
        <f t="shared" si="210"/>
        <v>0.23535320000000001</v>
      </c>
      <c r="F626" s="129">
        <f t="shared" si="211"/>
        <v>0.23535320000000001</v>
      </c>
      <c r="G626" s="131">
        <v>6.4480328767123297E-4</v>
      </c>
      <c r="H626" s="129">
        <f t="shared" si="214"/>
        <v>6.4480328767123297E-4</v>
      </c>
      <c r="I626" s="129">
        <f t="shared" si="215"/>
        <v>6.4480328767123297E-4</v>
      </c>
      <c r="J626" s="129">
        <f t="shared" si="212"/>
        <v>1</v>
      </c>
      <c r="K626" s="129">
        <f t="shared" si="213"/>
        <v>1</v>
      </c>
      <c r="L626" s="129" t="str">
        <f t="shared" si="198"/>
        <v>No Growth</v>
      </c>
      <c r="M626" s="130" t="s">
        <v>243</v>
      </c>
      <c r="N626" s="130" t="s">
        <v>68</v>
      </c>
      <c r="O626" s="130" t="s">
        <v>244</v>
      </c>
      <c r="P626" s="130" t="s">
        <v>264</v>
      </c>
      <c r="Q626" s="130" t="s">
        <v>265</v>
      </c>
      <c r="R626" s="130" t="s">
        <v>56</v>
      </c>
      <c r="S626" s="129"/>
      <c r="T626" s="129"/>
      <c r="U626" s="129" t="str">
        <f>VLOOKUP(C626,'Surrogate NP'!A:B,2,FALSE)</f>
        <v>No Growth</v>
      </c>
      <c r="V626" t="str">
        <f t="shared" si="197"/>
        <v>MD-MontgomeryNo Growth</v>
      </c>
      <c r="W626">
        <f>VLOOKUP(V626,'NP Surrogates-Update 4.7'!A:C,2,FALSE)</f>
        <v>1</v>
      </c>
      <c r="X626">
        <f>VLOOKUP(V626,'NP Surrogates-Update 4.7'!A:C,3,FALSE)</f>
        <v>1</v>
      </c>
      <c r="Y626" t="s">
        <v>3049</v>
      </c>
    </row>
    <row r="627" spans="1:25" hidden="1" outlineLevel="2" x14ac:dyDescent="0.3">
      <c r="A627" s="130" t="s">
        <v>217</v>
      </c>
      <c r="B627" s="130" t="s">
        <v>16</v>
      </c>
      <c r="C627">
        <v>2810060100</v>
      </c>
      <c r="D627" s="131">
        <v>4.73860100709948E-2</v>
      </c>
      <c r="E627" s="129">
        <f t="shared" si="210"/>
        <v>5.0151589297313066E-2</v>
      </c>
      <c r="F627" s="129">
        <f t="shared" si="211"/>
        <v>5.1737193132136802E-2</v>
      </c>
      <c r="G627" s="131">
        <v>1.8225388488844201E-4</v>
      </c>
      <c r="H627" s="129">
        <f t="shared" si="214"/>
        <v>1.9289072806658923E-4</v>
      </c>
      <c r="I627" s="129">
        <f t="shared" si="215"/>
        <v>1.9898920435437284E-4</v>
      </c>
      <c r="J627" s="129">
        <f t="shared" si="212"/>
        <v>1.0583627788491754</v>
      </c>
      <c r="K627" s="129">
        <f t="shared" si="213"/>
        <v>1.0918242125602675</v>
      </c>
      <c r="L627" s="129" t="str">
        <f t="shared" si="198"/>
        <v>Population</v>
      </c>
      <c r="M627" s="130" t="s">
        <v>67</v>
      </c>
      <c r="N627" s="130" t="s">
        <v>68</v>
      </c>
      <c r="O627" s="130" t="s">
        <v>69</v>
      </c>
      <c r="P627" s="130" t="s">
        <v>70</v>
      </c>
      <c r="Q627" s="130" t="s">
        <v>71</v>
      </c>
      <c r="R627" s="130" t="s">
        <v>56</v>
      </c>
      <c r="S627" s="129"/>
      <c r="T627" s="129"/>
      <c r="U627" s="129" t="str">
        <f>VLOOKUP(C627,'Surrogate NP'!A:B,2,FALSE)</f>
        <v>Population</v>
      </c>
      <c r="V627" t="str">
        <f t="shared" si="197"/>
        <v>MD-MontgomeryPopulation</v>
      </c>
      <c r="W627">
        <f>VLOOKUP(V627,'NP Surrogates-Update 4.7'!A:C,2,FALSE)</f>
        <v>1.0583627788491754</v>
      </c>
      <c r="X627">
        <f>VLOOKUP(V627,'NP Surrogates-Update 4.7'!A:C,3,FALSE)</f>
        <v>1.0918242125602675</v>
      </c>
      <c r="Y627" t="s">
        <v>3051</v>
      </c>
    </row>
    <row r="628" spans="1:25" hidden="1" outlineLevel="2" x14ac:dyDescent="0.3">
      <c r="A628" s="130" t="s">
        <v>217</v>
      </c>
      <c r="B628" s="130" t="s">
        <v>16</v>
      </c>
      <c r="C628">
        <v>2810025000</v>
      </c>
      <c r="D628" s="131">
        <v>12.69862</v>
      </c>
      <c r="E628" s="129">
        <f t="shared" si="210"/>
        <v>13.439746750749716</v>
      </c>
      <c r="F628" s="129">
        <f t="shared" si="211"/>
        <v>13.864660782102064</v>
      </c>
      <c r="G628" s="131">
        <v>3.4790739726027399E-2</v>
      </c>
      <c r="H628" s="129">
        <f t="shared" si="214"/>
        <v>3.6821223974656758E-2</v>
      </c>
      <c r="I628" s="129">
        <f t="shared" si="215"/>
        <v>3.7985372005759084E-2</v>
      </c>
      <c r="J628" s="129">
        <f t="shared" si="212"/>
        <v>1.0583627788491754</v>
      </c>
      <c r="K628" s="129">
        <f t="shared" si="213"/>
        <v>1.0918242125602675</v>
      </c>
      <c r="L628" s="129" t="str">
        <f t="shared" si="198"/>
        <v>Population</v>
      </c>
      <c r="M628" s="130" t="s">
        <v>67</v>
      </c>
      <c r="N628" s="130" t="s">
        <v>68</v>
      </c>
      <c r="O628" s="130" t="s">
        <v>69</v>
      </c>
      <c r="P628" s="130" t="s">
        <v>73</v>
      </c>
      <c r="Q628" s="130" t="s">
        <v>74</v>
      </c>
      <c r="R628" s="130" t="s">
        <v>56</v>
      </c>
      <c r="S628" s="129"/>
      <c r="T628" s="129"/>
      <c r="U628" s="129" t="str">
        <f>VLOOKUP(C628,'Surrogate NP'!A:B,2,FALSE)</f>
        <v>Population</v>
      </c>
      <c r="V628" t="str">
        <f t="shared" si="197"/>
        <v>MD-MontgomeryPopulation</v>
      </c>
      <c r="W628">
        <f>VLOOKUP(V628,'NP Surrogates-Update 4.7'!A:C,2,FALSE)</f>
        <v>1.0583627788491754</v>
      </c>
      <c r="X628">
        <f>VLOOKUP(V628,'NP Surrogates-Update 4.7'!A:C,3,FALSE)</f>
        <v>1.0918242125602675</v>
      </c>
      <c r="Y628" t="s">
        <v>3051</v>
      </c>
    </row>
    <row r="629" spans="1:25" hidden="1" outlineLevel="2" x14ac:dyDescent="0.3">
      <c r="A629" s="130" t="s">
        <v>217</v>
      </c>
      <c r="B629" s="130" t="s">
        <v>16</v>
      </c>
      <c r="C629">
        <v>2811015002</v>
      </c>
      <c r="D629" s="131">
        <v>10.644615</v>
      </c>
      <c r="E629" s="129">
        <f t="shared" si="210"/>
        <v>10.644615</v>
      </c>
      <c r="F629" s="129">
        <f t="shared" si="211"/>
        <v>10.644615</v>
      </c>
      <c r="G629" s="131">
        <v>2.9163328767123301E-2</v>
      </c>
      <c r="H629" s="129">
        <f t="shared" si="214"/>
        <v>2.9163328767123301E-2</v>
      </c>
      <c r="I629" s="129">
        <f t="shared" si="215"/>
        <v>2.9163328767123301E-2</v>
      </c>
      <c r="J629" s="129">
        <f t="shared" si="212"/>
        <v>1</v>
      </c>
      <c r="K629" s="129">
        <f t="shared" si="213"/>
        <v>1</v>
      </c>
      <c r="L629" s="129" t="str">
        <f t="shared" si="198"/>
        <v>No Growth</v>
      </c>
      <c r="M629" s="130" t="s">
        <v>269</v>
      </c>
      <c r="N629" s="130" t="s">
        <v>68</v>
      </c>
      <c r="O629" s="130" t="s">
        <v>270</v>
      </c>
      <c r="P629" s="130" t="s">
        <v>271</v>
      </c>
      <c r="Q629" s="130" t="s">
        <v>266</v>
      </c>
      <c r="R629" s="130" t="s">
        <v>56</v>
      </c>
      <c r="S629" s="129"/>
      <c r="T629" s="129"/>
      <c r="U629" s="129" t="str">
        <f>VLOOKUP(C629,'Surrogate NP'!A:B,2,FALSE)</f>
        <v>No Growth</v>
      </c>
      <c r="V629" t="str">
        <f t="shared" si="197"/>
        <v>MD-MontgomeryNo Growth</v>
      </c>
      <c r="W629">
        <f>VLOOKUP(V629,'NP Surrogates-Update 4.7'!A:C,2,FALSE)</f>
        <v>1</v>
      </c>
      <c r="X629">
        <f>VLOOKUP(V629,'NP Surrogates-Update 4.7'!A:C,3,FALSE)</f>
        <v>1</v>
      </c>
      <c r="Y629" t="s">
        <v>3049</v>
      </c>
    </row>
    <row r="630" spans="1:25" hidden="1" outlineLevel="2" x14ac:dyDescent="0.3">
      <c r="A630" s="130" t="s">
        <v>217</v>
      </c>
      <c r="B630" s="130" t="s">
        <v>16</v>
      </c>
      <c r="C630">
        <v>2811015001</v>
      </c>
      <c r="D630" s="131">
        <v>0.49487799999999998</v>
      </c>
      <c r="E630" s="129">
        <f t="shared" si="210"/>
        <v>0.49487799999999998</v>
      </c>
      <c r="F630" s="129">
        <f t="shared" si="211"/>
        <v>0.49487799999999998</v>
      </c>
      <c r="G630" s="131">
        <v>1.3558301369863001E-3</v>
      </c>
      <c r="H630" s="129">
        <f t="shared" si="214"/>
        <v>1.3558301369863001E-3</v>
      </c>
      <c r="I630" s="129">
        <f t="shared" si="215"/>
        <v>1.3558301369863001E-3</v>
      </c>
      <c r="J630" s="129">
        <f t="shared" si="212"/>
        <v>1</v>
      </c>
      <c r="K630" s="129">
        <f t="shared" si="213"/>
        <v>1</v>
      </c>
      <c r="L630" s="129" t="str">
        <f t="shared" si="198"/>
        <v>No Growth</v>
      </c>
      <c r="M630" s="130" t="s">
        <v>269</v>
      </c>
      <c r="N630" s="130" t="s">
        <v>68</v>
      </c>
      <c r="O630" s="130" t="s">
        <v>270</v>
      </c>
      <c r="P630" s="130" t="s">
        <v>271</v>
      </c>
      <c r="Q630" s="130" t="s">
        <v>267</v>
      </c>
      <c r="R630" s="130" t="s">
        <v>56</v>
      </c>
      <c r="S630" s="129"/>
      <c r="T630" s="129"/>
      <c r="U630" s="129" t="str">
        <f>VLOOKUP(C630,'Surrogate NP'!A:B,2,FALSE)</f>
        <v>No Growth</v>
      </c>
      <c r="V630" t="str">
        <f t="shared" si="197"/>
        <v>MD-MontgomeryNo Growth</v>
      </c>
      <c r="W630">
        <f>VLOOKUP(V630,'NP Surrogates-Update 4.7'!A:C,2,FALSE)</f>
        <v>1</v>
      </c>
      <c r="X630">
        <f>VLOOKUP(V630,'NP Surrogates-Update 4.7'!A:C,3,FALSE)</f>
        <v>1</v>
      </c>
      <c r="Y630" t="s">
        <v>3049</v>
      </c>
    </row>
    <row r="631" spans="1:25" hidden="1" outlineLevel="2" x14ac:dyDescent="0.3">
      <c r="A631" s="130" t="s">
        <v>217</v>
      </c>
      <c r="B631" s="130" t="s">
        <v>16</v>
      </c>
      <c r="C631">
        <v>2415000000</v>
      </c>
      <c r="D631" s="131">
        <v>58.089074920000002</v>
      </c>
      <c r="E631" s="129">
        <f t="shared" si="210"/>
        <v>63.769559288004359</v>
      </c>
      <c r="F631" s="129">
        <f t="shared" si="211"/>
        <v>66.380764331252337</v>
      </c>
      <c r="G631" s="131">
        <v>0.22341951892307699</v>
      </c>
      <c r="H631" s="129">
        <f t="shared" si="214"/>
        <v>0.24526753572309376</v>
      </c>
      <c r="I631" s="129">
        <f t="shared" si="215"/>
        <v>0.25531063204327825</v>
      </c>
      <c r="J631" s="129">
        <f t="shared" si="212"/>
        <v>1.0977892034918355</v>
      </c>
      <c r="K631" s="129">
        <f t="shared" si="213"/>
        <v>1.1427409443629737</v>
      </c>
      <c r="L631" s="129" t="str">
        <f t="shared" si="198"/>
        <v>Employment</v>
      </c>
      <c r="M631" s="130" t="s">
        <v>23</v>
      </c>
      <c r="N631" s="130" t="s">
        <v>101</v>
      </c>
      <c r="O631" s="130" t="s">
        <v>102</v>
      </c>
      <c r="P631" s="130" t="s">
        <v>103</v>
      </c>
      <c r="Q631" s="130" t="s">
        <v>104</v>
      </c>
      <c r="R631" s="130" t="s">
        <v>56</v>
      </c>
      <c r="S631" s="129"/>
      <c r="T631" s="129"/>
      <c r="U631" s="129" t="str">
        <f>VLOOKUP(C631,'Surrogate NP'!A:B,2,FALSE)</f>
        <v>Employment</v>
      </c>
      <c r="V631" t="str">
        <f t="shared" si="197"/>
        <v>MD-MontgomeryEmployment</v>
      </c>
      <c r="W631">
        <f>VLOOKUP(V631,'NP Surrogates-Update 4.7'!A:C,2,FALSE)</f>
        <v>1.0977892034918355</v>
      </c>
      <c r="X631">
        <f>VLOOKUP(V631,'NP Surrogates-Update 4.7'!A:C,3,FALSE)</f>
        <v>1.1427409443629737</v>
      </c>
      <c r="Y631" t="s">
        <v>3053</v>
      </c>
    </row>
    <row r="632" spans="1:25" hidden="1" outlineLevel="2" x14ac:dyDescent="0.3">
      <c r="A632" s="130" t="s">
        <v>217</v>
      </c>
      <c r="B632" s="130" t="s">
        <v>16</v>
      </c>
      <c r="C632">
        <v>2420000000</v>
      </c>
      <c r="D632" s="131">
        <v>5.3985886240000003</v>
      </c>
      <c r="E632" s="129">
        <f t="shared" si="210"/>
        <v>5.7136652579601863</v>
      </c>
      <c r="F632" s="129">
        <f t="shared" si="211"/>
        <v>5.8943097733356185</v>
      </c>
      <c r="G632" s="131">
        <v>1.7303168666666702E-2</v>
      </c>
      <c r="H632" s="129">
        <f t="shared" si="214"/>
        <v>1.8313029672949351E-2</v>
      </c>
      <c r="I632" s="129">
        <f t="shared" si="215"/>
        <v>1.8892018504280867E-2</v>
      </c>
      <c r="J632" s="129">
        <f t="shared" si="212"/>
        <v>1.0583627788491754</v>
      </c>
      <c r="K632" s="129">
        <f t="shared" si="213"/>
        <v>1.0918242125602675</v>
      </c>
      <c r="L632" s="129" t="str">
        <f t="shared" si="198"/>
        <v>Population</v>
      </c>
      <c r="M632" s="130" t="s">
        <v>106</v>
      </c>
      <c r="N632" s="130" t="s">
        <v>101</v>
      </c>
      <c r="O632" s="130" t="s">
        <v>107</v>
      </c>
      <c r="P632" s="130" t="s">
        <v>108</v>
      </c>
      <c r="Q632" s="130" t="s">
        <v>104</v>
      </c>
      <c r="R632" s="130" t="s">
        <v>56</v>
      </c>
      <c r="S632" s="129"/>
      <c r="T632" s="129"/>
      <c r="U632" s="129" t="str">
        <f>VLOOKUP(C632,'Surrogate NP'!A:B,2,FALSE)</f>
        <v>Population</v>
      </c>
      <c r="V632" t="str">
        <f t="shared" si="197"/>
        <v>MD-MontgomeryPopulation</v>
      </c>
      <c r="W632">
        <f>VLOOKUP(V632,'NP Surrogates-Update 4.7'!A:C,2,FALSE)</f>
        <v>1.0583627788491754</v>
      </c>
      <c r="X632">
        <f>VLOOKUP(V632,'NP Surrogates-Update 4.7'!A:C,3,FALSE)</f>
        <v>1.0918242125602675</v>
      </c>
      <c r="Y632" t="s">
        <v>3051</v>
      </c>
    </row>
    <row r="633" spans="1:25" hidden="1" outlineLevel="2" x14ac:dyDescent="0.3">
      <c r="A633" s="130" t="s">
        <v>217</v>
      </c>
      <c r="B633" s="130" t="s">
        <v>16</v>
      </c>
      <c r="C633">
        <v>2425000000</v>
      </c>
      <c r="D633" s="131">
        <v>148.0299565</v>
      </c>
      <c r="E633" s="129">
        <f t="shared" si="210"/>
        <v>156.66939611426255</v>
      </c>
      <c r="F633" s="129">
        <f t="shared" si="211"/>
        <v>161.62269069094316</v>
      </c>
      <c r="G633" s="131">
        <v>0.56934598653846202</v>
      </c>
      <c r="H633" s="129">
        <f t="shared" si="214"/>
        <v>0.60257460043947186</v>
      </c>
      <c r="I633" s="129">
        <f t="shared" si="215"/>
        <v>0.62162573342670502</v>
      </c>
      <c r="J633" s="129">
        <f t="shared" si="212"/>
        <v>1.0583627788491754</v>
      </c>
      <c r="K633" s="129">
        <f t="shared" si="213"/>
        <v>1.0918242125602675</v>
      </c>
      <c r="L633" s="129" t="str">
        <f t="shared" si="198"/>
        <v>Population</v>
      </c>
      <c r="M633" s="130" t="s">
        <v>26</v>
      </c>
      <c r="N633" s="130" t="s">
        <v>101</v>
      </c>
      <c r="O633" s="130" t="s">
        <v>110</v>
      </c>
      <c r="P633" s="130" t="s">
        <v>108</v>
      </c>
      <c r="Q633" s="130" t="s">
        <v>104</v>
      </c>
      <c r="R633" s="130" t="s">
        <v>56</v>
      </c>
      <c r="S633" s="129"/>
      <c r="T633" s="129"/>
      <c r="U633" s="129" t="str">
        <f>VLOOKUP(C633,'Surrogate NP'!A:B,2,FALSE)</f>
        <v>Population</v>
      </c>
      <c r="V633" t="str">
        <f t="shared" si="197"/>
        <v>MD-MontgomeryPopulation</v>
      </c>
      <c r="W633">
        <f>VLOOKUP(V633,'NP Surrogates-Update 4.7'!A:C,2,FALSE)</f>
        <v>1.0583627788491754</v>
      </c>
      <c r="X633">
        <f>VLOOKUP(V633,'NP Surrogates-Update 4.7'!A:C,3,FALSE)</f>
        <v>1.0918242125602675</v>
      </c>
      <c r="Y633" t="s">
        <v>3051</v>
      </c>
    </row>
    <row r="634" spans="1:25" hidden="1" outlineLevel="2" x14ac:dyDescent="0.3">
      <c r="A634" s="130" t="s">
        <v>217</v>
      </c>
      <c r="B634" s="130" t="s">
        <v>16</v>
      </c>
      <c r="C634">
        <v>2461025100</v>
      </c>
      <c r="D634" s="131">
        <v>121.7899</v>
      </c>
      <c r="E634" s="129">
        <f t="shared" ref="E634:E697" si="216">D634*J634</f>
        <v>121.7899</v>
      </c>
      <c r="F634" s="129">
        <f t="shared" ref="F634:F697" si="217">D634*K634</f>
        <v>121.7899</v>
      </c>
      <c r="G634" s="131">
        <v>0.33367095890411003</v>
      </c>
      <c r="H634" s="129">
        <f t="shared" si="214"/>
        <v>0.33367095890411003</v>
      </c>
      <c r="I634" s="129">
        <f t="shared" si="215"/>
        <v>0.33367095890411003</v>
      </c>
      <c r="J634" s="129">
        <f t="shared" si="212"/>
        <v>1</v>
      </c>
      <c r="K634" s="129">
        <f t="shared" si="213"/>
        <v>1</v>
      </c>
      <c r="L634" s="129" t="str">
        <f t="shared" si="198"/>
        <v>No Growth</v>
      </c>
      <c r="M634" s="130" t="s">
        <v>112</v>
      </c>
      <c r="N634" s="130" t="s">
        <v>101</v>
      </c>
      <c r="O634" s="130" t="s">
        <v>113</v>
      </c>
      <c r="P634" s="130" t="s">
        <v>114</v>
      </c>
      <c r="Q634" s="130" t="s">
        <v>115</v>
      </c>
      <c r="R634" s="130" t="s">
        <v>56</v>
      </c>
      <c r="S634" s="129"/>
      <c r="T634" s="129"/>
      <c r="U634" s="129" t="str">
        <f>VLOOKUP(C634,'Surrogate NP'!A:B,2,FALSE)</f>
        <v>No Growth</v>
      </c>
      <c r="V634" t="str">
        <f t="shared" si="197"/>
        <v>MD-MontgomeryNo Growth</v>
      </c>
      <c r="W634">
        <f>VLOOKUP(V634,'NP Surrogates-Update 4.7'!A:C,2,FALSE)</f>
        <v>1</v>
      </c>
      <c r="X634">
        <f>VLOOKUP(V634,'NP Surrogates-Update 4.7'!A:C,3,FALSE)</f>
        <v>1</v>
      </c>
      <c r="Y634" t="s">
        <v>3049</v>
      </c>
    </row>
    <row r="635" spans="1:25" hidden="1" outlineLevel="2" x14ac:dyDescent="0.3">
      <c r="A635" s="130" t="s">
        <v>217</v>
      </c>
      <c r="B635" s="130" t="s">
        <v>16</v>
      </c>
      <c r="C635">
        <v>2461025200</v>
      </c>
      <c r="D635" s="131">
        <v>26.113849999999999</v>
      </c>
      <c r="E635" s="129">
        <f t="shared" si="216"/>
        <v>26.113849999999999</v>
      </c>
      <c r="F635" s="129">
        <f t="shared" si="217"/>
        <v>26.113849999999999</v>
      </c>
      <c r="G635" s="131">
        <v>7.1544794520547905E-2</v>
      </c>
      <c r="H635" s="129">
        <f t="shared" si="214"/>
        <v>7.1544794520547905E-2</v>
      </c>
      <c r="I635" s="129">
        <f t="shared" si="215"/>
        <v>7.1544794520547905E-2</v>
      </c>
      <c r="J635" s="129">
        <f t="shared" si="212"/>
        <v>1</v>
      </c>
      <c r="K635" s="129">
        <f t="shared" si="213"/>
        <v>1</v>
      </c>
      <c r="L635" s="129" t="str">
        <f t="shared" si="198"/>
        <v>No Growth</v>
      </c>
      <c r="M635" s="130" t="s">
        <v>112</v>
      </c>
      <c r="N635" s="130" t="s">
        <v>101</v>
      </c>
      <c r="O635" s="130" t="s">
        <v>113</v>
      </c>
      <c r="P635" s="130" t="s">
        <v>114</v>
      </c>
      <c r="Q635" s="130" t="s">
        <v>312</v>
      </c>
      <c r="R635" s="130" t="s">
        <v>56</v>
      </c>
      <c r="S635" s="129"/>
      <c r="T635" s="129"/>
      <c r="U635" s="129" t="str">
        <f>VLOOKUP(C635,'Surrogate NP'!A:B,2,FALSE)</f>
        <v>No Growth</v>
      </c>
      <c r="V635" t="str">
        <f t="shared" si="197"/>
        <v>MD-MontgomeryNo Growth</v>
      </c>
      <c r="W635">
        <f>VLOOKUP(V635,'NP Surrogates-Update 4.7'!A:C,2,FALSE)</f>
        <v>1</v>
      </c>
      <c r="X635">
        <f>VLOOKUP(V635,'NP Surrogates-Update 4.7'!A:C,3,FALSE)</f>
        <v>1</v>
      </c>
      <c r="Y635" t="s">
        <v>3049</v>
      </c>
    </row>
    <row r="636" spans="1:25" hidden="1" outlineLevel="2" x14ac:dyDescent="0.3">
      <c r="A636" s="130" t="s">
        <v>217</v>
      </c>
      <c r="B636" s="130" t="s">
        <v>16</v>
      </c>
      <c r="C636">
        <v>2461021000</v>
      </c>
      <c r="D636" s="131">
        <v>22.726209999999998</v>
      </c>
      <c r="E636" s="129">
        <f t="shared" si="216"/>
        <v>22.726209999999998</v>
      </c>
      <c r="F636" s="129">
        <f t="shared" si="217"/>
        <v>22.726209999999998</v>
      </c>
      <c r="G636" s="131">
        <v>0.13610764859545199</v>
      </c>
      <c r="H636" s="129">
        <f t="shared" si="214"/>
        <v>0.13610764859545199</v>
      </c>
      <c r="I636" s="129">
        <f t="shared" si="215"/>
        <v>0.13610764859545199</v>
      </c>
      <c r="J636" s="129">
        <f t="shared" si="212"/>
        <v>1</v>
      </c>
      <c r="K636" s="129">
        <f t="shared" si="213"/>
        <v>1</v>
      </c>
      <c r="L636" s="129" t="str">
        <f t="shared" si="198"/>
        <v>No Growth</v>
      </c>
      <c r="M636" s="130" t="s">
        <v>112</v>
      </c>
      <c r="N636" s="130" t="s">
        <v>101</v>
      </c>
      <c r="O636" s="130" t="s">
        <v>113</v>
      </c>
      <c r="P636" s="130" t="s">
        <v>117</v>
      </c>
      <c r="Q636" s="130" t="s">
        <v>104</v>
      </c>
      <c r="R636" s="130" t="s">
        <v>56</v>
      </c>
      <c r="S636" s="129"/>
      <c r="T636" s="129"/>
      <c r="U636" s="129" t="str">
        <f>VLOOKUP(C636,'Surrogate NP'!A:B,2,FALSE)</f>
        <v>No Growth</v>
      </c>
      <c r="V636" t="str">
        <f t="shared" si="197"/>
        <v>MD-MontgomeryNo Growth</v>
      </c>
      <c r="W636">
        <f>VLOOKUP(V636,'NP Surrogates-Update 4.7'!A:C,2,FALSE)</f>
        <v>1</v>
      </c>
      <c r="X636">
        <f>VLOOKUP(V636,'NP Surrogates-Update 4.7'!A:C,3,FALSE)</f>
        <v>1</v>
      </c>
      <c r="Y636" t="s">
        <v>3049</v>
      </c>
    </row>
    <row r="637" spans="1:25" hidden="1" outlineLevel="2" x14ac:dyDescent="0.3">
      <c r="A637" s="130" t="s">
        <v>217</v>
      </c>
      <c r="B637" s="130" t="s">
        <v>16</v>
      </c>
      <c r="C637">
        <v>2461022000</v>
      </c>
      <c r="D637" s="131">
        <v>177.18379999999999</v>
      </c>
      <c r="E637" s="129">
        <f t="shared" si="216"/>
        <v>177.18379999999999</v>
      </c>
      <c r="F637" s="129">
        <f t="shared" si="217"/>
        <v>177.18379999999999</v>
      </c>
      <c r="G637" s="131">
        <v>1.0611567167251801</v>
      </c>
      <c r="H637" s="129">
        <f t="shared" si="214"/>
        <v>1.0611567167251801</v>
      </c>
      <c r="I637" s="129">
        <f t="shared" si="215"/>
        <v>1.0611567167251801</v>
      </c>
      <c r="J637" s="129">
        <f t="shared" si="212"/>
        <v>1</v>
      </c>
      <c r="K637" s="129">
        <f t="shared" si="213"/>
        <v>1</v>
      </c>
      <c r="L637" s="129" t="str">
        <f t="shared" si="198"/>
        <v>No Growth</v>
      </c>
      <c r="M637" s="130" t="s">
        <v>112</v>
      </c>
      <c r="N637" s="130" t="s">
        <v>101</v>
      </c>
      <c r="O637" s="130" t="s">
        <v>113</v>
      </c>
      <c r="P637" s="130" t="s">
        <v>119</v>
      </c>
      <c r="Q637" s="130" t="s">
        <v>104</v>
      </c>
      <c r="R637" s="130" t="s">
        <v>56</v>
      </c>
      <c r="S637" s="129"/>
      <c r="T637" s="129"/>
      <c r="U637" s="129" t="str">
        <f>VLOOKUP(C637,'Surrogate NP'!A:B,2,FALSE)</f>
        <v>No Growth</v>
      </c>
      <c r="V637" t="str">
        <f t="shared" si="197"/>
        <v>MD-MontgomeryNo Growth</v>
      </c>
      <c r="W637">
        <f>VLOOKUP(V637,'NP Surrogates-Update 4.7'!A:C,2,FALSE)</f>
        <v>1</v>
      </c>
      <c r="X637">
        <f>VLOOKUP(V637,'NP Surrogates-Update 4.7'!A:C,3,FALSE)</f>
        <v>1</v>
      </c>
      <c r="Y637" t="s">
        <v>3049</v>
      </c>
    </row>
    <row r="638" spans="1:25" hidden="1" outlineLevel="2" x14ac:dyDescent="0.3">
      <c r="A638" s="130" t="s">
        <v>217</v>
      </c>
      <c r="B638" s="130" t="s">
        <v>16</v>
      </c>
      <c r="C638">
        <v>2461850000</v>
      </c>
      <c r="D638" s="131">
        <v>25.047406079999998</v>
      </c>
      <c r="E638" s="129">
        <f t="shared" si="216"/>
        <v>25.047406079999998</v>
      </c>
      <c r="F638" s="129">
        <f t="shared" si="217"/>
        <v>25.047406079999998</v>
      </c>
      <c r="G638" s="131">
        <v>6.8623030356164405E-2</v>
      </c>
      <c r="H638" s="129">
        <f t="shared" si="214"/>
        <v>6.8623030356164405E-2</v>
      </c>
      <c r="I638" s="129">
        <f t="shared" si="215"/>
        <v>6.8623030356164405E-2</v>
      </c>
      <c r="J638" s="129">
        <f t="shared" si="212"/>
        <v>1</v>
      </c>
      <c r="K638" s="129">
        <f t="shared" si="213"/>
        <v>1</v>
      </c>
      <c r="L638" s="129" t="str">
        <f t="shared" si="198"/>
        <v>No Growth</v>
      </c>
      <c r="M638" s="130" t="s">
        <v>112</v>
      </c>
      <c r="N638" s="130" t="s">
        <v>101</v>
      </c>
      <c r="O638" s="130" t="s">
        <v>113</v>
      </c>
      <c r="P638" s="130" t="s">
        <v>314</v>
      </c>
      <c r="Q638" s="130" t="s">
        <v>108</v>
      </c>
      <c r="R638" s="130" t="s">
        <v>56</v>
      </c>
      <c r="S638" s="129"/>
      <c r="T638" s="129"/>
      <c r="U638" s="129" t="str">
        <f>VLOOKUP(C638,'Surrogate NP'!A:B,2,FALSE)</f>
        <v>No Growth</v>
      </c>
      <c r="V638" t="str">
        <f t="shared" ref="V638:V701" si="218">CONCATENATE(A638,U638)</f>
        <v>MD-MontgomeryNo Growth</v>
      </c>
      <c r="W638">
        <f>VLOOKUP(V638,'NP Surrogates-Update 4.7'!A:C,2,FALSE)</f>
        <v>1</v>
      </c>
      <c r="X638">
        <f>VLOOKUP(V638,'NP Surrogates-Update 4.7'!A:C,3,FALSE)</f>
        <v>1</v>
      </c>
      <c r="Y638" t="s">
        <v>3049</v>
      </c>
    </row>
    <row r="639" spans="1:25" hidden="1" outlineLevel="2" x14ac:dyDescent="0.3">
      <c r="A639" s="130" t="s">
        <v>217</v>
      </c>
      <c r="B639" s="130" t="s">
        <v>16</v>
      </c>
      <c r="C639">
        <v>2460600000</v>
      </c>
      <c r="D639" s="131">
        <v>826.1709333</v>
      </c>
      <c r="E639" s="129">
        <f t="shared" si="216"/>
        <v>874.38856477180479</v>
      </c>
      <c r="F639" s="129">
        <f t="shared" si="217"/>
        <v>902.03342869045377</v>
      </c>
      <c r="G639" s="131">
        <v>2.2634820090411001</v>
      </c>
      <c r="H639" s="129">
        <f t="shared" si="214"/>
        <v>2.3955851089638531</v>
      </c>
      <c r="I639" s="129">
        <f t="shared" si="215"/>
        <v>2.4713244621656316</v>
      </c>
      <c r="J639" s="129">
        <f t="shared" si="212"/>
        <v>1.0583627788491754</v>
      </c>
      <c r="K639" s="129">
        <f t="shared" si="213"/>
        <v>1.0918242125602675</v>
      </c>
      <c r="L639" s="129" t="str">
        <f t="shared" si="198"/>
        <v>Population</v>
      </c>
      <c r="M639" s="130" t="s">
        <v>112</v>
      </c>
      <c r="N639" s="130" t="s">
        <v>101</v>
      </c>
      <c r="O639" s="130" t="s">
        <v>121</v>
      </c>
      <c r="P639" s="130" t="s">
        <v>122</v>
      </c>
      <c r="Q639" s="130" t="s">
        <v>104</v>
      </c>
      <c r="R639" s="130" t="s">
        <v>56</v>
      </c>
      <c r="S639" s="129"/>
      <c r="T639" s="129"/>
      <c r="U639" s="129" t="str">
        <f>VLOOKUP(C639,'Surrogate NP'!A:B,2,FALSE)</f>
        <v>Population</v>
      </c>
      <c r="V639" t="str">
        <f t="shared" si="218"/>
        <v>MD-MontgomeryPopulation</v>
      </c>
      <c r="W639">
        <f>VLOOKUP(V639,'NP Surrogates-Update 4.7'!A:C,2,FALSE)</f>
        <v>1.0583627788491754</v>
      </c>
      <c r="X639">
        <f>VLOOKUP(V639,'NP Surrogates-Update 4.7'!A:C,3,FALSE)</f>
        <v>1.0918242125602675</v>
      </c>
      <c r="Y639" t="s">
        <v>3051</v>
      </c>
    </row>
    <row r="640" spans="1:25" hidden="1" outlineLevel="2" x14ac:dyDescent="0.3">
      <c r="A640" s="130" t="s">
        <v>217</v>
      </c>
      <c r="B640" s="130" t="s">
        <v>16</v>
      </c>
      <c r="C640">
        <v>2460400000</v>
      </c>
      <c r="D640" s="131">
        <v>37.552988310000003</v>
      </c>
      <c r="E640" s="129">
        <f t="shared" si="216"/>
        <v>39.744685061862199</v>
      </c>
      <c r="F640" s="129">
        <f t="shared" si="217"/>
        <v>41.001261890850685</v>
      </c>
      <c r="G640" s="131">
        <v>0.10288489947945199</v>
      </c>
      <c r="H640" s="129">
        <f t="shared" si="214"/>
        <v>0.1088895481146909</v>
      </c>
      <c r="I640" s="129">
        <f t="shared" si="215"/>
        <v>0.11233222435849495</v>
      </c>
      <c r="J640" s="129">
        <f t="shared" si="212"/>
        <v>1.0583627788491754</v>
      </c>
      <c r="K640" s="129">
        <f t="shared" si="213"/>
        <v>1.0918242125602675</v>
      </c>
      <c r="L640" s="129" t="str">
        <f t="shared" ref="L640:L703" si="219">U640</f>
        <v>Population</v>
      </c>
      <c r="M640" s="130" t="s">
        <v>112</v>
      </c>
      <c r="N640" s="130" t="s">
        <v>101</v>
      </c>
      <c r="O640" s="130" t="s">
        <v>121</v>
      </c>
      <c r="P640" s="130" t="s">
        <v>124</v>
      </c>
      <c r="Q640" s="130" t="s">
        <v>104</v>
      </c>
      <c r="R640" s="130" t="s">
        <v>56</v>
      </c>
      <c r="S640" s="129"/>
      <c r="T640" s="129"/>
      <c r="U640" s="129" t="str">
        <f>VLOOKUP(C640,'Surrogate NP'!A:B,2,FALSE)</f>
        <v>Population</v>
      </c>
      <c r="V640" t="str">
        <f t="shared" si="218"/>
        <v>MD-MontgomeryPopulation</v>
      </c>
      <c r="W640">
        <f>VLOOKUP(V640,'NP Surrogates-Update 4.7'!A:C,2,FALSE)</f>
        <v>1.0583627788491754</v>
      </c>
      <c r="X640">
        <f>VLOOKUP(V640,'NP Surrogates-Update 4.7'!A:C,3,FALSE)</f>
        <v>1.0918242125602675</v>
      </c>
      <c r="Y640" t="s">
        <v>3051</v>
      </c>
    </row>
    <row r="641" spans="1:25" hidden="1" outlineLevel="2" x14ac:dyDescent="0.3">
      <c r="A641" s="130" t="s">
        <v>217</v>
      </c>
      <c r="B641" s="130" t="s">
        <v>16</v>
      </c>
      <c r="C641">
        <v>2460500000</v>
      </c>
      <c r="D641" s="131">
        <v>696.53773880000006</v>
      </c>
      <c r="E641" s="129">
        <f t="shared" si="216"/>
        <v>737.18961680968914</v>
      </c>
      <c r="F641" s="129">
        <f t="shared" si="217"/>
        <v>760.49676818381931</v>
      </c>
      <c r="G641" s="131">
        <v>1.9083225720547901</v>
      </c>
      <c r="H641" s="129">
        <f t="shared" si="214"/>
        <v>2.0196975803005133</v>
      </c>
      <c r="I641" s="129">
        <f t="shared" si="215"/>
        <v>2.0835527895447057</v>
      </c>
      <c r="J641" s="129">
        <f t="shared" si="212"/>
        <v>1.0583627788491754</v>
      </c>
      <c r="K641" s="129">
        <f t="shared" si="213"/>
        <v>1.0918242125602675</v>
      </c>
      <c r="L641" s="129" t="str">
        <f t="shared" si="219"/>
        <v>Population</v>
      </c>
      <c r="M641" s="130" t="s">
        <v>112</v>
      </c>
      <c r="N641" s="130" t="s">
        <v>101</v>
      </c>
      <c r="O641" s="130" t="s">
        <v>121</v>
      </c>
      <c r="P641" s="130" t="s">
        <v>126</v>
      </c>
      <c r="Q641" s="130" t="s">
        <v>104</v>
      </c>
      <c r="R641" s="130" t="s">
        <v>56</v>
      </c>
      <c r="S641" s="129"/>
      <c r="T641" s="129"/>
      <c r="U641" s="129" t="str">
        <f>VLOOKUP(C641,'Surrogate NP'!A:B,2,FALSE)</f>
        <v>Population</v>
      </c>
      <c r="V641" t="str">
        <f t="shared" si="218"/>
        <v>MD-MontgomeryPopulation</v>
      </c>
      <c r="W641">
        <f>VLOOKUP(V641,'NP Surrogates-Update 4.7'!A:C,2,FALSE)</f>
        <v>1.0583627788491754</v>
      </c>
      <c r="X641">
        <f>VLOOKUP(V641,'NP Surrogates-Update 4.7'!A:C,3,FALSE)</f>
        <v>1.0918242125602675</v>
      </c>
      <c r="Y641" t="s">
        <v>3051</v>
      </c>
    </row>
    <row r="642" spans="1:25" hidden="1" outlineLevel="2" x14ac:dyDescent="0.3">
      <c r="A642" s="130" t="s">
        <v>217</v>
      </c>
      <c r="B642" s="130" t="s">
        <v>16</v>
      </c>
      <c r="C642">
        <v>2460800000</v>
      </c>
      <c r="D642" s="131">
        <v>51.226281950000001</v>
      </c>
      <c r="E642" s="129">
        <f t="shared" si="216"/>
        <v>54.215990114713357</v>
      </c>
      <c r="F642" s="129">
        <f t="shared" si="217"/>
        <v>55.930094952448997</v>
      </c>
      <c r="G642" s="131">
        <v>0.14034597794520501</v>
      </c>
      <c r="H642" s="129">
        <f t="shared" si="214"/>
        <v>0.14853695921839224</v>
      </c>
      <c r="I642" s="129">
        <f t="shared" si="215"/>
        <v>0.15323313685602413</v>
      </c>
      <c r="J642" s="129">
        <f t="shared" si="212"/>
        <v>1.0583627788491754</v>
      </c>
      <c r="K642" s="129">
        <f t="shared" si="213"/>
        <v>1.0918242125602675</v>
      </c>
      <c r="L642" s="129" t="str">
        <f t="shared" si="219"/>
        <v>Population</v>
      </c>
      <c r="M642" s="130" t="s">
        <v>112</v>
      </c>
      <c r="N642" s="130" t="s">
        <v>101</v>
      </c>
      <c r="O642" s="130" t="s">
        <v>121</v>
      </c>
      <c r="P642" s="130" t="s">
        <v>128</v>
      </c>
      <c r="Q642" s="130" t="s">
        <v>104</v>
      </c>
      <c r="R642" s="130" t="s">
        <v>56</v>
      </c>
      <c r="S642" s="129"/>
      <c r="T642" s="129"/>
      <c r="U642" s="129" t="str">
        <f>VLOOKUP(C642,'Surrogate NP'!A:B,2,FALSE)</f>
        <v>Population</v>
      </c>
      <c r="V642" t="str">
        <f t="shared" si="218"/>
        <v>MD-MontgomeryPopulation</v>
      </c>
      <c r="W642">
        <f>VLOOKUP(V642,'NP Surrogates-Update 4.7'!A:C,2,FALSE)</f>
        <v>1.0583627788491754</v>
      </c>
      <c r="X642">
        <f>VLOOKUP(V642,'NP Surrogates-Update 4.7'!A:C,3,FALSE)</f>
        <v>1.0918242125602675</v>
      </c>
      <c r="Y642" t="s">
        <v>3051</v>
      </c>
    </row>
    <row r="643" spans="1:25" hidden="1" outlineLevel="2" x14ac:dyDescent="0.3">
      <c r="A643" s="130" t="s">
        <v>217</v>
      </c>
      <c r="B643" s="130" t="s">
        <v>16</v>
      </c>
      <c r="C643">
        <v>2460200000</v>
      </c>
      <c r="D643" s="131">
        <v>907.86533059999999</v>
      </c>
      <c r="E643" s="129">
        <f t="shared" si="216"/>
        <v>960.85087411464133</v>
      </c>
      <c r="F643" s="129">
        <f t="shared" si="217"/>
        <v>991.22934969311189</v>
      </c>
      <c r="G643" s="131">
        <v>2.48730227561644</v>
      </c>
      <c r="H643" s="129">
        <f t="shared" si="214"/>
        <v>2.6324681482592931</v>
      </c>
      <c r="I643" s="129">
        <f t="shared" si="215"/>
        <v>2.7156968484742809</v>
      </c>
      <c r="J643" s="129">
        <f t="shared" ref="J643:J706" si="220">W643</f>
        <v>1.0583627788491754</v>
      </c>
      <c r="K643" s="129">
        <f t="shared" ref="K643:K706" si="221">X643</f>
        <v>1.0918242125602675</v>
      </c>
      <c r="L643" s="129" t="str">
        <f t="shared" si="219"/>
        <v>Population</v>
      </c>
      <c r="M643" s="130" t="s">
        <v>112</v>
      </c>
      <c r="N643" s="130" t="s">
        <v>101</v>
      </c>
      <c r="O643" s="130" t="s">
        <v>121</v>
      </c>
      <c r="P643" s="130" t="s">
        <v>130</v>
      </c>
      <c r="Q643" s="130" t="s">
        <v>104</v>
      </c>
      <c r="R643" s="130" t="s">
        <v>56</v>
      </c>
      <c r="S643" s="129"/>
      <c r="T643" s="129"/>
      <c r="U643" s="129" t="str">
        <f>VLOOKUP(C643,'Surrogate NP'!A:B,2,FALSE)</f>
        <v>Population</v>
      </c>
      <c r="V643" t="str">
        <f t="shared" si="218"/>
        <v>MD-MontgomeryPopulation</v>
      </c>
      <c r="W643">
        <f>VLOOKUP(V643,'NP Surrogates-Update 4.7'!A:C,2,FALSE)</f>
        <v>1.0583627788491754</v>
      </c>
      <c r="X643">
        <f>VLOOKUP(V643,'NP Surrogates-Update 4.7'!A:C,3,FALSE)</f>
        <v>1.0918242125602675</v>
      </c>
      <c r="Y643" t="s">
        <v>3051</v>
      </c>
    </row>
    <row r="644" spans="1:25" hidden="1" outlineLevel="2" x14ac:dyDescent="0.3">
      <c r="A644" s="130" t="s">
        <v>217</v>
      </c>
      <c r="B644" s="130" t="s">
        <v>16</v>
      </c>
      <c r="C644">
        <v>2460100000</v>
      </c>
      <c r="D644" s="131">
        <v>1460.981935</v>
      </c>
      <c r="E644" s="129">
        <f t="shared" si="216"/>
        <v>1546.2489005750454</v>
      </c>
      <c r="F644" s="129">
        <f t="shared" si="217"/>
        <v>1595.135450746151</v>
      </c>
      <c r="G644" s="131">
        <v>4.0026902328767102</v>
      </c>
      <c r="H644" s="129">
        <f t="shared" si="214"/>
        <v>4.2362983577398481</v>
      </c>
      <c r="I644" s="129">
        <f t="shared" si="215"/>
        <v>4.3702341116332883</v>
      </c>
      <c r="J644" s="129">
        <f t="shared" si="220"/>
        <v>1.0583627788491754</v>
      </c>
      <c r="K644" s="129">
        <f t="shared" si="221"/>
        <v>1.0918242125602675</v>
      </c>
      <c r="L644" s="129" t="str">
        <f t="shared" si="219"/>
        <v>Population</v>
      </c>
      <c r="M644" s="130" t="s">
        <v>112</v>
      </c>
      <c r="N644" s="130" t="s">
        <v>101</v>
      </c>
      <c r="O644" s="130" t="s">
        <v>121</v>
      </c>
      <c r="P644" s="130" t="s">
        <v>132</v>
      </c>
      <c r="Q644" s="130" t="s">
        <v>104</v>
      </c>
      <c r="R644" s="130" t="s">
        <v>56</v>
      </c>
      <c r="S644" s="129"/>
      <c r="T644" s="129"/>
      <c r="U644" s="129" t="str">
        <f>VLOOKUP(C644,'Surrogate NP'!A:B,2,FALSE)</f>
        <v>Population</v>
      </c>
      <c r="V644" t="str">
        <f t="shared" si="218"/>
        <v>MD-MontgomeryPopulation</v>
      </c>
      <c r="W644">
        <f>VLOOKUP(V644,'NP Surrogates-Update 4.7'!A:C,2,FALSE)</f>
        <v>1.0583627788491754</v>
      </c>
      <c r="X644">
        <f>VLOOKUP(V644,'NP Surrogates-Update 4.7'!A:C,3,FALSE)</f>
        <v>1.0918242125602675</v>
      </c>
      <c r="Y644" t="s">
        <v>3051</v>
      </c>
    </row>
    <row r="645" spans="1:25" hidden="1" outlineLevel="2" x14ac:dyDescent="0.3">
      <c r="A645" s="130" t="s">
        <v>217</v>
      </c>
      <c r="B645" s="130" t="s">
        <v>16</v>
      </c>
      <c r="C645">
        <v>2460030999</v>
      </c>
      <c r="D645" s="131">
        <v>21.03632</v>
      </c>
      <c r="E645" s="129">
        <f t="shared" si="216"/>
        <v>22.264058091960486</v>
      </c>
      <c r="F645" s="129">
        <f t="shared" si="217"/>
        <v>22.967963519165806</v>
      </c>
      <c r="G645" s="131">
        <v>5.76337534246575E-2</v>
      </c>
      <c r="H645" s="129">
        <f t="shared" si="214"/>
        <v>6.099741943002869E-2</v>
      </c>
      <c r="I645" s="129">
        <f t="shared" si="215"/>
        <v>6.2925927449769298E-2</v>
      </c>
      <c r="J645" s="129">
        <f t="shared" si="220"/>
        <v>1.0583627788491754</v>
      </c>
      <c r="K645" s="129">
        <f t="shared" si="221"/>
        <v>1.0918242125602675</v>
      </c>
      <c r="L645" s="129" t="str">
        <f t="shared" si="219"/>
        <v>Population</v>
      </c>
      <c r="M645" s="130" t="s">
        <v>112</v>
      </c>
      <c r="N645" s="130" t="s">
        <v>101</v>
      </c>
      <c r="O645" s="130" t="s">
        <v>121</v>
      </c>
      <c r="P645" s="130" t="s">
        <v>134</v>
      </c>
      <c r="Q645" s="130" t="s">
        <v>135</v>
      </c>
      <c r="R645" s="130" t="s">
        <v>56</v>
      </c>
      <c r="S645" s="129"/>
      <c r="T645" s="129"/>
      <c r="U645" s="129" t="str">
        <f>VLOOKUP(C645,'Surrogate NP'!A:B,2,FALSE)</f>
        <v>Population</v>
      </c>
      <c r="V645" t="str">
        <f t="shared" si="218"/>
        <v>MD-MontgomeryPopulation</v>
      </c>
      <c r="W645">
        <f>VLOOKUP(V645,'NP Surrogates-Update 4.7'!A:C,2,FALSE)</f>
        <v>1.0583627788491754</v>
      </c>
      <c r="X645">
        <f>VLOOKUP(V645,'NP Surrogates-Update 4.7'!A:C,3,FALSE)</f>
        <v>1.0918242125602675</v>
      </c>
      <c r="Y645" t="s">
        <v>3051</v>
      </c>
    </row>
    <row r="646" spans="1:25" hidden="1" outlineLevel="2" x14ac:dyDescent="0.3">
      <c r="A646" s="130" t="s">
        <v>217</v>
      </c>
      <c r="B646" s="130" t="s">
        <v>16</v>
      </c>
      <c r="C646">
        <v>2460900000</v>
      </c>
      <c r="D646" s="131">
        <v>21.03632</v>
      </c>
      <c r="E646" s="129">
        <f t="shared" si="216"/>
        <v>22.264058091960486</v>
      </c>
      <c r="F646" s="129">
        <f t="shared" si="217"/>
        <v>22.967963519165806</v>
      </c>
      <c r="G646" s="131">
        <v>5.76337534246575E-2</v>
      </c>
      <c r="H646" s="129">
        <f t="shared" si="214"/>
        <v>6.099741943002869E-2</v>
      </c>
      <c r="I646" s="129">
        <f t="shared" si="215"/>
        <v>6.2925927449769298E-2</v>
      </c>
      <c r="J646" s="129">
        <f t="shared" si="220"/>
        <v>1.0583627788491754</v>
      </c>
      <c r="K646" s="129">
        <f t="shared" si="221"/>
        <v>1.0918242125602675</v>
      </c>
      <c r="L646" s="129" t="str">
        <f t="shared" si="219"/>
        <v>Population</v>
      </c>
      <c r="M646" s="130" t="s">
        <v>112</v>
      </c>
      <c r="N646" s="130" t="s">
        <v>101</v>
      </c>
      <c r="O646" s="130" t="s">
        <v>121</v>
      </c>
      <c r="P646" s="130" t="s">
        <v>137</v>
      </c>
      <c r="Q646" s="130" t="s">
        <v>104</v>
      </c>
      <c r="R646" s="130" t="s">
        <v>56</v>
      </c>
      <c r="S646" s="129"/>
      <c r="T646" s="129"/>
      <c r="U646" s="129" t="str">
        <f>VLOOKUP(C646,'Surrogate NP'!A:B,2,FALSE)</f>
        <v>Population</v>
      </c>
      <c r="V646" t="str">
        <f t="shared" si="218"/>
        <v>MD-MontgomeryPopulation</v>
      </c>
      <c r="W646">
        <f>VLOOKUP(V646,'NP Surrogates-Update 4.7'!A:C,2,FALSE)</f>
        <v>1.0583627788491754</v>
      </c>
      <c r="X646">
        <f>VLOOKUP(V646,'NP Surrogates-Update 4.7'!A:C,3,FALSE)</f>
        <v>1.0918242125602675</v>
      </c>
      <c r="Y646" t="s">
        <v>3051</v>
      </c>
    </row>
    <row r="647" spans="1:25" hidden="1" outlineLevel="2" x14ac:dyDescent="0.3">
      <c r="A647" s="130" t="s">
        <v>217</v>
      </c>
      <c r="B647" s="130" t="s">
        <v>16</v>
      </c>
      <c r="C647">
        <v>2401075000</v>
      </c>
      <c r="D647" s="131">
        <v>1.4786514000000001E-2</v>
      </c>
      <c r="E647" s="129">
        <f t="shared" si="216"/>
        <v>1.6232475426480875E-2</v>
      </c>
      <c r="F647" s="129">
        <f t="shared" si="217"/>
        <v>1.6897154972196331E-2</v>
      </c>
      <c r="G647" s="131">
        <v>5.68712076923077E-5</v>
      </c>
      <c r="H647" s="129">
        <f t="shared" si="214"/>
        <v>6.2432597794157221E-5</v>
      </c>
      <c r="I647" s="129">
        <f t="shared" si="215"/>
        <v>6.4989057585370511E-5</v>
      </c>
      <c r="J647" s="129">
        <f t="shared" si="220"/>
        <v>1.0977892034918355</v>
      </c>
      <c r="K647" s="129">
        <f t="shared" si="221"/>
        <v>1.1427409443629737</v>
      </c>
      <c r="L647" s="129" t="str">
        <f t="shared" si="219"/>
        <v>Employment</v>
      </c>
      <c r="M647" s="130" t="s">
        <v>24</v>
      </c>
      <c r="N647" s="130" t="s">
        <v>101</v>
      </c>
      <c r="O647" s="130" t="s">
        <v>139</v>
      </c>
      <c r="P647" s="130" t="s">
        <v>140</v>
      </c>
      <c r="Q647" s="130" t="s">
        <v>104</v>
      </c>
      <c r="R647" s="130" t="s">
        <v>56</v>
      </c>
      <c r="S647" s="129"/>
      <c r="T647" s="129"/>
      <c r="U647" s="129" t="str">
        <f>VLOOKUP(C647,'Surrogate NP'!A:B,2,FALSE)</f>
        <v>Employment</v>
      </c>
      <c r="V647" t="str">
        <f t="shared" si="218"/>
        <v>MD-MontgomeryEmployment</v>
      </c>
      <c r="W647">
        <f>VLOOKUP(V647,'NP Surrogates-Update 4.7'!A:C,2,FALSE)</f>
        <v>1.0977892034918355</v>
      </c>
      <c r="X647">
        <f>VLOOKUP(V647,'NP Surrogates-Update 4.7'!A:C,3,FALSE)</f>
        <v>1.1427409443629737</v>
      </c>
      <c r="Y647" t="s">
        <v>3053</v>
      </c>
    </row>
    <row r="648" spans="1:25" hidden="1" outlineLevel="2" x14ac:dyDescent="0.3">
      <c r="A648" s="130" t="s">
        <v>217</v>
      </c>
      <c r="B648" s="130" t="s">
        <v>16</v>
      </c>
      <c r="C648">
        <v>2401001000</v>
      </c>
      <c r="D648" s="131">
        <v>655.91672889999995</v>
      </c>
      <c r="E648" s="129">
        <f t="shared" si="216"/>
        <v>694.19785189226513</v>
      </c>
      <c r="F648" s="129">
        <f t="shared" si="217"/>
        <v>716.14576603634896</v>
      </c>
      <c r="G648" s="131">
        <v>2.5227566496153799</v>
      </c>
      <c r="H648" s="129">
        <f t="shared" si="214"/>
        <v>2.6699917380471692</v>
      </c>
      <c r="I648" s="129">
        <f t="shared" si="215"/>
        <v>2.7544067924474911</v>
      </c>
      <c r="J648" s="129">
        <f t="shared" si="220"/>
        <v>1.0583627788491754</v>
      </c>
      <c r="K648" s="129">
        <f t="shared" si="221"/>
        <v>1.0918242125602675</v>
      </c>
      <c r="L648" s="129" t="str">
        <f t="shared" si="219"/>
        <v>Population</v>
      </c>
      <c r="M648" s="130" t="s">
        <v>142</v>
      </c>
      <c r="N648" s="130" t="s">
        <v>101</v>
      </c>
      <c r="O648" s="130" t="s">
        <v>139</v>
      </c>
      <c r="P648" s="130" t="s">
        <v>143</v>
      </c>
      <c r="Q648" s="130" t="s">
        <v>104</v>
      </c>
      <c r="R648" s="130" t="s">
        <v>56</v>
      </c>
      <c r="S648" s="129"/>
      <c r="T648" s="129"/>
      <c r="U648" s="129" t="str">
        <f>VLOOKUP(C648,'Surrogate NP'!A:B,2,FALSE)</f>
        <v>Population</v>
      </c>
      <c r="V648" t="str">
        <f t="shared" si="218"/>
        <v>MD-MontgomeryPopulation</v>
      </c>
      <c r="W648">
        <f>VLOOKUP(V648,'NP Surrogates-Update 4.7'!A:C,2,FALSE)</f>
        <v>1.0583627788491754</v>
      </c>
      <c r="X648">
        <f>VLOOKUP(V648,'NP Surrogates-Update 4.7'!A:C,3,FALSE)</f>
        <v>1.0918242125602675</v>
      </c>
      <c r="Y648" t="s">
        <v>3051</v>
      </c>
    </row>
    <row r="649" spans="1:25" hidden="1" outlineLevel="2" x14ac:dyDescent="0.3">
      <c r="A649" s="130" t="s">
        <v>217</v>
      </c>
      <c r="B649" s="130" t="s">
        <v>16</v>
      </c>
      <c r="C649">
        <v>2401005000</v>
      </c>
      <c r="D649" s="131">
        <v>107.86102219999999</v>
      </c>
      <c r="E649" s="129">
        <f t="shared" si="216"/>
        <v>118.40866564875319</v>
      </c>
      <c r="F649" s="129">
        <f t="shared" si="217"/>
        <v>123.25720636878366</v>
      </c>
      <c r="G649" s="131">
        <v>0.41485008538461499</v>
      </c>
      <c r="H649" s="129">
        <f t="shared" si="214"/>
        <v>0.45541794480289643</v>
      </c>
      <c r="I649" s="129">
        <f t="shared" si="215"/>
        <v>0.47406617834147519</v>
      </c>
      <c r="J649" s="129">
        <f t="shared" si="220"/>
        <v>1.0977892034918355</v>
      </c>
      <c r="K649" s="129">
        <f t="shared" si="221"/>
        <v>1.1427409443629737</v>
      </c>
      <c r="L649" s="129" t="str">
        <f t="shared" si="219"/>
        <v>Employment</v>
      </c>
      <c r="M649" s="130" t="s">
        <v>24</v>
      </c>
      <c r="N649" s="130" t="s">
        <v>101</v>
      </c>
      <c r="O649" s="130" t="s">
        <v>139</v>
      </c>
      <c r="P649" s="130" t="s">
        <v>145</v>
      </c>
      <c r="Q649" s="130" t="s">
        <v>104</v>
      </c>
      <c r="R649" s="130" t="s">
        <v>56</v>
      </c>
      <c r="S649" s="129"/>
      <c r="T649" s="129"/>
      <c r="U649" s="129" t="str">
        <f>VLOOKUP(C649,'Surrogate NP'!A:B,2,FALSE)</f>
        <v>Employment</v>
      </c>
      <c r="V649" t="str">
        <f t="shared" si="218"/>
        <v>MD-MontgomeryEmployment</v>
      </c>
      <c r="W649">
        <f>VLOOKUP(V649,'NP Surrogates-Update 4.7'!A:C,2,FALSE)</f>
        <v>1.0977892034918355</v>
      </c>
      <c r="X649">
        <f>VLOOKUP(V649,'NP Surrogates-Update 4.7'!A:C,3,FALSE)</f>
        <v>1.1427409443629737</v>
      </c>
      <c r="Y649" t="s">
        <v>3053</v>
      </c>
    </row>
    <row r="650" spans="1:25" hidden="1" outlineLevel="2" x14ac:dyDescent="0.3">
      <c r="A650" s="130" t="s">
        <v>217</v>
      </c>
      <c r="B650" s="130" t="s">
        <v>16</v>
      </c>
      <c r="C650">
        <v>2401015000</v>
      </c>
      <c r="D650" s="131">
        <v>0.17183757899999999</v>
      </c>
      <c r="E650" s="129">
        <f t="shared" si="216"/>
        <v>0.18864143898037536</v>
      </c>
      <c r="F650" s="129">
        <f t="shared" si="217"/>
        <v>0.1963658373035071</v>
      </c>
      <c r="G650" s="131">
        <v>6.6091376538461501E-4</v>
      </c>
      <c r="H650" s="129">
        <f t="shared" si="214"/>
        <v>7.2554399607836632E-4</v>
      </c>
      <c r="I650" s="129">
        <f t="shared" si="215"/>
        <v>7.5525322039810374E-4</v>
      </c>
      <c r="J650" s="129">
        <f t="shared" si="220"/>
        <v>1.0977892034918355</v>
      </c>
      <c r="K650" s="129">
        <f t="shared" si="221"/>
        <v>1.1427409443629737</v>
      </c>
      <c r="L650" s="129" t="str">
        <f t="shared" si="219"/>
        <v>Employment</v>
      </c>
      <c r="M650" s="130" t="s">
        <v>24</v>
      </c>
      <c r="N650" s="130" t="s">
        <v>101</v>
      </c>
      <c r="O650" s="130" t="s">
        <v>139</v>
      </c>
      <c r="P650" s="130" t="s">
        <v>316</v>
      </c>
      <c r="Q650" s="130" t="s">
        <v>104</v>
      </c>
      <c r="R650" s="130" t="s">
        <v>56</v>
      </c>
      <c r="S650" s="129"/>
      <c r="T650" s="129"/>
      <c r="U650" s="129" t="str">
        <f>VLOOKUP(C650,'Surrogate NP'!A:B,2,FALSE)</f>
        <v>Employment</v>
      </c>
      <c r="V650" t="str">
        <f t="shared" si="218"/>
        <v>MD-MontgomeryEmployment</v>
      </c>
      <c r="W650">
        <f>VLOOKUP(V650,'NP Surrogates-Update 4.7'!A:C,2,FALSE)</f>
        <v>1.0977892034918355</v>
      </c>
      <c r="X650">
        <f>VLOOKUP(V650,'NP Surrogates-Update 4.7'!A:C,3,FALSE)</f>
        <v>1.1427409443629737</v>
      </c>
      <c r="Y650" t="s">
        <v>3053</v>
      </c>
    </row>
    <row r="651" spans="1:25" hidden="1" outlineLevel="2" x14ac:dyDescent="0.3">
      <c r="A651" s="130" t="s">
        <v>217</v>
      </c>
      <c r="B651" s="130" t="s">
        <v>16</v>
      </c>
      <c r="C651">
        <v>2401100000</v>
      </c>
      <c r="D651" s="131">
        <v>181.91343610000001</v>
      </c>
      <c r="E651" s="129">
        <f t="shared" si="216"/>
        <v>192.53040974079792</v>
      </c>
      <c r="F651" s="129">
        <f t="shared" si="217"/>
        <v>198.61749412401505</v>
      </c>
      <c r="G651" s="131">
        <v>0.92356052173846204</v>
      </c>
      <c r="H651" s="129">
        <f t="shared" si="214"/>
        <v>0.97746208022251291</v>
      </c>
      <c r="I651" s="129">
        <f t="shared" si="215"/>
        <v>1.0083657393988461</v>
      </c>
      <c r="J651" s="129">
        <f t="shared" si="220"/>
        <v>1.0583627788491754</v>
      </c>
      <c r="K651" s="129">
        <f t="shared" si="221"/>
        <v>1.0918242125602675</v>
      </c>
      <c r="L651" s="129" t="str">
        <f t="shared" si="219"/>
        <v>Population</v>
      </c>
      <c r="M651" s="130" t="s">
        <v>24</v>
      </c>
      <c r="N651" s="130" t="s">
        <v>101</v>
      </c>
      <c r="O651" s="130" t="s">
        <v>139</v>
      </c>
      <c r="P651" s="130" t="s">
        <v>147</v>
      </c>
      <c r="Q651" s="130" t="s">
        <v>104</v>
      </c>
      <c r="R651" s="130" t="s">
        <v>56</v>
      </c>
      <c r="S651" s="129"/>
      <c r="T651" s="129"/>
      <c r="U651" s="129" t="str">
        <f>VLOOKUP(C651,'Surrogate NP'!A:B,2,FALSE)</f>
        <v>Population</v>
      </c>
      <c r="V651" t="str">
        <f t="shared" si="218"/>
        <v>MD-MontgomeryPopulation</v>
      </c>
      <c r="W651">
        <f>VLOOKUP(V651,'NP Surrogates-Update 4.7'!A:C,2,FALSE)</f>
        <v>1.0583627788491754</v>
      </c>
      <c r="X651">
        <f>VLOOKUP(V651,'NP Surrogates-Update 4.7'!A:C,3,FALSE)</f>
        <v>1.0918242125602675</v>
      </c>
      <c r="Y651" t="s">
        <v>3051</v>
      </c>
    </row>
    <row r="652" spans="1:25" hidden="1" outlineLevel="2" x14ac:dyDescent="0.3">
      <c r="A652" s="130" t="s">
        <v>217</v>
      </c>
      <c r="B652" s="130" t="s">
        <v>16</v>
      </c>
      <c r="C652">
        <v>2401055000</v>
      </c>
      <c r="D652" s="131">
        <v>0.10206372800000001</v>
      </c>
      <c r="E652" s="129">
        <f t="shared" si="216"/>
        <v>0.11204445866652736</v>
      </c>
      <c r="F652" s="129">
        <f t="shared" si="217"/>
        <v>0.11663240091992569</v>
      </c>
      <c r="G652" s="131">
        <v>3.9255280000000001E-4</v>
      </c>
      <c r="H652" s="129">
        <f t="shared" si="214"/>
        <v>4.3094022564048979E-4</v>
      </c>
      <c r="I652" s="129">
        <f t="shared" si="215"/>
        <v>4.4858615738432953E-4</v>
      </c>
      <c r="J652" s="129">
        <f t="shared" si="220"/>
        <v>1.0977892034918355</v>
      </c>
      <c r="K652" s="129">
        <f t="shared" si="221"/>
        <v>1.1427409443629737</v>
      </c>
      <c r="L652" s="129" t="str">
        <f t="shared" si="219"/>
        <v>Employment</v>
      </c>
      <c r="M652" s="130" t="s">
        <v>24</v>
      </c>
      <c r="N652" s="130" t="s">
        <v>101</v>
      </c>
      <c r="O652" s="130" t="s">
        <v>139</v>
      </c>
      <c r="P652" s="130" t="s">
        <v>318</v>
      </c>
      <c r="Q652" s="130" t="s">
        <v>104</v>
      </c>
      <c r="R652" s="130" t="s">
        <v>56</v>
      </c>
      <c r="S652" s="129"/>
      <c r="T652" s="129"/>
      <c r="U652" s="129" t="str">
        <f>VLOOKUP(C652,'Surrogate NP'!A:B,2,FALSE)</f>
        <v>Employment</v>
      </c>
      <c r="V652" t="str">
        <f t="shared" si="218"/>
        <v>MD-MontgomeryEmployment</v>
      </c>
      <c r="W652">
        <f>VLOOKUP(V652,'NP Surrogates-Update 4.7'!A:C,2,FALSE)</f>
        <v>1.0977892034918355</v>
      </c>
      <c r="X652">
        <f>VLOOKUP(V652,'NP Surrogates-Update 4.7'!A:C,3,FALSE)</f>
        <v>1.1427409443629737</v>
      </c>
      <c r="Y652" t="s">
        <v>3053</v>
      </c>
    </row>
    <row r="653" spans="1:25" hidden="1" outlineLevel="2" x14ac:dyDescent="0.3">
      <c r="A653" s="130" t="s">
        <v>217</v>
      </c>
      <c r="B653" s="130" t="s">
        <v>16</v>
      </c>
      <c r="C653">
        <v>2401080000</v>
      </c>
      <c r="D653" s="131">
        <v>0.55078970599999999</v>
      </c>
      <c r="E653" s="129">
        <f t="shared" si="216"/>
        <v>0.60465099264124222</v>
      </c>
      <c r="F653" s="129">
        <f t="shared" si="217"/>
        <v>0.62940994877984457</v>
      </c>
      <c r="G653" s="131">
        <v>2.1184219461538498E-3</v>
      </c>
      <c r="H653" s="129">
        <f t="shared" si="214"/>
        <v>2.3255807409278588E-3</v>
      </c>
      <c r="I653" s="129">
        <f t="shared" si="215"/>
        <v>2.4208074953070988E-3</v>
      </c>
      <c r="J653" s="129">
        <f t="shared" si="220"/>
        <v>1.0977892034918355</v>
      </c>
      <c r="K653" s="129">
        <f t="shared" si="221"/>
        <v>1.1427409443629737</v>
      </c>
      <c r="L653" s="129" t="str">
        <f t="shared" si="219"/>
        <v>Employment</v>
      </c>
      <c r="M653" s="130" t="s">
        <v>24</v>
      </c>
      <c r="N653" s="130" t="s">
        <v>101</v>
      </c>
      <c r="O653" s="130" t="s">
        <v>139</v>
      </c>
      <c r="P653" s="130" t="s">
        <v>320</v>
      </c>
      <c r="Q653" s="130" t="s">
        <v>104</v>
      </c>
      <c r="R653" s="130" t="s">
        <v>56</v>
      </c>
      <c r="S653" s="129"/>
      <c r="T653" s="129"/>
      <c r="U653" s="129" t="str">
        <f>VLOOKUP(C653,'Surrogate NP'!A:B,2,FALSE)</f>
        <v>Employment</v>
      </c>
      <c r="V653" t="str">
        <f t="shared" si="218"/>
        <v>MD-MontgomeryEmployment</v>
      </c>
      <c r="W653">
        <f>VLOOKUP(V653,'NP Surrogates-Update 4.7'!A:C,2,FALSE)</f>
        <v>1.0977892034918355</v>
      </c>
      <c r="X653">
        <f>VLOOKUP(V653,'NP Surrogates-Update 4.7'!A:C,3,FALSE)</f>
        <v>1.1427409443629737</v>
      </c>
      <c r="Y653" t="s">
        <v>3053</v>
      </c>
    </row>
    <row r="654" spans="1:25" hidden="1" outlineLevel="2" x14ac:dyDescent="0.3">
      <c r="A654" s="130" t="s">
        <v>217</v>
      </c>
      <c r="B654" s="130" t="s">
        <v>16</v>
      </c>
      <c r="C654">
        <v>2401090000</v>
      </c>
      <c r="D654" s="131">
        <v>4.4091496430000001</v>
      </c>
      <c r="E654" s="129">
        <f t="shared" si="216"/>
        <v>4.8403168746652812</v>
      </c>
      <c r="F654" s="129">
        <f t="shared" si="217"/>
        <v>5.0385158268794887</v>
      </c>
      <c r="G654" s="131">
        <v>1.6958267857692302E-2</v>
      </c>
      <c r="H654" s="129">
        <f t="shared" si="214"/>
        <v>1.8616603364097227E-2</v>
      </c>
      <c r="I654" s="129">
        <f t="shared" si="215"/>
        <v>1.9378907026459564E-2</v>
      </c>
      <c r="J654" s="129">
        <f t="shared" si="220"/>
        <v>1.0977892034918355</v>
      </c>
      <c r="K654" s="129">
        <f t="shared" si="221"/>
        <v>1.1427409443629737</v>
      </c>
      <c r="L654" s="129" t="str">
        <f t="shared" si="219"/>
        <v>Employment</v>
      </c>
      <c r="M654" s="130" t="s">
        <v>24</v>
      </c>
      <c r="N654" s="130" t="s">
        <v>101</v>
      </c>
      <c r="O654" s="130" t="s">
        <v>139</v>
      </c>
      <c r="P654" s="130" t="s">
        <v>324</v>
      </c>
      <c r="Q654" s="130" t="s">
        <v>104</v>
      </c>
      <c r="R654" s="130" t="s">
        <v>56</v>
      </c>
      <c r="S654" s="129"/>
      <c r="T654" s="129"/>
      <c r="U654" s="129" t="str">
        <f>VLOOKUP(C654,'Surrogate NP'!A:B,2,FALSE)</f>
        <v>Employment</v>
      </c>
      <c r="V654" t="str">
        <f t="shared" si="218"/>
        <v>MD-MontgomeryEmployment</v>
      </c>
      <c r="W654">
        <f>VLOOKUP(V654,'NP Surrogates-Update 4.7'!A:C,2,FALSE)</f>
        <v>1.0977892034918355</v>
      </c>
      <c r="X654">
        <f>VLOOKUP(V654,'NP Surrogates-Update 4.7'!A:C,3,FALSE)</f>
        <v>1.1427409443629737</v>
      </c>
      <c r="Y654" t="s">
        <v>3053</v>
      </c>
    </row>
    <row r="655" spans="1:25" hidden="1" outlineLevel="2" x14ac:dyDescent="0.3">
      <c r="A655" s="130" t="s">
        <v>217</v>
      </c>
      <c r="B655" s="130" t="s">
        <v>16</v>
      </c>
      <c r="C655">
        <v>2401070000</v>
      </c>
      <c r="D655" s="131">
        <v>0.24567340800000001</v>
      </c>
      <c r="E655" s="129">
        <f t="shared" si="216"/>
        <v>0.26969761488744476</v>
      </c>
      <c r="F655" s="129">
        <f t="shared" si="217"/>
        <v>0.28074106226279016</v>
      </c>
      <c r="G655" s="131">
        <v>9.4489772307692298E-4</v>
      </c>
      <c r="H655" s="129">
        <f t="shared" si="214"/>
        <v>1.0372985187978643E-3</v>
      </c>
      <c r="I655" s="129">
        <f t="shared" si="215"/>
        <v>1.0797733163953466E-3</v>
      </c>
      <c r="J655" s="129">
        <f t="shared" si="220"/>
        <v>1.0977892034918355</v>
      </c>
      <c r="K655" s="129">
        <f t="shared" si="221"/>
        <v>1.1427409443629737</v>
      </c>
      <c r="L655" s="129" t="str">
        <f t="shared" si="219"/>
        <v>Employment</v>
      </c>
      <c r="M655" s="130" t="s">
        <v>24</v>
      </c>
      <c r="N655" s="130" t="s">
        <v>101</v>
      </c>
      <c r="O655" s="130" t="s">
        <v>139</v>
      </c>
      <c r="P655" s="130" t="s">
        <v>326</v>
      </c>
      <c r="Q655" s="130" t="s">
        <v>104</v>
      </c>
      <c r="R655" s="130" t="s">
        <v>56</v>
      </c>
      <c r="S655" s="129"/>
      <c r="T655" s="129"/>
      <c r="U655" s="129" t="str">
        <f>VLOOKUP(C655,'Surrogate NP'!A:B,2,FALSE)</f>
        <v>Employment</v>
      </c>
      <c r="V655" t="str">
        <f t="shared" si="218"/>
        <v>MD-MontgomeryEmployment</v>
      </c>
      <c r="W655">
        <f>VLOOKUP(V655,'NP Surrogates-Update 4.7'!A:C,2,FALSE)</f>
        <v>1.0977892034918355</v>
      </c>
      <c r="X655">
        <f>VLOOKUP(V655,'NP Surrogates-Update 4.7'!A:C,3,FALSE)</f>
        <v>1.1427409443629737</v>
      </c>
      <c r="Y655" t="s">
        <v>3053</v>
      </c>
    </row>
    <row r="656" spans="1:25" hidden="1" outlineLevel="2" x14ac:dyDescent="0.3">
      <c r="A656" s="130" t="s">
        <v>217</v>
      </c>
      <c r="B656" s="130" t="s">
        <v>16</v>
      </c>
      <c r="C656">
        <v>2401200000</v>
      </c>
      <c r="D656" s="131">
        <v>114.6884192</v>
      </c>
      <c r="E656" s="129">
        <f t="shared" si="216"/>
        <v>121.38195404633112</v>
      </c>
      <c r="F656" s="129">
        <f t="shared" si="217"/>
        <v>125.21959298282187</v>
      </c>
      <c r="G656" s="131">
        <v>0.58226428209230796</v>
      </c>
      <c r="H656" s="129">
        <f t="shared" si="214"/>
        <v>0.61624684361983517</v>
      </c>
      <c r="I656" s="129">
        <f t="shared" si="215"/>
        <v>0.63573024129740363</v>
      </c>
      <c r="J656" s="129">
        <f t="shared" si="220"/>
        <v>1.0583627788491754</v>
      </c>
      <c r="K656" s="129">
        <f t="shared" si="221"/>
        <v>1.0918242125602675</v>
      </c>
      <c r="L656" s="129" t="str">
        <f t="shared" si="219"/>
        <v>Population</v>
      </c>
      <c r="M656" s="130" t="s">
        <v>24</v>
      </c>
      <c r="N656" s="130" t="s">
        <v>101</v>
      </c>
      <c r="O656" s="130" t="s">
        <v>139</v>
      </c>
      <c r="P656" s="130" t="s">
        <v>149</v>
      </c>
      <c r="Q656" s="130" t="s">
        <v>104</v>
      </c>
      <c r="R656" s="130" t="s">
        <v>56</v>
      </c>
      <c r="S656" s="129"/>
      <c r="T656" s="129"/>
      <c r="U656" s="129" t="str">
        <f>VLOOKUP(C656,'Surrogate NP'!A:B,2,FALSE)</f>
        <v>Population</v>
      </c>
      <c r="V656" t="str">
        <f t="shared" si="218"/>
        <v>MD-MontgomeryPopulation</v>
      </c>
      <c r="W656">
        <f>VLOOKUP(V656,'NP Surrogates-Update 4.7'!A:C,2,FALSE)</f>
        <v>1.0583627788491754</v>
      </c>
      <c r="X656">
        <f>VLOOKUP(V656,'NP Surrogates-Update 4.7'!A:C,3,FALSE)</f>
        <v>1.0918242125602675</v>
      </c>
      <c r="Y656" t="s">
        <v>3051</v>
      </c>
    </row>
    <row r="657" spans="1:25" hidden="1" outlineLevel="2" x14ac:dyDescent="0.3">
      <c r="A657" s="130" t="s">
        <v>217</v>
      </c>
      <c r="B657" s="130" t="s">
        <v>16</v>
      </c>
      <c r="C657">
        <v>2401008000</v>
      </c>
      <c r="D657" s="131">
        <v>122.9200881</v>
      </c>
      <c r="E657" s="129">
        <f t="shared" si="216"/>
        <v>134.94034560844526</v>
      </c>
      <c r="F657" s="129">
        <f t="shared" si="217"/>
        <v>140.46581755657394</v>
      </c>
      <c r="G657" s="131">
        <v>0.47276956961538502</v>
      </c>
      <c r="H657" s="129">
        <f t="shared" si="214"/>
        <v>0.51900132926325138</v>
      </c>
      <c r="I657" s="129">
        <f t="shared" si="215"/>
        <v>0.5402531444483617</v>
      </c>
      <c r="J657" s="129">
        <f t="shared" si="220"/>
        <v>1.0977892034918355</v>
      </c>
      <c r="K657" s="129">
        <f t="shared" si="221"/>
        <v>1.1427409443629737</v>
      </c>
      <c r="L657" s="129" t="str">
        <f t="shared" si="219"/>
        <v>Employment</v>
      </c>
      <c r="M657" s="130" t="s">
        <v>24</v>
      </c>
      <c r="N657" s="130" t="s">
        <v>101</v>
      </c>
      <c r="O657" s="130" t="s">
        <v>139</v>
      </c>
      <c r="P657" s="130" t="s">
        <v>151</v>
      </c>
      <c r="Q657" s="130" t="s">
        <v>104</v>
      </c>
      <c r="R657" s="130" t="s">
        <v>56</v>
      </c>
      <c r="S657" s="129"/>
      <c r="T657" s="129"/>
      <c r="U657" s="129" t="str">
        <f>VLOOKUP(C657,'Surrogate NP'!A:B,2,FALSE)</f>
        <v>Employment</v>
      </c>
      <c r="V657" t="str">
        <f t="shared" si="218"/>
        <v>MD-MontgomeryEmployment</v>
      </c>
      <c r="W657">
        <f>VLOOKUP(V657,'NP Surrogates-Update 4.7'!A:C,2,FALSE)</f>
        <v>1.0977892034918355</v>
      </c>
      <c r="X657">
        <f>VLOOKUP(V657,'NP Surrogates-Update 4.7'!A:C,3,FALSE)</f>
        <v>1.1427409443629737</v>
      </c>
      <c r="Y657" t="s">
        <v>3053</v>
      </c>
    </row>
    <row r="658" spans="1:25" hidden="1" outlineLevel="2" x14ac:dyDescent="0.3">
      <c r="A658" s="130" t="s">
        <v>217</v>
      </c>
      <c r="B658" s="130" t="s">
        <v>16</v>
      </c>
      <c r="C658">
        <v>2401020000</v>
      </c>
      <c r="D658" s="131">
        <v>5.6163661420000004</v>
      </c>
      <c r="E658" s="129">
        <f t="shared" si="216"/>
        <v>6.1655861135446939</v>
      </c>
      <c r="F658" s="129">
        <f t="shared" si="217"/>
        <v>6.4180515489973118</v>
      </c>
      <c r="G658" s="131">
        <v>2.16014082384615E-2</v>
      </c>
      <c r="H658" s="129">
        <f t="shared" si="214"/>
        <v>2.3713792744402624E-2</v>
      </c>
      <c r="I658" s="129">
        <f t="shared" si="215"/>
        <v>2.4684813649989614E-2</v>
      </c>
      <c r="J658" s="129">
        <f t="shared" si="220"/>
        <v>1.0977892034918355</v>
      </c>
      <c r="K658" s="129">
        <f t="shared" si="221"/>
        <v>1.1427409443629737</v>
      </c>
      <c r="L658" s="129" t="str">
        <f t="shared" si="219"/>
        <v>Employment</v>
      </c>
      <c r="M658" s="130" t="s">
        <v>24</v>
      </c>
      <c r="N658" s="130" t="s">
        <v>101</v>
      </c>
      <c r="O658" s="130" t="s">
        <v>139</v>
      </c>
      <c r="P658" s="130" t="s">
        <v>153</v>
      </c>
      <c r="Q658" s="130" t="s">
        <v>104</v>
      </c>
      <c r="R658" s="130" t="s">
        <v>56</v>
      </c>
      <c r="S658" s="129"/>
      <c r="T658" s="129"/>
      <c r="U658" s="129" t="str">
        <f>VLOOKUP(C658,'Surrogate NP'!A:B,2,FALSE)</f>
        <v>Employment</v>
      </c>
      <c r="V658" t="str">
        <f t="shared" si="218"/>
        <v>MD-MontgomeryEmployment</v>
      </c>
      <c r="W658">
        <f>VLOOKUP(V658,'NP Surrogates-Update 4.7'!A:C,2,FALSE)</f>
        <v>1.0977892034918355</v>
      </c>
      <c r="X658">
        <f>VLOOKUP(V658,'NP Surrogates-Update 4.7'!A:C,3,FALSE)</f>
        <v>1.1427409443629737</v>
      </c>
      <c r="Y658" t="s">
        <v>3053</v>
      </c>
    </row>
    <row r="659" spans="1:25" hidden="1" outlineLevel="2" x14ac:dyDescent="0.3">
      <c r="A659" s="130" t="s">
        <v>217</v>
      </c>
      <c r="B659" s="130" t="s">
        <v>16</v>
      </c>
      <c r="C659">
        <v>2103004001</v>
      </c>
      <c r="D659" s="131">
        <v>0.59066641843202705</v>
      </c>
      <c r="E659" s="129">
        <f t="shared" si="216"/>
        <v>0.64842721701987016</v>
      </c>
      <c r="F659" s="129">
        <f t="shared" si="217"/>
        <v>0.67497870080250999</v>
      </c>
      <c r="G659" s="131">
        <v>2.1607638954730799E-6</v>
      </c>
      <c r="H659" s="129">
        <f t="shared" ref="H659:H708" si="222">G659*J659</f>
        <v>2.3720632757453081E-6</v>
      </c>
      <c r="I659" s="129">
        <f t="shared" ref="I659:I708" si="223">G659*K659</f>
        <v>2.4691933744583252E-6</v>
      </c>
      <c r="J659" s="129">
        <f t="shared" si="220"/>
        <v>1.0977892034918355</v>
      </c>
      <c r="K659" s="129">
        <f t="shared" si="221"/>
        <v>1.1427409443629737</v>
      </c>
      <c r="L659" s="129" t="str">
        <f t="shared" si="219"/>
        <v>Employment</v>
      </c>
      <c r="M659" s="130" t="s">
        <v>28</v>
      </c>
      <c r="N659" s="130" t="s">
        <v>155</v>
      </c>
      <c r="O659" s="130" t="s">
        <v>35</v>
      </c>
      <c r="P659" s="130" t="s">
        <v>29</v>
      </c>
      <c r="Q659" s="130" t="s">
        <v>328</v>
      </c>
      <c r="R659" s="130" t="s">
        <v>56</v>
      </c>
      <c r="S659" s="129"/>
      <c r="T659" s="129"/>
      <c r="U659" s="129" t="str">
        <f>VLOOKUP(C659,'Surrogate NP'!A:B,2,FALSE)</f>
        <v>Employment</v>
      </c>
      <c r="V659" t="str">
        <f t="shared" si="218"/>
        <v>MD-MontgomeryEmployment</v>
      </c>
      <c r="W659">
        <f>VLOOKUP(V659,'NP Surrogates-Update 4.7'!A:C,2,FALSE)</f>
        <v>1.0977892034918355</v>
      </c>
      <c r="X659">
        <f>VLOOKUP(V659,'NP Surrogates-Update 4.7'!A:C,3,FALSE)</f>
        <v>1.1427409443629737</v>
      </c>
      <c r="Y659" t="s">
        <v>3053</v>
      </c>
    </row>
    <row r="660" spans="1:25" hidden="1" outlineLevel="2" x14ac:dyDescent="0.3">
      <c r="A660" s="130" t="s">
        <v>217</v>
      </c>
      <c r="B660" s="130" t="s">
        <v>16</v>
      </c>
      <c r="C660">
        <v>2103004002</v>
      </c>
      <c r="D660" s="131">
        <v>3.8402463736447001</v>
      </c>
      <c r="E660" s="129">
        <f t="shared" si="216"/>
        <v>4.2157810077358251</v>
      </c>
      <c r="F660" s="129">
        <f t="shared" si="217"/>
        <v>4.3884067676052299</v>
      </c>
      <c r="G660" s="131">
        <v>1.40483112886632E-5</v>
      </c>
      <c r="H660" s="129">
        <f t="shared" si="222"/>
        <v>1.5422084459986936E-5</v>
      </c>
      <c r="I660" s="129">
        <f t="shared" si="223"/>
        <v>1.605358050871201E-5</v>
      </c>
      <c r="J660" s="129">
        <f t="shared" si="220"/>
        <v>1.0977892034918355</v>
      </c>
      <c r="K660" s="129">
        <f t="shared" si="221"/>
        <v>1.1427409443629737</v>
      </c>
      <c r="L660" s="129" t="str">
        <f t="shared" si="219"/>
        <v>Employment</v>
      </c>
      <c r="M660" s="130" t="s">
        <v>28</v>
      </c>
      <c r="N660" s="130" t="s">
        <v>155</v>
      </c>
      <c r="O660" s="130" t="s">
        <v>35</v>
      </c>
      <c r="P660" s="130" t="s">
        <v>29</v>
      </c>
      <c r="Q660" s="130" t="s">
        <v>330</v>
      </c>
      <c r="R660" s="130" t="s">
        <v>56</v>
      </c>
      <c r="S660" s="129"/>
      <c r="T660" s="129"/>
      <c r="U660" s="129" t="str">
        <f>VLOOKUP(C660,'Surrogate NP'!A:B,2,FALSE)</f>
        <v>Employment</v>
      </c>
      <c r="V660" t="str">
        <f t="shared" si="218"/>
        <v>MD-MontgomeryEmployment</v>
      </c>
      <c r="W660">
        <f>VLOOKUP(V660,'NP Surrogates-Update 4.7'!A:C,2,FALSE)</f>
        <v>1.0977892034918355</v>
      </c>
      <c r="X660">
        <f>VLOOKUP(V660,'NP Surrogates-Update 4.7'!A:C,3,FALSE)</f>
        <v>1.1427409443629737</v>
      </c>
      <c r="Y660" t="s">
        <v>3053</v>
      </c>
    </row>
    <row r="661" spans="1:25" hidden="1" outlineLevel="2" x14ac:dyDescent="0.3">
      <c r="A661" s="130" t="s">
        <v>217</v>
      </c>
      <c r="B661" s="130" t="s">
        <v>16</v>
      </c>
      <c r="C661">
        <v>2103011000</v>
      </c>
      <c r="D661" s="131">
        <v>1.21407789999999E-2</v>
      </c>
      <c r="E661" s="129">
        <f t="shared" si="216"/>
        <v>1.3328016108180294E-2</v>
      </c>
      <c r="F661" s="129">
        <f t="shared" si="217"/>
        <v>1.3873765259762045E-2</v>
      </c>
      <c r="G661" s="131">
        <v>4.4413151158578101E-8</v>
      </c>
      <c r="H661" s="129">
        <f t="shared" si="222"/>
        <v>4.8756277834937948E-8</v>
      </c>
      <c r="I661" s="129">
        <f t="shared" si="223"/>
        <v>5.0752726297089041E-8</v>
      </c>
      <c r="J661" s="129">
        <f t="shared" si="220"/>
        <v>1.0977892034918355</v>
      </c>
      <c r="K661" s="129">
        <f t="shared" si="221"/>
        <v>1.1427409443629737</v>
      </c>
      <c r="L661" s="129" t="str">
        <f t="shared" si="219"/>
        <v>Employment</v>
      </c>
      <c r="M661" s="130" t="s">
        <v>28</v>
      </c>
      <c r="N661" s="130" t="s">
        <v>155</v>
      </c>
      <c r="O661" s="130" t="s">
        <v>35</v>
      </c>
      <c r="P661" s="130" t="s">
        <v>332</v>
      </c>
      <c r="Q661" s="130" t="s">
        <v>156</v>
      </c>
      <c r="R661" s="130" t="s">
        <v>56</v>
      </c>
      <c r="S661" s="129"/>
      <c r="T661" s="129"/>
      <c r="U661" s="129" t="str">
        <f>VLOOKUP(C661,'Surrogate NP'!A:B,2,FALSE)</f>
        <v>Employment</v>
      </c>
      <c r="V661" t="str">
        <f t="shared" si="218"/>
        <v>MD-MontgomeryEmployment</v>
      </c>
      <c r="W661">
        <f>VLOOKUP(V661,'NP Surrogates-Update 4.7'!A:C,2,FALSE)</f>
        <v>1.0977892034918355</v>
      </c>
      <c r="X661">
        <f>VLOOKUP(V661,'NP Surrogates-Update 4.7'!A:C,3,FALSE)</f>
        <v>1.1427409443629737</v>
      </c>
      <c r="Y661" t="s">
        <v>3053</v>
      </c>
    </row>
    <row r="662" spans="1:25" hidden="1" outlineLevel="2" x14ac:dyDescent="0.3">
      <c r="A662" s="130" t="s">
        <v>217</v>
      </c>
      <c r="B662" s="130" t="s">
        <v>16</v>
      </c>
      <c r="C662">
        <v>2103007000</v>
      </c>
      <c r="D662" s="131">
        <v>1.5651039897577099</v>
      </c>
      <c r="E662" s="129">
        <f t="shared" si="216"/>
        <v>1.7181542622980102</v>
      </c>
      <c r="F662" s="129">
        <f t="shared" si="217"/>
        <v>1.7885084112819833</v>
      </c>
      <c r="G662" s="131">
        <v>4.8966753996209098E-3</v>
      </c>
      <c r="H662" s="129">
        <f t="shared" si="222"/>
        <v>5.3755173867079042E-3</v>
      </c>
      <c r="I662" s="129">
        <f t="shared" si="223"/>
        <v>5.5956314704017403E-3</v>
      </c>
      <c r="J662" s="129">
        <f t="shared" si="220"/>
        <v>1.0977892034918355</v>
      </c>
      <c r="K662" s="129">
        <f t="shared" si="221"/>
        <v>1.1427409443629737</v>
      </c>
      <c r="L662" s="129" t="str">
        <f t="shared" si="219"/>
        <v>Employment</v>
      </c>
      <c r="M662" s="130" t="s">
        <v>30</v>
      </c>
      <c r="N662" s="130" t="s">
        <v>155</v>
      </c>
      <c r="O662" s="130" t="s">
        <v>35</v>
      </c>
      <c r="P662" s="130" t="s">
        <v>31</v>
      </c>
      <c r="Q662" s="130" t="s">
        <v>156</v>
      </c>
      <c r="R662" s="130" t="s">
        <v>56</v>
      </c>
      <c r="S662" s="129"/>
      <c r="T662" s="129"/>
      <c r="U662" s="129" t="str">
        <f>VLOOKUP(C662,'Surrogate NP'!A:B,2,FALSE)</f>
        <v>Employment</v>
      </c>
      <c r="V662" t="str">
        <f t="shared" si="218"/>
        <v>MD-MontgomeryEmployment</v>
      </c>
      <c r="W662">
        <f>VLOOKUP(V662,'NP Surrogates-Update 4.7'!A:C,2,FALSE)</f>
        <v>1.0977892034918355</v>
      </c>
      <c r="X662">
        <f>VLOOKUP(V662,'NP Surrogates-Update 4.7'!A:C,3,FALSE)</f>
        <v>1.1427409443629737</v>
      </c>
      <c r="Y662" t="s">
        <v>3053</v>
      </c>
    </row>
    <row r="663" spans="1:25" hidden="1" outlineLevel="2" x14ac:dyDescent="0.3">
      <c r="A663" s="130" t="s">
        <v>217</v>
      </c>
      <c r="B663" s="130" t="s">
        <v>16</v>
      </c>
      <c r="C663">
        <v>2103006000</v>
      </c>
      <c r="D663" s="131">
        <v>31.172185523437399</v>
      </c>
      <c r="E663" s="129">
        <f t="shared" si="216"/>
        <v>34.220488716874065</v>
      </c>
      <c r="F663" s="129">
        <f t="shared" si="217"/>
        <v>35.621732722910671</v>
      </c>
      <c r="G663" s="131">
        <v>9.7527113216716602E-2</v>
      </c>
      <c r="H663" s="129">
        <f t="shared" si="222"/>
        <v>0.10706421193703738</v>
      </c>
      <c r="I663" s="129">
        <f t="shared" si="223"/>
        <v>0.11144822545826538</v>
      </c>
      <c r="J663" s="129">
        <f t="shared" si="220"/>
        <v>1.0977892034918355</v>
      </c>
      <c r="K663" s="129">
        <f t="shared" si="221"/>
        <v>1.1427409443629737</v>
      </c>
      <c r="L663" s="129" t="str">
        <f t="shared" si="219"/>
        <v>Employment</v>
      </c>
      <c r="M663" s="130" t="s">
        <v>32</v>
      </c>
      <c r="N663" s="130" t="s">
        <v>155</v>
      </c>
      <c r="O663" s="130" t="s">
        <v>35</v>
      </c>
      <c r="P663" s="130" t="s">
        <v>33</v>
      </c>
      <c r="Q663" s="130" t="s">
        <v>158</v>
      </c>
      <c r="R663" s="130" t="s">
        <v>56</v>
      </c>
      <c r="S663" s="129"/>
      <c r="T663" s="129"/>
      <c r="U663" s="129" t="str">
        <f>VLOOKUP(C663,'Surrogate NP'!A:B,2,FALSE)</f>
        <v>Employment</v>
      </c>
      <c r="V663" t="str">
        <f t="shared" si="218"/>
        <v>MD-MontgomeryEmployment</v>
      </c>
      <c r="W663">
        <f>VLOOKUP(V663,'NP Surrogates-Update 4.7'!A:C,2,FALSE)</f>
        <v>1.0977892034918355</v>
      </c>
      <c r="X663">
        <f>VLOOKUP(V663,'NP Surrogates-Update 4.7'!A:C,3,FALSE)</f>
        <v>1.1427409443629737</v>
      </c>
      <c r="Y663" t="s">
        <v>3053</v>
      </c>
    </row>
    <row r="664" spans="1:25" hidden="1" outlineLevel="2" x14ac:dyDescent="0.3">
      <c r="A664" s="130" t="s">
        <v>217</v>
      </c>
      <c r="B664" s="130" t="s">
        <v>16</v>
      </c>
      <c r="C664">
        <v>2103008000</v>
      </c>
      <c r="D664" s="131">
        <v>1.65341568700646</v>
      </c>
      <c r="E664" s="129">
        <f t="shared" si="216"/>
        <v>1.8151018900797278</v>
      </c>
      <c r="F664" s="129">
        <f t="shared" si="217"/>
        <v>1.889425803594317</v>
      </c>
      <c r="G664" s="131">
        <v>6.0484916853344298E-6</v>
      </c>
      <c r="H664" s="129">
        <f t="shared" si="222"/>
        <v>6.6399688695702738E-6</v>
      </c>
      <c r="I664" s="129">
        <f t="shared" si="223"/>
        <v>6.9118591004706608E-6</v>
      </c>
      <c r="J664" s="129">
        <f t="shared" si="220"/>
        <v>1.0977892034918355</v>
      </c>
      <c r="K664" s="129">
        <f t="shared" si="221"/>
        <v>1.1427409443629737</v>
      </c>
      <c r="L664" s="129" t="str">
        <f t="shared" si="219"/>
        <v>Employment</v>
      </c>
      <c r="M664" s="130" t="s">
        <v>334</v>
      </c>
      <c r="N664" s="130" t="s">
        <v>155</v>
      </c>
      <c r="O664" s="130" t="s">
        <v>35</v>
      </c>
      <c r="P664" s="130" t="s">
        <v>171</v>
      </c>
      <c r="Q664" s="130" t="s">
        <v>159</v>
      </c>
      <c r="R664" s="130" t="s">
        <v>56</v>
      </c>
      <c r="S664" s="129"/>
      <c r="T664" s="129"/>
      <c r="U664" s="129" t="str">
        <f>VLOOKUP(C664,'Surrogate NP'!A:B,2,FALSE)</f>
        <v>Employment</v>
      </c>
      <c r="V664" t="str">
        <f t="shared" si="218"/>
        <v>MD-MontgomeryEmployment</v>
      </c>
      <c r="W664">
        <f>VLOOKUP(V664,'NP Surrogates-Update 4.7'!A:C,2,FALSE)</f>
        <v>1.0977892034918355</v>
      </c>
      <c r="X664">
        <f>VLOOKUP(V664,'NP Surrogates-Update 4.7'!A:C,3,FALSE)</f>
        <v>1.1427409443629737</v>
      </c>
      <c r="Y664" t="s">
        <v>3053</v>
      </c>
    </row>
    <row r="665" spans="1:25" hidden="1" outlineLevel="2" x14ac:dyDescent="0.3">
      <c r="A665" s="130" t="s">
        <v>217</v>
      </c>
      <c r="B665" s="130" t="s">
        <v>16</v>
      </c>
      <c r="C665">
        <v>2102001000</v>
      </c>
      <c r="D665" s="131">
        <v>0.345182945292621</v>
      </c>
      <c r="E665" s="129">
        <f t="shared" si="216"/>
        <v>0.345182945292621</v>
      </c>
      <c r="F665" s="129">
        <f t="shared" si="217"/>
        <v>0.345182945292621</v>
      </c>
      <c r="G665" s="131">
        <v>0</v>
      </c>
      <c r="H665" s="129">
        <f t="shared" si="222"/>
        <v>0</v>
      </c>
      <c r="I665" s="129">
        <f t="shared" si="223"/>
        <v>0</v>
      </c>
      <c r="J665" s="129">
        <f t="shared" si="220"/>
        <v>1</v>
      </c>
      <c r="K665" s="129">
        <f t="shared" si="221"/>
        <v>1</v>
      </c>
      <c r="L665" s="129" t="str">
        <f t="shared" si="219"/>
        <v>No Growth</v>
      </c>
      <c r="M665" s="130" t="s">
        <v>336</v>
      </c>
      <c r="N665" s="130" t="s">
        <v>155</v>
      </c>
      <c r="O665" s="130" t="s">
        <v>36</v>
      </c>
      <c r="P665" s="130" t="s">
        <v>337</v>
      </c>
      <c r="Q665" s="130" t="s">
        <v>159</v>
      </c>
      <c r="R665" s="130" t="s">
        <v>56</v>
      </c>
      <c r="S665" s="129"/>
      <c r="T665" s="129"/>
      <c r="U665" s="129" t="str">
        <f>VLOOKUP(C665,'Surrogate NP'!A:B,2,FALSE)</f>
        <v>No Growth</v>
      </c>
      <c r="V665" t="str">
        <f t="shared" si="218"/>
        <v>MD-MontgomeryNo Growth</v>
      </c>
      <c r="W665">
        <f>VLOOKUP(V665,'NP Surrogates-Update 4.7'!A:C,2,FALSE)</f>
        <v>1</v>
      </c>
      <c r="X665">
        <f>VLOOKUP(V665,'NP Surrogates-Update 4.7'!A:C,3,FALSE)</f>
        <v>1</v>
      </c>
      <c r="Y665" t="s">
        <v>3049</v>
      </c>
    </row>
    <row r="666" spans="1:25" hidden="1" outlineLevel="2" x14ac:dyDescent="0.3">
      <c r="A666" s="130" t="s">
        <v>217</v>
      </c>
      <c r="B666" s="130" t="s">
        <v>16</v>
      </c>
      <c r="C666">
        <v>2102002000</v>
      </c>
      <c r="D666" s="131">
        <v>0.75275805343511604</v>
      </c>
      <c r="E666" s="129">
        <f t="shared" si="216"/>
        <v>0.75275805343511604</v>
      </c>
      <c r="F666" s="129">
        <f t="shared" si="217"/>
        <v>0.75275805343511604</v>
      </c>
      <c r="G666" s="131">
        <v>2.4126860687022902E-3</v>
      </c>
      <c r="H666" s="129">
        <f t="shared" si="222"/>
        <v>2.4126860687022902E-3</v>
      </c>
      <c r="I666" s="129">
        <f t="shared" si="223"/>
        <v>2.4126860687022902E-3</v>
      </c>
      <c r="J666" s="129">
        <f t="shared" si="220"/>
        <v>1</v>
      </c>
      <c r="K666" s="129">
        <f t="shared" si="221"/>
        <v>1</v>
      </c>
      <c r="L666" s="129" t="str">
        <f t="shared" si="219"/>
        <v>No Growth</v>
      </c>
      <c r="M666" s="130" t="s">
        <v>336</v>
      </c>
      <c r="N666" s="130" t="s">
        <v>155</v>
      </c>
      <c r="O666" s="130" t="s">
        <v>36</v>
      </c>
      <c r="P666" s="130" t="s">
        <v>339</v>
      </c>
      <c r="Q666" s="130" t="s">
        <v>159</v>
      </c>
      <c r="R666" s="130" t="s">
        <v>56</v>
      </c>
      <c r="S666" s="129"/>
      <c r="T666" s="129"/>
      <c r="U666" s="129" t="str">
        <f>VLOOKUP(C666,'Surrogate NP'!A:B,2,FALSE)</f>
        <v>No Growth</v>
      </c>
      <c r="V666" t="str">
        <f t="shared" si="218"/>
        <v>MD-MontgomeryNo Growth</v>
      </c>
      <c r="W666">
        <f>VLOOKUP(V666,'NP Surrogates-Update 4.7'!A:C,2,FALSE)</f>
        <v>1</v>
      </c>
      <c r="X666">
        <f>VLOOKUP(V666,'NP Surrogates-Update 4.7'!A:C,3,FALSE)</f>
        <v>1</v>
      </c>
      <c r="Y666" t="s">
        <v>3049</v>
      </c>
    </row>
    <row r="667" spans="1:25" hidden="1" outlineLevel="2" x14ac:dyDescent="0.3">
      <c r="A667" s="130" t="s">
        <v>217</v>
      </c>
      <c r="B667" s="130" t="s">
        <v>16</v>
      </c>
      <c r="C667">
        <v>2102011000</v>
      </c>
      <c r="D667" s="131">
        <v>4.9639020000000005E-4</v>
      </c>
      <c r="E667" s="129">
        <f t="shared" si="216"/>
        <v>4.9639020000000005E-4</v>
      </c>
      <c r="F667" s="129">
        <f t="shared" si="217"/>
        <v>4.9639020000000005E-4</v>
      </c>
      <c r="G667" s="131">
        <v>1.5909942307692299E-6</v>
      </c>
      <c r="H667" s="129">
        <f t="shared" si="222"/>
        <v>1.5909942307692299E-6</v>
      </c>
      <c r="I667" s="129">
        <f t="shared" si="223"/>
        <v>1.5909942307692299E-6</v>
      </c>
      <c r="J667" s="129">
        <f t="shared" si="220"/>
        <v>1</v>
      </c>
      <c r="K667" s="129">
        <f t="shared" si="221"/>
        <v>1</v>
      </c>
      <c r="L667" s="129" t="str">
        <f t="shared" si="219"/>
        <v>No Growth</v>
      </c>
      <c r="M667" s="130" t="s">
        <v>34</v>
      </c>
      <c r="N667" s="130" t="s">
        <v>155</v>
      </c>
      <c r="O667" s="130" t="s">
        <v>36</v>
      </c>
      <c r="P667" s="130" t="s">
        <v>332</v>
      </c>
      <c r="Q667" s="130" t="s">
        <v>159</v>
      </c>
      <c r="R667" s="130" t="s">
        <v>56</v>
      </c>
      <c r="S667" s="129"/>
      <c r="T667" s="129"/>
      <c r="U667" s="129" t="str">
        <f>VLOOKUP(C667,'Surrogate NP'!A:B,2,FALSE)</f>
        <v>No Growth</v>
      </c>
      <c r="V667" t="str">
        <f t="shared" si="218"/>
        <v>MD-MontgomeryNo Growth</v>
      </c>
      <c r="W667">
        <f>VLOOKUP(V667,'NP Surrogates-Update 4.7'!A:C,2,FALSE)</f>
        <v>1</v>
      </c>
      <c r="X667">
        <f>VLOOKUP(V667,'NP Surrogates-Update 4.7'!A:C,3,FALSE)</f>
        <v>1</v>
      </c>
      <c r="Y667" t="s">
        <v>3049</v>
      </c>
    </row>
    <row r="668" spans="1:25" hidden="1" outlineLevel="2" x14ac:dyDescent="0.3">
      <c r="A668" s="130" t="s">
        <v>217</v>
      </c>
      <c r="B668" s="130" t="s">
        <v>16</v>
      </c>
      <c r="C668">
        <v>2102008000</v>
      </c>
      <c r="D668" s="131">
        <v>0.2748892</v>
      </c>
      <c r="E668" s="129">
        <f t="shared" si="216"/>
        <v>0.2748892</v>
      </c>
      <c r="F668" s="129">
        <f t="shared" si="217"/>
        <v>0.2748892</v>
      </c>
      <c r="G668" s="131">
        <v>8.5902875E-4</v>
      </c>
      <c r="H668" s="129">
        <f t="shared" si="222"/>
        <v>8.5902875E-4</v>
      </c>
      <c r="I668" s="129">
        <f t="shared" si="223"/>
        <v>8.5902875E-4</v>
      </c>
      <c r="J668" s="129">
        <f t="shared" si="220"/>
        <v>1</v>
      </c>
      <c r="K668" s="129">
        <f t="shared" si="221"/>
        <v>1</v>
      </c>
      <c r="L668" s="129" t="str">
        <f t="shared" si="219"/>
        <v>No Growth</v>
      </c>
      <c r="M668" s="130" t="s">
        <v>342</v>
      </c>
      <c r="N668" s="130" t="s">
        <v>155</v>
      </c>
      <c r="O668" s="130" t="s">
        <v>36</v>
      </c>
      <c r="P668" s="130" t="s">
        <v>171</v>
      </c>
      <c r="Q668" s="130" t="s">
        <v>159</v>
      </c>
      <c r="R668" s="130" t="s">
        <v>56</v>
      </c>
      <c r="S668" s="129"/>
      <c r="T668" s="129"/>
      <c r="U668" s="129" t="str">
        <f>VLOOKUP(C668,'Surrogate NP'!A:B,2,FALSE)</f>
        <v>No Growth</v>
      </c>
      <c r="V668" t="str">
        <f t="shared" si="218"/>
        <v>MD-MontgomeryNo Growth</v>
      </c>
      <c r="W668">
        <f>VLOOKUP(V668,'NP Surrogates-Update 4.7'!A:C,2,FALSE)</f>
        <v>1</v>
      </c>
      <c r="X668">
        <f>VLOOKUP(V668,'NP Surrogates-Update 4.7'!A:C,3,FALSE)</f>
        <v>1</v>
      </c>
      <c r="Y668" t="s">
        <v>3049</v>
      </c>
    </row>
    <row r="669" spans="1:25" hidden="1" outlineLevel="2" x14ac:dyDescent="0.3">
      <c r="A669" s="130" t="s">
        <v>217</v>
      </c>
      <c r="B669" s="130" t="s">
        <v>16</v>
      </c>
      <c r="C669">
        <v>2104004000</v>
      </c>
      <c r="D669" s="131">
        <v>2.3460008000000001</v>
      </c>
      <c r="E669" s="129">
        <f t="shared" si="216"/>
        <v>2.5389774594599182</v>
      </c>
      <c r="F669" s="129">
        <f t="shared" si="217"/>
        <v>2.6403837207076739</v>
      </c>
      <c r="G669" s="131">
        <v>7.4626891124206501E-6</v>
      </c>
      <c r="H669" s="129">
        <f t="shared" si="222"/>
        <v>8.0765528483165785E-6</v>
      </c>
      <c r="I669" s="129">
        <f t="shared" si="223"/>
        <v>8.3991287833908173E-6</v>
      </c>
      <c r="J669" s="129">
        <f t="shared" si="220"/>
        <v>1.0822577125548798</v>
      </c>
      <c r="K669" s="129">
        <f t="shared" si="221"/>
        <v>1.1254828731122657</v>
      </c>
      <c r="L669" s="129" t="str">
        <f t="shared" si="219"/>
        <v>Household</v>
      </c>
      <c r="M669" s="130" t="s">
        <v>161</v>
      </c>
      <c r="N669" s="130" t="s">
        <v>155</v>
      </c>
      <c r="O669" s="130" t="s">
        <v>162</v>
      </c>
      <c r="P669" s="130" t="s">
        <v>29</v>
      </c>
      <c r="Q669" s="130" t="s">
        <v>156</v>
      </c>
      <c r="R669" s="130" t="s">
        <v>56</v>
      </c>
      <c r="S669" s="129"/>
      <c r="T669" s="129"/>
      <c r="U669" s="129" t="str">
        <f>VLOOKUP(C669,'Surrogate NP'!A:B,2,FALSE)</f>
        <v>Household</v>
      </c>
      <c r="V669" t="str">
        <f t="shared" si="218"/>
        <v>MD-MontgomeryHousehold</v>
      </c>
      <c r="W669">
        <f>VLOOKUP(V669,'NP Surrogates-Update 4.7'!A:C,2,FALSE)</f>
        <v>1.0822577125548798</v>
      </c>
      <c r="X669">
        <f>VLOOKUP(V669,'NP Surrogates-Update 4.7'!A:C,3,FALSE)</f>
        <v>1.1254828731122657</v>
      </c>
      <c r="Y669" t="s">
        <v>3054</v>
      </c>
    </row>
    <row r="670" spans="1:25" hidden="1" outlineLevel="2" x14ac:dyDescent="0.3">
      <c r="A670" s="130" t="s">
        <v>217</v>
      </c>
      <c r="B670" s="130" t="s">
        <v>16</v>
      </c>
      <c r="C670">
        <v>2104009000</v>
      </c>
      <c r="D670" s="131">
        <v>13.9186611519251</v>
      </c>
      <c r="E670" s="129">
        <f t="shared" si="216"/>
        <v>15.063578380108927</v>
      </c>
      <c r="F670" s="129">
        <f t="shared" si="217"/>
        <v>15.665214743144739</v>
      </c>
      <c r="G670" s="131">
        <v>4.9937863795224699E-3</v>
      </c>
      <c r="H670" s="129">
        <f t="shared" si="222"/>
        <v>5.404563824089703E-3</v>
      </c>
      <c r="I670" s="129">
        <f t="shared" si="223"/>
        <v>5.6204210421338489E-3</v>
      </c>
      <c r="J670" s="129">
        <f t="shared" si="220"/>
        <v>1.0822577125548798</v>
      </c>
      <c r="K670" s="129">
        <f t="shared" si="221"/>
        <v>1.1254828731122657</v>
      </c>
      <c r="L670" s="129" t="str">
        <f t="shared" si="219"/>
        <v>Household</v>
      </c>
      <c r="M670" s="130" t="s">
        <v>164</v>
      </c>
      <c r="N670" s="130" t="s">
        <v>155</v>
      </c>
      <c r="O670" s="130" t="s">
        <v>162</v>
      </c>
      <c r="P670" s="130" t="s">
        <v>165</v>
      </c>
      <c r="Q670" s="130" t="s">
        <v>156</v>
      </c>
      <c r="R670" s="130" t="s">
        <v>56</v>
      </c>
      <c r="S670" s="129"/>
      <c r="T670" s="129"/>
      <c r="U670" s="129" t="str">
        <f>VLOOKUP(C670,'Surrogate NP'!A:B,2,FALSE)</f>
        <v>Household</v>
      </c>
      <c r="V670" t="str">
        <f t="shared" si="218"/>
        <v>MD-MontgomeryHousehold</v>
      </c>
      <c r="W670">
        <f>VLOOKUP(V670,'NP Surrogates-Update 4.7'!A:C,2,FALSE)</f>
        <v>1.0822577125548798</v>
      </c>
      <c r="X670">
        <f>VLOOKUP(V670,'NP Surrogates-Update 4.7'!A:C,3,FALSE)</f>
        <v>1.1254828731122657</v>
      </c>
      <c r="Y670" t="s">
        <v>3054</v>
      </c>
    </row>
    <row r="671" spans="1:25" hidden="1" outlineLevel="2" x14ac:dyDescent="0.3">
      <c r="A671" s="130" t="s">
        <v>217</v>
      </c>
      <c r="B671" s="130" t="s">
        <v>16</v>
      </c>
      <c r="C671">
        <v>2104011000</v>
      </c>
      <c r="D671" s="131">
        <v>2.5708489333333299E-2</v>
      </c>
      <c r="E671" s="129">
        <f t="shared" si="216"/>
        <v>2.7823210859134823E-2</v>
      </c>
      <c r="F671" s="129">
        <f t="shared" si="217"/>
        <v>2.8934464438255997E-2</v>
      </c>
      <c r="G671" s="131">
        <v>9.2237825513226006E-6</v>
      </c>
      <c r="H671" s="129">
        <f t="shared" si="222"/>
        <v>9.9825098050980106E-6</v>
      </c>
      <c r="I671" s="129">
        <f t="shared" si="223"/>
        <v>1.0381209286825345E-5</v>
      </c>
      <c r="J671" s="129">
        <f t="shared" si="220"/>
        <v>1.0822577125548798</v>
      </c>
      <c r="K671" s="129">
        <f t="shared" si="221"/>
        <v>1.1254828731122657</v>
      </c>
      <c r="L671" s="129" t="str">
        <f t="shared" si="219"/>
        <v>Household</v>
      </c>
      <c r="M671" s="130" t="s">
        <v>161</v>
      </c>
      <c r="N671" s="130" t="s">
        <v>155</v>
      </c>
      <c r="O671" s="130" t="s">
        <v>162</v>
      </c>
      <c r="P671" s="130" t="s">
        <v>332</v>
      </c>
      <c r="Q671" s="130" t="s">
        <v>344</v>
      </c>
      <c r="R671" s="130" t="s">
        <v>56</v>
      </c>
      <c r="S671" s="129"/>
      <c r="T671" s="129"/>
      <c r="U671" s="129" t="str">
        <f>VLOOKUP(C671,'Surrogate NP'!A:B,2,FALSE)</f>
        <v>Household</v>
      </c>
      <c r="V671" t="str">
        <f t="shared" si="218"/>
        <v>MD-MontgomeryHousehold</v>
      </c>
      <c r="W671">
        <f>VLOOKUP(V671,'NP Surrogates-Update 4.7'!A:C,2,FALSE)</f>
        <v>1.0822577125548798</v>
      </c>
      <c r="X671">
        <f>VLOOKUP(V671,'NP Surrogates-Update 4.7'!A:C,3,FALSE)</f>
        <v>1.1254828731122657</v>
      </c>
      <c r="Y671" t="s">
        <v>3054</v>
      </c>
    </row>
    <row r="672" spans="1:25" hidden="1" outlineLevel="2" x14ac:dyDescent="0.3">
      <c r="A672" s="130" t="s">
        <v>217</v>
      </c>
      <c r="B672" s="130" t="s">
        <v>16</v>
      </c>
      <c r="C672">
        <v>2104007000</v>
      </c>
      <c r="D672" s="131">
        <v>1.50008109993012</v>
      </c>
      <c r="E672" s="129">
        <f t="shared" si="216"/>
        <v>1.6234743398571796</v>
      </c>
      <c r="F672" s="129">
        <f t="shared" si="217"/>
        <v>1.6883155862507591</v>
      </c>
      <c r="G672" s="131">
        <v>4.08107913347369E-3</v>
      </c>
      <c r="H672" s="129">
        <f t="shared" si="222"/>
        <v>4.4167793677486866E-3</v>
      </c>
      <c r="I672" s="129">
        <f t="shared" si="223"/>
        <v>4.5931846685404844E-3</v>
      </c>
      <c r="J672" s="129">
        <f t="shared" si="220"/>
        <v>1.0822577125548798</v>
      </c>
      <c r="K672" s="129">
        <f t="shared" si="221"/>
        <v>1.1254828731122657</v>
      </c>
      <c r="L672" s="129" t="str">
        <f t="shared" si="219"/>
        <v>Household</v>
      </c>
      <c r="M672" s="130" t="s">
        <v>167</v>
      </c>
      <c r="N672" s="130" t="s">
        <v>155</v>
      </c>
      <c r="O672" s="130" t="s">
        <v>162</v>
      </c>
      <c r="P672" s="130" t="s">
        <v>31</v>
      </c>
      <c r="Q672" s="130" t="s">
        <v>156</v>
      </c>
      <c r="R672" s="130" t="s">
        <v>56</v>
      </c>
      <c r="S672" s="129"/>
      <c r="T672" s="129"/>
      <c r="U672" s="129" t="str">
        <f>VLOOKUP(C672,'Surrogate NP'!A:B,2,FALSE)</f>
        <v>Household</v>
      </c>
      <c r="V672" t="str">
        <f t="shared" si="218"/>
        <v>MD-MontgomeryHousehold</v>
      </c>
      <c r="W672">
        <f>VLOOKUP(V672,'NP Surrogates-Update 4.7'!A:C,2,FALSE)</f>
        <v>1.0822577125548798</v>
      </c>
      <c r="X672">
        <f>VLOOKUP(V672,'NP Surrogates-Update 4.7'!A:C,3,FALSE)</f>
        <v>1.1254828731122657</v>
      </c>
      <c r="Y672" t="s">
        <v>3054</v>
      </c>
    </row>
    <row r="673" spans="1:25" hidden="1" outlineLevel="2" x14ac:dyDescent="0.3">
      <c r="A673" s="130" t="s">
        <v>217</v>
      </c>
      <c r="B673" s="130" t="s">
        <v>16</v>
      </c>
      <c r="C673">
        <v>2104006000</v>
      </c>
      <c r="D673" s="131">
        <v>46.7214598286617</v>
      </c>
      <c r="E673" s="129">
        <f t="shared" si="216"/>
        <v>50.564660241392119</v>
      </c>
      <c r="F673" s="129">
        <f t="shared" si="217"/>
        <v>52.584202843961478</v>
      </c>
      <c r="G673" s="131">
        <v>0.12710911083478299</v>
      </c>
      <c r="H673" s="129">
        <f t="shared" si="222"/>
        <v>0.13756481553693692</v>
      </c>
      <c r="I673" s="129">
        <f t="shared" si="223"/>
        <v>0.14305912726107697</v>
      </c>
      <c r="J673" s="129">
        <f t="shared" si="220"/>
        <v>1.0822577125548798</v>
      </c>
      <c r="K673" s="129">
        <f t="shared" si="221"/>
        <v>1.1254828731122657</v>
      </c>
      <c r="L673" s="129" t="str">
        <f t="shared" si="219"/>
        <v>Household</v>
      </c>
      <c r="M673" s="130" t="s">
        <v>169</v>
      </c>
      <c r="N673" s="130" t="s">
        <v>155</v>
      </c>
      <c r="O673" s="130" t="s">
        <v>162</v>
      </c>
      <c r="P673" s="130" t="s">
        <v>33</v>
      </c>
      <c r="Q673" s="130" t="s">
        <v>156</v>
      </c>
      <c r="R673" s="130" t="s">
        <v>56</v>
      </c>
      <c r="S673" s="129"/>
      <c r="T673" s="129"/>
      <c r="U673" s="129" t="str">
        <f>VLOOKUP(C673,'Surrogate NP'!A:B,2,FALSE)</f>
        <v>Household</v>
      </c>
      <c r="V673" t="str">
        <f t="shared" si="218"/>
        <v>MD-MontgomeryHousehold</v>
      </c>
      <c r="W673">
        <f>VLOOKUP(V673,'NP Surrogates-Update 4.7'!A:C,2,FALSE)</f>
        <v>1.0822577125548798</v>
      </c>
      <c r="X673">
        <f>VLOOKUP(V673,'NP Surrogates-Update 4.7'!A:C,3,FALSE)</f>
        <v>1.1254828731122657</v>
      </c>
      <c r="Y673" t="s">
        <v>3054</v>
      </c>
    </row>
    <row r="674" spans="1:25" hidden="1" outlineLevel="2" x14ac:dyDescent="0.3">
      <c r="A674" s="130" t="s">
        <v>217</v>
      </c>
      <c r="B674" s="130" t="s">
        <v>16</v>
      </c>
      <c r="C674">
        <v>2104008100</v>
      </c>
      <c r="D674" s="131">
        <v>75.313741413877096</v>
      </c>
      <c r="E674" s="129">
        <f t="shared" si="216"/>
        <v>81.508877506532343</v>
      </c>
      <c r="F674" s="129">
        <f t="shared" si="217"/>
        <v>84.764326071324632</v>
      </c>
      <c r="G674" s="131">
        <v>2.7021329994191101E-2</v>
      </c>
      <c r="H674" s="129">
        <f t="shared" si="222"/>
        <v>2.9244042789703825E-2</v>
      </c>
      <c r="I674" s="129">
        <f t="shared" si="223"/>
        <v>3.0412044117176844E-2</v>
      </c>
      <c r="J674" s="129">
        <f t="shared" si="220"/>
        <v>1.0822577125548798</v>
      </c>
      <c r="K674" s="129">
        <f t="shared" si="221"/>
        <v>1.1254828731122657</v>
      </c>
      <c r="L674" s="129" t="str">
        <f t="shared" si="219"/>
        <v>Household</v>
      </c>
      <c r="M674" s="130" t="s">
        <v>164</v>
      </c>
      <c r="N674" s="130" t="s">
        <v>155</v>
      </c>
      <c r="O674" s="130" t="s">
        <v>162</v>
      </c>
      <c r="P674" s="130" t="s">
        <v>171</v>
      </c>
      <c r="Q674" s="130" t="s">
        <v>172</v>
      </c>
      <c r="R674" s="130" t="s">
        <v>56</v>
      </c>
      <c r="S674" s="129"/>
      <c r="T674" s="129"/>
      <c r="U674" s="129" t="str">
        <f>VLOOKUP(C674,'Surrogate NP'!A:B,2,FALSE)</f>
        <v>Household</v>
      </c>
      <c r="V674" t="str">
        <f t="shared" si="218"/>
        <v>MD-MontgomeryHousehold</v>
      </c>
      <c r="W674">
        <f>VLOOKUP(V674,'NP Surrogates-Update 4.7'!A:C,2,FALSE)</f>
        <v>1.0822577125548798</v>
      </c>
      <c r="X674">
        <f>VLOOKUP(V674,'NP Surrogates-Update 4.7'!A:C,3,FALSE)</f>
        <v>1.1254828731122657</v>
      </c>
      <c r="Y674" t="s">
        <v>3054</v>
      </c>
    </row>
    <row r="675" spans="1:25" hidden="1" outlineLevel="2" x14ac:dyDescent="0.3">
      <c r="A675" s="130" t="s">
        <v>217</v>
      </c>
      <c r="B675" s="130" t="s">
        <v>16</v>
      </c>
      <c r="C675">
        <v>2104008510</v>
      </c>
      <c r="D675" s="131">
        <v>1.2841453106049701</v>
      </c>
      <c r="E675" s="129">
        <f t="shared" si="216"/>
        <v>1.3897761664434105</v>
      </c>
      <c r="F675" s="129">
        <f t="shared" si="217"/>
        <v>1.4452835536733246</v>
      </c>
      <c r="G675" s="131">
        <v>4.6073018743902699E-4</v>
      </c>
      <c r="H675" s="129">
        <f t="shared" si="222"/>
        <v>4.9862879876274235E-4</v>
      </c>
      <c r="I675" s="129">
        <f t="shared" si="223"/>
        <v>5.1854393508842878E-4</v>
      </c>
      <c r="J675" s="129">
        <f t="shared" si="220"/>
        <v>1.0822577125548798</v>
      </c>
      <c r="K675" s="129">
        <f t="shared" si="221"/>
        <v>1.1254828731122657</v>
      </c>
      <c r="L675" s="129" t="str">
        <f t="shared" si="219"/>
        <v>Household</v>
      </c>
      <c r="M675" s="130" t="s">
        <v>164</v>
      </c>
      <c r="N675" s="130" t="s">
        <v>155</v>
      </c>
      <c r="O675" s="130" t="s">
        <v>162</v>
      </c>
      <c r="P675" s="130" t="s">
        <v>171</v>
      </c>
      <c r="Q675" s="130" t="s">
        <v>346</v>
      </c>
      <c r="R675" s="130" t="s">
        <v>56</v>
      </c>
      <c r="S675" s="129"/>
      <c r="T675" s="129"/>
      <c r="U675" s="129" t="str">
        <f>VLOOKUP(C675,'Surrogate NP'!A:B,2,FALSE)</f>
        <v>Household</v>
      </c>
      <c r="V675" t="str">
        <f t="shared" si="218"/>
        <v>MD-MontgomeryHousehold</v>
      </c>
      <c r="W675">
        <f>VLOOKUP(V675,'NP Surrogates-Update 4.7'!A:C,2,FALSE)</f>
        <v>1.0822577125548798</v>
      </c>
      <c r="X675">
        <f>VLOOKUP(V675,'NP Surrogates-Update 4.7'!A:C,3,FALSE)</f>
        <v>1.1254828731122657</v>
      </c>
      <c r="Y675" t="s">
        <v>3054</v>
      </c>
    </row>
    <row r="676" spans="1:25" hidden="1" outlineLevel="2" x14ac:dyDescent="0.3">
      <c r="A676" s="130" t="s">
        <v>217</v>
      </c>
      <c r="B676" s="130" t="s">
        <v>16</v>
      </c>
      <c r="C676">
        <v>2104008530</v>
      </c>
      <c r="D676" s="131">
        <v>1.95602954096535E-2</v>
      </c>
      <c r="E676" s="129">
        <f t="shared" si="216"/>
        <v>2.1169280566949313E-2</v>
      </c>
      <c r="F676" s="129">
        <f t="shared" si="217"/>
        <v>2.2014777476581485E-2</v>
      </c>
      <c r="G676" s="131">
        <v>7.0179118328958897E-6</v>
      </c>
      <c r="H676" s="129">
        <f t="shared" si="222"/>
        <v>7.5951892071817293E-6</v>
      </c>
      <c r="I676" s="129">
        <f t="shared" si="223"/>
        <v>7.8985395729362321E-6</v>
      </c>
      <c r="J676" s="129">
        <f t="shared" si="220"/>
        <v>1.0822577125548798</v>
      </c>
      <c r="K676" s="129">
        <f t="shared" si="221"/>
        <v>1.1254828731122657</v>
      </c>
      <c r="L676" s="129" t="str">
        <f t="shared" si="219"/>
        <v>Household</v>
      </c>
      <c r="M676" s="130" t="s">
        <v>164</v>
      </c>
      <c r="N676" s="130" t="s">
        <v>155</v>
      </c>
      <c r="O676" s="130" t="s">
        <v>162</v>
      </c>
      <c r="P676" s="130" t="s">
        <v>171</v>
      </c>
      <c r="Q676" s="130" t="s">
        <v>348</v>
      </c>
      <c r="R676" s="130" t="s">
        <v>56</v>
      </c>
      <c r="S676" s="129"/>
      <c r="T676" s="129"/>
      <c r="U676" s="129" t="str">
        <f>VLOOKUP(C676,'Surrogate NP'!A:B,2,FALSE)</f>
        <v>Household</v>
      </c>
      <c r="V676" t="str">
        <f t="shared" si="218"/>
        <v>MD-MontgomeryHousehold</v>
      </c>
      <c r="W676">
        <f>VLOOKUP(V676,'NP Surrogates-Update 4.7'!A:C,2,FALSE)</f>
        <v>1.0822577125548798</v>
      </c>
      <c r="X676">
        <f>VLOOKUP(V676,'NP Surrogates-Update 4.7'!A:C,3,FALSE)</f>
        <v>1.1254828731122657</v>
      </c>
      <c r="Y676" t="s">
        <v>3054</v>
      </c>
    </row>
    <row r="677" spans="1:25" hidden="1" outlineLevel="2" x14ac:dyDescent="0.3">
      <c r="A677" s="130" t="s">
        <v>217</v>
      </c>
      <c r="B677" s="130" t="s">
        <v>16</v>
      </c>
      <c r="C677">
        <v>2104008620</v>
      </c>
      <c r="D677" s="131">
        <v>4.59848015020125</v>
      </c>
      <c r="E677" s="129">
        <f t="shared" si="216"/>
        <v>4.9767406085858248</v>
      </c>
      <c r="F677" s="129">
        <f t="shared" si="217"/>
        <v>5.1755106513982261</v>
      </c>
      <c r="G677" s="131">
        <v>1.64985894044869E-3</v>
      </c>
      <c r="H677" s="129">
        <f t="shared" si="222"/>
        <v>1.7855725629282169E-3</v>
      </c>
      <c r="I677" s="129">
        <f t="shared" si="223"/>
        <v>1.8568879805261501E-3</v>
      </c>
      <c r="J677" s="129">
        <f t="shared" si="220"/>
        <v>1.0822577125548798</v>
      </c>
      <c r="K677" s="129">
        <f t="shared" si="221"/>
        <v>1.1254828731122657</v>
      </c>
      <c r="L677" s="129" t="str">
        <f t="shared" si="219"/>
        <v>Household</v>
      </c>
      <c r="M677" s="130" t="s">
        <v>164</v>
      </c>
      <c r="N677" s="130" t="s">
        <v>155</v>
      </c>
      <c r="O677" s="130" t="s">
        <v>162</v>
      </c>
      <c r="P677" s="130" t="s">
        <v>171</v>
      </c>
      <c r="Q677" s="130" t="s">
        <v>350</v>
      </c>
      <c r="R677" s="130" t="s">
        <v>56</v>
      </c>
      <c r="S677" s="129"/>
      <c r="T677" s="129"/>
      <c r="U677" s="129" t="str">
        <f>VLOOKUP(C677,'Surrogate NP'!A:B,2,FALSE)</f>
        <v>Household</v>
      </c>
      <c r="V677" t="str">
        <f t="shared" si="218"/>
        <v>MD-MontgomeryHousehold</v>
      </c>
      <c r="W677">
        <f>VLOOKUP(V677,'NP Surrogates-Update 4.7'!A:C,2,FALSE)</f>
        <v>1.0822577125548798</v>
      </c>
      <c r="X677">
        <f>VLOOKUP(V677,'NP Surrogates-Update 4.7'!A:C,3,FALSE)</f>
        <v>1.1254828731122657</v>
      </c>
      <c r="Y677" t="s">
        <v>3054</v>
      </c>
    </row>
    <row r="678" spans="1:25" hidden="1" outlineLevel="2" x14ac:dyDescent="0.3">
      <c r="A678" s="130" t="s">
        <v>217</v>
      </c>
      <c r="B678" s="130" t="s">
        <v>16</v>
      </c>
      <c r="C678">
        <v>2104008610</v>
      </c>
      <c r="D678" s="131">
        <v>7.1976207557284697</v>
      </c>
      <c r="E678" s="129">
        <f t="shared" si="216"/>
        <v>7.7896805749322189</v>
      </c>
      <c r="F678" s="129">
        <f t="shared" si="217"/>
        <v>8.1007988877297556</v>
      </c>
      <c r="G678" s="131">
        <v>2.58238778159735E-3</v>
      </c>
      <c r="H678" s="129">
        <f t="shared" si="222"/>
        <v>2.7948090934412184E-3</v>
      </c>
      <c r="I678" s="129">
        <f t="shared" si="223"/>
        <v>2.9064332199221954E-3</v>
      </c>
      <c r="J678" s="129">
        <f t="shared" si="220"/>
        <v>1.0822577125548798</v>
      </c>
      <c r="K678" s="129">
        <f t="shared" si="221"/>
        <v>1.1254828731122657</v>
      </c>
      <c r="L678" s="129" t="str">
        <f t="shared" si="219"/>
        <v>Household</v>
      </c>
      <c r="M678" s="130" t="s">
        <v>164</v>
      </c>
      <c r="N678" s="130" t="s">
        <v>155</v>
      </c>
      <c r="O678" s="130" t="s">
        <v>162</v>
      </c>
      <c r="P678" s="130" t="s">
        <v>171</v>
      </c>
      <c r="Q678" s="130" t="s">
        <v>352</v>
      </c>
      <c r="R678" s="130" t="s">
        <v>56</v>
      </c>
      <c r="S678" s="129"/>
      <c r="T678" s="129"/>
      <c r="U678" s="129" t="str">
        <f>VLOOKUP(C678,'Surrogate NP'!A:B,2,FALSE)</f>
        <v>Household</v>
      </c>
      <c r="V678" t="str">
        <f t="shared" si="218"/>
        <v>MD-MontgomeryHousehold</v>
      </c>
      <c r="W678">
        <f>VLOOKUP(V678,'NP Surrogates-Update 4.7'!A:C,2,FALSE)</f>
        <v>1.0822577125548798</v>
      </c>
      <c r="X678">
        <f>VLOOKUP(V678,'NP Surrogates-Update 4.7'!A:C,3,FALSE)</f>
        <v>1.1254828731122657</v>
      </c>
      <c r="Y678" t="s">
        <v>3054</v>
      </c>
    </row>
    <row r="679" spans="1:25" hidden="1" outlineLevel="2" x14ac:dyDescent="0.3">
      <c r="A679" s="130" t="s">
        <v>217</v>
      </c>
      <c r="B679" s="130" t="s">
        <v>16</v>
      </c>
      <c r="C679">
        <v>2104008630</v>
      </c>
      <c r="D679" s="131">
        <v>6.5200999560863001E-3</v>
      </c>
      <c r="E679" s="129">
        <f t="shared" si="216"/>
        <v>7.0564284641031309E-3</v>
      </c>
      <c r="F679" s="129">
        <f t="shared" si="217"/>
        <v>7.338260831555166E-3</v>
      </c>
      <c r="G679" s="131">
        <v>2.3393044775233599E-6</v>
      </c>
      <c r="H679" s="129">
        <f t="shared" si="222"/>
        <v>2.5317303128138196E-6</v>
      </c>
      <c r="I679" s="129">
        <f t="shared" si="223"/>
        <v>2.6328471244473785E-6</v>
      </c>
      <c r="J679" s="129">
        <f t="shared" si="220"/>
        <v>1.0822577125548798</v>
      </c>
      <c r="K679" s="129">
        <f t="shared" si="221"/>
        <v>1.1254828731122657</v>
      </c>
      <c r="L679" s="129" t="str">
        <f t="shared" si="219"/>
        <v>Household</v>
      </c>
      <c r="M679" s="130" t="s">
        <v>164</v>
      </c>
      <c r="N679" s="130" t="s">
        <v>155</v>
      </c>
      <c r="O679" s="130" t="s">
        <v>162</v>
      </c>
      <c r="P679" s="130" t="s">
        <v>171</v>
      </c>
      <c r="Q679" s="130" t="s">
        <v>354</v>
      </c>
      <c r="R679" s="130" t="s">
        <v>56</v>
      </c>
      <c r="S679" s="129"/>
      <c r="T679" s="129"/>
      <c r="U679" s="129" t="str">
        <f>VLOOKUP(C679,'Surrogate NP'!A:B,2,FALSE)</f>
        <v>Household</v>
      </c>
      <c r="V679" t="str">
        <f t="shared" si="218"/>
        <v>MD-MontgomeryHousehold</v>
      </c>
      <c r="W679">
        <f>VLOOKUP(V679,'NP Surrogates-Update 4.7'!A:C,2,FALSE)</f>
        <v>1.0822577125548798</v>
      </c>
      <c r="X679">
        <f>VLOOKUP(V679,'NP Surrogates-Update 4.7'!A:C,3,FALSE)</f>
        <v>1.1254828731122657</v>
      </c>
      <c r="Y679" t="s">
        <v>3054</v>
      </c>
    </row>
    <row r="680" spans="1:25" hidden="1" outlineLevel="2" x14ac:dyDescent="0.3">
      <c r="A680" s="130" t="s">
        <v>217</v>
      </c>
      <c r="B680" s="130" t="s">
        <v>16</v>
      </c>
      <c r="C680">
        <v>2104008700</v>
      </c>
      <c r="D680" s="131">
        <v>171.5771</v>
      </c>
      <c r="E680" s="129">
        <f t="shared" si="216"/>
        <v>185.69063977279987</v>
      </c>
      <c r="F680" s="129">
        <f t="shared" si="217"/>
        <v>193.10708746827052</v>
      </c>
      <c r="G680" s="131">
        <v>6.1559037587423197E-2</v>
      </c>
      <c r="H680" s="129">
        <f t="shared" si="222"/>
        <v>6.6622743206444499E-2</v>
      </c>
      <c r="I680" s="129">
        <f t="shared" si="223"/>
        <v>6.9283642489919015E-2</v>
      </c>
      <c r="J680" s="129">
        <f t="shared" si="220"/>
        <v>1.0822577125548798</v>
      </c>
      <c r="K680" s="129">
        <f t="shared" si="221"/>
        <v>1.1254828731122657</v>
      </c>
      <c r="L680" s="129" t="str">
        <f t="shared" si="219"/>
        <v>Household</v>
      </c>
      <c r="M680" s="130" t="s">
        <v>164</v>
      </c>
      <c r="N680" s="130" t="s">
        <v>155</v>
      </c>
      <c r="O680" s="130" t="s">
        <v>162</v>
      </c>
      <c r="P680" s="130" t="s">
        <v>171</v>
      </c>
      <c r="Q680" s="130" t="s">
        <v>356</v>
      </c>
      <c r="R680" s="130" t="s">
        <v>56</v>
      </c>
      <c r="S680" s="129"/>
      <c r="T680" s="129"/>
      <c r="U680" s="129" t="str">
        <f>VLOOKUP(C680,'Surrogate NP'!A:B,2,FALSE)</f>
        <v>Household</v>
      </c>
      <c r="V680" t="str">
        <f t="shared" si="218"/>
        <v>MD-MontgomeryHousehold</v>
      </c>
      <c r="W680">
        <f>VLOOKUP(V680,'NP Surrogates-Update 4.7'!A:C,2,FALSE)</f>
        <v>1.0822577125548798</v>
      </c>
      <c r="X680">
        <f>VLOOKUP(V680,'NP Surrogates-Update 4.7'!A:C,3,FALSE)</f>
        <v>1.1254828731122657</v>
      </c>
      <c r="Y680" t="s">
        <v>3054</v>
      </c>
    </row>
    <row r="681" spans="1:25" hidden="1" outlineLevel="2" x14ac:dyDescent="0.3">
      <c r="A681" s="130" t="s">
        <v>217</v>
      </c>
      <c r="B681" s="130" t="s">
        <v>16</v>
      </c>
      <c r="C681">
        <v>2104008230</v>
      </c>
      <c r="D681" s="131">
        <v>16.266643150016002</v>
      </c>
      <c r="E681" s="129">
        <f t="shared" si="216"/>
        <v>17.604700006482823</v>
      </c>
      <c r="F681" s="129">
        <f t="shared" si="217"/>
        <v>18.307828268371967</v>
      </c>
      <c r="G681" s="131">
        <v>5.8362036489312099E-3</v>
      </c>
      <c r="H681" s="129">
        <f t="shared" si="222"/>
        <v>6.3162764110967339E-3</v>
      </c>
      <c r="I681" s="129">
        <f t="shared" si="223"/>
        <v>6.5685472508673869E-3</v>
      </c>
      <c r="J681" s="129">
        <f t="shared" si="220"/>
        <v>1.0822577125548798</v>
      </c>
      <c r="K681" s="129">
        <f t="shared" si="221"/>
        <v>1.1254828731122657</v>
      </c>
      <c r="L681" s="129" t="str">
        <f t="shared" si="219"/>
        <v>Household</v>
      </c>
      <c r="M681" s="130" t="s">
        <v>164</v>
      </c>
      <c r="N681" s="130" t="s">
        <v>155</v>
      </c>
      <c r="O681" s="130" t="s">
        <v>162</v>
      </c>
      <c r="P681" s="130" t="s">
        <v>171</v>
      </c>
      <c r="Q681" s="130" t="s">
        <v>174</v>
      </c>
      <c r="R681" s="130" t="s">
        <v>56</v>
      </c>
      <c r="S681" s="129"/>
      <c r="T681" s="129"/>
      <c r="U681" s="129" t="str">
        <f>VLOOKUP(C681,'Surrogate NP'!A:B,2,FALSE)</f>
        <v>Household</v>
      </c>
      <c r="V681" t="str">
        <f t="shared" si="218"/>
        <v>MD-MontgomeryHousehold</v>
      </c>
      <c r="W681">
        <f>VLOOKUP(V681,'NP Surrogates-Update 4.7'!A:C,2,FALSE)</f>
        <v>1.0822577125548798</v>
      </c>
      <c r="X681">
        <f>VLOOKUP(V681,'NP Surrogates-Update 4.7'!A:C,3,FALSE)</f>
        <v>1.1254828731122657</v>
      </c>
      <c r="Y681" t="s">
        <v>3054</v>
      </c>
    </row>
    <row r="682" spans="1:25" hidden="1" outlineLevel="2" x14ac:dyDescent="0.3">
      <c r="A682" s="130" t="s">
        <v>217</v>
      </c>
      <c r="B682" s="130" t="s">
        <v>16</v>
      </c>
      <c r="C682">
        <v>2104008220</v>
      </c>
      <c r="D682" s="131">
        <v>19.055215642711001</v>
      </c>
      <c r="E682" s="129">
        <f t="shared" si="216"/>
        <v>20.622654093720371</v>
      </c>
      <c r="F682" s="129">
        <f t="shared" si="217"/>
        <v>21.446318849332165</v>
      </c>
      <c r="G682" s="131">
        <v>6.8366975312328998E-3</v>
      </c>
      <c r="H682" s="129">
        <f t="shared" si="222"/>
        <v>7.3990686315817122E-3</v>
      </c>
      <c r="I682" s="129">
        <f t="shared" si="223"/>
        <v>7.6945859800515376E-3</v>
      </c>
      <c r="J682" s="129">
        <f t="shared" si="220"/>
        <v>1.0822577125548798</v>
      </c>
      <c r="K682" s="129">
        <f t="shared" si="221"/>
        <v>1.1254828731122657</v>
      </c>
      <c r="L682" s="129" t="str">
        <f t="shared" si="219"/>
        <v>Household</v>
      </c>
      <c r="M682" s="130" t="s">
        <v>164</v>
      </c>
      <c r="N682" s="130" t="s">
        <v>155</v>
      </c>
      <c r="O682" s="130" t="s">
        <v>162</v>
      </c>
      <c r="P682" s="130" t="s">
        <v>171</v>
      </c>
      <c r="Q682" s="130" t="s">
        <v>176</v>
      </c>
      <c r="R682" s="130" t="s">
        <v>56</v>
      </c>
      <c r="S682" s="129"/>
      <c r="T682" s="129"/>
      <c r="U682" s="129" t="str">
        <f>VLOOKUP(C682,'Surrogate NP'!A:B,2,FALSE)</f>
        <v>Household</v>
      </c>
      <c r="V682" t="str">
        <f t="shared" si="218"/>
        <v>MD-MontgomeryHousehold</v>
      </c>
      <c r="W682">
        <f>VLOOKUP(V682,'NP Surrogates-Update 4.7'!A:C,2,FALSE)</f>
        <v>1.0822577125548798</v>
      </c>
      <c r="X682">
        <f>VLOOKUP(V682,'NP Surrogates-Update 4.7'!A:C,3,FALSE)</f>
        <v>1.1254828731122657</v>
      </c>
      <c r="Y682" t="s">
        <v>3054</v>
      </c>
    </row>
    <row r="683" spans="1:25" hidden="1" outlineLevel="2" x14ac:dyDescent="0.3">
      <c r="A683" s="130" t="s">
        <v>217</v>
      </c>
      <c r="B683" s="130" t="s">
        <v>16</v>
      </c>
      <c r="C683">
        <v>2104008210</v>
      </c>
      <c r="D683" s="131">
        <v>63.633567822121897</v>
      </c>
      <c r="E683" s="129">
        <f t="shared" si="216"/>
        <v>68.867919552875449</v>
      </c>
      <c r="F683" s="129">
        <f t="shared" si="217"/>
        <v>71.618490738825969</v>
      </c>
      <c r="G683" s="131">
        <v>2.28306760831361E-2</v>
      </c>
      <c r="H683" s="129">
        <f t="shared" si="222"/>
        <v>2.4708675273816278E-2</v>
      </c>
      <c r="I683" s="129">
        <f t="shared" si="223"/>
        <v>2.5695534913143508E-2</v>
      </c>
      <c r="J683" s="129">
        <f t="shared" si="220"/>
        <v>1.0822577125548798</v>
      </c>
      <c r="K683" s="129">
        <f t="shared" si="221"/>
        <v>1.1254828731122657</v>
      </c>
      <c r="L683" s="129" t="str">
        <f t="shared" si="219"/>
        <v>Household</v>
      </c>
      <c r="M683" s="130" t="s">
        <v>164</v>
      </c>
      <c r="N683" s="130" t="s">
        <v>155</v>
      </c>
      <c r="O683" s="130" t="s">
        <v>162</v>
      </c>
      <c r="P683" s="130" t="s">
        <v>171</v>
      </c>
      <c r="Q683" s="130" t="s">
        <v>178</v>
      </c>
      <c r="R683" s="130" t="s">
        <v>56</v>
      </c>
      <c r="S683" s="129"/>
      <c r="T683" s="129"/>
      <c r="U683" s="129" t="str">
        <f>VLOOKUP(C683,'Surrogate NP'!A:B,2,FALSE)</f>
        <v>Household</v>
      </c>
      <c r="V683" t="str">
        <f t="shared" si="218"/>
        <v>MD-MontgomeryHousehold</v>
      </c>
      <c r="W683">
        <f>VLOOKUP(V683,'NP Surrogates-Update 4.7'!A:C,2,FALSE)</f>
        <v>1.0822577125548798</v>
      </c>
      <c r="X683">
        <f>VLOOKUP(V683,'NP Surrogates-Update 4.7'!A:C,3,FALSE)</f>
        <v>1.1254828731122657</v>
      </c>
      <c r="Y683" t="s">
        <v>3054</v>
      </c>
    </row>
    <row r="684" spans="1:25" hidden="1" outlineLevel="2" x14ac:dyDescent="0.3">
      <c r="A684" s="130" t="s">
        <v>217</v>
      </c>
      <c r="B684" s="130" t="s">
        <v>16</v>
      </c>
      <c r="C684">
        <v>2104008330</v>
      </c>
      <c r="D684" s="131">
        <v>29.821633672269702</v>
      </c>
      <c r="E684" s="129">
        <f t="shared" si="216"/>
        <v>32.274693042800187</v>
      </c>
      <c r="F684" s="129">
        <f t="shared" si="217"/>
        <v>33.563737946367588</v>
      </c>
      <c r="G684" s="131">
        <v>1.0699510996220501E-2</v>
      </c>
      <c r="H684" s="129">
        <f t="shared" si="222"/>
        <v>1.1579628296225383E-2</v>
      </c>
      <c r="I684" s="129">
        <f t="shared" si="223"/>
        <v>1.204211637692253E-2</v>
      </c>
      <c r="J684" s="129">
        <f t="shared" si="220"/>
        <v>1.0822577125548798</v>
      </c>
      <c r="K684" s="129">
        <f t="shared" si="221"/>
        <v>1.1254828731122657</v>
      </c>
      <c r="L684" s="129" t="str">
        <f t="shared" si="219"/>
        <v>Household</v>
      </c>
      <c r="M684" s="130" t="s">
        <v>164</v>
      </c>
      <c r="N684" s="130" t="s">
        <v>155</v>
      </c>
      <c r="O684" s="130" t="s">
        <v>162</v>
      </c>
      <c r="P684" s="130" t="s">
        <v>171</v>
      </c>
      <c r="Q684" s="130" t="s">
        <v>180</v>
      </c>
      <c r="R684" s="130" t="s">
        <v>56</v>
      </c>
      <c r="S684" s="129"/>
      <c r="T684" s="129"/>
      <c r="U684" s="129" t="str">
        <f>VLOOKUP(C684,'Surrogate NP'!A:B,2,FALSE)</f>
        <v>Household</v>
      </c>
      <c r="V684" t="str">
        <f t="shared" si="218"/>
        <v>MD-MontgomeryHousehold</v>
      </c>
      <c r="W684">
        <f>VLOOKUP(V684,'NP Surrogates-Update 4.7'!A:C,2,FALSE)</f>
        <v>1.0822577125548798</v>
      </c>
      <c r="X684">
        <f>VLOOKUP(V684,'NP Surrogates-Update 4.7'!A:C,3,FALSE)</f>
        <v>1.1254828731122657</v>
      </c>
      <c r="Y684" t="s">
        <v>3054</v>
      </c>
    </row>
    <row r="685" spans="1:25" hidden="1" outlineLevel="2" x14ac:dyDescent="0.3">
      <c r="A685" s="130" t="s">
        <v>217</v>
      </c>
      <c r="B685" s="130" t="s">
        <v>16</v>
      </c>
      <c r="C685">
        <v>2104008320</v>
      </c>
      <c r="D685" s="131">
        <v>34.9339155138154</v>
      </c>
      <c r="E685" s="129">
        <f t="shared" si="216"/>
        <v>37.807499494567281</v>
      </c>
      <c r="F685" s="129">
        <f t="shared" si="217"/>
        <v>39.317523601550107</v>
      </c>
      <c r="G685" s="131">
        <v>1.25337135211565E-2</v>
      </c>
      <c r="H685" s="129">
        <f t="shared" si="222"/>
        <v>1.3564708125225002E-2</v>
      </c>
      <c r="I685" s="129">
        <f t="shared" si="223"/>
        <v>1.4106479904557269E-2</v>
      </c>
      <c r="J685" s="129">
        <f t="shared" si="220"/>
        <v>1.0822577125548798</v>
      </c>
      <c r="K685" s="129">
        <f t="shared" si="221"/>
        <v>1.1254828731122657</v>
      </c>
      <c r="L685" s="129" t="str">
        <f t="shared" si="219"/>
        <v>Household</v>
      </c>
      <c r="M685" s="130" t="s">
        <v>164</v>
      </c>
      <c r="N685" s="130" t="s">
        <v>155</v>
      </c>
      <c r="O685" s="130" t="s">
        <v>162</v>
      </c>
      <c r="P685" s="130" t="s">
        <v>171</v>
      </c>
      <c r="Q685" s="130" t="s">
        <v>182</v>
      </c>
      <c r="R685" s="130" t="s">
        <v>56</v>
      </c>
      <c r="S685" s="129"/>
      <c r="T685" s="129"/>
      <c r="U685" s="129" t="str">
        <f>VLOOKUP(C685,'Surrogate NP'!A:B,2,FALSE)</f>
        <v>Household</v>
      </c>
      <c r="V685" t="str">
        <f t="shared" si="218"/>
        <v>MD-MontgomeryHousehold</v>
      </c>
      <c r="W685">
        <f>VLOOKUP(V685,'NP Surrogates-Update 4.7'!A:C,2,FALSE)</f>
        <v>1.0822577125548798</v>
      </c>
      <c r="X685">
        <f>VLOOKUP(V685,'NP Surrogates-Update 4.7'!A:C,3,FALSE)</f>
        <v>1.1254828731122657</v>
      </c>
      <c r="Y685" t="s">
        <v>3054</v>
      </c>
    </row>
    <row r="686" spans="1:25" hidden="1" outlineLevel="2" x14ac:dyDescent="0.3">
      <c r="A686" s="130" t="s">
        <v>217</v>
      </c>
      <c r="B686" s="130" t="s">
        <v>16</v>
      </c>
      <c r="C686">
        <v>2104008310</v>
      </c>
      <c r="D686" s="131">
        <v>116.659417224725</v>
      </c>
      <c r="E686" s="129">
        <f t="shared" si="216"/>
        <v>126.25555403361622</v>
      </c>
      <c r="F686" s="129">
        <f t="shared" si="217"/>
        <v>131.29817607368602</v>
      </c>
      <c r="G686" s="131">
        <v>4.1855477507567899E-2</v>
      </c>
      <c r="H686" s="129">
        <f t="shared" si="222"/>
        <v>4.5298413345232658E-2</v>
      </c>
      <c r="I686" s="129">
        <f t="shared" si="223"/>
        <v>4.7107623080703334E-2</v>
      </c>
      <c r="J686" s="129">
        <f t="shared" si="220"/>
        <v>1.0822577125548798</v>
      </c>
      <c r="K686" s="129">
        <f t="shared" si="221"/>
        <v>1.1254828731122657</v>
      </c>
      <c r="L686" s="129" t="str">
        <f t="shared" si="219"/>
        <v>Household</v>
      </c>
      <c r="M686" s="130" t="s">
        <v>164</v>
      </c>
      <c r="N686" s="130" t="s">
        <v>155</v>
      </c>
      <c r="O686" s="130" t="s">
        <v>162</v>
      </c>
      <c r="P686" s="130" t="s">
        <v>171</v>
      </c>
      <c r="Q686" s="130" t="s">
        <v>184</v>
      </c>
      <c r="R686" s="130" t="s">
        <v>56</v>
      </c>
      <c r="S686" s="129"/>
      <c r="T686" s="129"/>
      <c r="U686" s="129" t="str">
        <f>VLOOKUP(C686,'Surrogate NP'!A:B,2,FALSE)</f>
        <v>Household</v>
      </c>
      <c r="V686" t="str">
        <f t="shared" si="218"/>
        <v>MD-MontgomeryHousehold</v>
      </c>
      <c r="W686">
        <f>VLOOKUP(V686,'NP Surrogates-Update 4.7'!A:C,2,FALSE)</f>
        <v>1.0822577125548798</v>
      </c>
      <c r="X686">
        <f>VLOOKUP(V686,'NP Surrogates-Update 4.7'!A:C,3,FALSE)</f>
        <v>1.1254828731122657</v>
      </c>
      <c r="Y686" t="s">
        <v>3054</v>
      </c>
    </row>
    <row r="687" spans="1:25" hidden="1" outlineLevel="2" x14ac:dyDescent="0.3">
      <c r="A687" s="130" t="s">
        <v>217</v>
      </c>
      <c r="B687" s="130" t="s">
        <v>16</v>
      </c>
      <c r="C687">
        <v>2104008400</v>
      </c>
      <c r="D687" s="131">
        <v>4.3978660800257101</v>
      </c>
      <c r="E687" s="129">
        <f t="shared" si="216"/>
        <v>4.7596244838913213</v>
      </c>
      <c r="F687" s="129">
        <f t="shared" si="217"/>
        <v>4.9497229513103136</v>
      </c>
      <c r="G687" s="131">
        <v>1.57788191620418E-3</v>
      </c>
      <c r="H687" s="129">
        <f t="shared" si="222"/>
        <v>1.7076748733128463E-3</v>
      </c>
      <c r="I687" s="129">
        <f t="shared" si="223"/>
        <v>1.7758790724813677E-3</v>
      </c>
      <c r="J687" s="129">
        <f t="shared" si="220"/>
        <v>1.0822577125548798</v>
      </c>
      <c r="K687" s="129">
        <f t="shared" si="221"/>
        <v>1.1254828731122657</v>
      </c>
      <c r="L687" s="129" t="str">
        <f t="shared" si="219"/>
        <v>Household</v>
      </c>
      <c r="M687" s="130" t="s">
        <v>164</v>
      </c>
      <c r="N687" s="130" t="s">
        <v>155</v>
      </c>
      <c r="O687" s="130" t="s">
        <v>162</v>
      </c>
      <c r="P687" s="130" t="s">
        <v>171</v>
      </c>
      <c r="Q687" s="130" t="s">
        <v>358</v>
      </c>
      <c r="R687" s="130" t="s">
        <v>56</v>
      </c>
      <c r="S687" s="129"/>
      <c r="T687" s="129"/>
      <c r="U687" s="129" t="str">
        <f>VLOOKUP(C687,'Surrogate NP'!A:B,2,FALSE)</f>
        <v>Household</v>
      </c>
      <c r="V687" t="str">
        <f t="shared" si="218"/>
        <v>MD-MontgomeryHousehold</v>
      </c>
      <c r="W687">
        <f>VLOOKUP(V687,'NP Surrogates-Update 4.7'!A:C,2,FALSE)</f>
        <v>1.0822577125548798</v>
      </c>
      <c r="X687">
        <f>VLOOKUP(V687,'NP Surrogates-Update 4.7'!A:C,3,FALSE)</f>
        <v>1.1254828731122657</v>
      </c>
      <c r="Y687" t="s">
        <v>3054</v>
      </c>
    </row>
    <row r="688" spans="1:25" hidden="1" outlineLevel="2" x14ac:dyDescent="0.3">
      <c r="A688" s="130" t="s">
        <v>217</v>
      </c>
      <c r="B688" s="130" t="s">
        <v>16</v>
      </c>
      <c r="C688">
        <v>2501080050</v>
      </c>
      <c r="D688" s="131">
        <v>22.735679285714301</v>
      </c>
      <c r="E688" s="129">
        <f t="shared" si="216"/>
        <v>22.735679285714301</v>
      </c>
      <c r="F688" s="129">
        <f t="shared" si="217"/>
        <v>22.735679285714301</v>
      </c>
      <c r="G688" s="131">
        <v>7.8817021523809594E-2</v>
      </c>
      <c r="H688" s="129">
        <f t="shared" si="222"/>
        <v>7.8817021523809594E-2</v>
      </c>
      <c r="I688" s="129">
        <f t="shared" si="223"/>
        <v>7.8817021523809594E-2</v>
      </c>
      <c r="J688" s="129">
        <f t="shared" si="220"/>
        <v>1</v>
      </c>
      <c r="K688" s="129">
        <f t="shared" si="221"/>
        <v>1</v>
      </c>
      <c r="L688" s="129" t="str">
        <f t="shared" si="219"/>
        <v>No Growth</v>
      </c>
      <c r="M688" s="130" t="s">
        <v>17</v>
      </c>
      <c r="N688" s="130" t="s">
        <v>186</v>
      </c>
      <c r="O688" s="130" t="s">
        <v>187</v>
      </c>
      <c r="P688" s="130" t="s">
        <v>188</v>
      </c>
      <c r="Q688" s="130" t="s">
        <v>189</v>
      </c>
      <c r="R688" s="130" t="s">
        <v>56</v>
      </c>
      <c r="S688" s="129"/>
      <c r="T688" s="129"/>
      <c r="U688" s="129" t="str">
        <f>VLOOKUP(C688,'Surrogate NP'!A:B,2,FALSE)</f>
        <v>No Growth</v>
      </c>
      <c r="V688" t="str">
        <f t="shared" si="218"/>
        <v>MD-MontgomeryNo Growth</v>
      </c>
      <c r="W688">
        <f>VLOOKUP(V688,'NP Surrogates-Update 4.7'!A:C,2,FALSE)</f>
        <v>1</v>
      </c>
      <c r="X688">
        <f>VLOOKUP(V688,'NP Surrogates-Update 4.7'!A:C,3,FALSE)</f>
        <v>1</v>
      </c>
      <c r="Y688" t="s">
        <v>3049</v>
      </c>
    </row>
    <row r="689" spans="1:25" hidden="1" outlineLevel="2" x14ac:dyDescent="0.3">
      <c r="A689" s="130" t="s">
        <v>217</v>
      </c>
      <c r="B689" s="130" t="s">
        <v>16</v>
      </c>
      <c r="C689">
        <v>2501080100</v>
      </c>
      <c r="D689" s="131">
        <v>5.6864091428571399E-2</v>
      </c>
      <c r="E689" s="129">
        <f t="shared" si="216"/>
        <v>5.6864091428571399E-2</v>
      </c>
      <c r="F689" s="129">
        <f t="shared" si="217"/>
        <v>5.6864091428571399E-2</v>
      </c>
      <c r="G689" s="131">
        <v>1.9712885028571399E-4</v>
      </c>
      <c r="H689" s="129">
        <f t="shared" si="222"/>
        <v>1.9712885028571399E-4</v>
      </c>
      <c r="I689" s="129">
        <f t="shared" si="223"/>
        <v>1.9712885028571399E-4</v>
      </c>
      <c r="J689" s="129">
        <f t="shared" si="220"/>
        <v>1</v>
      </c>
      <c r="K689" s="129">
        <f t="shared" si="221"/>
        <v>1</v>
      </c>
      <c r="L689" s="129" t="str">
        <f t="shared" si="219"/>
        <v>No Growth</v>
      </c>
      <c r="M689" s="130" t="s">
        <v>17</v>
      </c>
      <c r="N689" s="130" t="s">
        <v>186</v>
      </c>
      <c r="O689" s="130" t="s">
        <v>187</v>
      </c>
      <c r="P689" s="130" t="s">
        <v>188</v>
      </c>
      <c r="Q689" s="130" t="s">
        <v>360</v>
      </c>
      <c r="R689" s="130" t="s">
        <v>56</v>
      </c>
      <c r="S689" s="129"/>
      <c r="T689" s="129"/>
      <c r="U689" s="129" t="str">
        <f>VLOOKUP(C689,'Surrogate NP'!A:B,2,FALSE)</f>
        <v>No Growth</v>
      </c>
      <c r="V689" t="str">
        <f t="shared" si="218"/>
        <v>MD-MontgomeryNo Growth</v>
      </c>
      <c r="W689">
        <f>VLOOKUP(V689,'NP Surrogates-Update 4.7'!A:C,2,FALSE)</f>
        <v>1</v>
      </c>
      <c r="X689">
        <f>VLOOKUP(V689,'NP Surrogates-Update 4.7'!A:C,3,FALSE)</f>
        <v>1</v>
      </c>
      <c r="Y689" t="s">
        <v>3049</v>
      </c>
    </row>
    <row r="690" spans="1:25" hidden="1" outlineLevel="2" x14ac:dyDescent="0.3">
      <c r="A690" s="130" t="s">
        <v>217</v>
      </c>
      <c r="B690" s="130" t="s">
        <v>16</v>
      </c>
      <c r="C690">
        <v>2501055120</v>
      </c>
      <c r="D690" s="131">
        <v>4.5937545729999897E-2</v>
      </c>
      <c r="E690" s="129">
        <f t="shared" si="216"/>
        <v>4.4680832291464294E-2</v>
      </c>
      <c r="F690" s="129">
        <f t="shared" si="217"/>
        <v>4.3557613360820063E-2</v>
      </c>
      <c r="G690" s="131">
        <v>1.25856289671233E-4</v>
      </c>
      <c r="H690" s="129">
        <f t="shared" si="222"/>
        <v>1.2241323915469709E-4</v>
      </c>
      <c r="I690" s="129">
        <f t="shared" si="223"/>
        <v>1.1933592701594576E-4</v>
      </c>
      <c r="J690" s="129">
        <f t="shared" si="220"/>
        <v>0.97264300000000004</v>
      </c>
      <c r="K690" s="129">
        <f t="shared" si="221"/>
        <v>0.94819200000000003</v>
      </c>
      <c r="L690" s="129" t="str">
        <f t="shared" si="219"/>
        <v>Gas Sales</v>
      </c>
      <c r="M690" s="130" t="s">
        <v>25</v>
      </c>
      <c r="N690" s="130" t="s">
        <v>186</v>
      </c>
      <c r="O690" s="130" t="s">
        <v>187</v>
      </c>
      <c r="P690" s="130" t="s">
        <v>388</v>
      </c>
      <c r="Q690" s="130" t="s">
        <v>20</v>
      </c>
      <c r="R690" s="130" t="s">
        <v>56</v>
      </c>
      <c r="S690" s="129"/>
      <c r="T690" s="129"/>
      <c r="U690" s="129" t="str">
        <f>VLOOKUP(C690,'Surrogate NP'!A:B,2,FALSE)</f>
        <v>Gas Sales</v>
      </c>
      <c r="V690" t="str">
        <f t="shared" si="218"/>
        <v>MD-MontgomeryGas Sales</v>
      </c>
      <c r="W690">
        <f>VLOOKUP(V690,'NP Surrogates-Update 4.7'!A:C,2,FALSE)</f>
        <v>0.97264300000000004</v>
      </c>
      <c r="X690">
        <f>VLOOKUP(V690,'NP Surrogates-Update 4.7'!A:C,3,FALSE)</f>
        <v>0.94819200000000003</v>
      </c>
      <c r="Y690" t="s">
        <v>3055</v>
      </c>
    </row>
    <row r="691" spans="1:25" hidden="1" outlineLevel="2" x14ac:dyDescent="0.3">
      <c r="A691" s="130" t="s">
        <v>217</v>
      </c>
      <c r="B691" s="130" t="s">
        <v>16</v>
      </c>
      <c r="C691">
        <v>2501012012</v>
      </c>
      <c r="D691" s="131">
        <v>1.091807</v>
      </c>
      <c r="E691" s="129">
        <f t="shared" si="216"/>
        <v>1.061938435901</v>
      </c>
      <c r="F691" s="129">
        <f t="shared" si="217"/>
        <v>1.0352426629439999</v>
      </c>
      <c r="G691" s="131">
        <v>4.5214957823968803E-3</v>
      </c>
      <c r="H691" s="129">
        <f t="shared" si="222"/>
        <v>4.3978012222778487E-3</v>
      </c>
      <c r="I691" s="129">
        <f t="shared" si="223"/>
        <v>4.2872461289024631E-3</v>
      </c>
      <c r="J691" s="129">
        <f t="shared" si="220"/>
        <v>0.97264300000000004</v>
      </c>
      <c r="K691" s="129">
        <f t="shared" si="221"/>
        <v>0.94819200000000003</v>
      </c>
      <c r="L691" s="129" t="str">
        <f t="shared" si="219"/>
        <v>Gas Sales</v>
      </c>
      <c r="M691" s="130" t="s">
        <v>67</v>
      </c>
      <c r="N691" s="130" t="s">
        <v>186</v>
      </c>
      <c r="O691" s="130" t="s">
        <v>187</v>
      </c>
      <c r="P691" s="130" t="s">
        <v>191</v>
      </c>
      <c r="Q691" s="130" t="s">
        <v>192</v>
      </c>
      <c r="R691" s="130" t="s">
        <v>56</v>
      </c>
      <c r="S691" s="129"/>
      <c r="T691" s="129"/>
      <c r="U691" s="129" t="str">
        <f>VLOOKUP(C691,'Surrogate NP'!A:B,2,FALSE)</f>
        <v>Gas Sales</v>
      </c>
      <c r="V691" t="str">
        <f t="shared" si="218"/>
        <v>MD-MontgomeryGas Sales</v>
      </c>
      <c r="W691">
        <f>VLOOKUP(V691,'NP Surrogates-Update 4.7'!A:C,2,FALSE)</f>
        <v>0.97264300000000004</v>
      </c>
      <c r="X691">
        <f>VLOOKUP(V691,'NP Surrogates-Update 4.7'!A:C,3,FALSE)</f>
        <v>0.94819200000000003</v>
      </c>
      <c r="Y691" t="s">
        <v>3055</v>
      </c>
    </row>
    <row r="692" spans="1:25" hidden="1" outlineLevel="2" x14ac:dyDescent="0.3">
      <c r="A692" s="130" t="s">
        <v>217</v>
      </c>
      <c r="B692" s="130" t="s">
        <v>16</v>
      </c>
      <c r="C692">
        <v>2501012011</v>
      </c>
      <c r="D692" s="131">
        <v>1.3311120000000001</v>
      </c>
      <c r="E692" s="129">
        <f t="shared" si="216"/>
        <v>1.2946967690160001</v>
      </c>
      <c r="F692" s="129">
        <f t="shared" si="217"/>
        <v>1.2621497495040002</v>
      </c>
      <c r="G692" s="131">
        <v>5.5125285823390702E-3</v>
      </c>
      <c r="H692" s="129">
        <f t="shared" si="222"/>
        <v>5.3617223379120206E-3</v>
      </c>
      <c r="I692" s="129">
        <f t="shared" si="223"/>
        <v>5.2269355015452483E-3</v>
      </c>
      <c r="J692" s="129">
        <f t="shared" si="220"/>
        <v>0.97264300000000004</v>
      </c>
      <c r="K692" s="129">
        <f t="shared" si="221"/>
        <v>0.94819200000000003</v>
      </c>
      <c r="L692" s="129" t="str">
        <f t="shared" si="219"/>
        <v>Gas Sales</v>
      </c>
      <c r="M692" s="130" t="s">
        <v>67</v>
      </c>
      <c r="N692" s="130" t="s">
        <v>186</v>
      </c>
      <c r="O692" s="130" t="s">
        <v>187</v>
      </c>
      <c r="P692" s="130" t="s">
        <v>191</v>
      </c>
      <c r="Q692" s="130" t="s">
        <v>194</v>
      </c>
      <c r="R692" s="130" t="s">
        <v>56</v>
      </c>
      <c r="S692" s="129"/>
      <c r="T692" s="129"/>
      <c r="U692" s="129" t="str">
        <f>VLOOKUP(C692,'Surrogate NP'!A:B,2,FALSE)</f>
        <v>Gas Sales</v>
      </c>
      <c r="V692" t="str">
        <f t="shared" si="218"/>
        <v>MD-MontgomeryGas Sales</v>
      </c>
      <c r="W692">
        <f>VLOOKUP(V692,'NP Surrogates-Update 4.7'!A:C,2,FALSE)</f>
        <v>0.97264300000000004</v>
      </c>
      <c r="X692">
        <f>VLOOKUP(V692,'NP Surrogates-Update 4.7'!A:C,3,FALSE)</f>
        <v>0.94819200000000003</v>
      </c>
      <c r="Y692" t="s">
        <v>3055</v>
      </c>
    </row>
    <row r="693" spans="1:25" hidden="1" outlineLevel="2" x14ac:dyDescent="0.3">
      <c r="A693" s="130" t="s">
        <v>217</v>
      </c>
      <c r="B693" s="130" t="s">
        <v>16</v>
      </c>
      <c r="C693">
        <v>2501012014</v>
      </c>
      <c r="D693" s="131">
        <v>26.45054</v>
      </c>
      <c r="E693" s="129">
        <f t="shared" si="216"/>
        <v>25.726932577220001</v>
      </c>
      <c r="F693" s="129">
        <f t="shared" si="217"/>
        <v>25.080190423680001</v>
      </c>
      <c r="G693" s="131">
        <v>0.109539511151806</v>
      </c>
      <c r="H693" s="129">
        <f t="shared" si="222"/>
        <v>0.10654283874522605</v>
      </c>
      <c r="I693" s="129">
        <f t="shared" si="223"/>
        <v>0.10386448815805324</v>
      </c>
      <c r="J693" s="129">
        <f t="shared" si="220"/>
        <v>0.97264300000000004</v>
      </c>
      <c r="K693" s="129">
        <f t="shared" si="221"/>
        <v>0.94819200000000003</v>
      </c>
      <c r="L693" s="129" t="str">
        <f t="shared" si="219"/>
        <v>Gas Sales</v>
      </c>
      <c r="M693" s="130" t="s">
        <v>67</v>
      </c>
      <c r="N693" s="130" t="s">
        <v>186</v>
      </c>
      <c r="O693" s="130" t="s">
        <v>187</v>
      </c>
      <c r="P693" s="130" t="s">
        <v>191</v>
      </c>
      <c r="Q693" s="130" t="s">
        <v>196</v>
      </c>
      <c r="R693" s="130" t="s">
        <v>56</v>
      </c>
      <c r="S693" s="129"/>
      <c r="T693" s="129"/>
      <c r="U693" s="129" t="str">
        <f>VLOOKUP(C693,'Surrogate NP'!A:B,2,FALSE)</f>
        <v>Gas Sales</v>
      </c>
      <c r="V693" t="str">
        <f t="shared" si="218"/>
        <v>MD-MontgomeryGas Sales</v>
      </c>
      <c r="W693">
        <f>VLOOKUP(V693,'NP Surrogates-Update 4.7'!A:C,2,FALSE)</f>
        <v>0.97264300000000004</v>
      </c>
      <c r="X693">
        <f>VLOOKUP(V693,'NP Surrogates-Update 4.7'!A:C,3,FALSE)</f>
        <v>0.94819200000000003</v>
      </c>
      <c r="Y693" t="s">
        <v>3055</v>
      </c>
    </row>
    <row r="694" spans="1:25" hidden="1" outlineLevel="2" x14ac:dyDescent="0.3">
      <c r="A694" s="130" t="s">
        <v>217</v>
      </c>
      <c r="B694" s="130" t="s">
        <v>16</v>
      </c>
      <c r="C694">
        <v>2501060053</v>
      </c>
      <c r="D694" s="131">
        <v>108.600377815459</v>
      </c>
      <c r="E694" s="129">
        <f t="shared" si="216"/>
        <v>105.62939727956149</v>
      </c>
      <c r="F694" s="129">
        <f t="shared" si="217"/>
        <v>102.9740094415957</v>
      </c>
      <c r="G694" s="131">
        <v>0.31244263477773798</v>
      </c>
      <c r="H694" s="129">
        <f t="shared" si="222"/>
        <v>0.30389514161812342</v>
      </c>
      <c r="I694" s="129">
        <f t="shared" si="223"/>
        <v>0.29625560675517293</v>
      </c>
      <c r="J694" s="129">
        <f t="shared" si="220"/>
        <v>0.97264300000000004</v>
      </c>
      <c r="K694" s="129">
        <f t="shared" si="221"/>
        <v>0.94819200000000003</v>
      </c>
      <c r="L694" s="129" t="str">
        <f t="shared" si="219"/>
        <v>Gas Sales</v>
      </c>
      <c r="M694" s="130" t="s">
        <v>17</v>
      </c>
      <c r="N694" s="130" t="s">
        <v>186</v>
      </c>
      <c r="O694" s="130" t="s">
        <v>187</v>
      </c>
      <c r="P694" s="130" t="s">
        <v>198</v>
      </c>
      <c r="Q694" s="130" t="s">
        <v>199</v>
      </c>
      <c r="R694" s="130" t="s">
        <v>56</v>
      </c>
      <c r="S694" s="129"/>
      <c r="T694" s="129"/>
      <c r="U694" s="129" t="str">
        <f>VLOOKUP(C694,'Surrogate NP'!A:B,2,FALSE)</f>
        <v>Gas Sales</v>
      </c>
      <c r="V694" t="str">
        <f t="shared" si="218"/>
        <v>MD-MontgomeryGas Sales</v>
      </c>
      <c r="W694">
        <f>VLOOKUP(V694,'NP Surrogates-Update 4.7'!A:C,2,FALSE)</f>
        <v>0.97264300000000004</v>
      </c>
      <c r="X694">
        <f>VLOOKUP(V694,'NP Surrogates-Update 4.7'!A:C,3,FALSE)</f>
        <v>0.94819200000000003</v>
      </c>
      <c r="Y694" t="s">
        <v>3055</v>
      </c>
    </row>
    <row r="695" spans="1:25" hidden="1" outlineLevel="2" x14ac:dyDescent="0.3">
      <c r="A695" s="130" t="s">
        <v>217</v>
      </c>
      <c r="B695" s="130" t="s">
        <v>16</v>
      </c>
      <c r="C695">
        <v>2501060201</v>
      </c>
      <c r="D695" s="131">
        <v>143.1388</v>
      </c>
      <c r="E695" s="129">
        <f t="shared" si="216"/>
        <v>139.22295184840002</v>
      </c>
      <c r="F695" s="129">
        <f t="shared" si="217"/>
        <v>135.7230650496</v>
      </c>
      <c r="G695" s="131">
        <v>0.41180946798287799</v>
      </c>
      <c r="H695" s="129">
        <f t="shared" si="222"/>
        <v>0.40054359636727038</v>
      </c>
      <c r="I695" s="129">
        <f t="shared" si="223"/>
        <v>0.39047444306562107</v>
      </c>
      <c r="J695" s="129">
        <f t="shared" si="220"/>
        <v>0.97264300000000004</v>
      </c>
      <c r="K695" s="129">
        <f t="shared" si="221"/>
        <v>0.94819200000000003</v>
      </c>
      <c r="L695" s="129" t="str">
        <f t="shared" si="219"/>
        <v>Gas Sales</v>
      </c>
      <c r="M695" s="130" t="s">
        <v>17</v>
      </c>
      <c r="N695" s="130" t="s">
        <v>186</v>
      </c>
      <c r="O695" s="130" t="s">
        <v>187</v>
      </c>
      <c r="P695" s="130" t="s">
        <v>198</v>
      </c>
      <c r="Q695" s="130" t="s">
        <v>27</v>
      </c>
      <c r="R695" s="130" t="s">
        <v>56</v>
      </c>
      <c r="S695" s="129"/>
      <c r="T695" s="129"/>
      <c r="U695" s="129" t="str">
        <f>VLOOKUP(C695,'Surrogate NP'!A:B,2,FALSE)</f>
        <v>Gas Sales</v>
      </c>
      <c r="V695" t="str">
        <f t="shared" si="218"/>
        <v>MD-MontgomeryGas Sales</v>
      </c>
      <c r="W695">
        <f>VLOOKUP(V695,'NP Surrogates-Update 4.7'!A:C,2,FALSE)</f>
        <v>0.97264300000000004</v>
      </c>
      <c r="X695">
        <f>VLOOKUP(V695,'NP Surrogates-Update 4.7'!A:C,3,FALSE)</f>
        <v>0.94819200000000003</v>
      </c>
      <c r="Y695" t="s">
        <v>3055</v>
      </c>
    </row>
    <row r="696" spans="1:25" hidden="1" outlineLevel="2" x14ac:dyDescent="0.3">
      <c r="A696" s="130" t="s">
        <v>217</v>
      </c>
      <c r="B696" s="130" t="s">
        <v>16</v>
      </c>
      <c r="C696">
        <v>2501011012</v>
      </c>
      <c r="D696" s="131">
        <v>23.04091</v>
      </c>
      <c r="E696" s="129">
        <f t="shared" si="216"/>
        <v>22.41057982513</v>
      </c>
      <c r="F696" s="129">
        <f t="shared" si="217"/>
        <v>21.847206534720002</v>
      </c>
      <c r="G696" s="131">
        <v>9.5419224631813196E-2</v>
      </c>
      <c r="H696" s="129">
        <f t="shared" si="222"/>
        <v>9.2808840903560688E-2</v>
      </c>
      <c r="I696" s="129">
        <f t="shared" si="223"/>
        <v>9.0475745442088223E-2</v>
      </c>
      <c r="J696" s="129">
        <f t="shared" si="220"/>
        <v>0.97264300000000004</v>
      </c>
      <c r="K696" s="129">
        <f t="shared" si="221"/>
        <v>0.94819200000000003</v>
      </c>
      <c r="L696" s="129" t="str">
        <f t="shared" si="219"/>
        <v>Gas Sales</v>
      </c>
      <c r="M696" s="130" t="s">
        <v>67</v>
      </c>
      <c r="N696" s="130" t="s">
        <v>186</v>
      </c>
      <c r="O696" s="130" t="s">
        <v>187</v>
      </c>
      <c r="P696" s="130" t="s">
        <v>202</v>
      </c>
      <c r="Q696" s="130" t="s">
        <v>192</v>
      </c>
      <c r="R696" s="130" t="s">
        <v>56</v>
      </c>
      <c r="S696" s="129"/>
      <c r="T696" s="129"/>
      <c r="U696" s="129" t="str">
        <f>VLOOKUP(C696,'Surrogate NP'!A:B,2,FALSE)</f>
        <v>Gas Sales</v>
      </c>
      <c r="V696" t="str">
        <f t="shared" si="218"/>
        <v>MD-MontgomeryGas Sales</v>
      </c>
      <c r="W696">
        <f>VLOOKUP(V696,'NP Surrogates-Update 4.7'!A:C,2,FALSE)</f>
        <v>0.97264300000000004</v>
      </c>
      <c r="X696">
        <f>VLOOKUP(V696,'NP Surrogates-Update 4.7'!A:C,3,FALSE)</f>
        <v>0.94819200000000003</v>
      </c>
      <c r="Y696" t="s">
        <v>3055</v>
      </c>
    </row>
    <row r="697" spans="1:25" hidden="1" outlineLevel="2" x14ac:dyDescent="0.3">
      <c r="A697" s="130" t="s">
        <v>217</v>
      </c>
      <c r="B697" s="130" t="s">
        <v>16</v>
      </c>
      <c r="C697">
        <v>2501011011</v>
      </c>
      <c r="D697" s="131">
        <v>20.534800000000001</v>
      </c>
      <c r="E697" s="129">
        <f t="shared" si="216"/>
        <v>19.973029476400001</v>
      </c>
      <c r="F697" s="129">
        <f t="shared" si="217"/>
        <v>19.470933081600002</v>
      </c>
      <c r="G697" s="131">
        <v>8.5040681725216394E-2</v>
      </c>
      <c r="H697" s="129">
        <f t="shared" si="222"/>
        <v>8.2714223795259653E-2</v>
      </c>
      <c r="I697" s="129">
        <f t="shared" si="223"/>
        <v>8.0634894086396389E-2</v>
      </c>
      <c r="J697" s="129">
        <f t="shared" si="220"/>
        <v>0.97264300000000004</v>
      </c>
      <c r="K697" s="129">
        <f t="shared" si="221"/>
        <v>0.94819200000000003</v>
      </c>
      <c r="L697" s="129" t="str">
        <f t="shared" si="219"/>
        <v>Gas Sales</v>
      </c>
      <c r="M697" s="130" t="s">
        <v>67</v>
      </c>
      <c r="N697" s="130" t="s">
        <v>186</v>
      </c>
      <c r="O697" s="130" t="s">
        <v>187</v>
      </c>
      <c r="P697" s="130" t="s">
        <v>202</v>
      </c>
      <c r="Q697" s="130" t="s">
        <v>194</v>
      </c>
      <c r="R697" s="130" t="s">
        <v>56</v>
      </c>
      <c r="S697" s="129"/>
      <c r="T697" s="129"/>
      <c r="U697" s="129" t="str">
        <f>VLOOKUP(C697,'Surrogate NP'!A:B,2,FALSE)</f>
        <v>Gas Sales</v>
      </c>
      <c r="V697" t="str">
        <f t="shared" si="218"/>
        <v>MD-MontgomeryGas Sales</v>
      </c>
      <c r="W697">
        <f>VLOOKUP(V697,'NP Surrogates-Update 4.7'!A:C,2,FALSE)</f>
        <v>0.97264300000000004</v>
      </c>
      <c r="X697">
        <f>VLOOKUP(V697,'NP Surrogates-Update 4.7'!A:C,3,FALSE)</f>
        <v>0.94819200000000003</v>
      </c>
      <c r="Y697" t="s">
        <v>3055</v>
      </c>
    </row>
    <row r="698" spans="1:25" hidden="1" outlineLevel="2" x14ac:dyDescent="0.3">
      <c r="A698" s="130" t="s">
        <v>217</v>
      </c>
      <c r="B698" s="130" t="s">
        <v>16</v>
      </c>
      <c r="C698">
        <v>2501011014</v>
      </c>
      <c r="D698" s="131">
        <v>6.1888339999999999</v>
      </c>
      <c r="E698" s="129">
        <f t="shared" ref="E698:E706" si="224">D698*J698</f>
        <v>6.0195260682620004</v>
      </c>
      <c r="F698" s="129">
        <f t="shared" ref="F698:F706" si="225">D698*K698</f>
        <v>5.8682028881279997</v>
      </c>
      <c r="G698" s="131">
        <v>2.56297924715214E-2</v>
      </c>
      <c r="H698" s="129">
        <f t="shared" si="222"/>
        <v>2.492863823887799E-2</v>
      </c>
      <c r="I698" s="129">
        <f t="shared" si="223"/>
        <v>2.4301964183156822E-2</v>
      </c>
      <c r="J698" s="129">
        <f t="shared" si="220"/>
        <v>0.97264300000000004</v>
      </c>
      <c r="K698" s="129">
        <f t="shared" si="221"/>
        <v>0.94819200000000003</v>
      </c>
      <c r="L698" s="129" t="str">
        <f t="shared" si="219"/>
        <v>Gas Sales</v>
      </c>
      <c r="M698" s="130" t="s">
        <v>67</v>
      </c>
      <c r="N698" s="130" t="s">
        <v>186</v>
      </c>
      <c r="O698" s="130" t="s">
        <v>187</v>
      </c>
      <c r="P698" s="130" t="s">
        <v>202</v>
      </c>
      <c r="Q698" s="130" t="s">
        <v>196</v>
      </c>
      <c r="R698" s="130" t="s">
        <v>56</v>
      </c>
      <c r="S698" s="129"/>
      <c r="T698" s="129"/>
      <c r="U698" s="129" t="str">
        <f>VLOOKUP(C698,'Surrogate NP'!A:B,2,FALSE)</f>
        <v>Gas Sales</v>
      </c>
      <c r="V698" t="str">
        <f t="shared" si="218"/>
        <v>MD-MontgomeryGas Sales</v>
      </c>
      <c r="W698">
        <f>VLOOKUP(V698,'NP Surrogates-Update 4.7'!A:C,2,FALSE)</f>
        <v>0.97264300000000004</v>
      </c>
      <c r="X698">
        <f>VLOOKUP(V698,'NP Surrogates-Update 4.7'!A:C,3,FALSE)</f>
        <v>0.94819200000000003</v>
      </c>
      <c r="Y698" t="s">
        <v>3055</v>
      </c>
    </row>
    <row r="699" spans="1:25" hidden="1" outlineLevel="2" x14ac:dyDescent="0.3">
      <c r="A699" s="130" t="s">
        <v>217</v>
      </c>
      <c r="B699" s="130" t="s">
        <v>16</v>
      </c>
      <c r="C699">
        <v>2505040120</v>
      </c>
      <c r="D699" s="131">
        <v>112.1177885</v>
      </c>
      <c r="E699" s="129">
        <f t="shared" si="224"/>
        <v>109.0505821600055</v>
      </c>
      <c r="F699" s="129">
        <f t="shared" si="225"/>
        <v>106.30919011339201</v>
      </c>
      <c r="G699" s="131">
        <v>0.30717202328767101</v>
      </c>
      <c r="H699" s="129">
        <f t="shared" si="222"/>
        <v>0.29876871824659024</v>
      </c>
      <c r="I699" s="129">
        <f t="shared" si="223"/>
        <v>0.29125805510518338</v>
      </c>
      <c r="J699" s="129">
        <f t="shared" si="220"/>
        <v>0.97264300000000004</v>
      </c>
      <c r="K699" s="129">
        <f t="shared" si="221"/>
        <v>0.94819200000000003</v>
      </c>
      <c r="L699" s="129" t="str">
        <f t="shared" si="219"/>
        <v>Gas Sales</v>
      </c>
      <c r="M699" s="130" t="s">
        <v>22</v>
      </c>
      <c r="N699" s="130" t="s">
        <v>186</v>
      </c>
      <c r="O699" s="130" t="s">
        <v>206</v>
      </c>
      <c r="P699" s="130" t="s">
        <v>390</v>
      </c>
      <c r="Q699" s="130" t="s">
        <v>20</v>
      </c>
      <c r="R699" s="130" t="s">
        <v>56</v>
      </c>
      <c r="S699" s="129"/>
      <c r="T699" s="129"/>
      <c r="U699" s="129" t="str">
        <f>VLOOKUP(C699,'Surrogate NP'!A:B,2,FALSE)</f>
        <v>Gas Sales</v>
      </c>
      <c r="V699" t="str">
        <f t="shared" si="218"/>
        <v>MD-MontgomeryGas Sales</v>
      </c>
      <c r="W699">
        <f>VLOOKUP(V699,'NP Surrogates-Update 4.7'!A:C,2,FALSE)</f>
        <v>0.97264300000000004</v>
      </c>
      <c r="X699">
        <f>VLOOKUP(V699,'NP Surrogates-Update 4.7'!A:C,3,FALSE)</f>
        <v>0.94819200000000003</v>
      </c>
      <c r="Y699" t="s">
        <v>3055</v>
      </c>
    </row>
    <row r="700" spans="1:25" hidden="1" outlineLevel="2" x14ac:dyDescent="0.3">
      <c r="A700" s="130" t="s">
        <v>217</v>
      </c>
      <c r="B700" s="130" t="s">
        <v>16</v>
      </c>
      <c r="C700">
        <v>2505030120</v>
      </c>
      <c r="D700" s="131">
        <v>9.3612769999999994</v>
      </c>
      <c r="E700" s="129">
        <f t="shared" si="224"/>
        <v>9.1051805451110006</v>
      </c>
      <c r="F700" s="129">
        <f t="shared" si="225"/>
        <v>8.8762879611839995</v>
      </c>
      <c r="G700" s="131">
        <v>3.1507382256941698E-2</v>
      </c>
      <c r="H700" s="129">
        <f t="shared" si="222"/>
        <v>3.0645434800538544E-2</v>
      </c>
      <c r="I700" s="129">
        <f t="shared" si="223"/>
        <v>2.9875047796974061E-2</v>
      </c>
      <c r="J700" s="129">
        <f t="shared" si="220"/>
        <v>0.97264300000000004</v>
      </c>
      <c r="K700" s="129">
        <f t="shared" si="221"/>
        <v>0.94819200000000003</v>
      </c>
      <c r="L700" s="129" t="str">
        <f t="shared" si="219"/>
        <v>Gas Sales</v>
      </c>
      <c r="M700" s="130" t="s">
        <v>22</v>
      </c>
      <c r="N700" s="130" t="s">
        <v>186</v>
      </c>
      <c r="O700" s="130" t="s">
        <v>206</v>
      </c>
      <c r="P700" s="130" t="s">
        <v>207</v>
      </c>
      <c r="Q700" s="130" t="s">
        <v>20</v>
      </c>
      <c r="R700" s="130" t="s">
        <v>56</v>
      </c>
      <c r="S700" s="129"/>
      <c r="T700" s="129"/>
      <c r="U700" s="129" t="str">
        <f>VLOOKUP(C700,'Surrogate NP'!A:B,2,FALSE)</f>
        <v>Gas Sales</v>
      </c>
      <c r="V700" t="str">
        <f t="shared" si="218"/>
        <v>MD-MontgomeryGas Sales</v>
      </c>
      <c r="W700">
        <f>VLOOKUP(V700,'NP Surrogates-Update 4.7'!A:C,2,FALSE)</f>
        <v>0.97264300000000004</v>
      </c>
      <c r="X700">
        <f>VLOOKUP(V700,'NP Surrogates-Update 4.7'!A:C,3,FALSE)</f>
        <v>0.94819200000000003</v>
      </c>
      <c r="Y700" t="s">
        <v>3055</v>
      </c>
    </row>
    <row r="701" spans="1:25" hidden="1" outlineLevel="2" x14ac:dyDescent="0.3">
      <c r="A701" s="130" t="s">
        <v>217</v>
      </c>
      <c r="B701" s="130" t="s">
        <v>16</v>
      </c>
      <c r="C701">
        <v>2680003000</v>
      </c>
      <c r="D701" s="131">
        <v>87.224739999999997</v>
      </c>
      <c r="E701" s="129">
        <f t="shared" si="224"/>
        <v>94.399647590594128</v>
      </c>
      <c r="F701" s="129">
        <f t="shared" si="225"/>
        <v>98.169950981670368</v>
      </c>
      <c r="G701" s="131">
        <v>0.23897189041095901</v>
      </c>
      <c r="H701" s="129">
        <f t="shared" si="222"/>
        <v>0.25862917148107989</v>
      </c>
      <c r="I701" s="129">
        <f t="shared" si="223"/>
        <v>0.26895876981279565</v>
      </c>
      <c r="J701" s="129">
        <f t="shared" si="220"/>
        <v>1.0822577125548798</v>
      </c>
      <c r="K701" s="129">
        <f t="shared" si="221"/>
        <v>1.1254828731122657</v>
      </c>
      <c r="L701" s="129" t="str">
        <f t="shared" si="219"/>
        <v>Household</v>
      </c>
      <c r="M701" s="130" t="s">
        <v>50</v>
      </c>
      <c r="N701" s="130" t="s">
        <v>209</v>
      </c>
      <c r="O701" s="130" t="s">
        <v>362</v>
      </c>
      <c r="P701" s="130" t="s">
        <v>363</v>
      </c>
      <c r="Q701" s="130" t="s">
        <v>108</v>
      </c>
      <c r="R701" s="130" t="s">
        <v>56</v>
      </c>
      <c r="S701" s="129"/>
      <c r="T701" s="129"/>
      <c r="U701" s="129" t="str">
        <f>VLOOKUP(C701,'Surrogate NP'!A:B,2,FALSE)</f>
        <v>Household</v>
      </c>
      <c r="V701" t="str">
        <f t="shared" si="218"/>
        <v>MD-MontgomeryHousehold</v>
      </c>
      <c r="W701">
        <f>VLOOKUP(V701,'NP Surrogates-Update 4.7'!A:C,2,FALSE)</f>
        <v>1.0822577125548798</v>
      </c>
      <c r="X701">
        <f>VLOOKUP(V701,'NP Surrogates-Update 4.7'!A:C,3,FALSE)</f>
        <v>1.1254828731122657</v>
      </c>
      <c r="Y701" t="s">
        <v>3054</v>
      </c>
    </row>
    <row r="702" spans="1:25" hidden="1" outlineLevel="2" x14ac:dyDescent="0.3">
      <c r="A702" s="130" t="s">
        <v>217</v>
      </c>
      <c r="B702" s="130" t="s">
        <v>16</v>
      </c>
      <c r="C702">
        <v>2610000500</v>
      </c>
      <c r="D702" s="131">
        <v>359.27170000000001</v>
      </c>
      <c r="E702" s="129">
        <f t="shared" si="224"/>
        <v>359.27170000000001</v>
      </c>
      <c r="F702" s="129">
        <f t="shared" si="225"/>
        <v>359.27170000000001</v>
      </c>
      <c r="G702" s="131">
        <v>0.98430602739726003</v>
      </c>
      <c r="H702" s="129">
        <f t="shared" si="222"/>
        <v>0.98430602739726003</v>
      </c>
      <c r="I702" s="129">
        <f t="shared" si="223"/>
        <v>0.98430602739726003</v>
      </c>
      <c r="J702" s="129">
        <f t="shared" si="220"/>
        <v>1</v>
      </c>
      <c r="K702" s="129">
        <f t="shared" si="221"/>
        <v>1</v>
      </c>
      <c r="L702" s="129" t="str">
        <f t="shared" si="219"/>
        <v>No Growth</v>
      </c>
      <c r="M702" s="130" t="s">
        <v>50</v>
      </c>
      <c r="N702" s="130" t="s">
        <v>209</v>
      </c>
      <c r="O702" s="130" t="s">
        <v>365</v>
      </c>
      <c r="P702" s="130" t="s">
        <v>366</v>
      </c>
      <c r="Q702" s="130" t="s">
        <v>367</v>
      </c>
      <c r="R702" s="130" t="s">
        <v>56</v>
      </c>
      <c r="S702" s="129"/>
      <c r="T702" s="129"/>
      <c r="U702" s="129" t="str">
        <f>VLOOKUP(C702,'Surrogate NP'!A:B,2,FALSE)</f>
        <v>No Growth</v>
      </c>
      <c r="V702" t="str">
        <f t="shared" ref="V702:V766" si="226">CONCATENATE(A702,U702)</f>
        <v>MD-MontgomeryNo Growth</v>
      </c>
      <c r="W702">
        <f>VLOOKUP(V702,'NP Surrogates-Update 4.7'!A:C,2,FALSE)</f>
        <v>1</v>
      </c>
      <c r="X702">
        <f>VLOOKUP(V702,'NP Surrogates-Update 4.7'!A:C,3,FALSE)</f>
        <v>1</v>
      </c>
      <c r="Y702" t="s">
        <v>3049</v>
      </c>
    </row>
    <row r="703" spans="1:25" hidden="1" outlineLevel="2" x14ac:dyDescent="0.3">
      <c r="A703" s="130" t="s">
        <v>217</v>
      </c>
      <c r="B703" s="130" t="s">
        <v>16</v>
      </c>
      <c r="C703">
        <v>2610000400</v>
      </c>
      <c r="D703" s="131">
        <v>0.83447879999999997</v>
      </c>
      <c r="E703" s="129">
        <f t="shared" si="224"/>
        <v>0.83447879999999997</v>
      </c>
      <c r="F703" s="129">
        <f t="shared" si="225"/>
        <v>0.83447879999999997</v>
      </c>
      <c r="G703" s="131">
        <v>5.4869838904109602E-4</v>
      </c>
      <c r="H703" s="129">
        <f t="shared" si="222"/>
        <v>5.4869838904109602E-4</v>
      </c>
      <c r="I703" s="129">
        <f t="shared" si="223"/>
        <v>5.4869838904109602E-4</v>
      </c>
      <c r="J703" s="129">
        <f t="shared" si="220"/>
        <v>1</v>
      </c>
      <c r="K703" s="129">
        <f t="shared" si="221"/>
        <v>1</v>
      </c>
      <c r="L703" s="129" t="str">
        <f t="shared" si="219"/>
        <v>No Growth</v>
      </c>
      <c r="M703" s="130" t="s">
        <v>50</v>
      </c>
      <c r="N703" s="130" t="s">
        <v>209</v>
      </c>
      <c r="O703" s="130" t="s">
        <v>365</v>
      </c>
      <c r="P703" s="130" t="s">
        <v>366</v>
      </c>
      <c r="Q703" s="130" t="s">
        <v>369</v>
      </c>
      <c r="R703" s="130" t="s">
        <v>56</v>
      </c>
      <c r="S703" s="129"/>
      <c r="T703" s="129"/>
      <c r="U703" s="129" t="str">
        <f>VLOOKUP(C703,'Surrogate NP'!A:B,2,FALSE)</f>
        <v>No Growth</v>
      </c>
      <c r="V703" t="str">
        <f t="shared" si="226"/>
        <v>MD-MontgomeryNo Growth</v>
      </c>
      <c r="W703">
        <f>VLOOKUP(V703,'NP Surrogates-Update 4.7'!A:C,2,FALSE)</f>
        <v>1</v>
      </c>
      <c r="X703">
        <f>VLOOKUP(V703,'NP Surrogates-Update 4.7'!A:C,3,FALSE)</f>
        <v>1</v>
      </c>
      <c r="Y703" t="s">
        <v>3049</v>
      </c>
    </row>
    <row r="704" spans="1:25" hidden="1" outlineLevel="2" x14ac:dyDescent="0.3">
      <c r="A704" s="130" t="s">
        <v>217</v>
      </c>
      <c r="B704" s="130" t="s">
        <v>16</v>
      </c>
      <c r="C704">
        <v>2610000100</v>
      </c>
      <c r="D704" s="131">
        <v>1.2297579999999999</v>
      </c>
      <c r="E704" s="129">
        <f t="shared" si="224"/>
        <v>1.2297579999999999</v>
      </c>
      <c r="F704" s="129">
        <f t="shared" si="225"/>
        <v>1.2297579999999999</v>
      </c>
      <c r="G704" s="131">
        <v>0</v>
      </c>
      <c r="H704" s="129">
        <f t="shared" si="222"/>
        <v>0</v>
      </c>
      <c r="I704" s="129">
        <f t="shared" si="223"/>
        <v>0</v>
      </c>
      <c r="J704" s="129">
        <f t="shared" si="220"/>
        <v>1</v>
      </c>
      <c r="K704" s="129">
        <f t="shared" si="221"/>
        <v>1</v>
      </c>
      <c r="L704" s="129" t="str">
        <f t="shared" ref="L704:L768" si="227">U704</f>
        <v>No Growth</v>
      </c>
      <c r="M704" s="130" t="s">
        <v>50</v>
      </c>
      <c r="N704" s="130" t="s">
        <v>209</v>
      </c>
      <c r="O704" s="130" t="s">
        <v>365</v>
      </c>
      <c r="P704" s="130" t="s">
        <v>366</v>
      </c>
      <c r="Q704" s="130" t="s">
        <v>371</v>
      </c>
      <c r="R704" s="130" t="s">
        <v>56</v>
      </c>
      <c r="S704" s="129"/>
      <c r="T704" s="129"/>
      <c r="U704" s="129" t="str">
        <f>VLOOKUP(C704,'Surrogate NP'!A:B,2,FALSE)</f>
        <v>No Growth</v>
      </c>
      <c r="V704" t="str">
        <f t="shared" si="226"/>
        <v>MD-MontgomeryNo Growth</v>
      </c>
      <c r="W704">
        <f>VLOOKUP(V704,'NP Surrogates-Update 4.7'!A:C,2,FALSE)</f>
        <v>1</v>
      </c>
      <c r="X704">
        <f>VLOOKUP(V704,'NP Surrogates-Update 4.7'!A:C,3,FALSE)</f>
        <v>1</v>
      </c>
      <c r="Y704" t="s">
        <v>3049</v>
      </c>
    </row>
    <row r="705" spans="1:25" hidden="1" outlineLevel="2" x14ac:dyDescent="0.3">
      <c r="A705" s="130" t="s">
        <v>217</v>
      </c>
      <c r="B705" s="130" t="s">
        <v>16</v>
      </c>
      <c r="C705">
        <v>2610030000</v>
      </c>
      <c r="D705" s="131">
        <v>7.2068479999999999</v>
      </c>
      <c r="E705" s="129">
        <f t="shared" si="224"/>
        <v>7.2068479999999999</v>
      </c>
      <c r="F705" s="129">
        <f t="shared" si="225"/>
        <v>7.2068479999999999</v>
      </c>
      <c r="G705" s="131">
        <v>1.97447890410959E-2</v>
      </c>
      <c r="H705" s="129">
        <f t="shared" si="222"/>
        <v>1.97447890410959E-2</v>
      </c>
      <c r="I705" s="129">
        <f t="shared" si="223"/>
        <v>1.97447890410959E-2</v>
      </c>
      <c r="J705" s="129">
        <f t="shared" si="220"/>
        <v>1</v>
      </c>
      <c r="K705" s="129">
        <f t="shared" si="221"/>
        <v>1</v>
      </c>
      <c r="L705" s="129" t="str">
        <f t="shared" si="227"/>
        <v>No Growth</v>
      </c>
      <c r="M705" s="130" t="s">
        <v>50</v>
      </c>
      <c r="N705" s="130" t="s">
        <v>209</v>
      </c>
      <c r="O705" s="130" t="s">
        <v>365</v>
      </c>
      <c r="P705" s="130" t="s">
        <v>162</v>
      </c>
      <c r="Q705" s="130" t="s">
        <v>373</v>
      </c>
      <c r="R705" s="130" t="s">
        <v>56</v>
      </c>
      <c r="S705" s="129"/>
      <c r="T705" s="129"/>
      <c r="U705" s="129" t="str">
        <f>VLOOKUP(C705,'Surrogate NP'!A:B,2,FALSE)</f>
        <v>No Growth</v>
      </c>
      <c r="V705" t="str">
        <f t="shared" si="226"/>
        <v>MD-MontgomeryNo Growth</v>
      </c>
      <c r="W705">
        <f>VLOOKUP(V705,'NP Surrogates-Update 4.7'!A:C,2,FALSE)</f>
        <v>1</v>
      </c>
      <c r="X705">
        <f>VLOOKUP(V705,'NP Surrogates-Update 4.7'!A:C,3,FALSE)</f>
        <v>1</v>
      </c>
      <c r="Y705" t="s">
        <v>3049</v>
      </c>
    </row>
    <row r="706" spans="1:25" hidden="1" outlineLevel="2" x14ac:dyDescent="0.3">
      <c r="A706" s="130" t="s">
        <v>217</v>
      </c>
      <c r="B706" s="130" t="s">
        <v>16</v>
      </c>
      <c r="C706">
        <v>2630020000</v>
      </c>
      <c r="D706" s="131">
        <v>1.2605500000000001</v>
      </c>
      <c r="E706" s="129">
        <f t="shared" si="224"/>
        <v>1.3642399595610537</v>
      </c>
      <c r="F706" s="129">
        <f t="shared" si="225"/>
        <v>1.4187274357016666</v>
      </c>
      <c r="G706" s="131">
        <v>4.8349863013698599E-3</v>
      </c>
      <c r="H706" s="129">
        <f t="shared" si="222"/>
        <v>5.2327012147547229E-3</v>
      </c>
      <c r="I706" s="129">
        <f t="shared" si="223"/>
        <v>5.4416942739241971E-3</v>
      </c>
      <c r="J706" s="129">
        <f t="shared" si="220"/>
        <v>1.0822577125548798</v>
      </c>
      <c r="K706" s="129">
        <f t="shared" si="221"/>
        <v>1.1254828731122657</v>
      </c>
      <c r="L706" s="129" t="str">
        <f t="shared" si="227"/>
        <v>Household</v>
      </c>
      <c r="M706" s="130" t="s">
        <v>50</v>
      </c>
      <c r="N706" s="130" t="s">
        <v>209</v>
      </c>
      <c r="O706" s="130" t="s">
        <v>210</v>
      </c>
      <c r="P706" s="130" t="s">
        <v>211</v>
      </c>
      <c r="Q706" s="130" t="s">
        <v>212</v>
      </c>
      <c r="R706" s="130" t="s">
        <v>56</v>
      </c>
      <c r="S706" s="129"/>
      <c r="T706" s="129"/>
      <c r="U706" s="129" t="str">
        <f>VLOOKUP(C706,'Surrogate NP'!A:B,2,FALSE)</f>
        <v>Household</v>
      </c>
      <c r="V706" t="str">
        <f t="shared" si="226"/>
        <v>MD-MontgomeryHousehold</v>
      </c>
      <c r="W706">
        <f>VLOOKUP(V706,'NP Surrogates-Update 4.7'!A:C,2,FALSE)</f>
        <v>1.0822577125548798</v>
      </c>
      <c r="X706">
        <f>VLOOKUP(V706,'NP Surrogates-Update 4.7'!A:C,3,FALSE)</f>
        <v>1.1254828731122657</v>
      </c>
      <c r="Y706" t="s">
        <v>3054</v>
      </c>
    </row>
    <row r="707" spans="1:25" outlineLevel="1" collapsed="1" x14ac:dyDescent="0.3">
      <c r="A707" s="133" t="s">
        <v>3009</v>
      </c>
      <c r="B707" s="130"/>
      <c r="D707" s="131">
        <f t="shared" ref="D707:I707" si="228">SUBTOTAL(9,D592:D706)</f>
        <v>7867.0769943574569</v>
      </c>
      <c r="E707" s="131">
        <f t="shared" si="228"/>
        <v>8260.7308963969699</v>
      </c>
      <c r="F707" s="131">
        <f t="shared" si="228"/>
        <v>8474.1990779382104</v>
      </c>
      <c r="G707" s="131">
        <f t="shared" si="228"/>
        <v>24.459071358953071</v>
      </c>
      <c r="H707" s="131">
        <f t="shared" si="228"/>
        <v>25.277960019636659</v>
      </c>
      <c r="I707" s="131">
        <f t="shared" si="228"/>
        <v>25.794677253471189</v>
      </c>
      <c r="J707" s="129"/>
      <c r="K707" s="129"/>
      <c r="L707" s="129"/>
      <c r="M707" s="130"/>
      <c r="N707" s="130"/>
      <c r="O707" s="130"/>
      <c r="P707" s="130"/>
      <c r="Q707" s="130"/>
      <c r="R707" s="130"/>
      <c r="S707" s="129"/>
      <c r="T707" s="129"/>
      <c r="U707" s="129"/>
    </row>
    <row r="708" spans="1:25" hidden="1" outlineLevel="2" x14ac:dyDescent="0.3">
      <c r="A708" s="129" t="s">
        <v>218</v>
      </c>
      <c r="B708" s="129" t="s">
        <v>16</v>
      </c>
      <c r="C708">
        <v>2440000000</v>
      </c>
      <c r="D708" s="129">
        <v>185.51</v>
      </c>
      <c r="E708" s="129">
        <f t="shared" ref="E708" si="229">D708*J708</f>
        <v>185.51</v>
      </c>
      <c r="F708" s="129">
        <f t="shared" ref="F708" si="230">D708*K708</f>
        <v>185.51</v>
      </c>
      <c r="G708" s="129">
        <f>D708/260</f>
        <v>0.71349999999999991</v>
      </c>
      <c r="H708" s="129">
        <f t="shared" si="222"/>
        <v>0.71349999999999991</v>
      </c>
      <c r="I708" s="129">
        <f t="shared" si="223"/>
        <v>0.71349999999999991</v>
      </c>
      <c r="J708" s="129">
        <f t="shared" ref="J708:J711" si="231">W708</f>
        <v>1</v>
      </c>
      <c r="K708" s="129">
        <f t="shared" ref="K708:K711" si="232">X708</f>
        <v>1</v>
      </c>
      <c r="L708" s="129" t="str">
        <f t="shared" si="227"/>
        <v>No Growth</v>
      </c>
      <c r="M708" s="129" t="s">
        <v>1245</v>
      </c>
      <c r="N708" s="129"/>
      <c r="O708" s="129"/>
      <c r="P708" s="129"/>
      <c r="Q708" s="129"/>
      <c r="R708" s="129" t="s">
        <v>56</v>
      </c>
      <c r="S708" s="129"/>
      <c r="T708" s="129"/>
      <c r="U708" s="129" t="str">
        <f>VLOOKUP(C708,'Surrogate NP'!A:B,2,FALSE)</f>
        <v>No Growth</v>
      </c>
      <c r="V708" t="str">
        <f t="shared" si="226"/>
        <v>MD-Prince George'sNo Growth</v>
      </c>
      <c r="W708">
        <f>VLOOKUP(V708,'NP Surrogates-Update 4.7'!A:C,2,FALSE)</f>
        <v>1</v>
      </c>
      <c r="X708">
        <f>VLOOKUP(V708,'NP Surrogates-Update 4.7'!A:C,3,FALSE)</f>
        <v>1</v>
      </c>
      <c r="Y708" t="s">
        <v>3049</v>
      </c>
    </row>
    <row r="709" spans="1:25" hidden="1" outlineLevel="2" x14ac:dyDescent="0.3">
      <c r="A709" s="129" t="s">
        <v>218</v>
      </c>
      <c r="B709" s="129" t="s">
        <v>16</v>
      </c>
      <c r="C709">
        <v>2501060100</v>
      </c>
      <c r="D709" s="129"/>
      <c r="E709" s="129"/>
      <c r="F709" s="129">
        <v>1.0349999999999999</v>
      </c>
      <c r="G709" s="129">
        <v>1.0349999999999999</v>
      </c>
      <c r="H709" s="129">
        <v>0.61799999999999999</v>
      </c>
      <c r="I709" s="129"/>
      <c r="J709" s="129"/>
      <c r="K709" s="129"/>
      <c r="L709" s="129"/>
      <c r="M709" s="129"/>
      <c r="N709" s="129"/>
      <c r="O709" s="129"/>
      <c r="P709" s="129"/>
      <c r="Q709" s="129"/>
      <c r="R709" s="129"/>
      <c r="S709" s="129"/>
      <c r="T709" s="129"/>
      <c r="U709" s="129"/>
    </row>
    <row r="710" spans="1:25" hidden="1" outlineLevel="2" x14ac:dyDescent="0.3">
      <c r="A710" s="129" t="s">
        <v>218</v>
      </c>
      <c r="B710" s="129" t="s">
        <v>16</v>
      </c>
      <c r="C710">
        <v>2102007000</v>
      </c>
      <c r="D710" s="129">
        <v>8.5760000000000003E-3</v>
      </c>
      <c r="E710" s="129">
        <f t="shared" ref="E710:E727" si="233">D710*J710</f>
        <v>8.5760000000000003E-3</v>
      </c>
      <c r="F710" s="129">
        <f t="shared" ref="F710:F727" si="234">D710*K710</f>
        <v>8.5760000000000003E-3</v>
      </c>
      <c r="G710" s="129">
        <v>2.74871794871795E-5</v>
      </c>
      <c r="H710" s="129">
        <f t="shared" ref="H710:H731" si="235">G710*J710</f>
        <v>2.74871794871795E-5</v>
      </c>
      <c r="I710" s="129">
        <f t="shared" ref="I710:I731" si="236">G710*K710</f>
        <v>2.74871794871795E-5</v>
      </c>
      <c r="J710" s="129">
        <f t="shared" si="231"/>
        <v>1</v>
      </c>
      <c r="K710" s="129">
        <f t="shared" si="232"/>
        <v>1</v>
      </c>
      <c r="L710" s="129" t="str">
        <f t="shared" si="227"/>
        <v>No Growth</v>
      </c>
      <c r="M710" s="129" t="s">
        <v>1246</v>
      </c>
      <c r="N710" s="129"/>
      <c r="O710" s="129"/>
      <c r="P710" s="129"/>
      <c r="Q710" s="129"/>
      <c r="R710" s="129" t="s">
        <v>56</v>
      </c>
      <c r="S710" s="129"/>
      <c r="T710" s="129"/>
      <c r="U710" s="129" t="str">
        <f>VLOOKUP(C710,'Surrogate NP'!A:B,2,FALSE)</f>
        <v>No Growth</v>
      </c>
      <c r="V710" t="str">
        <f t="shared" si="226"/>
        <v>MD-Prince George'sNo Growth</v>
      </c>
      <c r="W710">
        <f>VLOOKUP(V710,'NP Surrogates-Update 4.7'!A:C,2,FALSE)</f>
        <v>1</v>
      </c>
      <c r="X710">
        <f>VLOOKUP(V710,'NP Surrogates-Update 4.7'!A:C,3,FALSE)</f>
        <v>1</v>
      </c>
      <c r="Y710" t="s">
        <v>3049</v>
      </c>
    </row>
    <row r="711" spans="1:25" hidden="1" outlineLevel="2" x14ac:dyDescent="0.3">
      <c r="A711" s="129" t="s">
        <v>218</v>
      </c>
      <c r="B711" s="129" t="s">
        <v>16</v>
      </c>
      <c r="C711">
        <v>2102006000</v>
      </c>
      <c r="D711" s="129">
        <v>4.4500215680000004</v>
      </c>
      <c r="E711" s="129">
        <f t="shared" si="233"/>
        <v>4.4500215680000004</v>
      </c>
      <c r="F711" s="129">
        <f t="shared" si="234"/>
        <v>4.4500215680000004</v>
      </c>
      <c r="G711" s="129">
        <v>1.42628896410256E-2</v>
      </c>
      <c r="H711" s="129">
        <f t="shared" si="235"/>
        <v>1.42628896410256E-2</v>
      </c>
      <c r="I711" s="129">
        <f t="shared" si="236"/>
        <v>1.42628896410256E-2</v>
      </c>
      <c r="J711" s="129">
        <f t="shared" si="231"/>
        <v>1</v>
      </c>
      <c r="K711" s="129">
        <f t="shared" si="232"/>
        <v>1</v>
      </c>
      <c r="L711" s="129" t="str">
        <f t="shared" si="227"/>
        <v>No Growth</v>
      </c>
      <c r="M711" s="129" t="s">
        <v>1247</v>
      </c>
      <c r="N711" s="129"/>
      <c r="O711" s="129"/>
      <c r="P711" s="129"/>
      <c r="Q711" s="129"/>
      <c r="R711" s="129" t="s">
        <v>56</v>
      </c>
      <c r="S711" s="129"/>
      <c r="T711" s="129"/>
      <c r="U711" s="129" t="str">
        <f>VLOOKUP(C711,'Surrogate NP'!A:B,2,FALSE)</f>
        <v>No Growth</v>
      </c>
      <c r="V711" t="str">
        <f t="shared" si="226"/>
        <v>MD-Prince George'sNo Growth</v>
      </c>
      <c r="W711">
        <f>VLOOKUP(V711,'NP Surrogates-Update 4.7'!A:C,2,FALSE)</f>
        <v>1</v>
      </c>
      <c r="X711">
        <f>VLOOKUP(V711,'NP Surrogates-Update 4.7'!A:C,3,FALSE)</f>
        <v>1</v>
      </c>
      <c r="Y711" t="s">
        <v>3049</v>
      </c>
    </row>
    <row r="712" spans="1:25" hidden="1" outlineLevel="2" x14ac:dyDescent="0.3">
      <c r="A712" s="129" t="s">
        <v>218</v>
      </c>
      <c r="B712" s="129" t="s">
        <v>16</v>
      </c>
      <c r="C712">
        <v>2103005000</v>
      </c>
      <c r="D712" s="129">
        <v>1.2915455593939647E-2</v>
      </c>
      <c r="E712" s="129">
        <f t="shared" si="233"/>
        <v>1.2915455593939647E-2</v>
      </c>
      <c r="F712" s="129">
        <f t="shared" si="234"/>
        <v>1.2915455593939647E-2</v>
      </c>
      <c r="G712" s="129">
        <v>4.1395691006216798E-5</v>
      </c>
      <c r="H712" s="129">
        <f t="shared" si="235"/>
        <v>4.1395691006216798E-5</v>
      </c>
      <c r="I712" s="129">
        <f t="shared" si="236"/>
        <v>4.1395691006216798E-5</v>
      </c>
      <c r="J712" s="129">
        <f t="shared" ref="J712:J722" si="237">W712</f>
        <v>1</v>
      </c>
      <c r="K712" s="129">
        <f t="shared" ref="K712:K722" si="238">X712</f>
        <v>1</v>
      </c>
      <c r="L712" s="129" t="str">
        <f t="shared" si="227"/>
        <v>No Growth</v>
      </c>
      <c r="M712" s="129" t="s">
        <v>1248</v>
      </c>
      <c r="N712" s="129"/>
      <c r="O712" s="129"/>
      <c r="P712" s="129"/>
      <c r="Q712" s="129"/>
      <c r="R712" s="129" t="s">
        <v>56</v>
      </c>
      <c r="S712" s="129"/>
      <c r="T712" s="129"/>
      <c r="U712" s="129" t="str">
        <f>VLOOKUP(C712,'Surrogate NP'!A:B,2,FALSE)</f>
        <v>No Growth</v>
      </c>
      <c r="V712" t="str">
        <f t="shared" si="226"/>
        <v>MD-Prince George'sNo Growth</v>
      </c>
      <c r="W712">
        <f>VLOOKUP(V712,'NP Surrogates-Update 4.7'!A:C,2,FALSE)</f>
        <v>1</v>
      </c>
      <c r="X712">
        <f>VLOOKUP(V712,'NP Surrogates-Update 4.7'!A:C,3,FALSE)</f>
        <v>1</v>
      </c>
      <c r="Y712" t="s">
        <v>3049</v>
      </c>
    </row>
    <row r="713" spans="1:25" hidden="1" outlineLevel="2" x14ac:dyDescent="0.3">
      <c r="A713" s="129" t="s">
        <v>218</v>
      </c>
      <c r="B713" s="129" t="s">
        <v>16</v>
      </c>
      <c r="C713">
        <v>2102005000</v>
      </c>
      <c r="D713" s="129">
        <v>1.4458948290706514E-3</v>
      </c>
      <c r="E713" s="129">
        <f t="shared" si="233"/>
        <v>1.4458948290706514E-3</v>
      </c>
      <c r="F713" s="129">
        <f t="shared" si="234"/>
        <v>1.4458948290706514E-3</v>
      </c>
      <c r="G713" s="129">
        <v>4.6342782983033696E-6</v>
      </c>
      <c r="H713" s="129">
        <f t="shared" si="235"/>
        <v>4.6342782983033696E-6</v>
      </c>
      <c r="I713" s="129">
        <f t="shared" si="236"/>
        <v>4.6342782983033696E-6</v>
      </c>
      <c r="J713" s="129">
        <f t="shared" si="237"/>
        <v>1</v>
      </c>
      <c r="K713" s="129">
        <f t="shared" si="238"/>
        <v>1</v>
      </c>
      <c r="L713" s="129" t="str">
        <f t="shared" si="227"/>
        <v>No Growth</v>
      </c>
      <c r="M713" s="129" t="s">
        <v>1249</v>
      </c>
      <c r="N713" s="129"/>
      <c r="O713" s="129"/>
      <c r="P713" s="129"/>
      <c r="Q713" s="129"/>
      <c r="R713" s="129" t="s">
        <v>56</v>
      </c>
      <c r="S713" s="129"/>
      <c r="T713" s="129"/>
      <c r="U713" s="129" t="str">
        <f>VLOOKUP(C713,'Surrogate NP'!A:B,2,FALSE)</f>
        <v>No Growth</v>
      </c>
      <c r="V713" t="str">
        <f t="shared" si="226"/>
        <v>MD-Prince George'sNo Growth</v>
      </c>
      <c r="W713">
        <f>VLOOKUP(V713,'NP Surrogates-Update 4.7'!A:C,2,FALSE)</f>
        <v>1</v>
      </c>
      <c r="X713">
        <f>VLOOKUP(V713,'NP Surrogates-Update 4.7'!A:C,3,FALSE)</f>
        <v>1</v>
      </c>
      <c r="Y713" t="s">
        <v>3049</v>
      </c>
    </row>
    <row r="714" spans="1:25" hidden="1" outlineLevel="2" x14ac:dyDescent="0.3">
      <c r="A714" s="129" t="s">
        <v>218</v>
      </c>
      <c r="B714" s="129" t="s">
        <v>16</v>
      </c>
      <c r="C714">
        <v>2302050000</v>
      </c>
      <c r="D714" s="129">
        <v>77.88</v>
      </c>
      <c r="E714" s="129">
        <f t="shared" si="233"/>
        <v>83.266048712174239</v>
      </c>
      <c r="F714" s="129">
        <f t="shared" si="234"/>
        <v>86.609288999072675</v>
      </c>
      <c r="G714" s="129">
        <v>0.29953846153846198</v>
      </c>
      <c r="H714" s="129">
        <f t="shared" si="235"/>
        <v>0.32025403350836296</v>
      </c>
      <c r="I714" s="129">
        <f t="shared" si="236"/>
        <v>0.33311264999643386</v>
      </c>
      <c r="J714" s="129">
        <f t="shared" si="237"/>
        <v>1.0691583039570396</v>
      </c>
      <c r="K714" s="129">
        <f t="shared" si="238"/>
        <v>1.1120864021452579</v>
      </c>
      <c r="L714" s="129" t="str">
        <f t="shared" si="227"/>
        <v>Employment</v>
      </c>
      <c r="M714" s="129" t="s">
        <v>1250</v>
      </c>
      <c r="N714" s="129"/>
      <c r="O714" s="129"/>
      <c r="P714" s="129"/>
      <c r="Q714" s="129"/>
      <c r="R714" s="129" t="s">
        <v>56</v>
      </c>
      <c r="S714" s="129"/>
      <c r="T714" s="129"/>
      <c r="U714" s="129" t="str">
        <f>VLOOKUP(C714,'Surrogate NP'!A:B,2,FALSE)</f>
        <v>Employment</v>
      </c>
      <c r="V714" t="str">
        <f t="shared" si="226"/>
        <v>MD-Prince George'sEmployment</v>
      </c>
      <c r="W714">
        <f>VLOOKUP(V714,'NP Surrogates-Update 4.7'!A:C,2,FALSE)</f>
        <v>1.0691583039570396</v>
      </c>
      <c r="X714">
        <f>VLOOKUP(V714,'NP Surrogates-Update 4.7'!A:C,3,FALSE)</f>
        <v>1.1120864021452579</v>
      </c>
      <c r="Y714" t="s">
        <v>3053</v>
      </c>
    </row>
    <row r="715" spans="1:25" hidden="1" outlineLevel="2" x14ac:dyDescent="0.3">
      <c r="A715" s="129" t="s">
        <v>218</v>
      </c>
      <c r="B715" s="129" t="s">
        <v>16</v>
      </c>
      <c r="C715">
        <v>2302070001</v>
      </c>
      <c r="D715" s="129">
        <v>0.15808898799999996</v>
      </c>
      <c r="E715" s="129">
        <f t="shared" si="233"/>
        <v>0.15808898799999996</v>
      </c>
      <c r="F715" s="129">
        <f t="shared" si="234"/>
        <v>0.15808898799999996</v>
      </c>
      <c r="G715" s="129">
        <v>6.0803456923076899E-4</v>
      </c>
      <c r="H715" s="129">
        <f t="shared" si="235"/>
        <v>6.0803456923076899E-4</v>
      </c>
      <c r="I715" s="129">
        <f t="shared" si="236"/>
        <v>6.0803456923076899E-4</v>
      </c>
      <c r="J715" s="129">
        <f t="shared" si="237"/>
        <v>1</v>
      </c>
      <c r="K715" s="129">
        <f t="shared" si="238"/>
        <v>1</v>
      </c>
      <c r="L715" s="129" t="str">
        <f t="shared" si="227"/>
        <v>No Growth</v>
      </c>
      <c r="M715" s="129" t="s">
        <v>1251</v>
      </c>
      <c r="N715" s="129"/>
      <c r="O715" s="129"/>
      <c r="P715" s="129"/>
      <c r="Q715" s="129"/>
      <c r="R715" s="129" t="s">
        <v>56</v>
      </c>
      <c r="S715" s="129"/>
      <c r="T715" s="129"/>
      <c r="U715" s="129" t="str">
        <f>VLOOKUP(C715,'Surrogate NP'!A:B,2,FALSE)</f>
        <v>No Growth</v>
      </c>
      <c r="V715" t="str">
        <f t="shared" si="226"/>
        <v>MD-Prince George'sNo Growth</v>
      </c>
      <c r="W715">
        <f>VLOOKUP(V715,'NP Surrogates-Update 4.7'!A:C,2,FALSE)</f>
        <v>1</v>
      </c>
      <c r="X715">
        <f>VLOOKUP(V715,'NP Surrogates-Update 4.7'!A:C,3,FALSE)</f>
        <v>1</v>
      </c>
      <c r="Y715" t="s">
        <v>3049</v>
      </c>
    </row>
    <row r="716" spans="1:25" hidden="1" outlineLevel="2" x14ac:dyDescent="0.3">
      <c r="A716" s="129" t="s">
        <v>218</v>
      </c>
      <c r="B716" s="129" t="s">
        <v>16</v>
      </c>
      <c r="C716">
        <v>2102004001</v>
      </c>
      <c r="D716" s="129">
        <v>7.8116978025486563E-3</v>
      </c>
      <c r="E716" s="129">
        <f t="shared" si="233"/>
        <v>7.8116978025486563E-3</v>
      </c>
      <c r="F716" s="129">
        <f t="shared" si="234"/>
        <v>7.8116978025486563E-3</v>
      </c>
      <c r="G716" s="129">
        <v>2.50374929568867E-5</v>
      </c>
      <c r="H716" s="129">
        <f t="shared" si="235"/>
        <v>2.50374929568867E-5</v>
      </c>
      <c r="I716" s="129">
        <f t="shared" si="236"/>
        <v>2.50374929568867E-5</v>
      </c>
      <c r="J716" s="129">
        <f t="shared" si="237"/>
        <v>1</v>
      </c>
      <c r="K716" s="129">
        <f t="shared" si="238"/>
        <v>1</v>
      </c>
      <c r="L716" s="129" t="str">
        <f t="shared" si="227"/>
        <v>No Growth</v>
      </c>
      <c r="M716" s="129" t="s">
        <v>1252</v>
      </c>
      <c r="N716" s="129"/>
      <c r="O716" s="129"/>
      <c r="P716" s="129"/>
      <c r="Q716" s="129"/>
      <c r="R716" s="129" t="s">
        <v>56</v>
      </c>
      <c r="S716" s="129"/>
      <c r="T716" s="129"/>
      <c r="U716" s="129" t="str">
        <f>VLOOKUP(C716,'Surrogate NP'!A:B,2,FALSE)</f>
        <v>No Growth</v>
      </c>
      <c r="V716" t="str">
        <f t="shared" si="226"/>
        <v>MD-Prince George'sNo Growth</v>
      </c>
      <c r="W716">
        <f>VLOOKUP(V716,'NP Surrogates-Update 4.7'!A:C,2,FALSE)</f>
        <v>1</v>
      </c>
      <c r="X716">
        <f>VLOOKUP(V716,'NP Surrogates-Update 4.7'!A:C,3,FALSE)</f>
        <v>1</v>
      </c>
      <c r="Y716" t="s">
        <v>3049</v>
      </c>
    </row>
    <row r="717" spans="1:25" hidden="1" outlineLevel="2" x14ac:dyDescent="0.3">
      <c r="A717" s="129" t="s">
        <v>218</v>
      </c>
      <c r="B717" s="129" t="s">
        <v>16</v>
      </c>
      <c r="C717">
        <v>2102004002</v>
      </c>
      <c r="D717" s="129">
        <v>1.0936376923568121</v>
      </c>
      <c r="E717" s="129">
        <f t="shared" si="233"/>
        <v>1.0936376923568121</v>
      </c>
      <c r="F717" s="129">
        <f t="shared" si="234"/>
        <v>1.0936376923568121</v>
      </c>
      <c r="G717" s="129">
        <v>3.50524901396414E-3</v>
      </c>
      <c r="H717" s="129">
        <f t="shared" si="235"/>
        <v>3.50524901396414E-3</v>
      </c>
      <c r="I717" s="129">
        <f t="shared" si="236"/>
        <v>3.50524901396414E-3</v>
      </c>
      <c r="J717" s="129">
        <f t="shared" si="237"/>
        <v>1</v>
      </c>
      <c r="K717" s="129">
        <f t="shared" si="238"/>
        <v>1</v>
      </c>
      <c r="L717" s="129" t="str">
        <f t="shared" si="227"/>
        <v>No Growth</v>
      </c>
      <c r="M717" s="129" t="s">
        <v>1252</v>
      </c>
      <c r="N717" s="129"/>
      <c r="O717" s="129"/>
      <c r="P717" s="129"/>
      <c r="Q717" s="129"/>
      <c r="R717" s="129" t="s">
        <v>56</v>
      </c>
      <c r="S717" s="129"/>
      <c r="T717" s="129"/>
      <c r="U717" s="129" t="str">
        <f>VLOOKUP(C717,'Surrogate NP'!A:B,2,FALSE)</f>
        <v>No Growth</v>
      </c>
      <c r="V717" t="str">
        <f t="shared" si="226"/>
        <v>MD-Prince George'sNo Growth</v>
      </c>
      <c r="W717">
        <f>VLOOKUP(V717,'NP Surrogates-Update 4.7'!A:C,2,FALSE)</f>
        <v>1</v>
      </c>
      <c r="X717">
        <f>VLOOKUP(V717,'NP Surrogates-Update 4.7'!A:C,3,FALSE)</f>
        <v>1</v>
      </c>
      <c r="Y717" t="s">
        <v>3049</v>
      </c>
    </row>
    <row r="718" spans="1:25" hidden="1" outlineLevel="2" x14ac:dyDescent="0.3">
      <c r="A718" s="129" t="s">
        <v>218</v>
      </c>
      <c r="B718" s="129" t="s">
        <v>16</v>
      </c>
      <c r="C718">
        <v>2660000000</v>
      </c>
      <c r="D718" s="129">
        <v>15.12</v>
      </c>
      <c r="E718" s="129">
        <f t="shared" si="233"/>
        <v>15.12</v>
      </c>
      <c r="F718" s="129">
        <f t="shared" si="234"/>
        <v>15.12</v>
      </c>
      <c r="G718" s="129">
        <v>4.1424657534246602E-2</v>
      </c>
      <c r="H718" s="129">
        <f t="shared" si="235"/>
        <v>4.1424657534246602E-2</v>
      </c>
      <c r="I718" s="129">
        <f t="shared" si="236"/>
        <v>4.1424657534246602E-2</v>
      </c>
      <c r="J718" s="129">
        <f t="shared" si="237"/>
        <v>1</v>
      </c>
      <c r="K718" s="129">
        <f t="shared" si="238"/>
        <v>1</v>
      </c>
      <c r="L718" s="129" t="str">
        <f t="shared" si="227"/>
        <v>No Growth</v>
      </c>
      <c r="M718" s="129" t="s">
        <v>1253</v>
      </c>
      <c r="N718" s="129"/>
      <c r="O718" s="129"/>
      <c r="P718" s="129"/>
      <c r="Q718" s="129"/>
      <c r="R718" s="129" t="s">
        <v>56</v>
      </c>
      <c r="S718" s="129"/>
      <c r="T718" s="129"/>
      <c r="U718" s="129" t="str">
        <f>VLOOKUP(C718,'Surrogate NP'!A:B,2,FALSE)</f>
        <v>No Growth</v>
      </c>
      <c r="V718" t="str">
        <f t="shared" si="226"/>
        <v>MD-Prince George'sNo Growth</v>
      </c>
      <c r="W718">
        <f>VLOOKUP(V718,'NP Surrogates-Update 4.7'!A:C,2,FALSE)</f>
        <v>1</v>
      </c>
      <c r="X718">
        <f>VLOOKUP(V718,'NP Surrogates-Update 4.7'!A:C,3,FALSE)</f>
        <v>1</v>
      </c>
      <c r="Y718" t="s">
        <v>3049</v>
      </c>
    </row>
    <row r="719" spans="1:25" hidden="1" outlineLevel="2" x14ac:dyDescent="0.3">
      <c r="A719" s="129" t="s">
        <v>218</v>
      </c>
      <c r="B719" s="129" t="s">
        <v>16</v>
      </c>
      <c r="C719">
        <v>2830000000</v>
      </c>
      <c r="D719" s="129">
        <v>1.5945149999999999</v>
      </c>
      <c r="E719" s="129">
        <f t="shared" si="233"/>
        <v>1.5945149999999999</v>
      </c>
      <c r="F719" s="129">
        <f t="shared" si="234"/>
        <v>1.5945149999999999</v>
      </c>
      <c r="G719" s="129">
        <v>5.1106249999999997E-3</v>
      </c>
      <c r="H719" s="129">
        <f t="shared" si="235"/>
        <v>5.1106249999999997E-3</v>
      </c>
      <c r="I719" s="129">
        <f t="shared" si="236"/>
        <v>5.1106249999999997E-3</v>
      </c>
      <c r="J719" s="129">
        <f t="shared" si="237"/>
        <v>1</v>
      </c>
      <c r="K719" s="129">
        <f t="shared" si="238"/>
        <v>1</v>
      </c>
      <c r="L719" s="129" t="str">
        <f t="shared" si="227"/>
        <v>No Growth</v>
      </c>
      <c r="M719" s="129" t="s">
        <v>1254</v>
      </c>
      <c r="N719" s="129"/>
      <c r="O719" s="129"/>
      <c r="P719" s="129"/>
      <c r="Q719" s="129"/>
      <c r="R719" s="129" t="s">
        <v>56</v>
      </c>
      <c r="S719" s="129"/>
      <c r="T719" s="129"/>
      <c r="U719" s="129" t="str">
        <f>VLOOKUP(C719,'Surrogate NP'!A:B,2,FALSE)</f>
        <v>No Growth</v>
      </c>
      <c r="V719" t="str">
        <f t="shared" si="226"/>
        <v>MD-Prince George'sNo Growth</v>
      </c>
      <c r="W719">
        <f>VLOOKUP(V719,'NP Surrogates-Update 4.7'!A:C,2,FALSE)</f>
        <v>1</v>
      </c>
      <c r="X719">
        <f>VLOOKUP(V719,'NP Surrogates-Update 4.7'!A:C,3,FALSE)</f>
        <v>1</v>
      </c>
      <c r="Y719" t="s">
        <v>3049</v>
      </c>
    </row>
    <row r="720" spans="1:25" hidden="1" outlineLevel="2" x14ac:dyDescent="0.3">
      <c r="A720" s="129" t="s">
        <v>218</v>
      </c>
      <c r="B720" s="129" t="s">
        <v>16</v>
      </c>
      <c r="C720">
        <v>2810030000</v>
      </c>
      <c r="D720" s="129">
        <v>83.198064000000002</v>
      </c>
      <c r="E720" s="129">
        <f t="shared" si="233"/>
        <v>83.198064000000002</v>
      </c>
      <c r="F720" s="129">
        <f t="shared" si="234"/>
        <v>83.198064000000002</v>
      </c>
      <c r="G720" s="129">
        <v>0.18235192109588999</v>
      </c>
      <c r="H720" s="129">
        <f t="shared" si="235"/>
        <v>0.18235192109588999</v>
      </c>
      <c r="I720" s="129">
        <f t="shared" si="236"/>
        <v>0.18235192109588999</v>
      </c>
      <c r="J720" s="129">
        <f t="shared" si="237"/>
        <v>1</v>
      </c>
      <c r="K720" s="129">
        <f t="shared" si="238"/>
        <v>1</v>
      </c>
      <c r="L720" s="129" t="str">
        <f t="shared" si="227"/>
        <v>No Growth</v>
      </c>
      <c r="M720" s="129" t="s">
        <v>1255</v>
      </c>
      <c r="N720" s="129"/>
      <c r="O720" s="129"/>
      <c r="P720" s="129"/>
      <c r="Q720" s="129"/>
      <c r="R720" s="129" t="s">
        <v>56</v>
      </c>
      <c r="S720" s="129"/>
      <c r="T720" s="129"/>
      <c r="U720" s="129" t="str">
        <f>VLOOKUP(C720,'Surrogate NP'!A:B,2,FALSE)</f>
        <v>No Growth</v>
      </c>
      <c r="V720" t="str">
        <f t="shared" si="226"/>
        <v>MD-Prince George'sNo Growth</v>
      </c>
      <c r="W720">
        <f>VLOOKUP(V720,'NP Surrogates-Update 4.7'!A:C,2,FALSE)</f>
        <v>1</v>
      </c>
      <c r="X720">
        <f>VLOOKUP(V720,'NP Surrogates-Update 4.7'!A:C,3,FALSE)</f>
        <v>1</v>
      </c>
      <c r="Y720" t="s">
        <v>3049</v>
      </c>
    </row>
    <row r="721" spans="1:25" hidden="1" outlineLevel="2" x14ac:dyDescent="0.3">
      <c r="A721" s="129" t="s">
        <v>218</v>
      </c>
      <c r="B721" s="129" t="s">
        <v>16</v>
      </c>
      <c r="C721">
        <v>2810050000</v>
      </c>
      <c r="D721" s="129">
        <v>2.7559</v>
      </c>
      <c r="E721" s="129">
        <f t="shared" si="233"/>
        <v>2.7559</v>
      </c>
      <c r="F721" s="129">
        <f t="shared" si="234"/>
        <v>2.7559</v>
      </c>
      <c r="G721" s="129">
        <v>7.5504109589041102E-3</v>
      </c>
      <c r="H721" s="129">
        <f t="shared" si="235"/>
        <v>7.5504109589041102E-3</v>
      </c>
      <c r="I721" s="129">
        <f t="shared" si="236"/>
        <v>7.5504109589041102E-3</v>
      </c>
      <c r="J721" s="129">
        <f t="shared" si="237"/>
        <v>1</v>
      </c>
      <c r="K721" s="129">
        <f t="shared" si="238"/>
        <v>1</v>
      </c>
      <c r="L721" s="129" t="str">
        <f t="shared" si="227"/>
        <v>No Growth</v>
      </c>
      <c r="M721" s="129" t="s">
        <v>1256</v>
      </c>
      <c r="N721" s="129"/>
      <c r="O721" s="129"/>
      <c r="P721" s="129"/>
      <c r="Q721" s="129"/>
      <c r="R721" s="129" t="s">
        <v>56</v>
      </c>
      <c r="S721" s="129"/>
      <c r="T721" s="129"/>
      <c r="U721" s="129" t="str">
        <f>VLOOKUP(C721,'Surrogate NP'!A:B,2,FALSE)</f>
        <v>No Growth</v>
      </c>
      <c r="V721" t="str">
        <f t="shared" si="226"/>
        <v>MD-Prince George'sNo Growth</v>
      </c>
      <c r="W721">
        <f>VLOOKUP(V721,'NP Surrogates-Update 4.7'!A:C,2,FALSE)</f>
        <v>1</v>
      </c>
      <c r="X721">
        <f>VLOOKUP(V721,'NP Surrogates-Update 4.7'!A:C,3,FALSE)</f>
        <v>1</v>
      </c>
      <c r="Y721" t="s">
        <v>3049</v>
      </c>
    </row>
    <row r="722" spans="1:25" hidden="1" outlineLevel="2" x14ac:dyDescent="0.3">
      <c r="A722" s="129" t="s">
        <v>218</v>
      </c>
      <c r="B722" s="129" t="s">
        <v>16</v>
      </c>
      <c r="C722">
        <v>2302070005</v>
      </c>
      <c r="D722" s="129">
        <v>2.4311073922261485E-2</v>
      </c>
      <c r="E722" s="129">
        <f t="shared" si="233"/>
        <v>2.612388648495155E-2</v>
      </c>
      <c r="F722" s="129">
        <f t="shared" si="234"/>
        <v>2.7257071810272836E-2</v>
      </c>
      <c r="G722" s="129">
        <v>6.6605681978798605E-5</v>
      </c>
      <c r="H722" s="129">
        <f t="shared" si="235"/>
        <v>7.1572291739593311E-5</v>
      </c>
      <c r="I722" s="129">
        <f t="shared" si="236"/>
        <v>7.4676909069240662E-5</v>
      </c>
      <c r="J722" s="129">
        <f t="shared" si="237"/>
        <v>1.0745673584180946</v>
      </c>
      <c r="K722" s="129">
        <f t="shared" si="238"/>
        <v>1.1211792575445925</v>
      </c>
      <c r="L722" s="129" t="str">
        <f t="shared" si="227"/>
        <v>Population</v>
      </c>
      <c r="M722" s="129" t="s">
        <v>1257</v>
      </c>
      <c r="N722" s="129"/>
      <c r="O722" s="129"/>
      <c r="P722" s="129"/>
      <c r="Q722" s="129"/>
      <c r="R722" s="129" t="s">
        <v>56</v>
      </c>
      <c r="S722" s="129"/>
      <c r="T722" s="129"/>
      <c r="U722" s="129" t="str">
        <f>VLOOKUP(C722,'Surrogate NP'!A:B,2,FALSE)</f>
        <v>Population</v>
      </c>
      <c r="V722" t="str">
        <f t="shared" si="226"/>
        <v>MD-Prince George'sPopulation</v>
      </c>
      <c r="W722">
        <f>VLOOKUP(V722,'NP Surrogates-Update 4.7'!A:C,2,FALSE)</f>
        <v>1.0745673584180946</v>
      </c>
      <c r="X722">
        <f>VLOOKUP(V722,'NP Surrogates-Update 4.7'!A:C,3,FALSE)</f>
        <v>1.1211792575445925</v>
      </c>
      <c r="Y722" t="s">
        <v>3051</v>
      </c>
    </row>
    <row r="723" spans="1:25" hidden="1" outlineLevel="2" x14ac:dyDescent="0.3">
      <c r="A723" s="129" t="s">
        <v>218</v>
      </c>
      <c r="B723" s="129" t="s">
        <v>16</v>
      </c>
      <c r="C723">
        <v>2810060200</v>
      </c>
      <c r="D723" s="129">
        <v>1.3446960000000001E-5</v>
      </c>
      <c r="E723" s="129">
        <f t="shared" si="233"/>
        <v>1.3446960000000001E-5</v>
      </c>
      <c r="F723" s="129">
        <f t="shared" si="234"/>
        <v>1.3446960000000001E-5</v>
      </c>
      <c r="G723" s="129">
        <v>6.2062892307692298E-8</v>
      </c>
      <c r="H723" s="129">
        <f t="shared" si="235"/>
        <v>6.2062892307692298E-8</v>
      </c>
      <c r="I723" s="129">
        <f t="shared" si="236"/>
        <v>6.2062892307692298E-8</v>
      </c>
      <c r="J723" s="129">
        <f t="shared" ref="J723:J755" si="239">W723</f>
        <v>1</v>
      </c>
      <c r="K723" s="129">
        <f t="shared" ref="K723:K755" si="240">X723</f>
        <v>1</v>
      </c>
      <c r="L723" s="129" t="str">
        <f t="shared" si="227"/>
        <v>No Growth</v>
      </c>
      <c r="M723" s="129" t="s">
        <v>2120</v>
      </c>
      <c r="N723" s="129"/>
      <c r="O723" s="129"/>
      <c r="P723" s="129"/>
      <c r="Q723" s="129"/>
      <c r="R723" s="129" t="s">
        <v>56</v>
      </c>
      <c r="S723" s="129"/>
      <c r="T723" s="129"/>
      <c r="U723" s="129" t="str">
        <f>VLOOKUP(C723,'Surrogate NP'!A:B,2,FALSE)</f>
        <v>No Growth</v>
      </c>
      <c r="V723" t="str">
        <f t="shared" si="226"/>
        <v>MD-Prince George'sNo Growth</v>
      </c>
      <c r="W723">
        <f>VLOOKUP(V723,'NP Surrogates-Update 4.7'!A:C,2,FALSE)</f>
        <v>1</v>
      </c>
      <c r="X723">
        <f>VLOOKUP(V723,'NP Surrogates-Update 4.7'!A:C,3,FALSE)</f>
        <v>1</v>
      </c>
      <c r="Y723" t="s">
        <v>3049</v>
      </c>
    </row>
    <row r="724" spans="1:25" hidden="1" outlineLevel="2" x14ac:dyDescent="0.3">
      <c r="A724" s="129" t="s">
        <v>218</v>
      </c>
      <c r="B724" s="129" t="s">
        <v>16</v>
      </c>
      <c r="C724">
        <v>2810060100</v>
      </c>
      <c r="D724" s="129">
        <v>5.1761040426522999E-2</v>
      </c>
      <c r="E724" s="129">
        <f t="shared" si="233"/>
        <v>5.5620724480101025E-2</v>
      </c>
      <c r="F724" s="129">
        <f t="shared" si="234"/>
        <v>5.803340487514469E-2</v>
      </c>
      <c r="G724" s="129">
        <v>1.99080924717396E-4</v>
      </c>
      <c r="H724" s="129">
        <f t="shared" si="235"/>
        <v>2.1392586338500377E-4</v>
      </c>
      <c r="I724" s="129">
        <f t="shared" si="236"/>
        <v>2.2320540336594094E-4</v>
      </c>
      <c r="J724" s="129">
        <f t="shared" si="239"/>
        <v>1.0745673584180946</v>
      </c>
      <c r="K724" s="129">
        <f t="shared" si="240"/>
        <v>1.1211792575445925</v>
      </c>
      <c r="L724" s="129" t="str">
        <f t="shared" si="227"/>
        <v>Population</v>
      </c>
      <c r="M724" s="129" t="s">
        <v>2121</v>
      </c>
      <c r="N724" s="129"/>
      <c r="O724" s="129"/>
      <c r="P724" s="129"/>
      <c r="Q724" s="129"/>
      <c r="R724" s="129" t="s">
        <v>56</v>
      </c>
      <c r="S724" s="129"/>
      <c r="T724" s="129"/>
      <c r="U724" s="129" t="str">
        <f>VLOOKUP(C724,'Surrogate NP'!A:B,2,FALSE)</f>
        <v>Population</v>
      </c>
      <c r="V724" t="str">
        <f t="shared" si="226"/>
        <v>MD-Prince George'sPopulation</v>
      </c>
      <c r="W724">
        <f>VLOOKUP(V724,'NP Surrogates-Update 4.7'!A:C,2,FALSE)</f>
        <v>1.0745673584180946</v>
      </c>
      <c r="X724">
        <f>VLOOKUP(V724,'NP Surrogates-Update 4.7'!A:C,3,FALSE)</f>
        <v>1.1211792575445925</v>
      </c>
      <c r="Y724" t="s">
        <v>3051</v>
      </c>
    </row>
    <row r="725" spans="1:25" hidden="1" outlineLevel="2" x14ac:dyDescent="0.3">
      <c r="A725" s="129" t="s">
        <v>218</v>
      </c>
      <c r="B725" s="129" t="s">
        <v>16</v>
      </c>
      <c r="C725">
        <v>2302002100</v>
      </c>
      <c r="D725" s="129">
        <v>12.96916</v>
      </c>
      <c r="E725" s="129">
        <f t="shared" si="233"/>
        <v>13.86608510934748</v>
      </c>
      <c r="F725" s="129">
        <f t="shared" si="234"/>
        <v>14.422826483246194</v>
      </c>
      <c r="G725" s="129">
        <v>8.8678017005339102E-2</v>
      </c>
      <c r="H725" s="129">
        <f t="shared" si="235"/>
        <v>9.4810838259701866E-2</v>
      </c>
      <c r="I725" s="129">
        <f t="shared" si="236"/>
        <v>9.8617616880843556E-2</v>
      </c>
      <c r="J725" s="129">
        <f t="shared" si="239"/>
        <v>1.0691583039570396</v>
      </c>
      <c r="K725" s="129">
        <f t="shared" si="240"/>
        <v>1.1120864021452579</v>
      </c>
      <c r="L725" s="129" t="str">
        <f t="shared" si="227"/>
        <v>Employment</v>
      </c>
      <c r="M725" s="129" t="s">
        <v>52</v>
      </c>
      <c r="N725" s="129" t="s">
        <v>37</v>
      </c>
      <c r="O725" s="129" t="s">
        <v>53</v>
      </c>
      <c r="P725" s="129" t="s">
        <v>54</v>
      </c>
      <c r="Q725" s="129" t="s">
        <v>55</v>
      </c>
      <c r="R725" s="129" t="s">
        <v>56</v>
      </c>
      <c r="S725" s="129"/>
      <c r="T725" s="129"/>
      <c r="U725" s="129" t="str">
        <f>VLOOKUP(C725,'Surrogate NP'!A:B,2,FALSE)</f>
        <v>Employment</v>
      </c>
      <c r="V725" t="str">
        <f t="shared" si="226"/>
        <v>MD-Prince George'sEmployment</v>
      </c>
      <c r="W725">
        <f>VLOOKUP(V725,'NP Surrogates-Update 4.7'!A:C,2,FALSE)</f>
        <v>1.0691583039570396</v>
      </c>
      <c r="X725">
        <f>VLOOKUP(V725,'NP Surrogates-Update 4.7'!A:C,3,FALSE)</f>
        <v>1.1120864021452579</v>
      </c>
      <c r="Y725" t="s">
        <v>3053</v>
      </c>
    </row>
    <row r="726" spans="1:25" hidden="1" outlineLevel="2" x14ac:dyDescent="0.3">
      <c r="A726" s="129" t="s">
        <v>218</v>
      </c>
      <c r="B726" s="129" t="s">
        <v>16</v>
      </c>
      <c r="C726">
        <v>2302002200</v>
      </c>
      <c r="D726" s="129">
        <v>44.816429999999997</v>
      </c>
      <c r="E726" s="129">
        <f t="shared" si="233"/>
        <v>47.915858288209385</v>
      </c>
      <c r="F726" s="129">
        <f t="shared" si="234"/>
        <v>49.839742395694799</v>
      </c>
      <c r="G726" s="129">
        <v>0.30643712789869099</v>
      </c>
      <c r="H726" s="129">
        <f t="shared" si="235"/>
        <v>0.32762979993363089</v>
      </c>
      <c r="I726" s="129">
        <f t="shared" si="236"/>
        <v>0.34078456304858151</v>
      </c>
      <c r="J726" s="129">
        <f t="shared" si="239"/>
        <v>1.0691583039570396</v>
      </c>
      <c r="K726" s="129">
        <f t="shared" si="240"/>
        <v>1.1120864021452579</v>
      </c>
      <c r="L726" s="129" t="str">
        <f t="shared" si="227"/>
        <v>Employment</v>
      </c>
      <c r="M726" s="129" t="s">
        <v>52</v>
      </c>
      <c r="N726" s="129" t="s">
        <v>37</v>
      </c>
      <c r="O726" s="129" t="s">
        <v>53</v>
      </c>
      <c r="P726" s="129" t="s">
        <v>54</v>
      </c>
      <c r="Q726" s="129" t="s">
        <v>58</v>
      </c>
      <c r="R726" s="129" t="s">
        <v>56</v>
      </c>
      <c r="S726" s="129"/>
      <c r="T726" s="129"/>
      <c r="U726" s="129" t="str">
        <f>VLOOKUP(C726,'Surrogate NP'!A:B,2,FALSE)</f>
        <v>Employment</v>
      </c>
      <c r="V726" t="str">
        <f t="shared" si="226"/>
        <v>MD-Prince George'sEmployment</v>
      </c>
      <c r="W726">
        <f>VLOOKUP(V726,'NP Surrogates-Update 4.7'!A:C,2,FALSE)</f>
        <v>1.0691583039570396</v>
      </c>
      <c r="X726">
        <f>VLOOKUP(V726,'NP Surrogates-Update 4.7'!A:C,3,FALSE)</f>
        <v>1.1120864021452579</v>
      </c>
      <c r="Y726" t="s">
        <v>3053</v>
      </c>
    </row>
    <row r="727" spans="1:25" hidden="1" outlineLevel="2" x14ac:dyDescent="0.3">
      <c r="A727" s="129" t="s">
        <v>218</v>
      </c>
      <c r="B727" s="129" t="s">
        <v>16</v>
      </c>
      <c r="C727">
        <v>2302003200</v>
      </c>
      <c r="D727" s="129">
        <v>0.30995790000000001</v>
      </c>
      <c r="E727" s="129">
        <f t="shared" si="233"/>
        <v>0.33139406266208571</v>
      </c>
      <c r="F727" s="129">
        <f t="shared" si="234"/>
        <v>0.34469996582749962</v>
      </c>
      <c r="G727" s="129">
        <v>2.1193702542908902E-3</v>
      </c>
      <c r="H727" s="129">
        <f t="shared" si="235"/>
        <v>2.2659423065346479E-3</v>
      </c>
      <c r="I727" s="129">
        <f t="shared" si="236"/>
        <v>2.3569228409080364E-3</v>
      </c>
      <c r="J727" s="129">
        <f t="shared" si="239"/>
        <v>1.0691583039570396</v>
      </c>
      <c r="K727" s="129">
        <f t="shared" si="240"/>
        <v>1.1120864021452579</v>
      </c>
      <c r="L727" s="129" t="str">
        <f t="shared" si="227"/>
        <v>Employment</v>
      </c>
      <c r="M727" s="129" t="s">
        <v>52</v>
      </c>
      <c r="N727" s="129" t="s">
        <v>37</v>
      </c>
      <c r="O727" s="129" t="s">
        <v>53</v>
      </c>
      <c r="P727" s="129" t="s">
        <v>60</v>
      </c>
      <c r="Q727" s="129" t="s">
        <v>61</v>
      </c>
      <c r="R727" s="129" t="s">
        <v>56</v>
      </c>
      <c r="S727" s="129"/>
      <c r="T727" s="129"/>
      <c r="U727" s="129" t="str">
        <f>VLOOKUP(C727,'Surrogate NP'!A:B,2,FALSE)</f>
        <v>Employment</v>
      </c>
      <c r="V727" t="str">
        <f t="shared" si="226"/>
        <v>MD-Prince George'sEmployment</v>
      </c>
      <c r="W727">
        <f>VLOOKUP(V727,'NP Surrogates-Update 4.7'!A:C,2,FALSE)</f>
        <v>1.0691583039570396</v>
      </c>
      <c r="X727">
        <f>VLOOKUP(V727,'NP Surrogates-Update 4.7'!A:C,3,FALSE)</f>
        <v>1.1120864021452579</v>
      </c>
      <c r="Y727" t="s">
        <v>3053</v>
      </c>
    </row>
    <row r="728" spans="1:25" hidden="1" outlineLevel="2" x14ac:dyDescent="0.3">
      <c r="A728" s="129" t="s">
        <v>218</v>
      </c>
      <c r="B728" s="129" t="s">
        <v>16</v>
      </c>
      <c r="C728">
        <v>2302003000</v>
      </c>
      <c r="D728" s="129">
        <v>8.6367010000000004</v>
      </c>
      <c r="E728" s="129">
        <f t="shared" ref="E728:E769" si="241">D728*J728</f>
        <v>9.2340005929440689</v>
      </c>
      <c r="F728" s="129">
        <f t="shared" ref="F728:F769" si="242">D728*K728</f>
        <v>9.6047577414943515</v>
      </c>
      <c r="G728" s="129">
        <v>5.9054365752911502E-2</v>
      </c>
      <c r="H728" s="129">
        <f t="shared" si="235"/>
        <v>6.3138465529641544E-2</v>
      </c>
      <c r="I728" s="129">
        <f t="shared" si="236"/>
        <v>6.567355714112548E-2</v>
      </c>
      <c r="J728" s="129">
        <f t="shared" si="239"/>
        <v>1.0691583039570396</v>
      </c>
      <c r="K728" s="129">
        <f t="shared" si="240"/>
        <v>1.1120864021452579</v>
      </c>
      <c r="L728" s="129" t="str">
        <f t="shared" si="227"/>
        <v>Employment</v>
      </c>
      <c r="M728" s="129" t="s">
        <v>52</v>
      </c>
      <c r="N728" s="129" t="s">
        <v>37</v>
      </c>
      <c r="O728" s="129" t="s">
        <v>53</v>
      </c>
      <c r="P728" s="129" t="s">
        <v>60</v>
      </c>
      <c r="Q728" s="129" t="s">
        <v>63</v>
      </c>
      <c r="R728" s="129" t="s">
        <v>56</v>
      </c>
      <c r="S728" s="129"/>
      <c r="T728" s="129"/>
      <c r="U728" s="129" t="str">
        <f>VLOOKUP(C728,'Surrogate NP'!A:B,2,FALSE)</f>
        <v>Employment</v>
      </c>
      <c r="V728" t="str">
        <f t="shared" si="226"/>
        <v>MD-Prince George'sEmployment</v>
      </c>
      <c r="W728">
        <f>VLOOKUP(V728,'NP Surrogates-Update 4.7'!A:C,2,FALSE)</f>
        <v>1.0691583039570396</v>
      </c>
      <c r="X728">
        <f>VLOOKUP(V728,'NP Surrogates-Update 4.7'!A:C,3,FALSE)</f>
        <v>1.1120864021452579</v>
      </c>
      <c r="Y728" t="s">
        <v>3053</v>
      </c>
    </row>
    <row r="729" spans="1:25" hidden="1" outlineLevel="2" x14ac:dyDescent="0.3">
      <c r="A729" s="129" t="s">
        <v>218</v>
      </c>
      <c r="B729" s="129" t="s">
        <v>16</v>
      </c>
      <c r="C729">
        <v>2302003100</v>
      </c>
      <c r="D729" s="129">
        <v>5.6970239999999999</v>
      </c>
      <c r="E729" s="129">
        <f t="shared" si="241"/>
        <v>6.0910205174425496</v>
      </c>
      <c r="F729" s="129">
        <f t="shared" si="242"/>
        <v>6.3355829230951857</v>
      </c>
      <c r="G729" s="129">
        <v>3.8954010217456203E-2</v>
      </c>
      <c r="H729" s="129">
        <f t="shared" si="235"/>
        <v>4.1648003496420664E-2</v>
      </c>
      <c r="I729" s="129">
        <f t="shared" si="236"/>
        <v>4.3320225071860487E-2</v>
      </c>
      <c r="J729" s="129">
        <f t="shared" si="239"/>
        <v>1.0691583039570396</v>
      </c>
      <c r="K729" s="129">
        <f t="shared" si="240"/>
        <v>1.1120864021452579</v>
      </c>
      <c r="L729" s="129" t="str">
        <f t="shared" si="227"/>
        <v>Employment</v>
      </c>
      <c r="M729" s="129" t="s">
        <v>52</v>
      </c>
      <c r="N729" s="129" t="s">
        <v>37</v>
      </c>
      <c r="O729" s="129" t="s">
        <v>53</v>
      </c>
      <c r="P729" s="129" t="s">
        <v>60</v>
      </c>
      <c r="Q729" s="129" t="s">
        <v>65</v>
      </c>
      <c r="R729" s="129" t="s">
        <v>56</v>
      </c>
      <c r="S729" s="129"/>
      <c r="T729" s="129"/>
      <c r="U729" s="129" t="str">
        <f>VLOOKUP(C729,'Surrogate NP'!A:B,2,FALSE)</f>
        <v>Employment</v>
      </c>
      <c r="V729" t="str">
        <f t="shared" si="226"/>
        <v>MD-Prince George'sEmployment</v>
      </c>
      <c r="W729">
        <f>VLOOKUP(V729,'NP Surrogates-Update 4.7'!A:C,2,FALSE)</f>
        <v>1.0691583039570396</v>
      </c>
      <c r="X729">
        <f>VLOOKUP(V729,'NP Surrogates-Update 4.7'!A:C,3,FALSE)</f>
        <v>1.1120864021452579</v>
      </c>
      <c r="Y729" t="s">
        <v>3053</v>
      </c>
    </row>
    <row r="730" spans="1:25" hidden="1" outlineLevel="2" x14ac:dyDescent="0.3">
      <c r="A730" s="129" t="s">
        <v>218</v>
      </c>
      <c r="B730" s="129" t="s">
        <v>16</v>
      </c>
      <c r="C730">
        <v>2802004003</v>
      </c>
      <c r="D730" s="129">
        <v>1.7978670000000001</v>
      </c>
      <c r="E730" s="129">
        <f t="shared" si="241"/>
        <v>1.7978670000000001</v>
      </c>
      <c r="F730" s="129">
        <f t="shared" si="242"/>
        <v>1.7978670000000001</v>
      </c>
      <c r="G730" s="129">
        <v>4.9256630136986302E-3</v>
      </c>
      <c r="H730" s="129">
        <f t="shared" si="235"/>
        <v>4.9256630136986302E-3</v>
      </c>
      <c r="I730" s="129">
        <f t="shared" si="236"/>
        <v>4.9256630136986302E-3</v>
      </c>
      <c r="J730" s="129">
        <f t="shared" si="239"/>
        <v>1</v>
      </c>
      <c r="K730" s="129">
        <f t="shared" si="240"/>
        <v>1</v>
      </c>
      <c r="L730" s="129" t="str">
        <f t="shared" si="227"/>
        <v>No Growth</v>
      </c>
      <c r="M730" s="129" t="s">
        <v>67</v>
      </c>
      <c r="N730" s="129" t="s">
        <v>68</v>
      </c>
      <c r="O730" s="129" t="s">
        <v>228</v>
      </c>
      <c r="P730" s="129" t="s">
        <v>229</v>
      </c>
      <c r="Q730" s="129" t="s">
        <v>230</v>
      </c>
      <c r="R730" s="129" t="s">
        <v>56</v>
      </c>
      <c r="S730" s="129"/>
      <c r="T730" s="129"/>
      <c r="U730" s="129" t="str">
        <f>VLOOKUP(C730,'Surrogate NP'!A:B,2,FALSE)</f>
        <v>No Growth</v>
      </c>
      <c r="V730" t="str">
        <f t="shared" si="226"/>
        <v>MD-Prince George'sNo Growth</v>
      </c>
      <c r="W730">
        <f>VLOOKUP(V730,'NP Surrogates-Update 4.7'!A:C,2,FALSE)</f>
        <v>1</v>
      </c>
      <c r="X730">
        <f>VLOOKUP(V730,'NP Surrogates-Update 4.7'!A:C,3,FALSE)</f>
        <v>1</v>
      </c>
      <c r="Y730" t="s">
        <v>3049</v>
      </c>
    </row>
    <row r="731" spans="1:25" hidden="1" outlineLevel="2" x14ac:dyDescent="0.3">
      <c r="A731" s="129" t="s">
        <v>218</v>
      </c>
      <c r="B731" s="129" t="s">
        <v>16</v>
      </c>
      <c r="C731">
        <v>2802004002</v>
      </c>
      <c r="D731" s="129">
        <v>0.1846342</v>
      </c>
      <c r="E731" s="129">
        <f t="shared" si="241"/>
        <v>0.1846342</v>
      </c>
      <c r="F731" s="129">
        <f t="shared" si="242"/>
        <v>0.1846342</v>
      </c>
      <c r="G731" s="129">
        <v>5.05847123287671E-4</v>
      </c>
      <c r="H731" s="129">
        <f t="shared" si="235"/>
        <v>5.05847123287671E-4</v>
      </c>
      <c r="I731" s="129">
        <f t="shared" si="236"/>
        <v>5.05847123287671E-4</v>
      </c>
      <c r="J731" s="129">
        <f t="shared" si="239"/>
        <v>1</v>
      </c>
      <c r="K731" s="129">
        <f t="shared" si="240"/>
        <v>1</v>
      </c>
      <c r="L731" s="129" t="str">
        <f t="shared" si="227"/>
        <v>No Growth</v>
      </c>
      <c r="M731" s="129" t="s">
        <v>67</v>
      </c>
      <c r="N731" s="129" t="s">
        <v>68</v>
      </c>
      <c r="O731" s="129" t="s">
        <v>228</v>
      </c>
      <c r="P731" s="129" t="s">
        <v>229</v>
      </c>
      <c r="Q731" s="129" t="s">
        <v>232</v>
      </c>
      <c r="R731" s="129" t="s">
        <v>56</v>
      </c>
      <c r="S731" s="129"/>
      <c r="T731" s="129"/>
      <c r="U731" s="129" t="str">
        <f>VLOOKUP(C731,'Surrogate NP'!A:B,2,FALSE)</f>
        <v>No Growth</v>
      </c>
      <c r="V731" t="str">
        <f t="shared" si="226"/>
        <v>MD-Prince George'sNo Growth</v>
      </c>
      <c r="W731">
        <f>VLOOKUP(V731,'NP Surrogates-Update 4.7'!A:C,2,FALSE)</f>
        <v>1</v>
      </c>
      <c r="X731">
        <f>VLOOKUP(V731,'NP Surrogates-Update 4.7'!A:C,3,FALSE)</f>
        <v>1</v>
      </c>
      <c r="Y731" t="s">
        <v>3049</v>
      </c>
    </row>
    <row r="732" spans="1:25" hidden="1" outlineLevel="2" x14ac:dyDescent="0.3">
      <c r="A732" s="129" t="s">
        <v>218</v>
      </c>
      <c r="B732" s="129" t="s">
        <v>16</v>
      </c>
      <c r="C732">
        <v>2802004001</v>
      </c>
      <c r="D732" s="129">
        <v>2.464909</v>
      </c>
      <c r="E732" s="129">
        <f t="shared" si="241"/>
        <v>2.464909</v>
      </c>
      <c r="F732" s="129">
        <f t="shared" si="242"/>
        <v>2.464909</v>
      </c>
      <c r="G732" s="129">
        <v>6.7531753424657504E-3</v>
      </c>
      <c r="H732" s="129">
        <f t="shared" ref="H732:H783" si="243">G732*J732</f>
        <v>6.7531753424657504E-3</v>
      </c>
      <c r="I732" s="129">
        <f t="shared" ref="I732:I783" si="244">G732*K732</f>
        <v>6.7531753424657504E-3</v>
      </c>
      <c r="J732" s="129">
        <f t="shared" si="239"/>
        <v>1</v>
      </c>
      <c r="K732" s="129">
        <f t="shared" si="240"/>
        <v>1</v>
      </c>
      <c r="L732" s="129" t="str">
        <f t="shared" si="227"/>
        <v>No Growth</v>
      </c>
      <c r="M732" s="129" t="s">
        <v>67</v>
      </c>
      <c r="N732" s="129" t="s">
        <v>68</v>
      </c>
      <c r="O732" s="129" t="s">
        <v>228</v>
      </c>
      <c r="P732" s="129" t="s">
        <v>229</v>
      </c>
      <c r="Q732" s="129" t="s">
        <v>234</v>
      </c>
      <c r="R732" s="129" t="s">
        <v>56</v>
      </c>
      <c r="S732" s="129"/>
      <c r="T732" s="129"/>
      <c r="U732" s="129" t="str">
        <f>VLOOKUP(C732,'Surrogate NP'!A:B,2,FALSE)</f>
        <v>No Growth</v>
      </c>
      <c r="V732" t="str">
        <f t="shared" si="226"/>
        <v>MD-Prince George'sNo Growth</v>
      </c>
      <c r="W732">
        <f>VLOOKUP(V732,'NP Surrogates-Update 4.7'!A:C,2,FALSE)</f>
        <v>1</v>
      </c>
      <c r="X732">
        <f>VLOOKUP(V732,'NP Surrogates-Update 4.7'!A:C,3,FALSE)</f>
        <v>1</v>
      </c>
      <c r="Y732" t="s">
        <v>3049</v>
      </c>
    </row>
    <row r="733" spans="1:25" hidden="1" outlineLevel="2" x14ac:dyDescent="0.3">
      <c r="A733" s="129" t="s">
        <v>218</v>
      </c>
      <c r="B733" s="129" t="s">
        <v>16</v>
      </c>
      <c r="C733">
        <v>2801500141</v>
      </c>
      <c r="D733" s="129">
        <v>0.69271700000000003</v>
      </c>
      <c r="E733" s="129">
        <f t="shared" si="241"/>
        <v>0.69271700000000003</v>
      </c>
      <c r="F733" s="129">
        <f t="shared" si="242"/>
        <v>0.69271700000000003</v>
      </c>
      <c r="G733" s="129">
        <v>1.8978547945205501E-3</v>
      </c>
      <c r="H733" s="129">
        <f t="shared" si="243"/>
        <v>1.8978547945205501E-3</v>
      </c>
      <c r="I733" s="129">
        <f t="shared" si="244"/>
        <v>1.8978547945205501E-3</v>
      </c>
      <c r="J733" s="129">
        <f t="shared" si="239"/>
        <v>1</v>
      </c>
      <c r="K733" s="129">
        <f t="shared" si="240"/>
        <v>1</v>
      </c>
      <c r="L733" s="129" t="str">
        <f t="shared" si="227"/>
        <v>No Growth</v>
      </c>
      <c r="M733" s="129" t="s">
        <v>236</v>
      </c>
      <c r="N733" s="129" t="s">
        <v>68</v>
      </c>
      <c r="O733" s="129" t="s">
        <v>237</v>
      </c>
      <c r="P733" s="129" t="s">
        <v>238</v>
      </c>
      <c r="Q733" s="129" t="s">
        <v>239</v>
      </c>
      <c r="R733" s="129" t="s">
        <v>56</v>
      </c>
      <c r="S733" s="129"/>
      <c r="T733" s="129"/>
      <c r="U733" s="129" t="str">
        <f>VLOOKUP(C733,'Surrogate NP'!A:B,2,FALSE)</f>
        <v>No Growth</v>
      </c>
      <c r="V733" t="str">
        <f t="shared" si="226"/>
        <v>MD-Prince George'sNo Growth</v>
      </c>
      <c r="W733">
        <f>VLOOKUP(V733,'NP Surrogates-Update 4.7'!A:C,2,FALSE)</f>
        <v>1</v>
      </c>
      <c r="X733">
        <f>VLOOKUP(V733,'NP Surrogates-Update 4.7'!A:C,3,FALSE)</f>
        <v>1</v>
      </c>
      <c r="Y733" t="s">
        <v>3049</v>
      </c>
    </row>
    <row r="734" spans="1:25" hidden="1" outlineLevel="2" x14ac:dyDescent="0.3">
      <c r="A734" s="129" t="s">
        <v>218</v>
      </c>
      <c r="B734" s="129" t="s">
        <v>16</v>
      </c>
      <c r="C734">
        <v>2805002000</v>
      </c>
      <c r="D734" s="129">
        <v>1.0153080000000001</v>
      </c>
      <c r="E734" s="129">
        <f t="shared" si="241"/>
        <v>1.0153080000000001</v>
      </c>
      <c r="F734" s="129">
        <f t="shared" si="242"/>
        <v>1.0153080000000001</v>
      </c>
      <c r="G734" s="129">
        <v>2.7816657534246599E-3</v>
      </c>
      <c r="H734" s="129">
        <f t="shared" si="243"/>
        <v>2.7816657534246599E-3</v>
      </c>
      <c r="I734" s="129">
        <f t="shared" si="244"/>
        <v>2.7816657534246599E-3</v>
      </c>
      <c r="J734" s="129">
        <f t="shared" si="239"/>
        <v>1</v>
      </c>
      <c r="K734" s="129">
        <f t="shared" si="240"/>
        <v>1</v>
      </c>
      <c r="L734" s="129" t="str">
        <f t="shared" si="227"/>
        <v>No Growth</v>
      </c>
      <c r="M734" s="129" t="s">
        <v>243</v>
      </c>
      <c r="N734" s="129" t="s">
        <v>68</v>
      </c>
      <c r="O734" s="129" t="s">
        <v>244</v>
      </c>
      <c r="P734" s="129" t="s">
        <v>245</v>
      </c>
      <c r="Q734" s="129" t="s">
        <v>246</v>
      </c>
      <c r="R734" s="129" t="s">
        <v>56</v>
      </c>
      <c r="S734" s="129"/>
      <c r="T734" s="129"/>
      <c r="U734" s="129" t="str">
        <f>VLOOKUP(C734,'Surrogate NP'!A:B,2,FALSE)</f>
        <v>No Growth</v>
      </c>
      <c r="V734" t="str">
        <f t="shared" si="226"/>
        <v>MD-Prince George'sNo Growth</v>
      </c>
      <c r="W734">
        <f>VLOOKUP(V734,'NP Surrogates-Update 4.7'!A:C,2,FALSE)</f>
        <v>1</v>
      </c>
      <c r="X734">
        <f>VLOOKUP(V734,'NP Surrogates-Update 4.7'!A:C,3,FALSE)</f>
        <v>1</v>
      </c>
      <c r="Y734" t="s">
        <v>3049</v>
      </c>
    </row>
    <row r="735" spans="1:25" hidden="1" outlineLevel="2" x14ac:dyDescent="0.3">
      <c r="A735" s="129" t="s">
        <v>218</v>
      </c>
      <c r="B735" s="129" t="s">
        <v>16</v>
      </c>
      <c r="C735">
        <v>2805018000</v>
      </c>
      <c r="D735" s="129">
        <v>0.28190280000000001</v>
      </c>
      <c r="E735" s="129">
        <f t="shared" si="241"/>
        <v>0.28190280000000001</v>
      </c>
      <c r="F735" s="129">
        <f t="shared" si="242"/>
        <v>0.28190280000000001</v>
      </c>
      <c r="G735" s="129">
        <v>7.7233643835616396E-4</v>
      </c>
      <c r="H735" s="129">
        <f t="shared" si="243"/>
        <v>7.7233643835616396E-4</v>
      </c>
      <c r="I735" s="129">
        <f t="shared" si="244"/>
        <v>7.7233643835616396E-4</v>
      </c>
      <c r="J735" s="129">
        <f t="shared" si="239"/>
        <v>1</v>
      </c>
      <c r="K735" s="129">
        <f t="shared" si="240"/>
        <v>1</v>
      </c>
      <c r="L735" s="129" t="str">
        <f t="shared" si="227"/>
        <v>No Growth</v>
      </c>
      <c r="M735" s="129" t="s">
        <v>243</v>
      </c>
      <c r="N735" s="129" t="s">
        <v>68</v>
      </c>
      <c r="O735" s="129" t="s">
        <v>244</v>
      </c>
      <c r="P735" s="129" t="s">
        <v>248</v>
      </c>
      <c r="Q735" s="129" t="s">
        <v>246</v>
      </c>
      <c r="R735" s="129" t="s">
        <v>56</v>
      </c>
      <c r="S735" s="129"/>
      <c r="T735" s="129"/>
      <c r="U735" s="129" t="str">
        <f>VLOOKUP(C735,'Surrogate NP'!A:B,2,FALSE)</f>
        <v>No Growth</v>
      </c>
      <c r="V735" t="str">
        <f t="shared" si="226"/>
        <v>MD-Prince George'sNo Growth</v>
      </c>
      <c r="W735">
        <f>VLOOKUP(V735,'NP Surrogates-Update 4.7'!A:C,2,FALSE)</f>
        <v>1</v>
      </c>
      <c r="X735">
        <f>VLOOKUP(V735,'NP Surrogates-Update 4.7'!A:C,3,FALSE)</f>
        <v>1</v>
      </c>
      <c r="Y735" t="s">
        <v>3049</v>
      </c>
    </row>
    <row r="736" spans="1:25" hidden="1" outlineLevel="2" x14ac:dyDescent="0.3">
      <c r="A736" s="129" t="s">
        <v>218</v>
      </c>
      <c r="B736" s="129" t="s">
        <v>16</v>
      </c>
      <c r="C736">
        <v>2805045000</v>
      </c>
      <c r="D736" s="129">
        <v>0.16892504</v>
      </c>
      <c r="E736" s="129">
        <f t="shared" si="241"/>
        <v>0.16892504</v>
      </c>
      <c r="F736" s="129">
        <f t="shared" si="242"/>
        <v>0.16892504</v>
      </c>
      <c r="G736" s="129">
        <v>4.62808328767123E-4</v>
      </c>
      <c r="H736" s="129">
        <f t="shared" si="243"/>
        <v>4.62808328767123E-4</v>
      </c>
      <c r="I736" s="129">
        <f t="shared" si="244"/>
        <v>4.62808328767123E-4</v>
      </c>
      <c r="J736" s="129">
        <f t="shared" si="239"/>
        <v>1</v>
      </c>
      <c r="K736" s="129">
        <f t="shared" si="240"/>
        <v>1</v>
      </c>
      <c r="L736" s="129" t="str">
        <f t="shared" si="227"/>
        <v>No Growth</v>
      </c>
      <c r="M736" s="129" t="s">
        <v>243</v>
      </c>
      <c r="N736" s="129" t="s">
        <v>68</v>
      </c>
      <c r="O736" s="129" t="s">
        <v>244</v>
      </c>
      <c r="P736" s="129" t="s">
        <v>250</v>
      </c>
      <c r="Q736" s="129" t="s">
        <v>246</v>
      </c>
      <c r="R736" s="129" t="s">
        <v>56</v>
      </c>
      <c r="S736" s="129"/>
      <c r="T736" s="129"/>
      <c r="U736" s="129" t="str">
        <f>VLOOKUP(C736,'Surrogate NP'!A:B,2,FALSE)</f>
        <v>No Growth</v>
      </c>
      <c r="V736" t="str">
        <f t="shared" si="226"/>
        <v>MD-Prince George'sNo Growth</v>
      </c>
      <c r="W736">
        <f>VLOOKUP(V736,'NP Surrogates-Update 4.7'!A:C,2,FALSE)</f>
        <v>1</v>
      </c>
      <c r="X736">
        <f>VLOOKUP(V736,'NP Surrogates-Update 4.7'!A:C,3,FALSE)</f>
        <v>1</v>
      </c>
      <c r="Y736" t="s">
        <v>3049</v>
      </c>
    </row>
    <row r="737" spans="1:25" hidden="1" outlineLevel="2" x14ac:dyDescent="0.3">
      <c r="A737" s="129" t="s">
        <v>218</v>
      </c>
      <c r="B737" s="129" t="s">
        <v>16</v>
      </c>
      <c r="C737">
        <v>2805035000</v>
      </c>
      <c r="D737" s="129">
        <v>0.83054850930000002</v>
      </c>
      <c r="E737" s="129">
        <f t="shared" si="241"/>
        <v>0.83054850930000002</v>
      </c>
      <c r="F737" s="129">
        <f t="shared" si="242"/>
        <v>0.83054850930000002</v>
      </c>
      <c r="G737" s="129">
        <v>2.2754753679452098E-3</v>
      </c>
      <c r="H737" s="129">
        <f t="shared" si="243"/>
        <v>2.2754753679452098E-3</v>
      </c>
      <c r="I737" s="129">
        <f t="shared" si="244"/>
        <v>2.2754753679452098E-3</v>
      </c>
      <c r="J737" s="129">
        <f t="shared" si="239"/>
        <v>1</v>
      </c>
      <c r="K737" s="129">
        <f t="shared" si="240"/>
        <v>1</v>
      </c>
      <c r="L737" s="129" t="str">
        <f t="shared" si="227"/>
        <v>No Growth</v>
      </c>
      <c r="M737" s="129" t="s">
        <v>243</v>
      </c>
      <c r="N737" s="129" t="s">
        <v>68</v>
      </c>
      <c r="O737" s="129" t="s">
        <v>244</v>
      </c>
      <c r="P737" s="129" t="s">
        <v>252</v>
      </c>
      <c r="Q737" s="129" t="s">
        <v>246</v>
      </c>
      <c r="R737" s="129" t="s">
        <v>56</v>
      </c>
      <c r="S737" s="129"/>
      <c r="T737" s="129"/>
      <c r="U737" s="129" t="str">
        <f>VLOOKUP(C737,'Surrogate NP'!A:B,2,FALSE)</f>
        <v>No Growth</v>
      </c>
      <c r="V737" t="str">
        <f t="shared" si="226"/>
        <v>MD-Prince George'sNo Growth</v>
      </c>
      <c r="W737">
        <f>VLOOKUP(V737,'NP Surrogates-Update 4.7'!A:C,2,FALSE)</f>
        <v>1</v>
      </c>
      <c r="X737">
        <f>VLOOKUP(V737,'NP Surrogates-Update 4.7'!A:C,3,FALSE)</f>
        <v>1</v>
      </c>
      <c r="Y737" t="s">
        <v>3049</v>
      </c>
    </row>
    <row r="738" spans="1:25" hidden="1" outlineLevel="2" x14ac:dyDescent="0.3">
      <c r="A738" s="129" t="s">
        <v>218</v>
      </c>
      <c r="B738" s="129" t="s">
        <v>16</v>
      </c>
      <c r="C738">
        <v>2805009100</v>
      </c>
      <c r="D738" s="129">
        <v>5.8207080000000001E-2</v>
      </c>
      <c r="E738" s="129">
        <f t="shared" si="241"/>
        <v>5.8207080000000001E-2</v>
      </c>
      <c r="F738" s="129">
        <f t="shared" si="242"/>
        <v>5.8207080000000001E-2</v>
      </c>
      <c r="G738" s="129">
        <v>1.59471452054795E-4</v>
      </c>
      <c r="H738" s="129">
        <f t="shared" si="243"/>
        <v>1.59471452054795E-4</v>
      </c>
      <c r="I738" s="129">
        <f t="shared" si="244"/>
        <v>1.59471452054795E-4</v>
      </c>
      <c r="J738" s="129">
        <f t="shared" si="239"/>
        <v>1</v>
      </c>
      <c r="K738" s="129">
        <f t="shared" si="240"/>
        <v>1</v>
      </c>
      <c r="L738" s="129" t="str">
        <f t="shared" si="227"/>
        <v>No Growth</v>
      </c>
      <c r="M738" s="129" t="s">
        <v>243</v>
      </c>
      <c r="N738" s="129" t="s">
        <v>68</v>
      </c>
      <c r="O738" s="129" t="s">
        <v>244</v>
      </c>
      <c r="P738" s="129" t="s">
        <v>254</v>
      </c>
      <c r="Q738" s="129" t="s">
        <v>255</v>
      </c>
      <c r="R738" s="129" t="s">
        <v>56</v>
      </c>
      <c r="S738" s="129"/>
      <c r="T738" s="129"/>
      <c r="U738" s="129" t="str">
        <f>VLOOKUP(C738,'Surrogate NP'!A:B,2,FALSE)</f>
        <v>No Growth</v>
      </c>
      <c r="V738" t="str">
        <f t="shared" si="226"/>
        <v>MD-Prince George'sNo Growth</v>
      </c>
      <c r="W738">
        <f>VLOOKUP(V738,'NP Surrogates-Update 4.7'!A:C,2,FALSE)</f>
        <v>1</v>
      </c>
      <c r="X738">
        <f>VLOOKUP(V738,'NP Surrogates-Update 4.7'!A:C,3,FALSE)</f>
        <v>1</v>
      </c>
      <c r="Y738" t="s">
        <v>3049</v>
      </c>
    </row>
    <row r="739" spans="1:25" hidden="1" outlineLevel="2" x14ac:dyDescent="0.3">
      <c r="A739" s="129" t="s">
        <v>218</v>
      </c>
      <c r="B739" s="129" t="s">
        <v>16</v>
      </c>
      <c r="C739">
        <v>2805010100</v>
      </c>
      <c r="D739" s="129">
        <v>2.3689200000000001E-2</v>
      </c>
      <c r="E739" s="129">
        <f t="shared" si="241"/>
        <v>2.3689200000000001E-2</v>
      </c>
      <c r="F739" s="129">
        <f t="shared" si="242"/>
        <v>2.3689200000000001E-2</v>
      </c>
      <c r="G739" s="129">
        <v>6.4901917808219203E-5</v>
      </c>
      <c r="H739" s="129">
        <f t="shared" si="243"/>
        <v>6.4901917808219203E-5</v>
      </c>
      <c r="I739" s="129">
        <f t="shared" si="244"/>
        <v>6.4901917808219203E-5</v>
      </c>
      <c r="J739" s="129">
        <f t="shared" si="239"/>
        <v>1</v>
      </c>
      <c r="K739" s="129">
        <f t="shared" si="240"/>
        <v>1</v>
      </c>
      <c r="L739" s="129" t="str">
        <f t="shared" si="227"/>
        <v>No Growth</v>
      </c>
      <c r="M739" s="129" t="s">
        <v>243</v>
      </c>
      <c r="N739" s="129" t="s">
        <v>68</v>
      </c>
      <c r="O739" s="129" t="s">
        <v>244</v>
      </c>
      <c r="P739" s="129" t="s">
        <v>257</v>
      </c>
      <c r="Q739" s="129" t="s">
        <v>255</v>
      </c>
      <c r="R739" s="129" t="s">
        <v>56</v>
      </c>
      <c r="S739" s="129"/>
      <c r="T739" s="129"/>
      <c r="U739" s="129" t="str">
        <f>VLOOKUP(C739,'Surrogate NP'!A:B,2,FALSE)</f>
        <v>No Growth</v>
      </c>
      <c r="V739" t="str">
        <f t="shared" si="226"/>
        <v>MD-Prince George'sNo Growth</v>
      </c>
      <c r="W739">
        <f>VLOOKUP(V739,'NP Surrogates-Update 4.7'!A:C,2,FALSE)</f>
        <v>1</v>
      </c>
      <c r="X739">
        <f>VLOOKUP(V739,'NP Surrogates-Update 4.7'!A:C,3,FALSE)</f>
        <v>1</v>
      </c>
      <c r="Y739" t="s">
        <v>3049</v>
      </c>
    </row>
    <row r="740" spans="1:25" hidden="1" outlineLevel="2" x14ac:dyDescent="0.3">
      <c r="A740" s="129" t="s">
        <v>218</v>
      </c>
      <c r="B740" s="129" t="s">
        <v>16</v>
      </c>
      <c r="C740">
        <v>2805007100</v>
      </c>
      <c r="D740" s="129">
        <v>5.9823095999999999E-2</v>
      </c>
      <c r="E740" s="129">
        <f t="shared" si="241"/>
        <v>5.9823095999999999E-2</v>
      </c>
      <c r="F740" s="129">
        <f t="shared" si="242"/>
        <v>5.9823095999999999E-2</v>
      </c>
      <c r="G740" s="129">
        <v>1.63898893150685E-4</v>
      </c>
      <c r="H740" s="129">
        <f t="shared" si="243"/>
        <v>1.63898893150685E-4</v>
      </c>
      <c r="I740" s="129">
        <f t="shared" si="244"/>
        <v>1.63898893150685E-4</v>
      </c>
      <c r="J740" s="129">
        <f t="shared" si="239"/>
        <v>1</v>
      </c>
      <c r="K740" s="129">
        <f t="shared" si="240"/>
        <v>1</v>
      </c>
      <c r="L740" s="129" t="str">
        <f t="shared" si="227"/>
        <v>No Growth</v>
      </c>
      <c r="M740" s="129" t="s">
        <v>243</v>
      </c>
      <c r="N740" s="129" t="s">
        <v>68</v>
      </c>
      <c r="O740" s="129" t="s">
        <v>244</v>
      </c>
      <c r="P740" s="129" t="s">
        <v>259</v>
      </c>
      <c r="Q740" s="129" t="s">
        <v>260</v>
      </c>
      <c r="R740" s="129" t="s">
        <v>56</v>
      </c>
      <c r="S740" s="129"/>
      <c r="T740" s="129"/>
      <c r="U740" s="129" t="str">
        <f>VLOOKUP(C740,'Surrogate NP'!A:B,2,FALSE)</f>
        <v>No Growth</v>
      </c>
      <c r="V740" t="str">
        <f t="shared" si="226"/>
        <v>MD-Prince George'sNo Growth</v>
      </c>
      <c r="W740">
        <f>VLOOKUP(V740,'NP Surrogates-Update 4.7'!A:C,2,FALSE)</f>
        <v>1</v>
      </c>
      <c r="X740">
        <f>VLOOKUP(V740,'NP Surrogates-Update 4.7'!A:C,3,FALSE)</f>
        <v>1</v>
      </c>
      <c r="Y740" t="s">
        <v>3049</v>
      </c>
    </row>
    <row r="741" spans="1:25" hidden="1" outlineLevel="2" x14ac:dyDescent="0.3">
      <c r="A741" s="129" t="s">
        <v>218</v>
      </c>
      <c r="B741" s="129" t="s">
        <v>16</v>
      </c>
      <c r="C741">
        <v>2805040000</v>
      </c>
      <c r="D741" s="129">
        <v>9.8636930499999997E-2</v>
      </c>
      <c r="E741" s="129">
        <f t="shared" si="241"/>
        <v>9.8636930499999997E-2</v>
      </c>
      <c r="F741" s="129">
        <f t="shared" si="242"/>
        <v>9.8636930499999997E-2</v>
      </c>
      <c r="G741" s="129">
        <v>2.7023816575342499E-4</v>
      </c>
      <c r="H741" s="129">
        <f t="shared" si="243"/>
        <v>2.7023816575342499E-4</v>
      </c>
      <c r="I741" s="129">
        <f t="shared" si="244"/>
        <v>2.7023816575342499E-4</v>
      </c>
      <c r="J741" s="129">
        <f t="shared" si="239"/>
        <v>1</v>
      </c>
      <c r="K741" s="129">
        <f t="shared" si="240"/>
        <v>1</v>
      </c>
      <c r="L741" s="129" t="str">
        <f t="shared" si="227"/>
        <v>No Growth</v>
      </c>
      <c r="M741" s="129" t="s">
        <v>243</v>
      </c>
      <c r="N741" s="129" t="s">
        <v>68</v>
      </c>
      <c r="O741" s="129" t="s">
        <v>244</v>
      </c>
      <c r="P741" s="129" t="s">
        <v>262</v>
      </c>
      <c r="Q741" s="129" t="s">
        <v>74</v>
      </c>
      <c r="R741" s="129" t="s">
        <v>56</v>
      </c>
      <c r="S741" s="129"/>
      <c r="T741" s="129"/>
      <c r="U741" s="129" t="str">
        <f>VLOOKUP(C741,'Surrogate NP'!A:B,2,FALSE)</f>
        <v>No Growth</v>
      </c>
      <c r="V741" t="str">
        <f t="shared" si="226"/>
        <v>MD-Prince George'sNo Growth</v>
      </c>
      <c r="W741">
        <f>VLOOKUP(V741,'NP Surrogates-Update 4.7'!A:C,2,FALSE)</f>
        <v>1</v>
      </c>
      <c r="X741">
        <f>VLOOKUP(V741,'NP Surrogates-Update 4.7'!A:C,3,FALSE)</f>
        <v>1</v>
      </c>
      <c r="Y741" t="s">
        <v>3049</v>
      </c>
    </row>
    <row r="742" spans="1:25" hidden="1" outlineLevel="2" x14ac:dyDescent="0.3">
      <c r="A742" s="129" t="s">
        <v>218</v>
      </c>
      <c r="B742" s="129" t="s">
        <v>16</v>
      </c>
      <c r="C742">
        <v>2805025000</v>
      </c>
      <c r="D742" s="129">
        <v>0.22433016</v>
      </c>
      <c r="E742" s="129">
        <f t="shared" si="241"/>
        <v>0.22433016</v>
      </c>
      <c r="F742" s="129">
        <f t="shared" si="242"/>
        <v>0.22433016</v>
      </c>
      <c r="G742" s="129">
        <v>6.1460317808219203E-4</v>
      </c>
      <c r="H742" s="129">
        <f t="shared" si="243"/>
        <v>6.1460317808219203E-4</v>
      </c>
      <c r="I742" s="129">
        <f t="shared" si="244"/>
        <v>6.1460317808219203E-4</v>
      </c>
      <c r="J742" s="129">
        <f t="shared" si="239"/>
        <v>1</v>
      </c>
      <c r="K742" s="129">
        <f t="shared" si="240"/>
        <v>1</v>
      </c>
      <c r="L742" s="129" t="str">
        <f t="shared" si="227"/>
        <v>No Growth</v>
      </c>
      <c r="M742" s="129" t="s">
        <v>243</v>
      </c>
      <c r="N742" s="129" t="s">
        <v>68</v>
      </c>
      <c r="O742" s="129" t="s">
        <v>244</v>
      </c>
      <c r="P742" s="129" t="s">
        <v>264</v>
      </c>
      <c r="Q742" s="129" t="s">
        <v>265</v>
      </c>
      <c r="R742" s="129" t="s">
        <v>56</v>
      </c>
      <c r="S742" s="129"/>
      <c r="T742" s="129"/>
      <c r="U742" s="129" t="str">
        <f>VLOOKUP(C742,'Surrogate NP'!A:B,2,FALSE)</f>
        <v>No Growth</v>
      </c>
      <c r="V742" t="str">
        <f t="shared" si="226"/>
        <v>MD-Prince George'sNo Growth</v>
      </c>
      <c r="W742">
        <f>VLOOKUP(V742,'NP Surrogates-Update 4.7'!A:C,2,FALSE)</f>
        <v>1</v>
      </c>
      <c r="X742">
        <f>VLOOKUP(V742,'NP Surrogates-Update 4.7'!A:C,3,FALSE)</f>
        <v>1</v>
      </c>
      <c r="Y742" t="s">
        <v>3049</v>
      </c>
    </row>
    <row r="743" spans="1:25" hidden="1" outlineLevel="2" x14ac:dyDescent="0.3">
      <c r="A743" s="129" t="s">
        <v>218</v>
      </c>
      <c r="B743" s="129" t="s">
        <v>16</v>
      </c>
      <c r="C743">
        <v>2810060100</v>
      </c>
      <c r="D743" s="129">
        <v>5.1761040426522902E-2</v>
      </c>
      <c r="E743" s="129">
        <f t="shared" si="241"/>
        <v>5.5620724480100921E-2</v>
      </c>
      <c r="F743" s="129">
        <f t="shared" si="242"/>
        <v>5.8033404875144586E-2</v>
      </c>
      <c r="G743" s="129">
        <v>1.99080924717396E-4</v>
      </c>
      <c r="H743" s="129">
        <f t="shared" si="243"/>
        <v>2.1392586338500377E-4</v>
      </c>
      <c r="I743" s="129">
        <f t="shared" si="244"/>
        <v>2.2320540336594094E-4</v>
      </c>
      <c r="J743" s="129">
        <f t="shared" si="239"/>
        <v>1.0745673584180946</v>
      </c>
      <c r="K743" s="129">
        <f t="shared" si="240"/>
        <v>1.1211792575445925</v>
      </c>
      <c r="L743" s="129" t="str">
        <f t="shared" si="227"/>
        <v>Population</v>
      </c>
      <c r="M743" s="129" t="s">
        <v>67</v>
      </c>
      <c r="N743" s="129" t="s">
        <v>68</v>
      </c>
      <c r="O743" s="129" t="s">
        <v>69</v>
      </c>
      <c r="P743" s="129" t="s">
        <v>70</v>
      </c>
      <c r="Q743" s="129" t="s">
        <v>71</v>
      </c>
      <c r="R743" s="129" t="s">
        <v>56</v>
      </c>
      <c r="S743" s="129"/>
      <c r="T743" s="129"/>
      <c r="U743" s="129" t="str">
        <f>VLOOKUP(C743,'Surrogate NP'!A:B,2,FALSE)</f>
        <v>Population</v>
      </c>
      <c r="V743" t="str">
        <f t="shared" si="226"/>
        <v>MD-Prince George'sPopulation</v>
      </c>
      <c r="W743">
        <f>VLOOKUP(V743,'NP Surrogates-Update 4.7'!A:C,2,FALSE)</f>
        <v>1.0745673584180946</v>
      </c>
      <c r="X743">
        <f>VLOOKUP(V743,'NP Surrogates-Update 4.7'!A:C,3,FALSE)</f>
        <v>1.1211792575445925</v>
      </c>
      <c r="Y743" t="s">
        <v>3051</v>
      </c>
    </row>
    <row r="744" spans="1:25" hidden="1" outlineLevel="2" x14ac:dyDescent="0.3">
      <c r="A744" s="129" t="s">
        <v>218</v>
      </c>
      <c r="B744" s="129" t="s">
        <v>16</v>
      </c>
      <c r="C744">
        <v>2810025000</v>
      </c>
      <c r="D744" s="129">
        <v>11.091699999999999</v>
      </c>
      <c r="E744" s="129">
        <f t="shared" si="241"/>
        <v>11.918778769365979</v>
      </c>
      <c r="F744" s="129">
        <f t="shared" si="242"/>
        <v>12.435783970907355</v>
      </c>
      <c r="G744" s="129">
        <v>3.0388219178082199E-2</v>
      </c>
      <c r="H744" s="129">
        <f t="shared" si="243"/>
        <v>3.2654188409221872E-2</v>
      </c>
      <c r="I744" s="129">
        <f t="shared" si="244"/>
        <v>3.4070641016184545E-2</v>
      </c>
      <c r="J744" s="129">
        <f t="shared" si="239"/>
        <v>1.0745673584180946</v>
      </c>
      <c r="K744" s="129">
        <f t="shared" si="240"/>
        <v>1.1211792575445925</v>
      </c>
      <c r="L744" s="129" t="str">
        <f t="shared" si="227"/>
        <v>Population</v>
      </c>
      <c r="M744" s="129" t="s">
        <v>67</v>
      </c>
      <c r="N744" s="129" t="s">
        <v>68</v>
      </c>
      <c r="O744" s="129" t="s">
        <v>69</v>
      </c>
      <c r="P744" s="129" t="s">
        <v>73</v>
      </c>
      <c r="Q744" s="129" t="s">
        <v>74</v>
      </c>
      <c r="R744" s="129" t="s">
        <v>56</v>
      </c>
      <c r="S744" s="129"/>
      <c r="T744" s="129"/>
      <c r="U744" s="129" t="str">
        <f>VLOOKUP(C744,'Surrogate NP'!A:B,2,FALSE)</f>
        <v>Population</v>
      </c>
      <c r="V744" t="str">
        <f t="shared" si="226"/>
        <v>MD-Prince George'sPopulation</v>
      </c>
      <c r="W744">
        <f>VLOOKUP(V744,'NP Surrogates-Update 4.7'!A:C,2,FALSE)</f>
        <v>1.0745673584180946</v>
      </c>
      <c r="X744">
        <f>VLOOKUP(V744,'NP Surrogates-Update 4.7'!A:C,3,FALSE)</f>
        <v>1.1211792575445925</v>
      </c>
      <c r="Y744" t="s">
        <v>3051</v>
      </c>
    </row>
    <row r="745" spans="1:25" hidden="1" outlineLevel="2" x14ac:dyDescent="0.3">
      <c r="A745" s="129" t="s">
        <v>218</v>
      </c>
      <c r="B745" s="129" t="s">
        <v>16</v>
      </c>
      <c r="C745">
        <v>2811015002</v>
      </c>
      <c r="D745" s="129">
        <v>117.974099</v>
      </c>
      <c r="E745" s="129">
        <f t="shared" si="241"/>
        <v>117.974099</v>
      </c>
      <c r="F745" s="129">
        <f t="shared" si="242"/>
        <v>117.974099</v>
      </c>
      <c r="G745" s="129">
        <v>0.32321670958904097</v>
      </c>
      <c r="H745" s="129">
        <f t="shared" si="243"/>
        <v>0.32321670958904097</v>
      </c>
      <c r="I745" s="129">
        <f t="shared" si="244"/>
        <v>0.32321670958904097</v>
      </c>
      <c r="J745" s="129">
        <f t="shared" si="239"/>
        <v>1</v>
      </c>
      <c r="K745" s="129">
        <f t="shared" si="240"/>
        <v>1</v>
      </c>
      <c r="L745" s="129" t="str">
        <f t="shared" si="227"/>
        <v>No Growth</v>
      </c>
      <c r="M745" s="129" t="s">
        <v>269</v>
      </c>
      <c r="N745" s="129" t="s">
        <v>68</v>
      </c>
      <c r="O745" s="129" t="s">
        <v>270</v>
      </c>
      <c r="P745" s="129" t="s">
        <v>271</v>
      </c>
      <c r="Q745" s="129" t="s">
        <v>266</v>
      </c>
      <c r="R745" s="129" t="s">
        <v>56</v>
      </c>
      <c r="S745" s="129"/>
      <c r="T745" s="129"/>
      <c r="U745" s="129" t="str">
        <f>VLOOKUP(C745,'Surrogate NP'!A:B,2,FALSE)</f>
        <v>No Growth</v>
      </c>
      <c r="V745" t="str">
        <f t="shared" si="226"/>
        <v>MD-Prince George'sNo Growth</v>
      </c>
      <c r="W745">
        <f>VLOOKUP(V745,'NP Surrogates-Update 4.7'!A:C,2,FALSE)</f>
        <v>1</v>
      </c>
      <c r="X745">
        <f>VLOOKUP(V745,'NP Surrogates-Update 4.7'!A:C,3,FALSE)</f>
        <v>1</v>
      </c>
      <c r="Y745" t="s">
        <v>3049</v>
      </c>
    </row>
    <row r="746" spans="1:25" hidden="1" outlineLevel="2" x14ac:dyDescent="0.3">
      <c r="A746" s="129" t="s">
        <v>218</v>
      </c>
      <c r="B746" s="129" t="s">
        <v>16</v>
      </c>
      <c r="C746">
        <v>2811015001</v>
      </c>
      <c r="D746" s="129">
        <v>21.068881999999999</v>
      </c>
      <c r="E746" s="129">
        <f t="shared" si="241"/>
        <v>21.068881999999999</v>
      </c>
      <c r="F746" s="129">
        <f t="shared" si="242"/>
        <v>21.068881999999999</v>
      </c>
      <c r="G746" s="129">
        <v>5.7722964383561601E-2</v>
      </c>
      <c r="H746" s="129">
        <f t="shared" si="243"/>
        <v>5.7722964383561601E-2</v>
      </c>
      <c r="I746" s="129">
        <f t="shared" si="244"/>
        <v>5.7722964383561601E-2</v>
      </c>
      <c r="J746" s="129">
        <f t="shared" si="239"/>
        <v>1</v>
      </c>
      <c r="K746" s="129">
        <f t="shared" si="240"/>
        <v>1</v>
      </c>
      <c r="L746" s="129" t="str">
        <f t="shared" si="227"/>
        <v>No Growth</v>
      </c>
      <c r="M746" s="129" t="s">
        <v>269</v>
      </c>
      <c r="N746" s="129" t="s">
        <v>68</v>
      </c>
      <c r="O746" s="129" t="s">
        <v>270</v>
      </c>
      <c r="P746" s="129" t="s">
        <v>271</v>
      </c>
      <c r="Q746" s="129" t="s">
        <v>267</v>
      </c>
      <c r="R746" s="129" t="s">
        <v>56</v>
      </c>
      <c r="S746" s="129"/>
      <c r="T746" s="129"/>
      <c r="U746" s="129" t="str">
        <f>VLOOKUP(C746,'Surrogate NP'!A:B,2,FALSE)</f>
        <v>No Growth</v>
      </c>
      <c r="V746" t="str">
        <f t="shared" si="226"/>
        <v>MD-Prince George'sNo Growth</v>
      </c>
      <c r="W746">
        <f>VLOOKUP(V746,'NP Surrogates-Update 4.7'!A:C,2,FALSE)</f>
        <v>1</v>
      </c>
      <c r="X746">
        <f>VLOOKUP(V746,'NP Surrogates-Update 4.7'!A:C,3,FALSE)</f>
        <v>1</v>
      </c>
      <c r="Y746" t="s">
        <v>3049</v>
      </c>
    </row>
    <row r="747" spans="1:25" hidden="1" outlineLevel="2" x14ac:dyDescent="0.3">
      <c r="A747" s="129" t="s">
        <v>218</v>
      </c>
      <c r="B747" s="129" t="s">
        <v>16</v>
      </c>
      <c r="C747">
        <v>2415000000</v>
      </c>
      <c r="D747" s="129">
        <v>61.924225509999999</v>
      </c>
      <c r="E747" s="129">
        <f t="shared" si="241"/>
        <v>66.206799920124851</v>
      </c>
      <c r="F747" s="129">
        <f t="shared" si="242"/>
        <v>68.865089153047492</v>
      </c>
      <c r="G747" s="129">
        <v>0.238170098115385</v>
      </c>
      <c r="H747" s="129">
        <f t="shared" si="243"/>
        <v>0.25464153815432672</v>
      </c>
      <c r="I747" s="129">
        <f t="shared" si="244"/>
        <v>0.26486572751172155</v>
      </c>
      <c r="J747" s="129">
        <f t="shared" si="239"/>
        <v>1.0691583039570396</v>
      </c>
      <c r="K747" s="129">
        <f t="shared" si="240"/>
        <v>1.1120864021452579</v>
      </c>
      <c r="L747" s="129" t="str">
        <f t="shared" si="227"/>
        <v>Employment</v>
      </c>
      <c r="M747" s="129" t="s">
        <v>23</v>
      </c>
      <c r="N747" s="129" t="s">
        <v>101</v>
      </c>
      <c r="O747" s="129" t="s">
        <v>102</v>
      </c>
      <c r="P747" s="129" t="s">
        <v>103</v>
      </c>
      <c r="Q747" s="129" t="s">
        <v>104</v>
      </c>
      <c r="R747" s="129" t="s">
        <v>56</v>
      </c>
      <c r="S747" s="129"/>
      <c r="T747" s="129"/>
      <c r="U747" s="129" t="str">
        <f>VLOOKUP(C747,'Surrogate NP'!A:B,2,FALSE)</f>
        <v>Employment</v>
      </c>
      <c r="V747" t="str">
        <f t="shared" si="226"/>
        <v>MD-Prince George'sEmployment</v>
      </c>
      <c r="W747">
        <f>VLOOKUP(V747,'NP Surrogates-Update 4.7'!A:C,2,FALSE)</f>
        <v>1.0691583039570396</v>
      </c>
      <c r="X747">
        <f>VLOOKUP(V747,'NP Surrogates-Update 4.7'!A:C,3,FALSE)</f>
        <v>1.1120864021452579</v>
      </c>
      <c r="Y747" t="s">
        <v>3053</v>
      </c>
    </row>
    <row r="748" spans="1:25" hidden="1" outlineLevel="2" x14ac:dyDescent="0.3">
      <c r="A748" s="129" t="s">
        <v>218</v>
      </c>
      <c r="B748" s="129" t="s">
        <v>16</v>
      </c>
      <c r="C748">
        <v>2420000000</v>
      </c>
      <c r="D748" s="129">
        <v>4.8316932110000002</v>
      </c>
      <c r="E748" s="129">
        <f t="shared" si="241"/>
        <v>5.1919798104309116</v>
      </c>
      <c r="F748" s="129">
        <f t="shared" si="242"/>
        <v>5.4171942069922281</v>
      </c>
      <c r="G748" s="129">
        <v>1.5486196189102601E-2</v>
      </c>
      <c r="H748" s="129">
        <f t="shared" si="243"/>
        <v>1.6640960930868344E-2</v>
      </c>
      <c r="I748" s="129">
        <f t="shared" si="244"/>
        <v>1.7362801945487952E-2</v>
      </c>
      <c r="J748" s="129">
        <f t="shared" si="239"/>
        <v>1.0745673584180946</v>
      </c>
      <c r="K748" s="129">
        <f t="shared" si="240"/>
        <v>1.1211792575445925</v>
      </c>
      <c r="L748" s="129" t="str">
        <f t="shared" si="227"/>
        <v>Population</v>
      </c>
      <c r="M748" s="129" t="s">
        <v>106</v>
      </c>
      <c r="N748" s="129" t="s">
        <v>101</v>
      </c>
      <c r="O748" s="129" t="s">
        <v>107</v>
      </c>
      <c r="P748" s="129" t="s">
        <v>108</v>
      </c>
      <c r="Q748" s="129" t="s">
        <v>104</v>
      </c>
      <c r="R748" s="129" t="s">
        <v>56</v>
      </c>
      <c r="S748" s="129"/>
      <c r="T748" s="129"/>
      <c r="U748" s="129" t="str">
        <f>VLOOKUP(C748,'Surrogate NP'!A:B,2,FALSE)</f>
        <v>Population</v>
      </c>
      <c r="V748" t="str">
        <f t="shared" si="226"/>
        <v>MD-Prince George'sPopulation</v>
      </c>
      <c r="W748">
        <f>VLOOKUP(V748,'NP Surrogates-Update 4.7'!A:C,2,FALSE)</f>
        <v>1.0745673584180946</v>
      </c>
      <c r="X748">
        <f>VLOOKUP(V748,'NP Surrogates-Update 4.7'!A:C,3,FALSE)</f>
        <v>1.1211792575445925</v>
      </c>
      <c r="Y748" t="s">
        <v>3051</v>
      </c>
    </row>
    <row r="749" spans="1:25" hidden="1" outlineLevel="2" x14ac:dyDescent="0.3">
      <c r="A749" s="129" t="s">
        <v>218</v>
      </c>
      <c r="B749" s="129" t="s">
        <v>16</v>
      </c>
      <c r="C749">
        <v>2425000000</v>
      </c>
      <c r="D749" s="129">
        <v>751.46625949999998</v>
      </c>
      <c r="E749" s="129">
        <f t="shared" si="241"/>
        <v>807.50111341124136</v>
      </c>
      <c r="F749" s="129">
        <f t="shared" si="242"/>
        <v>842.52838289602198</v>
      </c>
      <c r="G749" s="129">
        <v>2.8902548442307698</v>
      </c>
      <c r="H749" s="129">
        <f t="shared" si="243"/>
        <v>3.1057735131201598</v>
      </c>
      <c r="I749" s="129">
        <f t="shared" si="244"/>
        <v>3.2404937803693161</v>
      </c>
      <c r="J749" s="129">
        <f t="shared" si="239"/>
        <v>1.0745673584180946</v>
      </c>
      <c r="K749" s="129">
        <f t="shared" si="240"/>
        <v>1.1211792575445925</v>
      </c>
      <c r="L749" s="129" t="str">
        <f t="shared" si="227"/>
        <v>Population</v>
      </c>
      <c r="M749" s="129" t="s">
        <v>26</v>
      </c>
      <c r="N749" s="129" t="s">
        <v>101</v>
      </c>
      <c r="O749" s="129" t="s">
        <v>110</v>
      </c>
      <c r="P749" s="129" t="s">
        <v>108</v>
      </c>
      <c r="Q749" s="129" t="s">
        <v>104</v>
      </c>
      <c r="R749" s="129" t="s">
        <v>56</v>
      </c>
      <c r="S749" s="129"/>
      <c r="T749" s="129"/>
      <c r="U749" s="129" t="str">
        <f>VLOOKUP(C749,'Surrogate NP'!A:B,2,FALSE)</f>
        <v>Population</v>
      </c>
      <c r="V749" t="str">
        <f t="shared" si="226"/>
        <v>MD-Prince George'sPopulation</v>
      </c>
      <c r="W749">
        <f>VLOOKUP(V749,'NP Surrogates-Update 4.7'!A:C,2,FALSE)</f>
        <v>1.0745673584180946</v>
      </c>
      <c r="X749">
        <f>VLOOKUP(V749,'NP Surrogates-Update 4.7'!A:C,3,FALSE)</f>
        <v>1.1211792575445925</v>
      </c>
      <c r="Y749" t="s">
        <v>3051</v>
      </c>
    </row>
    <row r="750" spans="1:25" hidden="1" outlineLevel="2" x14ac:dyDescent="0.3">
      <c r="A750" s="129" t="s">
        <v>218</v>
      </c>
      <c r="B750" s="129" t="s">
        <v>16</v>
      </c>
      <c r="C750">
        <v>2461025100</v>
      </c>
      <c r="D750" s="129">
        <v>150.35499999999999</v>
      </c>
      <c r="E750" s="129">
        <f t="shared" si="241"/>
        <v>150.35499999999999</v>
      </c>
      <c r="F750" s="129">
        <f t="shared" si="242"/>
        <v>150.35499999999999</v>
      </c>
      <c r="G750" s="129">
        <v>0.41193150684931501</v>
      </c>
      <c r="H750" s="129">
        <f t="shared" si="243"/>
        <v>0.41193150684931501</v>
      </c>
      <c r="I750" s="129">
        <f t="shared" si="244"/>
        <v>0.41193150684931501</v>
      </c>
      <c r="J750" s="129">
        <f t="shared" si="239"/>
        <v>1</v>
      </c>
      <c r="K750" s="129">
        <f t="shared" si="240"/>
        <v>1</v>
      </c>
      <c r="L750" s="129" t="str">
        <f t="shared" si="227"/>
        <v>No Growth</v>
      </c>
      <c r="M750" s="129" t="s">
        <v>112</v>
      </c>
      <c r="N750" s="129" t="s">
        <v>101</v>
      </c>
      <c r="O750" s="129" t="s">
        <v>113</v>
      </c>
      <c r="P750" s="129" t="s">
        <v>114</v>
      </c>
      <c r="Q750" s="129" t="s">
        <v>115</v>
      </c>
      <c r="R750" s="129" t="s">
        <v>56</v>
      </c>
      <c r="S750" s="129"/>
      <c r="T750" s="129"/>
      <c r="U750" s="129" t="str">
        <f>VLOOKUP(C750,'Surrogate NP'!A:B,2,FALSE)</f>
        <v>No Growth</v>
      </c>
      <c r="V750" t="str">
        <f t="shared" si="226"/>
        <v>MD-Prince George'sNo Growth</v>
      </c>
      <c r="W750">
        <f>VLOOKUP(V750,'NP Surrogates-Update 4.7'!A:C,2,FALSE)</f>
        <v>1</v>
      </c>
      <c r="X750">
        <f>VLOOKUP(V750,'NP Surrogates-Update 4.7'!A:C,3,FALSE)</f>
        <v>1</v>
      </c>
      <c r="Y750" t="s">
        <v>3049</v>
      </c>
    </row>
    <row r="751" spans="1:25" hidden="1" outlineLevel="2" x14ac:dyDescent="0.3">
      <c r="A751" s="129" t="s">
        <v>218</v>
      </c>
      <c r="B751" s="129" t="s">
        <v>16</v>
      </c>
      <c r="C751">
        <v>2461025200</v>
      </c>
      <c r="D751" s="129">
        <v>32.238709999999998</v>
      </c>
      <c r="E751" s="129">
        <f t="shared" si="241"/>
        <v>32.238709999999998</v>
      </c>
      <c r="F751" s="129">
        <f t="shared" si="242"/>
        <v>32.238709999999998</v>
      </c>
      <c r="G751" s="129">
        <v>8.8325232876712303E-2</v>
      </c>
      <c r="H751" s="129">
        <f t="shared" si="243"/>
        <v>8.8325232876712303E-2</v>
      </c>
      <c r="I751" s="129">
        <f t="shared" si="244"/>
        <v>8.8325232876712303E-2</v>
      </c>
      <c r="J751" s="129">
        <f t="shared" si="239"/>
        <v>1</v>
      </c>
      <c r="K751" s="129">
        <f t="shared" si="240"/>
        <v>1</v>
      </c>
      <c r="L751" s="129" t="str">
        <f t="shared" si="227"/>
        <v>No Growth</v>
      </c>
      <c r="M751" s="129" t="s">
        <v>112</v>
      </c>
      <c r="N751" s="129" t="s">
        <v>101</v>
      </c>
      <c r="O751" s="129" t="s">
        <v>113</v>
      </c>
      <c r="P751" s="129" t="s">
        <v>114</v>
      </c>
      <c r="Q751" s="129" t="s">
        <v>312</v>
      </c>
      <c r="R751" s="129" t="s">
        <v>56</v>
      </c>
      <c r="S751" s="129"/>
      <c r="T751" s="129"/>
      <c r="U751" s="129" t="str">
        <f>VLOOKUP(C751,'Surrogate NP'!A:B,2,FALSE)</f>
        <v>No Growth</v>
      </c>
      <c r="V751" t="str">
        <f t="shared" si="226"/>
        <v>MD-Prince George'sNo Growth</v>
      </c>
      <c r="W751">
        <f>VLOOKUP(V751,'NP Surrogates-Update 4.7'!A:C,2,FALSE)</f>
        <v>1</v>
      </c>
      <c r="X751">
        <f>VLOOKUP(V751,'NP Surrogates-Update 4.7'!A:C,3,FALSE)</f>
        <v>1</v>
      </c>
      <c r="Y751" t="s">
        <v>3049</v>
      </c>
    </row>
    <row r="752" spans="1:25" hidden="1" outlineLevel="2" x14ac:dyDescent="0.3">
      <c r="A752" s="129" t="s">
        <v>218</v>
      </c>
      <c r="B752" s="129" t="s">
        <v>16</v>
      </c>
      <c r="C752">
        <v>2461021000</v>
      </c>
      <c r="D752" s="129">
        <v>28.056509999999999</v>
      </c>
      <c r="E752" s="129">
        <f t="shared" si="241"/>
        <v>28.056509999999999</v>
      </c>
      <c r="F752" s="129">
        <f t="shared" si="242"/>
        <v>28.056509999999999</v>
      </c>
      <c r="G752" s="129">
        <v>0.16803090369642701</v>
      </c>
      <c r="H752" s="129">
        <f t="shared" si="243"/>
        <v>0.16803090369642701</v>
      </c>
      <c r="I752" s="129">
        <f t="shared" si="244"/>
        <v>0.16803090369642701</v>
      </c>
      <c r="J752" s="129">
        <f t="shared" si="239"/>
        <v>1</v>
      </c>
      <c r="K752" s="129">
        <f t="shared" si="240"/>
        <v>1</v>
      </c>
      <c r="L752" s="129" t="str">
        <f t="shared" si="227"/>
        <v>No Growth</v>
      </c>
      <c r="M752" s="129" t="s">
        <v>112</v>
      </c>
      <c r="N752" s="129" t="s">
        <v>101</v>
      </c>
      <c r="O752" s="129" t="s">
        <v>113</v>
      </c>
      <c r="P752" s="129" t="s">
        <v>117</v>
      </c>
      <c r="Q752" s="129" t="s">
        <v>104</v>
      </c>
      <c r="R752" s="129" t="s">
        <v>56</v>
      </c>
      <c r="S752" s="129"/>
      <c r="T752" s="129"/>
      <c r="U752" s="129" t="str">
        <f>VLOOKUP(C752,'Surrogate NP'!A:B,2,FALSE)</f>
        <v>No Growth</v>
      </c>
      <c r="V752" t="str">
        <f t="shared" si="226"/>
        <v>MD-Prince George'sNo Growth</v>
      </c>
      <c r="W752">
        <f>VLOOKUP(V752,'NP Surrogates-Update 4.7'!A:C,2,FALSE)</f>
        <v>1</v>
      </c>
      <c r="X752">
        <f>VLOOKUP(V752,'NP Surrogates-Update 4.7'!A:C,3,FALSE)</f>
        <v>1</v>
      </c>
      <c r="Y752" t="s">
        <v>3049</v>
      </c>
    </row>
    <row r="753" spans="1:25" hidden="1" outlineLevel="2" x14ac:dyDescent="0.3">
      <c r="A753" s="129" t="s">
        <v>218</v>
      </c>
      <c r="B753" s="129" t="s">
        <v>16</v>
      </c>
      <c r="C753">
        <v>2461022000</v>
      </c>
      <c r="D753" s="129">
        <v>218.74119999999999</v>
      </c>
      <c r="E753" s="129">
        <f t="shared" si="241"/>
        <v>218.74119999999999</v>
      </c>
      <c r="F753" s="129">
        <f t="shared" si="242"/>
        <v>218.74119999999999</v>
      </c>
      <c r="G753" s="129">
        <v>1.31004467453867</v>
      </c>
      <c r="H753" s="129">
        <f t="shared" si="243"/>
        <v>1.31004467453867</v>
      </c>
      <c r="I753" s="129">
        <f t="shared" si="244"/>
        <v>1.31004467453867</v>
      </c>
      <c r="J753" s="129">
        <f t="shared" si="239"/>
        <v>1</v>
      </c>
      <c r="K753" s="129">
        <f t="shared" si="240"/>
        <v>1</v>
      </c>
      <c r="L753" s="129" t="str">
        <f t="shared" si="227"/>
        <v>No Growth</v>
      </c>
      <c r="M753" s="129" t="s">
        <v>112</v>
      </c>
      <c r="N753" s="129" t="s">
        <v>101</v>
      </c>
      <c r="O753" s="129" t="s">
        <v>113</v>
      </c>
      <c r="P753" s="129" t="s">
        <v>119</v>
      </c>
      <c r="Q753" s="129" t="s">
        <v>104</v>
      </c>
      <c r="R753" s="129" t="s">
        <v>56</v>
      </c>
      <c r="S753" s="129"/>
      <c r="T753" s="129"/>
      <c r="U753" s="129" t="str">
        <f>VLOOKUP(C753,'Surrogate NP'!A:B,2,FALSE)</f>
        <v>No Growth</v>
      </c>
      <c r="V753" t="str">
        <f t="shared" si="226"/>
        <v>MD-Prince George'sNo Growth</v>
      </c>
      <c r="W753">
        <f>VLOOKUP(V753,'NP Surrogates-Update 4.7'!A:C,2,FALSE)</f>
        <v>1</v>
      </c>
      <c r="X753">
        <f>VLOOKUP(V753,'NP Surrogates-Update 4.7'!A:C,3,FALSE)</f>
        <v>1</v>
      </c>
      <c r="Y753" t="s">
        <v>3049</v>
      </c>
    </row>
    <row r="754" spans="1:25" hidden="1" outlineLevel="2" x14ac:dyDescent="0.3">
      <c r="A754" s="129" t="s">
        <v>218</v>
      </c>
      <c r="B754" s="129" t="s">
        <v>16</v>
      </c>
      <c r="C754">
        <v>2461850000</v>
      </c>
      <c r="D754" s="129">
        <v>5.691339181</v>
      </c>
      <c r="E754" s="129">
        <f t="shared" si="241"/>
        <v>5.691339181</v>
      </c>
      <c r="F754" s="129">
        <f t="shared" si="242"/>
        <v>5.691339181</v>
      </c>
      <c r="G754" s="129">
        <v>1.55927100849315E-2</v>
      </c>
      <c r="H754" s="129">
        <f t="shared" si="243"/>
        <v>1.55927100849315E-2</v>
      </c>
      <c r="I754" s="129">
        <f t="shared" si="244"/>
        <v>1.55927100849315E-2</v>
      </c>
      <c r="J754" s="129">
        <f t="shared" si="239"/>
        <v>1</v>
      </c>
      <c r="K754" s="129">
        <f t="shared" si="240"/>
        <v>1</v>
      </c>
      <c r="L754" s="129" t="str">
        <f t="shared" si="227"/>
        <v>No Growth</v>
      </c>
      <c r="M754" s="129" t="s">
        <v>112</v>
      </c>
      <c r="N754" s="129" t="s">
        <v>101</v>
      </c>
      <c r="O754" s="129" t="s">
        <v>113</v>
      </c>
      <c r="P754" s="129" t="s">
        <v>314</v>
      </c>
      <c r="Q754" s="129" t="s">
        <v>108</v>
      </c>
      <c r="R754" s="129" t="s">
        <v>56</v>
      </c>
      <c r="S754" s="129"/>
      <c r="T754" s="129"/>
      <c r="U754" s="129" t="str">
        <f>VLOOKUP(C754,'Surrogate NP'!A:B,2,FALSE)</f>
        <v>No Growth</v>
      </c>
      <c r="V754" t="str">
        <f t="shared" si="226"/>
        <v>MD-Prince George'sNo Growth</v>
      </c>
      <c r="W754">
        <f>VLOOKUP(V754,'NP Surrogates-Update 4.7'!A:C,2,FALSE)</f>
        <v>1</v>
      </c>
      <c r="X754">
        <f>VLOOKUP(V754,'NP Surrogates-Update 4.7'!A:C,3,FALSE)</f>
        <v>1</v>
      </c>
      <c r="Y754" t="s">
        <v>3049</v>
      </c>
    </row>
    <row r="755" spans="1:25" hidden="1" outlineLevel="2" x14ac:dyDescent="0.3">
      <c r="A755" s="129" t="s">
        <v>218</v>
      </c>
      <c r="B755" s="129" t="s">
        <v>16</v>
      </c>
      <c r="C755">
        <v>2460600000</v>
      </c>
      <c r="D755" s="129">
        <v>714.47388409999996</v>
      </c>
      <c r="E755" s="129">
        <f t="shared" si="241"/>
        <v>767.75031429605281</v>
      </c>
      <c r="F755" s="129">
        <f t="shared" si="242"/>
        <v>801.05329891023916</v>
      </c>
      <c r="G755" s="129">
        <v>1.95746269616438</v>
      </c>
      <c r="H755" s="129">
        <f t="shared" si="243"/>
        <v>2.1034255186193191</v>
      </c>
      <c r="I755" s="129">
        <f t="shared" si="244"/>
        <v>2.1946665723568155</v>
      </c>
      <c r="J755" s="129">
        <f t="shared" si="239"/>
        <v>1.0745673584180946</v>
      </c>
      <c r="K755" s="129">
        <f t="shared" si="240"/>
        <v>1.1211792575445925</v>
      </c>
      <c r="L755" s="129" t="str">
        <f t="shared" si="227"/>
        <v>Population</v>
      </c>
      <c r="M755" s="129" t="s">
        <v>112</v>
      </c>
      <c r="N755" s="129" t="s">
        <v>101</v>
      </c>
      <c r="O755" s="129" t="s">
        <v>121</v>
      </c>
      <c r="P755" s="129" t="s">
        <v>122</v>
      </c>
      <c r="Q755" s="129" t="s">
        <v>104</v>
      </c>
      <c r="R755" s="129" t="s">
        <v>56</v>
      </c>
      <c r="S755" s="129"/>
      <c r="T755" s="129"/>
      <c r="U755" s="129" t="str">
        <f>VLOOKUP(C755,'Surrogate NP'!A:B,2,FALSE)</f>
        <v>Population</v>
      </c>
      <c r="V755" t="str">
        <f t="shared" si="226"/>
        <v>MD-Prince George'sPopulation</v>
      </c>
      <c r="W755">
        <f>VLOOKUP(V755,'NP Surrogates-Update 4.7'!A:C,2,FALSE)</f>
        <v>1.0745673584180946</v>
      </c>
      <c r="X755">
        <f>VLOOKUP(V755,'NP Surrogates-Update 4.7'!A:C,3,FALSE)</f>
        <v>1.1211792575445925</v>
      </c>
      <c r="Y755" t="s">
        <v>3051</v>
      </c>
    </row>
    <row r="756" spans="1:25" hidden="1" outlineLevel="2" x14ac:dyDescent="0.3">
      <c r="A756" s="129" t="s">
        <v>218</v>
      </c>
      <c r="B756" s="129" t="s">
        <v>16</v>
      </c>
      <c r="C756">
        <v>2460400000</v>
      </c>
      <c r="D756" s="129">
        <v>32.47587867</v>
      </c>
      <c r="E756" s="129">
        <f t="shared" si="241"/>
        <v>34.897519154728442</v>
      </c>
      <c r="F756" s="129">
        <f t="shared" si="242"/>
        <v>36.411281535338865</v>
      </c>
      <c r="G756" s="129">
        <v>8.8975010054794496E-2</v>
      </c>
      <c r="H756" s="129">
        <f t="shared" si="243"/>
        <v>9.5609641519803931E-2</v>
      </c>
      <c r="I756" s="129">
        <f t="shared" si="244"/>
        <v>9.9756935713257139E-2</v>
      </c>
      <c r="J756" s="129">
        <f t="shared" ref="J756:J819" si="245">W756</f>
        <v>1.0745673584180946</v>
      </c>
      <c r="K756" s="129">
        <f t="shared" ref="K756:K819" si="246">X756</f>
        <v>1.1211792575445925</v>
      </c>
      <c r="L756" s="129" t="str">
        <f t="shared" si="227"/>
        <v>Population</v>
      </c>
      <c r="M756" s="129" t="s">
        <v>112</v>
      </c>
      <c r="N756" s="129" t="s">
        <v>101</v>
      </c>
      <c r="O756" s="129" t="s">
        <v>121</v>
      </c>
      <c r="P756" s="129" t="s">
        <v>124</v>
      </c>
      <c r="Q756" s="129" t="s">
        <v>104</v>
      </c>
      <c r="R756" s="129" t="s">
        <v>56</v>
      </c>
      <c r="S756" s="129"/>
      <c r="T756" s="129"/>
      <c r="U756" s="129" t="str">
        <f>VLOOKUP(C756,'Surrogate NP'!A:B,2,FALSE)</f>
        <v>Population</v>
      </c>
      <c r="V756" t="str">
        <f t="shared" si="226"/>
        <v>MD-Prince George'sPopulation</v>
      </c>
      <c r="W756">
        <f>VLOOKUP(V756,'NP Surrogates-Update 4.7'!A:C,2,FALSE)</f>
        <v>1.0745673584180946</v>
      </c>
      <c r="X756">
        <f>VLOOKUP(V756,'NP Surrogates-Update 4.7'!A:C,3,FALSE)</f>
        <v>1.1211792575445925</v>
      </c>
      <c r="Y756" t="s">
        <v>3051</v>
      </c>
    </row>
    <row r="757" spans="1:25" hidden="1" outlineLevel="2" x14ac:dyDescent="0.3">
      <c r="A757" s="129" t="s">
        <v>218</v>
      </c>
      <c r="B757" s="129" t="s">
        <v>16</v>
      </c>
      <c r="C757">
        <v>2460500000</v>
      </c>
      <c r="D757" s="129">
        <v>602.36684519999994</v>
      </c>
      <c r="E757" s="129">
        <f t="shared" si="241"/>
        <v>647.28374964520526</v>
      </c>
      <c r="F757" s="129">
        <f t="shared" si="242"/>
        <v>675.36121227081435</v>
      </c>
      <c r="G757" s="129">
        <v>1.65032012383562</v>
      </c>
      <c r="H757" s="129">
        <f t="shared" si="243"/>
        <v>1.7733801360142649</v>
      </c>
      <c r="I757" s="129">
        <f t="shared" si="244"/>
        <v>1.8503046911529204</v>
      </c>
      <c r="J757" s="129">
        <f t="shared" si="245"/>
        <v>1.0745673584180946</v>
      </c>
      <c r="K757" s="129">
        <f t="shared" si="246"/>
        <v>1.1211792575445925</v>
      </c>
      <c r="L757" s="129" t="str">
        <f t="shared" si="227"/>
        <v>Population</v>
      </c>
      <c r="M757" s="129" t="s">
        <v>112</v>
      </c>
      <c r="N757" s="129" t="s">
        <v>101</v>
      </c>
      <c r="O757" s="129" t="s">
        <v>121</v>
      </c>
      <c r="P757" s="129" t="s">
        <v>126</v>
      </c>
      <c r="Q757" s="129" t="s">
        <v>104</v>
      </c>
      <c r="R757" s="129" t="s">
        <v>56</v>
      </c>
      <c r="S757" s="129"/>
      <c r="T757" s="129"/>
      <c r="U757" s="129" t="str">
        <f>VLOOKUP(C757,'Surrogate NP'!A:B,2,FALSE)</f>
        <v>Population</v>
      </c>
      <c r="V757" t="str">
        <f t="shared" si="226"/>
        <v>MD-Prince George'sPopulation</v>
      </c>
      <c r="W757">
        <f>VLOOKUP(V757,'NP Surrogates-Update 4.7'!A:C,2,FALSE)</f>
        <v>1.0745673584180946</v>
      </c>
      <c r="X757">
        <f>VLOOKUP(V757,'NP Surrogates-Update 4.7'!A:C,3,FALSE)</f>
        <v>1.1211792575445925</v>
      </c>
      <c r="Y757" t="s">
        <v>3051</v>
      </c>
    </row>
    <row r="758" spans="1:25" hidden="1" outlineLevel="2" x14ac:dyDescent="0.3">
      <c r="A758" s="129" t="s">
        <v>218</v>
      </c>
      <c r="B758" s="129" t="s">
        <v>16</v>
      </c>
      <c r="C758">
        <v>2460800000</v>
      </c>
      <c r="D758" s="129">
        <v>44.300562810000002</v>
      </c>
      <c r="E758" s="129">
        <f t="shared" si="241"/>
        <v>47.603938755176586</v>
      </c>
      <c r="F758" s="129">
        <f t="shared" si="242"/>
        <v>49.668872120123389</v>
      </c>
      <c r="G758" s="129">
        <v>0.121371404958904</v>
      </c>
      <c r="H758" s="129">
        <f t="shared" si="243"/>
        <v>0.1304217500141823</v>
      </c>
      <c r="I758" s="129">
        <f t="shared" si="244"/>
        <v>0.13607910169896806</v>
      </c>
      <c r="J758" s="129">
        <f t="shared" si="245"/>
        <v>1.0745673584180946</v>
      </c>
      <c r="K758" s="129">
        <f t="shared" si="246"/>
        <v>1.1211792575445925</v>
      </c>
      <c r="L758" s="129" t="str">
        <f t="shared" si="227"/>
        <v>Population</v>
      </c>
      <c r="M758" s="129" t="s">
        <v>112</v>
      </c>
      <c r="N758" s="129" t="s">
        <v>101</v>
      </c>
      <c r="O758" s="129" t="s">
        <v>121</v>
      </c>
      <c r="P758" s="129" t="s">
        <v>128</v>
      </c>
      <c r="Q758" s="129" t="s">
        <v>104</v>
      </c>
      <c r="R758" s="129" t="s">
        <v>56</v>
      </c>
      <c r="S758" s="129"/>
      <c r="T758" s="129"/>
      <c r="U758" s="129" t="str">
        <f>VLOOKUP(C758,'Surrogate NP'!A:B,2,FALSE)</f>
        <v>Population</v>
      </c>
      <c r="V758" t="str">
        <f t="shared" si="226"/>
        <v>MD-Prince George'sPopulation</v>
      </c>
      <c r="W758">
        <f>VLOOKUP(V758,'NP Surrogates-Update 4.7'!A:C,2,FALSE)</f>
        <v>1.0745673584180946</v>
      </c>
      <c r="X758">
        <f>VLOOKUP(V758,'NP Surrogates-Update 4.7'!A:C,3,FALSE)</f>
        <v>1.1211792575445925</v>
      </c>
      <c r="Y758" t="s">
        <v>3051</v>
      </c>
    </row>
    <row r="759" spans="1:25" hidden="1" outlineLevel="2" x14ac:dyDescent="0.3">
      <c r="A759" s="129" t="s">
        <v>218</v>
      </c>
      <c r="B759" s="129" t="s">
        <v>16</v>
      </c>
      <c r="C759">
        <v>2460200000</v>
      </c>
      <c r="D759" s="129">
        <v>785.12315799999999</v>
      </c>
      <c r="E759" s="129">
        <f t="shared" si="241"/>
        <v>843.66771792493228</v>
      </c>
      <c r="F759" s="129">
        <f t="shared" si="242"/>
        <v>880.26379936750573</v>
      </c>
      <c r="G759" s="129">
        <v>2.1510223506849302</v>
      </c>
      <c r="H759" s="129">
        <f t="shared" si="243"/>
        <v>2.3114184052737858</v>
      </c>
      <c r="I759" s="129">
        <f t="shared" si="244"/>
        <v>2.4116816421027543</v>
      </c>
      <c r="J759" s="129">
        <f t="shared" si="245"/>
        <v>1.0745673584180946</v>
      </c>
      <c r="K759" s="129">
        <f t="shared" si="246"/>
        <v>1.1211792575445925</v>
      </c>
      <c r="L759" s="129" t="str">
        <f t="shared" si="227"/>
        <v>Population</v>
      </c>
      <c r="M759" s="129" t="s">
        <v>112</v>
      </c>
      <c r="N759" s="129" t="s">
        <v>101</v>
      </c>
      <c r="O759" s="129" t="s">
        <v>121</v>
      </c>
      <c r="P759" s="129" t="s">
        <v>130</v>
      </c>
      <c r="Q759" s="129" t="s">
        <v>104</v>
      </c>
      <c r="R759" s="129" t="s">
        <v>56</v>
      </c>
      <c r="S759" s="129"/>
      <c r="T759" s="129"/>
      <c r="U759" s="129" t="str">
        <f>VLOOKUP(C759,'Surrogate NP'!A:B,2,FALSE)</f>
        <v>Population</v>
      </c>
      <c r="V759" t="str">
        <f t="shared" si="226"/>
        <v>MD-Prince George'sPopulation</v>
      </c>
      <c r="W759">
        <f>VLOOKUP(V759,'NP Surrogates-Update 4.7'!A:C,2,FALSE)</f>
        <v>1.0745673584180946</v>
      </c>
      <c r="X759">
        <f>VLOOKUP(V759,'NP Surrogates-Update 4.7'!A:C,3,FALSE)</f>
        <v>1.1211792575445925</v>
      </c>
      <c r="Y759" t="s">
        <v>3051</v>
      </c>
    </row>
    <row r="760" spans="1:25" hidden="1" outlineLevel="2" x14ac:dyDescent="0.3">
      <c r="A760" s="129" t="s">
        <v>218</v>
      </c>
      <c r="B760" s="129" t="s">
        <v>16</v>
      </c>
      <c r="C760">
        <v>2460100000</v>
      </c>
      <c r="D760" s="129">
        <v>1263.4590169999999</v>
      </c>
      <c r="E760" s="129">
        <f t="shared" si="241"/>
        <v>1357.6718183672124</v>
      </c>
      <c r="F760" s="129">
        <f t="shared" si="242"/>
        <v>1416.5640426180805</v>
      </c>
      <c r="G760" s="129">
        <v>3.4615315534246598</v>
      </c>
      <c r="H760" s="129">
        <f t="shared" si="243"/>
        <v>3.71964881744442</v>
      </c>
      <c r="I760" s="129">
        <f t="shared" si="244"/>
        <v>3.8809973770358397</v>
      </c>
      <c r="J760" s="129">
        <f t="shared" si="245"/>
        <v>1.0745673584180946</v>
      </c>
      <c r="K760" s="129">
        <f t="shared" si="246"/>
        <v>1.1211792575445925</v>
      </c>
      <c r="L760" s="129" t="str">
        <f t="shared" si="227"/>
        <v>Population</v>
      </c>
      <c r="M760" s="129" t="s">
        <v>112</v>
      </c>
      <c r="N760" s="129" t="s">
        <v>101</v>
      </c>
      <c r="O760" s="129" t="s">
        <v>121</v>
      </c>
      <c r="P760" s="129" t="s">
        <v>132</v>
      </c>
      <c r="Q760" s="129" t="s">
        <v>104</v>
      </c>
      <c r="R760" s="129" t="s">
        <v>56</v>
      </c>
      <c r="S760" s="129"/>
      <c r="T760" s="129"/>
      <c r="U760" s="129" t="str">
        <f>VLOOKUP(C760,'Surrogate NP'!A:B,2,FALSE)</f>
        <v>Population</v>
      </c>
      <c r="V760" t="str">
        <f t="shared" si="226"/>
        <v>MD-Prince George'sPopulation</v>
      </c>
      <c r="W760">
        <f>VLOOKUP(V760,'NP Surrogates-Update 4.7'!A:C,2,FALSE)</f>
        <v>1.0745673584180946</v>
      </c>
      <c r="X760">
        <f>VLOOKUP(V760,'NP Surrogates-Update 4.7'!A:C,3,FALSE)</f>
        <v>1.1211792575445925</v>
      </c>
      <c r="Y760" t="s">
        <v>3051</v>
      </c>
    </row>
    <row r="761" spans="1:25" hidden="1" outlineLevel="2" x14ac:dyDescent="0.3">
      <c r="A761" s="129" t="s">
        <v>218</v>
      </c>
      <c r="B761" s="129" t="s">
        <v>16</v>
      </c>
      <c r="C761">
        <v>2460030999</v>
      </c>
      <c r="D761" s="129">
        <v>18.192240000000002</v>
      </c>
      <c r="E761" s="129">
        <f t="shared" si="241"/>
        <v>19.548787280507998</v>
      </c>
      <c r="F761" s="129">
        <f t="shared" si="242"/>
        <v>20.39676213627304</v>
      </c>
      <c r="G761" s="129">
        <v>4.9841753424657499E-2</v>
      </c>
      <c r="H761" s="129">
        <f t="shared" si="243"/>
        <v>5.3558321316460225E-2</v>
      </c>
      <c r="I761" s="129">
        <f t="shared" si="244"/>
        <v>5.5881540099378145E-2</v>
      </c>
      <c r="J761" s="129">
        <f t="shared" si="245"/>
        <v>1.0745673584180946</v>
      </c>
      <c r="K761" s="129">
        <f t="shared" si="246"/>
        <v>1.1211792575445925</v>
      </c>
      <c r="L761" s="129" t="str">
        <f t="shared" si="227"/>
        <v>Population</v>
      </c>
      <c r="M761" s="129" t="s">
        <v>112</v>
      </c>
      <c r="N761" s="129" t="s">
        <v>101</v>
      </c>
      <c r="O761" s="129" t="s">
        <v>121</v>
      </c>
      <c r="P761" s="129" t="s">
        <v>134</v>
      </c>
      <c r="Q761" s="129" t="s">
        <v>135</v>
      </c>
      <c r="R761" s="129" t="s">
        <v>56</v>
      </c>
      <c r="S761" s="129"/>
      <c r="T761" s="129"/>
      <c r="U761" s="129" t="str">
        <f>VLOOKUP(C761,'Surrogate NP'!A:B,2,FALSE)</f>
        <v>Population</v>
      </c>
      <c r="V761" t="str">
        <f t="shared" si="226"/>
        <v>MD-Prince George'sPopulation</v>
      </c>
      <c r="W761">
        <f>VLOOKUP(V761,'NP Surrogates-Update 4.7'!A:C,2,FALSE)</f>
        <v>1.0745673584180946</v>
      </c>
      <c r="X761">
        <f>VLOOKUP(V761,'NP Surrogates-Update 4.7'!A:C,3,FALSE)</f>
        <v>1.1211792575445925</v>
      </c>
      <c r="Y761" t="s">
        <v>3051</v>
      </c>
    </row>
    <row r="762" spans="1:25" hidden="1" outlineLevel="2" x14ac:dyDescent="0.3">
      <c r="A762" s="129" t="s">
        <v>218</v>
      </c>
      <c r="B762" s="129" t="s">
        <v>16</v>
      </c>
      <c r="C762">
        <v>2460900000</v>
      </c>
      <c r="D762" s="129">
        <v>18.192240000000002</v>
      </c>
      <c r="E762" s="129">
        <f t="shared" si="241"/>
        <v>19.548787280507998</v>
      </c>
      <c r="F762" s="129">
        <f t="shared" si="242"/>
        <v>20.39676213627304</v>
      </c>
      <c r="G762" s="129">
        <v>4.9841753424657499E-2</v>
      </c>
      <c r="H762" s="129">
        <f t="shared" si="243"/>
        <v>5.3558321316460225E-2</v>
      </c>
      <c r="I762" s="129">
        <f t="shared" si="244"/>
        <v>5.5881540099378145E-2</v>
      </c>
      <c r="J762" s="129">
        <f t="shared" si="245"/>
        <v>1.0745673584180946</v>
      </c>
      <c r="K762" s="129">
        <f t="shared" si="246"/>
        <v>1.1211792575445925</v>
      </c>
      <c r="L762" s="129" t="str">
        <f t="shared" si="227"/>
        <v>Population</v>
      </c>
      <c r="M762" s="129" t="s">
        <v>112</v>
      </c>
      <c r="N762" s="129" t="s">
        <v>101</v>
      </c>
      <c r="O762" s="129" t="s">
        <v>121</v>
      </c>
      <c r="P762" s="129" t="s">
        <v>137</v>
      </c>
      <c r="Q762" s="129" t="s">
        <v>104</v>
      </c>
      <c r="R762" s="129" t="s">
        <v>56</v>
      </c>
      <c r="S762" s="129"/>
      <c r="T762" s="129"/>
      <c r="U762" s="129" t="str">
        <f>VLOOKUP(C762,'Surrogate NP'!A:B,2,FALSE)</f>
        <v>Population</v>
      </c>
      <c r="V762" t="str">
        <f t="shared" si="226"/>
        <v>MD-Prince George'sPopulation</v>
      </c>
      <c r="W762">
        <f>VLOOKUP(V762,'NP Surrogates-Update 4.7'!A:C,2,FALSE)</f>
        <v>1.0745673584180946</v>
      </c>
      <c r="X762">
        <f>VLOOKUP(V762,'NP Surrogates-Update 4.7'!A:C,3,FALSE)</f>
        <v>1.1211792575445925</v>
      </c>
      <c r="Y762" t="s">
        <v>3051</v>
      </c>
    </row>
    <row r="763" spans="1:25" hidden="1" outlineLevel="2" x14ac:dyDescent="0.3">
      <c r="A763" s="129" t="s">
        <v>218</v>
      </c>
      <c r="B763" s="129" t="s">
        <v>16</v>
      </c>
      <c r="C763">
        <v>2401075000</v>
      </c>
      <c r="D763" s="129">
        <v>1.1089883840000001</v>
      </c>
      <c r="E763" s="129">
        <f t="shared" si="241"/>
        <v>1.1856841397454982</v>
      </c>
      <c r="F763" s="129">
        <f t="shared" si="242"/>
        <v>1.2332909019834437</v>
      </c>
      <c r="G763" s="129">
        <v>4.2653399384615402E-3</v>
      </c>
      <c r="H763" s="129">
        <f t="shared" si="243"/>
        <v>4.5603236144057639E-3</v>
      </c>
      <c r="I763" s="129">
        <f t="shared" si="244"/>
        <v>4.7434265460901699E-3</v>
      </c>
      <c r="J763" s="129">
        <f t="shared" si="245"/>
        <v>1.0691583039570396</v>
      </c>
      <c r="K763" s="129">
        <f t="shared" si="246"/>
        <v>1.1120864021452579</v>
      </c>
      <c r="L763" s="129" t="str">
        <f t="shared" si="227"/>
        <v>Employment</v>
      </c>
      <c r="M763" s="129" t="s">
        <v>24</v>
      </c>
      <c r="N763" s="129" t="s">
        <v>101</v>
      </c>
      <c r="O763" s="129" t="s">
        <v>139</v>
      </c>
      <c r="P763" s="129" t="s">
        <v>140</v>
      </c>
      <c r="Q763" s="129" t="s">
        <v>104</v>
      </c>
      <c r="R763" s="129" t="s">
        <v>56</v>
      </c>
      <c r="S763" s="129"/>
      <c r="T763" s="129"/>
      <c r="U763" s="129" t="str">
        <f>VLOOKUP(C763,'Surrogate NP'!A:B,2,FALSE)</f>
        <v>Employment</v>
      </c>
      <c r="V763" t="str">
        <f t="shared" si="226"/>
        <v>MD-Prince George'sEmployment</v>
      </c>
      <c r="W763">
        <f>VLOOKUP(V763,'NP Surrogates-Update 4.7'!A:C,2,FALSE)</f>
        <v>1.0691583039570396</v>
      </c>
      <c r="X763">
        <f>VLOOKUP(V763,'NP Surrogates-Update 4.7'!A:C,3,FALSE)</f>
        <v>1.1120864021452579</v>
      </c>
      <c r="Y763" t="s">
        <v>3053</v>
      </c>
    </row>
    <row r="764" spans="1:25" hidden="1" outlineLevel="2" x14ac:dyDescent="0.3">
      <c r="A764" s="129" t="s">
        <v>218</v>
      </c>
      <c r="B764" s="129" t="s">
        <v>16</v>
      </c>
      <c r="C764">
        <v>2401001000</v>
      </c>
      <c r="D764" s="129">
        <v>567.2377371</v>
      </c>
      <c r="E764" s="129">
        <f t="shared" si="241"/>
        <v>609.53515675060464</v>
      </c>
      <c r="F764" s="129">
        <f t="shared" si="242"/>
        <v>635.97518493305279</v>
      </c>
      <c r="G764" s="129">
        <v>2.1816836042307699</v>
      </c>
      <c r="H764" s="129">
        <f t="shared" si="243"/>
        <v>2.3443659875023259</v>
      </c>
      <c r="I764" s="129">
        <f t="shared" si="244"/>
        <v>2.446058403588665</v>
      </c>
      <c r="J764" s="129">
        <f t="shared" si="245"/>
        <v>1.0745673584180946</v>
      </c>
      <c r="K764" s="129">
        <f t="shared" si="246"/>
        <v>1.1211792575445925</v>
      </c>
      <c r="L764" s="129" t="str">
        <f t="shared" si="227"/>
        <v>Population</v>
      </c>
      <c r="M764" s="129" t="s">
        <v>142</v>
      </c>
      <c r="N764" s="129" t="s">
        <v>101</v>
      </c>
      <c r="O764" s="129" t="s">
        <v>139</v>
      </c>
      <c r="P764" s="129" t="s">
        <v>143</v>
      </c>
      <c r="Q764" s="129" t="s">
        <v>104</v>
      </c>
      <c r="R764" s="129" t="s">
        <v>56</v>
      </c>
      <c r="S764" s="129"/>
      <c r="T764" s="129"/>
      <c r="U764" s="129" t="str">
        <f>VLOOKUP(C764,'Surrogate NP'!A:B,2,FALSE)</f>
        <v>Population</v>
      </c>
      <c r="V764" t="str">
        <f t="shared" si="226"/>
        <v>MD-Prince George'sPopulation</v>
      </c>
      <c r="W764">
        <f>VLOOKUP(V764,'NP Surrogates-Update 4.7'!A:C,2,FALSE)</f>
        <v>1.0745673584180946</v>
      </c>
      <c r="X764">
        <f>VLOOKUP(V764,'NP Surrogates-Update 4.7'!A:C,3,FALSE)</f>
        <v>1.1211792575445925</v>
      </c>
      <c r="Y764" t="s">
        <v>3051</v>
      </c>
    </row>
    <row r="765" spans="1:25" hidden="1" outlineLevel="2" x14ac:dyDescent="0.3">
      <c r="A765" s="129" t="s">
        <v>218</v>
      </c>
      <c r="B765" s="129" t="s">
        <v>16</v>
      </c>
      <c r="C765">
        <v>2401005000</v>
      </c>
      <c r="D765" s="129">
        <v>71.669859489999993</v>
      </c>
      <c r="E765" s="129">
        <f t="shared" si="241"/>
        <v>76.626425417167738</v>
      </c>
      <c r="F765" s="129">
        <f t="shared" si="242"/>
        <v>79.703076182490264</v>
      </c>
      <c r="G765" s="129">
        <v>0.27565330573076902</v>
      </c>
      <c r="H765" s="129">
        <f t="shared" si="243"/>
        <v>0.2947170208352603</v>
      </c>
      <c r="I765" s="129">
        <f t="shared" si="244"/>
        <v>0.3065502930095777</v>
      </c>
      <c r="J765" s="129">
        <f t="shared" si="245"/>
        <v>1.0691583039570396</v>
      </c>
      <c r="K765" s="129">
        <f t="shared" si="246"/>
        <v>1.1120864021452579</v>
      </c>
      <c r="L765" s="129" t="str">
        <f t="shared" si="227"/>
        <v>Employment</v>
      </c>
      <c r="M765" s="129" t="s">
        <v>24</v>
      </c>
      <c r="N765" s="129" t="s">
        <v>101</v>
      </c>
      <c r="O765" s="129" t="s">
        <v>139</v>
      </c>
      <c r="P765" s="129" t="s">
        <v>145</v>
      </c>
      <c r="Q765" s="129" t="s">
        <v>104</v>
      </c>
      <c r="R765" s="129" t="s">
        <v>56</v>
      </c>
      <c r="S765" s="129"/>
      <c r="T765" s="129"/>
      <c r="U765" s="129" t="str">
        <f>VLOOKUP(C765,'Surrogate NP'!A:B,2,FALSE)</f>
        <v>Employment</v>
      </c>
      <c r="V765" t="str">
        <f t="shared" si="226"/>
        <v>MD-Prince George'sEmployment</v>
      </c>
      <c r="W765">
        <f>VLOOKUP(V765,'NP Surrogates-Update 4.7'!A:C,2,FALSE)</f>
        <v>1.0691583039570396</v>
      </c>
      <c r="X765">
        <f>VLOOKUP(V765,'NP Surrogates-Update 4.7'!A:C,3,FALSE)</f>
        <v>1.1120864021452579</v>
      </c>
      <c r="Y765" t="s">
        <v>3053</v>
      </c>
    </row>
    <row r="766" spans="1:25" hidden="1" outlineLevel="2" x14ac:dyDescent="0.3">
      <c r="A766" s="129" t="s">
        <v>218</v>
      </c>
      <c r="B766" s="129" t="s">
        <v>16</v>
      </c>
      <c r="C766">
        <v>2401065000</v>
      </c>
      <c r="D766" s="129">
        <v>3.1946411000000001E-2</v>
      </c>
      <c r="E766" s="129">
        <f t="shared" si="241"/>
        <v>3.4155770602274517E-2</v>
      </c>
      <c r="F766" s="129">
        <f t="shared" si="242"/>
        <v>3.5527169270443693E-2</v>
      </c>
      <c r="G766" s="129">
        <v>1.2287081153846199E-4</v>
      </c>
      <c r="H766" s="129">
        <f t="shared" si="243"/>
        <v>1.3136834847028708E-4</v>
      </c>
      <c r="I766" s="129">
        <f t="shared" si="244"/>
        <v>1.3664295873247625E-4</v>
      </c>
      <c r="J766" s="129">
        <f t="shared" si="245"/>
        <v>1.0691583039570396</v>
      </c>
      <c r="K766" s="129">
        <f t="shared" si="246"/>
        <v>1.1120864021452579</v>
      </c>
      <c r="L766" s="129" t="str">
        <f t="shared" si="227"/>
        <v>Employment</v>
      </c>
      <c r="M766" s="129" t="s">
        <v>24</v>
      </c>
      <c r="N766" s="129" t="s">
        <v>101</v>
      </c>
      <c r="O766" s="129" t="s">
        <v>139</v>
      </c>
      <c r="P766" s="129" t="s">
        <v>386</v>
      </c>
      <c r="Q766" s="129" t="s">
        <v>104</v>
      </c>
      <c r="R766" s="129" t="s">
        <v>56</v>
      </c>
      <c r="S766" s="129"/>
      <c r="T766" s="129"/>
      <c r="U766" s="129" t="str">
        <f>VLOOKUP(C766,'Surrogate NP'!A:B,2,FALSE)</f>
        <v>Employment</v>
      </c>
      <c r="V766" t="str">
        <f t="shared" si="226"/>
        <v>MD-Prince George'sEmployment</v>
      </c>
      <c r="W766">
        <f>VLOOKUP(V766,'NP Surrogates-Update 4.7'!A:C,2,FALSE)</f>
        <v>1.0691583039570396</v>
      </c>
      <c r="X766">
        <f>VLOOKUP(V766,'NP Surrogates-Update 4.7'!A:C,3,FALSE)</f>
        <v>1.1120864021452579</v>
      </c>
      <c r="Y766" t="s">
        <v>3053</v>
      </c>
    </row>
    <row r="767" spans="1:25" hidden="1" outlineLevel="2" x14ac:dyDescent="0.3">
      <c r="A767" s="129" t="s">
        <v>218</v>
      </c>
      <c r="B767" s="129" t="s">
        <v>16</v>
      </c>
      <c r="C767">
        <v>2401015000</v>
      </c>
      <c r="D767" s="129">
        <v>1.5621598E-2</v>
      </c>
      <c r="E767" s="129">
        <f t="shared" si="241"/>
        <v>1.6701961222778682E-2</v>
      </c>
      <c r="F767" s="129">
        <f t="shared" si="242"/>
        <v>1.7372566715579556E-2</v>
      </c>
      <c r="G767" s="129">
        <v>6.0083069230769203E-5</v>
      </c>
      <c r="H767" s="129">
        <f t="shared" si="243"/>
        <v>6.4238312395302596E-5</v>
      </c>
      <c r="I767" s="129">
        <f t="shared" si="244"/>
        <v>6.6817564290690571E-5</v>
      </c>
      <c r="J767" s="129">
        <f t="shared" si="245"/>
        <v>1.0691583039570396</v>
      </c>
      <c r="K767" s="129">
        <f t="shared" si="246"/>
        <v>1.1120864021452579</v>
      </c>
      <c r="L767" s="129" t="str">
        <f t="shared" si="227"/>
        <v>Employment</v>
      </c>
      <c r="M767" s="129" t="s">
        <v>24</v>
      </c>
      <c r="N767" s="129" t="s">
        <v>101</v>
      </c>
      <c r="O767" s="129" t="s">
        <v>139</v>
      </c>
      <c r="P767" s="129" t="s">
        <v>316</v>
      </c>
      <c r="Q767" s="129" t="s">
        <v>104</v>
      </c>
      <c r="R767" s="129" t="s">
        <v>56</v>
      </c>
      <c r="S767" s="129"/>
      <c r="T767" s="129"/>
      <c r="U767" s="129" t="str">
        <f>VLOOKUP(C767,'Surrogate NP'!A:B,2,FALSE)</f>
        <v>Employment</v>
      </c>
      <c r="V767" t="str">
        <f t="shared" ref="V767:V824" si="247">CONCATENATE(A767,U767)</f>
        <v>MD-Prince George'sEmployment</v>
      </c>
      <c r="W767">
        <f>VLOOKUP(V767,'NP Surrogates-Update 4.7'!A:C,2,FALSE)</f>
        <v>1.0691583039570396</v>
      </c>
      <c r="X767">
        <f>VLOOKUP(V767,'NP Surrogates-Update 4.7'!A:C,3,FALSE)</f>
        <v>1.1120864021452579</v>
      </c>
      <c r="Y767" t="s">
        <v>3053</v>
      </c>
    </row>
    <row r="768" spans="1:25" hidden="1" outlineLevel="2" x14ac:dyDescent="0.3">
      <c r="A768" s="129" t="s">
        <v>218</v>
      </c>
      <c r="B768" s="129" t="s">
        <v>16</v>
      </c>
      <c r="C768">
        <v>2401100000</v>
      </c>
      <c r="D768" s="129">
        <v>157.3190602</v>
      </c>
      <c r="E768" s="129">
        <f t="shared" si="241"/>
        <v>169.0499269479312</v>
      </c>
      <c r="F768" s="129">
        <f t="shared" si="242"/>
        <v>176.38286711264905</v>
      </c>
      <c r="G768" s="129">
        <v>0.79869676716923099</v>
      </c>
      <c r="H768" s="129">
        <f t="shared" si="243"/>
        <v>0.85825347527411244</v>
      </c>
      <c r="I768" s="129">
        <f t="shared" si="244"/>
        <v>0.89548224841806467</v>
      </c>
      <c r="J768" s="129">
        <f t="shared" si="245"/>
        <v>1.0745673584180946</v>
      </c>
      <c r="K768" s="129">
        <f t="shared" si="246"/>
        <v>1.1211792575445925</v>
      </c>
      <c r="L768" s="129" t="str">
        <f t="shared" si="227"/>
        <v>Population</v>
      </c>
      <c r="M768" s="129" t="s">
        <v>24</v>
      </c>
      <c r="N768" s="129" t="s">
        <v>101</v>
      </c>
      <c r="O768" s="129" t="s">
        <v>139</v>
      </c>
      <c r="P768" s="129" t="s">
        <v>147</v>
      </c>
      <c r="Q768" s="129" t="s">
        <v>104</v>
      </c>
      <c r="R768" s="129" t="s">
        <v>56</v>
      </c>
      <c r="S768" s="129"/>
      <c r="T768" s="129"/>
      <c r="U768" s="129" t="str">
        <f>VLOOKUP(C768,'Surrogate NP'!A:B,2,FALSE)</f>
        <v>Population</v>
      </c>
      <c r="V768" t="str">
        <f t="shared" si="247"/>
        <v>MD-Prince George'sPopulation</v>
      </c>
      <c r="W768">
        <f>VLOOKUP(V768,'NP Surrogates-Update 4.7'!A:C,2,FALSE)</f>
        <v>1.0745673584180946</v>
      </c>
      <c r="X768">
        <f>VLOOKUP(V768,'NP Surrogates-Update 4.7'!A:C,3,FALSE)</f>
        <v>1.1211792575445925</v>
      </c>
      <c r="Y768" t="s">
        <v>3051</v>
      </c>
    </row>
    <row r="769" spans="1:25" hidden="1" outlineLevel="2" x14ac:dyDescent="0.3">
      <c r="A769" s="129" t="s">
        <v>218</v>
      </c>
      <c r="B769" s="129" t="s">
        <v>16</v>
      </c>
      <c r="C769">
        <v>2401055000</v>
      </c>
      <c r="D769" s="129">
        <v>0.65877496999999996</v>
      </c>
      <c r="E769" s="129">
        <f t="shared" si="241"/>
        <v>0.70433472961454957</v>
      </c>
      <c r="F769" s="129">
        <f t="shared" si="242"/>
        <v>0.73261468621065018</v>
      </c>
      <c r="G769" s="129">
        <v>2.5337498846153802E-3</v>
      </c>
      <c r="H769" s="129">
        <f t="shared" si="243"/>
        <v>2.7089797292867246E-3</v>
      </c>
      <c r="I769" s="129">
        <f t="shared" si="244"/>
        <v>2.8177487931178805E-3</v>
      </c>
      <c r="J769" s="129">
        <f t="shared" si="245"/>
        <v>1.0691583039570396</v>
      </c>
      <c r="K769" s="129">
        <f t="shared" si="246"/>
        <v>1.1120864021452579</v>
      </c>
      <c r="L769" s="129" t="str">
        <f t="shared" ref="L769:L824" si="248">U769</f>
        <v>Employment</v>
      </c>
      <c r="M769" s="129" t="s">
        <v>24</v>
      </c>
      <c r="N769" s="129" t="s">
        <v>101</v>
      </c>
      <c r="O769" s="129" t="s">
        <v>139</v>
      </c>
      <c r="P769" s="129" t="s">
        <v>318</v>
      </c>
      <c r="Q769" s="129" t="s">
        <v>104</v>
      </c>
      <c r="R769" s="129" t="s">
        <v>56</v>
      </c>
      <c r="S769" s="129"/>
      <c r="T769" s="129"/>
      <c r="U769" s="129" t="str">
        <f>VLOOKUP(C769,'Surrogate NP'!A:B,2,FALSE)</f>
        <v>Employment</v>
      </c>
      <c r="V769" t="str">
        <f t="shared" si="247"/>
        <v>MD-Prince George'sEmployment</v>
      </c>
      <c r="W769">
        <f>VLOOKUP(V769,'NP Surrogates-Update 4.7'!A:C,2,FALSE)</f>
        <v>1.0691583039570396</v>
      </c>
      <c r="X769">
        <f>VLOOKUP(V769,'NP Surrogates-Update 4.7'!A:C,3,FALSE)</f>
        <v>1.1120864021452579</v>
      </c>
      <c r="Y769" t="s">
        <v>3053</v>
      </c>
    </row>
    <row r="770" spans="1:25" hidden="1" outlineLevel="2" x14ac:dyDescent="0.3">
      <c r="A770" s="129" t="s">
        <v>218</v>
      </c>
      <c r="B770" s="129" t="s">
        <v>16</v>
      </c>
      <c r="C770">
        <v>2401025000</v>
      </c>
      <c r="D770" s="129">
        <v>1.053949013</v>
      </c>
      <c r="E770" s="129">
        <f t="shared" ref="E770:E824" si="249">D770*J770</f>
        <v>1.126838339196276</v>
      </c>
      <c r="F770" s="129">
        <f t="shared" ref="F770:F824" si="250">D770*K770</f>
        <v>1.1720823659117157</v>
      </c>
      <c r="G770" s="129">
        <v>4.0536500499999996E-3</v>
      </c>
      <c r="H770" s="129">
        <f t="shared" si="243"/>
        <v>4.3339936122933683E-3</v>
      </c>
      <c r="I770" s="129">
        <f t="shared" si="244"/>
        <v>4.5080090996604443E-3</v>
      </c>
      <c r="J770" s="129">
        <f t="shared" si="245"/>
        <v>1.0691583039570396</v>
      </c>
      <c r="K770" s="129">
        <f t="shared" si="246"/>
        <v>1.1120864021452579</v>
      </c>
      <c r="L770" s="129" t="str">
        <f t="shared" si="248"/>
        <v>Employment</v>
      </c>
      <c r="M770" s="129" t="s">
        <v>24</v>
      </c>
      <c r="N770" s="129" t="s">
        <v>101</v>
      </c>
      <c r="O770" s="129" t="s">
        <v>139</v>
      </c>
      <c r="P770" s="129" t="s">
        <v>322</v>
      </c>
      <c r="Q770" s="129" t="s">
        <v>104</v>
      </c>
      <c r="R770" s="129" t="s">
        <v>56</v>
      </c>
      <c r="S770" s="129"/>
      <c r="T770" s="129"/>
      <c r="U770" s="129" t="str">
        <f>VLOOKUP(C770,'Surrogate NP'!A:B,2,FALSE)</f>
        <v>Employment</v>
      </c>
      <c r="V770" t="str">
        <f t="shared" si="247"/>
        <v>MD-Prince George'sEmployment</v>
      </c>
      <c r="W770">
        <f>VLOOKUP(V770,'NP Surrogates-Update 4.7'!A:C,2,FALSE)</f>
        <v>1.0691583039570396</v>
      </c>
      <c r="X770">
        <f>VLOOKUP(V770,'NP Surrogates-Update 4.7'!A:C,3,FALSE)</f>
        <v>1.1120864021452579</v>
      </c>
      <c r="Y770" t="s">
        <v>3053</v>
      </c>
    </row>
    <row r="771" spans="1:25" hidden="1" outlineLevel="2" x14ac:dyDescent="0.3">
      <c r="A771" s="129" t="s">
        <v>218</v>
      </c>
      <c r="B771" s="129" t="s">
        <v>16</v>
      </c>
      <c r="C771">
        <v>2401090000</v>
      </c>
      <c r="D771" s="129">
        <v>5.1022910709999998</v>
      </c>
      <c r="E771" s="129">
        <f t="shared" si="249"/>
        <v>5.4551568677655071</v>
      </c>
      <c r="F771" s="129">
        <f t="shared" si="250"/>
        <v>5.6741885198462647</v>
      </c>
      <c r="G771" s="129">
        <v>1.9624196426923101E-2</v>
      </c>
      <c r="H771" s="129">
        <f t="shared" si="243"/>
        <v>2.0981372568328899E-2</v>
      </c>
      <c r="I771" s="129">
        <f t="shared" si="244"/>
        <v>2.1823801999408737E-2</v>
      </c>
      <c r="J771" s="129">
        <f t="shared" si="245"/>
        <v>1.0691583039570396</v>
      </c>
      <c r="K771" s="129">
        <f t="shared" si="246"/>
        <v>1.1120864021452579</v>
      </c>
      <c r="L771" s="129" t="str">
        <f t="shared" si="248"/>
        <v>Employment</v>
      </c>
      <c r="M771" s="129" t="s">
        <v>24</v>
      </c>
      <c r="N771" s="129" t="s">
        <v>101</v>
      </c>
      <c r="O771" s="129" t="s">
        <v>139</v>
      </c>
      <c r="P771" s="129" t="s">
        <v>324</v>
      </c>
      <c r="Q771" s="129" t="s">
        <v>104</v>
      </c>
      <c r="R771" s="129" t="s">
        <v>56</v>
      </c>
      <c r="S771" s="129"/>
      <c r="T771" s="129"/>
      <c r="U771" s="129" t="str">
        <f>VLOOKUP(C771,'Surrogate NP'!A:B,2,FALSE)</f>
        <v>Employment</v>
      </c>
      <c r="V771" t="str">
        <f t="shared" si="247"/>
        <v>MD-Prince George'sEmployment</v>
      </c>
      <c r="W771">
        <f>VLOOKUP(V771,'NP Surrogates-Update 4.7'!A:C,2,FALSE)</f>
        <v>1.0691583039570396</v>
      </c>
      <c r="X771">
        <f>VLOOKUP(V771,'NP Surrogates-Update 4.7'!A:C,3,FALSE)</f>
        <v>1.1120864021452579</v>
      </c>
      <c r="Y771" t="s">
        <v>3053</v>
      </c>
    </row>
    <row r="772" spans="1:25" hidden="1" outlineLevel="2" x14ac:dyDescent="0.3">
      <c r="A772" s="129" t="s">
        <v>218</v>
      </c>
      <c r="B772" s="129" t="s">
        <v>16</v>
      </c>
      <c r="C772">
        <v>2401070000</v>
      </c>
      <c r="D772" s="129">
        <v>0.49340483299999999</v>
      </c>
      <c r="E772" s="129">
        <f t="shared" si="249"/>
        <v>0.52752787441448634</v>
      </c>
      <c r="F772" s="129">
        <f t="shared" si="250"/>
        <v>0.54870880553205181</v>
      </c>
      <c r="G772" s="129">
        <v>1.8977108961538501E-3</v>
      </c>
      <c r="H772" s="129">
        <f t="shared" si="243"/>
        <v>2.0289533631326442E-3</v>
      </c>
      <c r="I772" s="129">
        <f t="shared" si="244"/>
        <v>2.110418482815588E-3</v>
      </c>
      <c r="J772" s="129">
        <f t="shared" si="245"/>
        <v>1.0691583039570396</v>
      </c>
      <c r="K772" s="129">
        <f t="shared" si="246"/>
        <v>1.1120864021452579</v>
      </c>
      <c r="L772" s="129" t="str">
        <f t="shared" si="248"/>
        <v>Employment</v>
      </c>
      <c r="M772" s="129" t="s">
        <v>24</v>
      </c>
      <c r="N772" s="129" t="s">
        <v>101</v>
      </c>
      <c r="O772" s="129" t="s">
        <v>139</v>
      </c>
      <c r="P772" s="129" t="s">
        <v>326</v>
      </c>
      <c r="Q772" s="129" t="s">
        <v>104</v>
      </c>
      <c r="R772" s="129" t="s">
        <v>56</v>
      </c>
      <c r="S772" s="129"/>
      <c r="T772" s="129"/>
      <c r="U772" s="129" t="str">
        <f>VLOOKUP(C772,'Surrogate NP'!A:B,2,FALSE)</f>
        <v>Employment</v>
      </c>
      <c r="V772" t="str">
        <f t="shared" si="247"/>
        <v>MD-Prince George'sEmployment</v>
      </c>
      <c r="W772">
        <f>VLOOKUP(V772,'NP Surrogates-Update 4.7'!A:C,2,FALSE)</f>
        <v>1.0691583039570396</v>
      </c>
      <c r="X772">
        <f>VLOOKUP(V772,'NP Surrogates-Update 4.7'!A:C,3,FALSE)</f>
        <v>1.1120864021452579</v>
      </c>
      <c r="Y772" t="s">
        <v>3053</v>
      </c>
    </row>
    <row r="773" spans="1:25" hidden="1" outlineLevel="2" x14ac:dyDescent="0.3">
      <c r="A773" s="129" t="s">
        <v>218</v>
      </c>
      <c r="B773" s="129" t="s">
        <v>16</v>
      </c>
      <c r="C773">
        <v>2401200000</v>
      </c>
      <c r="D773" s="129">
        <v>99.182693080000007</v>
      </c>
      <c r="E773" s="129">
        <f t="shared" si="249"/>
        <v>106.57848450376824</v>
      </c>
      <c r="F773" s="129">
        <f t="shared" si="250"/>
        <v>111.2015781887076</v>
      </c>
      <c r="G773" s="129">
        <v>0.50354290332923102</v>
      </c>
      <c r="H773" s="129">
        <f t="shared" si="243"/>
        <v>0.54109076748066975</v>
      </c>
      <c r="I773" s="129">
        <f t="shared" si="244"/>
        <v>0.56456185849651574</v>
      </c>
      <c r="J773" s="129">
        <f t="shared" si="245"/>
        <v>1.0745673584180946</v>
      </c>
      <c r="K773" s="129">
        <f t="shared" si="246"/>
        <v>1.1211792575445925</v>
      </c>
      <c r="L773" s="129" t="str">
        <f t="shared" si="248"/>
        <v>Population</v>
      </c>
      <c r="M773" s="129" t="s">
        <v>24</v>
      </c>
      <c r="N773" s="129" t="s">
        <v>101</v>
      </c>
      <c r="O773" s="129" t="s">
        <v>139</v>
      </c>
      <c r="P773" s="129" t="s">
        <v>149</v>
      </c>
      <c r="Q773" s="129" t="s">
        <v>104</v>
      </c>
      <c r="R773" s="129" t="s">
        <v>56</v>
      </c>
      <c r="S773" s="129"/>
      <c r="T773" s="129"/>
      <c r="U773" s="129" t="str">
        <f>VLOOKUP(C773,'Surrogate NP'!A:B,2,FALSE)</f>
        <v>Population</v>
      </c>
      <c r="V773" t="str">
        <f t="shared" si="247"/>
        <v>MD-Prince George'sPopulation</v>
      </c>
      <c r="W773">
        <f>VLOOKUP(V773,'NP Surrogates-Update 4.7'!A:C,2,FALSE)</f>
        <v>1.0745673584180946</v>
      </c>
      <c r="X773">
        <f>VLOOKUP(V773,'NP Surrogates-Update 4.7'!A:C,3,FALSE)</f>
        <v>1.1211792575445925</v>
      </c>
      <c r="Y773" t="s">
        <v>3051</v>
      </c>
    </row>
    <row r="774" spans="1:25" hidden="1" outlineLevel="2" x14ac:dyDescent="0.3">
      <c r="A774" s="129" t="s">
        <v>218</v>
      </c>
      <c r="B774" s="129" t="s">
        <v>16</v>
      </c>
      <c r="C774">
        <v>2401008000</v>
      </c>
      <c r="D774" s="129">
        <v>149.9950671</v>
      </c>
      <c r="E774" s="129">
        <f t="shared" si="249"/>
        <v>160.36847154255835</v>
      </c>
      <c r="F774" s="129">
        <f t="shared" si="250"/>
        <v>166.80747451077553</v>
      </c>
      <c r="G774" s="129">
        <v>0.57690410423076899</v>
      </c>
      <c r="H774" s="129">
        <f t="shared" si="243"/>
        <v>0.61680181362522413</v>
      </c>
      <c r="I774" s="129">
        <f t="shared" si="244"/>
        <v>0.64156720965682879</v>
      </c>
      <c r="J774" s="129">
        <f t="shared" si="245"/>
        <v>1.0691583039570396</v>
      </c>
      <c r="K774" s="129">
        <f t="shared" si="246"/>
        <v>1.1120864021452579</v>
      </c>
      <c r="L774" s="129" t="str">
        <f t="shared" si="248"/>
        <v>Employment</v>
      </c>
      <c r="M774" s="129" t="s">
        <v>24</v>
      </c>
      <c r="N774" s="129" t="s">
        <v>101</v>
      </c>
      <c r="O774" s="129" t="s">
        <v>139</v>
      </c>
      <c r="P774" s="129" t="s">
        <v>151</v>
      </c>
      <c r="Q774" s="129" t="s">
        <v>104</v>
      </c>
      <c r="R774" s="129" t="s">
        <v>56</v>
      </c>
      <c r="S774" s="129"/>
      <c r="T774" s="129"/>
      <c r="U774" s="129" t="str">
        <f>VLOOKUP(C774,'Surrogate NP'!A:B,2,FALSE)</f>
        <v>Employment</v>
      </c>
      <c r="V774" t="str">
        <f t="shared" si="247"/>
        <v>MD-Prince George'sEmployment</v>
      </c>
      <c r="W774">
        <f>VLOOKUP(V774,'NP Surrogates-Update 4.7'!A:C,2,FALSE)</f>
        <v>1.0691583039570396</v>
      </c>
      <c r="X774">
        <f>VLOOKUP(V774,'NP Surrogates-Update 4.7'!A:C,3,FALSE)</f>
        <v>1.1120864021452579</v>
      </c>
      <c r="Y774" t="s">
        <v>3053</v>
      </c>
    </row>
    <row r="775" spans="1:25" hidden="1" outlineLevel="2" x14ac:dyDescent="0.3">
      <c r="A775" s="129" t="s">
        <v>218</v>
      </c>
      <c r="B775" s="129" t="s">
        <v>16</v>
      </c>
      <c r="C775">
        <v>2401020000</v>
      </c>
      <c r="D775" s="129">
        <v>9.5703070869999998</v>
      </c>
      <c r="E775" s="129">
        <f t="shared" si="249"/>
        <v>10.232173293484957</v>
      </c>
      <c r="F775" s="129">
        <f t="shared" si="250"/>
        <v>10.643008375807094</v>
      </c>
      <c r="G775" s="129">
        <v>3.6808873411538497E-2</v>
      </c>
      <c r="H775" s="129">
        <f t="shared" si="243"/>
        <v>3.9354512667249868E-2</v>
      </c>
      <c r="I775" s="129">
        <f t="shared" si="244"/>
        <v>4.0934647599258092E-2</v>
      </c>
      <c r="J775" s="129">
        <f t="shared" si="245"/>
        <v>1.0691583039570396</v>
      </c>
      <c r="K775" s="129">
        <f t="shared" si="246"/>
        <v>1.1120864021452579</v>
      </c>
      <c r="L775" s="129" t="str">
        <f t="shared" si="248"/>
        <v>Employment</v>
      </c>
      <c r="M775" s="129" t="s">
        <v>24</v>
      </c>
      <c r="N775" s="129" t="s">
        <v>101</v>
      </c>
      <c r="O775" s="129" t="s">
        <v>139</v>
      </c>
      <c r="P775" s="129" t="s">
        <v>153</v>
      </c>
      <c r="Q775" s="129" t="s">
        <v>104</v>
      </c>
      <c r="R775" s="129" t="s">
        <v>56</v>
      </c>
      <c r="S775" s="129"/>
      <c r="T775" s="129"/>
      <c r="U775" s="129" t="str">
        <f>VLOOKUP(C775,'Surrogate NP'!A:B,2,FALSE)</f>
        <v>Employment</v>
      </c>
      <c r="V775" t="str">
        <f t="shared" si="247"/>
        <v>MD-Prince George'sEmployment</v>
      </c>
      <c r="W775">
        <f>VLOOKUP(V775,'NP Surrogates-Update 4.7'!A:C,2,FALSE)</f>
        <v>1.0691583039570396</v>
      </c>
      <c r="X775">
        <f>VLOOKUP(V775,'NP Surrogates-Update 4.7'!A:C,3,FALSE)</f>
        <v>1.1120864021452579</v>
      </c>
      <c r="Y775" t="s">
        <v>3053</v>
      </c>
    </row>
    <row r="776" spans="1:25" hidden="1" outlineLevel="2" x14ac:dyDescent="0.3">
      <c r="A776" s="129" t="s">
        <v>218</v>
      </c>
      <c r="B776" s="129" t="s">
        <v>16</v>
      </c>
      <c r="C776">
        <v>2103004001</v>
      </c>
      <c r="D776" s="129">
        <v>0.32838121234362</v>
      </c>
      <c r="E776" s="129">
        <f t="shared" si="249"/>
        <v>0.35109150004066125</v>
      </c>
      <c r="F776" s="129">
        <f t="shared" si="250"/>
        <v>0.36518828096731432</v>
      </c>
      <c r="G776" s="129">
        <v>1.2012774815730099E-6</v>
      </c>
      <c r="H776" s="129">
        <f t="shared" si="243"/>
        <v>1.2843557947803832E-6</v>
      </c>
      <c r="I776" s="129">
        <f t="shared" si="244"/>
        <v>1.3359243524606449E-6</v>
      </c>
      <c r="J776" s="129">
        <f t="shared" si="245"/>
        <v>1.0691583039570396</v>
      </c>
      <c r="K776" s="129">
        <f t="shared" si="246"/>
        <v>1.1120864021452579</v>
      </c>
      <c r="L776" s="129" t="str">
        <f t="shared" si="248"/>
        <v>Employment</v>
      </c>
      <c r="M776" s="129" t="s">
        <v>28</v>
      </c>
      <c r="N776" s="129" t="s">
        <v>155</v>
      </c>
      <c r="O776" s="129" t="s">
        <v>35</v>
      </c>
      <c r="P776" s="129" t="s">
        <v>29</v>
      </c>
      <c r="Q776" s="129" t="s">
        <v>328</v>
      </c>
      <c r="R776" s="129" t="s">
        <v>56</v>
      </c>
      <c r="S776" s="129"/>
      <c r="T776" s="129"/>
      <c r="U776" s="129" t="str">
        <f>VLOOKUP(C776,'Surrogate NP'!A:B,2,FALSE)</f>
        <v>Employment</v>
      </c>
      <c r="V776" t="str">
        <f t="shared" si="247"/>
        <v>MD-Prince George'sEmployment</v>
      </c>
      <c r="W776">
        <f>VLOOKUP(V776,'NP Surrogates-Update 4.7'!A:C,2,FALSE)</f>
        <v>1.0691583039570396</v>
      </c>
      <c r="X776">
        <f>VLOOKUP(V776,'NP Surrogates-Update 4.7'!A:C,3,FALSE)</f>
        <v>1.1120864021452579</v>
      </c>
      <c r="Y776" t="s">
        <v>3053</v>
      </c>
    </row>
    <row r="777" spans="1:25" hidden="1" outlineLevel="2" x14ac:dyDescent="0.3">
      <c r="A777" s="129" t="s">
        <v>218</v>
      </c>
      <c r="B777" s="129" t="s">
        <v>16</v>
      </c>
      <c r="C777">
        <v>2103004002</v>
      </c>
      <c r="D777" s="129">
        <v>2.1349856046705602</v>
      </c>
      <c r="E777" s="129">
        <f t="shared" si="249"/>
        <v>2.2826375880622707</v>
      </c>
      <c r="F777" s="129">
        <f t="shared" si="250"/>
        <v>2.3742884597300011</v>
      </c>
      <c r="G777" s="129">
        <v>7.8101609774482104E-6</v>
      </c>
      <c r="H777" s="129">
        <f t="shared" si="243"/>
        <v>8.3502984642799832E-6</v>
      </c>
      <c r="I777" s="129">
        <f t="shared" si="244"/>
        <v>8.6855738215856717E-6</v>
      </c>
      <c r="J777" s="129">
        <f t="shared" si="245"/>
        <v>1.0691583039570396</v>
      </c>
      <c r="K777" s="129">
        <f t="shared" si="246"/>
        <v>1.1120864021452579</v>
      </c>
      <c r="L777" s="129" t="str">
        <f t="shared" si="248"/>
        <v>Employment</v>
      </c>
      <c r="M777" s="129" t="s">
        <v>28</v>
      </c>
      <c r="N777" s="129" t="s">
        <v>155</v>
      </c>
      <c r="O777" s="129" t="s">
        <v>35</v>
      </c>
      <c r="P777" s="129" t="s">
        <v>29</v>
      </c>
      <c r="Q777" s="129" t="s">
        <v>330</v>
      </c>
      <c r="R777" s="129" t="s">
        <v>56</v>
      </c>
      <c r="S777" s="129"/>
      <c r="T777" s="129"/>
      <c r="U777" s="129" t="str">
        <f>VLOOKUP(C777,'Surrogate NP'!A:B,2,FALSE)</f>
        <v>Employment</v>
      </c>
      <c r="V777" t="str">
        <f t="shared" si="247"/>
        <v>MD-Prince George'sEmployment</v>
      </c>
      <c r="W777">
        <f>VLOOKUP(V777,'NP Surrogates-Update 4.7'!A:C,2,FALSE)</f>
        <v>1.0691583039570396</v>
      </c>
      <c r="X777">
        <f>VLOOKUP(V777,'NP Surrogates-Update 4.7'!A:C,3,FALSE)</f>
        <v>1.1120864021452579</v>
      </c>
      <c r="Y777" t="s">
        <v>3053</v>
      </c>
    </row>
    <row r="778" spans="1:25" hidden="1" outlineLevel="2" x14ac:dyDescent="0.3">
      <c r="A778" s="129" t="s">
        <v>218</v>
      </c>
      <c r="B778" s="129" t="s">
        <v>16</v>
      </c>
      <c r="C778">
        <v>2103011000</v>
      </c>
      <c r="D778" s="129">
        <v>6.7496687999999997E-3</v>
      </c>
      <c r="E778" s="129">
        <f t="shared" si="249"/>
        <v>7.2164644464797461E-3</v>
      </c>
      <c r="F778" s="129">
        <f t="shared" si="250"/>
        <v>7.5062148914641002E-3</v>
      </c>
      <c r="G778" s="129">
        <v>2.4691501318386702E-8</v>
      </c>
      <c r="H778" s="129">
        <f t="shared" si="243"/>
        <v>2.6399123671719332E-8</v>
      </c>
      <c r="I778" s="129">
        <f t="shared" si="244"/>
        <v>2.7459082864729558E-8</v>
      </c>
      <c r="J778" s="129">
        <f t="shared" si="245"/>
        <v>1.0691583039570396</v>
      </c>
      <c r="K778" s="129">
        <f t="shared" si="246"/>
        <v>1.1120864021452579</v>
      </c>
      <c r="L778" s="129" t="str">
        <f t="shared" si="248"/>
        <v>Employment</v>
      </c>
      <c r="M778" s="129" t="s">
        <v>28</v>
      </c>
      <c r="N778" s="129" t="s">
        <v>155</v>
      </c>
      <c r="O778" s="129" t="s">
        <v>35</v>
      </c>
      <c r="P778" s="129" t="s">
        <v>332</v>
      </c>
      <c r="Q778" s="129" t="s">
        <v>156</v>
      </c>
      <c r="R778" s="129" t="s">
        <v>56</v>
      </c>
      <c r="S778" s="129"/>
      <c r="T778" s="129"/>
      <c r="U778" s="129" t="str">
        <f>VLOOKUP(C778,'Surrogate NP'!A:B,2,FALSE)</f>
        <v>Employment</v>
      </c>
      <c r="V778" t="str">
        <f t="shared" si="247"/>
        <v>MD-Prince George'sEmployment</v>
      </c>
      <c r="W778">
        <f>VLOOKUP(V778,'NP Surrogates-Update 4.7'!A:C,2,FALSE)</f>
        <v>1.0691583039570396</v>
      </c>
      <c r="X778">
        <f>VLOOKUP(V778,'NP Surrogates-Update 4.7'!A:C,3,FALSE)</f>
        <v>1.1120864021452579</v>
      </c>
      <c r="Y778" t="s">
        <v>3053</v>
      </c>
    </row>
    <row r="779" spans="1:25" hidden="1" outlineLevel="2" x14ac:dyDescent="0.3">
      <c r="A779" s="129" t="s">
        <v>218</v>
      </c>
      <c r="B779" s="129" t="s">
        <v>16</v>
      </c>
      <c r="C779">
        <v>2103007000</v>
      </c>
      <c r="D779" s="129">
        <v>0.87011963886742905</v>
      </c>
      <c r="E779" s="129">
        <f t="shared" si="249"/>
        <v>0.93029563733121223</v>
      </c>
      <c r="F779" s="129">
        <f t="shared" si="250"/>
        <v>0.96764821862401029</v>
      </c>
      <c r="G779" s="129">
        <v>2.72230692545149E-3</v>
      </c>
      <c r="H779" s="129">
        <f t="shared" si="243"/>
        <v>2.9105770552662179E-3</v>
      </c>
      <c r="I779" s="129">
        <f t="shared" si="244"/>
        <v>3.0274405142604664E-3</v>
      </c>
      <c r="J779" s="129">
        <f t="shared" si="245"/>
        <v>1.0691583039570396</v>
      </c>
      <c r="K779" s="129">
        <f t="shared" si="246"/>
        <v>1.1120864021452579</v>
      </c>
      <c r="L779" s="129" t="str">
        <f t="shared" si="248"/>
        <v>Employment</v>
      </c>
      <c r="M779" s="129" t="s">
        <v>30</v>
      </c>
      <c r="N779" s="129" t="s">
        <v>155</v>
      </c>
      <c r="O779" s="129" t="s">
        <v>35</v>
      </c>
      <c r="P779" s="129" t="s">
        <v>31</v>
      </c>
      <c r="Q779" s="129" t="s">
        <v>156</v>
      </c>
      <c r="R779" s="129" t="s">
        <v>56</v>
      </c>
      <c r="S779" s="129"/>
      <c r="T779" s="129"/>
      <c r="U779" s="129" t="str">
        <f>VLOOKUP(C779,'Surrogate NP'!A:B,2,FALSE)</f>
        <v>Employment</v>
      </c>
      <c r="V779" t="str">
        <f t="shared" si="247"/>
        <v>MD-Prince George'sEmployment</v>
      </c>
      <c r="W779">
        <f>VLOOKUP(V779,'NP Surrogates-Update 4.7'!A:C,2,FALSE)</f>
        <v>1.0691583039570396</v>
      </c>
      <c r="X779">
        <f>VLOOKUP(V779,'NP Surrogates-Update 4.7'!A:C,3,FALSE)</f>
        <v>1.1120864021452579</v>
      </c>
      <c r="Y779" t="s">
        <v>3053</v>
      </c>
    </row>
    <row r="780" spans="1:25" hidden="1" outlineLevel="2" x14ac:dyDescent="0.3">
      <c r="A780" s="129" t="s">
        <v>218</v>
      </c>
      <c r="B780" s="129" t="s">
        <v>16</v>
      </c>
      <c r="C780">
        <v>2103006000</v>
      </c>
      <c r="D780" s="129">
        <v>17.330180183236401</v>
      </c>
      <c r="E780" s="129">
        <f t="shared" si="249"/>
        <v>18.528706051978929</v>
      </c>
      <c r="F780" s="129">
        <f t="shared" si="250"/>
        <v>19.272657728504416</v>
      </c>
      <c r="G780" s="129">
        <v>5.4220209985784099E-2</v>
      </c>
      <c r="H780" s="129">
        <f t="shared" si="243"/>
        <v>5.7969987748595471E-2</v>
      </c>
      <c r="I780" s="129">
        <f t="shared" si="244"/>
        <v>6.029755824665102E-2</v>
      </c>
      <c r="J780" s="129">
        <f t="shared" si="245"/>
        <v>1.0691583039570396</v>
      </c>
      <c r="K780" s="129">
        <f t="shared" si="246"/>
        <v>1.1120864021452579</v>
      </c>
      <c r="L780" s="129" t="str">
        <f t="shared" si="248"/>
        <v>Employment</v>
      </c>
      <c r="M780" s="129" t="s">
        <v>32</v>
      </c>
      <c r="N780" s="129" t="s">
        <v>155</v>
      </c>
      <c r="O780" s="129" t="s">
        <v>35</v>
      </c>
      <c r="P780" s="129" t="s">
        <v>33</v>
      </c>
      <c r="Q780" s="129" t="s">
        <v>158</v>
      </c>
      <c r="R780" s="129" t="s">
        <v>56</v>
      </c>
      <c r="S780" s="129"/>
      <c r="T780" s="129"/>
      <c r="U780" s="129" t="str">
        <f>VLOOKUP(C780,'Surrogate NP'!A:B,2,FALSE)</f>
        <v>Employment</v>
      </c>
      <c r="V780" t="str">
        <f t="shared" si="247"/>
        <v>MD-Prince George'sEmployment</v>
      </c>
      <c r="W780">
        <f>VLOOKUP(V780,'NP Surrogates-Update 4.7'!A:C,2,FALSE)</f>
        <v>1.0691583039570396</v>
      </c>
      <c r="X780">
        <f>VLOOKUP(V780,'NP Surrogates-Update 4.7'!A:C,3,FALSE)</f>
        <v>1.1120864021452579</v>
      </c>
      <c r="Y780" t="s">
        <v>3053</v>
      </c>
    </row>
    <row r="781" spans="1:25" hidden="1" outlineLevel="2" x14ac:dyDescent="0.3">
      <c r="A781" s="129" t="s">
        <v>218</v>
      </c>
      <c r="B781" s="129" t="s">
        <v>16</v>
      </c>
      <c r="C781">
        <v>2103008000</v>
      </c>
      <c r="D781" s="129">
        <v>0.91921706389088198</v>
      </c>
      <c r="E781" s="129">
        <f t="shared" si="249"/>
        <v>0.9827885569979451</v>
      </c>
      <c r="F781" s="129">
        <f t="shared" si="250"/>
        <v>1.0222487973729386</v>
      </c>
      <c r="G781" s="129">
        <v>3.3626611938270601E-6</v>
      </c>
      <c r="H781" s="129">
        <f t="shared" si="243"/>
        <v>3.5952171387742936E-6</v>
      </c>
      <c r="I781" s="129">
        <f t="shared" si="244"/>
        <v>3.7395697886766127E-6</v>
      </c>
      <c r="J781" s="129">
        <f t="shared" si="245"/>
        <v>1.0691583039570396</v>
      </c>
      <c r="K781" s="129">
        <f t="shared" si="246"/>
        <v>1.1120864021452579</v>
      </c>
      <c r="L781" s="129" t="str">
        <f t="shared" si="248"/>
        <v>Employment</v>
      </c>
      <c r="M781" s="129" t="s">
        <v>334</v>
      </c>
      <c r="N781" s="129" t="s">
        <v>155</v>
      </c>
      <c r="O781" s="129" t="s">
        <v>35</v>
      </c>
      <c r="P781" s="129" t="s">
        <v>171</v>
      </c>
      <c r="Q781" s="129" t="s">
        <v>159</v>
      </c>
      <c r="R781" s="129" t="s">
        <v>56</v>
      </c>
      <c r="S781" s="129"/>
      <c r="T781" s="129"/>
      <c r="U781" s="129" t="str">
        <f>VLOOKUP(C781,'Surrogate NP'!A:B,2,FALSE)</f>
        <v>Employment</v>
      </c>
      <c r="V781" t="str">
        <f t="shared" si="247"/>
        <v>MD-Prince George'sEmployment</v>
      </c>
      <c r="W781">
        <f>VLOOKUP(V781,'NP Surrogates-Update 4.7'!A:C,2,FALSE)</f>
        <v>1.0691583039570396</v>
      </c>
      <c r="X781">
        <f>VLOOKUP(V781,'NP Surrogates-Update 4.7'!A:C,3,FALSE)</f>
        <v>1.1120864021452579</v>
      </c>
      <c r="Y781" t="s">
        <v>3053</v>
      </c>
    </row>
    <row r="782" spans="1:25" hidden="1" outlineLevel="2" x14ac:dyDescent="0.3">
      <c r="A782" s="129" t="s">
        <v>218</v>
      </c>
      <c r="B782" s="129" t="s">
        <v>16</v>
      </c>
      <c r="C782">
        <v>2102001000</v>
      </c>
      <c r="D782" s="129">
        <v>0.43415653307888102</v>
      </c>
      <c r="E782" s="129">
        <f t="shared" si="249"/>
        <v>0.43415653307888102</v>
      </c>
      <c r="F782" s="129">
        <f t="shared" si="250"/>
        <v>0.43415653307888102</v>
      </c>
      <c r="G782" s="129">
        <v>0</v>
      </c>
      <c r="H782" s="129">
        <f t="shared" si="243"/>
        <v>0</v>
      </c>
      <c r="I782" s="129">
        <f t="shared" si="244"/>
        <v>0</v>
      </c>
      <c r="J782" s="129">
        <f t="shared" si="245"/>
        <v>1</v>
      </c>
      <c r="K782" s="129">
        <f t="shared" si="246"/>
        <v>1</v>
      </c>
      <c r="L782" s="129" t="str">
        <f t="shared" si="248"/>
        <v>No Growth</v>
      </c>
      <c r="M782" s="129" t="s">
        <v>336</v>
      </c>
      <c r="N782" s="129" t="s">
        <v>155</v>
      </c>
      <c r="O782" s="129" t="s">
        <v>36</v>
      </c>
      <c r="P782" s="129" t="s">
        <v>337</v>
      </c>
      <c r="Q782" s="129" t="s">
        <v>159</v>
      </c>
      <c r="R782" s="129" t="s">
        <v>56</v>
      </c>
      <c r="S782" s="129"/>
      <c r="T782" s="129"/>
      <c r="U782" s="129" t="str">
        <f>VLOOKUP(C782,'Surrogate NP'!A:B,2,FALSE)</f>
        <v>No Growth</v>
      </c>
      <c r="V782" t="str">
        <f t="shared" si="247"/>
        <v>MD-Prince George'sNo Growth</v>
      </c>
      <c r="W782">
        <f>VLOOKUP(V782,'NP Surrogates-Update 4.7'!A:C,2,FALSE)</f>
        <v>1</v>
      </c>
      <c r="X782">
        <f>VLOOKUP(V782,'NP Surrogates-Update 4.7'!A:C,3,FALSE)</f>
        <v>1</v>
      </c>
      <c r="Y782" t="s">
        <v>3049</v>
      </c>
    </row>
    <row r="783" spans="1:25" hidden="1" outlineLevel="2" x14ac:dyDescent="0.3">
      <c r="A783" s="129" t="s">
        <v>218</v>
      </c>
      <c r="B783" s="129" t="s">
        <v>16</v>
      </c>
      <c r="C783">
        <v>2102002000</v>
      </c>
      <c r="D783" s="129">
        <v>0.94678742366412405</v>
      </c>
      <c r="E783" s="129">
        <f t="shared" si="249"/>
        <v>0.94678742366412405</v>
      </c>
      <c r="F783" s="129">
        <f t="shared" si="250"/>
        <v>0.94678742366412405</v>
      </c>
      <c r="G783" s="129">
        <v>3.0345750758465498E-3</v>
      </c>
      <c r="H783" s="129">
        <f t="shared" si="243"/>
        <v>3.0345750758465498E-3</v>
      </c>
      <c r="I783" s="129">
        <f t="shared" si="244"/>
        <v>3.0345750758465498E-3</v>
      </c>
      <c r="J783" s="129">
        <f t="shared" si="245"/>
        <v>1</v>
      </c>
      <c r="K783" s="129">
        <f t="shared" si="246"/>
        <v>1</v>
      </c>
      <c r="L783" s="129" t="str">
        <f t="shared" si="248"/>
        <v>No Growth</v>
      </c>
      <c r="M783" s="129" t="s">
        <v>336</v>
      </c>
      <c r="N783" s="129" t="s">
        <v>155</v>
      </c>
      <c r="O783" s="129" t="s">
        <v>36</v>
      </c>
      <c r="P783" s="129" t="s">
        <v>339</v>
      </c>
      <c r="Q783" s="129" t="s">
        <v>159</v>
      </c>
      <c r="R783" s="129" t="s">
        <v>56</v>
      </c>
      <c r="S783" s="129"/>
      <c r="T783" s="129"/>
      <c r="U783" s="129" t="str">
        <f>VLOOKUP(C783,'Surrogate NP'!A:B,2,FALSE)</f>
        <v>No Growth</v>
      </c>
      <c r="V783" t="str">
        <f t="shared" si="247"/>
        <v>MD-Prince George'sNo Growth</v>
      </c>
      <c r="W783">
        <f>VLOOKUP(V783,'NP Surrogates-Update 4.7'!A:C,2,FALSE)</f>
        <v>1</v>
      </c>
      <c r="X783">
        <f>VLOOKUP(V783,'NP Surrogates-Update 4.7'!A:C,3,FALSE)</f>
        <v>1</v>
      </c>
      <c r="Y783" t="s">
        <v>3049</v>
      </c>
    </row>
    <row r="784" spans="1:25" hidden="1" outlineLevel="2" x14ac:dyDescent="0.3">
      <c r="A784" s="129" t="s">
        <v>218</v>
      </c>
      <c r="B784" s="129" t="s">
        <v>16</v>
      </c>
      <c r="C784">
        <v>2102011000</v>
      </c>
      <c r="D784" s="129">
        <v>6.2433870000000002E-4</v>
      </c>
      <c r="E784" s="129">
        <f t="shared" si="249"/>
        <v>6.2433870000000002E-4</v>
      </c>
      <c r="F784" s="129">
        <f t="shared" si="250"/>
        <v>6.2433870000000002E-4</v>
      </c>
      <c r="G784" s="129">
        <v>2.00108557692308E-6</v>
      </c>
      <c r="H784" s="129">
        <f t="shared" ref="H784:H797" si="251">G784*J784</f>
        <v>2.00108557692308E-6</v>
      </c>
      <c r="I784" s="129">
        <f t="shared" ref="I784:I797" si="252">G784*K784</f>
        <v>2.00108557692308E-6</v>
      </c>
      <c r="J784" s="129">
        <f t="shared" si="245"/>
        <v>1</v>
      </c>
      <c r="K784" s="129">
        <f t="shared" si="246"/>
        <v>1</v>
      </c>
      <c r="L784" s="129" t="str">
        <f t="shared" si="248"/>
        <v>No Growth</v>
      </c>
      <c r="M784" s="129" t="s">
        <v>34</v>
      </c>
      <c r="N784" s="129" t="s">
        <v>155</v>
      </c>
      <c r="O784" s="129" t="s">
        <v>36</v>
      </c>
      <c r="P784" s="129" t="s">
        <v>332</v>
      </c>
      <c r="Q784" s="129" t="s">
        <v>159</v>
      </c>
      <c r="R784" s="129" t="s">
        <v>56</v>
      </c>
      <c r="S784" s="129"/>
      <c r="T784" s="129"/>
      <c r="U784" s="129" t="str">
        <f>VLOOKUP(C784,'Surrogate NP'!A:B,2,FALSE)</f>
        <v>No Growth</v>
      </c>
      <c r="V784" t="str">
        <f t="shared" si="247"/>
        <v>MD-Prince George'sNo Growth</v>
      </c>
      <c r="W784">
        <f>VLOOKUP(V784,'NP Surrogates-Update 4.7'!A:C,2,FALSE)</f>
        <v>1</v>
      </c>
      <c r="X784">
        <f>VLOOKUP(V784,'NP Surrogates-Update 4.7'!A:C,3,FALSE)</f>
        <v>1</v>
      </c>
      <c r="Y784" t="s">
        <v>3049</v>
      </c>
    </row>
    <row r="785" spans="1:25" hidden="1" outlineLevel="2" x14ac:dyDescent="0.3">
      <c r="A785" s="129" t="s">
        <v>218</v>
      </c>
      <c r="B785" s="129" t="s">
        <v>16</v>
      </c>
      <c r="C785">
        <v>2102008000</v>
      </c>
      <c r="D785" s="129">
        <v>0.345744</v>
      </c>
      <c r="E785" s="129">
        <f t="shared" si="249"/>
        <v>0.345744</v>
      </c>
      <c r="F785" s="129">
        <f t="shared" si="250"/>
        <v>0.345744</v>
      </c>
      <c r="G785" s="129">
        <v>1.0804499999999999E-3</v>
      </c>
      <c r="H785" s="129">
        <f t="shared" si="251"/>
        <v>1.0804499999999999E-3</v>
      </c>
      <c r="I785" s="129">
        <f t="shared" si="252"/>
        <v>1.0804499999999999E-3</v>
      </c>
      <c r="J785" s="129">
        <f t="shared" si="245"/>
        <v>1</v>
      </c>
      <c r="K785" s="129">
        <f t="shared" si="246"/>
        <v>1</v>
      </c>
      <c r="L785" s="129" t="str">
        <f t="shared" si="248"/>
        <v>No Growth</v>
      </c>
      <c r="M785" s="129" t="s">
        <v>342</v>
      </c>
      <c r="N785" s="129" t="s">
        <v>155</v>
      </c>
      <c r="O785" s="129" t="s">
        <v>36</v>
      </c>
      <c r="P785" s="129" t="s">
        <v>171</v>
      </c>
      <c r="Q785" s="129" t="s">
        <v>159</v>
      </c>
      <c r="R785" s="129" t="s">
        <v>56</v>
      </c>
      <c r="S785" s="129"/>
      <c r="T785" s="129"/>
      <c r="U785" s="129" t="str">
        <f>VLOOKUP(C785,'Surrogate NP'!A:B,2,FALSE)</f>
        <v>No Growth</v>
      </c>
      <c r="V785" t="str">
        <f t="shared" si="247"/>
        <v>MD-Prince George'sNo Growth</v>
      </c>
      <c r="W785">
        <f>VLOOKUP(V785,'NP Surrogates-Update 4.7'!A:C,2,FALSE)</f>
        <v>1</v>
      </c>
      <c r="X785">
        <f>VLOOKUP(V785,'NP Surrogates-Update 4.7'!A:C,3,FALSE)</f>
        <v>1</v>
      </c>
      <c r="Y785" t="s">
        <v>3049</v>
      </c>
    </row>
    <row r="786" spans="1:25" hidden="1" outlineLevel="2" x14ac:dyDescent="0.3">
      <c r="A786" s="129" t="s">
        <v>218</v>
      </c>
      <c r="B786" s="129" t="s">
        <v>16</v>
      </c>
      <c r="C786">
        <v>2104004000</v>
      </c>
      <c r="D786" s="129">
        <v>2.3772918000000001</v>
      </c>
      <c r="E786" s="129">
        <f t="shared" si="249"/>
        <v>2.5693183931114261</v>
      </c>
      <c r="F786" s="129">
        <f t="shared" si="250"/>
        <v>2.6854824592042754</v>
      </c>
      <c r="G786" s="129">
        <v>7.5622265912726504E-6</v>
      </c>
      <c r="H786" s="129">
        <f t="shared" si="251"/>
        <v>8.1730681415857911E-6</v>
      </c>
      <c r="I786" s="129">
        <f t="shared" si="252"/>
        <v>8.5425890348802968E-6</v>
      </c>
      <c r="J786" s="129">
        <f t="shared" si="245"/>
        <v>1.0807753566942964</v>
      </c>
      <c r="K786" s="129">
        <f t="shared" si="246"/>
        <v>1.1296393901683737</v>
      </c>
      <c r="L786" s="129" t="str">
        <f t="shared" si="248"/>
        <v>Household</v>
      </c>
      <c r="M786" s="129" t="s">
        <v>161</v>
      </c>
      <c r="N786" s="129" t="s">
        <v>155</v>
      </c>
      <c r="O786" s="129" t="s">
        <v>162</v>
      </c>
      <c r="P786" s="129" t="s">
        <v>29</v>
      </c>
      <c r="Q786" s="129" t="s">
        <v>156</v>
      </c>
      <c r="R786" s="129" t="s">
        <v>56</v>
      </c>
      <c r="S786" s="129"/>
      <c r="T786" s="129"/>
      <c r="U786" s="129" t="str">
        <f>VLOOKUP(C786,'Surrogate NP'!A:B,2,FALSE)</f>
        <v>Household</v>
      </c>
      <c r="V786" t="str">
        <f t="shared" si="247"/>
        <v>MD-Prince George'sHousehold</v>
      </c>
      <c r="W786">
        <f>VLOOKUP(V786,'NP Surrogates-Update 4.7'!A:C,2,FALSE)</f>
        <v>1.0807753566942964</v>
      </c>
      <c r="X786">
        <f>VLOOKUP(V786,'NP Surrogates-Update 4.7'!A:C,3,FALSE)</f>
        <v>1.1296393901683737</v>
      </c>
      <c r="Y786" t="s">
        <v>3054</v>
      </c>
    </row>
    <row r="787" spans="1:25" hidden="1" outlineLevel="2" x14ac:dyDescent="0.3">
      <c r="A787" s="129" t="s">
        <v>218</v>
      </c>
      <c r="B787" s="129" t="s">
        <v>16</v>
      </c>
      <c r="C787">
        <v>2104009000</v>
      </c>
      <c r="D787" s="129">
        <v>17.4571086969937</v>
      </c>
      <c r="E787" s="129">
        <f t="shared" si="249"/>
        <v>18.86721287884447</v>
      </c>
      <c r="F787" s="129">
        <f t="shared" si="250"/>
        <v>19.720237622574974</v>
      </c>
      <c r="G787" s="129">
        <v>6.2633230800961601E-3</v>
      </c>
      <c r="H787" s="129">
        <f t="shared" si="251"/>
        <v>6.7692452359825461E-3</v>
      </c>
      <c r="I787" s="129">
        <f t="shared" si="252"/>
        <v>7.0752964646273262E-3</v>
      </c>
      <c r="J787" s="129">
        <f t="shared" si="245"/>
        <v>1.0807753566942964</v>
      </c>
      <c r="K787" s="129">
        <f t="shared" si="246"/>
        <v>1.1296393901683737</v>
      </c>
      <c r="L787" s="129" t="str">
        <f t="shared" si="248"/>
        <v>Household</v>
      </c>
      <c r="M787" s="129" t="s">
        <v>164</v>
      </c>
      <c r="N787" s="129" t="s">
        <v>155</v>
      </c>
      <c r="O787" s="129" t="s">
        <v>162</v>
      </c>
      <c r="P787" s="129" t="s">
        <v>165</v>
      </c>
      <c r="Q787" s="129" t="s">
        <v>156</v>
      </c>
      <c r="R787" s="129" t="s">
        <v>56</v>
      </c>
      <c r="S787" s="129"/>
      <c r="T787" s="129"/>
      <c r="U787" s="129" t="str">
        <f>VLOOKUP(C787,'Surrogate NP'!A:B,2,FALSE)</f>
        <v>Household</v>
      </c>
      <c r="V787" t="str">
        <f t="shared" si="247"/>
        <v>MD-Prince George'sHousehold</v>
      </c>
      <c r="W787">
        <f>VLOOKUP(V787,'NP Surrogates-Update 4.7'!A:C,2,FALSE)</f>
        <v>1.0807753566942964</v>
      </c>
      <c r="X787">
        <f>VLOOKUP(V787,'NP Surrogates-Update 4.7'!A:C,3,FALSE)</f>
        <v>1.1296393901683737</v>
      </c>
      <c r="Y787" t="s">
        <v>3054</v>
      </c>
    </row>
    <row r="788" spans="1:25" hidden="1" outlineLevel="2" x14ac:dyDescent="0.3">
      <c r="A788" s="129" t="s">
        <v>218</v>
      </c>
      <c r="B788" s="129" t="s">
        <v>16</v>
      </c>
      <c r="C788">
        <v>2104011000</v>
      </c>
      <c r="D788" s="129">
        <v>2.60513866666666E-2</v>
      </c>
      <c r="E788" s="129">
        <f t="shared" si="249"/>
        <v>2.815569671704763E-2</v>
      </c>
      <c r="F788" s="129">
        <f t="shared" si="250"/>
        <v>2.9428672547173757E-2</v>
      </c>
      <c r="G788" s="129">
        <v>9.3468084669680596E-6</v>
      </c>
      <c r="H788" s="129">
        <f t="shared" si="251"/>
        <v>1.0101800254840674E-5</v>
      </c>
      <c r="I788" s="129">
        <f t="shared" si="252"/>
        <v>1.055852301664639E-5</v>
      </c>
      <c r="J788" s="129">
        <f t="shared" si="245"/>
        <v>1.0807753566942964</v>
      </c>
      <c r="K788" s="129">
        <f t="shared" si="246"/>
        <v>1.1296393901683737</v>
      </c>
      <c r="L788" s="129" t="str">
        <f t="shared" si="248"/>
        <v>Household</v>
      </c>
      <c r="M788" s="129" t="s">
        <v>161</v>
      </c>
      <c r="N788" s="129" t="s">
        <v>155</v>
      </c>
      <c r="O788" s="129" t="s">
        <v>162</v>
      </c>
      <c r="P788" s="129" t="s">
        <v>332</v>
      </c>
      <c r="Q788" s="129" t="s">
        <v>344</v>
      </c>
      <c r="R788" s="129" t="s">
        <v>56</v>
      </c>
      <c r="S788" s="129"/>
      <c r="T788" s="129"/>
      <c r="U788" s="129" t="str">
        <f>VLOOKUP(C788,'Surrogate NP'!A:B,2,FALSE)</f>
        <v>Household</v>
      </c>
      <c r="V788" t="str">
        <f t="shared" si="247"/>
        <v>MD-Prince George'sHousehold</v>
      </c>
      <c r="W788">
        <f>VLOOKUP(V788,'NP Surrogates-Update 4.7'!A:C,2,FALSE)</f>
        <v>1.0807753566942964</v>
      </c>
      <c r="X788">
        <f>VLOOKUP(V788,'NP Surrogates-Update 4.7'!A:C,3,FALSE)</f>
        <v>1.1296393901683737</v>
      </c>
      <c r="Y788" t="s">
        <v>3054</v>
      </c>
    </row>
    <row r="789" spans="1:25" hidden="1" outlineLevel="2" x14ac:dyDescent="0.3">
      <c r="A789" s="129" t="s">
        <v>218</v>
      </c>
      <c r="B789" s="129" t="s">
        <v>16</v>
      </c>
      <c r="C789">
        <v>2104007000</v>
      </c>
      <c r="D789" s="129">
        <v>1.13177267784766</v>
      </c>
      <c r="E789" s="129">
        <f t="shared" si="249"/>
        <v>1.2231920195976638</v>
      </c>
      <c r="F789" s="129">
        <f t="shared" si="250"/>
        <v>1.278494997613058</v>
      </c>
      <c r="G789" s="129">
        <v>3.0790694313893399E-3</v>
      </c>
      <c r="H789" s="129">
        <f t="shared" si="251"/>
        <v>3.3277823629963179E-3</v>
      </c>
      <c r="I789" s="129">
        <f t="shared" si="252"/>
        <v>3.478238114760735E-3</v>
      </c>
      <c r="J789" s="129">
        <f t="shared" si="245"/>
        <v>1.0807753566942964</v>
      </c>
      <c r="K789" s="129">
        <f t="shared" si="246"/>
        <v>1.1296393901683737</v>
      </c>
      <c r="L789" s="129" t="str">
        <f t="shared" si="248"/>
        <v>Household</v>
      </c>
      <c r="M789" s="129" t="s">
        <v>167</v>
      </c>
      <c r="N789" s="129" t="s">
        <v>155</v>
      </c>
      <c r="O789" s="129" t="s">
        <v>162</v>
      </c>
      <c r="P789" s="129" t="s">
        <v>31</v>
      </c>
      <c r="Q789" s="129" t="s">
        <v>156</v>
      </c>
      <c r="R789" s="129" t="s">
        <v>56</v>
      </c>
      <c r="S789" s="129"/>
      <c r="T789" s="129"/>
      <c r="U789" s="129" t="str">
        <f>VLOOKUP(C789,'Surrogate NP'!A:B,2,FALSE)</f>
        <v>Household</v>
      </c>
      <c r="V789" t="str">
        <f t="shared" si="247"/>
        <v>MD-Prince George'sHousehold</v>
      </c>
      <c r="W789">
        <f>VLOOKUP(V789,'NP Surrogates-Update 4.7'!A:C,2,FALSE)</f>
        <v>1.0807753566942964</v>
      </c>
      <c r="X789">
        <f>VLOOKUP(V789,'NP Surrogates-Update 4.7'!A:C,3,FALSE)</f>
        <v>1.1296393901683737</v>
      </c>
      <c r="Y789" t="s">
        <v>3054</v>
      </c>
    </row>
    <row r="790" spans="1:25" hidden="1" outlineLevel="2" x14ac:dyDescent="0.3">
      <c r="A790" s="129" t="s">
        <v>218</v>
      </c>
      <c r="B790" s="129" t="s">
        <v>16</v>
      </c>
      <c r="C790">
        <v>2104006000</v>
      </c>
      <c r="D790" s="129">
        <v>40.198073899629897</v>
      </c>
      <c r="E790" s="129">
        <f t="shared" si="249"/>
        <v>43.445087657296185</v>
      </c>
      <c r="F790" s="129">
        <f t="shared" si="250"/>
        <v>45.409327685921134</v>
      </c>
      <c r="G790" s="129">
        <v>0.10936176757726999</v>
      </c>
      <c r="H790" s="129">
        <f t="shared" si="251"/>
        <v>0.11819550336204271</v>
      </c>
      <c r="I790" s="129">
        <f t="shared" si="252"/>
        <v>0.1235393604337227</v>
      </c>
      <c r="J790" s="129">
        <f t="shared" si="245"/>
        <v>1.0807753566942964</v>
      </c>
      <c r="K790" s="129">
        <f t="shared" si="246"/>
        <v>1.1296393901683737</v>
      </c>
      <c r="L790" s="129" t="str">
        <f t="shared" si="248"/>
        <v>Household</v>
      </c>
      <c r="M790" s="129" t="s">
        <v>169</v>
      </c>
      <c r="N790" s="129" t="s">
        <v>155</v>
      </c>
      <c r="O790" s="129" t="s">
        <v>162</v>
      </c>
      <c r="P790" s="129" t="s">
        <v>33</v>
      </c>
      <c r="Q790" s="129" t="s">
        <v>156</v>
      </c>
      <c r="R790" s="129" t="s">
        <v>56</v>
      </c>
      <c r="S790" s="129"/>
      <c r="T790" s="129"/>
      <c r="U790" s="129" t="str">
        <f>VLOOKUP(C790,'Surrogate NP'!A:B,2,FALSE)</f>
        <v>Household</v>
      </c>
      <c r="V790" t="str">
        <f t="shared" si="247"/>
        <v>MD-Prince George'sHousehold</v>
      </c>
      <c r="W790">
        <f>VLOOKUP(V790,'NP Surrogates-Update 4.7'!A:C,2,FALSE)</f>
        <v>1.0807753566942964</v>
      </c>
      <c r="X790">
        <f>VLOOKUP(V790,'NP Surrogates-Update 4.7'!A:C,3,FALSE)</f>
        <v>1.1296393901683737</v>
      </c>
      <c r="Y790" t="s">
        <v>3054</v>
      </c>
    </row>
    <row r="791" spans="1:25" hidden="1" outlineLevel="2" x14ac:dyDescent="0.3">
      <c r="A791" s="129" t="s">
        <v>218</v>
      </c>
      <c r="B791" s="129" t="s">
        <v>16</v>
      </c>
      <c r="C791">
        <v>2104008100</v>
      </c>
      <c r="D791" s="129">
        <v>77.946111115704397</v>
      </c>
      <c r="E791" s="129">
        <f t="shared" si="249"/>
        <v>84.242236044008678</v>
      </c>
      <c r="F791" s="129">
        <f t="shared" si="250"/>
        <v>88.050997426740608</v>
      </c>
      <c r="G791" s="129">
        <v>2.7965780887805599E-2</v>
      </c>
      <c r="H791" s="129">
        <f t="shared" si="251"/>
        <v>3.0224726814252631E-2</v>
      </c>
      <c r="I791" s="129">
        <f t="shared" si="252"/>
        <v>3.1591247667683078E-2</v>
      </c>
      <c r="J791" s="129">
        <f t="shared" si="245"/>
        <v>1.0807753566942964</v>
      </c>
      <c r="K791" s="129">
        <f t="shared" si="246"/>
        <v>1.1296393901683737</v>
      </c>
      <c r="L791" s="129" t="str">
        <f t="shared" si="248"/>
        <v>Household</v>
      </c>
      <c r="M791" s="129" t="s">
        <v>164</v>
      </c>
      <c r="N791" s="129" t="s">
        <v>155</v>
      </c>
      <c r="O791" s="129" t="s">
        <v>162</v>
      </c>
      <c r="P791" s="129" t="s">
        <v>171</v>
      </c>
      <c r="Q791" s="129" t="s">
        <v>172</v>
      </c>
      <c r="R791" s="129" t="s">
        <v>56</v>
      </c>
      <c r="S791" s="129"/>
      <c r="T791" s="129"/>
      <c r="U791" s="129" t="str">
        <f>VLOOKUP(C791,'Surrogate NP'!A:B,2,FALSE)</f>
        <v>Household</v>
      </c>
      <c r="V791" t="str">
        <f t="shared" si="247"/>
        <v>MD-Prince George'sHousehold</v>
      </c>
      <c r="W791">
        <f>VLOOKUP(V791,'NP Surrogates-Update 4.7'!A:C,2,FALSE)</f>
        <v>1.0807753566942964</v>
      </c>
      <c r="X791">
        <f>VLOOKUP(V791,'NP Surrogates-Update 4.7'!A:C,3,FALSE)</f>
        <v>1.1296393901683737</v>
      </c>
      <c r="Y791" t="s">
        <v>3054</v>
      </c>
    </row>
    <row r="792" spans="1:25" hidden="1" outlineLevel="2" x14ac:dyDescent="0.3">
      <c r="A792" s="129" t="s">
        <v>218</v>
      </c>
      <c r="B792" s="129" t="s">
        <v>16</v>
      </c>
      <c r="C792">
        <v>2104008510</v>
      </c>
      <c r="D792" s="129">
        <v>2.5200306734919899</v>
      </c>
      <c r="E792" s="129">
        <f t="shared" si="249"/>
        <v>2.7235870500238732</v>
      </c>
      <c r="F792" s="129">
        <f t="shared" si="250"/>
        <v>2.8467259132090876</v>
      </c>
      <c r="G792" s="129">
        <v>9.0414550048318102E-4</v>
      </c>
      <c r="H792" s="129">
        <f t="shared" si="251"/>
        <v>9.7717817578825308E-4</v>
      </c>
      <c r="I792" s="129">
        <f t="shared" si="252"/>
        <v>1.0213583717892996E-3</v>
      </c>
      <c r="J792" s="129">
        <f t="shared" si="245"/>
        <v>1.0807753566942964</v>
      </c>
      <c r="K792" s="129">
        <f t="shared" si="246"/>
        <v>1.1296393901683737</v>
      </c>
      <c r="L792" s="129" t="str">
        <f t="shared" si="248"/>
        <v>Household</v>
      </c>
      <c r="M792" s="129" t="s">
        <v>164</v>
      </c>
      <c r="N792" s="129" t="s">
        <v>155</v>
      </c>
      <c r="O792" s="129" t="s">
        <v>162</v>
      </c>
      <c r="P792" s="129" t="s">
        <v>171</v>
      </c>
      <c r="Q792" s="129" t="s">
        <v>346</v>
      </c>
      <c r="R792" s="129" t="s">
        <v>56</v>
      </c>
      <c r="S792" s="129"/>
      <c r="T792" s="129"/>
      <c r="U792" s="129" t="str">
        <f>VLOOKUP(C792,'Surrogate NP'!A:B,2,FALSE)</f>
        <v>Household</v>
      </c>
      <c r="V792" t="str">
        <f t="shared" si="247"/>
        <v>MD-Prince George'sHousehold</v>
      </c>
      <c r="W792">
        <f>VLOOKUP(V792,'NP Surrogates-Update 4.7'!A:C,2,FALSE)</f>
        <v>1.0807753566942964</v>
      </c>
      <c r="X792">
        <f>VLOOKUP(V792,'NP Surrogates-Update 4.7'!A:C,3,FALSE)</f>
        <v>1.1296393901683737</v>
      </c>
      <c r="Y792" t="s">
        <v>3054</v>
      </c>
    </row>
    <row r="793" spans="1:25" hidden="1" outlineLevel="2" x14ac:dyDescent="0.3">
      <c r="A793" s="129" t="s">
        <v>218</v>
      </c>
      <c r="B793" s="129" t="s">
        <v>16</v>
      </c>
      <c r="C793">
        <v>2104008530</v>
      </c>
      <c r="D793" s="129">
        <v>3.8385491586107101E-2</v>
      </c>
      <c r="E793" s="129">
        <f t="shared" si="249"/>
        <v>4.1486093360860815E-2</v>
      </c>
      <c r="F793" s="129">
        <f t="shared" si="250"/>
        <v>4.3361763306643264E-2</v>
      </c>
      <c r="G793" s="129">
        <v>1.3772082168079999E-5</v>
      </c>
      <c r="H793" s="129">
        <f t="shared" si="251"/>
        <v>1.488452701762982E-5</v>
      </c>
      <c r="I793" s="129">
        <f t="shared" si="252"/>
        <v>1.5557486501698624E-5</v>
      </c>
      <c r="J793" s="129">
        <f t="shared" si="245"/>
        <v>1.0807753566942964</v>
      </c>
      <c r="K793" s="129">
        <f t="shared" si="246"/>
        <v>1.1296393901683737</v>
      </c>
      <c r="L793" s="129" t="str">
        <f t="shared" si="248"/>
        <v>Household</v>
      </c>
      <c r="M793" s="129" t="s">
        <v>164</v>
      </c>
      <c r="N793" s="129" t="s">
        <v>155</v>
      </c>
      <c r="O793" s="129" t="s">
        <v>162</v>
      </c>
      <c r="P793" s="129" t="s">
        <v>171</v>
      </c>
      <c r="Q793" s="129" t="s">
        <v>348</v>
      </c>
      <c r="R793" s="129" t="s">
        <v>56</v>
      </c>
      <c r="S793" s="129"/>
      <c r="T793" s="129"/>
      <c r="U793" s="129" t="str">
        <f>VLOOKUP(C793,'Surrogate NP'!A:B,2,FALSE)</f>
        <v>Household</v>
      </c>
      <c r="V793" t="str">
        <f t="shared" si="247"/>
        <v>MD-Prince George'sHousehold</v>
      </c>
      <c r="W793">
        <f>VLOOKUP(V793,'NP Surrogates-Update 4.7'!A:C,2,FALSE)</f>
        <v>1.0807753566942964</v>
      </c>
      <c r="X793">
        <f>VLOOKUP(V793,'NP Surrogates-Update 4.7'!A:C,3,FALSE)</f>
        <v>1.1296393901683737</v>
      </c>
      <c r="Y793" t="s">
        <v>3054</v>
      </c>
    </row>
    <row r="794" spans="1:25" hidden="1" outlineLevel="2" x14ac:dyDescent="0.3">
      <c r="A794" s="129" t="s">
        <v>218</v>
      </c>
      <c r="B794" s="129" t="s">
        <v>16</v>
      </c>
      <c r="C794">
        <v>2104008620</v>
      </c>
      <c r="D794" s="129">
        <v>9.0241465282693607</v>
      </c>
      <c r="E794" s="129">
        <f t="shared" si="249"/>
        <v>9.753075182951914</v>
      </c>
      <c r="F794" s="129">
        <f t="shared" si="250"/>
        <v>10.194031380984248</v>
      </c>
      <c r="G794" s="129">
        <v>3.2377151457166999E-3</v>
      </c>
      <c r="H794" s="129">
        <f t="shared" si="251"/>
        <v>3.4992427414864921E-3</v>
      </c>
      <c r="I794" s="129">
        <f t="shared" si="252"/>
        <v>3.6574505627463201E-3</v>
      </c>
      <c r="J794" s="129">
        <f t="shared" si="245"/>
        <v>1.0807753566942964</v>
      </c>
      <c r="K794" s="129">
        <f t="shared" si="246"/>
        <v>1.1296393901683737</v>
      </c>
      <c r="L794" s="129" t="str">
        <f t="shared" si="248"/>
        <v>Household</v>
      </c>
      <c r="M794" s="129" t="s">
        <v>164</v>
      </c>
      <c r="N794" s="129" t="s">
        <v>155</v>
      </c>
      <c r="O794" s="129" t="s">
        <v>162</v>
      </c>
      <c r="P794" s="129" t="s">
        <v>171</v>
      </c>
      <c r="Q794" s="129" t="s">
        <v>350</v>
      </c>
      <c r="R794" s="129" t="s">
        <v>56</v>
      </c>
      <c r="S794" s="129"/>
      <c r="T794" s="129"/>
      <c r="U794" s="129" t="str">
        <f>VLOOKUP(C794,'Surrogate NP'!A:B,2,FALSE)</f>
        <v>Household</v>
      </c>
      <c r="V794" t="str">
        <f t="shared" si="247"/>
        <v>MD-Prince George'sHousehold</v>
      </c>
      <c r="W794">
        <f>VLOOKUP(V794,'NP Surrogates-Update 4.7'!A:C,2,FALSE)</f>
        <v>1.0807753566942964</v>
      </c>
      <c r="X794">
        <f>VLOOKUP(V794,'NP Surrogates-Update 4.7'!A:C,3,FALSE)</f>
        <v>1.1296393901683737</v>
      </c>
      <c r="Y794" t="s">
        <v>3054</v>
      </c>
    </row>
    <row r="795" spans="1:25" hidden="1" outlineLevel="2" x14ac:dyDescent="0.3">
      <c r="A795" s="129" t="s">
        <v>218</v>
      </c>
      <c r="B795" s="129" t="s">
        <v>16</v>
      </c>
      <c r="C795">
        <v>2104008610</v>
      </c>
      <c r="D795" s="129">
        <v>14.1247468229727</v>
      </c>
      <c r="E795" s="129">
        <f t="shared" si="249"/>
        <v>15.26567828581495</v>
      </c>
      <c r="F795" s="129">
        <f t="shared" si="250"/>
        <v>15.955870387385554</v>
      </c>
      <c r="G795" s="129">
        <v>5.0677265240420396E-3</v>
      </c>
      <c r="H795" s="129">
        <f t="shared" si="251"/>
        <v>5.4770739416506817E-3</v>
      </c>
      <c r="I795" s="129">
        <f t="shared" si="252"/>
        <v>5.7247035001589414E-3</v>
      </c>
      <c r="J795" s="129">
        <f t="shared" si="245"/>
        <v>1.0807753566942964</v>
      </c>
      <c r="K795" s="129">
        <f t="shared" si="246"/>
        <v>1.1296393901683737</v>
      </c>
      <c r="L795" s="129" t="str">
        <f t="shared" si="248"/>
        <v>Household</v>
      </c>
      <c r="M795" s="129" t="s">
        <v>164</v>
      </c>
      <c r="N795" s="129" t="s">
        <v>155</v>
      </c>
      <c r="O795" s="129" t="s">
        <v>162</v>
      </c>
      <c r="P795" s="129" t="s">
        <v>171</v>
      </c>
      <c r="Q795" s="129" t="s">
        <v>352</v>
      </c>
      <c r="R795" s="129" t="s">
        <v>56</v>
      </c>
      <c r="S795" s="129"/>
      <c r="T795" s="129"/>
      <c r="U795" s="129" t="str">
        <f>VLOOKUP(C795,'Surrogate NP'!A:B,2,FALSE)</f>
        <v>Household</v>
      </c>
      <c r="V795" t="str">
        <f t="shared" si="247"/>
        <v>MD-Prince George'sHousehold</v>
      </c>
      <c r="W795">
        <f>VLOOKUP(V795,'NP Surrogates-Update 4.7'!A:C,2,FALSE)</f>
        <v>1.0807753566942964</v>
      </c>
      <c r="X795">
        <f>VLOOKUP(V795,'NP Surrogates-Update 4.7'!A:C,3,FALSE)</f>
        <v>1.1296393901683737</v>
      </c>
      <c r="Y795" t="s">
        <v>3054</v>
      </c>
    </row>
    <row r="796" spans="1:25" hidden="1" outlineLevel="2" x14ac:dyDescent="0.3">
      <c r="A796" s="129" t="s">
        <v>218</v>
      </c>
      <c r="B796" s="129" t="s">
        <v>16</v>
      </c>
      <c r="C796">
        <v>2104008630</v>
      </c>
      <c r="D796" s="129">
        <v>1.27951638620357E-2</v>
      </c>
      <c r="E796" s="129">
        <f t="shared" si="249"/>
        <v>1.3828697786953604E-2</v>
      </c>
      <c r="F796" s="129">
        <f t="shared" si="250"/>
        <v>1.4453921102214421E-2</v>
      </c>
      <c r="G796" s="129">
        <v>4.5906940560266802E-6</v>
      </c>
      <c r="H796" s="129">
        <f t="shared" si="251"/>
        <v>4.9615090058766217E-6</v>
      </c>
      <c r="I796" s="129">
        <f t="shared" si="252"/>
        <v>5.1858288338995569E-6</v>
      </c>
      <c r="J796" s="129">
        <f t="shared" si="245"/>
        <v>1.0807753566942964</v>
      </c>
      <c r="K796" s="129">
        <f t="shared" si="246"/>
        <v>1.1296393901683737</v>
      </c>
      <c r="L796" s="129" t="str">
        <f t="shared" si="248"/>
        <v>Household</v>
      </c>
      <c r="M796" s="129" t="s">
        <v>164</v>
      </c>
      <c r="N796" s="129" t="s">
        <v>155</v>
      </c>
      <c r="O796" s="129" t="s">
        <v>162</v>
      </c>
      <c r="P796" s="129" t="s">
        <v>171</v>
      </c>
      <c r="Q796" s="129" t="s">
        <v>354</v>
      </c>
      <c r="R796" s="129" t="s">
        <v>56</v>
      </c>
      <c r="S796" s="129"/>
      <c r="T796" s="129"/>
      <c r="U796" s="129" t="str">
        <f>VLOOKUP(C796,'Surrogate NP'!A:B,2,FALSE)</f>
        <v>Household</v>
      </c>
      <c r="V796" t="str">
        <f t="shared" si="247"/>
        <v>MD-Prince George'sHousehold</v>
      </c>
      <c r="W796">
        <f>VLOOKUP(V796,'NP Surrogates-Update 4.7'!A:C,2,FALSE)</f>
        <v>1.0807753566942964</v>
      </c>
      <c r="X796">
        <f>VLOOKUP(V796,'NP Surrogates-Update 4.7'!A:C,3,FALSE)</f>
        <v>1.1296393901683737</v>
      </c>
      <c r="Y796" t="s">
        <v>3054</v>
      </c>
    </row>
    <row r="797" spans="1:25" hidden="1" outlineLevel="2" x14ac:dyDescent="0.3">
      <c r="A797" s="129" t="s">
        <v>218</v>
      </c>
      <c r="B797" s="129" t="s">
        <v>16</v>
      </c>
      <c r="C797">
        <v>2104008700</v>
      </c>
      <c r="D797" s="129">
        <v>157.11269999999999</v>
      </c>
      <c r="E797" s="129">
        <f t="shared" si="249"/>
        <v>169.80353438370398</v>
      </c>
      <c r="F797" s="129">
        <f t="shared" si="250"/>
        <v>177.48069461570662</v>
      </c>
      <c r="G797" s="129">
        <v>5.6369449097586698E-2</v>
      </c>
      <c r="H797" s="129">
        <f t="shared" si="251"/>
        <v>6.0922711455105243E-2</v>
      </c>
      <c r="I797" s="129">
        <f t="shared" si="252"/>
        <v>6.3677150102725025E-2</v>
      </c>
      <c r="J797" s="129">
        <f t="shared" si="245"/>
        <v>1.0807753566942964</v>
      </c>
      <c r="K797" s="129">
        <f t="shared" si="246"/>
        <v>1.1296393901683737</v>
      </c>
      <c r="L797" s="129" t="str">
        <f t="shared" si="248"/>
        <v>Household</v>
      </c>
      <c r="M797" s="129" t="s">
        <v>164</v>
      </c>
      <c r="N797" s="129" t="s">
        <v>155</v>
      </c>
      <c r="O797" s="129" t="s">
        <v>162</v>
      </c>
      <c r="P797" s="129" t="s">
        <v>171</v>
      </c>
      <c r="Q797" s="129" t="s">
        <v>356</v>
      </c>
      <c r="R797" s="129" t="s">
        <v>56</v>
      </c>
      <c r="S797" s="129"/>
      <c r="T797" s="129"/>
      <c r="U797" s="129" t="str">
        <f>VLOOKUP(C797,'Surrogate NP'!A:B,2,FALSE)</f>
        <v>Household</v>
      </c>
      <c r="V797" t="str">
        <f t="shared" si="247"/>
        <v>MD-Prince George'sHousehold</v>
      </c>
      <c r="W797">
        <f>VLOOKUP(V797,'NP Surrogates-Update 4.7'!A:C,2,FALSE)</f>
        <v>1.0807753566942964</v>
      </c>
      <c r="X797">
        <f>VLOOKUP(V797,'NP Surrogates-Update 4.7'!A:C,3,FALSE)</f>
        <v>1.1296393901683737</v>
      </c>
      <c r="Y797" t="s">
        <v>3054</v>
      </c>
    </row>
    <row r="798" spans="1:25" hidden="1" outlineLevel="2" x14ac:dyDescent="0.3">
      <c r="A798" s="129" t="s">
        <v>218</v>
      </c>
      <c r="B798" s="129" t="s">
        <v>16</v>
      </c>
      <c r="C798">
        <v>2104008230</v>
      </c>
      <c r="D798" s="129">
        <v>17.091030420263198</v>
      </c>
      <c r="E798" s="129">
        <f t="shared" si="249"/>
        <v>18.471564498733027</v>
      </c>
      <c r="F798" s="129">
        <f t="shared" si="250"/>
        <v>19.306701181295242</v>
      </c>
      <c r="G798" s="129">
        <v>6.1319802237523296E-3</v>
      </c>
      <c r="H798" s="129">
        <f t="shared" ref="H798:H824" si="253">G798*J798</f>
        <v>6.6272931135682956E-3</v>
      </c>
      <c r="I798" s="129">
        <f t="shared" ref="I798:I824" si="254">G798*K798</f>
        <v>6.9269264004841093E-3</v>
      </c>
      <c r="J798" s="129">
        <f t="shared" si="245"/>
        <v>1.0807753566942964</v>
      </c>
      <c r="K798" s="129">
        <f t="shared" si="246"/>
        <v>1.1296393901683737</v>
      </c>
      <c r="L798" s="129" t="str">
        <f t="shared" si="248"/>
        <v>Household</v>
      </c>
      <c r="M798" s="129" t="s">
        <v>164</v>
      </c>
      <c r="N798" s="129" t="s">
        <v>155</v>
      </c>
      <c r="O798" s="129" t="s">
        <v>162</v>
      </c>
      <c r="P798" s="129" t="s">
        <v>171</v>
      </c>
      <c r="Q798" s="129" t="s">
        <v>174</v>
      </c>
      <c r="R798" s="129" t="s">
        <v>56</v>
      </c>
      <c r="S798" s="129"/>
      <c r="T798" s="129"/>
      <c r="U798" s="129" t="str">
        <f>VLOOKUP(C798,'Surrogate NP'!A:B,2,FALSE)</f>
        <v>Household</v>
      </c>
      <c r="V798" t="str">
        <f t="shared" si="247"/>
        <v>MD-Prince George'sHousehold</v>
      </c>
      <c r="W798">
        <f>VLOOKUP(V798,'NP Surrogates-Update 4.7'!A:C,2,FALSE)</f>
        <v>1.0807753566942964</v>
      </c>
      <c r="X798">
        <f>VLOOKUP(V798,'NP Surrogates-Update 4.7'!A:C,3,FALSE)</f>
        <v>1.1296393901683737</v>
      </c>
      <c r="Y798" t="s">
        <v>3054</v>
      </c>
    </row>
    <row r="799" spans="1:25" hidden="1" outlineLevel="2" x14ac:dyDescent="0.3">
      <c r="A799" s="129" t="s">
        <v>218</v>
      </c>
      <c r="B799" s="129" t="s">
        <v>16</v>
      </c>
      <c r="C799">
        <v>2104008220</v>
      </c>
      <c r="D799" s="129">
        <v>20.020922878116</v>
      </c>
      <c r="E799" s="129">
        <f t="shared" si="249"/>
        <v>21.638120064944818</v>
      </c>
      <c r="F799" s="129">
        <f t="shared" si="250"/>
        <v>22.616423110642998</v>
      </c>
      <c r="G799" s="129">
        <v>7.1831773819982002E-3</v>
      </c>
      <c r="H799" s="129">
        <f t="shared" si="253"/>
        <v>7.7634010972275069E-3</v>
      </c>
      <c r="I799" s="129">
        <f t="shared" si="254"/>
        <v>8.1144001172717018E-3</v>
      </c>
      <c r="J799" s="129">
        <f t="shared" si="245"/>
        <v>1.0807753566942964</v>
      </c>
      <c r="K799" s="129">
        <f t="shared" si="246"/>
        <v>1.1296393901683737</v>
      </c>
      <c r="L799" s="129" t="str">
        <f t="shared" si="248"/>
        <v>Household</v>
      </c>
      <c r="M799" s="129" t="s">
        <v>164</v>
      </c>
      <c r="N799" s="129" t="s">
        <v>155</v>
      </c>
      <c r="O799" s="129" t="s">
        <v>162</v>
      </c>
      <c r="P799" s="129" t="s">
        <v>171</v>
      </c>
      <c r="Q799" s="129" t="s">
        <v>176</v>
      </c>
      <c r="R799" s="129" t="s">
        <v>56</v>
      </c>
      <c r="S799" s="129"/>
      <c r="T799" s="129"/>
      <c r="U799" s="129" t="str">
        <f>VLOOKUP(C799,'Surrogate NP'!A:B,2,FALSE)</f>
        <v>Household</v>
      </c>
      <c r="V799" t="str">
        <f t="shared" si="247"/>
        <v>MD-Prince George'sHousehold</v>
      </c>
      <c r="W799">
        <f>VLOOKUP(V799,'NP Surrogates-Update 4.7'!A:C,2,FALSE)</f>
        <v>1.0807753566942964</v>
      </c>
      <c r="X799">
        <f>VLOOKUP(V799,'NP Surrogates-Update 4.7'!A:C,3,FALSE)</f>
        <v>1.1296393901683737</v>
      </c>
      <c r="Y799" t="s">
        <v>3054</v>
      </c>
    </row>
    <row r="800" spans="1:25" hidden="1" outlineLevel="2" x14ac:dyDescent="0.3">
      <c r="A800" s="129" t="s">
        <v>218</v>
      </c>
      <c r="B800" s="129" t="s">
        <v>16</v>
      </c>
      <c r="C800">
        <v>2104008210</v>
      </c>
      <c r="D800" s="129">
        <v>66.858477299616396</v>
      </c>
      <c r="E800" s="129">
        <f t="shared" si="249"/>
        <v>72.258994651530429</v>
      </c>
      <c r="F800" s="129">
        <f t="shared" si="250"/>
        <v>75.525969524324722</v>
      </c>
      <c r="G800" s="129">
        <v>2.3987720489068599E-2</v>
      </c>
      <c r="H800" s="129">
        <f t="shared" si="253"/>
        <v>2.5925337167856197E-2</v>
      </c>
      <c r="I800" s="129">
        <f t="shared" si="254"/>
        <v>2.7097473944800853E-2</v>
      </c>
      <c r="J800" s="129">
        <f t="shared" si="245"/>
        <v>1.0807753566942964</v>
      </c>
      <c r="K800" s="129">
        <f t="shared" si="246"/>
        <v>1.1296393901683737</v>
      </c>
      <c r="L800" s="129" t="str">
        <f t="shared" si="248"/>
        <v>Household</v>
      </c>
      <c r="M800" s="129" t="s">
        <v>164</v>
      </c>
      <c r="N800" s="129" t="s">
        <v>155</v>
      </c>
      <c r="O800" s="129" t="s">
        <v>162</v>
      </c>
      <c r="P800" s="129" t="s">
        <v>171</v>
      </c>
      <c r="Q800" s="129" t="s">
        <v>178</v>
      </c>
      <c r="R800" s="129" t="s">
        <v>56</v>
      </c>
      <c r="S800" s="129"/>
      <c r="T800" s="129"/>
      <c r="U800" s="129" t="str">
        <f>VLOOKUP(C800,'Surrogate NP'!A:B,2,FALSE)</f>
        <v>Household</v>
      </c>
      <c r="V800" t="str">
        <f t="shared" si="247"/>
        <v>MD-Prince George'sHousehold</v>
      </c>
      <c r="W800">
        <f>VLOOKUP(V800,'NP Surrogates-Update 4.7'!A:C,2,FALSE)</f>
        <v>1.0807753566942964</v>
      </c>
      <c r="X800">
        <f>VLOOKUP(V800,'NP Surrogates-Update 4.7'!A:C,3,FALSE)</f>
        <v>1.1296393901683737</v>
      </c>
      <c r="Y800" t="s">
        <v>3054</v>
      </c>
    </row>
    <row r="801" spans="1:25" hidden="1" outlineLevel="2" x14ac:dyDescent="0.3">
      <c r="A801" s="129" t="s">
        <v>218</v>
      </c>
      <c r="B801" s="129" t="s">
        <v>16</v>
      </c>
      <c r="C801">
        <v>2104008330</v>
      </c>
      <c r="D801" s="129">
        <v>26.324891924591501</v>
      </c>
      <c r="E801" s="129">
        <f t="shared" si="249"/>
        <v>28.451294459739181</v>
      </c>
      <c r="F801" s="129">
        <f t="shared" si="250"/>
        <v>29.737634859943888</v>
      </c>
      <c r="G801" s="129">
        <v>9.4449376488516291E-3</v>
      </c>
      <c r="H801" s="129">
        <f t="shared" si="253"/>
        <v>1.0207855856393009E-2</v>
      </c>
      <c r="I801" s="129">
        <f t="shared" si="254"/>
        <v>1.0669373605827067E-2</v>
      </c>
      <c r="J801" s="129">
        <f t="shared" si="245"/>
        <v>1.0807753566942964</v>
      </c>
      <c r="K801" s="129">
        <f t="shared" si="246"/>
        <v>1.1296393901683737</v>
      </c>
      <c r="L801" s="129" t="str">
        <f t="shared" si="248"/>
        <v>Household</v>
      </c>
      <c r="M801" s="129" t="s">
        <v>164</v>
      </c>
      <c r="N801" s="129" t="s">
        <v>155</v>
      </c>
      <c r="O801" s="129" t="s">
        <v>162</v>
      </c>
      <c r="P801" s="129" t="s">
        <v>171</v>
      </c>
      <c r="Q801" s="129" t="s">
        <v>180</v>
      </c>
      <c r="R801" s="129" t="s">
        <v>56</v>
      </c>
      <c r="S801" s="129"/>
      <c r="T801" s="129"/>
      <c r="U801" s="129" t="str">
        <f>VLOOKUP(C801,'Surrogate NP'!A:B,2,FALSE)</f>
        <v>Household</v>
      </c>
      <c r="V801" t="str">
        <f t="shared" si="247"/>
        <v>MD-Prince George'sHousehold</v>
      </c>
      <c r="W801">
        <f>VLOOKUP(V801,'NP Surrogates-Update 4.7'!A:C,2,FALSE)</f>
        <v>1.0807753566942964</v>
      </c>
      <c r="X801">
        <f>VLOOKUP(V801,'NP Surrogates-Update 4.7'!A:C,3,FALSE)</f>
        <v>1.1296393901683737</v>
      </c>
      <c r="Y801" t="s">
        <v>3054</v>
      </c>
    </row>
    <row r="802" spans="1:25" hidden="1" outlineLevel="2" x14ac:dyDescent="0.3">
      <c r="A802" s="129" t="s">
        <v>218</v>
      </c>
      <c r="B802" s="129" t="s">
        <v>16</v>
      </c>
      <c r="C802">
        <v>2104008320</v>
      </c>
      <c r="D802" s="129">
        <v>30.8377320689006</v>
      </c>
      <c r="E802" s="129">
        <f t="shared" si="249"/>
        <v>33.328660876409188</v>
      </c>
      <c r="F802" s="129">
        <f t="shared" si="250"/>
        <v>34.835516848488574</v>
      </c>
      <c r="G802" s="129">
        <v>1.1064070365685999E-2</v>
      </c>
      <c r="H802" s="129">
        <f t="shared" si="253"/>
        <v>1.195777459596508E-2</v>
      </c>
      <c r="I802" s="129">
        <f t="shared" si="254"/>
        <v>1.2498409700673507E-2</v>
      </c>
      <c r="J802" s="129">
        <f t="shared" si="245"/>
        <v>1.0807753566942964</v>
      </c>
      <c r="K802" s="129">
        <f t="shared" si="246"/>
        <v>1.1296393901683737</v>
      </c>
      <c r="L802" s="129" t="str">
        <f t="shared" si="248"/>
        <v>Household</v>
      </c>
      <c r="M802" s="129" t="s">
        <v>164</v>
      </c>
      <c r="N802" s="129" t="s">
        <v>155</v>
      </c>
      <c r="O802" s="129" t="s">
        <v>162</v>
      </c>
      <c r="P802" s="129" t="s">
        <v>171</v>
      </c>
      <c r="Q802" s="129" t="s">
        <v>182</v>
      </c>
      <c r="R802" s="129" t="s">
        <v>56</v>
      </c>
      <c r="S802" s="129"/>
      <c r="T802" s="129"/>
      <c r="U802" s="129" t="str">
        <f>VLOOKUP(C802,'Surrogate NP'!A:B,2,FALSE)</f>
        <v>Household</v>
      </c>
      <c r="V802" t="str">
        <f t="shared" si="247"/>
        <v>MD-Prince George'sHousehold</v>
      </c>
      <c r="W802">
        <f>VLOOKUP(V802,'NP Surrogates-Update 4.7'!A:C,2,FALSE)</f>
        <v>1.0807753566942964</v>
      </c>
      <c r="X802">
        <f>VLOOKUP(V802,'NP Surrogates-Update 4.7'!A:C,3,FALSE)</f>
        <v>1.1296393901683737</v>
      </c>
      <c r="Y802" t="s">
        <v>3054</v>
      </c>
    </row>
    <row r="803" spans="1:25" hidden="1" outlineLevel="2" x14ac:dyDescent="0.3">
      <c r="A803" s="129" t="s">
        <v>218</v>
      </c>
      <c r="B803" s="129" t="s">
        <v>16</v>
      </c>
      <c r="C803">
        <v>2104008310</v>
      </c>
      <c r="D803" s="129">
        <v>102.980504216618</v>
      </c>
      <c r="E803" s="129">
        <f t="shared" si="249"/>
        <v>111.29879117727381</v>
      </c>
      <c r="F803" s="129">
        <f t="shared" si="250"/>
        <v>116.330833982492</v>
      </c>
      <c r="G803" s="129">
        <v>3.69477088133707E-2</v>
      </c>
      <c r="H803" s="129">
        <f t="shared" si="253"/>
        <v>3.9932173171807715E-2</v>
      </c>
      <c r="I803" s="129">
        <f t="shared" si="254"/>
        <v>4.1737587252054724E-2</v>
      </c>
      <c r="J803" s="129">
        <f t="shared" si="245"/>
        <v>1.0807753566942964</v>
      </c>
      <c r="K803" s="129">
        <f t="shared" si="246"/>
        <v>1.1296393901683737</v>
      </c>
      <c r="L803" s="129" t="str">
        <f t="shared" si="248"/>
        <v>Household</v>
      </c>
      <c r="M803" s="129" t="s">
        <v>164</v>
      </c>
      <c r="N803" s="129" t="s">
        <v>155</v>
      </c>
      <c r="O803" s="129" t="s">
        <v>162</v>
      </c>
      <c r="P803" s="129" t="s">
        <v>171</v>
      </c>
      <c r="Q803" s="129" t="s">
        <v>184</v>
      </c>
      <c r="R803" s="129" t="s">
        <v>56</v>
      </c>
      <c r="S803" s="129"/>
      <c r="T803" s="129"/>
      <c r="U803" s="129" t="str">
        <f>VLOOKUP(C803,'Surrogate NP'!A:B,2,FALSE)</f>
        <v>Household</v>
      </c>
      <c r="V803" t="str">
        <f t="shared" si="247"/>
        <v>MD-Prince George'sHousehold</v>
      </c>
      <c r="W803">
        <f>VLOOKUP(V803,'NP Surrogates-Update 4.7'!A:C,2,FALSE)</f>
        <v>1.0807753566942964</v>
      </c>
      <c r="X803">
        <f>VLOOKUP(V803,'NP Surrogates-Update 4.7'!A:C,3,FALSE)</f>
        <v>1.1296393901683737</v>
      </c>
      <c r="Y803" t="s">
        <v>3054</v>
      </c>
    </row>
    <row r="804" spans="1:25" hidden="1" outlineLevel="2" x14ac:dyDescent="0.3">
      <c r="A804" s="129" t="s">
        <v>218</v>
      </c>
      <c r="B804" s="129" t="s">
        <v>16</v>
      </c>
      <c r="C804">
        <v>2104008400</v>
      </c>
      <c r="D804" s="129">
        <v>3.2370333180187698</v>
      </c>
      <c r="E804" s="129">
        <f t="shared" si="249"/>
        <v>3.4985058389130574</v>
      </c>
      <c r="F804" s="129">
        <f t="shared" si="250"/>
        <v>3.6566803433214301</v>
      </c>
      <c r="G804" s="129">
        <v>1.1613942402317E-3</v>
      </c>
      <c r="H804" s="129">
        <f t="shared" si="253"/>
        <v>1.2552062742491169E-3</v>
      </c>
      <c r="I804" s="129">
        <f t="shared" si="254"/>
        <v>1.3119566812803993E-3</v>
      </c>
      <c r="J804" s="129">
        <f t="shared" si="245"/>
        <v>1.0807753566942964</v>
      </c>
      <c r="K804" s="129">
        <f t="shared" si="246"/>
        <v>1.1296393901683737</v>
      </c>
      <c r="L804" s="129" t="str">
        <f t="shared" si="248"/>
        <v>Household</v>
      </c>
      <c r="M804" s="129" t="s">
        <v>164</v>
      </c>
      <c r="N804" s="129" t="s">
        <v>155</v>
      </c>
      <c r="O804" s="129" t="s">
        <v>162</v>
      </c>
      <c r="P804" s="129" t="s">
        <v>171</v>
      </c>
      <c r="Q804" s="129" t="s">
        <v>358</v>
      </c>
      <c r="R804" s="129" t="s">
        <v>56</v>
      </c>
      <c r="S804" s="129"/>
      <c r="T804" s="129"/>
      <c r="U804" s="129" t="str">
        <f>VLOOKUP(C804,'Surrogate NP'!A:B,2,FALSE)</f>
        <v>Household</v>
      </c>
      <c r="V804" t="str">
        <f t="shared" si="247"/>
        <v>MD-Prince George'sHousehold</v>
      </c>
      <c r="W804">
        <f>VLOOKUP(V804,'NP Surrogates-Update 4.7'!A:C,2,FALSE)</f>
        <v>1.0807753566942964</v>
      </c>
      <c r="X804">
        <f>VLOOKUP(V804,'NP Surrogates-Update 4.7'!A:C,3,FALSE)</f>
        <v>1.1296393901683737</v>
      </c>
      <c r="Y804" t="s">
        <v>3054</v>
      </c>
    </row>
    <row r="805" spans="1:25" hidden="1" outlineLevel="2" x14ac:dyDescent="0.3">
      <c r="A805" s="129" t="s">
        <v>218</v>
      </c>
      <c r="B805" s="129" t="s">
        <v>16</v>
      </c>
      <c r="C805">
        <v>2501080050</v>
      </c>
      <c r="D805" s="129">
        <v>25.566220714285699</v>
      </c>
      <c r="E805" s="129">
        <f t="shared" si="249"/>
        <v>25.566220714285699</v>
      </c>
      <c r="F805" s="129">
        <f t="shared" si="250"/>
        <v>25.566220714285699</v>
      </c>
      <c r="G805" s="129">
        <v>8.8629565142857095E-2</v>
      </c>
      <c r="H805" s="129">
        <f t="shared" si="253"/>
        <v>8.8629565142857095E-2</v>
      </c>
      <c r="I805" s="129">
        <f t="shared" si="254"/>
        <v>8.8629565142857095E-2</v>
      </c>
      <c r="J805" s="129">
        <f t="shared" si="245"/>
        <v>1</v>
      </c>
      <c r="K805" s="129">
        <f t="shared" si="246"/>
        <v>1</v>
      </c>
      <c r="L805" s="129" t="str">
        <f t="shared" si="248"/>
        <v>No Growth</v>
      </c>
      <c r="M805" s="129" t="s">
        <v>17</v>
      </c>
      <c r="N805" s="129" t="s">
        <v>186</v>
      </c>
      <c r="O805" s="129" t="s">
        <v>187</v>
      </c>
      <c r="P805" s="129" t="s">
        <v>188</v>
      </c>
      <c r="Q805" s="129" t="s">
        <v>189</v>
      </c>
      <c r="R805" s="129" t="s">
        <v>56</v>
      </c>
      <c r="S805" s="129"/>
      <c r="T805" s="129"/>
      <c r="U805" s="129" t="str">
        <f>VLOOKUP(C805,'Surrogate NP'!A:B,2,FALSE)</f>
        <v>No Growth</v>
      </c>
      <c r="V805" t="str">
        <f t="shared" si="247"/>
        <v>MD-Prince George'sNo Growth</v>
      </c>
      <c r="W805">
        <f>VLOOKUP(V805,'NP Surrogates-Update 4.7'!A:C,2,FALSE)</f>
        <v>1</v>
      </c>
      <c r="X805">
        <f>VLOOKUP(V805,'NP Surrogates-Update 4.7'!A:C,3,FALSE)</f>
        <v>1</v>
      </c>
      <c r="Y805" t="s">
        <v>3049</v>
      </c>
    </row>
    <row r="806" spans="1:25" hidden="1" outlineLevel="2" x14ac:dyDescent="0.3">
      <c r="A806" s="129" t="s">
        <v>218</v>
      </c>
      <c r="B806" s="129" t="s">
        <v>16</v>
      </c>
      <c r="C806">
        <v>2501080100</v>
      </c>
      <c r="D806" s="129">
        <v>6.3943555952381007E-2</v>
      </c>
      <c r="E806" s="129">
        <f t="shared" si="249"/>
        <v>6.3943555952381007E-2</v>
      </c>
      <c r="F806" s="129">
        <f t="shared" si="250"/>
        <v>6.3943555952381007E-2</v>
      </c>
      <c r="G806" s="129">
        <v>2.2167099396825399E-4</v>
      </c>
      <c r="H806" s="129">
        <f t="shared" si="253"/>
        <v>2.2167099396825399E-4</v>
      </c>
      <c r="I806" s="129">
        <f t="shared" si="254"/>
        <v>2.2167099396825399E-4</v>
      </c>
      <c r="J806" s="129">
        <f t="shared" si="245"/>
        <v>1</v>
      </c>
      <c r="K806" s="129">
        <f t="shared" si="246"/>
        <v>1</v>
      </c>
      <c r="L806" s="129" t="str">
        <f t="shared" si="248"/>
        <v>No Growth</v>
      </c>
      <c r="M806" s="129" t="s">
        <v>17</v>
      </c>
      <c r="N806" s="129" t="s">
        <v>186</v>
      </c>
      <c r="O806" s="129" t="s">
        <v>187</v>
      </c>
      <c r="P806" s="129" t="s">
        <v>188</v>
      </c>
      <c r="Q806" s="129" t="s">
        <v>360</v>
      </c>
      <c r="R806" s="129" t="s">
        <v>56</v>
      </c>
      <c r="S806" s="129"/>
      <c r="T806" s="129"/>
      <c r="U806" s="129" t="str">
        <f>VLOOKUP(C806,'Surrogate NP'!A:B,2,FALSE)</f>
        <v>No Growth</v>
      </c>
      <c r="V806" t="str">
        <f t="shared" si="247"/>
        <v>MD-Prince George'sNo Growth</v>
      </c>
      <c r="W806">
        <f>VLOOKUP(V806,'NP Surrogates-Update 4.7'!A:C,2,FALSE)</f>
        <v>1</v>
      </c>
      <c r="X806">
        <f>VLOOKUP(V806,'NP Surrogates-Update 4.7'!A:C,3,FALSE)</f>
        <v>1</v>
      </c>
      <c r="Y806" t="s">
        <v>3049</v>
      </c>
    </row>
    <row r="807" spans="1:25" hidden="1" outlineLevel="2" x14ac:dyDescent="0.3">
      <c r="A807" s="129" t="s">
        <v>218</v>
      </c>
      <c r="B807" s="129" t="s">
        <v>16</v>
      </c>
      <c r="C807">
        <v>2501055120</v>
      </c>
      <c r="D807" s="129">
        <v>4.5178658524999998E-2</v>
      </c>
      <c r="E807" s="129">
        <f t="shared" si="249"/>
        <v>4.3942705963731572E-2</v>
      </c>
      <c r="F807" s="129">
        <f t="shared" si="250"/>
        <v>4.2838042584136801E-2</v>
      </c>
      <c r="G807" s="129">
        <v>1.2377714664383601E-4</v>
      </c>
      <c r="H807" s="129">
        <f t="shared" si="253"/>
        <v>1.203909752431006E-4</v>
      </c>
      <c r="I807" s="129">
        <f t="shared" si="254"/>
        <v>1.1736450023051216E-4</v>
      </c>
      <c r="J807" s="129">
        <f t="shared" si="245"/>
        <v>0.97264300000000004</v>
      </c>
      <c r="K807" s="129">
        <f t="shared" si="246"/>
        <v>0.94819200000000003</v>
      </c>
      <c r="L807" s="129" t="str">
        <f t="shared" si="248"/>
        <v>Gas Sales</v>
      </c>
      <c r="M807" s="129" t="s">
        <v>25</v>
      </c>
      <c r="N807" s="129" t="s">
        <v>186</v>
      </c>
      <c r="O807" s="129" t="s">
        <v>187</v>
      </c>
      <c r="P807" s="129" t="s">
        <v>388</v>
      </c>
      <c r="Q807" s="129" t="s">
        <v>20</v>
      </c>
      <c r="R807" s="129" t="s">
        <v>56</v>
      </c>
      <c r="S807" s="129"/>
      <c r="T807" s="129"/>
      <c r="U807" s="129" t="str">
        <f>VLOOKUP(C807,'Surrogate NP'!A:B,2,FALSE)</f>
        <v>Gas Sales</v>
      </c>
      <c r="V807" t="str">
        <f t="shared" si="247"/>
        <v>MD-Prince George'sGas Sales</v>
      </c>
      <c r="W807">
        <f>VLOOKUP(V807,'NP Surrogates-Update 4.7'!A:C,2,FALSE)</f>
        <v>0.97264300000000004</v>
      </c>
      <c r="X807">
        <f>VLOOKUP(V807,'NP Surrogates-Update 4.7'!A:C,3,FALSE)</f>
        <v>0.94819200000000003</v>
      </c>
      <c r="Y807" t="s">
        <v>3055</v>
      </c>
    </row>
    <row r="808" spans="1:25" hidden="1" outlineLevel="2" x14ac:dyDescent="0.3">
      <c r="A808" s="129" t="s">
        <v>218</v>
      </c>
      <c r="B808" s="129" t="s">
        <v>16</v>
      </c>
      <c r="C808">
        <v>2501012012</v>
      </c>
      <c r="D808" s="129">
        <v>0.63211689999999998</v>
      </c>
      <c r="E808" s="129">
        <f t="shared" si="249"/>
        <v>0.61482407796670002</v>
      </c>
      <c r="F808" s="129">
        <f t="shared" si="250"/>
        <v>0.59936818764480004</v>
      </c>
      <c r="G808" s="129">
        <v>2.6177830855927701E-3</v>
      </c>
      <c r="H808" s="129">
        <f t="shared" si="253"/>
        <v>2.5461683937202089E-3</v>
      </c>
      <c r="I808" s="129">
        <f t="shared" si="254"/>
        <v>2.4821609794943799E-3</v>
      </c>
      <c r="J808" s="129">
        <f t="shared" si="245"/>
        <v>0.97264300000000004</v>
      </c>
      <c r="K808" s="129">
        <f t="shared" si="246"/>
        <v>0.94819200000000003</v>
      </c>
      <c r="L808" s="129" t="str">
        <f t="shared" si="248"/>
        <v>Gas Sales</v>
      </c>
      <c r="M808" s="129" t="s">
        <v>67</v>
      </c>
      <c r="N808" s="129" t="s">
        <v>186</v>
      </c>
      <c r="O808" s="129" t="s">
        <v>187</v>
      </c>
      <c r="P808" s="129" t="s">
        <v>191</v>
      </c>
      <c r="Q808" s="129" t="s">
        <v>192</v>
      </c>
      <c r="R808" s="129" t="s">
        <v>56</v>
      </c>
      <c r="S808" s="129"/>
      <c r="T808" s="129"/>
      <c r="U808" s="129" t="str">
        <f>VLOOKUP(C808,'Surrogate NP'!A:B,2,FALSE)</f>
        <v>Gas Sales</v>
      </c>
      <c r="V808" t="str">
        <f t="shared" si="247"/>
        <v>MD-Prince George'sGas Sales</v>
      </c>
      <c r="W808">
        <f>VLOOKUP(V808,'NP Surrogates-Update 4.7'!A:C,2,FALSE)</f>
        <v>0.97264300000000004</v>
      </c>
      <c r="X808">
        <f>VLOOKUP(V808,'NP Surrogates-Update 4.7'!A:C,3,FALSE)</f>
        <v>0.94819200000000003</v>
      </c>
      <c r="Y808" t="s">
        <v>3055</v>
      </c>
    </row>
    <row r="809" spans="1:25" hidden="1" outlineLevel="2" x14ac:dyDescent="0.3">
      <c r="A809" s="129" t="s">
        <v>218</v>
      </c>
      <c r="B809" s="129" t="s">
        <v>16</v>
      </c>
      <c r="C809">
        <v>2501012011</v>
      </c>
      <c r="D809" s="129">
        <v>0.77066590000000001</v>
      </c>
      <c r="E809" s="129">
        <f t="shared" si="249"/>
        <v>0.74958279297370001</v>
      </c>
      <c r="F809" s="129">
        <f t="shared" si="250"/>
        <v>0.73073924105280008</v>
      </c>
      <c r="G809" s="129">
        <v>3.1915554823215898E-3</v>
      </c>
      <c r="H809" s="129">
        <f t="shared" si="253"/>
        <v>3.104244098991718E-3</v>
      </c>
      <c r="I809" s="129">
        <f t="shared" si="254"/>
        <v>3.026207375893473E-3</v>
      </c>
      <c r="J809" s="129">
        <f t="shared" si="245"/>
        <v>0.97264300000000004</v>
      </c>
      <c r="K809" s="129">
        <f t="shared" si="246"/>
        <v>0.94819200000000003</v>
      </c>
      <c r="L809" s="129" t="str">
        <f t="shared" si="248"/>
        <v>Gas Sales</v>
      </c>
      <c r="M809" s="129" t="s">
        <v>67</v>
      </c>
      <c r="N809" s="129" t="s">
        <v>186</v>
      </c>
      <c r="O809" s="129" t="s">
        <v>187</v>
      </c>
      <c r="P809" s="129" t="s">
        <v>191</v>
      </c>
      <c r="Q809" s="129" t="s">
        <v>194</v>
      </c>
      <c r="R809" s="129" t="s">
        <v>56</v>
      </c>
      <c r="S809" s="129"/>
      <c r="T809" s="129"/>
      <c r="U809" s="129" t="str">
        <f>VLOOKUP(C809,'Surrogate NP'!A:B,2,FALSE)</f>
        <v>Gas Sales</v>
      </c>
      <c r="V809" t="str">
        <f t="shared" si="247"/>
        <v>MD-Prince George'sGas Sales</v>
      </c>
      <c r="W809">
        <f>VLOOKUP(V809,'NP Surrogates-Update 4.7'!A:C,2,FALSE)</f>
        <v>0.97264300000000004</v>
      </c>
      <c r="X809">
        <f>VLOOKUP(V809,'NP Surrogates-Update 4.7'!A:C,3,FALSE)</f>
        <v>0.94819200000000003</v>
      </c>
      <c r="Y809" t="s">
        <v>3055</v>
      </c>
    </row>
    <row r="810" spans="1:25" hidden="1" outlineLevel="2" x14ac:dyDescent="0.3">
      <c r="A810" s="129" t="s">
        <v>218</v>
      </c>
      <c r="B810" s="129" t="s">
        <v>16</v>
      </c>
      <c r="C810">
        <v>2501012014</v>
      </c>
      <c r="D810" s="129">
        <v>15.3139</v>
      </c>
      <c r="E810" s="129">
        <f t="shared" si="249"/>
        <v>14.894957637700001</v>
      </c>
      <c r="F810" s="129">
        <f t="shared" si="250"/>
        <v>14.520517468800001</v>
      </c>
      <c r="G810" s="129">
        <v>6.3419390297046602E-2</v>
      </c>
      <c r="H810" s="129">
        <f t="shared" si="253"/>
        <v>6.1684426036690297E-2</v>
      </c>
      <c r="I810" s="129">
        <f t="shared" si="254"/>
        <v>6.0133758524537215E-2</v>
      </c>
      <c r="J810" s="129">
        <f t="shared" si="245"/>
        <v>0.97264300000000004</v>
      </c>
      <c r="K810" s="129">
        <f t="shared" si="246"/>
        <v>0.94819200000000003</v>
      </c>
      <c r="L810" s="129" t="str">
        <f t="shared" si="248"/>
        <v>Gas Sales</v>
      </c>
      <c r="M810" s="129" t="s">
        <v>67</v>
      </c>
      <c r="N810" s="129" t="s">
        <v>186</v>
      </c>
      <c r="O810" s="129" t="s">
        <v>187</v>
      </c>
      <c r="P810" s="129" t="s">
        <v>191</v>
      </c>
      <c r="Q810" s="129" t="s">
        <v>196</v>
      </c>
      <c r="R810" s="129" t="s">
        <v>56</v>
      </c>
      <c r="S810" s="129"/>
      <c r="T810" s="129"/>
      <c r="U810" s="129" t="str">
        <f>VLOOKUP(C810,'Surrogate NP'!A:B,2,FALSE)</f>
        <v>Gas Sales</v>
      </c>
      <c r="V810" t="str">
        <f t="shared" si="247"/>
        <v>MD-Prince George'sGas Sales</v>
      </c>
      <c r="W810">
        <f>VLOOKUP(V810,'NP Surrogates-Update 4.7'!A:C,2,FALSE)</f>
        <v>0.97264300000000004</v>
      </c>
      <c r="X810">
        <f>VLOOKUP(V810,'NP Surrogates-Update 4.7'!A:C,3,FALSE)</f>
        <v>0.94819200000000003</v>
      </c>
      <c r="Y810" t="s">
        <v>3055</v>
      </c>
    </row>
    <row r="811" spans="1:25" hidden="1" outlineLevel="2" x14ac:dyDescent="0.3">
      <c r="A811" s="129" t="s">
        <v>218</v>
      </c>
      <c r="B811" s="129" t="s">
        <v>16</v>
      </c>
      <c r="C811">
        <v>2501060053</v>
      </c>
      <c r="D811" s="129">
        <v>119.992397302648</v>
      </c>
      <c r="E811" s="129">
        <f t="shared" si="249"/>
        <v>116.70976528963946</v>
      </c>
      <c r="F811" s="129">
        <f t="shared" si="250"/>
        <v>113.77583118319242</v>
      </c>
      <c r="G811" s="129">
        <v>0.34521740642784199</v>
      </c>
      <c r="H811" s="129">
        <f t="shared" si="253"/>
        <v>0.33577329384019555</v>
      </c>
      <c r="I811" s="129">
        <f t="shared" si="254"/>
        <v>0.32733238303562834</v>
      </c>
      <c r="J811" s="129">
        <f t="shared" si="245"/>
        <v>0.97264300000000004</v>
      </c>
      <c r="K811" s="129">
        <f t="shared" si="246"/>
        <v>0.94819200000000003</v>
      </c>
      <c r="L811" s="129" t="str">
        <f t="shared" si="248"/>
        <v>Gas Sales</v>
      </c>
      <c r="M811" s="129" t="s">
        <v>17</v>
      </c>
      <c r="N811" s="129" t="s">
        <v>186</v>
      </c>
      <c r="O811" s="129" t="s">
        <v>187</v>
      </c>
      <c r="P811" s="129" t="s">
        <v>198</v>
      </c>
      <c r="Q811" s="129" t="s">
        <v>199</v>
      </c>
      <c r="R811" s="129" t="s">
        <v>56</v>
      </c>
      <c r="S811" s="129"/>
      <c r="T811" s="129"/>
      <c r="U811" s="129" t="str">
        <f>VLOOKUP(C811,'Surrogate NP'!A:B,2,FALSE)</f>
        <v>Gas Sales</v>
      </c>
      <c r="V811" t="str">
        <f t="shared" si="247"/>
        <v>MD-Prince George'sGas Sales</v>
      </c>
      <c r="W811">
        <f>VLOOKUP(V811,'NP Surrogates-Update 4.7'!A:C,2,FALSE)</f>
        <v>0.97264300000000004</v>
      </c>
      <c r="X811">
        <f>VLOOKUP(V811,'NP Surrogates-Update 4.7'!A:C,3,FALSE)</f>
        <v>0.94819200000000003</v>
      </c>
      <c r="Y811" t="s">
        <v>3055</v>
      </c>
    </row>
    <row r="812" spans="1:25" hidden="1" outlineLevel="2" x14ac:dyDescent="0.3">
      <c r="A812" s="129" t="s">
        <v>218</v>
      </c>
      <c r="B812" s="129" t="s">
        <v>16</v>
      </c>
      <c r="C812">
        <v>2501060201</v>
      </c>
      <c r="D812" s="129">
        <v>158.06970000000001</v>
      </c>
      <c r="E812" s="129">
        <f t="shared" si="249"/>
        <v>153.74538721710002</v>
      </c>
      <c r="F812" s="129">
        <f t="shared" si="250"/>
        <v>149.88042498240003</v>
      </c>
      <c r="G812" s="129">
        <v>0.454765577615665</v>
      </c>
      <c r="H812" s="129">
        <f t="shared" si="253"/>
        <v>0.44232455570883328</v>
      </c>
      <c r="I812" s="129">
        <f t="shared" si="254"/>
        <v>0.43120508257055262</v>
      </c>
      <c r="J812" s="129">
        <f t="shared" si="245"/>
        <v>0.97264300000000004</v>
      </c>
      <c r="K812" s="129">
        <f t="shared" si="246"/>
        <v>0.94819200000000003</v>
      </c>
      <c r="L812" s="129" t="str">
        <f t="shared" si="248"/>
        <v>Gas Sales</v>
      </c>
      <c r="M812" s="129" t="s">
        <v>17</v>
      </c>
      <c r="N812" s="129" t="s">
        <v>186</v>
      </c>
      <c r="O812" s="129" t="s">
        <v>187</v>
      </c>
      <c r="P812" s="129" t="s">
        <v>198</v>
      </c>
      <c r="Q812" s="129" t="s">
        <v>27</v>
      </c>
      <c r="R812" s="129" t="s">
        <v>56</v>
      </c>
      <c r="S812" s="129"/>
      <c r="T812" s="129"/>
      <c r="U812" s="129" t="str">
        <f>VLOOKUP(C812,'Surrogate NP'!A:B,2,FALSE)</f>
        <v>Gas Sales</v>
      </c>
      <c r="V812" t="str">
        <f t="shared" si="247"/>
        <v>MD-Prince George'sGas Sales</v>
      </c>
      <c r="W812">
        <f>VLOOKUP(V812,'NP Surrogates-Update 4.7'!A:C,2,FALSE)</f>
        <v>0.97264300000000004</v>
      </c>
      <c r="X812">
        <f>VLOOKUP(V812,'NP Surrogates-Update 4.7'!A:C,3,FALSE)</f>
        <v>0.94819200000000003</v>
      </c>
      <c r="Y812" t="s">
        <v>3055</v>
      </c>
    </row>
    <row r="813" spans="1:25" hidden="1" outlineLevel="2" x14ac:dyDescent="0.3">
      <c r="A813" s="129" t="s">
        <v>218</v>
      </c>
      <c r="B813" s="129" t="s">
        <v>16</v>
      </c>
      <c r="C813">
        <v>2501011012</v>
      </c>
      <c r="D813" s="129">
        <v>13.33986</v>
      </c>
      <c r="E813" s="129">
        <f t="shared" si="249"/>
        <v>12.97492144998</v>
      </c>
      <c r="F813" s="129">
        <f t="shared" si="250"/>
        <v>12.648748533120001</v>
      </c>
      <c r="G813" s="129">
        <v>5.5244306665706303E-2</v>
      </c>
      <c r="H813" s="129">
        <f t="shared" si="253"/>
        <v>5.3732988168252574E-2</v>
      </c>
      <c r="I813" s="129">
        <f t="shared" si="254"/>
        <v>5.2382209625969393E-2</v>
      </c>
      <c r="J813" s="129">
        <f t="shared" si="245"/>
        <v>0.97264300000000004</v>
      </c>
      <c r="K813" s="129">
        <f t="shared" si="246"/>
        <v>0.94819200000000003</v>
      </c>
      <c r="L813" s="129" t="str">
        <f t="shared" si="248"/>
        <v>Gas Sales</v>
      </c>
      <c r="M813" s="129" t="s">
        <v>67</v>
      </c>
      <c r="N813" s="129" t="s">
        <v>186</v>
      </c>
      <c r="O813" s="129" t="s">
        <v>187</v>
      </c>
      <c r="P813" s="129" t="s">
        <v>202</v>
      </c>
      <c r="Q813" s="129" t="s">
        <v>192</v>
      </c>
      <c r="R813" s="129" t="s">
        <v>56</v>
      </c>
      <c r="S813" s="129"/>
      <c r="T813" s="129"/>
      <c r="U813" s="129" t="str">
        <f>VLOOKUP(C813,'Surrogate NP'!A:B,2,FALSE)</f>
        <v>Gas Sales</v>
      </c>
      <c r="V813" t="str">
        <f t="shared" si="247"/>
        <v>MD-Prince George'sGas Sales</v>
      </c>
      <c r="W813">
        <f>VLOOKUP(V813,'NP Surrogates-Update 4.7'!A:C,2,FALSE)</f>
        <v>0.97264300000000004</v>
      </c>
      <c r="X813">
        <f>VLOOKUP(V813,'NP Surrogates-Update 4.7'!A:C,3,FALSE)</f>
        <v>0.94819200000000003</v>
      </c>
      <c r="Y813" t="s">
        <v>3055</v>
      </c>
    </row>
    <row r="814" spans="1:25" hidden="1" outlineLevel="2" x14ac:dyDescent="0.3">
      <c r="A814" s="129" t="s">
        <v>218</v>
      </c>
      <c r="B814" s="129" t="s">
        <v>16</v>
      </c>
      <c r="C814">
        <v>2501011011</v>
      </c>
      <c r="D814" s="129">
        <v>11.888909999999999</v>
      </c>
      <c r="E814" s="129">
        <f t="shared" si="249"/>
        <v>11.56366508913</v>
      </c>
      <c r="F814" s="129">
        <f t="shared" si="250"/>
        <v>11.27296935072</v>
      </c>
      <c r="G814" s="129">
        <v>4.9235493473018602E-2</v>
      </c>
      <c r="H814" s="129">
        <f t="shared" si="253"/>
        <v>4.7888558078077237E-2</v>
      </c>
      <c r="I814" s="129">
        <f t="shared" si="254"/>
        <v>4.6684701027168457E-2</v>
      </c>
      <c r="J814" s="129">
        <f t="shared" si="245"/>
        <v>0.97264300000000004</v>
      </c>
      <c r="K814" s="129">
        <f t="shared" si="246"/>
        <v>0.94819200000000003</v>
      </c>
      <c r="L814" s="129" t="str">
        <f t="shared" si="248"/>
        <v>Gas Sales</v>
      </c>
      <c r="M814" s="129" t="s">
        <v>67</v>
      </c>
      <c r="N814" s="129" t="s">
        <v>186</v>
      </c>
      <c r="O814" s="129" t="s">
        <v>187</v>
      </c>
      <c r="P814" s="129" t="s">
        <v>202</v>
      </c>
      <c r="Q814" s="129" t="s">
        <v>194</v>
      </c>
      <c r="R814" s="129" t="s">
        <v>56</v>
      </c>
      <c r="S814" s="129"/>
      <c r="T814" s="129"/>
      <c r="U814" s="129" t="str">
        <f>VLOOKUP(C814,'Surrogate NP'!A:B,2,FALSE)</f>
        <v>Gas Sales</v>
      </c>
      <c r="V814" t="str">
        <f t="shared" si="247"/>
        <v>MD-Prince George'sGas Sales</v>
      </c>
      <c r="W814">
        <f>VLOOKUP(V814,'NP Surrogates-Update 4.7'!A:C,2,FALSE)</f>
        <v>0.97264300000000004</v>
      </c>
      <c r="X814">
        <f>VLOOKUP(V814,'NP Surrogates-Update 4.7'!A:C,3,FALSE)</f>
        <v>0.94819200000000003</v>
      </c>
      <c r="Y814" t="s">
        <v>3055</v>
      </c>
    </row>
    <row r="815" spans="1:25" hidden="1" outlineLevel="2" x14ac:dyDescent="0.3">
      <c r="A815" s="129" t="s">
        <v>218</v>
      </c>
      <c r="B815" s="129" t="s">
        <v>16</v>
      </c>
      <c r="C815">
        <v>2501011014</v>
      </c>
      <c r="D815" s="129">
        <v>3.5831110000000002</v>
      </c>
      <c r="E815" s="129">
        <f t="shared" si="249"/>
        <v>3.4850878323730003</v>
      </c>
      <c r="F815" s="129">
        <f t="shared" si="250"/>
        <v>3.3974771853120003</v>
      </c>
      <c r="G815" s="129">
        <v>1.48387226628515E-2</v>
      </c>
      <c r="H815" s="129">
        <f t="shared" si="253"/>
        <v>1.4432779726963873E-2</v>
      </c>
      <c r="I815" s="129">
        <f t="shared" si="254"/>
        <v>1.4069958119134489E-2</v>
      </c>
      <c r="J815" s="129">
        <f t="shared" si="245"/>
        <v>0.97264300000000004</v>
      </c>
      <c r="K815" s="129">
        <f t="shared" si="246"/>
        <v>0.94819200000000003</v>
      </c>
      <c r="L815" s="129" t="str">
        <f t="shared" si="248"/>
        <v>Gas Sales</v>
      </c>
      <c r="M815" s="129" t="s">
        <v>67</v>
      </c>
      <c r="N815" s="129" t="s">
        <v>186</v>
      </c>
      <c r="O815" s="129" t="s">
        <v>187</v>
      </c>
      <c r="P815" s="129" t="s">
        <v>202</v>
      </c>
      <c r="Q815" s="129" t="s">
        <v>196</v>
      </c>
      <c r="R815" s="129" t="s">
        <v>56</v>
      </c>
      <c r="S815" s="129"/>
      <c r="T815" s="129"/>
      <c r="U815" s="129" t="str">
        <f>VLOOKUP(C815,'Surrogate NP'!A:B,2,FALSE)</f>
        <v>Gas Sales</v>
      </c>
      <c r="V815" t="str">
        <f t="shared" si="247"/>
        <v>MD-Prince George'sGas Sales</v>
      </c>
      <c r="W815">
        <f>VLOOKUP(V815,'NP Surrogates-Update 4.7'!A:C,2,FALSE)</f>
        <v>0.97264300000000004</v>
      </c>
      <c r="X815">
        <f>VLOOKUP(V815,'NP Surrogates-Update 4.7'!A:C,3,FALSE)</f>
        <v>0.94819200000000003</v>
      </c>
      <c r="Y815" t="s">
        <v>3055</v>
      </c>
    </row>
    <row r="816" spans="1:25" hidden="1" outlineLevel="2" x14ac:dyDescent="0.3">
      <c r="A816" s="129" t="s">
        <v>218</v>
      </c>
      <c r="B816" s="129" t="s">
        <v>16</v>
      </c>
      <c r="C816">
        <v>2505040120</v>
      </c>
      <c r="D816" s="129">
        <v>110.26562215</v>
      </c>
      <c r="E816" s="129">
        <f t="shared" si="249"/>
        <v>107.24908552484246</v>
      </c>
      <c r="F816" s="129">
        <f t="shared" si="250"/>
        <v>104.55298079765281</v>
      </c>
      <c r="G816" s="129">
        <v>0.30209759493150701</v>
      </c>
      <c r="H816" s="129">
        <f t="shared" si="253"/>
        <v>0.2938331110269658</v>
      </c>
      <c r="I816" s="129">
        <f t="shared" si="254"/>
        <v>0.28644652273329552</v>
      </c>
      <c r="J816" s="129">
        <f t="shared" si="245"/>
        <v>0.97264300000000004</v>
      </c>
      <c r="K816" s="129">
        <f t="shared" si="246"/>
        <v>0.94819200000000003</v>
      </c>
      <c r="L816" s="129" t="str">
        <f t="shared" si="248"/>
        <v>Gas Sales</v>
      </c>
      <c r="M816" s="129" t="s">
        <v>22</v>
      </c>
      <c r="N816" s="129" t="s">
        <v>186</v>
      </c>
      <c r="O816" s="129" t="s">
        <v>206</v>
      </c>
      <c r="P816" s="129" t="s">
        <v>390</v>
      </c>
      <c r="Q816" s="129" t="s">
        <v>20</v>
      </c>
      <c r="R816" s="129" t="s">
        <v>56</v>
      </c>
      <c r="S816" s="129"/>
      <c r="T816" s="129"/>
      <c r="U816" s="129" t="str">
        <f>VLOOKUP(C816,'Surrogate NP'!A:B,2,FALSE)</f>
        <v>Gas Sales</v>
      </c>
      <c r="V816" t="str">
        <f t="shared" si="247"/>
        <v>MD-Prince George'sGas Sales</v>
      </c>
      <c r="W816">
        <f>VLOOKUP(V816,'NP Surrogates-Update 4.7'!A:C,2,FALSE)</f>
        <v>0.97264300000000004</v>
      </c>
      <c r="X816">
        <f>VLOOKUP(V816,'NP Surrogates-Update 4.7'!A:C,3,FALSE)</f>
        <v>0.94819200000000003</v>
      </c>
      <c r="Y816" t="s">
        <v>3055</v>
      </c>
    </row>
    <row r="817" spans="1:25" hidden="1" outlineLevel="2" x14ac:dyDescent="0.3">
      <c r="A817" s="129" t="s">
        <v>218</v>
      </c>
      <c r="B817" s="129" t="s">
        <v>16</v>
      </c>
      <c r="C817">
        <v>2505030120</v>
      </c>
      <c r="D817" s="129">
        <v>10.337759999999999</v>
      </c>
      <c r="E817" s="129">
        <f t="shared" si="249"/>
        <v>10.05494989968</v>
      </c>
      <c r="F817" s="129">
        <f t="shared" si="250"/>
        <v>9.8021813299199998</v>
      </c>
      <c r="G817" s="129">
        <v>3.4793944885993799E-2</v>
      </c>
      <c r="H817" s="129">
        <f t="shared" si="253"/>
        <v>3.3842086935747667E-2</v>
      </c>
      <c r="I817" s="129">
        <f t="shared" si="254"/>
        <v>3.2991340189340232E-2</v>
      </c>
      <c r="J817" s="129">
        <f t="shared" si="245"/>
        <v>0.97264300000000004</v>
      </c>
      <c r="K817" s="129">
        <f t="shared" si="246"/>
        <v>0.94819200000000003</v>
      </c>
      <c r="L817" s="129" t="str">
        <f t="shared" si="248"/>
        <v>Gas Sales</v>
      </c>
      <c r="M817" s="129" t="s">
        <v>22</v>
      </c>
      <c r="N817" s="129" t="s">
        <v>186</v>
      </c>
      <c r="O817" s="129" t="s">
        <v>206</v>
      </c>
      <c r="P817" s="129" t="s">
        <v>207</v>
      </c>
      <c r="Q817" s="129" t="s">
        <v>20</v>
      </c>
      <c r="R817" s="129" t="s">
        <v>56</v>
      </c>
      <c r="S817" s="129"/>
      <c r="T817" s="129"/>
      <c r="U817" s="129" t="str">
        <f>VLOOKUP(C817,'Surrogate NP'!A:B,2,FALSE)</f>
        <v>Gas Sales</v>
      </c>
      <c r="V817" t="str">
        <f t="shared" si="247"/>
        <v>MD-Prince George'sGas Sales</v>
      </c>
      <c r="W817">
        <f>VLOOKUP(V817,'NP Surrogates-Update 4.7'!A:C,2,FALSE)</f>
        <v>0.97264300000000004</v>
      </c>
      <c r="X817">
        <f>VLOOKUP(V817,'NP Surrogates-Update 4.7'!A:C,3,FALSE)</f>
        <v>0.94819200000000003</v>
      </c>
      <c r="Y817" t="s">
        <v>3055</v>
      </c>
    </row>
    <row r="818" spans="1:25" hidden="1" outlineLevel="2" x14ac:dyDescent="0.3">
      <c r="A818" s="129" t="s">
        <v>218</v>
      </c>
      <c r="B818" s="129" t="s">
        <v>16</v>
      </c>
      <c r="C818">
        <v>2610000500</v>
      </c>
      <c r="D818" s="129">
        <v>241.5523</v>
      </c>
      <c r="E818" s="129">
        <f t="shared" si="249"/>
        <v>241.5523</v>
      </c>
      <c r="F818" s="129">
        <f t="shared" si="250"/>
        <v>241.5523</v>
      </c>
      <c r="G818" s="129">
        <v>0.66178712328767098</v>
      </c>
      <c r="H818" s="129">
        <f t="shared" si="253"/>
        <v>0.66178712328767098</v>
      </c>
      <c r="I818" s="129">
        <f t="shared" si="254"/>
        <v>0.66178712328767098</v>
      </c>
      <c r="J818" s="129">
        <f t="shared" si="245"/>
        <v>1</v>
      </c>
      <c r="K818" s="129">
        <f t="shared" si="246"/>
        <v>1</v>
      </c>
      <c r="L818" s="129" t="str">
        <f t="shared" si="248"/>
        <v>No Growth</v>
      </c>
      <c r="M818" s="129" t="s">
        <v>50</v>
      </c>
      <c r="N818" s="129" t="s">
        <v>209</v>
      </c>
      <c r="O818" s="129" t="s">
        <v>365</v>
      </c>
      <c r="P818" s="129" t="s">
        <v>366</v>
      </c>
      <c r="Q818" s="129" t="s">
        <v>367</v>
      </c>
      <c r="R818" s="129" t="s">
        <v>56</v>
      </c>
      <c r="S818" s="129"/>
      <c r="T818" s="129"/>
      <c r="U818" s="129" t="str">
        <f>VLOOKUP(C818,'Surrogate NP'!A:B,2,FALSE)</f>
        <v>No Growth</v>
      </c>
      <c r="V818" t="str">
        <f t="shared" si="247"/>
        <v>MD-Prince George'sNo Growth</v>
      </c>
      <c r="W818">
        <f>VLOOKUP(V818,'NP Surrogates-Update 4.7'!A:C,2,FALSE)</f>
        <v>1</v>
      </c>
      <c r="X818">
        <f>VLOOKUP(V818,'NP Surrogates-Update 4.7'!A:C,3,FALSE)</f>
        <v>1</v>
      </c>
      <c r="Y818" t="s">
        <v>3049</v>
      </c>
    </row>
    <row r="819" spans="1:25" hidden="1" outlineLevel="2" x14ac:dyDescent="0.3">
      <c r="A819" s="129" t="s">
        <v>218</v>
      </c>
      <c r="B819" s="129" t="s">
        <v>16</v>
      </c>
      <c r="C819">
        <v>2610000400</v>
      </c>
      <c r="D819" s="129">
        <v>0.611711</v>
      </c>
      <c r="E819" s="129">
        <f t="shared" si="249"/>
        <v>0.611711</v>
      </c>
      <c r="F819" s="129">
        <f t="shared" si="250"/>
        <v>0.611711</v>
      </c>
      <c r="G819" s="129">
        <v>4.0222093150684899E-4</v>
      </c>
      <c r="H819" s="129">
        <f t="shared" si="253"/>
        <v>4.0222093150684899E-4</v>
      </c>
      <c r="I819" s="129">
        <f t="shared" si="254"/>
        <v>4.0222093150684899E-4</v>
      </c>
      <c r="J819" s="129">
        <f t="shared" si="245"/>
        <v>1</v>
      </c>
      <c r="K819" s="129">
        <f t="shared" si="246"/>
        <v>1</v>
      </c>
      <c r="L819" s="129" t="str">
        <f t="shared" si="248"/>
        <v>No Growth</v>
      </c>
      <c r="M819" s="129" t="s">
        <v>50</v>
      </c>
      <c r="N819" s="129" t="s">
        <v>209</v>
      </c>
      <c r="O819" s="129" t="s">
        <v>365</v>
      </c>
      <c r="P819" s="129" t="s">
        <v>366</v>
      </c>
      <c r="Q819" s="129" t="s">
        <v>369</v>
      </c>
      <c r="R819" s="129" t="s">
        <v>56</v>
      </c>
      <c r="S819" s="129"/>
      <c r="T819" s="129"/>
      <c r="U819" s="129" t="str">
        <f>VLOOKUP(C819,'Surrogate NP'!A:B,2,FALSE)</f>
        <v>No Growth</v>
      </c>
      <c r="V819" t="str">
        <f t="shared" si="247"/>
        <v>MD-Prince George'sNo Growth</v>
      </c>
      <c r="W819">
        <f>VLOOKUP(V819,'NP Surrogates-Update 4.7'!A:C,2,FALSE)</f>
        <v>1</v>
      </c>
      <c r="X819">
        <f>VLOOKUP(V819,'NP Surrogates-Update 4.7'!A:C,3,FALSE)</f>
        <v>1</v>
      </c>
      <c r="Y819" t="s">
        <v>3049</v>
      </c>
    </row>
    <row r="820" spans="1:25" hidden="1" outlineLevel="2" x14ac:dyDescent="0.3">
      <c r="A820" s="129" t="s">
        <v>218</v>
      </c>
      <c r="B820" s="129" t="s">
        <v>16</v>
      </c>
      <c r="C820">
        <v>2610000100</v>
      </c>
      <c r="D820" s="129">
        <v>0.90146879999999996</v>
      </c>
      <c r="E820" s="129">
        <f t="shared" si="249"/>
        <v>0.90146879999999996</v>
      </c>
      <c r="F820" s="129">
        <f t="shared" si="250"/>
        <v>0.90146879999999996</v>
      </c>
      <c r="G820" s="129">
        <v>0</v>
      </c>
      <c r="H820" s="129">
        <f t="shared" si="253"/>
        <v>0</v>
      </c>
      <c r="I820" s="129">
        <f t="shared" si="254"/>
        <v>0</v>
      </c>
      <c r="J820" s="129">
        <f t="shared" ref="J820:J824" si="255">W820</f>
        <v>1</v>
      </c>
      <c r="K820" s="129">
        <f t="shared" ref="K820:K824" si="256">X820</f>
        <v>1</v>
      </c>
      <c r="L820" s="129" t="str">
        <f t="shared" si="248"/>
        <v>No Growth</v>
      </c>
      <c r="M820" s="129" t="s">
        <v>50</v>
      </c>
      <c r="N820" s="129" t="s">
        <v>209</v>
      </c>
      <c r="O820" s="129" t="s">
        <v>365</v>
      </c>
      <c r="P820" s="129" t="s">
        <v>366</v>
      </c>
      <c r="Q820" s="129" t="s">
        <v>371</v>
      </c>
      <c r="R820" s="129" t="s">
        <v>56</v>
      </c>
      <c r="S820" s="129"/>
      <c r="T820" s="129"/>
      <c r="U820" s="129" t="str">
        <f>VLOOKUP(C820,'Surrogate NP'!A:B,2,FALSE)</f>
        <v>No Growth</v>
      </c>
      <c r="V820" t="str">
        <f t="shared" si="247"/>
        <v>MD-Prince George'sNo Growth</v>
      </c>
      <c r="W820">
        <f>VLOOKUP(V820,'NP Surrogates-Update 4.7'!A:C,2,FALSE)</f>
        <v>1</v>
      </c>
      <c r="X820">
        <f>VLOOKUP(V820,'NP Surrogates-Update 4.7'!A:C,3,FALSE)</f>
        <v>1</v>
      </c>
      <c r="Y820" t="s">
        <v>3049</v>
      </c>
    </row>
    <row r="821" spans="1:25" hidden="1" outlineLevel="2" x14ac:dyDescent="0.3">
      <c r="A821" s="129" t="s">
        <v>218</v>
      </c>
      <c r="B821" s="129" t="s">
        <v>16</v>
      </c>
      <c r="C821">
        <v>2810001001</v>
      </c>
      <c r="D821" s="129">
        <v>0.332289</v>
      </c>
      <c r="E821" s="129">
        <f t="shared" si="249"/>
        <v>0.332289</v>
      </c>
      <c r="F821" s="129">
        <f t="shared" si="250"/>
        <v>0.332289</v>
      </c>
      <c r="G821" s="206">
        <v>9.1038082191780825E-4</v>
      </c>
      <c r="H821" s="129">
        <f t="shared" si="253"/>
        <v>9.1038082191780825E-4</v>
      </c>
      <c r="I821" s="129">
        <f t="shared" si="254"/>
        <v>9.1038082191780825E-4</v>
      </c>
      <c r="J821" s="129">
        <f t="shared" si="255"/>
        <v>1</v>
      </c>
      <c r="K821" s="129">
        <f t="shared" si="256"/>
        <v>1</v>
      </c>
      <c r="L821" s="129" t="str">
        <f t="shared" si="248"/>
        <v>No Growth</v>
      </c>
      <c r="M821" t="s">
        <v>3130</v>
      </c>
      <c r="N821" s="129"/>
      <c r="O821" s="129"/>
      <c r="P821" s="129"/>
      <c r="Q821" s="129"/>
      <c r="R821" s="129" t="s">
        <v>56</v>
      </c>
      <c r="S821" s="129"/>
      <c r="T821" s="129"/>
      <c r="U821" s="129" t="str">
        <f>VLOOKUP(C821,'Surrogate NP'!A:B,2,FALSE)</f>
        <v>No Growth</v>
      </c>
      <c r="V821" t="str">
        <f t="shared" si="247"/>
        <v>MD-Prince George'sNo Growth</v>
      </c>
      <c r="W821">
        <f>VLOOKUP(V821,'NP Surrogates-Update 4.7'!A:C,2,FALSE)</f>
        <v>1</v>
      </c>
      <c r="X821">
        <f>VLOOKUP(V821,'NP Surrogates-Update 4.7'!A:C,3,FALSE)</f>
        <v>1</v>
      </c>
      <c r="Y821" t="s">
        <v>3049</v>
      </c>
    </row>
    <row r="822" spans="1:25" hidden="1" outlineLevel="2" x14ac:dyDescent="0.3">
      <c r="A822" s="129" t="s">
        <v>218</v>
      </c>
      <c r="B822" s="129" t="s">
        <v>16</v>
      </c>
      <c r="C822">
        <v>2810001002</v>
      </c>
      <c r="D822" s="129">
        <v>2.6221320000000001</v>
      </c>
      <c r="E822" s="129">
        <f t="shared" si="249"/>
        <v>2.6221320000000001</v>
      </c>
      <c r="F822" s="129">
        <f t="shared" si="250"/>
        <v>2.6221320000000001</v>
      </c>
      <c r="G822" s="206">
        <v>7.1839232876712332E-3</v>
      </c>
      <c r="H822" s="129">
        <f t="shared" si="253"/>
        <v>7.1839232876712332E-3</v>
      </c>
      <c r="I822" s="129">
        <f t="shared" si="254"/>
        <v>7.1839232876712332E-3</v>
      </c>
      <c r="J822" s="129">
        <f t="shared" si="255"/>
        <v>1</v>
      </c>
      <c r="K822" s="129">
        <f t="shared" si="256"/>
        <v>1</v>
      </c>
      <c r="L822" s="129" t="str">
        <f t="shared" si="248"/>
        <v>No Growth</v>
      </c>
      <c r="M822" t="s">
        <v>3130</v>
      </c>
      <c r="N822" s="129"/>
      <c r="O822" s="129"/>
      <c r="P822" s="129"/>
      <c r="Q822" s="129"/>
      <c r="R822" s="129" t="s">
        <v>56</v>
      </c>
      <c r="S822" s="129"/>
      <c r="T822" s="129"/>
      <c r="U822" s="129" t="str">
        <f>VLOOKUP(C822,'Surrogate NP'!A:B,2,FALSE)</f>
        <v>No Growth</v>
      </c>
      <c r="V822" t="str">
        <f t="shared" si="247"/>
        <v>MD-Prince George'sNo Growth</v>
      </c>
      <c r="W822">
        <f>VLOOKUP(V822,'NP Surrogates-Update 4.7'!A:C,2,FALSE)</f>
        <v>1</v>
      </c>
      <c r="X822">
        <f>VLOOKUP(V822,'NP Surrogates-Update 4.7'!A:C,3,FALSE)</f>
        <v>1</v>
      </c>
      <c r="Y822" t="s">
        <v>3049</v>
      </c>
    </row>
    <row r="823" spans="1:25" hidden="1" outlineLevel="2" x14ac:dyDescent="0.3">
      <c r="A823" s="129" t="s">
        <v>218</v>
      </c>
      <c r="B823" s="129" t="s">
        <v>16</v>
      </c>
      <c r="C823">
        <v>2610030000</v>
      </c>
      <c r="D823" s="129">
        <v>5.2829480000000002</v>
      </c>
      <c r="E823" s="129">
        <f t="shared" si="249"/>
        <v>5.2829480000000002</v>
      </c>
      <c r="F823" s="129">
        <f t="shared" si="250"/>
        <v>5.2829480000000002</v>
      </c>
      <c r="G823" s="129">
        <v>1.4473830136986301E-2</v>
      </c>
      <c r="H823" s="129">
        <f t="shared" si="253"/>
        <v>1.4473830136986301E-2</v>
      </c>
      <c r="I823" s="129">
        <f t="shared" si="254"/>
        <v>1.4473830136986301E-2</v>
      </c>
      <c r="J823" s="129">
        <f t="shared" si="255"/>
        <v>1</v>
      </c>
      <c r="K823" s="129">
        <f t="shared" si="256"/>
        <v>1</v>
      </c>
      <c r="L823" s="129" t="str">
        <f t="shared" si="248"/>
        <v>No Growth</v>
      </c>
      <c r="M823" s="129" t="s">
        <v>50</v>
      </c>
      <c r="N823" s="129" t="s">
        <v>209</v>
      </c>
      <c r="O823" s="129" t="s">
        <v>365</v>
      </c>
      <c r="P823" s="129" t="s">
        <v>162</v>
      </c>
      <c r="Q823" s="129" t="s">
        <v>373</v>
      </c>
      <c r="R823" s="129" t="s">
        <v>56</v>
      </c>
      <c r="S823" s="129"/>
      <c r="T823" s="129"/>
      <c r="U823" s="129" t="str">
        <f>VLOOKUP(C823,'Surrogate NP'!A:B,2,FALSE)</f>
        <v>No Growth</v>
      </c>
      <c r="V823" t="str">
        <f t="shared" si="247"/>
        <v>MD-Prince George'sNo Growth</v>
      </c>
      <c r="W823">
        <f>VLOOKUP(V823,'NP Surrogates-Update 4.7'!A:C,2,FALSE)</f>
        <v>1</v>
      </c>
      <c r="X823">
        <f>VLOOKUP(V823,'NP Surrogates-Update 4.7'!A:C,3,FALSE)</f>
        <v>1</v>
      </c>
      <c r="Y823" t="s">
        <v>3049</v>
      </c>
    </row>
    <row r="824" spans="1:25" hidden="1" outlineLevel="2" x14ac:dyDescent="0.3">
      <c r="A824" s="129" t="s">
        <v>218</v>
      </c>
      <c r="B824" s="129" t="s">
        <v>16</v>
      </c>
      <c r="C824">
        <v>2630020000</v>
      </c>
      <c r="D824" s="129">
        <v>7.0664749999999996</v>
      </c>
      <c r="E824" s="129">
        <f t="shared" si="249"/>
        <v>7.6372720386963273</v>
      </c>
      <c r="F824" s="129">
        <f t="shared" si="250"/>
        <v>7.9825685096400578</v>
      </c>
      <c r="G824" s="129">
        <v>2.71042876712329E-2</v>
      </c>
      <c r="H824" s="129">
        <f t="shared" si="253"/>
        <v>2.9293646175821558E-2</v>
      </c>
      <c r="I824" s="129">
        <f t="shared" si="254"/>
        <v>3.0618070995879702E-2</v>
      </c>
      <c r="J824" s="129">
        <f t="shared" si="255"/>
        <v>1.0807753566942964</v>
      </c>
      <c r="K824" s="129">
        <f t="shared" si="256"/>
        <v>1.1296393901683737</v>
      </c>
      <c r="L824" s="129" t="str">
        <f t="shared" si="248"/>
        <v>Household</v>
      </c>
      <c r="M824" s="129" t="s">
        <v>50</v>
      </c>
      <c r="N824" s="129" t="s">
        <v>209</v>
      </c>
      <c r="O824" s="129" t="s">
        <v>210</v>
      </c>
      <c r="P824" s="129" t="s">
        <v>211</v>
      </c>
      <c r="Q824" s="129" t="s">
        <v>212</v>
      </c>
      <c r="R824" s="129" t="s">
        <v>56</v>
      </c>
      <c r="S824" s="129"/>
      <c r="T824" s="129"/>
      <c r="U824" s="129" t="str">
        <f>VLOOKUP(C824,'Surrogate NP'!A:B,2,FALSE)</f>
        <v>Household</v>
      </c>
      <c r="V824" t="str">
        <f t="shared" si="247"/>
        <v>MD-Prince George'sHousehold</v>
      </c>
      <c r="W824">
        <f>VLOOKUP(V824,'NP Surrogates-Update 4.7'!A:C,2,FALSE)</f>
        <v>1.0807753566942964</v>
      </c>
      <c r="X824">
        <f>VLOOKUP(V824,'NP Surrogates-Update 4.7'!A:C,3,FALSE)</f>
        <v>1.1296393901683737</v>
      </c>
      <c r="Y824" t="s">
        <v>3054</v>
      </c>
    </row>
    <row r="825" spans="1:25" ht="15" outlineLevel="1" collapsed="1" thickBot="1" x14ac:dyDescent="0.35">
      <c r="A825" s="132" t="s">
        <v>3005</v>
      </c>
      <c r="B825" s="129"/>
      <c r="D825" s="129">
        <f t="shared" ref="D825:I825" si="257">SUBTOTAL(9,D708:D824)</f>
        <v>7738.5882003649331</v>
      </c>
      <c r="E825" s="129">
        <f t="shared" si="257"/>
        <v>8185.4011699834718</v>
      </c>
      <c r="F825" s="129">
        <f t="shared" si="257"/>
        <v>8461.3582805455189</v>
      </c>
      <c r="G825" s="129">
        <f t="shared" si="257"/>
        <v>24.801220064400056</v>
      </c>
      <c r="H825" s="129">
        <f t="shared" si="257"/>
        <v>25.703591909699785</v>
      </c>
      <c r="I825" s="129">
        <f t="shared" si="257"/>
        <v>25.899430611393537</v>
      </c>
      <c r="J825" s="129"/>
      <c r="K825" s="129"/>
      <c r="L825" s="129"/>
      <c r="M825" s="129"/>
      <c r="N825" s="129"/>
      <c r="O825" s="129"/>
      <c r="P825" s="129"/>
      <c r="Q825" s="129"/>
      <c r="R825" s="129"/>
      <c r="S825" s="129"/>
      <c r="T825" s="129"/>
      <c r="U825" s="129"/>
    </row>
    <row r="826" spans="1:25" ht="15" thickBot="1" x14ac:dyDescent="0.35">
      <c r="A826" s="138" t="s">
        <v>1240</v>
      </c>
      <c r="B826" s="135" t="s">
        <v>16</v>
      </c>
      <c r="C826" s="140"/>
      <c r="D826" s="135">
        <f t="shared" ref="D826:I826" si="258">SUBTOTAL(9,D252:D824)</f>
        <v>21175.932580983826</v>
      </c>
      <c r="E826" s="135">
        <f t="shared" si="258"/>
        <v>22564.17774572302</v>
      </c>
      <c r="F826" s="139">
        <f t="shared" si="258"/>
        <v>23323.735374958847</v>
      </c>
      <c r="G826" s="139">
        <f t="shared" si="258"/>
        <v>65.439828303911725</v>
      </c>
      <c r="H826" s="139">
        <f t="shared" si="258"/>
        <v>68.380241295687782</v>
      </c>
      <c r="I826" s="139">
        <f t="shared" si="258"/>
        <v>69.75403742405183</v>
      </c>
      <c r="J826" s="132"/>
      <c r="K826" s="132"/>
      <c r="L826" s="132"/>
      <c r="M826" s="129"/>
      <c r="N826" s="129"/>
      <c r="O826" s="129"/>
      <c r="P826" s="129"/>
      <c r="Q826" s="129"/>
      <c r="R826" s="129"/>
      <c r="S826" s="129"/>
      <c r="T826" s="129"/>
      <c r="U826" s="129"/>
    </row>
    <row r="830" spans="1:25" ht="15" thickBot="1" x14ac:dyDescent="0.35"/>
    <row r="831" spans="1:25" ht="15" thickBot="1" x14ac:dyDescent="0.35">
      <c r="A831" s="134" t="s">
        <v>1240</v>
      </c>
      <c r="B831" s="136" t="s">
        <v>3022</v>
      </c>
      <c r="C831" s="140"/>
      <c r="D831" s="136">
        <f t="shared" ref="D831:I831" si="259">D248+D826</f>
        <v>25909.056221467537</v>
      </c>
      <c r="E831" s="136">
        <f t="shared" si="259"/>
        <v>27638.689329119778</v>
      </c>
      <c r="F831" s="136">
        <f t="shared" si="259"/>
        <v>28578.497118309388</v>
      </c>
      <c r="G831" s="136">
        <f t="shared" si="259"/>
        <v>77.367634606732437</v>
      </c>
      <c r="H831" s="136">
        <f t="shared" si="259"/>
        <v>81.101974078714591</v>
      </c>
      <c r="I831" s="137">
        <f t="shared" si="259"/>
        <v>82.898355823347515</v>
      </c>
      <c r="J831" s="3"/>
      <c r="K831" s="3"/>
      <c r="L831" s="3"/>
    </row>
  </sheetData>
  <autoFilter ref="A251:R826" xr:uid="{275E9B49-D686-41DF-AA82-6642FDA35755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A439D-65E9-4651-8C80-0E9F8FD92DAB}">
  <dimension ref="A1:Q184"/>
  <sheetViews>
    <sheetView zoomScaleNormal="100" workbookViewId="0">
      <selection activeCell="F31" sqref="F31"/>
    </sheetView>
  </sheetViews>
  <sheetFormatPr defaultRowHeight="14.4" x14ac:dyDescent="0.3"/>
  <cols>
    <col min="1" max="1" width="25" customWidth="1"/>
    <col min="7" max="7" width="16.88671875" customWidth="1"/>
  </cols>
  <sheetData>
    <row r="1" spans="1:17" x14ac:dyDescent="0.3">
      <c r="A1" t="s">
        <v>3403</v>
      </c>
      <c r="B1" t="s">
        <v>3123</v>
      </c>
      <c r="C1" t="s">
        <v>3124</v>
      </c>
      <c r="G1" t="s">
        <v>3004</v>
      </c>
      <c r="H1" t="s">
        <v>3048</v>
      </c>
      <c r="P1" t="s">
        <v>3123</v>
      </c>
      <c r="Q1" t="s">
        <v>3124</v>
      </c>
    </row>
    <row r="2" spans="1:17" x14ac:dyDescent="0.3">
      <c r="A2" t="s">
        <v>3404</v>
      </c>
      <c r="B2">
        <v>1.0717053327861332</v>
      </c>
      <c r="C2">
        <v>1.0941988750211236</v>
      </c>
      <c r="G2">
        <v>2275001000</v>
      </c>
      <c r="H2" t="s">
        <v>3050</v>
      </c>
      <c r="P2">
        <v>1.0781186314461408</v>
      </c>
      <c r="Q2">
        <v>1.1360827524064268</v>
      </c>
    </row>
    <row r="3" spans="1:17" x14ac:dyDescent="0.3">
      <c r="A3" t="s">
        <v>3405</v>
      </c>
      <c r="B3">
        <v>1.1901345613926138</v>
      </c>
      <c r="C3">
        <v>1.2607033014443205</v>
      </c>
      <c r="G3">
        <v>2275020000</v>
      </c>
      <c r="H3" t="s">
        <v>3050</v>
      </c>
      <c r="P3">
        <v>1.1901345613926066</v>
      </c>
      <c r="Q3">
        <v>1.276009373866259</v>
      </c>
    </row>
    <row r="4" spans="1:17" x14ac:dyDescent="0.3">
      <c r="A4" t="s">
        <v>3406</v>
      </c>
      <c r="B4">
        <v>1.1641130653464411</v>
      </c>
      <c r="C4">
        <v>1.2555086048546673</v>
      </c>
      <c r="G4">
        <v>2275050011</v>
      </c>
      <c r="H4" t="s">
        <v>3050</v>
      </c>
      <c r="P4">
        <v>1.1641130653464489</v>
      </c>
      <c r="Q4">
        <v>1.2746261243860761</v>
      </c>
    </row>
    <row r="5" spans="1:17" x14ac:dyDescent="0.3">
      <c r="A5" t="s">
        <v>3407</v>
      </c>
      <c r="B5">
        <v>1.0822577125548798</v>
      </c>
      <c r="C5">
        <v>1.1254828731122657</v>
      </c>
      <c r="G5">
        <v>2275050012</v>
      </c>
      <c r="H5" t="s">
        <v>3050</v>
      </c>
      <c r="P5">
        <v>1.08225771255488</v>
      </c>
      <c r="Q5">
        <v>1.1336222778579337</v>
      </c>
    </row>
    <row r="6" spans="1:17" x14ac:dyDescent="0.3">
      <c r="A6" t="s">
        <v>3408</v>
      </c>
      <c r="B6">
        <v>1.0807753566942964</v>
      </c>
      <c r="C6">
        <v>1.1296393901683737</v>
      </c>
      <c r="G6">
        <v>2275060011</v>
      </c>
      <c r="H6" t="s">
        <v>3050</v>
      </c>
      <c r="P6">
        <v>1.0807753566942875</v>
      </c>
      <c r="Q6">
        <v>1.1380551957825262</v>
      </c>
    </row>
    <row r="7" spans="1:17" x14ac:dyDescent="0.3">
      <c r="A7" t="s">
        <v>3409</v>
      </c>
      <c r="B7">
        <v>1.0426851482954702</v>
      </c>
      <c r="C7">
        <v>1.0572281391746758</v>
      </c>
      <c r="G7">
        <v>2275060012</v>
      </c>
      <c r="H7" t="s">
        <v>3050</v>
      </c>
      <c r="P7">
        <v>1.0831151435766215</v>
      </c>
      <c r="Q7">
        <v>1.1397753888991513</v>
      </c>
    </row>
    <row r="8" spans="1:17" x14ac:dyDescent="0.3">
      <c r="A8" t="s">
        <v>3410</v>
      </c>
      <c r="B8">
        <v>1.1538180515174046</v>
      </c>
      <c r="C8">
        <v>1.2191456407227705</v>
      </c>
      <c r="G8">
        <v>2275070000</v>
      </c>
      <c r="H8" t="s">
        <v>3052</v>
      </c>
      <c r="P8">
        <v>1.1538180515174039</v>
      </c>
      <c r="Q8">
        <v>1.2340004598726142</v>
      </c>
    </row>
    <row r="9" spans="1:17" x14ac:dyDescent="0.3">
      <c r="A9" t="s">
        <v>3411</v>
      </c>
      <c r="B9">
        <v>1.1642434590518702</v>
      </c>
      <c r="C9">
        <v>1.2562187972033161</v>
      </c>
      <c r="G9">
        <v>2102001000</v>
      </c>
      <c r="H9" t="s">
        <v>3049</v>
      </c>
      <c r="P9">
        <v>1.1642434590518711</v>
      </c>
      <c r="Q9">
        <v>1.2754593772319553</v>
      </c>
    </row>
    <row r="10" spans="1:17" x14ac:dyDescent="0.3">
      <c r="A10" t="s">
        <v>3412</v>
      </c>
      <c r="B10">
        <v>1.0583627788491754</v>
      </c>
      <c r="C10">
        <v>1.0918242125602675</v>
      </c>
      <c r="G10">
        <v>2102002000</v>
      </c>
      <c r="H10" t="s">
        <v>3049</v>
      </c>
      <c r="P10">
        <v>1.0583627788491723</v>
      </c>
      <c r="Q10">
        <v>1.0985015826088478</v>
      </c>
    </row>
    <row r="11" spans="1:17" x14ac:dyDescent="0.3">
      <c r="A11" t="s">
        <v>3413</v>
      </c>
      <c r="B11">
        <v>1.0745673584180946</v>
      </c>
      <c r="C11">
        <v>1.1211792575445925</v>
      </c>
      <c r="G11">
        <v>2102004001</v>
      </c>
      <c r="H11" t="s">
        <v>3049</v>
      </c>
      <c r="P11">
        <v>1.074567358418087</v>
      </c>
      <c r="Q11">
        <v>1.129547333640583</v>
      </c>
    </row>
    <row r="12" spans="1:17" x14ac:dyDescent="0.3">
      <c r="A12" t="s">
        <v>3414</v>
      </c>
      <c r="B12">
        <v>1.0339308317341065</v>
      </c>
      <c r="C12">
        <v>1.0518639500224574</v>
      </c>
      <c r="G12">
        <v>2102004002</v>
      </c>
      <c r="H12" t="s">
        <v>3049</v>
      </c>
      <c r="P12">
        <v>1.0952962356895914</v>
      </c>
      <c r="Q12">
        <v>1.1552912695181694</v>
      </c>
    </row>
    <row r="13" spans="1:17" x14ac:dyDescent="0.3">
      <c r="A13" t="s">
        <v>3415</v>
      </c>
      <c r="B13">
        <v>1.1494562546354627</v>
      </c>
      <c r="C13">
        <v>1.2365582750270308</v>
      </c>
      <c r="G13">
        <v>2102006000</v>
      </c>
      <c r="H13" t="s">
        <v>3049</v>
      </c>
      <c r="P13">
        <v>1.1494562546354561</v>
      </c>
      <c r="Q13">
        <v>1.2517134457460883</v>
      </c>
    </row>
    <row r="14" spans="1:17" x14ac:dyDescent="0.3">
      <c r="A14" t="s">
        <v>3416</v>
      </c>
      <c r="B14">
        <v>1.1441294512813505</v>
      </c>
      <c r="C14">
        <v>1.2247937540008487</v>
      </c>
      <c r="G14">
        <v>2102007000</v>
      </c>
      <c r="H14" t="s">
        <v>3049</v>
      </c>
      <c r="P14">
        <v>1.14412945128135</v>
      </c>
      <c r="Q14">
        <v>1.2415901260851749</v>
      </c>
    </row>
    <row r="15" spans="1:17" x14ac:dyDescent="0.3">
      <c r="A15" t="s">
        <v>3417</v>
      </c>
      <c r="B15">
        <v>1.0977892034918355</v>
      </c>
      <c r="C15">
        <v>1.1427409443629737</v>
      </c>
      <c r="G15">
        <v>2102008000</v>
      </c>
      <c r="H15" t="s">
        <v>3049</v>
      </c>
      <c r="P15">
        <v>1.0977892034918413</v>
      </c>
      <c r="Q15">
        <v>1.1517317675091481</v>
      </c>
    </row>
    <row r="16" spans="1:17" x14ac:dyDescent="0.3">
      <c r="A16" t="s">
        <v>3418</v>
      </c>
      <c r="B16">
        <v>1.0691583039570396</v>
      </c>
      <c r="C16">
        <v>1.1120864021452579</v>
      </c>
      <c r="G16">
        <v>2102011000</v>
      </c>
      <c r="H16" t="s">
        <v>3049</v>
      </c>
      <c r="P16">
        <v>1.0691583039570396</v>
      </c>
      <c r="Q16">
        <v>1.1205491832845575</v>
      </c>
    </row>
    <row r="17" spans="1:8" x14ac:dyDescent="0.3">
      <c r="A17" t="s">
        <v>3398</v>
      </c>
      <c r="B17">
        <v>1</v>
      </c>
      <c r="C17">
        <v>1</v>
      </c>
      <c r="G17">
        <v>2103001000</v>
      </c>
      <c r="H17" t="s">
        <v>3053</v>
      </c>
    </row>
    <row r="18" spans="1:8" x14ac:dyDescent="0.3">
      <c r="A18" t="s">
        <v>3399</v>
      </c>
      <c r="B18">
        <v>1</v>
      </c>
      <c r="C18">
        <v>1</v>
      </c>
      <c r="G18">
        <v>2103002000</v>
      </c>
      <c r="H18" t="s">
        <v>3053</v>
      </c>
    </row>
    <row r="19" spans="1:8" x14ac:dyDescent="0.3">
      <c r="A19" t="s">
        <v>3400</v>
      </c>
      <c r="B19">
        <v>1</v>
      </c>
      <c r="C19">
        <v>1</v>
      </c>
      <c r="G19">
        <v>2103004001</v>
      </c>
      <c r="H19" t="s">
        <v>3053</v>
      </c>
    </row>
    <row r="20" spans="1:8" x14ac:dyDescent="0.3">
      <c r="A20" t="s">
        <v>3401</v>
      </c>
      <c r="B20">
        <v>1</v>
      </c>
      <c r="C20">
        <v>1</v>
      </c>
      <c r="G20">
        <v>2103004002</v>
      </c>
      <c r="H20" t="s">
        <v>3053</v>
      </c>
    </row>
    <row r="21" spans="1:8" x14ac:dyDescent="0.3">
      <c r="A21" t="s">
        <v>3402</v>
      </c>
      <c r="B21">
        <v>1</v>
      </c>
      <c r="C21">
        <v>1</v>
      </c>
      <c r="G21">
        <v>2103006000</v>
      </c>
      <c r="H21" t="s">
        <v>3053</v>
      </c>
    </row>
    <row r="22" spans="1:8" x14ac:dyDescent="0.3">
      <c r="A22" t="s">
        <v>3424</v>
      </c>
      <c r="B22" s="129">
        <v>0.97264300000000004</v>
      </c>
      <c r="C22">
        <v>0.94819200000000003</v>
      </c>
      <c r="G22">
        <v>2103007000</v>
      </c>
      <c r="H22" t="s">
        <v>3053</v>
      </c>
    </row>
    <row r="23" spans="1:8" x14ac:dyDescent="0.3">
      <c r="A23" t="s">
        <v>3425</v>
      </c>
      <c r="B23" s="129">
        <v>0.97264300000000004</v>
      </c>
      <c r="C23">
        <v>0.94819200000000003</v>
      </c>
      <c r="G23">
        <v>2103008000</v>
      </c>
      <c r="H23" t="s">
        <v>3053</v>
      </c>
    </row>
    <row r="24" spans="1:8" x14ac:dyDescent="0.3">
      <c r="A24" t="s">
        <v>3426</v>
      </c>
      <c r="B24" s="129">
        <v>0.97264300000000004</v>
      </c>
      <c r="C24">
        <v>0.94819200000000003</v>
      </c>
      <c r="G24">
        <v>2103011000</v>
      </c>
      <c r="H24" t="s">
        <v>3053</v>
      </c>
    </row>
    <row r="25" spans="1:8" x14ac:dyDescent="0.3">
      <c r="A25" t="s">
        <v>3427</v>
      </c>
      <c r="B25" s="129">
        <v>0.97264300000000004</v>
      </c>
      <c r="C25">
        <v>0.94819200000000003</v>
      </c>
      <c r="G25">
        <v>2104004000</v>
      </c>
      <c r="H25" t="s">
        <v>3054</v>
      </c>
    </row>
    <row r="26" spans="1:8" x14ac:dyDescent="0.3">
      <c r="A26" t="s">
        <v>3428</v>
      </c>
      <c r="B26" s="129">
        <v>0.97264300000000004</v>
      </c>
      <c r="C26">
        <v>0.94819200000000003</v>
      </c>
      <c r="G26">
        <v>2104006000</v>
      </c>
      <c r="H26" t="s">
        <v>3054</v>
      </c>
    </row>
    <row r="27" spans="1:8" x14ac:dyDescent="0.3">
      <c r="G27">
        <v>2104007000</v>
      </c>
      <c r="H27" t="s">
        <v>3054</v>
      </c>
    </row>
    <row r="28" spans="1:8" x14ac:dyDescent="0.3">
      <c r="G28">
        <v>2104008100</v>
      </c>
      <c r="H28" t="s">
        <v>3054</v>
      </c>
    </row>
    <row r="29" spans="1:8" x14ac:dyDescent="0.3">
      <c r="G29">
        <v>2104008210</v>
      </c>
      <c r="H29" t="s">
        <v>3054</v>
      </c>
    </row>
    <row r="30" spans="1:8" x14ac:dyDescent="0.3">
      <c r="G30">
        <v>2104008220</v>
      </c>
      <c r="H30" t="s">
        <v>3054</v>
      </c>
    </row>
    <row r="31" spans="1:8" x14ac:dyDescent="0.3">
      <c r="G31">
        <v>2104008230</v>
      </c>
      <c r="H31" t="s">
        <v>3054</v>
      </c>
    </row>
    <row r="32" spans="1:8" x14ac:dyDescent="0.3">
      <c r="G32">
        <v>2104008310</v>
      </c>
      <c r="H32" t="s">
        <v>3054</v>
      </c>
    </row>
    <row r="33" spans="7:8" x14ac:dyDescent="0.3">
      <c r="G33">
        <v>2104008320</v>
      </c>
      <c r="H33" t="s">
        <v>3054</v>
      </c>
    </row>
    <row r="34" spans="7:8" x14ac:dyDescent="0.3">
      <c r="G34">
        <v>2104008330</v>
      </c>
      <c r="H34" t="s">
        <v>3054</v>
      </c>
    </row>
    <row r="35" spans="7:8" x14ac:dyDescent="0.3">
      <c r="G35">
        <v>2104008400</v>
      </c>
      <c r="H35" t="s">
        <v>3054</v>
      </c>
    </row>
    <row r="36" spans="7:8" x14ac:dyDescent="0.3">
      <c r="G36">
        <v>2104008510</v>
      </c>
      <c r="H36" t="s">
        <v>3054</v>
      </c>
    </row>
    <row r="37" spans="7:8" x14ac:dyDescent="0.3">
      <c r="G37">
        <v>2104008530</v>
      </c>
      <c r="H37" t="s">
        <v>3054</v>
      </c>
    </row>
    <row r="38" spans="7:8" x14ac:dyDescent="0.3">
      <c r="G38">
        <v>2104008610</v>
      </c>
      <c r="H38" t="s">
        <v>3054</v>
      </c>
    </row>
    <row r="39" spans="7:8" x14ac:dyDescent="0.3">
      <c r="G39">
        <v>2104008620</v>
      </c>
      <c r="H39" t="s">
        <v>3054</v>
      </c>
    </row>
    <row r="40" spans="7:8" x14ac:dyDescent="0.3">
      <c r="G40">
        <v>2104008630</v>
      </c>
      <c r="H40" t="s">
        <v>3054</v>
      </c>
    </row>
    <row r="41" spans="7:8" x14ac:dyDescent="0.3">
      <c r="G41">
        <v>2104008700</v>
      </c>
      <c r="H41" t="s">
        <v>3054</v>
      </c>
    </row>
    <row r="42" spans="7:8" x14ac:dyDescent="0.3">
      <c r="G42">
        <v>2104009000</v>
      </c>
      <c r="H42" t="s">
        <v>3054</v>
      </c>
    </row>
    <row r="43" spans="7:8" x14ac:dyDescent="0.3">
      <c r="G43">
        <v>2104011000</v>
      </c>
      <c r="H43" t="s">
        <v>3054</v>
      </c>
    </row>
    <row r="44" spans="7:8" x14ac:dyDescent="0.3">
      <c r="G44">
        <v>2302002100</v>
      </c>
      <c r="H44" t="s">
        <v>3053</v>
      </c>
    </row>
    <row r="45" spans="7:8" x14ac:dyDescent="0.3">
      <c r="G45">
        <v>2302002200</v>
      </c>
      <c r="H45" t="s">
        <v>3053</v>
      </c>
    </row>
    <row r="46" spans="7:8" x14ac:dyDescent="0.3">
      <c r="G46">
        <v>2302003000</v>
      </c>
      <c r="H46" t="s">
        <v>3053</v>
      </c>
    </row>
    <row r="47" spans="7:8" x14ac:dyDescent="0.3">
      <c r="G47">
        <v>2302003100</v>
      </c>
      <c r="H47" t="s">
        <v>3053</v>
      </c>
    </row>
    <row r="48" spans="7:8" x14ac:dyDescent="0.3">
      <c r="G48">
        <v>2302003200</v>
      </c>
      <c r="H48" t="s">
        <v>3053</v>
      </c>
    </row>
    <row r="49" spans="7:8" x14ac:dyDescent="0.3">
      <c r="G49">
        <v>2302050000</v>
      </c>
      <c r="H49" t="s">
        <v>3053</v>
      </c>
    </row>
    <row r="50" spans="7:8" x14ac:dyDescent="0.3">
      <c r="G50">
        <v>2302070005</v>
      </c>
      <c r="H50" t="s">
        <v>3051</v>
      </c>
    </row>
    <row r="51" spans="7:8" x14ac:dyDescent="0.3">
      <c r="G51">
        <v>2302070010</v>
      </c>
      <c r="H51" t="s">
        <v>3051</v>
      </c>
    </row>
    <row r="52" spans="7:8" x14ac:dyDescent="0.3">
      <c r="G52">
        <v>2401001000</v>
      </c>
      <c r="H52" t="s">
        <v>3051</v>
      </c>
    </row>
    <row r="53" spans="7:8" x14ac:dyDescent="0.3">
      <c r="G53">
        <v>2401005000</v>
      </c>
      <c r="H53" t="s">
        <v>3053</v>
      </c>
    </row>
    <row r="54" spans="7:8" x14ac:dyDescent="0.3">
      <c r="G54">
        <v>2401008000</v>
      </c>
      <c r="H54" t="s">
        <v>3053</v>
      </c>
    </row>
    <row r="55" spans="7:8" x14ac:dyDescent="0.3">
      <c r="G55">
        <v>2401015000</v>
      </c>
      <c r="H55" t="s">
        <v>3053</v>
      </c>
    </row>
    <row r="56" spans="7:8" x14ac:dyDescent="0.3">
      <c r="G56">
        <v>2401020000</v>
      </c>
      <c r="H56" t="s">
        <v>3053</v>
      </c>
    </row>
    <row r="57" spans="7:8" x14ac:dyDescent="0.3">
      <c r="G57">
        <v>2401025000</v>
      </c>
      <c r="H57" t="s">
        <v>3053</v>
      </c>
    </row>
    <row r="58" spans="7:8" x14ac:dyDescent="0.3">
      <c r="G58">
        <v>2401040000</v>
      </c>
      <c r="H58" t="s">
        <v>3053</v>
      </c>
    </row>
    <row r="59" spans="7:8" x14ac:dyDescent="0.3">
      <c r="G59">
        <v>2401055000</v>
      </c>
      <c r="H59" t="s">
        <v>3053</v>
      </c>
    </row>
    <row r="60" spans="7:8" x14ac:dyDescent="0.3">
      <c r="G60">
        <v>2401065000</v>
      </c>
      <c r="H60" t="s">
        <v>3053</v>
      </c>
    </row>
    <row r="61" spans="7:8" x14ac:dyDescent="0.3">
      <c r="G61">
        <v>2401070000</v>
      </c>
      <c r="H61" t="s">
        <v>3053</v>
      </c>
    </row>
    <row r="62" spans="7:8" x14ac:dyDescent="0.3">
      <c r="G62">
        <v>2401075000</v>
      </c>
      <c r="H62" t="s">
        <v>3053</v>
      </c>
    </row>
    <row r="63" spans="7:8" x14ac:dyDescent="0.3">
      <c r="G63">
        <v>2401080000</v>
      </c>
      <c r="H63" t="s">
        <v>3053</v>
      </c>
    </row>
    <row r="64" spans="7:8" x14ac:dyDescent="0.3">
      <c r="G64">
        <v>2401085000</v>
      </c>
      <c r="H64" t="s">
        <v>3053</v>
      </c>
    </row>
    <row r="65" spans="7:8" x14ac:dyDescent="0.3">
      <c r="G65">
        <v>2401090000</v>
      </c>
      <c r="H65" t="s">
        <v>3053</v>
      </c>
    </row>
    <row r="66" spans="7:8" x14ac:dyDescent="0.3">
      <c r="G66">
        <v>2401100000</v>
      </c>
      <c r="H66" t="s">
        <v>3051</v>
      </c>
    </row>
    <row r="67" spans="7:8" x14ac:dyDescent="0.3">
      <c r="G67">
        <v>2401200000</v>
      </c>
      <c r="H67" t="s">
        <v>3051</v>
      </c>
    </row>
    <row r="68" spans="7:8" x14ac:dyDescent="0.3">
      <c r="G68">
        <v>2415000000</v>
      </c>
      <c r="H68" t="s">
        <v>3053</v>
      </c>
    </row>
    <row r="69" spans="7:8" x14ac:dyDescent="0.3">
      <c r="G69">
        <v>2420000000</v>
      </c>
      <c r="H69" t="s">
        <v>3051</v>
      </c>
    </row>
    <row r="70" spans="7:8" x14ac:dyDescent="0.3">
      <c r="G70">
        <v>2425000000</v>
      </c>
      <c r="H70" t="s">
        <v>3051</v>
      </c>
    </row>
    <row r="71" spans="7:8" x14ac:dyDescent="0.3">
      <c r="G71">
        <v>2460030999</v>
      </c>
      <c r="H71" t="s">
        <v>3051</v>
      </c>
    </row>
    <row r="72" spans="7:8" x14ac:dyDescent="0.3">
      <c r="G72">
        <v>2460100000</v>
      </c>
      <c r="H72" t="s">
        <v>3051</v>
      </c>
    </row>
    <row r="73" spans="7:8" x14ac:dyDescent="0.3">
      <c r="G73">
        <v>2460200000</v>
      </c>
      <c r="H73" t="s">
        <v>3051</v>
      </c>
    </row>
    <row r="74" spans="7:8" x14ac:dyDescent="0.3">
      <c r="G74">
        <v>2460400000</v>
      </c>
      <c r="H74" t="s">
        <v>3051</v>
      </c>
    </row>
    <row r="75" spans="7:8" x14ac:dyDescent="0.3">
      <c r="G75">
        <v>2460500000</v>
      </c>
      <c r="H75" t="s">
        <v>3051</v>
      </c>
    </row>
    <row r="76" spans="7:8" x14ac:dyDescent="0.3">
      <c r="G76">
        <v>2460600000</v>
      </c>
      <c r="H76" t="s">
        <v>3051</v>
      </c>
    </row>
    <row r="77" spans="7:8" x14ac:dyDescent="0.3">
      <c r="G77">
        <v>2460800000</v>
      </c>
      <c r="H77" t="s">
        <v>3051</v>
      </c>
    </row>
    <row r="78" spans="7:8" x14ac:dyDescent="0.3">
      <c r="G78">
        <v>2460900000</v>
      </c>
      <c r="H78" t="s">
        <v>3051</v>
      </c>
    </row>
    <row r="79" spans="7:8" x14ac:dyDescent="0.3">
      <c r="G79">
        <v>2461021000</v>
      </c>
      <c r="H79" t="s">
        <v>3049</v>
      </c>
    </row>
    <row r="80" spans="7:8" x14ac:dyDescent="0.3">
      <c r="G80">
        <v>2461022000</v>
      </c>
      <c r="H80" t="s">
        <v>3049</v>
      </c>
    </row>
    <row r="81" spans="7:8" x14ac:dyDescent="0.3">
      <c r="G81">
        <v>2461025100</v>
      </c>
      <c r="H81" t="s">
        <v>3049</v>
      </c>
    </row>
    <row r="82" spans="7:8" x14ac:dyDescent="0.3">
      <c r="G82">
        <v>2461025200</v>
      </c>
      <c r="H82" t="s">
        <v>3049</v>
      </c>
    </row>
    <row r="83" spans="7:8" x14ac:dyDescent="0.3">
      <c r="G83">
        <v>2461850000</v>
      </c>
      <c r="H83" t="s">
        <v>3049</v>
      </c>
    </row>
    <row r="84" spans="7:8" x14ac:dyDescent="0.3">
      <c r="G84">
        <v>2501011011</v>
      </c>
      <c r="H84" t="s">
        <v>3055</v>
      </c>
    </row>
    <row r="85" spans="7:8" x14ac:dyDescent="0.3">
      <c r="G85">
        <v>2501011012</v>
      </c>
      <c r="H85" t="s">
        <v>3055</v>
      </c>
    </row>
    <row r="86" spans="7:8" x14ac:dyDescent="0.3">
      <c r="G86">
        <v>2501011014</v>
      </c>
      <c r="H86" t="s">
        <v>3055</v>
      </c>
    </row>
    <row r="87" spans="7:8" x14ac:dyDescent="0.3">
      <c r="G87">
        <v>2501012011</v>
      </c>
      <c r="H87" t="s">
        <v>3055</v>
      </c>
    </row>
    <row r="88" spans="7:8" x14ac:dyDescent="0.3">
      <c r="G88">
        <v>2501012012</v>
      </c>
      <c r="H88" t="s">
        <v>3055</v>
      </c>
    </row>
    <row r="89" spans="7:8" x14ac:dyDescent="0.3">
      <c r="G89">
        <v>2501012014</v>
      </c>
      <c r="H89" t="s">
        <v>3055</v>
      </c>
    </row>
    <row r="90" spans="7:8" x14ac:dyDescent="0.3">
      <c r="G90">
        <v>2501050120</v>
      </c>
      <c r="H90" t="s">
        <v>3055</v>
      </c>
    </row>
    <row r="91" spans="7:8" x14ac:dyDescent="0.3">
      <c r="G91">
        <v>2501055120</v>
      </c>
      <c r="H91" t="s">
        <v>3055</v>
      </c>
    </row>
    <row r="92" spans="7:8" x14ac:dyDescent="0.3">
      <c r="G92">
        <v>2501060051</v>
      </c>
      <c r="H92" t="s">
        <v>3055</v>
      </c>
    </row>
    <row r="93" spans="7:8" x14ac:dyDescent="0.3">
      <c r="G93">
        <v>2501060053</v>
      </c>
      <c r="H93" t="s">
        <v>3055</v>
      </c>
    </row>
    <row r="94" spans="7:8" x14ac:dyDescent="0.3">
      <c r="G94">
        <v>2501060100</v>
      </c>
      <c r="H94" t="s">
        <v>3056</v>
      </c>
    </row>
    <row r="95" spans="7:8" x14ac:dyDescent="0.3">
      <c r="G95">
        <v>2501060201</v>
      </c>
      <c r="H95" t="s">
        <v>3055</v>
      </c>
    </row>
    <row r="96" spans="7:8" x14ac:dyDescent="0.3">
      <c r="G96">
        <v>2501080050</v>
      </c>
      <c r="H96" t="s">
        <v>3049</v>
      </c>
    </row>
    <row r="97" spans="7:8" x14ac:dyDescent="0.3">
      <c r="G97">
        <v>2501080100</v>
      </c>
      <c r="H97" t="s">
        <v>3049</v>
      </c>
    </row>
    <row r="98" spans="7:8" x14ac:dyDescent="0.3">
      <c r="G98">
        <v>2505030120</v>
      </c>
      <c r="H98" t="s">
        <v>3055</v>
      </c>
    </row>
    <row r="99" spans="7:8" x14ac:dyDescent="0.3">
      <c r="G99">
        <v>2505040120</v>
      </c>
      <c r="H99" t="s">
        <v>3055</v>
      </c>
    </row>
    <row r="100" spans="7:8" x14ac:dyDescent="0.3">
      <c r="G100">
        <v>2601020000</v>
      </c>
      <c r="H100" t="s">
        <v>3049</v>
      </c>
    </row>
    <row r="101" spans="7:8" x14ac:dyDescent="0.3">
      <c r="G101">
        <v>2610000100</v>
      </c>
      <c r="H101" t="s">
        <v>3049</v>
      </c>
    </row>
    <row r="102" spans="7:8" x14ac:dyDescent="0.3">
      <c r="G102">
        <v>2610000400</v>
      </c>
      <c r="H102" t="s">
        <v>3049</v>
      </c>
    </row>
    <row r="103" spans="7:8" x14ac:dyDescent="0.3">
      <c r="G103">
        <v>2610000500</v>
      </c>
      <c r="H103" t="s">
        <v>3049</v>
      </c>
    </row>
    <row r="104" spans="7:8" x14ac:dyDescent="0.3">
      <c r="G104">
        <v>2610030000</v>
      </c>
      <c r="H104" t="s">
        <v>3049</v>
      </c>
    </row>
    <row r="105" spans="7:8" x14ac:dyDescent="0.3">
      <c r="G105">
        <v>2630020000</v>
      </c>
      <c r="H105" t="s">
        <v>3054</v>
      </c>
    </row>
    <row r="106" spans="7:8" x14ac:dyDescent="0.3">
      <c r="G106">
        <v>2680003000</v>
      </c>
      <c r="H106" t="s">
        <v>3054</v>
      </c>
    </row>
    <row r="107" spans="7:8" x14ac:dyDescent="0.3">
      <c r="G107">
        <v>2801500141</v>
      </c>
      <c r="H107" t="s">
        <v>3049</v>
      </c>
    </row>
    <row r="108" spans="7:8" x14ac:dyDescent="0.3">
      <c r="G108">
        <v>2801500150</v>
      </c>
      <c r="H108" t="s">
        <v>3049</v>
      </c>
    </row>
    <row r="109" spans="7:8" x14ac:dyDescent="0.3">
      <c r="G109">
        <v>2801500171</v>
      </c>
      <c r="H109" t="s">
        <v>3049</v>
      </c>
    </row>
    <row r="110" spans="7:8" x14ac:dyDescent="0.3">
      <c r="G110">
        <v>2801500262</v>
      </c>
      <c r="H110" t="s">
        <v>3049</v>
      </c>
    </row>
    <row r="111" spans="7:8" x14ac:dyDescent="0.3">
      <c r="G111">
        <v>2802004001</v>
      </c>
      <c r="H111" t="s">
        <v>3049</v>
      </c>
    </row>
    <row r="112" spans="7:8" x14ac:dyDescent="0.3">
      <c r="G112">
        <v>2802004002</v>
      </c>
      <c r="H112" t="s">
        <v>3049</v>
      </c>
    </row>
    <row r="113" spans="7:8" x14ac:dyDescent="0.3">
      <c r="G113">
        <v>2802004003</v>
      </c>
      <c r="H113" t="s">
        <v>3049</v>
      </c>
    </row>
    <row r="114" spans="7:8" x14ac:dyDescent="0.3">
      <c r="G114">
        <v>2805002000</v>
      </c>
      <c r="H114" t="s">
        <v>3049</v>
      </c>
    </row>
    <row r="115" spans="7:8" x14ac:dyDescent="0.3">
      <c r="G115">
        <v>2805007100</v>
      </c>
      <c r="H115" t="s">
        <v>3049</v>
      </c>
    </row>
    <row r="116" spans="7:8" x14ac:dyDescent="0.3">
      <c r="G116">
        <v>2805009100</v>
      </c>
      <c r="H116" t="s">
        <v>3049</v>
      </c>
    </row>
    <row r="117" spans="7:8" x14ac:dyDescent="0.3">
      <c r="G117">
        <v>2805010100</v>
      </c>
      <c r="H117" t="s">
        <v>3049</v>
      </c>
    </row>
    <row r="118" spans="7:8" x14ac:dyDescent="0.3">
      <c r="G118">
        <v>2805018000</v>
      </c>
      <c r="H118" t="s">
        <v>3049</v>
      </c>
    </row>
    <row r="119" spans="7:8" x14ac:dyDescent="0.3">
      <c r="G119">
        <v>2805025000</v>
      </c>
      <c r="H119" t="s">
        <v>3049</v>
      </c>
    </row>
    <row r="120" spans="7:8" x14ac:dyDescent="0.3">
      <c r="G120">
        <v>2805035000</v>
      </c>
      <c r="H120" t="s">
        <v>3049</v>
      </c>
    </row>
    <row r="121" spans="7:8" x14ac:dyDescent="0.3">
      <c r="G121">
        <v>2805040000</v>
      </c>
      <c r="H121" t="s">
        <v>3049</v>
      </c>
    </row>
    <row r="122" spans="7:8" x14ac:dyDescent="0.3">
      <c r="G122">
        <v>2805045000</v>
      </c>
      <c r="H122" t="s">
        <v>3049</v>
      </c>
    </row>
    <row r="123" spans="7:8" x14ac:dyDescent="0.3">
      <c r="G123">
        <v>2810005001</v>
      </c>
      <c r="H123" t="s">
        <v>3049</v>
      </c>
    </row>
    <row r="124" spans="7:8" x14ac:dyDescent="0.3">
      <c r="G124">
        <v>2810025000</v>
      </c>
      <c r="H124" t="s">
        <v>3051</v>
      </c>
    </row>
    <row r="125" spans="7:8" x14ac:dyDescent="0.3">
      <c r="G125">
        <v>2810060100</v>
      </c>
      <c r="H125" t="s">
        <v>3051</v>
      </c>
    </row>
    <row r="126" spans="7:8" x14ac:dyDescent="0.3">
      <c r="G126">
        <v>2811015001</v>
      </c>
      <c r="H126" t="s">
        <v>3049</v>
      </c>
    </row>
    <row r="127" spans="7:8" x14ac:dyDescent="0.3">
      <c r="G127">
        <v>2285002006</v>
      </c>
      <c r="H127" t="s">
        <v>3050</v>
      </c>
    </row>
    <row r="128" spans="7:8" x14ac:dyDescent="0.3">
      <c r="G128">
        <v>2285002007</v>
      </c>
      <c r="H128" t="s">
        <v>3050</v>
      </c>
    </row>
    <row r="129" spans="7:8" x14ac:dyDescent="0.3">
      <c r="G129">
        <v>2285002008</v>
      </c>
      <c r="H129" t="s">
        <v>3050</v>
      </c>
    </row>
    <row r="130" spans="7:8" x14ac:dyDescent="0.3">
      <c r="G130">
        <v>2285002009</v>
      </c>
      <c r="H130" t="s">
        <v>3050</v>
      </c>
    </row>
    <row r="131" spans="7:8" x14ac:dyDescent="0.3">
      <c r="G131">
        <v>28500201</v>
      </c>
      <c r="H131" t="s">
        <v>3052</v>
      </c>
    </row>
    <row r="132" spans="7:8" x14ac:dyDescent="0.3">
      <c r="G132">
        <v>2811015002</v>
      </c>
      <c r="H132" t="s">
        <v>3049</v>
      </c>
    </row>
    <row r="133" spans="7:8" x14ac:dyDescent="0.3">
      <c r="G133">
        <v>2310111802</v>
      </c>
      <c r="H133" t="s">
        <v>3049</v>
      </c>
    </row>
    <row r="134" spans="7:8" x14ac:dyDescent="0.3">
      <c r="G134">
        <v>2310121802</v>
      </c>
      <c r="H134" t="s">
        <v>3049</v>
      </c>
    </row>
    <row r="135" spans="7:8" x14ac:dyDescent="0.3">
      <c r="G135">
        <v>2810001001</v>
      </c>
      <c r="H135" t="s">
        <v>3049</v>
      </c>
    </row>
    <row r="136" spans="7:8" x14ac:dyDescent="0.3">
      <c r="G136">
        <v>2810001001</v>
      </c>
      <c r="H136" t="s">
        <v>3049</v>
      </c>
    </row>
    <row r="137" spans="7:8" x14ac:dyDescent="0.3">
      <c r="G137">
        <v>2810001002</v>
      </c>
      <c r="H137" t="s">
        <v>3049</v>
      </c>
    </row>
    <row r="138" spans="7:8" x14ac:dyDescent="0.3">
      <c r="G138">
        <v>2280207124</v>
      </c>
      <c r="H138" t="s">
        <v>3050</v>
      </c>
    </row>
    <row r="139" spans="7:8" x14ac:dyDescent="0.3">
      <c r="G139">
        <v>2280208124</v>
      </c>
      <c r="H139" t="s">
        <v>3050</v>
      </c>
    </row>
    <row r="140" spans="7:8" x14ac:dyDescent="0.3">
      <c r="G140">
        <v>2280209124</v>
      </c>
      <c r="H140" t="s">
        <v>3050</v>
      </c>
    </row>
    <row r="141" spans="7:8" x14ac:dyDescent="0.3">
      <c r="G141">
        <v>2280212124</v>
      </c>
      <c r="H141" t="s">
        <v>3050</v>
      </c>
    </row>
    <row r="142" spans="7:8" x14ac:dyDescent="0.3">
      <c r="G142">
        <v>2280213124</v>
      </c>
      <c r="H142" t="s">
        <v>3050</v>
      </c>
    </row>
    <row r="143" spans="7:8" x14ac:dyDescent="0.3">
      <c r="G143">
        <v>2280201124</v>
      </c>
      <c r="H143" t="s">
        <v>3050</v>
      </c>
    </row>
    <row r="144" spans="7:8" x14ac:dyDescent="0.3">
      <c r="G144">
        <v>2280202124</v>
      </c>
      <c r="H144" t="s">
        <v>3050</v>
      </c>
    </row>
    <row r="145" spans="7:8" x14ac:dyDescent="0.3">
      <c r="G145">
        <v>2280204124</v>
      </c>
      <c r="H145" t="s">
        <v>3050</v>
      </c>
    </row>
    <row r="146" spans="7:8" x14ac:dyDescent="0.3">
      <c r="G146">
        <v>2280210124</v>
      </c>
      <c r="H146" t="s">
        <v>3050</v>
      </c>
    </row>
    <row r="147" spans="7:8" x14ac:dyDescent="0.3">
      <c r="G147">
        <v>2280211124</v>
      </c>
      <c r="H147" t="s">
        <v>3050</v>
      </c>
    </row>
    <row r="148" spans="7:8" x14ac:dyDescent="0.3">
      <c r="G148">
        <v>2280207123</v>
      </c>
      <c r="H148" t="s">
        <v>3050</v>
      </c>
    </row>
    <row r="149" spans="7:8" x14ac:dyDescent="0.3">
      <c r="G149">
        <v>2280208123</v>
      </c>
      <c r="H149" t="s">
        <v>3050</v>
      </c>
    </row>
    <row r="150" spans="7:8" x14ac:dyDescent="0.3">
      <c r="G150">
        <v>2280209123</v>
      </c>
      <c r="H150" t="s">
        <v>3050</v>
      </c>
    </row>
    <row r="151" spans="7:8" x14ac:dyDescent="0.3">
      <c r="G151">
        <v>2280212123</v>
      </c>
      <c r="H151" t="s">
        <v>3050</v>
      </c>
    </row>
    <row r="152" spans="7:8" x14ac:dyDescent="0.3">
      <c r="G152">
        <v>2280213123</v>
      </c>
      <c r="H152" t="s">
        <v>3050</v>
      </c>
    </row>
    <row r="153" spans="7:8" x14ac:dyDescent="0.3">
      <c r="G153">
        <v>2280201123</v>
      </c>
      <c r="H153" t="s">
        <v>3050</v>
      </c>
    </row>
    <row r="154" spans="7:8" x14ac:dyDescent="0.3">
      <c r="G154">
        <v>2280202123</v>
      </c>
      <c r="H154" t="s">
        <v>3050</v>
      </c>
    </row>
    <row r="155" spans="7:8" x14ac:dyDescent="0.3">
      <c r="G155">
        <v>2280204123</v>
      </c>
      <c r="H155" t="s">
        <v>3050</v>
      </c>
    </row>
    <row r="156" spans="7:8" x14ac:dyDescent="0.3">
      <c r="G156">
        <v>2280210123</v>
      </c>
      <c r="H156" t="s">
        <v>3050</v>
      </c>
    </row>
    <row r="157" spans="7:8" x14ac:dyDescent="0.3">
      <c r="G157">
        <v>2280211123</v>
      </c>
      <c r="H157" t="s">
        <v>3050</v>
      </c>
    </row>
    <row r="158" spans="7:8" x14ac:dyDescent="0.3">
      <c r="G158">
        <v>2280202324</v>
      </c>
      <c r="H158" t="s">
        <v>3050</v>
      </c>
    </row>
    <row r="159" spans="7:8" x14ac:dyDescent="0.3">
      <c r="G159">
        <v>2280203324</v>
      </c>
      <c r="H159" t="s">
        <v>3050</v>
      </c>
    </row>
    <row r="160" spans="7:8" x14ac:dyDescent="0.3">
      <c r="G160">
        <v>2280205324</v>
      </c>
      <c r="H160" t="s">
        <v>3050</v>
      </c>
    </row>
    <row r="161" spans="7:8" x14ac:dyDescent="0.3">
      <c r="G161">
        <v>2280207324</v>
      </c>
      <c r="H161" t="s">
        <v>3050</v>
      </c>
    </row>
    <row r="162" spans="7:8" x14ac:dyDescent="0.3">
      <c r="G162">
        <v>2280209324</v>
      </c>
      <c r="H162" t="s">
        <v>3050</v>
      </c>
    </row>
    <row r="163" spans="7:8" x14ac:dyDescent="0.3">
      <c r="G163">
        <v>2280210324</v>
      </c>
      <c r="H163" t="s">
        <v>3050</v>
      </c>
    </row>
    <row r="164" spans="7:8" x14ac:dyDescent="0.3">
      <c r="G164">
        <v>2280211324</v>
      </c>
      <c r="H164" t="s">
        <v>3050</v>
      </c>
    </row>
    <row r="165" spans="7:8" x14ac:dyDescent="0.3">
      <c r="G165">
        <v>2280213324</v>
      </c>
      <c r="H165" t="s">
        <v>3050</v>
      </c>
    </row>
    <row r="166" spans="7:8" x14ac:dyDescent="0.3">
      <c r="G166">
        <v>2280215324</v>
      </c>
      <c r="H166" t="s">
        <v>3050</v>
      </c>
    </row>
    <row r="167" spans="7:8" x14ac:dyDescent="0.3">
      <c r="G167">
        <v>2280202323</v>
      </c>
      <c r="H167" t="s">
        <v>3050</v>
      </c>
    </row>
    <row r="168" spans="7:8" x14ac:dyDescent="0.3">
      <c r="G168">
        <v>2280203323</v>
      </c>
      <c r="H168" t="s">
        <v>3050</v>
      </c>
    </row>
    <row r="169" spans="7:8" x14ac:dyDescent="0.3">
      <c r="G169">
        <v>2280205323</v>
      </c>
      <c r="H169" t="s">
        <v>3050</v>
      </c>
    </row>
    <row r="170" spans="7:8" x14ac:dyDescent="0.3">
      <c r="G170">
        <v>2280207323</v>
      </c>
      <c r="H170" t="s">
        <v>3050</v>
      </c>
    </row>
    <row r="171" spans="7:8" x14ac:dyDescent="0.3">
      <c r="G171">
        <v>2280209323</v>
      </c>
      <c r="H171" t="s">
        <v>3050</v>
      </c>
    </row>
    <row r="172" spans="7:8" x14ac:dyDescent="0.3">
      <c r="G172">
        <v>2280210323</v>
      </c>
      <c r="H172" t="s">
        <v>3050</v>
      </c>
    </row>
    <row r="173" spans="7:8" x14ac:dyDescent="0.3">
      <c r="G173">
        <v>2280211323</v>
      </c>
      <c r="H173" t="s">
        <v>3050</v>
      </c>
    </row>
    <row r="174" spans="7:8" x14ac:dyDescent="0.3">
      <c r="G174">
        <v>2280213323</v>
      </c>
      <c r="H174" t="s">
        <v>3050</v>
      </c>
    </row>
    <row r="175" spans="7:8" x14ac:dyDescent="0.3">
      <c r="G175">
        <v>2280215323</v>
      </c>
      <c r="H175" t="s">
        <v>3050</v>
      </c>
    </row>
    <row r="176" spans="7:8" x14ac:dyDescent="0.3">
      <c r="G176" s="179">
        <v>2103005000</v>
      </c>
      <c r="H176" t="s">
        <v>3049</v>
      </c>
    </row>
    <row r="177" spans="7:8" x14ac:dyDescent="0.3">
      <c r="G177" s="179">
        <v>2102005000</v>
      </c>
      <c r="H177" t="s">
        <v>3049</v>
      </c>
    </row>
    <row r="178" spans="7:8" x14ac:dyDescent="0.3">
      <c r="G178" s="179">
        <v>2810030000</v>
      </c>
      <c r="H178" t="s">
        <v>3049</v>
      </c>
    </row>
    <row r="179" spans="7:8" x14ac:dyDescent="0.3">
      <c r="G179" s="179">
        <v>2810050000</v>
      </c>
      <c r="H179" t="s">
        <v>3049</v>
      </c>
    </row>
    <row r="180" spans="7:8" x14ac:dyDescent="0.3">
      <c r="G180" s="179">
        <v>2810060200</v>
      </c>
      <c r="H180" t="s">
        <v>3049</v>
      </c>
    </row>
    <row r="181" spans="7:8" x14ac:dyDescent="0.3">
      <c r="G181" s="179">
        <v>2440000000</v>
      </c>
      <c r="H181" t="s">
        <v>3049</v>
      </c>
    </row>
    <row r="182" spans="7:8" x14ac:dyDescent="0.3">
      <c r="G182" s="179">
        <v>2302070001</v>
      </c>
      <c r="H182" t="s">
        <v>3049</v>
      </c>
    </row>
    <row r="183" spans="7:8" x14ac:dyDescent="0.3">
      <c r="G183" s="179">
        <v>2830000000</v>
      </c>
      <c r="H183" t="s">
        <v>3049</v>
      </c>
    </row>
    <row r="184" spans="7:8" x14ac:dyDescent="0.3">
      <c r="G184" s="179">
        <v>2660000000</v>
      </c>
      <c r="H184" t="s">
        <v>3049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9F984-4615-4F2A-BF88-B1872B2556D9}">
  <dimension ref="A1:Q184"/>
  <sheetViews>
    <sheetView workbookViewId="0">
      <selection activeCell="H18" sqref="H18"/>
    </sheetView>
  </sheetViews>
  <sheetFormatPr defaultRowHeight="14.4" x14ac:dyDescent="0.3"/>
  <cols>
    <col min="1" max="1" width="20.5546875" customWidth="1"/>
    <col min="14" max="14" width="16.33203125" customWidth="1"/>
    <col min="15" max="15" width="21.6640625" customWidth="1"/>
  </cols>
  <sheetData>
    <row r="1" spans="1:17" ht="41.4" x14ac:dyDescent="0.3">
      <c r="A1" t="s">
        <v>3004</v>
      </c>
      <c r="B1" t="s">
        <v>3048</v>
      </c>
      <c r="K1" s="203" t="s">
        <v>3057</v>
      </c>
      <c r="L1" s="203" t="s">
        <v>3058</v>
      </c>
      <c r="M1" s="203" t="s">
        <v>3059</v>
      </c>
      <c r="N1" s="203" t="s">
        <v>3397</v>
      </c>
      <c r="O1" s="203"/>
      <c r="P1" t="s">
        <v>3123</v>
      </c>
      <c r="Q1" t="s">
        <v>3124</v>
      </c>
    </row>
    <row r="2" spans="1:17" x14ac:dyDescent="0.3">
      <c r="A2">
        <v>2275001000</v>
      </c>
      <c r="B2" t="s">
        <v>3050</v>
      </c>
      <c r="K2" s="204" t="s">
        <v>3062</v>
      </c>
      <c r="L2" s="204">
        <v>24009</v>
      </c>
      <c r="M2" s="204" t="s">
        <v>3061</v>
      </c>
      <c r="N2" s="129" t="s">
        <v>214</v>
      </c>
      <c r="O2" s="129" t="str">
        <f>CONCATENATE(N2,M2)</f>
        <v>MD-CalvertHSE</v>
      </c>
      <c r="P2">
        <v>1.0781186314461408</v>
      </c>
      <c r="Q2">
        <v>1.1360827524064268</v>
      </c>
    </row>
    <row r="3" spans="1:17" x14ac:dyDescent="0.3">
      <c r="A3">
        <v>2275020000</v>
      </c>
      <c r="B3" t="s">
        <v>3050</v>
      </c>
      <c r="K3" s="204" t="s">
        <v>3063</v>
      </c>
      <c r="L3" s="204">
        <v>24017</v>
      </c>
      <c r="M3" s="204" t="s">
        <v>3061</v>
      </c>
      <c r="N3" s="129" t="s">
        <v>215</v>
      </c>
      <c r="O3" s="129" t="str">
        <f t="shared" ref="O3:O26" si="0">CONCATENATE(N3,M3)</f>
        <v>MD-CharlesHSE</v>
      </c>
      <c r="P3">
        <v>1.1901345613926066</v>
      </c>
      <c r="Q3">
        <v>1.276009373866259</v>
      </c>
    </row>
    <row r="4" spans="1:17" x14ac:dyDescent="0.3">
      <c r="A4">
        <v>2275050011</v>
      </c>
      <c r="B4" t="s">
        <v>3050</v>
      </c>
      <c r="K4" s="204" t="s">
        <v>3064</v>
      </c>
      <c r="L4" s="204">
        <v>24021</v>
      </c>
      <c r="M4" s="204" t="s">
        <v>3061</v>
      </c>
      <c r="N4" s="129" t="s">
        <v>216</v>
      </c>
      <c r="O4" s="129" t="str">
        <f t="shared" si="0"/>
        <v>MD-FrederickHSE</v>
      </c>
      <c r="P4">
        <v>1.1641130653464489</v>
      </c>
      <c r="Q4">
        <v>1.2746261243860761</v>
      </c>
    </row>
    <row r="5" spans="1:17" x14ac:dyDescent="0.3">
      <c r="A5">
        <v>2275050012</v>
      </c>
      <c r="B5" t="s">
        <v>3050</v>
      </c>
      <c r="K5" s="204" t="s">
        <v>3065</v>
      </c>
      <c r="L5" s="204">
        <v>24031</v>
      </c>
      <c r="M5" s="204" t="s">
        <v>3061</v>
      </c>
      <c r="N5" s="129" t="s">
        <v>217</v>
      </c>
      <c r="O5" s="129" t="str">
        <f t="shared" si="0"/>
        <v>MD-MontgomeryHSE</v>
      </c>
      <c r="P5">
        <v>1.08225771255488</v>
      </c>
      <c r="Q5">
        <v>1.1336222778579337</v>
      </c>
    </row>
    <row r="6" spans="1:17" x14ac:dyDescent="0.3">
      <c r="A6">
        <v>2275060011</v>
      </c>
      <c r="B6" t="s">
        <v>3050</v>
      </c>
      <c r="K6" s="204" t="s">
        <v>3066</v>
      </c>
      <c r="L6" s="204">
        <v>24033</v>
      </c>
      <c r="M6" s="204" t="s">
        <v>3061</v>
      </c>
      <c r="N6" s="129" t="s">
        <v>218</v>
      </c>
      <c r="O6" s="129" t="str">
        <f t="shared" si="0"/>
        <v>MD-Prince George'sHSE</v>
      </c>
      <c r="P6">
        <v>1.0807753566942875</v>
      </c>
      <c r="Q6">
        <v>1.1380551957825262</v>
      </c>
    </row>
    <row r="7" spans="1:17" x14ac:dyDescent="0.3">
      <c r="A7">
        <v>2275060012</v>
      </c>
      <c r="B7" t="s">
        <v>3050</v>
      </c>
      <c r="K7" s="204" t="s">
        <v>3078</v>
      </c>
      <c r="L7" s="204">
        <v>24009</v>
      </c>
      <c r="M7" s="204" t="s">
        <v>3077</v>
      </c>
      <c r="N7" s="129" t="s">
        <v>214</v>
      </c>
      <c r="O7" s="129" t="str">
        <f t="shared" si="0"/>
        <v>MD-CalvertPOP</v>
      </c>
      <c r="P7">
        <v>1.0831151435766215</v>
      </c>
      <c r="Q7">
        <v>1.1397753888991513</v>
      </c>
    </row>
    <row r="8" spans="1:17" x14ac:dyDescent="0.3">
      <c r="A8">
        <v>2275070000</v>
      </c>
      <c r="B8" t="s">
        <v>3052</v>
      </c>
      <c r="K8" s="204" t="s">
        <v>3079</v>
      </c>
      <c r="L8" s="204">
        <v>24017</v>
      </c>
      <c r="M8" s="204" t="s">
        <v>3077</v>
      </c>
      <c r="N8" s="129" t="s">
        <v>215</v>
      </c>
      <c r="O8" s="129" t="str">
        <f t="shared" si="0"/>
        <v>MD-CharlesPOP</v>
      </c>
      <c r="P8">
        <v>1.1538180515174039</v>
      </c>
      <c r="Q8">
        <v>1.2340004598726142</v>
      </c>
    </row>
    <row r="9" spans="1:17" x14ac:dyDescent="0.3">
      <c r="A9">
        <v>2102001000</v>
      </c>
      <c r="B9" t="s">
        <v>3049</v>
      </c>
      <c r="K9" s="204" t="s">
        <v>3080</v>
      </c>
      <c r="L9" s="204">
        <v>24021</v>
      </c>
      <c r="M9" s="204" t="s">
        <v>3077</v>
      </c>
      <c r="N9" s="129" t="s">
        <v>216</v>
      </c>
      <c r="O9" s="129" t="str">
        <f t="shared" si="0"/>
        <v>MD-FrederickPOP</v>
      </c>
      <c r="P9">
        <v>1.1642434590518711</v>
      </c>
      <c r="Q9">
        <v>1.2754593772319553</v>
      </c>
    </row>
    <row r="10" spans="1:17" x14ac:dyDescent="0.3">
      <c r="A10">
        <v>2102002000</v>
      </c>
      <c r="B10" t="s">
        <v>3049</v>
      </c>
      <c r="K10" s="204" t="s">
        <v>3081</v>
      </c>
      <c r="L10" s="204">
        <v>24031</v>
      </c>
      <c r="M10" s="204" t="s">
        <v>3077</v>
      </c>
      <c r="N10" s="129" t="s">
        <v>217</v>
      </c>
      <c r="O10" s="129" t="str">
        <f t="shared" si="0"/>
        <v>MD-MontgomeryPOP</v>
      </c>
      <c r="P10">
        <v>1.0583627788491723</v>
      </c>
      <c r="Q10">
        <v>1.0985015826088478</v>
      </c>
    </row>
    <row r="11" spans="1:17" x14ac:dyDescent="0.3">
      <c r="A11">
        <v>2102004001</v>
      </c>
      <c r="B11" t="s">
        <v>3049</v>
      </c>
      <c r="K11" s="204" t="s">
        <v>3082</v>
      </c>
      <c r="L11" s="204">
        <v>24033</v>
      </c>
      <c r="M11" s="204" t="s">
        <v>3077</v>
      </c>
      <c r="N11" s="129" t="s">
        <v>218</v>
      </c>
      <c r="O11" s="129" t="str">
        <f t="shared" si="0"/>
        <v>MD-Prince George'sPOP</v>
      </c>
      <c r="P11">
        <v>1.074567358418087</v>
      </c>
      <c r="Q11">
        <v>1.129547333640583</v>
      </c>
    </row>
    <row r="12" spans="1:17" x14ac:dyDescent="0.3">
      <c r="A12">
        <v>2102004002</v>
      </c>
      <c r="B12" t="s">
        <v>3049</v>
      </c>
      <c r="K12" s="204" t="s">
        <v>3094</v>
      </c>
      <c r="L12" s="204">
        <v>24009</v>
      </c>
      <c r="M12" s="204" t="s">
        <v>3093</v>
      </c>
      <c r="N12" s="129" t="s">
        <v>214</v>
      </c>
      <c r="O12" s="129" t="str">
        <f t="shared" si="0"/>
        <v>MD-CalvertEMP</v>
      </c>
      <c r="P12">
        <v>1.0952962356895914</v>
      </c>
      <c r="Q12">
        <v>1.1552912695181694</v>
      </c>
    </row>
    <row r="13" spans="1:17" x14ac:dyDescent="0.3">
      <c r="A13">
        <v>2102006000</v>
      </c>
      <c r="B13" t="s">
        <v>3049</v>
      </c>
      <c r="K13" s="204" t="s">
        <v>3095</v>
      </c>
      <c r="L13" s="204">
        <v>24017</v>
      </c>
      <c r="M13" s="204" t="s">
        <v>3093</v>
      </c>
      <c r="N13" s="129" t="s">
        <v>215</v>
      </c>
      <c r="O13" s="129" t="str">
        <f t="shared" si="0"/>
        <v>MD-CharlesEMP</v>
      </c>
      <c r="P13">
        <v>1.1494562546354561</v>
      </c>
      <c r="Q13">
        <v>1.2517134457460883</v>
      </c>
    </row>
    <row r="14" spans="1:17" x14ac:dyDescent="0.3">
      <c r="A14">
        <v>2102007000</v>
      </c>
      <c r="B14" t="s">
        <v>3049</v>
      </c>
      <c r="K14" s="204" t="s">
        <v>3096</v>
      </c>
      <c r="L14" s="204">
        <v>24021</v>
      </c>
      <c r="M14" s="204" t="s">
        <v>3093</v>
      </c>
      <c r="N14" s="129" t="s">
        <v>216</v>
      </c>
      <c r="O14" s="129" t="str">
        <f t="shared" si="0"/>
        <v>MD-FrederickEMP</v>
      </c>
      <c r="P14">
        <v>1.14412945128135</v>
      </c>
      <c r="Q14">
        <v>1.2415901260851749</v>
      </c>
    </row>
    <row r="15" spans="1:17" x14ac:dyDescent="0.3">
      <c r="A15">
        <v>2102008000</v>
      </c>
      <c r="B15" t="s">
        <v>3049</v>
      </c>
      <c r="K15" s="204" t="s">
        <v>3097</v>
      </c>
      <c r="L15" s="204">
        <v>24031</v>
      </c>
      <c r="M15" s="204" t="s">
        <v>3093</v>
      </c>
      <c r="N15" s="129" t="s">
        <v>217</v>
      </c>
      <c r="O15" s="129" t="str">
        <f t="shared" si="0"/>
        <v>MD-MontgomeryEMP</v>
      </c>
      <c r="P15">
        <v>1.0977892034918413</v>
      </c>
      <c r="Q15">
        <v>1.1517317675091481</v>
      </c>
    </row>
    <row r="16" spans="1:17" x14ac:dyDescent="0.3">
      <c r="A16">
        <v>2102011000</v>
      </c>
      <c r="B16" t="s">
        <v>3049</v>
      </c>
      <c r="K16" s="204" t="s">
        <v>3098</v>
      </c>
      <c r="L16" s="204">
        <v>24033</v>
      </c>
      <c r="M16" s="204" t="s">
        <v>3093</v>
      </c>
      <c r="N16" s="129" t="s">
        <v>218</v>
      </c>
      <c r="O16" s="129" t="str">
        <f t="shared" si="0"/>
        <v>MD-Prince George'sEMP</v>
      </c>
      <c r="P16">
        <v>1.0691583039570396</v>
      </c>
      <c r="Q16">
        <v>1.1205491832845575</v>
      </c>
    </row>
    <row r="17" spans="1:17" x14ac:dyDescent="0.3">
      <c r="A17">
        <v>2103001000</v>
      </c>
      <c r="B17" t="s">
        <v>3053</v>
      </c>
      <c r="K17" s="204" t="s">
        <v>3109</v>
      </c>
      <c r="L17" s="204">
        <v>24009</v>
      </c>
      <c r="M17" s="204" t="s">
        <v>3049</v>
      </c>
      <c r="N17" s="129" t="s">
        <v>214</v>
      </c>
      <c r="O17" s="129" t="str">
        <f t="shared" si="0"/>
        <v>MD-CalvertNo Growth</v>
      </c>
      <c r="P17">
        <v>1</v>
      </c>
      <c r="Q17">
        <v>1</v>
      </c>
    </row>
    <row r="18" spans="1:17" x14ac:dyDescent="0.3">
      <c r="A18">
        <v>2103002000</v>
      </c>
      <c r="B18" t="s">
        <v>3053</v>
      </c>
      <c r="K18" s="204" t="s">
        <v>3110</v>
      </c>
      <c r="L18" s="204">
        <v>24017</v>
      </c>
      <c r="M18" s="204" t="s">
        <v>3049</v>
      </c>
      <c r="N18" s="129" t="s">
        <v>215</v>
      </c>
      <c r="O18" s="129" t="str">
        <f t="shared" si="0"/>
        <v>MD-CharlesNo Growth</v>
      </c>
      <c r="P18">
        <v>1</v>
      </c>
      <c r="Q18">
        <v>1</v>
      </c>
    </row>
    <row r="19" spans="1:17" x14ac:dyDescent="0.3">
      <c r="A19">
        <v>2103004001</v>
      </c>
      <c r="B19" t="s">
        <v>3053</v>
      </c>
      <c r="K19" s="204" t="s">
        <v>3111</v>
      </c>
      <c r="L19" s="204">
        <v>24021</v>
      </c>
      <c r="M19" s="204" t="s">
        <v>3049</v>
      </c>
      <c r="N19" s="129" t="s">
        <v>216</v>
      </c>
      <c r="O19" s="129" t="str">
        <f t="shared" si="0"/>
        <v>MD-FrederickNo Growth</v>
      </c>
      <c r="P19">
        <v>1</v>
      </c>
      <c r="Q19">
        <v>1</v>
      </c>
    </row>
    <row r="20" spans="1:17" x14ac:dyDescent="0.3">
      <c r="A20">
        <v>2103004002</v>
      </c>
      <c r="B20" t="s">
        <v>3053</v>
      </c>
      <c r="K20" s="204" t="s">
        <v>3112</v>
      </c>
      <c r="L20" s="204">
        <v>24031</v>
      </c>
      <c r="M20" s="204" t="s">
        <v>3049</v>
      </c>
      <c r="N20" s="129" t="s">
        <v>217</v>
      </c>
      <c r="O20" s="129" t="str">
        <f t="shared" si="0"/>
        <v>MD-MontgomeryNo Growth</v>
      </c>
      <c r="P20">
        <v>1</v>
      </c>
      <c r="Q20">
        <v>1</v>
      </c>
    </row>
    <row r="21" spans="1:17" x14ac:dyDescent="0.3">
      <c r="A21">
        <v>2103006000</v>
      </c>
      <c r="B21" t="s">
        <v>3053</v>
      </c>
      <c r="K21" s="204" t="s">
        <v>3113</v>
      </c>
      <c r="L21" s="204">
        <v>24033</v>
      </c>
      <c r="M21" s="204" t="s">
        <v>3049</v>
      </c>
      <c r="N21" s="129" t="s">
        <v>218</v>
      </c>
      <c r="O21" s="129" t="str">
        <f t="shared" si="0"/>
        <v>MD-Prince George'sNo Growth</v>
      </c>
      <c r="P21">
        <v>1</v>
      </c>
      <c r="Q21">
        <v>1</v>
      </c>
    </row>
    <row r="22" spans="1:17" x14ac:dyDescent="0.3">
      <c r="A22">
        <v>2103007000</v>
      </c>
      <c r="B22" t="s">
        <v>3053</v>
      </c>
      <c r="K22" s="204" t="s">
        <v>3419</v>
      </c>
      <c r="M22" t="s">
        <v>3055</v>
      </c>
      <c r="N22" s="129" t="s">
        <v>214</v>
      </c>
      <c r="O22" s="129" t="str">
        <f t="shared" si="0"/>
        <v>MD-CalvertGas Sales</v>
      </c>
    </row>
    <row r="23" spans="1:17" x14ac:dyDescent="0.3">
      <c r="A23">
        <v>2103008000</v>
      </c>
      <c r="B23" t="s">
        <v>3053</v>
      </c>
      <c r="K23" s="204" t="s">
        <v>3420</v>
      </c>
      <c r="M23" t="s">
        <v>3055</v>
      </c>
      <c r="N23" s="129" t="s">
        <v>215</v>
      </c>
      <c r="O23" s="129" t="str">
        <f t="shared" si="0"/>
        <v>MD-CharlesGas Sales</v>
      </c>
    </row>
    <row r="24" spans="1:17" x14ac:dyDescent="0.3">
      <c r="A24">
        <v>2103011000</v>
      </c>
      <c r="B24" t="s">
        <v>3053</v>
      </c>
      <c r="K24" s="204" t="s">
        <v>3421</v>
      </c>
      <c r="M24" t="s">
        <v>3055</v>
      </c>
      <c r="N24" s="129" t="s">
        <v>216</v>
      </c>
      <c r="O24" s="129" t="str">
        <f t="shared" si="0"/>
        <v>MD-FrederickGas Sales</v>
      </c>
    </row>
    <row r="25" spans="1:17" x14ac:dyDescent="0.3">
      <c r="A25">
        <v>2104004000</v>
      </c>
      <c r="B25" t="s">
        <v>3054</v>
      </c>
      <c r="K25" s="204" t="s">
        <v>3422</v>
      </c>
      <c r="M25" t="s">
        <v>3055</v>
      </c>
      <c r="N25" s="129" t="s">
        <v>217</v>
      </c>
      <c r="O25" s="129" t="str">
        <f t="shared" si="0"/>
        <v>MD-MontgomeryGas Sales</v>
      </c>
    </row>
    <row r="26" spans="1:17" x14ac:dyDescent="0.3">
      <c r="A26">
        <v>2104006000</v>
      </c>
      <c r="B26" t="s">
        <v>3054</v>
      </c>
      <c r="K26" s="204" t="s">
        <v>3423</v>
      </c>
      <c r="M26" t="s">
        <v>3055</v>
      </c>
      <c r="N26" s="129" t="s">
        <v>218</v>
      </c>
      <c r="O26" s="129" t="str">
        <f t="shared" si="0"/>
        <v>MD-Prince George'sGas Sales</v>
      </c>
    </row>
    <row r="27" spans="1:17" x14ac:dyDescent="0.3">
      <c r="A27">
        <v>2104007000</v>
      </c>
      <c r="B27" t="s">
        <v>3054</v>
      </c>
    </row>
    <row r="28" spans="1:17" x14ac:dyDescent="0.3">
      <c r="A28">
        <v>2104008100</v>
      </c>
      <c r="B28" t="s">
        <v>3054</v>
      </c>
    </row>
    <row r="29" spans="1:17" x14ac:dyDescent="0.3">
      <c r="A29">
        <v>2104008210</v>
      </c>
      <c r="B29" t="s">
        <v>3054</v>
      </c>
    </row>
    <row r="30" spans="1:17" x14ac:dyDescent="0.3">
      <c r="A30">
        <v>2104008220</v>
      </c>
      <c r="B30" t="s">
        <v>3054</v>
      </c>
    </row>
    <row r="31" spans="1:17" x14ac:dyDescent="0.3">
      <c r="A31">
        <v>2104008230</v>
      </c>
      <c r="B31" t="s">
        <v>3054</v>
      </c>
    </row>
    <row r="32" spans="1:17" x14ac:dyDescent="0.3">
      <c r="A32">
        <v>2104008310</v>
      </c>
      <c r="B32" t="s">
        <v>3054</v>
      </c>
    </row>
    <row r="33" spans="1:2" x14ac:dyDescent="0.3">
      <c r="A33">
        <v>2104008320</v>
      </c>
      <c r="B33" t="s">
        <v>3054</v>
      </c>
    </row>
    <row r="34" spans="1:2" x14ac:dyDescent="0.3">
      <c r="A34">
        <v>2104008330</v>
      </c>
      <c r="B34" t="s">
        <v>3054</v>
      </c>
    </row>
    <row r="35" spans="1:2" x14ac:dyDescent="0.3">
      <c r="A35">
        <v>2104008400</v>
      </c>
      <c r="B35" t="s">
        <v>3054</v>
      </c>
    </row>
    <row r="36" spans="1:2" x14ac:dyDescent="0.3">
      <c r="A36">
        <v>2104008510</v>
      </c>
      <c r="B36" t="s">
        <v>3054</v>
      </c>
    </row>
    <row r="37" spans="1:2" x14ac:dyDescent="0.3">
      <c r="A37">
        <v>2104008530</v>
      </c>
      <c r="B37" t="s">
        <v>3054</v>
      </c>
    </row>
    <row r="38" spans="1:2" x14ac:dyDescent="0.3">
      <c r="A38">
        <v>2104008610</v>
      </c>
      <c r="B38" t="s">
        <v>3054</v>
      </c>
    </row>
    <row r="39" spans="1:2" x14ac:dyDescent="0.3">
      <c r="A39">
        <v>2104008620</v>
      </c>
      <c r="B39" t="s">
        <v>3054</v>
      </c>
    </row>
    <row r="40" spans="1:2" x14ac:dyDescent="0.3">
      <c r="A40">
        <v>2104008630</v>
      </c>
      <c r="B40" t="s">
        <v>3054</v>
      </c>
    </row>
    <row r="41" spans="1:2" x14ac:dyDescent="0.3">
      <c r="A41">
        <v>2104008700</v>
      </c>
      <c r="B41" t="s">
        <v>3054</v>
      </c>
    </row>
    <row r="42" spans="1:2" x14ac:dyDescent="0.3">
      <c r="A42">
        <v>2104009000</v>
      </c>
      <c r="B42" t="s">
        <v>3054</v>
      </c>
    </row>
    <row r="43" spans="1:2" x14ac:dyDescent="0.3">
      <c r="A43">
        <v>2104011000</v>
      </c>
      <c r="B43" t="s">
        <v>3054</v>
      </c>
    </row>
    <row r="44" spans="1:2" x14ac:dyDescent="0.3">
      <c r="A44">
        <v>2302002100</v>
      </c>
      <c r="B44" t="s">
        <v>3053</v>
      </c>
    </row>
    <row r="45" spans="1:2" x14ac:dyDescent="0.3">
      <c r="A45">
        <v>2302002200</v>
      </c>
      <c r="B45" t="s">
        <v>3053</v>
      </c>
    </row>
    <row r="46" spans="1:2" x14ac:dyDescent="0.3">
      <c r="A46">
        <v>2302003000</v>
      </c>
      <c r="B46" t="s">
        <v>3053</v>
      </c>
    </row>
    <row r="47" spans="1:2" x14ac:dyDescent="0.3">
      <c r="A47">
        <v>2302003100</v>
      </c>
      <c r="B47" t="s">
        <v>3053</v>
      </c>
    </row>
    <row r="48" spans="1:2" x14ac:dyDescent="0.3">
      <c r="A48">
        <v>2302003200</v>
      </c>
      <c r="B48" t="s">
        <v>3053</v>
      </c>
    </row>
    <row r="49" spans="1:2" x14ac:dyDescent="0.3">
      <c r="A49">
        <v>2302050000</v>
      </c>
      <c r="B49" t="s">
        <v>3053</v>
      </c>
    </row>
    <row r="50" spans="1:2" x14ac:dyDescent="0.3">
      <c r="A50">
        <v>2302070005</v>
      </c>
      <c r="B50" t="s">
        <v>3051</v>
      </c>
    </row>
    <row r="51" spans="1:2" x14ac:dyDescent="0.3">
      <c r="A51">
        <v>2302070010</v>
      </c>
      <c r="B51" t="s">
        <v>3051</v>
      </c>
    </row>
    <row r="52" spans="1:2" x14ac:dyDescent="0.3">
      <c r="A52">
        <v>2401001000</v>
      </c>
      <c r="B52" t="s">
        <v>3051</v>
      </c>
    </row>
    <row r="53" spans="1:2" x14ac:dyDescent="0.3">
      <c r="A53">
        <v>2401005000</v>
      </c>
      <c r="B53" t="s">
        <v>3053</v>
      </c>
    </row>
    <row r="54" spans="1:2" x14ac:dyDescent="0.3">
      <c r="A54">
        <v>2401008000</v>
      </c>
      <c r="B54" t="s">
        <v>3053</v>
      </c>
    </row>
    <row r="55" spans="1:2" x14ac:dyDescent="0.3">
      <c r="A55">
        <v>2401015000</v>
      </c>
      <c r="B55" t="s">
        <v>3053</v>
      </c>
    </row>
    <row r="56" spans="1:2" x14ac:dyDescent="0.3">
      <c r="A56">
        <v>2401020000</v>
      </c>
      <c r="B56" t="s">
        <v>3053</v>
      </c>
    </row>
    <row r="57" spans="1:2" x14ac:dyDescent="0.3">
      <c r="A57">
        <v>2401025000</v>
      </c>
      <c r="B57" t="s">
        <v>3053</v>
      </c>
    </row>
    <row r="58" spans="1:2" x14ac:dyDescent="0.3">
      <c r="A58">
        <v>2401040000</v>
      </c>
      <c r="B58" t="s">
        <v>3053</v>
      </c>
    </row>
    <row r="59" spans="1:2" x14ac:dyDescent="0.3">
      <c r="A59">
        <v>2401055000</v>
      </c>
      <c r="B59" t="s">
        <v>3053</v>
      </c>
    </row>
    <row r="60" spans="1:2" x14ac:dyDescent="0.3">
      <c r="A60">
        <v>2401065000</v>
      </c>
      <c r="B60" t="s">
        <v>3053</v>
      </c>
    </row>
    <row r="61" spans="1:2" x14ac:dyDescent="0.3">
      <c r="A61">
        <v>2401070000</v>
      </c>
      <c r="B61" t="s">
        <v>3053</v>
      </c>
    </row>
    <row r="62" spans="1:2" x14ac:dyDescent="0.3">
      <c r="A62">
        <v>2401075000</v>
      </c>
      <c r="B62" t="s">
        <v>3053</v>
      </c>
    </row>
    <row r="63" spans="1:2" x14ac:dyDescent="0.3">
      <c r="A63">
        <v>2401080000</v>
      </c>
      <c r="B63" t="s">
        <v>3053</v>
      </c>
    </row>
    <row r="64" spans="1:2" x14ac:dyDescent="0.3">
      <c r="A64">
        <v>2401085000</v>
      </c>
      <c r="B64" t="s">
        <v>3053</v>
      </c>
    </row>
    <row r="65" spans="1:2" x14ac:dyDescent="0.3">
      <c r="A65">
        <v>2401090000</v>
      </c>
      <c r="B65" t="s">
        <v>3053</v>
      </c>
    </row>
    <row r="66" spans="1:2" x14ac:dyDescent="0.3">
      <c r="A66">
        <v>2401100000</v>
      </c>
      <c r="B66" t="s">
        <v>3051</v>
      </c>
    </row>
    <row r="67" spans="1:2" x14ac:dyDescent="0.3">
      <c r="A67">
        <v>2401200000</v>
      </c>
      <c r="B67" t="s">
        <v>3051</v>
      </c>
    </row>
    <row r="68" spans="1:2" x14ac:dyDescent="0.3">
      <c r="A68">
        <v>2415000000</v>
      </c>
      <c r="B68" t="s">
        <v>3053</v>
      </c>
    </row>
    <row r="69" spans="1:2" x14ac:dyDescent="0.3">
      <c r="A69">
        <v>2420000000</v>
      </c>
      <c r="B69" t="s">
        <v>3051</v>
      </c>
    </row>
    <row r="70" spans="1:2" x14ac:dyDescent="0.3">
      <c r="A70">
        <v>2425000000</v>
      </c>
      <c r="B70" t="s">
        <v>3051</v>
      </c>
    </row>
    <row r="71" spans="1:2" x14ac:dyDescent="0.3">
      <c r="A71">
        <v>2460030999</v>
      </c>
      <c r="B71" t="s">
        <v>3051</v>
      </c>
    </row>
    <row r="72" spans="1:2" x14ac:dyDescent="0.3">
      <c r="A72">
        <v>2460100000</v>
      </c>
      <c r="B72" t="s">
        <v>3051</v>
      </c>
    </row>
    <row r="73" spans="1:2" x14ac:dyDescent="0.3">
      <c r="A73">
        <v>2460200000</v>
      </c>
      <c r="B73" t="s">
        <v>3051</v>
      </c>
    </row>
    <row r="74" spans="1:2" x14ac:dyDescent="0.3">
      <c r="A74">
        <v>2460400000</v>
      </c>
      <c r="B74" t="s">
        <v>3051</v>
      </c>
    </row>
    <row r="75" spans="1:2" x14ac:dyDescent="0.3">
      <c r="A75">
        <v>2460500000</v>
      </c>
      <c r="B75" t="s">
        <v>3051</v>
      </c>
    </row>
    <row r="76" spans="1:2" x14ac:dyDescent="0.3">
      <c r="A76">
        <v>2460600000</v>
      </c>
      <c r="B76" t="s">
        <v>3051</v>
      </c>
    </row>
    <row r="77" spans="1:2" x14ac:dyDescent="0.3">
      <c r="A77">
        <v>2460800000</v>
      </c>
      <c r="B77" t="s">
        <v>3051</v>
      </c>
    </row>
    <row r="78" spans="1:2" x14ac:dyDescent="0.3">
      <c r="A78">
        <v>2460900000</v>
      </c>
      <c r="B78" t="s">
        <v>3051</v>
      </c>
    </row>
    <row r="79" spans="1:2" x14ac:dyDescent="0.3">
      <c r="A79">
        <v>2461021000</v>
      </c>
      <c r="B79" t="s">
        <v>3049</v>
      </c>
    </row>
    <row r="80" spans="1:2" x14ac:dyDescent="0.3">
      <c r="A80">
        <v>2461022000</v>
      </c>
      <c r="B80" t="s">
        <v>3049</v>
      </c>
    </row>
    <row r="81" spans="1:2" x14ac:dyDescent="0.3">
      <c r="A81">
        <v>2461025100</v>
      </c>
      <c r="B81" t="s">
        <v>3049</v>
      </c>
    </row>
    <row r="82" spans="1:2" x14ac:dyDescent="0.3">
      <c r="A82">
        <v>2461025200</v>
      </c>
      <c r="B82" t="s">
        <v>3049</v>
      </c>
    </row>
    <row r="83" spans="1:2" x14ac:dyDescent="0.3">
      <c r="A83">
        <v>2461850000</v>
      </c>
      <c r="B83" t="s">
        <v>3049</v>
      </c>
    </row>
    <row r="84" spans="1:2" x14ac:dyDescent="0.3">
      <c r="A84">
        <v>2501011011</v>
      </c>
      <c r="B84" t="s">
        <v>3055</v>
      </c>
    </row>
    <row r="85" spans="1:2" x14ac:dyDescent="0.3">
      <c r="A85">
        <v>2501011012</v>
      </c>
      <c r="B85" t="s">
        <v>3055</v>
      </c>
    </row>
    <row r="86" spans="1:2" x14ac:dyDescent="0.3">
      <c r="A86">
        <v>2501011014</v>
      </c>
      <c r="B86" t="s">
        <v>3055</v>
      </c>
    </row>
    <row r="87" spans="1:2" x14ac:dyDescent="0.3">
      <c r="A87">
        <v>2501012011</v>
      </c>
      <c r="B87" t="s">
        <v>3055</v>
      </c>
    </row>
    <row r="88" spans="1:2" x14ac:dyDescent="0.3">
      <c r="A88">
        <v>2501012012</v>
      </c>
      <c r="B88" t="s">
        <v>3055</v>
      </c>
    </row>
    <row r="89" spans="1:2" x14ac:dyDescent="0.3">
      <c r="A89">
        <v>2501012014</v>
      </c>
      <c r="B89" t="s">
        <v>3055</v>
      </c>
    </row>
    <row r="90" spans="1:2" x14ac:dyDescent="0.3">
      <c r="A90">
        <v>2501050120</v>
      </c>
      <c r="B90" t="s">
        <v>3055</v>
      </c>
    </row>
    <row r="91" spans="1:2" x14ac:dyDescent="0.3">
      <c r="A91">
        <v>2501055120</v>
      </c>
      <c r="B91" t="s">
        <v>3055</v>
      </c>
    </row>
    <row r="92" spans="1:2" x14ac:dyDescent="0.3">
      <c r="A92">
        <v>2501060051</v>
      </c>
      <c r="B92" t="s">
        <v>3055</v>
      </c>
    </row>
    <row r="93" spans="1:2" x14ac:dyDescent="0.3">
      <c r="A93">
        <v>2501060053</v>
      </c>
      <c r="B93" t="s">
        <v>3055</v>
      </c>
    </row>
    <row r="94" spans="1:2" x14ac:dyDescent="0.3">
      <c r="A94">
        <v>2501060100</v>
      </c>
      <c r="B94" t="s">
        <v>3056</v>
      </c>
    </row>
    <row r="95" spans="1:2" x14ac:dyDescent="0.3">
      <c r="A95">
        <v>2501060201</v>
      </c>
      <c r="B95" t="s">
        <v>3055</v>
      </c>
    </row>
    <row r="96" spans="1:2" x14ac:dyDescent="0.3">
      <c r="A96">
        <v>2501080050</v>
      </c>
      <c r="B96" t="s">
        <v>3049</v>
      </c>
    </row>
    <row r="97" spans="1:2" x14ac:dyDescent="0.3">
      <c r="A97">
        <v>2501080100</v>
      </c>
      <c r="B97" t="s">
        <v>3049</v>
      </c>
    </row>
    <row r="98" spans="1:2" x14ac:dyDescent="0.3">
      <c r="A98">
        <v>2505030120</v>
      </c>
      <c r="B98" t="s">
        <v>3055</v>
      </c>
    </row>
    <row r="99" spans="1:2" x14ac:dyDescent="0.3">
      <c r="A99">
        <v>2505040120</v>
      </c>
      <c r="B99" t="s">
        <v>3055</v>
      </c>
    </row>
    <row r="100" spans="1:2" x14ac:dyDescent="0.3">
      <c r="A100">
        <v>2601020000</v>
      </c>
      <c r="B100" t="s">
        <v>3049</v>
      </c>
    </row>
    <row r="101" spans="1:2" x14ac:dyDescent="0.3">
      <c r="A101">
        <v>2610000100</v>
      </c>
      <c r="B101" t="s">
        <v>3049</v>
      </c>
    </row>
    <row r="102" spans="1:2" x14ac:dyDescent="0.3">
      <c r="A102">
        <v>2610000400</v>
      </c>
      <c r="B102" t="s">
        <v>3049</v>
      </c>
    </row>
    <row r="103" spans="1:2" x14ac:dyDescent="0.3">
      <c r="A103">
        <v>2610000500</v>
      </c>
      <c r="B103" t="s">
        <v>3049</v>
      </c>
    </row>
    <row r="104" spans="1:2" x14ac:dyDescent="0.3">
      <c r="A104">
        <v>2610030000</v>
      </c>
      <c r="B104" t="s">
        <v>3049</v>
      </c>
    </row>
    <row r="105" spans="1:2" x14ac:dyDescent="0.3">
      <c r="A105">
        <v>2630020000</v>
      </c>
      <c r="B105" t="s">
        <v>3054</v>
      </c>
    </row>
    <row r="106" spans="1:2" x14ac:dyDescent="0.3">
      <c r="A106">
        <v>2680003000</v>
      </c>
      <c r="B106" t="s">
        <v>3054</v>
      </c>
    </row>
    <row r="107" spans="1:2" x14ac:dyDescent="0.3">
      <c r="A107">
        <v>2801500141</v>
      </c>
      <c r="B107" t="s">
        <v>3049</v>
      </c>
    </row>
    <row r="108" spans="1:2" x14ac:dyDescent="0.3">
      <c r="A108">
        <v>2801500150</v>
      </c>
      <c r="B108" t="s">
        <v>3049</v>
      </c>
    </row>
    <row r="109" spans="1:2" x14ac:dyDescent="0.3">
      <c r="A109">
        <v>2801500171</v>
      </c>
      <c r="B109" t="s">
        <v>3049</v>
      </c>
    </row>
    <row r="110" spans="1:2" x14ac:dyDescent="0.3">
      <c r="A110">
        <v>2801500262</v>
      </c>
      <c r="B110" t="s">
        <v>3049</v>
      </c>
    </row>
    <row r="111" spans="1:2" x14ac:dyDescent="0.3">
      <c r="A111">
        <v>2802004001</v>
      </c>
      <c r="B111" t="s">
        <v>3049</v>
      </c>
    </row>
    <row r="112" spans="1:2" x14ac:dyDescent="0.3">
      <c r="A112">
        <v>2802004002</v>
      </c>
      <c r="B112" t="s">
        <v>3049</v>
      </c>
    </row>
    <row r="113" spans="1:2" x14ac:dyDescent="0.3">
      <c r="A113">
        <v>2802004003</v>
      </c>
      <c r="B113" t="s">
        <v>3049</v>
      </c>
    </row>
    <row r="114" spans="1:2" x14ac:dyDescent="0.3">
      <c r="A114">
        <v>2805002000</v>
      </c>
      <c r="B114" t="s">
        <v>3049</v>
      </c>
    </row>
    <row r="115" spans="1:2" x14ac:dyDescent="0.3">
      <c r="A115">
        <v>2805007100</v>
      </c>
      <c r="B115" t="s">
        <v>3049</v>
      </c>
    </row>
    <row r="116" spans="1:2" x14ac:dyDescent="0.3">
      <c r="A116">
        <v>2805009100</v>
      </c>
      <c r="B116" t="s">
        <v>3049</v>
      </c>
    </row>
    <row r="117" spans="1:2" x14ac:dyDescent="0.3">
      <c r="A117">
        <v>2805010100</v>
      </c>
      <c r="B117" t="s">
        <v>3049</v>
      </c>
    </row>
    <row r="118" spans="1:2" x14ac:dyDescent="0.3">
      <c r="A118">
        <v>2805018000</v>
      </c>
      <c r="B118" t="s">
        <v>3049</v>
      </c>
    </row>
    <row r="119" spans="1:2" x14ac:dyDescent="0.3">
      <c r="A119">
        <v>2805025000</v>
      </c>
      <c r="B119" t="s">
        <v>3049</v>
      </c>
    </row>
    <row r="120" spans="1:2" x14ac:dyDescent="0.3">
      <c r="A120">
        <v>2805035000</v>
      </c>
      <c r="B120" t="s">
        <v>3049</v>
      </c>
    </row>
    <row r="121" spans="1:2" x14ac:dyDescent="0.3">
      <c r="A121">
        <v>2805040000</v>
      </c>
      <c r="B121" t="s">
        <v>3049</v>
      </c>
    </row>
    <row r="122" spans="1:2" x14ac:dyDescent="0.3">
      <c r="A122">
        <v>2805045000</v>
      </c>
      <c r="B122" t="s">
        <v>3049</v>
      </c>
    </row>
    <row r="123" spans="1:2" x14ac:dyDescent="0.3">
      <c r="A123">
        <v>2810005001</v>
      </c>
      <c r="B123" t="s">
        <v>3049</v>
      </c>
    </row>
    <row r="124" spans="1:2" x14ac:dyDescent="0.3">
      <c r="A124">
        <v>2810025000</v>
      </c>
      <c r="B124" t="s">
        <v>3051</v>
      </c>
    </row>
    <row r="125" spans="1:2" x14ac:dyDescent="0.3">
      <c r="A125">
        <v>2810060100</v>
      </c>
      <c r="B125" t="s">
        <v>3051</v>
      </c>
    </row>
    <row r="126" spans="1:2" x14ac:dyDescent="0.3">
      <c r="A126">
        <v>2811015001</v>
      </c>
      <c r="B126" t="s">
        <v>3049</v>
      </c>
    </row>
    <row r="127" spans="1:2" x14ac:dyDescent="0.3">
      <c r="A127">
        <v>2285002006</v>
      </c>
      <c r="B127" t="s">
        <v>3050</v>
      </c>
    </row>
    <row r="128" spans="1:2" x14ac:dyDescent="0.3">
      <c r="A128">
        <v>2285002007</v>
      </c>
      <c r="B128" t="s">
        <v>3050</v>
      </c>
    </row>
    <row r="129" spans="1:2" x14ac:dyDescent="0.3">
      <c r="A129">
        <v>2285002008</v>
      </c>
      <c r="B129" t="s">
        <v>3050</v>
      </c>
    </row>
    <row r="130" spans="1:2" x14ac:dyDescent="0.3">
      <c r="A130">
        <v>2285002009</v>
      </c>
      <c r="B130" t="s">
        <v>3050</v>
      </c>
    </row>
    <row r="131" spans="1:2" x14ac:dyDescent="0.3">
      <c r="A131">
        <v>28500201</v>
      </c>
      <c r="B131" t="s">
        <v>3052</v>
      </c>
    </row>
    <row r="132" spans="1:2" x14ac:dyDescent="0.3">
      <c r="A132">
        <v>2811015002</v>
      </c>
      <c r="B132" t="s">
        <v>3049</v>
      </c>
    </row>
    <row r="133" spans="1:2" x14ac:dyDescent="0.3">
      <c r="A133">
        <v>2310111802</v>
      </c>
      <c r="B133" t="s">
        <v>3049</v>
      </c>
    </row>
    <row r="134" spans="1:2" x14ac:dyDescent="0.3">
      <c r="A134">
        <v>2310121802</v>
      </c>
      <c r="B134" t="s">
        <v>3049</v>
      </c>
    </row>
    <row r="135" spans="1:2" x14ac:dyDescent="0.3">
      <c r="A135">
        <v>2810001001</v>
      </c>
      <c r="B135" t="s">
        <v>3049</v>
      </c>
    </row>
    <row r="136" spans="1:2" x14ac:dyDescent="0.3">
      <c r="A136">
        <v>2810001001</v>
      </c>
      <c r="B136" t="s">
        <v>3049</v>
      </c>
    </row>
    <row r="137" spans="1:2" x14ac:dyDescent="0.3">
      <c r="A137">
        <v>2810001002</v>
      </c>
      <c r="B137" t="s">
        <v>3049</v>
      </c>
    </row>
    <row r="138" spans="1:2" x14ac:dyDescent="0.3">
      <c r="A138">
        <v>2280207124</v>
      </c>
      <c r="B138" t="s">
        <v>3050</v>
      </c>
    </row>
    <row r="139" spans="1:2" x14ac:dyDescent="0.3">
      <c r="A139">
        <v>2280208124</v>
      </c>
      <c r="B139" t="s">
        <v>3050</v>
      </c>
    </row>
    <row r="140" spans="1:2" x14ac:dyDescent="0.3">
      <c r="A140">
        <v>2280209124</v>
      </c>
      <c r="B140" t="s">
        <v>3050</v>
      </c>
    </row>
    <row r="141" spans="1:2" x14ac:dyDescent="0.3">
      <c r="A141">
        <v>2280212124</v>
      </c>
      <c r="B141" t="s">
        <v>3050</v>
      </c>
    </row>
    <row r="142" spans="1:2" x14ac:dyDescent="0.3">
      <c r="A142">
        <v>2280213124</v>
      </c>
      <c r="B142" t="s">
        <v>3050</v>
      </c>
    </row>
    <row r="143" spans="1:2" x14ac:dyDescent="0.3">
      <c r="A143">
        <v>2280201124</v>
      </c>
      <c r="B143" t="s">
        <v>3050</v>
      </c>
    </row>
    <row r="144" spans="1:2" x14ac:dyDescent="0.3">
      <c r="A144">
        <v>2280202124</v>
      </c>
      <c r="B144" t="s">
        <v>3050</v>
      </c>
    </row>
    <row r="145" spans="1:2" x14ac:dyDescent="0.3">
      <c r="A145">
        <v>2280204124</v>
      </c>
      <c r="B145" t="s">
        <v>3050</v>
      </c>
    </row>
    <row r="146" spans="1:2" x14ac:dyDescent="0.3">
      <c r="A146">
        <v>2280210124</v>
      </c>
      <c r="B146" t="s">
        <v>3050</v>
      </c>
    </row>
    <row r="147" spans="1:2" x14ac:dyDescent="0.3">
      <c r="A147">
        <v>2280211124</v>
      </c>
      <c r="B147" t="s">
        <v>3050</v>
      </c>
    </row>
    <row r="148" spans="1:2" x14ac:dyDescent="0.3">
      <c r="A148">
        <v>2280207123</v>
      </c>
      <c r="B148" t="s">
        <v>3050</v>
      </c>
    </row>
    <row r="149" spans="1:2" x14ac:dyDescent="0.3">
      <c r="A149">
        <v>2280208123</v>
      </c>
      <c r="B149" t="s">
        <v>3050</v>
      </c>
    </row>
    <row r="150" spans="1:2" x14ac:dyDescent="0.3">
      <c r="A150">
        <v>2280209123</v>
      </c>
      <c r="B150" t="s">
        <v>3050</v>
      </c>
    </row>
    <row r="151" spans="1:2" x14ac:dyDescent="0.3">
      <c r="A151">
        <v>2280212123</v>
      </c>
      <c r="B151" t="s">
        <v>3050</v>
      </c>
    </row>
    <row r="152" spans="1:2" x14ac:dyDescent="0.3">
      <c r="A152">
        <v>2280213123</v>
      </c>
      <c r="B152" t="s">
        <v>3050</v>
      </c>
    </row>
    <row r="153" spans="1:2" x14ac:dyDescent="0.3">
      <c r="A153">
        <v>2280201123</v>
      </c>
      <c r="B153" t="s">
        <v>3050</v>
      </c>
    </row>
    <row r="154" spans="1:2" x14ac:dyDescent="0.3">
      <c r="A154">
        <v>2280202123</v>
      </c>
      <c r="B154" t="s">
        <v>3050</v>
      </c>
    </row>
    <row r="155" spans="1:2" x14ac:dyDescent="0.3">
      <c r="A155">
        <v>2280204123</v>
      </c>
      <c r="B155" t="s">
        <v>3050</v>
      </c>
    </row>
    <row r="156" spans="1:2" x14ac:dyDescent="0.3">
      <c r="A156">
        <v>2280210123</v>
      </c>
      <c r="B156" t="s">
        <v>3050</v>
      </c>
    </row>
    <row r="157" spans="1:2" x14ac:dyDescent="0.3">
      <c r="A157">
        <v>2280211123</v>
      </c>
      <c r="B157" t="s">
        <v>3050</v>
      </c>
    </row>
    <row r="158" spans="1:2" x14ac:dyDescent="0.3">
      <c r="A158">
        <v>2280202324</v>
      </c>
      <c r="B158" t="s">
        <v>3050</v>
      </c>
    </row>
    <row r="159" spans="1:2" x14ac:dyDescent="0.3">
      <c r="A159">
        <v>2280203324</v>
      </c>
      <c r="B159" t="s">
        <v>3050</v>
      </c>
    </row>
    <row r="160" spans="1:2" x14ac:dyDescent="0.3">
      <c r="A160">
        <v>2280205324</v>
      </c>
      <c r="B160" t="s">
        <v>3050</v>
      </c>
    </row>
    <row r="161" spans="1:2" x14ac:dyDescent="0.3">
      <c r="A161">
        <v>2280207324</v>
      </c>
      <c r="B161" t="s">
        <v>3050</v>
      </c>
    </row>
    <row r="162" spans="1:2" x14ac:dyDescent="0.3">
      <c r="A162">
        <v>2280209324</v>
      </c>
      <c r="B162" t="s">
        <v>3050</v>
      </c>
    </row>
    <row r="163" spans="1:2" x14ac:dyDescent="0.3">
      <c r="A163">
        <v>2280210324</v>
      </c>
      <c r="B163" t="s">
        <v>3050</v>
      </c>
    </row>
    <row r="164" spans="1:2" x14ac:dyDescent="0.3">
      <c r="A164">
        <v>2280211324</v>
      </c>
      <c r="B164" t="s">
        <v>3050</v>
      </c>
    </row>
    <row r="165" spans="1:2" x14ac:dyDescent="0.3">
      <c r="A165">
        <v>2280213324</v>
      </c>
      <c r="B165" t="s">
        <v>3050</v>
      </c>
    </row>
    <row r="166" spans="1:2" x14ac:dyDescent="0.3">
      <c r="A166">
        <v>2280215324</v>
      </c>
      <c r="B166" t="s">
        <v>3050</v>
      </c>
    </row>
    <row r="167" spans="1:2" x14ac:dyDescent="0.3">
      <c r="A167">
        <v>2280202323</v>
      </c>
      <c r="B167" t="s">
        <v>3050</v>
      </c>
    </row>
    <row r="168" spans="1:2" x14ac:dyDescent="0.3">
      <c r="A168">
        <v>2280203323</v>
      </c>
      <c r="B168" t="s">
        <v>3050</v>
      </c>
    </row>
    <row r="169" spans="1:2" x14ac:dyDescent="0.3">
      <c r="A169">
        <v>2280205323</v>
      </c>
      <c r="B169" t="s">
        <v>3050</v>
      </c>
    </row>
    <row r="170" spans="1:2" x14ac:dyDescent="0.3">
      <c r="A170">
        <v>2280207323</v>
      </c>
      <c r="B170" t="s">
        <v>3050</v>
      </c>
    </row>
    <row r="171" spans="1:2" x14ac:dyDescent="0.3">
      <c r="A171">
        <v>2280209323</v>
      </c>
      <c r="B171" t="s">
        <v>3050</v>
      </c>
    </row>
    <row r="172" spans="1:2" x14ac:dyDescent="0.3">
      <c r="A172">
        <v>2280210323</v>
      </c>
      <c r="B172" t="s">
        <v>3050</v>
      </c>
    </row>
    <row r="173" spans="1:2" x14ac:dyDescent="0.3">
      <c r="A173">
        <v>2280211323</v>
      </c>
      <c r="B173" t="s">
        <v>3050</v>
      </c>
    </row>
    <row r="174" spans="1:2" x14ac:dyDescent="0.3">
      <c r="A174">
        <v>2280213323</v>
      </c>
      <c r="B174" t="s">
        <v>3050</v>
      </c>
    </row>
    <row r="175" spans="1:2" x14ac:dyDescent="0.3">
      <c r="A175">
        <v>2280215323</v>
      </c>
      <c r="B175" t="s">
        <v>3050</v>
      </c>
    </row>
    <row r="176" spans="1:2" x14ac:dyDescent="0.3">
      <c r="A176">
        <v>2103005000</v>
      </c>
      <c r="B176" t="s">
        <v>3049</v>
      </c>
    </row>
    <row r="177" spans="1:2" x14ac:dyDescent="0.3">
      <c r="A177">
        <v>2102005000</v>
      </c>
      <c r="B177" t="s">
        <v>3049</v>
      </c>
    </row>
    <row r="178" spans="1:2" x14ac:dyDescent="0.3">
      <c r="A178">
        <v>2810030000</v>
      </c>
      <c r="B178" t="s">
        <v>3049</v>
      </c>
    </row>
    <row r="179" spans="1:2" x14ac:dyDescent="0.3">
      <c r="A179">
        <v>2810050000</v>
      </c>
      <c r="B179" t="s">
        <v>3049</v>
      </c>
    </row>
    <row r="180" spans="1:2" x14ac:dyDescent="0.3">
      <c r="A180">
        <v>2810060200</v>
      </c>
      <c r="B180" t="s">
        <v>3049</v>
      </c>
    </row>
    <row r="181" spans="1:2" x14ac:dyDescent="0.3">
      <c r="A181">
        <v>2440000000</v>
      </c>
      <c r="B181" t="s">
        <v>3049</v>
      </c>
    </row>
    <row r="182" spans="1:2" x14ac:dyDescent="0.3">
      <c r="A182">
        <v>2302070001</v>
      </c>
      <c r="B182" t="s">
        <v>3049</v>
      </c>
    </row>
    <row r="183" spans="1:2" x14ac:dyDescent="0.3">
      <c r="A183">
        <v>2830000000</v>
      </c>
      <c r="B183" t="s">
        <v>3049</v>
      </c>
    </row>
    <row r="184" spans="1:2" x14ac:dyDescent="0.3">
      <c r="A184">
        <v>2660000000</v>
      </c>
      <c r="B184" t="s">
        <v>3049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4E90C-3468-42D3-87C4-E150E7A6433E}">
  <dimension ref="A1:P18"/>
  <sheetViews>
    <sheetView workbookViewId="0">
      <selection activeCell="S7" sqref="S7"/>
    </sheetView>
  </sheetViews>
  <sheetFormatPr defaultRowHeight="14.4" outlineLevelRow="2" x14ac:dyDescent="0.3"/>
  <cols>
    <col min="1" max="1" width="20.44140625" customWidth="1"/>
    <col min="3" max="3" width="14.6640625" customWidth="1"/>
    <col min="11" max="12" width="12" bestFit="1" customWidth="1"/>
  </cols>
  <sheetData>
    <row r="1" spans="1:16" ht="43.8" thickBot="1" x14ac:dyDescent="0.35">
      <c r="A1" s="155" t="s">
        <v>398</v>
      </c>
      <c r="B1" s="156" t="s">
        <v>397</v>
      </c>
      <c r="C1" s="136" t="s">
        <v>3004</v>
      </c>
      <c r="D1" s="157" t="s">
        <v>1283</v>
      </c>
      <c r="E1" s="158" t="s">
        <v>3030</v>
      </c>
      <c r="F1" s="158" t="s">
        <v>3031</v>
      </c>
      <c r="G1" s="158" t="s">
        <v>3032</v>
      </c>
      <c r="H1" s="158" t="s">
        <v>3033</v>
      </c>
      <c r="I1" s="157" t="s">
        <v>3017</v>
      </c>
      <c r="J1" s="157" t="s">
        <v>3018</v>
      </c>
      <c r="K1" s="157" t="s">
        <v>3019</v>
      </c>
      <c r="L1" s="157" t="s">
        <v>3020</v>
      </c>
      <c r="M1" s="159" t="s">
        <v>2028</v>
      </c>
      <c r="N1" s="159" t="s">
        <v>2029</v>
      </c>
      <c r="O1" s="159" t="s">
        <v>2030</v>
      </c>
      <c r="P1" s="160" t="s">
        <v>2031</v>
      </c>
    </row>
    <row r="2" spans="1:16" outlineLevel="2" x14ac:dyDescent="0.3">
      <c r="A2" s="153" t="s">
        <v>983</v>
      </c>
      <c r="B2" s="154" t="s">
        <v>401</v>
      </c>
      <c r="C2" s="121" t="s">
        <v>2054</v>
      </c>
      <c r="D2">
        <v>365</v>
      </c>
      <c r="E2">
        <v>0.21352499999999999</v>
      </c>
      <c r="F2">
        <v>1.095E-2</v>
      </c>
      <c r="G2">
        <v>5.8500000000000002E-4</v>
      </c>
      <c r="H2">
        <v>3.0000000000000001E-5</v>
      </c>
      <c r="I2">
        <f>G2*M2</f>
        <v>5.8500000000000002E-4</v>
      </c>
      <c r="J2">
        <f>G2*N2</f>
        <v>5.8500000000000002E-4</v>
      </c>
      <c r="K2">
        <f>H2*O2</f>
        <v>3.627014702237888E-5</v>
      </c>
      <c r="L2">
        <f>H2*P2</f>
        <v>4.0524777974378163E-5</v>
      </c>
      <c r="M2">
        <v>1</v>
      </c>
      <c r="N2">
        <v>1</v>
      </c>
      <c r="O2">
        <v>1.2090049007459627</v>
      </c>
      <c r="P2" s="145">
        <v>1.3508259324792722</v>
      </c>
    </row>
    <row r="3" spans="1:16" outlineLevel="2" x14ac:dyDescent="0.3">
      <c r="A3" s="144" t="s">
        <v>983</v>
      </c>
      <c r="B3" s="27" t="s">
        <v>401</v>
      </c>
      <c r="C3" s="121" t="s">
        <v>2059</v>
      </c>
      <c r="D3">
        <v>365</v>
      </c>
      <c r="E3">
        <v>2.3140999999999998</v>
      </c>
      <c r="F3">
        <v>0.12409999999999997</v>
      </c>
      <c r="G3">
        <v>6.3400000000000001E-3</v>
      </c>
      <c r="H3">
        <v>3.4000000000000008E-4</v>
      </c>
      <c r="I3">
        <f t="shared" ref="I3:I16" si="0">G3*M3</f>
        <v>6.3400000000000001E-3</v>
      </c>
      <c r="J3">
        <f t="shared" ref="J3:J16" si="1">G3*N3</f>
        <v>6.3400000000000001E-3</v>
      </c>
      <c r="K3">
        <f t="shared" ref="K3:K16" si="2">H3*O3</f>
        <v>4.1106166625362741E-4</v>
      </c>
      <c r="L3">
        <f t="shared" ref="L3:L16" si="3">H3*P3</f>
        <v>4.5928081704295267E-4</v>
      </c>
      <c r="M3">
        <v>1</v>
      </c>
      <c r="N3">
        <v>1</v>
      </c>
      <c r="O3">
        <v>1.2090049007459627</v>
      </c>
      <c r="P3" s="145">
        <v>1.3508259324792722</v>
      </c>
    </row>
    <row r="4" spans="1:16" outlineLevel="2" x14ac:dyDescent="0.3">
      <c r="A4" s="144" t="s">
        <v>983</v>
      </c>
      <c r="B4" s="27" t="s">
        <v>401</v>
      </c>
      <c r="C4" s="121" t="s">
        <v>2047</v>
      </c>
      <c r="D4">
        <v>41</v>
      </c>
      <c r="E4">
        <v>0.48175000000000001</v>
      </c>
      <c r="F4">
        <v>1.3325E-2</v>
      </c>
      <c r="G4">
        <v>1.175E-2</v>
      </c>
      <c r="H4">
        <v>3.2499999999999999E-4</v>
      </c>
      <c r="I4">
        <f t="shared" si="0"/>
        <v>1.175E-2</v>
      </c>
      <c r="J4">
        <f t="shared" si="1"/>
        <v>1.175E-2</v>
      </c>
      <c r="K4">
        <f t="shared" si="2"/>
        <v>3.9292659274243785E-4</v>
      </c>
      <c r="L4">
        <f t="shared" si="3"/>
        <v>4.3901842805576342E-4</v>
      </c>
      <c r="M4">
        <v>1</v>
      </c>
      <c r="N4">
        <v>1</v>
      </c>
      <c r="O4">
        <v>1.2090049007459627</v>
      </c>
      <c r="P4" s="145">
        <v>1.3508259324792722</v>
      </c>
    </row>
    <row r="5" spans="1:16" outlineLevel="2" x14ac:dyDescent="0.3">
      <c r="A5" s="144" t="s">
        <v>983</v>
      </c>
      <c r="B5" s="27" t="s">
        <v>401</v>
      </c>
      <c r="C5" s="121" t="s">
        <v>2094</v>
      </c>
      <c r="D5">
        <v>365</v>
      </c>
      <c r="E5">
        <v>0</v>
      </c>
      <c r="F5">
        <v>1.679</v>
      </c>
      <c r="G5">
        <v>0</v>
      </c>
      <c r="H5">
        <v>4.5999999999999999E-3</v>
      </c>
      <c r="I5">
        <f t="shared" si="0"/>
        <v>0</v>
      </c>
      <c r="J5">
        <f t="shared" si="1"/>
        <v>0</v>
      </c>
      <c r="K5">
        <f t="shared" si="2"/>
        <v>5.5614225434314282E-3</v>
      </c>
      <c r="L5">
        <f t="shared" si="3"/>
        <v>6.213799289404652E-3</v>
      </c>
      <c r="M5">
        <v>1</v>
      </c>
      <c r="N5">
        <v>1</v>
      </c>
      <c r="O5">
        <v>1.2090049007459627</v>
      </c>
      <c r="P5" s="145">
        <v>1.3508259324792722</v>
      </c>
    </row>
    <row r="6" spans="1:16" outlineLevel="2" x14ac:dyDescent="0.3">
      <c r="A6" s="144" t="s">
        <v>983</v>
      </c>
      <c r="B6" s="27" t="s">
        <v>401</v>
      </c>
      <c r="C6" s="121" t="s">
        <v>2048</v>
      </c>
      <c r="D6">
        <v>14</v>
      </c>
      <c r="E6">
        <v>0.57339999999999991</v>
      </c>
      <c r="F6">
        <v>1.7260000000000001E-2</v>
      </c>
      <c r="G6">
        <v>3.5949999999999996E-2</v>
      </c>
      <c r="H6">
        <v>1.09E-3</v>
      </c>
      <c r="I6">
        <f t="shared" si="0"/>
        <v>3.5949999999999996E-2</v>
      </c>
      <c r="J6">
        <f t="shared" si="1"/>
        <v>3.5949999999999996E-2</v>
      </c>
      <c r="K6">
        <f t="shared" si="2"/>
        <v>1.3178153418130993E-3</v>
      </c>
      <c r="L6">
        <f t="shared" si="3"/>
        <v>1.4724002664024067E-3</v>
      </c>
      <c r="M6">
        <v>1</v>
      </c>
      <c r="N6">
        <v>1</v>
      </c>
      <c r="O6">
        <v>1.2090049007459627</v>
      </c>
      <c r="P6" s="145">
        <v>1.3508259324792722</v>
      </c>
    </row>
    <row r="7" spans="1:16" outlineLevel="2" x14ac:dyDescent="0.3">
      <c r="A7" s="144" t="s">
        <v>983</v>
      </c>
      <c r="B7" s="27" t="s">
        <v>401</v>
      </c>
      <c r="C7" s="121" t="s">
        <v>2064</v>
      </c>
      <c r="D7">
        <v>19</v>
      </c>
      <c r="E7">
        <v>0.37730000000000002</v>
      </c>
      <c r="F7">
        <v>1.0325000000000001E-2</v>
      </c>
      <c r="G7">
        <v>1.5500000000000002E-2</v>
      </c>
      <c r="H7">
        <v>4.2500000000000003E-4</v>
      </c>
      <c r="I7">
        <f t="shared" si="0"/>
        <v>1.5500000000000002E-2</v>
      </c>
      <c r="J7">
        <f t="shared" si="1"/>
        <v>1.5500000000000002E-2</v>
      </c>
      <c r="K7">
        <f t="shared" si="2"/>
        <v>5.1382708281703417E-4</v>
      </c>
      <c r="L7">
        <f t="shared" si="3"/>
        <v>5.7410102130369073E-4</v>
      </c>
      <c r="M7">
        <v>1</v>
      </c>
      <c r="N7">
        <v>1</v>
      </c>
      <c r="O7">
        <v>1.2090049007459627</v>
      </c>
      <c r="P7" s="145">
        <v>1.3508259324792722</v>
      </c>
    </row>
    <row r="8" spans="1:16" outlineLevel="2" x14ac:dyDescent="0.3">
      <c r="A8" s="144" t="s">
        <v>983</v>
      </c>
      <c r="B8" s="27" t="s">
        <v>401</v>
      </c>
      <c r="C8" s="121" t="s">
        <v>2066</v>
      </c>
      <c r="D8">
        <v>14</v>
      </c>
      <c r="E8">
        <v>0.44399999999999995</v>
      </c>
      <c r="F8">
        <v>1.2249999999999999E-2</v>
      </c>
      <c r="G8">
        <v>3.0899999999999997E-2</v>
      </c>
      <c r="H8">
        <v>8.4999999999999995E-4</v>
      </c>
      <c r="I8">
        <f t="shared" si="0"/>
        <v>3.0899999999999997E-2</v>
      </c>
      <c r="J8">
        <f t="shared" si="1"/>
        <v>3.0899999999999997E-2</v>
      </c>
      <c r="K8">
        <f t="shared" si="2"/>
        <v>1.0276541656340681E-3</v>
      </c>
      <c r="L8">
        <f t="shared" si="3"/>
        <v>1.1482020426073812E-3</v>
      </c>
      <c r="M8">
        <v>1</v>
      </c>
      <c r="N8">
        <v>1</v>
      </c>
      <c r="O8">
        <v>1.2090049007459627</v>
      </c>
      <c r="P8" s="145">
        <v>1.3508259324792722</v>
      </c>
    </row>
    <row r="9" spans="1:16" outlineLevel="2" x14ac:dyDescent="0.3">
      <c r="A9" s="144" t="s">
        <v>983</v>
      </c>
      <c r="B9" s="27" t="s">
        <v>401</v>
      </c>
      <c r="C9" s="121">
        <v>2275001000</v>
      </c>
      <c r="D9">
        <v>365</v>
      </c>
      <c r="E9">
        <v>282.79450000000003</v>
      </c>
      <c r="F9">
        <v>137.58500000000001</v>
      </c>
      <c r="G9">
        <v>0.77477945205479459</v>
      </c>
      <c r="H9">
        <v>0.37694520547945198</v>
      </c>
      <c r="I9">
        <f t="shared" si="0"/>
        <v>0.77477945205479459</v>
      </c>
      <c r="J9">
        <f t="shared" si="1"/>
        <v>0.77477945205479459</v>
      </c>
      <c r="K9">
        <f t="shared" si="2"/>
        <v>0.37694520547945198</v>
      </c>
      <c r="L9">
        <f t="shared" si="3"/>
        <v>0.37694520547945198</v>
      </c>
      <c r="M9" s="103">
        <v>1</v>
      </c>
      <c r="N9" s="103">
        <v>1</v>
      </c>
      <c r="O9" s="103">
        <v>1</v>
      </c>
      <c r="P9" s="146">
        <v>1</v>
      </c>
    </row>
    <row r="10" spans="1:16" outlineLevel="2" x14ac:dyDescent="0.3">
      <c r="A10" s="144" t="s">
        <v>983</v>
      </c>
      <c r="B10" s="27" t="s">
        <v>401</v>
      </c>
      <c r="C10" s="121">
        <v>2275020000</v>
      </c>
      <c r="D10">
        <v>365</v>
      </c>
      <c r="E10">
        <v>1.097697398</v>
      </c>
      <c r="F10">
        <v>0.42122659499999998</v>
      </c>
      <c r="G10">
        <v>3.0073901317808219E-3</v>
      </c>
      <c r="H10">
        <v>1.1540454650958878E-3</v>
      </c>
      <c r="I10">
        <f t="shared" si="0"/>
        <v>3.6180928034733818E-3</v>
      </c>
      <c r="J10">
        <f t="shared" si="1"/>
        <v>4.0425338151397813E-3</v>
      </c>
      <c r="K10">
        <f t="shared" si="2"/>
        <v>1.3883943915424237E-3</v>
      </c>
      <c r="L10">
        <f t="shared" si="3"/>
        <v>1.5512679141818926E-3</v>
      </c>
      <c r="M10" s="103">
        <v>1.2030673257981774</v>
      </c>
      <c r="N10" s="103">
        <v>1.3442000000000001</v>
      </c>
      <c r="O10" s="103">
        <v>1.2030673257981774</v>
      </c>
      <c r="P10" s="146">
        <v>1.3442000000000001</v>
      </c>
    </row>
    <row r="11" spans="1:16" outlineLevel="2" x14ac:dyDescent="0.3">
      <c r="A11" s="144" t="s">
        <v>983</v>
      </c>
      <c r="B11" s="27" t="s">
        <v>401</v>
      </c>
      <c r="C11" s="121">
        <v>2275050011</v>
      </c>
      <c r="D11">
        <v>365</v>
      </c>
      <c r="E11">
        <v>3.2493630000000003E-2</v>
      </c>
      <c r="F11">
        <v>7.5222254000000002E-2</v>
      </c>
      <c r="G11">
        <v>8.902364383561616E-5</v>
      </c>
      <c r="H11">
        <v>2.0608836588493151E-4</v>
      </c>
      <c r="I11">
        <f t="shared" si="0"/>
        <v>1.0710143712212413E-4</v>
      </c>
      <c r="J11">
        <f t="shared" si="1"/>
        <v>1.1966558204383525E-4</v>
      </c>
      <c r="K11">
        <f t="shared" si="2"/>
        <v>2.4793817922330087E-4</v>
      </c>
      <c r="L11">
        <f t="shared" si="3"/>
        <v>2.7702398142252495E-4</v>
      </c>
      <c r="M11" s="103">
        <v>1.2030673257981774</v>
      </c>
      <c r="N11" s="103">
        <v>1.3442000000000001</v>
      </c>
      <c r="O11" s="103">
        <v>1.2030673257981774</v>
      </c>
      <c r="P11" s="146">
        <v>1.3442000000000001</v>
      </c>
    </row>
    <row r="12" spans="1:16" outlineLevel="2" x14ac:dyDescent="0.3">
      <c r="A12" s="144" t="s">
        <v>983</v>
      </c>
      <c r="B12" s="27" t="s">
        <v>401</v>
      </c>
      <c r="C12" s="121">
        <v>2275050012</v>
      </c>
      <c r="D12">
        <v>365</v>
      </c>
      <c r="E12">
        <v>0.113428109</v>
      </c>
      <c r="F12">
        <v>0.241570488</v>
      </c>
      <c r="G12">
        <v>3.1076194126027122E-4</v>
      </c>
      <c r="H12">
        <v>6.6183695268493155E-4</v>
      </c>
      <c r="I12">
        <f t="shared" si="0"/>
        <v>3.590180867923557E-4</v>
      </c>
      <c r="J12">
        <f t="shared" si="1"/>
        <v>3.9149789359968972E-4</v>
      </c>
      <c r="K12">
        <f t="shared" si="2"/>
        <v>7.6460919106700138E-4</v>
      </c>
      <c r="L12">
        <f t="shared" si="3"/>
        <v>8.3378219299247674E-4</v>
      </c>
      <c r="M12" s="103">
        <v>1.1552833185955313</v>
      </c>
      <c r="N12" s="103">
        <v>1.2598</v>
      </c>
      <c r="O12" s="103">
        <v>1.1552833185955313</v>
      </c>
      <c r="P12" s="146">
        <v>1.2598</v>
      </c>
    </row>
    <row r="13" spans="1:16" outlineLevel="2" x14ac:dyDescent="0.3">
      <c r="A13" s="144" t="s">
        <v>983</v>
      </c>
      <c r="B13" s="27" t="s">
        <v>401</v>
      </c>
      <c r="C13" s="121">
        <v>2275060011</v>
      </c>
      <c r="D13">
        <v>365</v>
      </c>
      <c r="E13">
        <v>1.941346E-3</v>
      </c>
      <c r="F13">
        <v>2.0848400000000001E-3</v>
      </c>
      <c r="G13">
        <v>5.3187561643835615E-6</v>
      </c>
      <c r="H13">
        <v>5.7118911999999997E-6</v>
      </c>
      <c r="I13">
        <f t="shared" si="0"/>
        <v>5.3187561643835615E-6</v>
      </c>
      <c r="J13">
        <f t="shared" si="1"/>
        <v>5.3187561643835615E-6</v>
      </c>
      <c r="K13">
        <f t="shared" si="2"/>
        <v>5.7118911999999997E-6</v>
      </c>
      <c r="L13">
        <f t="shared" si="3"/>
        <v>5.7118911999999997E-6</v>
      </c>
      <c r="M13" s="103">
        <v>1</v>
      </c>
      <c r="N13" s="103">
        <v>1</v>
      </c>
      <c r="O13" s="103">
        <v>1</v>
      </c>
      <c r="P13" s="146">
        <v>1</v>
      </c>
    </row>
    <row r="14" spans="1:16" outlineLevel="2" x14ac:dyDescent="0.3">
      <c r="A14" s="144" t="s">
        <v>983</v>
      </c>
      <c r="B14" s="27" t="s">
        <v>401</v>
      </c>
      <c r="C14" s="121">
        <v>2275060012</v>
      </c>
      <c r="D14">
        <v>365</v>
      </c>
      <c r="E14">
        <v>6.1924536000000002E-2</v>
      </c>
      <c r="F14">
        <v>8.0335444000000006E-2</v>
      </c>
      <c r="G14">
        <v>1.6965626416438358E-4</v>
      </c>
      <c r="H14">
        <v>2.2009710750684931E-4</v>
      </c>
      <c r="I14">
        <f t="shared" si="0"/>
        <v>1.6965626416438358E-4</v>
      </c>
      <c r="J14">
        <f t="shared" si="1"/>
        <v>1.6965626416438358E-4</v>
      </c>
      <c r="K14">
        <f t="shared" si="2"/>
        <v>2.2009710750684931E-4</v>
      </c>
      <c r="L14">
        <f t="shared" si="3"/>
        <v>2.2009710750684931E-4</v>
      </c>
      <c r="M14" s="103">
        <v>1</v>
      </c>
      <c r="N14" s="103">
        <v>1</v>
      </c>
      <c r="O14" s="103">
        <v>1</v>
      </c>
      <c r="P14" s="146">
        <v>1</v>
      </c>
    </row>
    <row r="15" spans="1:16" outlineLevel="2" x14ac:dyDescent="0.3">
      <c r="A15" s="144" t="s">
        <v>983</v>
      </c>
      <c r="B15" s="27" t="s">
        <v>401</v>
      </c>
      <c r="C15" s="121">
        <v>2265008005</v>
      </c>
      <c r="D15">
        <v>365</v>
      </c>
      <c r="E15">
        <v>6.1879999999999997E-4</v>
      </c>
      <c r="F15">
        <v>5.8818800000000001E-4</v>
      </c>
      <c r="G15">
        <v>1.6953414517808219E-6</v>
      </c>
      <c r="H15">
        <v>1.6114750386575341E-6</v>
      </c>
      <c r="I15">
        <f t="shared" si="0"/>
        <v>2.0396099067087532E-6</v>
      </c>
      <c r="J15">
        <f t="shared" si="1"/>
        <v>2.2788779794837809E-6</v>
      </c>
      <c r="K15">
        <f t="shared" si="2"/>
        <v>1.9387129653482344E-6</v>
      </c>
      <c r="L15">
        <f t="shared" si="3"/>
        <v>2.1661447469634574E-6</v>
      </c>
      <c r="M15" s="103">
        <v>1.2030673257981774</v>
      </c>
      <c r="N15" s="103">
        <v>1.3442000000000001</v>
      </c>
      <c r="O15" s="103">
        <v>1.2030673257981774</v>
      </c>
      <c r="P15" s="146">
        <v>1.3442000000000001</v>
      </c>
    </row>
    <row r="16" spans="1:16" ht="15" outlineLevel="2" thickBot="1" x14ac:dyDescent="0.35">
      <c r="A16" s="147" t="s">
        <v>983</v>
      </c>
      <c r="B16" s="148" t="s">
        <v>401</v>
      </c>
      <c r="C16" s="149">
        <v>2270008005</v>
      </c>
      <c r="D16" s="23">
        <v>365</v>
      </c>
      <c r="E16" s="23">
        <v>8.8618499999999995E-4</v>
      </c>
      <c r="F16" s="23">
        <v>3.8349E-4</v>
      </c>
      <c r="G16" s="23">
        <v>2.4279036476712328E-6</v>
      </c>
      <c r="H16" s="23">
        <v>1.0506580711232878E-6</v>
      </c>
      <c r="I16" s="23">
        <f t="shared" si="0"/>
        <v>2.9209315486994704E-6</v>
      </c>
      <c r="J16" s="23">
        <f t="shared" si="1"/>
        <v>3.2635880831996711E-6</v>
      </c>
      <c r="K16" s="23">
        <f t="shared" si="2"/>
        <v>1.2640123959545651E-6</v>
      </c>
      <c r="L16" s="23">
        <f t="shared" si="3"/>
        <v>1.4122945792039235E-6</v>
      </c>
      <c r="M16" s="150">
        <v>1.2030673257981774</v>
      </c>
      <c r="N16" s="150">
        <v>1.3442000000000001</v>
      </c>
      <c r="O16" s="150">
        <v>1.2030673257981774</v>
      </c>
      <c r="P16" s="151">
        <v>1.3442000000000001</v>
      </c>
    </row>
    <row r="17" spans="1:16" outlineLevel="1" x14ac:dyDescent="0.3">
      <c r="A17" s="152" t="s">
        <v>3034</v>
      </c>
      <c r="B17" s="31"/>
      <c r="C17" s="121"/>
      <c r="E17">
        <f t="shared" ref="E17:L17" si="4">SUBTOTAL(9,E2:E16)</f>
        <v>288.50756500399996</v>
      </c>
      <c r="F17">
        <f t="shared" si="4"/>
        <v>140.27362129900004</v>
      </c>
      <c r="G17">
        <f t="shared" si="4"/>
        <v>0.87939072603709956</v>
      </c>
      <c r="H17">
        <f t="shared" si="4"/>
        <v>0.38685564739493439</v>
      </c>
      <c r="I17">
        <f t="shared" si="4"/>
        <v>0.8800685999439668</v>
      </c>
      <c r="J17">
        <f t="shared" si="4"/>
        <v>0.88053866683196935</v>
      </c>
      <c r="K17">
        <f t="shared" si="4"/>
        <v>0.38883613650506699</v>
      </c>
      <c r="L17">
        <f t="shared" si="4"/>
        <v>0.39018399364887318</v>
      </c>
      <c r="M17" s="103"/>
      <c r="N17" s="103"/>
      <c r="O17" s="103"/>
      <c r="P17" s="103"/>
    </row>
    <row r="18" spans="1:16" x14ac:dyDescent="0.3">
      <c r="A18" s="152" t="s">
        <v>1240</v>
      </c>
      <c r="B18" s="31"/>
      <c r="C18" s="121"/>
      <c r="E18" s="3">
        <f t="shared" ref="E18:L18" si="5">SUBTOTAL(9,E2:E16)</f>
        <v>288.50756500399996</v>
      </c>
      <c r="F18" s="3">
        <f t="shared" si="5"/>
        <v>140.27362129900004</v>
      </c>
      <c r="G18" s="3">
        <f t="shared" si="5"/>
        <v>0.87939072603709956</v>
      </c>
      <c r="H18" s="3">
        <f t="shared" si="5"/>
        <v>0.38685564739493439</v>
      </c>
      <c r="I18" s="3">
        <f t="shared" si="5"/>
        <v>0.8800685999439668</v>
      </c>
      <c r="J18" s="3">
        <f t="shared" si="5"/>
        <v>0.88053866683196935</v>
      </c>
      <c r="K18" s="3">
        <f t="shared" si="5"/>
        <v>0.38883613650506699</v>
      </c>
      <c r="L18" s="3">
        <f t="shared" si="5"/>
        <v>0.39018399364887318</v>
      </c>
      <c r="M18" s="103"/>
      <c r="N18" s="103"/>
      <c r="O18" s="103"/>
      <c r="P18" s="10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E6E5B-46EF-48D7-AD37-696295E0FD4F}">
  <dimension ref="A1:L15"/>
  <sheetViews>
    <sheetView workbookViewId="0">
      <selection activeCell="A2" sqref="A2:A10"/>
    </sheetView>
  </sheetViews>
  <sheetFormatPr defaultRowHeight="14.4" x14ac:dyDescent="0.3"/>
  <cols>
    <col min="1" max="1" width="23.109375" customWidth="1"/>
    <col min="2" max="2" width="45" customWidth="1"/>
    <col min="5" max="5" width="17" customWidth="1"/>
    <col min="12" max="12" width="17.44140625" customWidth="1"/>
    <col min="17" max="17" width="11" bestFit="1" customWidth="1"/>
  </cols>
  <sheetData>
    <row r="1" spans="1:12" x14ac:dyDescent="0.3">
      <c r="A1" s="207" t="s">
        <v>3135</v>
      </c>
      <c r="B1" s="208"/>
      <c r="C1" s="209"/>
      <c r="E1" s="207" t="s">
        <v>3134</v>
      </c>
      <c r="F1" s="208"/>
      <c r="G1" s="208"/>
      <c r="H1" s="208"/>
      <c r="I1" s="208"/>
      <c r="J1" s="208"/>
      <c r="K1" s="208"/>
      <c r="L1" s="209"/>
    </row>
    <row r="2" spans="1:12" x14ac:dyDescent="0.3">
      <c r="A2" s="179">
        <v>2103005000</v>
      </c>
      <c r="B2" t="s">
        <v>1248</v>
      </c>
      <c r="C2" s="145"/>
      <c r="E2" s="179">
        <v>2103001000</v>
      </c>
      <c r="G2" s="211" t="s">
        <v>3131</v>
      </c>
      <c r="H2" s="212" t="s">
        <v>3132</v>
      </c>
      <c r="L2" s="145"/>
    </row>
    <row r="3" spans="1:12" x14ac:dyDescent="0.3">
      <c r="A3" s="179">
        <v>2102005000</v>
      </c>
      <c r="B3" t="s">
        <v>1249</v>
      </c>
      <c r="C3" s="145"/>
      <c r="E3" s="179">
        <v>2103002000</v>
      </c>
      <c r="G3" s="211" t="s">
        <v>3131</v>
      </c>
      <c r="H3" s="212" t="s">
        <v>3132</v>
      </c>
      <c r="L3" s="145"/>
    </row>
    <row r="4" spans="1:12" x14ac:dyDescent="0.3">
      <c r="A4" s="179">
        <v>2810030000</v>
      </c>
      <c r="B4" t="s">
        <v>1255</v>
      </c>
      <c r="C4" s="145"/>
      <c r="E4" s="179">
        <v>2302070010</v>
      </c>
      <c r="G4" s="211" t="s">
        <v>3131</v>
      </c>
      <c r="H4" s="212" t="s">
        <v>3133</v>
      </c>
      <c r="L4" s="145"/>
    </row>
    <row r="5" spans="1:12" x14ac:dyDescent="0.3">
      <c r="A5" s="179">
        <v>2810050000</v>
      </c>
      <c r="B5" t="s">
        <v>1256</v>
      </c>
      <c r="C5" s="145"/>
      <c r="E5" s="179">
        <v>2401040000</v>
      </c>
      <c r="G5" s="211" t="s">
        <v>3131</v>
      </c>
      <c r="H5" s="212" t="s">
        <v>24</v>
      </c>
      <c r="L5" s="145"/>
    </row>
    <row r="6" spans="1:12" x14ac:dyDescent="0.3">
      <c r="A6" s="179">
        <v>2810060200</v>
      </c>
      <c r="B6" t="s">
        <v>2120</v>
      </c>
      <c r="C6" s="145"/>
      <c r="E6" s="179">
        <v>2401085000</v>
      </c>
      <c r="G6" s="211" t="s">
        <v>3131</v>
      </c>
      <c r="H6" s="212" t="s">
        <v>24</v>
      </c>
      <c r="L6" s="145"/>
    </row>
    <row r="7" spans="1:12" x14ac:dyDescent="0.3">
      <c r="A7" s="179">
        <v>2440000000</v>
      </c>
      <c r="B7" t="s">
        <v>1245</v>
      </c>
      <c r="C7" s="145"/>
      <c r="E7" s="179">
        <v>2501050120</v>
      </c>
      <c r="G7" s="211" t="s">
        <v>3131</v>
      </c>
      <c r="H7" s="212" t="s">
        <v>25</v>
      </c>
      <c r="L7" s="145"/>
    </row>
    <row r="8" spans="1:12" x14ac:dyDescent="0.3">
      <c r="A8" s="179">
        <v>2302070001</v>
      </c>
      <c r="B8" t="s">
        <v>1251</v>
      </c>
      <c r="C8" s="145"/>
      <c r="E8" s="179">
        <v>2501060051</v>
      </c>
      <c r="G8" s="211" t="s">
        <v>3131</v>
      </c>
      <c r="H8" t="s">
        <v>17</v>
      </c>
      <c r="L8" s="145"/>
    </row>
    <row r="9" spans="1:12" x14ac:dyDescent="0.3">
      <c r="A9" s="179">
        <v>2830000000</v>
      </c>
      <c r="B9" s="210" t="s">
        <v>1254</v>
      </c>
      <c r="C9" s="145"/>
      <c r="E9" s="179">
        <v>2601020000</v>
      </c>
      <c r="G9" s="211" t="s">
        <v>3131</v>
      </c>
      <c r="H9" t="s">
        <v>50</v>
      </c>
      <c r="L9" s="145"/>
    </row>
    <row r="10" spans="1:12" x14ac:dyDescent="0.3">
      <c r="A10" s="179">
        <v>2660000000</v>
      </c>
      <c r="B10" t="s">
        <v>1253</v>
      </c>
      <c r="C10" s="145"/>
      <c r="E10" s="179">
        <v>2801500262</v>
      </c>
      <c r="G10" s="211" t="s">
        <v>3131</v>
      </c>
      <c r="H10" t="s">
        <v>236</v>
      </c>
      <c r="L10" s="145"/>
    </row>
    <row r="11" spans="1:12" x14ac:dyDescent="0.3">
      <c r="A11" s="179"/>
      <c r="C11" s="145"/>
      <c r="E11" s="179">
        <v>2310111802</v>
      </c>
      <c r="G11" s="211" t="s">
        <v>3131</v>
      </c>
      <c r="H11" t="s">
        <v>38</v>
      </c>
      <c r="L11" s="145"/>
    </row>
    <row r="12" spans="1:12" x14ac:dyDescent="0.3">
      <c r="A12" s="179"/>
      <c r="C12" s="145"/>
      <c r="E12" s="179"/>
      <c r="G12" s="211"/>
      <c r="L12" s="145"/>
    </row>
    <row r="13" spans="1:12" x14ac:dyDescent="0.3">
      <c r="A13" s="179"/>
      <c r="C13" s="145"/>
      <c r="E13" s="179"/>
      <c r="G13" s="211"/>
      <c r="L13" s="145"/>
    </row>
    <row r="14" spans="1:12" x14ac:dyDescent="0.3">
      <c r="A14" s="179"/>
      <c r="C14" s="145"/>
      <c r="E14" s="179"/>
      <c r="L14" s="145"/>
    </row>
    <row r="15" spans="1:12" ht="15" thickBot="1" x14ac:dyDescent="0.35">
      <c r="A15" s="180"/>
      <c r="B15" s="23"/>
      <c r="C15" s="181"/>
      <c r="E15" s="180"/>
      <c r="F15" s="23"/>
      <c r="G15" s="23"/>
      <c r="H15" s="23"/>
      <c r="I15" s="23"/>
      <c r="J15" s="23"/>
      <c r="K15" s="23"/>
      <c r="L15" s="18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908A0-79F8-41AD-9777-436CCD06A9AD}">
  <dimension ref="A1:N820"/>
  <sheetViews>
    <sheetView topLeftCell="A116" workbookViewId="0">
      <selection activeCell="K1" sqref="K1:K1048576"/>
    </sheetView>
  </sheetViews>
  <sheetFormatPr defaultRowHeight="14.4" x14ac:dyDescent="0.3"/>
  <cols>
    <col min="1" max="2" width="27.6640625" style="121" customWidth="1"/>
    <col min="5" max="5" width="14.44140625" style="204" hidden="1" customWidth="1"/>
    <col min="6" max="6" width="0" style="204" hidden="1" customWidth="1"/>
    <col min="7" max="7" width="11.5546875" style="204" hidden="1" customWidth="1"/>
    <col min="8" max="9" width="0" style="204" hidden="1" customWidth="1"/>
    <col min="12" max="12" width="14.33203125" customWidth="1"/>
    <col min="13" max="13" width="16.6640625" customWidth="1"/>
  </cols>
  <sheetData>
    <row r="1" spans="1:14" ht="41.4" x14ac:dyDescent="0.3">
      <c r="A1" s="121" t="s">
        <v>3004</v>
      </c>
      <c r="B1" s="121" t="s">
        <v>3048</v>
      </c>
      <c r="E1" s="203" t="s">
        <v>3057</v>
      </c>
      <c r="F1" s="203" t="s">
        <v>3058</v>
      </c>
      <c r="G1" s="203" t="s">
        <v>3059</v>
      </c>
      <c r="H1" s="203" t="s">
        <v>3123</v>
      </c>
      <c r="I1" s="203" t="s">
        <v>3124</v>
      </c>
      <c r="L1" s="132" t="s">
        <v>2</v>
      </c>
      <c r="M1" s="132" t="s">
        <v>7</v>
      </c>
    </row>
    <row r="2" spans="1:14" x14ac:dyDescent="0.3">
      <c r="A2" s="121">
        <v>2275001000</v>
      </c>
      <c r="B2" s="121" t="s">
        <v>3050</v>
      </c>
      <c r="E2" s="204" t="s">
        <v>3060</v>
      </c>
      <c r="F2" s="204">
        <v>11000</v>
      </c>
      <c r="G2" s="204" t="s">
        <v>3061</v>
      </c>
      <c r="H2" s="204">
        <v>1.1524086669939146</v>
      </c>
      <c r="I2" s="204">
        <v>1.2277577050402642</v>
      </c>
      <c r="K2" s="204">
        <v>24009</v>
      </c>
      <c r="L2" s="129" t="s">
        <v>214</v>
      </c>
      <c r="M2" s="129">
        <v>2801500141</v>
      </c>
      <c r="N2" t="str">
        <f>VLOOKUP(M2,$A$1:$B$175,2,FALSE)</f>
        <v>No Growth</v>
      </c>
    </row>
    <row r="3" spans="1:14" x14ac:dyDescent="0.3">
      <c r="A3" s="121">
        <v>2275020000</v>
      </c>
      <c r="B3" s="121" t="s">
        <v>3050</v>
      </c>
      <c r="E3" s="204" t="s">
        <v>3062</v>
      </c>
      <c r="F3" s="204">
        <v>24009</v>
      </c>
      <c r="G3" s="204" t="s">
        <v>3061</v>
      </c>
      <c r="H3" s="204">
        <v>1.0781186314461408</v>
      </c>
      <c r="I3" s="204">
        <v>1.1360827524064268</v>
      </c>
      <c r="K3" s="204">
        <v>24009</v>
      </c>
      <c r="L3" s="129" t="s">
        <v>214</v>
      </c>
      <c r="M3" s="129">
        <v>2801500150</v>
      </c>
      <c r="N3" t="str">
        <f t="shared" ref="N3:N66" si="0">VLOOKUP(M3,$A$1:$B$175,2,FALSE)</f>
        <v>No Growth</v>
      </c>
    </row>
    <row r="4" spans="1:14" x14ac:dyDescent="0.3">
      <c r="A4" s="121">
        <v>2275050011</v>
      </c>
      <c r="B4" s="121" t="s">
        <v>3050</v>
      </c>
      <c r="E4" s="204" t="s">
        <v>3063</v>
      </c>
      <c r="F4" s="204">
        <v>24017</v>
      </c>
      <c r="G4" s="204" t="s">
        <v>3061</v>
      </c>
      <c r="H4" s="204">
        <v>1.1901345613926066</v>
      </c>
      <c r="I4" s="204">
        <v>1.276009373866259</v>
      </c>
      <c r="K4" s="204">
        <v>24009</v>
      </c>
      <c r="L4" s="129" t="s">
        <v>214</v>
      </c>
      <c r="M4" s="129">
        <v>2810060100</v>
      </c>
      <c r="N4" t="str">
        <f t="shared" si="0"/>
        <v>Population</v>
      </c>
    </row>
    <row r="5" spans="1:14" x14ac:dyDescent="0.3">
      <c r="A5" s="121">
        <v>2275050012</v>
      </c>
      <c r="B5" s="121" t="s">
        <v>3050</v>
      </c>
      <c r="E5" s="204" t="s">
        <v>3064</v>
      </c>
      <c r="F5" s="204">
        <v>24021</v>
      </c>
      <c r="G5" s="204" t="s">
        <v>3061</v>
      </c>
      <c r="H5" s="204">
        <v>1.1641130653464489</v>
      </c>
      <c r="I5" s="204">
        <v>1.2746261243860761</v>
      </c>
      <c r="K5" s="204">
        <v>24009</v>
      </c>
      <c r="L5" s="129" t="s">
        <v>214</v>
      </c>
      <c r="M5" s="129">
        <v>2810025000</v>
      </c>
      <c r="N5" t="str">
        <f t="shared" si="0"/>
        <v>Population</v>
      </c>
    </row>
    <row r="6" spans="1:14" x14ac:dyDescent="0.3">
      <c r="A6" s="121">
        <v>2275060011</v>
      </c>
      <c r="B6" s="121" t="s">
        <v>3050</v>
      </c>
      <c r="E6" s="204" t="s">
        <v>3065</v>
      </c>
      <c r="F6" s="204">
        <v>24031</v>
      </c>
      <c r="G6" s="204" t="s">
        <v>3061</v>
      </c>
      <c r="H6" s="204">
        <v>1.08225771255488</v>
      </c>
      <c r="I6" s="204">
        <v>1.1336222778579337</v>
      </c>
      <c r="K6" s="204">
        <v>24009</v>
      </c>
      <c r="L6" s="129" t="s">
        <v>214</v>
      </c>
      <c r="M6" s="129">
        <v>2811015002</v>
      </c>
      <c r="N6" t="str">
        <f t="shared" si="0"/>
        <v>No Growth</v>
      </c>
    </row>
    <row r="7" spans="1:14" x14ac:dyDescent="0.3">
      <c r="A7" s="121">
        <v>2275060012</v>
      </c>
      <c r="B7" s="121" t="s">
        <v>3050</v>
      </c>
      <c r="E7" s="204" t="s">
        <v>3066</v>
      </c>
      <c r="F7" s="204">
        <v>24033</v>
      </c>
      <c r="G7" s="204" t="s">
        <v>3061</v>
      </c>
      <c r="H7" s="204">
        <v>1.0807753566942875</v>
      </c>
      <c r="I7" s="204">
        <v>1.1380551957825262</v>
      </c>
      <c r="K7" s="204">
        <v>24009</v>
      </c>
      <c r="L7" s="129" t="s">
        <v>214</v>
      </c>
      <c r="M7" s="129">
        <v>2103004001</v>
      </c>
      <c r="N7" t="str">
        <f t="shared" si="0"/>
        <v>Employment</v>
      </c>
    </row>
    <row r="8" spans="1:14" x14ac:dyDescent="0.3">
      <c r="A8" s="121">
        <v>2275070000</v>
      </c>
      <c r="B8" s="121" t="s">
        <v>3052</v>
      </c>
      <c r="E8" s="204" t="s">
        <v>3067</v>
      </c>
      <c r="F8" s="204">
        <v>51013</v>
      </c>
      <c r="G8" s="204" t="s">
        <v>3061</v>
      </c>
      <c r="H8" s="204">
        <v>1.1397376286947962</v>
      </c>
      <c r="I8" s="204">
        <v>1.2131069058841126</v>
      </c>
      <c r="K8" s="204">
        <v>24009</v>
      </c>
      <c r="L8" s="129" t="s">
        <v>214</v>
      </c>
      <c r="M8" s="129">
        <v>2103004002</v>
      </c>
      <c r="N8" t="str">
        <f t="shared" si="0"/>
        <v>Employment</v>
      </c>
    </row>
    <row r="9" spans="1:14" x14ac:dyDescent="0.3">
      <c r="A9" s="121">
        <v>2102001000</v>
      </c>
      <c r="B9" s="121" t="s">
        <v>3049</v>
      </c>
      <c r="E9" s="204" t="s">
        <v>3068</v>
      </c>
      <c r="F9" s="204">
        <v>51510</v>
      </c>
      <c r="G9" s="204" t="s">
        <v>3061</v>
      </c>
      <c r="H9" s="204">
        <v>1.2625227646667347</v>
      </c>
      <c r="I9" s="204">
        <v>1.4058779939461756</v>
      </c>
      <c r="K9" s="204">
        <v>24009</v>
      </c>
      <c r="L9" s="129" t="s">
        <v>214</v>
      </c>
      <c r="M9" s="129">
        <v>2103011000</v>
      </c>
      <c r="N9" t="str">
        <f t="shared" si="0"/>
        <v>Employment</v>
      </c>
    </row>
    <row r="10" spans="1:14" x14ac:dyDescent="0.3">
      <c r="A10" s="121">
        <v>2102002000</v>
      </c>
      <c r="B10" s="121" t="s">
        <v>3049</v>
      </c>
      <c r="E10" s="204" t="s">
        <v>3069</v>
      </c>
      <c r="F10" s="204">
        <v>51059</v>
      </c>
      <c r="G10" s="204" t="s">
        <v>3061</v>
      </c>
      <c r="H10" s="204">
        <v>1.0814934606026505</v>
      </c>
      <c r="I10" s="204">
        <v>1.125762913932951</v>
      </c>
      <c r="K10" s="204">
        <v>24009</v>
      </c>
      <c r="L10" s="129" t="s">
        <v>214</v>
      </c>
      <c r="M10" s="129">
        <v>2103007000</v>
      </c>
      <c r="N10" t="str">
        <f t="shared" si="0"/>
        <v>Employment</v>
      </c>
    </row>
    <row r="11" spans="1:14" x14ac:dyDescent="0.3">
      <c r="A11" s="121">
        <v>2102004001</v>
      </c>
      <c r="B11" s="121" t="s">
        <v>3049</v>
      </c>
      <c r="E11" s="204" t="s">
        <v>3070</v>
      </c>
      <c r="F11" s="204">
        <v>51600</v>
      </c>
      <c r="G11" s="204" t="s">
        <v>3061</v>
      </c>
      <c r="H11" s="204">
        <v>1.3521378637619723</v>
      </c>
      <c r="I11" s="204">
        <v>1.4524874004226747</v>
      </c>
      <c r="K11" s="204">
        <v>24009</v>
      </c>
      <c r="L11" s="129" t="s">
        <v>214</v>
      </c>
      <c r="M11" s="129">
        <v>2103006000</v>
      </c>
      <c r="N11" t="str">
        <f t="shared" si="0"/>
        <v>Employment</v>
      </c>
    </row>
    <row r="12" spans="1:14" x14ac:dyDescent="0.3">
      <c r="A12" s="121">
        <v>2102004002</v>
      </c>
      <c r="B12" s="121" t="s">
        <v>3049</v>
      </c>
      <c r="E12" s="204" t="s">
        <v>3071</v>
      </c>
      <c r="F12" s="204">
        <v>51610</v>
      </c>
      <c r="G12" s="204" t="s">
        <v>3061</v>
      </c>
      <c r="H12" s="204">
        <v>1.4186612576064836</v>
      </c>
      <c r="I12" s="204">
        <v>1.5671399594320379</v>
      </c>
      <c r="K12" s="204">
        <v>24009</v>
      </c>
      <c r="L12" s="129" t="s">
        <v>214</v>
      </c>
      <c r="M12" s="129">
        <v>2103008000</v>
      </c>
      <c r="N12" t="str">
        <f t="shared" si="0"/>
        <v>Employment</v>
      </c>
    </row>
    <row r="13" spans="1:14" x14ac:dyDescent="0.3">
      <c r="A13" s="121">
        <v>2102006000</v>
      </c>
      <c r="B13" s="121" t="s">
        <v>3049</v>
      </c>
      <c r="E13" s="204" t="s">
        <v>3072</v>
      </c>
      <c r="F13" s="204">
        <v>51107</v>
      </c>
      <c r="G13" s="204" t="s">
        <v>3061</v>
      </c>
      <c r="H13" s="204">
        <v>1.1601324674885931</v>
      </c>
      <c r="I13" s="204">
        <v>1.2151132337949961</v>
      </c>
      <c r="K13" s="204">
        <v>24009</v>
      </c>
      <c r="L13" s="129" t="s">
        <v>214</v>
      </c>
      <c r="M13" s="129">
        <v>2102001000</v>
      </c>
      <c r="N13" t="str">
        <f t="shared" si="0"/>
        <v>No Growth</v>
      </c>
    </row>
    <row r="14" spans="1:14" x14ac:dyDescent="0.3">
      <c r="A14" s="121">
        <v>2102007000</v>
      </c>
      <c r="B14" s="121" t="s">
        <v>3049</v>
      </c>
      <c r="E14" s="204" t="s">
        <v>3073</v>
      </c>
      <c r="F14" s="204">
        <v>51153</v>
      </c>
      <c r="G14" s="204" t="s">
        <v>3061</v>
      </c>
      <c r="H14" s="204">
        <v>1.111947756281898</v>
      </c>
      <c r="I14" s="204">
        <v>1.1563041283806819</v>
      </c>
      <c r="K14" s="204">
        <v>24009</v>
      </c>
      <c r="L14" s="129" t="s">
        <v>214</v>
      </c>
      <c r="M14" s="129">
        <v>2102002000</v>
      </c>
      <c r="N14" t="str">
        <f t="shared" si="0"/>
        <v>No Growth</v>
      </c>
    </row>
    <row r="15" spans="1:14" x14ac:dyDescent="0.3">
      <c r="A15" s="121">
        <v>2102008000</v>
      </c>
      <c r="B15" s="121" t="s">
        <v>3049</v>
      </c>
      <c r="E15" s="204" t="s">
        <v>3074</v>
      </c>
      <c r="F15" s="204">
        <v>51683</v>
      </c>
      <c r="G15" s="204" t="s">
        <v>3061</v>
      </c>
      <c r="H15" s="204">
        <v>1.0825877982730956</v>
      </c>
      <c r="I15" s="204">
        <v>1.1128298195119879</v>
      </c>
      <c r="K15" s="204">
        <v>24009</v>
      </c>
      <c r="L15" s="129" t="s">
        <v>214</v>
      </c>
      <c r="M15" s="129">
        <v>2102011000</v>
      </c>
      <c r="N15" t="str">
        <f t="shared" si="0"/>
        <v>No Growth</v>
      </c>
    </row>
    <row r="16" spans="1:14" x14ac:dyDescent="0.3">
      <c r="A16" s="121">
        <v>2102011000</v>
      </c>
      <c r="B16" s="121" t="s">
        <v>3049</v>
      </c>
      <c r="E16" s="204" t="s">
        <v>3075</v>
      </c>
      <c r="F16" s="204">
        <v>51685</v>
      </c>
      <c r="G16" s="204" t="s">
        <v>3061</v>
      </c>
      <c r="H16" s="204">
        <v>1.2235046483073166</v>
      </c>
      <c r="I16" s="204">
        <v>1.2809682511840059</v>
      </c>
      <c r="K16" s="204">
        <v>24009</v>
      </c>
      <c r="L16" s="129" t="s">
        <v>214</v>
      </c>
      <c r="M16" s="129">
        <v>2102008000</v>
      </c>
      <c r="N16" t="str">
        <f t="shared" si="0"/>
        <v>No Growth</v>
      </c>
    </row>
    <row r="17" spans="1:14" x14ac:dyDescent="0.3">
      <c r="A17" s="121">
        <v>2103001000</v>
      </c>
      <c r="B17" s="121" t="s">
        <v>3053</v>
      </c>
      <c r="E17" s="204" t="s">
        <v>3076</v>
      </c>
      <c r="F17" s="204">
        <v>11000</v>
      </c>
      <c r="G17" s="204" t="s">
        <v>3077</v>
      </c>
      <c r="H17" s="204">
        <v>1.0682042243864276</v>
      </c>
      <c r="I17" s="204">
        <v>1.1189020579196844</v>
      </c>
      <c r="K17" s="204">
        <v>24009</v>
      </c>
      <c r="L17" s="129" t="s">
        <v>214</v>
      </c>
      <c r="M17" s="129">
        <v>2104004000</v>
      </c>
      <c r="N17" t="str">
        <f t="shared" si="0"/>
        <v>Household</v>
      </c>
    </row>
    <row r="18" spans="1:14" x14ac:dyDescent="0.3">
      <c r="A18" s="121">
        <v>2103002000</v>
      </c>
      <c r="B18" s="121" t="s">
        <v>3053</v>
      </c>
      <c r="E18" s="204" t="s">
        <v>3078</v>
      </c>
      <c r="F18" s="204">
        <v>24009</v>
      </c>
      <c r="G18" s="204" t="s">
        <v>3077</v>
      </c>
      <c r="H18" s="204">
        <v>1.0831151435766215</v>
      </c>
      <c r="I18" s="204">
        <v>1.1397753888991513</v>
      </c>
      <c r="K18" s="204">
        <v>24009</v>
      </c>
      <c r="L18" s="129" t="s">
        <v>214</v>
      </c>
      <c r="M18" s="129">
        <v>2104009000</v>
      </c>
      <c r="N18" t="str">
        <f t="shared" si="0"/>
        <v>Household</v>
      </c>
    </row>
    <row r="19" spans="1:14" x14ac:dyDescent="0.3">
      <c r="A19" s="121">
        <v>2103004001</v>
      </c>
      <c r="B19" s="121" t="s">
        <v>3053</v>
      </c>
      <c r="E19" s="204" t="s">
        <v>3079</v>
      </c>
      <c r="F19" s="204">
        <v>24017</v>
      </c>
      <c r="G19" s="204" t="s">
        <v>3077</v>
      </c>
      <c r="H19" s="204">
        <v>1.1538180515174039</v>
      </c>
      <c r="I19" s="204">
        <v>1.2340004598726142</v>
      </c>
      <c r="K19" s="204">
        <v>24009</v>
      </c>
      <c r="L19" s="129" t="s">
        <v>214</v>
      </c>
      <c r="M19" s="129">
        <v>2104011000</v>
      </c>
      <c r="N19" t="str">
        <f t="shared" si="0"/>
        <v>Household</v>
      </c>
    </row>
    <row r="20" spans="1:14" x14ac:dyDescent="0.3">
      <c r="A20" s="121">
        <v>2103004002</v>
      </c>
      <c r="B20" s="121" t="s">
        <v>3053</v>
      </c>
      <c r="E20" s="204" t="s">
        <v>3080</v>
      </c>
      <c r="F20" s="204">
        <v>24021</v>
      </c>
      <c r="G20" s="204" t="s">
        <v>3077</v>
      </c>
      <c r="H20" s="204">
        <v>1.1642434590518711</v>
      </c>
      <c r="I20" s="204">
        <v>1.2754593772319553</v>
      </c>
      <c r="K20" s="204">
        <v>24009</v>
      </c>
      <c r="L20" s="129" t="s">
        <v>214</v>
      </c>
      <c r="M20" s="129">
        <v>2104007000</v>
      </c>
      <c r="N20" t="str">
        <f t="shared" si="0"/>
        <v>Household</v>
      </c>
    </row>
    <row r="21" spans="1:14" x14ac:dyDescent="0.3">
      <c r="A21" s="121">
        <v>2103006000</v>
      </c>
      <c r="B21" s="121" t="s">
        <v>3053</v>
      </c>
      <c r="E21" s="204" t="s">
        <v>3081</v>
      </c>
      <c r="F21" s="204">
        <v>24031</v>
      </c>
      <c r="G21" s="204" t="s">
        <v>3077</v>
      </c>
      <c r="H21" s="204">
        <v>1.0583627788491723</v>
      </c>
      <c r="I21" s="204">
        <v>1.0985015826088478</v>
      </c>
      <c r="K21" s="204">
        <v>24009</v>
      </c>
      <c r="L21" s="129" t="s">
        <v>214</v>
      </c>
      <c r="M21" s="129">
        <v>2104006000</v>
      </c>
      <c r="N21" t="str">
        <f t="shared" si="0"/>
        <v>Household</v>
      </c>
    </row>
    <row r="22" spans="1:14" x14ac:dyDescent="0.3">
      <c r="A22" s="121">
        <v>2103007000</v>
      </c>
      <c r="B22" s="121" t="s">
        <v>3053</v>
      </c>
      <c r="E22" s="204" t="s">
        <v>3082</v>
      </c>
      <c r="F22" s="204">
        <v>24033</v>
      </c>
      <c r="G22" s="204" t="s">
        <v>3077</v>
      </c>
      <c r="H22" s="204">
        <v>1.074567358418087</v>
      </c>
      <c r="I22" s="204">
        <v>1.129547333640583</v>
      </c>
      <c r="K22" s="204">
        <v>24009</v>
      </c>
      <c r="L22" s="129" t="s">
        <v>214</v>
      </c>
      <c r="M22" s="129">
        <v>2104008100</v>
      </c>
      <c r="N22" t="str">
        <f t="shared" si="0"/>
        <v>Household</v>
      </c>
    </row>
    <row r="23" spans="1:14" x14ac:dyDescent="0.3">
      <c r="A23" s="121">
        <v>2103008000</v>
      </c>
      <c r="B23" s="121" t="s">
        <v>3053</v>
      </c>
      <c r="E23" s="204" t="s">
        <v>3083</v>
      </c>
      <c r="F23" s="204">
        <v>51013</v>
      </c>
      <c r="G23" s="204" t="s">
        <v>3077</v>
      </c>
      <c r="H23" s="204">
        <v>1.0984649785709919</v>
      </c>
      <c r="I23" s="204">
        <v>1.1606153336507956</v>
      </c>
      <c r="K23" s="204">
        <v>24009</v>
      </c>
      <c r="L23" s="129" t="s">
        <v>214</v>
      </c>
      <c r="M23" s="129">
        <v>2104008510</v>
      </c>
      <c r="N23" t="str">
        <f t="shared" si="0"/>
        <v>Household</v>
      </c>
    </row>
    <row r="24" spans="1:14" x14ac:dyDescent="0.3">
      <c r="A24" s="121">
        <v>2103011000</v>
      </c>
      <c r="B24" s="121" t="s">
        <v>3053</v>
      </c>
      <c r="E24" s="204" t="s">
        <v>3084</v>
      </c>
      <c r="F24" s="204">
        <v>51510</v>
      </c>
      <c r="G24" s="204" t="s">
        <v>3077</v>
      </c>
      <c r="H24" s="204">
        <v>1.2512671881942843</v>
      </c>
      <c r="I24" s="204">
        <v>1.3864903145724019</v>
      </c>
      <c r="K24" s="204">
        <v>24009</v>
      </c>
      <c r="L24" s="129" t="s">
        <v>214</v>
      </c>
      <c r="M24" s="129">
        <v>2104008530</v>
      </c>
      <c r="N24" t="str">
        <f t="shared" si="0"/>
        <v>Household</v>
      </c>
    </row>
    <row r="25" spans="1:14" x14ac:dyDescent="0.3">
      <c r="A25" s="121">
        <v>2104004000</v>
      </c>
      <c r="B25" s="121" t="s">
        <v>3054</v>
      </c>
      <c r="E25" s="204" t="s">
        <v>3085</v>
      </c>
      <c r="F25" s="204">
        <v>51059</v>
      </c>
      <c r="G25" s="204" t="s">
        <v>3077</v>
      </c>
      <c r="H25" s="204">
        <v>1.0657729164323091</v>
      </c>
      <c r="I25" s="204">
        <v>1.1020007614291154</v>
      </c>
      <c r="K25" s="204">
        <v>24009</v>
      </c>
      <c r="L25" s="129" t="s">
        <v>214</v>
      </c>
      <c r="M25" s="129">
        <v>2104008620</v>
      </c>
      <c r="N25" t="str">
        <f t="shared" si="0"/>
        <v>Household</v>
      </c>
    </row>
    <row r="26" spans="1:14" x14ac:dyDescent="0.3">
      <c r="A26" s="121">
        <v>2104006000</v>
      </c>
      <c r="B26" s="121" t="s">
        <v>3054</v>
      </c>
      <c r="E26" s="204" t="s">
        <v>3086</v>
      </c>
      <c r="F26" s="204">
        <v>51600</v>
      </c>
      <c r="G26" s="204" t="s">
        <v>3077</v>
      </c>
      <c r="H26" s="204">
        <v>1.3017014531456002</v>
      </c>
      <c r="I26" s="204">
        <v>1.3817220673553432</v>
      </c>
      <c r="K26" s="204">
        <v>24009</v>
      </c>
      <c r="L26" s="129" t="s">
        <v>214</v>
      </c>
      <c r="M26" s="129">
        <v>2104008610</v>
      </c>
      <c r="N26" t="str">
        <f t="shared" si="0"/>
        <v>Household</v>
      </c>
    </row>
    <row r="27" spans="1:14" x14ac:dyDescent="0.3">
      <c r="A27" s="121">
        <v>2104007000</v>
      </c>
      <c r="B27" s="121" t="s">
        <v>3054</v>
      </c>
      <c r="E27" s="204" t="s">
        <v>3087</v>
      </c>
      <c r="F27" s="204">
        <v>51610</v>
      </c>
      <c r="G27" s="204" t="s">
        <v>3077</v>
      </c>
      <c r="H27" s="204">
        <v>1.2441146639619876</v>
      </c>
      <c r="I27" s="204">
        <v>1.3531335077136595</v>
      </c>
      <c r="K27" s="204">
        <v>24009</v>
      </c>
      <c r="L27" s="129" t="s">
        <v>214</v>
      </c>
      <c r="M27" s="129">
        <v>2104008630</v>
      </c>
      <c r="N27" t="str">
        <f t="shared" si="0"/>
        <v>Household</v>
      </c>
    </row>
    <row r="28" spans="1:14" x14ac:dyDescent="0.3">
      <c r="A28" s="121">
        <v>2104008100</v>
      </c>
      <c r="B28" s="121" t="s">
        <v>3054</v>
      </c>
      <c r="E28" s="204" t="s">
        <v>3088</v>
      </c>
      <c r="F28" s="204">
        <v>51107</v>
      </c>
      <c r="G28" s="204" t="s">
        <v>3077</v>
      </c>
      <c r="H28" s="204">
        <v>1.1551127564124071</v>
      </c>
      <c r="I28" s="204">
        <v>1.2043544197194647</v>
      </c>
      <c r="K28" s="204">
        <v>24009</v>
      </c>
      <c r="L28" s="129" t="s">
        <v>214</v>
      </c>
      <c r="M28" s="129">
        <v>2104008700</v>
      </c>
      <c r="N28" t="str">
        <f t="shared" si="0"/>
        <v>Household</v>
      </c>
    </row>
    <row r="29" spans="1:14" x14ac:dyDescent="0.3">
      <c r="A29" s="121">
        <v>2104008210</v>
      </c>
      <c r="B29" s="121" t="s">
        <v>3054</v>
      </c>
      <c r="E29" s="204" t="s">
        <v>3089</v>
      </c>
      <c r="F29" s="204">
        <v>51153</v>
      </c>
      <c r="G29" s="204" t="s">
        <v>3077</v>
      </c>
      <c r="H29" s="204">
        <v>1.0943166406241833</v>
      </c>
      <c r="I29" s="204">
        <v>1.1286302673578816</v>
      </c>
      <c r="K29" s="204">
        <v>24009</v>
      </c>
      <c r="L29" s="129" t="s">
        <v>214</v>
      </c>
      <c r="M29" s="129">
        <v>2104008230</v>
      </c>
      <c r="N29" t="str">
        <f t="shared" si="0"/>
        <v>Household</v>
      </c>
    </row>
    <row r="30" spans="1:14" x14ac:dyDescent="0.3">
      <c r="A30" s="121">
        <v>2104008220</v>
      </c>
      <c r="B30" s="121" t="s">
        <v>3054</v>
      </c>
      <c r="E30" s="204" t="s">
        <v>3090</v>
      </c>
      <c r="F30" s="204">
        <v>51683</v>
      </c>
      <c r="G30" s="204" t="s">
        <v>3077</v>
      </c>
      <c r="H30" s="204">
        <v>1.0847467052216004</v>
      </c>
      <c r="I30" s="204">
        <v>1.1158038147138993</v>
      </c>
      <c r="K30" s="204">
        <v>24009</v>
      </c>
      <c r="L30" s="129" t="s">
        <v>214</v>
      </c>
      <c r="M30" s="129">
        <v>2104008220</v>
      </c>
      <c r="N30" t="str">
        <f t="shared" si="0"/>
        <v>Household</v>
      </c>
    </row>
    <row r="31" spans="1:14" x14ac:dyDescent="0.3">
      <c r="A31" s="121">
        <v>2104008230</v>
      </c>
      <c r="B31" s="121" t="s">
        <v>3054</v>
      </c>
      <c r="E31" s="204" t="s">
        <v>3091</v>
      </c>
      <c r="F31" s="204">
        <v>51685</v>
      </c>
      <c r="G31" s="204" t="s">
        <v>3077</v>
      </c>
      <c r="H31" s="204">
        <v>1.1503808026405409</v>
      </c>
      <c r="I31" s="204">
        <v>1.1838334504176129</v>
      </c>
      <c r="K31" s="204">
        <v>24009</v>
      </c>
      <c r="L31" s="129" t="s">
        <v>214</v>
      </c>
      <c r="M31" s="129">
        <v>2104008210</v>
      </c>
      <c r="N31" t="str">
        <f t="shared" si="0"/>
        <v>Household</v>
      </c>
    </row>
    <row r="32" spans="1:14" x14ac:dyDescent="0.3">
      <c r="A32" s="121">
        <v>2104008310</v>
      </c>
      <c r="B32" s="121" t="s">
        <v>3054</v>
      </c>
      <c r="E32" s="204" t="s">
        <v>3092</v>
      </c>
      <c r="F32" s="204">
        <v>11000</v>
      </c>
      <c r="G32" s="204" t="s">
        <v>3093</v>
      </c>
      <c r="H32" s="204">
        <v>1.1125759036334895</v>
      </c>
      <c r="I32" s="204">
        <v>1.1630271277709376</v>
      </c>
      <c r="K32" s="204">
        <v>24009</v>
      </c>
      <c r="L32" s="129" t="s">
        <v>214</v>
      </c>
      <c r="M32" s="129">
        <v>2104008330</v>
      </c>
      <c r="N32" t="str">
        <f t="shared" si="0"/>
        <v>Household</v>
      </c>
    </row>
    <row r="33" spans="1:14" x14ac:dyDescent="0.3">
      <c r="A33" s="121">
        <v>2104008320</v>
      </c>
      <c r="B33" s="121" t="s">
        <v>3054</v>
      </c>
      <c r="E33" s="204" t="s">
        <v>3094</v>
      </c>
      <c r="F33" s="204">
        <v>24009</v>
      </c>
      <c r="G33" s="204" t="s">
        <v>3093</v>
      </c>
      <c r="H33" s="204">
        <v>1.0952962356895914</v>
      </c>
      <c r="I33" s="204">
        <v>1.1552912695181694</v>
      </c>
      <c r="K33" s="204">
        <v>24009</v>
      </c>
      <c r="L33" s="129" t="s">
        <v>214</v>
      </c>
      <c r="M33" s="129">
        <v>2104008320</v>
      </c>
      <c r="N33" t="str">
        <f t="shared" si="0"/>
        <v>Household</v>
      </c>
    </row>
    <row r="34" spans="1:14" x14ac:dyDescent="0.3">
      <c r="A34" s="121">
        <v>2104008330</v>
      </c>
      <c r="B34" s="121" t="s">
        <v>3054</v>
      </c>
      <c r="E34" s="204" t="s">
        <v>3095</v>
      </c>
      <c r="F34" s="204">
        <v>24017</v>
      </c>
      <c r="G34" s="204" t="s">
        <v>3093</v>
      </c>
      <c r="H34" s="204">
        <v>1.1494562546354561</v>
      </c>
      <c r="I34" s="204">
        <v>1.2517134457460883</v>
      </c>
      <c r="K34" s="204">
        <v>24009</v>
      </c>
      <c r="L34" s="129" t="s">
        <v>214</v>
      </c>
      <c r="M34" s="129">
        <v>2104008310</v>
      </c>
      <c r="N34" t="str">
        <f t="shared" si="0"/>
        <v>Household</v>
      </c>
    </row>
    <row r="35" spans="1:14" x14ac:dyDescent="0.3">
      <c r="A35" s="121">
        <v>2104008400</v>
      </c>
      <c r="B35" s="121" t="s">
        <v>3054</v>
      </c>
      <c r="E35" s="204" t="s">
        <v>3096</v>
      </c>
      <c r="F35" s="204">
        <v>24021</v>
      </c>
      <c r="G35" s="204" t="s">
        <v>3093</v>
      </c>
      <c r="H35" s="204">
        <v>1.14412945128135</v>
      </c>
      <c r="I35" s="204">
        <v>1.2415901260851749</v>
      </c>
      <c r="K35" s="204">
        <v>24009</v>
      </c>
      <c r="L35" s="129" t="s">
        <v>214</v>
      </c>
      <c r="M35" s="129">
        <v>2104008400</v>
      </c>
      <c r="N35" t="str">
        <f t="shared" si="0"/>
        <v>Household</v>
      </c>
    </row>
    <row r="36" spans="1:14" x14ac:dyDescent="0.3">
      <c r="A36" s="121">
        <v>2104008510</v>
      </c>
      <c r="B36" s="121" t="s">
        <v>3054</v>
      </c>
      <c r="E36" s="204" t="s">
        <v>3097</v>
      </c>
      <c r="F36" s="204">
        <v>24031</v>
      </c>
      <c r="G36" s="204" t="s">
        <v>3093</v>
      </c>
      <c r="H36" s="204">
        <v>1.0977892034918413</v>
      </c>
      <c r="I36" s="204">
        <v>1.1517317675091481</v>
      </c>
      <c r="K36" s="204">
        <v>24009</v>
      </c>
      <c r="L36" s="129" t="s">
        <v>214</v>
      </c>
      <c r="M36" s="129">
        <v>2610000500</v>
      </c>
      <c r="N36" t="str">
        <f t="shared" si="0"/>
        <v>No Growth</v>
      </c>
    </row>
    <row r="37" spans="1:14" x14ac:dyDescent="0.3">
      <c r="A37" s="121">
        <v>2104008530</v>
      </c>
      <c r="B37" s="121" t="s">
        <v>3054</v>
      </c>
      <c r="E37" s="204" t="s">
        <v>3098</v>
      </c>
      <c r="F37" s="204">
        <v>24033</v>
      </c>
      <c r="G37" s="204" t="s">
        <v>3093</v>
      </c>
      <c r="H37" s="204">
        <v>1.0691583039570396</v>
      </c>
      <c r="I37" s="204">
        <v>1.1205491832845575</v>
      </c>
      <c r="K37" s="204">
        <v>24009</v>
      </c>
      <c r="L37" s="129" t="s">
        <v>214</v>
      </c>
      <c r="M37" s="129">
        <v>2610000400</v>
      </c>
      <c r="N37" t="str">
        <f t="shared" si="0"/>
        <v>No Growth</v>
      </c>
    </row>
    <row r="38" spans="1:14" x14ac:dyDescent="0.3">
      <c r="A38" s="121">
        <v>2104008610</v>
      </c>
      <c r="B38" s="121" t="s">
        <v>3054</v>
      </c>
      <c r="E38" s="204" t="s">
        <v>3099</v>
      </c>
      <c r="F38" s="204">
        <v>51013</v>
      </c>
      <c r="G38" s="204" t="s">
        <v>3093</v>
      </c>
      <c r="H38" s="204">
        <v>1.1056036674427228</v>
      </c>
      <c r="I38" s="204">
        <v>1.1856399890927076</v>
      </c>
      <c r="K38" s="204">
        <v>24009</v>
      </c>
      <c r="L38" s="129" t="s">
        <v>214</v>
      </c>
      <c r="M38" s="129">
        <v>2610000100</v>
      </c>
      <c r="N38" t="str">
        <f t="shared" si="0"/>
        <v>No Growth</v>
      </c>
    </row>
    <row r="39" spans="1:14" x14ac:dyDescent="0.3">
      <c r="A39" s="121">
        <v>2104008620</v>
      </c>
      <c r="B39" s="121" t="s">
        <v>3054</v>
      </c>
      <c r="E39" s="204" t="s">
        <v>3100</v>
      </c>
      <c r="F39" s="204">
        <v>51510</v>
      </c>
      <c r="G39" s="204" t="s">
        <v>3093</v>
      </c>
      <c r="H39" s="204">
        <v>1.007267244182956</v>
      </c>
      <c r="I39" s="204">
        <v>1.0872719746917723</v>
      </c>
      <c r="K39" s="204">
        <v>24009</v>
      </c>
      <c r="L39" s="129" t="s">
        <v>214</v>
      </c>
      <c r="M39" s="129">
        <v>2610030000</v>
      </c>
      <c r="N39" t="str">
        <f t="shared" si="0"/>
        <v>No Growth</v>
      </c>
    </row>
    <row r="40" spans="1:14" x14ac:dyDescent="0.3">
      <c r="A40" s="121">
        <v>2104008630</v>
      </c>
      <c r="B40" s="121" t="s">
        <v>3054</v>
      </c>
      <c r="E40" s="204" t="s">
        <v>3101</v>
      </c>
      <c r="F40" s="204">
        <v>51059</v>
      </c>
      <c r="G40" s="204" t="s">
        <v>3093</v>
      </c>
      <c r="H40" s="204">
        <v>1.1407331378648531</v>
      </c>
      <c r="I40" s="204">
        <v>1.1959132710868399</v>
      </c>
      <c r="K40" s="204">
        <v>24009</v>
      </c>
      <c r="L40" s="129" t="s">
        <v>214</v>
      </c>
      <c r="M40" s="129">
        <v>2102007000</v>
      </c>
      <c r="N40" t="str">
        <f t="shared" si="0"/>
        <v>No Growth</v>
      </c>
    </row>
    <row r="41" spans="1:14" x14ac:dyDescent="0.3">
      <c r="A41" s="121">
        <v>2104008700</v>
      </c>
      <c r="B41" s="121" t="s">
        <v>3054</v>
      </c>
      <c r="E41" s="204" t="s">
        <v>3102</v>
      </c>
      <c r="F41" s="204">
        <v>51600</v>
      </c>
      <c r="G41" s="204" t="s">
        <v>3093</v>
      </c>
      <c r="H41" s="204">
        <v>1.0625592417061611</v>
      </c>
      <c r="I41" s="204">
        <v>1.0796208530805687</v>
      </c>
      <c r="K41" s="204">
        <v>24009</v>
      </c>
      <c r="L41" s="129" t="s">
        <v>214</v>
      </c>
      <c r="M41" s="129">
        <v>2103005000</v>
      </c>
      <c r="N41" t="e">
        <f t="shared" si="0"/>
        <v>#N/A</v>
      </c>
    </row>
    <row r="42" spans="1:14" x14ac:dyDescent="0.3">
      <c r="A42" s="121">
        <v>2104009000</v>
      </c>
      <c r="B42" s="121" t="s">
        <v>3054</v>
      </c>
      <c r="E42" s="204" t="s">
        <v>3103</v>
      </c>
      <c r="F42" s="204">
        <v>51610</v>
      </c>
      <c r="G42" s="204" t="s">
        <v>3093</v>
      </c>
      <c r="H42" s="204">
        <v>1.2446203080415466</v>
      </c>
      <c r="I42" s="204">
        <v>1.3405798243816323</v>
      </c>
      <c r="K42" s="204">
        <v>24009</v>
      </c>
      <c r="L42" s="129" t="s">
        <v>214</v>
      </c>
      <c r="M42" s="129">
        <v>2102005000</v>
      </c>
      <c r="N42" t="e">
        <f t="shared" si="0"/>
        <v>#N/A</v>
      </c>
    </row>
    <row r="43" spans="1:14" x14ac:dyDescent="0.3">
      <c r="A43" s="121">
        <v>2104011000</v>
      </c>
      <c r="B43" s="121" t="s">
        <v>3054</v>
      </c>
      <c r="E43" s="204" t="s">
        <v>3104</v>
      </c>
      <c r="F43" s="204">
        <v>51107</v>
      </c>
      <c r="G43" s="204" t="s">
        <v>3093</v>
      </c>
      <c r="H43" s="204">
        <v>1.182028933636476</v>
      </c>
      <c r="I43" s="204">
        <v>1.2569883639114483</v>
      </c>
      <c r="K43" s="204">
        <v>24009</v>
      </c>
      <c r="L43" s="129" t="s">
        <v>214</v>
      </c>
      <c r="M43" s="129">
        <v>2102004001</v>
      </c>
      <c r="N43" t="str">
        <f t="shared" si="0"/>
        <v>No Growth</v>
      </c>
    </row>
    <row r="44" spans="1:14" x14ac:dyDescent="0.3">
      <c r="A44" s="121">
        <v>2302002100</v>
      </c>
      <c r="B44" s="121" t="s">
        <v>3053</v>
      </c>
      <c r="E44" s="204" t="s">
        <v>3105</v>
      </c>
      <c r="F44" s="204">
        <v>51153</v>
      </c>
      <c r="G44" s="204" t="s">
        <v>3093</v>
      </c>
      <c r="H44" s="204">
        <v>1.1898949472362279</v>
      </c>
      <c r="I44" s="204">
        <v>1.2934154195285803</v>
      </c>
      <c r="K44" s="204">
        <v>24009</v>
      </c>
      <c r="L44" s="129" t="s">
        <v>214</v>
      </c>
      <c r="M44" s="129">
        <v>2102004002</v>
      </c>
      <c r="N44" t="str">
        <f t="shared" si="0"/>
        <v>No Growth</v>
      </c>
    </row>
    <row r="45" spans="1:14" x14ac:dyDescent="0.3">
      <c r="A45" s="121">
        <v>2302002200</v>
      </c>
      <c r="B45" s="121" t="s">
        <v>3053</v>
      </c>
      <c r="E45" s="204" t="s">
        <v>3106</v>
      </c>
      <c r="F45" s="204">
        <v>51683</v>
      </c>
      <c r="G45" s="204" t="s">
        <v>3093</v>
      </c>
      <c r="H45" s="204">
        <v>1.0626817271189459</v>
      </c>
      <c r="I45" s="204">
        <v>1.0932469617954015</v>
      </c>
      <c r="K45" s="204">
        <v>24009</v>
      </c>
      <c r="L45" s="129" t="s">
        <v>214</v>
      </c>
      <c r="M45" s="129">
        <v>2810030000</v>
      </c>
      <c r="N45" t="e">
        <f t="shared" si="0"/>
        <v>#N/A</v>
      </c>
    </row>
    <row r="46" spans="1:14" x14ac:dyDescent="0.3">
      <c r="A46" s="121">
        <v>2302003000</v>
      </c>
      <c r="B46" s="121" t="s">
        <v>3053</v>
      </c>
      <c r="E46" s="204" t="s">
        <v>3107</v>
      </c>
      <c r="F46" s="204">
        <v>51685</v>
      </c>
      <c r="G46" s="204" t="s">
        <v>3093</v>
      </c>
      <c r="H46" s="204">
        <v>1.1233017518770227</v>
      </c>
      <c r="I46" s="204">
        <v>1.1527976403289359</v>
      </c>
      <c r="K46" s="204">
        <v>24009</v>
      </c>
      <c r="L46" s="129" t="s">
        <v>214</v>
      </c>
      <c r="M46" s="129">
        <v>2810050000</v>
      </c>
      <c r="N46" t="e">
        <f t="shared" si="0"/>
        <v>#N/A</v>
      </c>
    </row>
    <row r="47" spans="1:14" x14ac:dyDescent="0.3">
      <c r="A47" s="121">
        <v>2302003100</v>
      </c>
      <c r="B47" s="121" t="s">
        <v>3053</v>
      </c>
      <c r="E47" s="204" t="s">
        <v>3108</v>
      </c>
      <c r="F47" s="204">
        <v>11000</v>
      </c>
      <c r="G47" s="204" t="s">
        <v>3049</v>
      </c>
      <c r="H47" s="204">
        <v>1</v>
      </c>
      <c r="I47" s="204">
        <v>1</v>
      </c>
      <c r="K47" s="204">
        <v>24009</v>
      </c>
      <c r="L47" s="129" t="s">
        <v>214</v>
      </c>
      <c r="M47" s="129">
        <v>2810060200</v>
      </c>
      <c r="N47" t="e">
        <f t="shared" si="0"/>
        <v>#N/A</v>
      </c>
    </row>
    <row r="48" spans="1:14" x14ac:dyDescent="0.3">
      <c r="A48" s="121">
        <v>2302003200</v>
      </c>
      <c r="B48" s="121" t="s">
        <v>3053</v>
      </c>
      <c r="E48" s="204" t="s">
        <v>3109</v>
      </c>
      <c r="F48" s="204">
        <v>24009</v>
      </c>
      <c r="G48" s="204" t="s">
        <v>3049</v>
      </c>
      <c r="H48" s="204">
        <v>1</v>
      </c>
      <c r="I48" s="204">
        <v>1</v>
      </c>
      <c r="K48" s="204">
        <v>24009</v>
      </c>
      <c r="L48" s="129" t="s">
        <v>214</v>
      </c>
      <c r="M48" s="129">
        <v>2810060100</v>
      </c>
      <c r="N48" t="str">
        <f t="shared" si="0"/>
        <v>Population</v>
      </c>
    </row>
    <row r="49" spans="1:14" x14ac:dyDescent="0.3">
      <c r="A49" s="121">
        <v>2302050000</v>
      </c>
      <c r="B49" s="121" t="s">
        <v>3053</v>
      </c>
      <c r="E49" s="204" t="s">
        <v>3110</v>
      </c>
      <c r="F49" s="204">
        <v>24017</v>
      </c>
      <c r="G49" s="204" t="s">
        <v>3049</v>
      </c>
      <c r="H49" s="204">
        <v>1</v>
      </c>
      <c r="I49" s="204">
        <v>1</v>
      </c>
      <c r="L49" s="132" t="s">
        <v>3006</v>
      </c>
      <c r="M49" s="129">
        <v>0</v>
      </c>
      <c r="N49" t="e">
        <f t="shared" si="0"/>
        <v>#N/A</v>
      </c>
    </row>
    <row r="50" spans="1:14" x14ac:dyDescent="0.3">
      <c r="A50" s="121">
        <v>2302070005</v>
      </c>
      <c r="B50" s="121" t="s">
        <v>3051</v>
      </c>
      <c r="E50" s="204" t="s">
        <v>3111</v>
      </c>
      <c r="F50" s="204">
        <v>24021</v>
      </c>
      <c r="G50" s="204" t="s">
        <v>3049</v>
      </c>
      <c r="H50" s="204">
        <v>1</v>
      </c>
      <c r="I50" s="204">
        <v>1</v>
      </c>
      <c r="K50" s="204">
        <v>24017</v>
      </c>
      <c r="L50" s="129" t="s">
        <v>215</v>
      </c>
      <c r="M50" s="129">
        <v>2801500141</v>
      </c>
      <c r="N50" t="str">
        <f t="shared" si="0"/>
        <v>No Growth</v>
      </c>
    </row>
    <row r="51" spans="1:14" x14ac:dyDescent="0.3">
      <c r="A51" s="121">
        <v>2302070010</v>
      </c>
      <c r="B51" s="121" t="s">
        <v>3051</v>
      </c>
      <c r="E51" s="204" t="s">
        <v>3112</v>
      </c>
      <c r="F51" s="204">
        <v>24031</v>
      </c>
      <c r="G51" s="204" t="s">
        <v>3049</v>
      </c>
      <c r="H51" s="204">
        <v>1</v>
      </c>
      <c r="I51" s="204">
        <v>1</v>
      </c>
      <c r="K51" s="204">
        <v>24017</v>
      </c>
      <c r="L51" s="129" t="s">
        <v>215</v>
      </c>
      <c r="M51" s="129">
        <v>2801500150</v>
      </c>
      <c r="N51" t="str">
        <f t="shared" si="0"/>
        <v>No Growth</v>
      </c>
    </row>
    <row r="52" spans="1:14" x14ac:dyDescent="0.3">
      <c r="A52" s="121">
        <v>2401001000</v>
      </c>
      <c r="B52" s="121" t="s">
        <v>3051</v>
      </c>
      <c r="E52" s="204" t="s">
        <v>3113</v>
      </c>
      <c r="F52" s="204">
        <v>24033</v>
      </c>
      <c r="G52" s="204" t="s">
        <v>3049</v>
      </c>
      <c r="H52" s="204">
        <v>1</v>
      </c>
      <c r="I52" s="204">
        <v>1</v>
      </c>
      <c r="K52" s="204">
        <v>24017</v>
      </c>
      <c r="L52" s="129" t="s">
        <v>215</v>
      </c>
      <c r="M52" s="129">
        <v>2810060100</v>
      </c>
      <c r="N52" t="str">
        <f t="shared" si="0"/>
        <v>Population</v>
      </c>
    </row>
    <row r="53" spans="1:14" x14ac:dyDescent="0.3">
      <c r="A53" s="121">
        <v>2401005000</v>
      </c>
      <c r="B53" s="121" t="s">
        <v>3053</v>
      </c>
      <c r="E53" s="204" t="s">
        <v>3114</v>
      </c>
      <c r="F53" s="204">
        <v>51013</v>
      </c>
      <c r="G53" s="204" t="s">
        <v>3049</v>
      </c>
      <c r="H53" s="204">
        <v>1</v>
      </c>
      <c r="I53" s="204">
        <v>1</v>
      </c>
      <c r="K53" s="204">
        <v>24017</v>
      </c>
      <c r="L53" s="129" t="s">
        <v>215</v>
      </c>
      <c r="M53" s="129">
        <v>2810005001</v>
      </c>
      <c r="N53" t="str">
        <f t="shared" si="0"/>
        <v>No Growth</v>
      </c>
    </row>
    <row r="54" spans="1:14" x14ac:dyDescent="0.3">
      <c r="A54" s="121">
        <v>2401008000</v>
      </c>
      <c r="B54" s="121" t="s">
        <v>3053</v>
      </c>
      <c r="E54" s="204" t="s">
        <v>3115</v>
      </c>
      <c r="F54" s="204">
        <v>51510</v>
      </c>
      <c r="G54" s="204" t="s">
        <v>3049</v>
      </c>
      <c r="H54" s="204">
        <v>1</v>
      </c>
      <c r="I54" s="204">
        <v>1</v>
      </c>
      <c r="K54" s="204">
        <v>24017</v>
      </c>
      <c r="L54" s="129" t="s">
        <v>215</v>
      </c>
      <c r="M54" s="129">
        <v>2810025000</v>
      </c>
      <c r="N54" t="str">
        <f t="shared" si="0"/>
        <v>Population</v>
      </c>
    </row>
    <row r="55" spans="1:14" x14ac:dyDescent="0.3">
      <c r="A55" s="121">
        <v>2401015000</v>
      </c>
      <c r="B55" s="121" t="s">
        <v>3053</v>
      </c>
      <c r="E55" s="204" t="s">
        <v>3116</v>
      </c>
      <c r="F55" s="204">
        <v>51059</v>
      </c>
      <c r="G55" s="204" t="s">
        <v>3049</v>
      </c>
      <c r="H55" s="204">
        <v>1</v>
      </c>
      <c r="I55" s="204">
        <v>1</v>
      </c>
      <c r="K55" s="204">
        <v>24017</v>
      </c>
      <c r="L55" s="129" t="s">
        <v>215</v>
      </c>
      <c r="M55" s="129">
        <v>2811015002</v>
      </c>
      <c r="N55" t="str">
        <f t="shared" si="0"/>
        <v>No Growth</v>
      </c>
    </row>
    <row r="56" spans="1:14" x14ac:dyDescent="0.3">
      <c r="A56" s="121">
        <v>2401020000</v>
      </c>
      <c r="B56" s="121" t="s">
        <v>3053</v>
      </c>
      <c r="E56" s="204" t="s">
        <v>3117</v>
      </c>
      <c r="F56" s="204">
        <v>51600</v>
      </c>
      <c r="G56" s="204" t="s">
        <v>3049</v>
      </c>
      <c r="H56" s="204">
        <v>1</v>
      </c>
      <c r="I56" s="204">
        <v>1</v>
      </c>
      <c r="K56" s="204">
        <v>24017</v>
      </c>
      <c r="L56" s="129" t="s">
        <v>215</v>
      </c>
      <c r="M56" s="129">
        <v>2811015001</v>
      </c>
      <c r="N56" t="str">
        <f t="shared" si="0"/>
        <v>No Growth</v>
      </c>
    </row>
    <row r="57" spans="1:14" x14ac:dyDescent="0.3">
      <c r="A57" s="121">
        <v>2401025000</v>
      </c>
      <c r="B57" s="121" t="s">
        <v>3053</v>
      </c>
      <c r="E57" s="204" t="s">
        <v>3118</v>
      </c>
      <c r="F57" s="204">
        <v>51610</v>
      </c>
      <c r="G57" s="204" t="s">
        <v>3049</v>
      </c>
      <c r="H57" s="204">
        <v>1</v>
      </c>
      <c r="I57" s="204">
        <v>1</v>
      </c>
      <c r="K57" s="204">
        <v>24017</v>
      </c>
      <c r="L57" s="129" t="s">
        <v>215</v>
      </c>
      <c r="M57" s="129">
        <v>2103004001</v>
      </c>
      <c r="N57" t="str">
        <f t="shared" si="0"/>
        <v>Employment</v>
      </c>
    </row>
    <row r="58" spans="1:14" x14ac:dyDescent="0.3">
      <c r="A58" s="121">
        <v>2401040000</v>
      </c>
      <c r="B58" s="121" t="s">
        <v>3053</v>
      </c>
      <c r="E58" s="204" t="s">
        <v>3119</v>
      </c>
      <c r="F58" s="204">
        <v>51107</v>
      </c>
      <c r="G58" s="204" t="s">
        <v>3049</v>
      </c>
      <c r="H58" s="204">
        <v>1</v>
      </c>
      <c r="I58" s="204">
        <v>1</v>
      </c>
      <c r="K58" s="204">
        <v>24017</v>
      </c>
      <c r="L58" s="129" t="s">
        <v>215</v>
      </c>
      <c r="M58" s="129">
        <v>2103004002</v>
      </c>
      <c r="N58" t="str">
        <f t="shared" si="0"/>
        <v>Employment</v>
      </c>
    </row>
    <row r="59" spans="1:14" x14ac:dyDescent="0.3">
      <c r="A59" s="121">
        <v>2401055000</v>
      </c>
      <c r="B59" s="121" t="s">
        <v>3053</v>
      </c>
      <c r="E59" s="204" t="s">
        <v>3120</v>
      </c>
      <c r="F59" s="204">
        <v>51153</v>
      </c>
      <c r="G59" s="204" t="s">
        <v>3049</v>
      </c>
      <c r="H59" s="204">
        <v>1</v>
      </c>
      <c r="I59" s="204">
        <v>1</v>
      </c>
      <c r="K59" s="204">
        <v>24017</v>
      </c>
      <c r="L59" s="129" t="s">
        <v>215</v>
      </c>
      <c r="M59" s="129">
        <v>2103011000</v>
      </c>
      <c r="N59" t="str">
        <f t="shared" si="0"/>
        <v>Employment</v>
      </c>
    </row>
    <row r="60" spans="1:14" x14ac:dyDescent="0.3">
      <c r="A60" s="121">
        <v>2401065000</v>
      </c>
      <c r="B60" s="121" t="s">
        <v>3053</v>
      </c>
      <c r="E60" s="204" t="s">
        <v>3121</v>
      </c>
      <c r="F60" s="204">
        <v>51683</v>
      </c>
      <c r="G60" s="204" t="s">
        <v>3049</v>
      </c>
      <c r="H60" s="204">
        <v>1</v>
      </c>
      <c r="I60" s="204">
        <v>1</v>
      </c>
      <c r="K60" s="204">
        <v>24017</v>
      </c>
      <c r="L60" s="129" t="s">
        <v>215</v>
      </c>
      <c r="M60" s="129">
        <v>2103007000</v>
      </c>
      <c r="N60" t="str">
        <f t="shared" si="0"/>
        <v>Employment</v>
      </c>
    </row>
    <row r="61" spans="1:14" x14ac:dyDescent="0.3">
      <c r="A61" s="121">
        <v>2401070000</v>
      </c>
      <c r="B61" s="121" t="s">
        <v>3053</v>
      </c>
      <c r="E61" s="204" t="s">
        <v>3122</v>
      </c>
      <c r="F61" s="204">
        <v>51685</v>
      </c>
      <c r="G61" s="204" t="s">
        <v>3049</v>
      </c>
      <c r="H61" s="204">
        <v>1</v>
      </c>
      <c r="I61" s="204">
        <v>1</v>
      </c>
      <c r="K61" s="204">
        <v>24017</v>
      </c>
      <c r="L61" s="129" t="s">
        <v>215</v>
      </c>
      <c r="M61" s="129">
        <v>2103006000</v>
      </c>
      <c r="N61" t="str">
        <f t="shared" si="0"/>
        <v>Employment</v>
      </c>
    </row>
    <row r="62" spans="1:14" x14ac:dyDescent="0.3">
      <c r="A62" s="121">
        <v>2401075000</v>
      </c>
      <c r="B62" s="121" t="s">
        <v>3053</v>
      </c>
      <c r="K62" s="204">
        <v>24017</v>
      </c>
      <c r="L62" s="129" t="s">
        <v>215</v>
      </c>
      <c r="M62" s="129">
        <v>2103008000</v>
      </c>
      <c r="N62" t="str">
        <f t="shared" si="0"/>
        <v>Employment</v>
      </c>
    </row>
    <row r="63" spans="1:14" x14ac:dyDescent="0.3">
      <c r="A63" s="121">
        <v>2401080000</v>
      </c>
      <c r="B63" s="121" t="s">
        <v>3053</v>
      </c>
      <c r="K63" s="204">
        <v>24017</v>
      </c>
      <c r="L63" s="129" t="s">
        <v>215</v>
      </c>
      <c r="M63" s="129">
        <v>2102001000</v>
      </c>
      <c r="N63" t="str">
        <f t="shared" si="0"/>
        <v>No Growth</v>
      </c>
    </row>
    <row r="64" spans="1:14" x14ac:dyDescent="0.3">
      <c r="A64" s="121">
        <v>2401085000</v>
      </c>
      <c r="B64" s="121" t="s">
        <v>3053</v>
      </c>
      <c r="K64" s="204">
        <v>24017</v>
      </c>
      <c r="L64" s="129" t="s">
        <v>215</v>
      </c>
      <c r="M64" s="129">
        <v>2102002000</v>
      </c>
      <c r="N64" t="str">
        <f t="shared" si="0"/>
        <v>No Growth</v>
      </c>
    </row>
    <row r="65" spans="1:14" x14ac:dyDescent="0.3">
      <c r="A65" s="121">
        <v>2401090000</v>
      </c>
      <c r="B65" s="121" t="s">
        <v>3053</v>
      </c>
      <c r="K65" s="204">
        <v>24017</v>
      </c>
      <c r="L65" s="129" t="s">
        <v>215</v>
      </c>
      <c r="M65" s="129">
        <v>2102011000</v>
      </c>
      <c r="N65" t="str">
        <f t="shared" si="0"/>
        <v>No Growth</v>
      </c>
    </row>
    <row r="66" spans="1:14" x14ac:dyDescent="0.3">
      <c r="A66" s="121">
        <v>2401100000</v>
      </c>
      <c r="B66" s="121" t="s">
        <v>3051</v>
      </c>
      <c r="K66" s="204">
        <v>24017</v>
      </c>
      <c r="L66" s="129" t="s">
        <v>215</v>
      </c>
      <c r="M66" s="129">
        <v>2102008000</v>
      </c>
      <c r="N66" t="str">
        <f t="shared" si="0"/>
        <v>No Growth</v>
      </c>
    </row>
    <row r="67" spans="1:14" x14ac:dyDescent="0.3">
      <c r="A67" s="121">
        <v>2401200000</v>
      </c>
      <c r="B67" s="121" t="s">
        <v>3051</v>
      </c>
      <c r="K67" s="204">
        <v>24017</v>
      </c>
      <c r="L67" s="129" t="s">
        <v>215</v>
      </c>
      <c r="M67" s="129">
        <v>2104004000</v>
      </c>
      <c r="N67" t="str">
        <f t="shared" ref="N67:N130" si="1">VLOOKUP(M67,$A$1:$B$175,2,FALSE)</f>
        <v>Household</v>
      </c>
    </row>
    <row r="68" spans="1:14" x14ac:dyDescent="0.3">
      <c r="A68" s="121">
        <v>2415000000</v>
      </c>
      <c r="B68" s="121" t="s">
        <v>3053</v>
      </c>
      <c r="K68" s="204">
        <v>24017</v>
      </c>
      <c r="L68" s="129" t="s">
        <v>215</v>
      </c>
      <c r="M68" s="129">
        <v>2104009000</v>
      </c>
      <c r="N68" t="str">
        <f t="shared" si="1"/>
        <v>Household</v>
      </c>
    </row>
    <row r="69" spans="1:14" x14ac:dyDescent="0.3">
      <c r="A69" s="121">
        <v>2420000000</v>
      </c>
      <c r="B69" s="121" t="s">
        <v>3051</v>
      </c>
      <c r="K69" s="204">
        <v>24017</v>
      </c>
      <c r="L69" s="129" t="s">
        <v>215</v>
      </c>
      <c r="M69" s="129">
        <v>2104011000</v>
      </c>
      <c r="N69" t="str">
        <f t="shared" si="1"/>
        <v>Household</v>
      </c>
    </row>
    <row r="70" spans="1:14" x14ac:dyDescent="0.3">
      <c r="A70" s="121">
        <v>2425000000</v>
      </c>
      <c r="B70" s="121" t="s">
        <v>3051</v>
      </c>
      <c r="K70" s="204">
        <v>24017</v>
      </c>
      <c r="L70" s="129" t="s">
        <v>215</v>
      </c>
      <c r="M70" s="129">
        <v>2104007000</v>
      </c>
      <c r="N70" t="str">
        <f t="shared" si="1"/>
        <v>Household</v>
      </c>
    </row>
    <row r="71" spans="1:14" x14ac:dyDescent="0.3">
      <c r="A71" s="121">
        <v>2460030999</v>
      </c>
      <c r="B71" s="121" t="s">
        <v>3051</v>
      </c>
      <c r="K71" s="204">
        <v>24017</v>
      </c>
      <c r="L71" s="129" t="s">
        <v>215</v>
      </c>
      <c r="M71" s="129">
        <v>2104006000</v>
      </c>
      <c r="N71" t="str">
        <f t="shared" si="1"/>
        <v>Household</v>
      </c>
    </row>
    <row r="72" spans="1:14" x14ac:dyDescent="0.3">
      <c r="A72" s="121">
        <v>2460100000</v>
      </c>
      <c r="B72" s="121" t="s">
        <v>3051</v>
      </c>
      <c r="K72" s="204">
        <v>24017</v>
      </c>
      <c r="L72" s="129" t="s">
        <v>215</v>
      </c>
      <c r="M72" s="129">
        <v>2104008100</v>
      </c>
      <c r="N72" t="str">
        <f t="shared" si="1"/>
        <v>Household</v>
      </c>
    </row>
    <row r="73" spans="1:14" x14ac:dyDescent="0.3">
      <c r="A73" s="121">
        <v>2460200000</v>
      </c>
      <c r="B73" s="121" t="s">
        <v>3051</v>
      </c>
      <c r="K73" s="204">
        <v>24017</v>
      </c>
      <c r="L73" s="129" t="s">
        <v>215</v>
      </c>
      <c r="M73" s="129">
        <v>2104008510</v>
      </c>
      <c r="N73" t="str">
        <f t="shared" si="1"/>
        <v>Household</v>
      </c>
    </row>
    <row r="74" spans="1:14" x14ac:dyDescent="0.3">
      <c r="A74" s="121">
        <v>2460400000</v>
      </c>
      <c r="B74" s="121" t="s">
        <v>3051</v>
      </c>
      <c r="K74" s="204">
        <v>24017</v>
      </c>
      <c r="L74" s="129" t="s">
        <v>215</v>
      </c>
      <c r="M74" s="129">
        <v>2104008530</v>
      </c>
      <c r="N74" t="str">
        <f t="shared" si="1"/>
        <v>Household</v>
      </c>
    </row>
    <row r="75" spans="1:14" x14ac:dyDescent="0.3">
      <c r="A75" s="121">
        <v>2460500000</v>
      </c>
      <c r="B75" s="121" t="s">
        <v>3051</v>
      </c>
      <c r="K75" s="204">
        <v>24017</v>
      </c>
      <c r="L75" s="129" t="s">
        <v>215</v>
      </c>
      <c r="M75" s="129">
        <v>2104008620</v>
      </c>
      <c r="N75" t="str">
        <f t="shared" si="1"/>
        <v>Household</v>
      </c>
    </row>
    <row r="76" spans="1:14" x14ac:dyDescent="0.3">
      <c r="A76" s="121">
        <v>2460600000</v>
      </c>
      <c r="B76" s="121" t="s">
        <v>3051</v>
      </c>
      <c r="K76" s="204">
        <v>24017</v>
      </c>
      <c r="L76" s="129" t="s">
        <v>215</v>
      </c>
      <c r="M76" s="129">
        <v>2104008610</v>
      </c>
      <c r="N76" t="str">
        <f t="shared" si="1"/>
        <v>Household</v>
      </c>
    </row>
    <row r="77" spans="1:14" x14ac:dyDescent="0.3">
      <c r="A77" s="121">
        <v>2460800000</v>
      </c>
      <c r="B77" s="121" t="s">
        <v>3051</v>
      </c>
      <c r="K77" s="204">
        <v>24017</v>
      </c>
      <c r="L77" s="129" t="s">
        <v>215</v>
      </c>
      <c r="M77" s="129">
        <v>2104008630</v>
      </c>
      <c r="N77" t="str">
        <f t="shared" si="1"/>
        <v>Household</v>
      </c>
    </row>
    <row r="78" spans="1:14" x14ac:dyDescent="0.3">
      <c r="A78" s="121">
        <v>2460900000</v>
      </c>
      <c r="B78" s="121" t="s">
        <v>3051</v>
      </c>
      <c r="K78" s="204">
        <v>24017</v>
      </c>
      <c r="L78" s="129" t="s">
        <v>215</v>
      </c>
      <c r="M78" s="129">
        <v>2104008700</v>
      </c>
      <c r="N78" t="str">
        <f t="shared" si="1"/>
        <v>Household</v>
      </c>
    </row>
    <row r="79" spans="1:14" x14ac:dyDescent="0.3">
      <c r="A79" s="121">
        <v>2461021000</v>
      </c>
      <c r="B79" s="121" t="s">
        <v>3049</v>
      </c>
      <c r="K79" s="204">
        <v>24017</v>
      </c>
      <c r="L79" s="129" t="s">
        <v>215</v>
      </c>
      <c r="M79" s="129">
        <v>2104008230</v>
      </c>
      <c r="N79" t="str">
        <f t="shared" si="1"/>
        <v>Household</v>
      </c>
    </row>
    <row r="80" spans="1:14" x14ac:dyDescent="0.3">
      <c r="A80" s="121">
        <v>2461022000</v>
      </c>
      <c r="B80" s="121" t="s">
        <v>3049</v>
      </c>
      <c r="K80" s="204">
        <v>24017</v>
      </c>
      <c r="L80" s="129" t="s">
        <v>215</v>
      </c>
      <c r="M80" s="129">
        <v>2104008220</v>
      </c>
      <c r="N80" t="str">
        <f t="shared" si="1"/>
        <v>Household</v>
      </c>
    </row>
    <row r="81" spans="1:14" x14ac:dyDescent="0.3">
      <c r="A81" s="121">
        <v>2461025100</v>
      </c>
      <c r="B81" s="121" t="s">
        <v>3049</v>
      </c>
      <c r="K81" s="204">
        <v>24017</v>
      </c>
      <c r="L81" s="129" t="s">
        <v>215</v>
      </c>
      <c r="M81" s="129">
        <v>2104008210</v>
      </c>
      <c r="N81" t="str">
        <f t="shared" si="1"/>
        <v>Household</v>
      </c>
    </row>
    <row r="82" spans="1:14" x14ac:dyDescent="0.3">
      <c r="A82" s="121">
        <v>2461025200</v>
      </c>
      <c r="B82" s="121" t="s">
        <v>3049</v>
      </c>
      <c r="K82" s="204">
        <v>24017</v>
      </c>
      <c r="L82" s="129" t="s">
        <v>215</v>
      </c>
      <c r="M82" s="129">
        <v>2104008330</v>
      </c>
      <c r="N82" t="str">
        <f t="shared" si="1"/>
        <v>Household</v>
      </c>
    </row>
    <row r="83" spans="1:14" x14ac:dyDescent="0.3">
      <c r="A83" s="121">
        <v>2461850000</v>
      </c>
      <c r="B83" s="121" t="s">
        <v>3049</v>
      </c>
      <c r="K83" s="204">
        <v>24017</v>
      </c>
      <c r="L83" s="129" t="s">
        <v>215</v>
      </c>
      <c r="M83" s="129">
        <v>2104008320</v>
      </c>
      <c r="N83" t="str">
        <f t="shared" si="1"/>
        <v>Household</v>
      </c>
    </row>
    <row r="84" spans="1:14" x14ac:dyDescent="0.3">
      <c r="A84" s="121">
        <v>2501011011</v>
      </c>
      <c r="B84" s="121" t="s">
        <v>3055</v>
      </c>
      <c r="K84" s="204">
        <v>24017</v>
      </c>
      <c r="L84" s="129" t="s">
        <v>215</v>
      </c>
      <c r="M84" s="129">
        <v>2104008310</v>
      </c>
      <c r="N84" t="str">
        <f t="shared" si="1"/>
        <v>Household</v>
      </c>
    </row>
    <row r="85" spans="1:14" x14ac:dyDescent="0.3">
      <c r="A85" s="121">
        <v>2501011012</v>
      </c>
      <c r="B85" s="121" t="s">
        <v>3055</v>
      </c>
      <c r="K85" s="204">
        <v>24017</v>
      </c>
      <c r="L85" s="129" t="s">
        <v>215</v>
      </c>
      <c r="M85" s="129">
        <v>2104008400</v>
      </c>
      <c r="N85" t="str">
        <f t="shared" si="1"/>
        <v>Household</v>
      </c>
    </row>
    <row r="86" spans="1:14" x14ac:dyDescent="0.3">
      <c r="A86" s="121">
        <v>2501011014</v>
      </c>
      <c r="B86" s="121" t="s">
        <v>3055</v>
      </c>
      <c r="K86" s="204">
        <v>24017</v>
      </c>
      <c r="L86" s="129" t="s">
        <v>215</v>
      </c>
      <c r="M86" s="129">
        <v>2610000500</v>
      </c>
      <c r="N86" t="str">
        <f t="shared" si="1"/>
        <v>No Growth</v>
      </c>
    </row>
    <row r="87" spans="1:14" x14ac:dyDescent="0.3">
      <c r="A87" s="121">
        <v>2501012011</v>
      </c>
      <c r="B87" s="121" t="s">
        <v>3055</v>
      </c>
      <c r="K87" s="204">
        <v>24017</v>
      </c>
      <c r="L87" s="129" t="s">
        <v>215</v>
      </c>
      <c r="M87" s="129">
        <v>2610000400</v>
      </c>
      <c r="N87" t="str">
        <f t="shared" si="1"/>
        <v>No Growth</v>
      </c>
    </row>
    <row r="88" spans="1:14" x14ac:dyDescent="0.3">
      <c r="A88" s="121">
        <v>2501012012</v>
      </c>
      <c r="B88" s="121" t="s">
        <v>3055</v>
      </c>
      <c r="K88" s="204">
        <v>24017</v>
      </c>
      <c r="L88" s="129" t="s">
        <v>215</v>
      </c>
      <c r="M88" s="129">
        <v>2610000100</v>
      </c>
      <c r="N88" t="str">
        <f t="shared" si="1"/>
        <v>No Growth</v>
      </c>
    </row>
    <row r="89" spans="1:14" x14ac:dyDescent="0.3">
      <c r="A89" s="121">
        <v>2501012014</v>
      </c>
      <c r="B89" s="121" t="s">
        <v>3055</v>
      </c>
      <c r="K89" s="204">
        <v>24017</v>
      </c>
      <c r="L89" s="129" t="s">
        <v>215</v>
      </c>
      <c r="M89" s="129">
        <v>2610030000</v>
      </c>
      <c r="N89" t="str">
        <f t="shared" si="1"/>
        <v>No Growth</v>
      </c>
    </row>
    <row r="90" spans="1:14" x14ac:dyDescent="0.3">
      <c r="A90" s="121">
        <v>2501050120</v>
      </c>
      <c r="B90" s="121" t="s">
        <v>3055</v>
      </c>
      <c r="K90" s="204">
        <v>24017</v>
      </c>
      <c r="L90" s="129" t="s">
        <v>215</v>
      </c>
      <c r="M90" s="129">
        <v>2102007000</v>
      </c>
      <c r="N90" t="str">
        <f t="shared" si="1"/>
        <v>No Growth</v>
      </c>
    </row>
    <row r="91" spans="1:14" x14ac:dyDescent="0.3">
      <c r="A91" s="121">
        <v>2501055120</v>
      </c>
      <c r="B91" s="121" t="s">
        <v>3055</v>
      </c>
      <c r="K91" s="204">
        <v>24017</v>
      </c>
      <c r="L91" s="129" t="s">
        <v>215</v>
      </c>
      <c r="M91" s="129">
        <v>2102006000</v>
      </c>
      <c r="N91" t="str">
        <f t="shared" si="1"/>
        <v>No Growth</v>
      </c>
    </row>
    <row r="92" spans="1:14" x14ac:dyDescent="0.3">
      <c r="A92" s="121">
        <v>2501060051</v>
      </c>
      <c r="B92" s="121" t="s">
        <v>3055</v>
      </c>
      <c r="K92" s="204">
        <v>24017</v>
      </c>
      <c r="L92" s="129" t="s">
        <v>215</v>
      </c>
      <c r="M92" s="129">
        <v>2103005000</v>
      </c>
      <c r="N92" t="e">
        <f t="shared" si="1"/>
        <v>#N/A</v>
      </c>
    </row>
    <row r="93" spans="1:14" x14ac:dyDescent="0.3">
      <c r="A93" s="121">
        <v>2501060053</v>
      </c>
      <c r="B93" s="121" t="s">
        <v>3055</v>
      </c>
      <c r="K93" s="204">
        <v>24017</v>
      </c>
      <c r="L93" s="129" t="s">
        <v>215</v>
      </c>
      <c r="M93" s="129">
        <v>2102004001</v>
      </c>
      <c r="N93" t="str">
        <f t="shared" si="1"/>
        <v>No Growth</v>
      </c>
    </row>
    <row r="94" spans="1:14" x14ac:dyDescent="0.3">
      <c r="A94" s="121">
        <v>2501060100</v>
      </c>
      <c r="B94" s="121" t="s">
        <v>3056</v>
      </c>
      <c r="K94" s="204">
        <v>24017</v>
      </c>
      <c r="L94" s="129" t="s">
        <v>215</v>
      </c>
      <c r="M94" s="129">
        <v>2102005000</v>
      </c>
      <c r="N94" t="e">
        <f t="shared" si="1"/>
        <v>#N/A</v>
      </c>
    </row>
    <row r="95" spans="1:14" x14ac:dyDescent="0.3">
      <c r="A95" s="121">
        <v>2501060201</v>
      </c>
      <c r="B95" s="121" t="s">
        <v>3055</v>
      </c>
      <c r="K95" s="204">
        <v>24017</v>
      </c>
      <c r="L95" s="129" t="s">
        <v>215</v>
      </c>
      <c r="M95" s="129">
        <v>2810030000</v>
      </c>
      <c r="N95" t="e">
        <f t="shared" si="1"/>
        <v>#N/A</v>
      </c>
    </row>
    <row r="96" spans="1:14" x14ac:dyDescent="0.3">
      <c r="A96" s="121">
        <v>2501080050</v>
      </c>
      <c r="B96" s="121" t="s">
        <v>3049</v>
      </c>
      <c r="K96" s="204">
        <v>24017</v>
      </c>
      <c r="L96" s="129" t="s">
        <v>215</v>
      </c>
      <c r="M96" s="129">
        <v>2102004002</v>
      </c>
      <c r="N96" t="str">
        <f t="shared" si="1"/>
        <v>No Growth</v>
      </c>
    </row>
    <row r="97" spans="1:14" x14ac:dyDescent="0.3">
      <c r="A97" s="121">
        <v>2501080100</v>
      </c>
      <c r="B97" s="121" t="s">
        <v>3049</v>
      </c>
      <c r="K97" s="204">
        <v>24017</v>
      </c>
      <c r="L97" s="129" t="s">
        <v>215</v>
      </c>
      <c r="M97" s="129">
        <v>2810050000</v>
      </c>
      <c r="N97" t="e">
        <f t="shared" si="1"/>
        <v>#N/A</v>
      </c>
    </row>
    <row r="98" spans="1:14" x14ac:dyDescent="0.3">
      <c r="A98" s="121">
        <v>2505030120</v>
      </c>
      <c r="B98" s="121" t="s">
        <v>3055</v>
      </c>
      <c r="K98" s="204">
        <v>24017</v>
      </c>
      <c r="L98" s="129" t="s">
        <v>215</v>
      </c>
      <c r="M98" s="129">
        <v>2810060100</v>
      </c>
      <c r="N98" t="str">
        <f t="shared" si="1"/>
        <v>Population</v>
      </c>
    </row>
    <row r="99" spans="1:14" x14ac:dyDescent="0.3">
      <c r="A99" s="121">
        <v>2505040120</v>
      </c>
      <c r="B99" s="121" t="s">
        <v>3055</v>
      </c>
      <c r="K99" s="204">
        <v>24017</v>
      </c>
      <c r="L99" s="129" t="s">
        <v>215</v>
      </c>
      <c r="M99" s="129">
        <v>2810060200</v>
      </c>
      <c r="N99" t="e">
        <f t="shared" si="1"/>
        <v>#N/A</v>
      </c>
    </row>
    <row r="100" spans="1:14" x14ac:dyDescent="0.3">
      <c r="A100" s="121">
        <v>2601020000</v>
      </c>
      <c r="B100" s="121" t="s">
        <v>3049</v>
      </c>
      <c r="L100" s="132" t="s">
        <v>3007</v>
      </c>
      <c r="M100" s="129">
        <v>0</v>
      </c>
      <c r="N100" t="e">
        <f t="shared" si="1"/>
        <v>#N/A</v>
      </c>
    </row>
    <row r="101" spans="1:14" x14ac:dyDescent="0.3">
      <c r="A101" s="121">
        <v>2610000100</v>
      </c>
      <c r="B101" s="121" t="s">
        <v>3049</v>
      </c>
      <c r="K101" s="204">
        <v>24021</v>
      </c>
      <c r="L101" s="129" t="s">
        <v>216</v>
      </c>
      <c r="M101" s="129">
        <v>2801500171</v>
      </c>
      <c r="N101" t="str">
        <f t="shared" si="1"/>
        <v>No Growth</v>
      </c>
    </row>
    <row r="102" spans="1:14" x14ac:dyDescent="0.3">
      <c r="A102" s="121">
        <v>2610000400</v>
      </c>
      <c r="B102" s="121" t="s">
        <v>3049</v>
      </c>
      <c r="K102" s="204">
        <v>24021</v>
      </c>
      <c r="L102" s="129" t="s">
        <v>216</v>
      </c>
      <c r="M102" s="129">
        <v>2801500141</v>
      </c>
      <c r="N102" t="str">
        <f t="shared" si="1"/>
        <v>No Growth</v>
      </c>
    </row>
    <row r="103" spans="1:14" x14ac:dyDescent="0.3">
      <c r="A103" s="121">
        <v>2610000500</v>
      </c>
      <c r="B103" s="121" t="s">
        <v>3049</v>
      </c>
      <c r="K103" s="204">
        <v>24021</v>
      </c>
      <c r="L103" s="129" t="s">
        <v>216</v>
      </c>
      <c r="M103" s="129">
        <v>2810060100</v>
      </c>
      <c r="N103" t="str">
        <f t="shared" si="1"/>
        <v>Population</v>
      </c>
    </row>
    <row r="104" spans="1:14" x14ac:dyDescent="0.3">
      <c r="A104" s="121">
        <v>2610030000</v>
      </c>
      <c r="B104" s="121" t="s">
        <v>3049</v>
      </c>
      <c r="K104" s="204">
        <v>24021</v>
      </c>
      <c r="L104" s="129" t="s">
        <v>216</v>
      </c>
      <c r="M104" s="129">
        <v>2810025000</v>
      </c>
      <c r="N104" t="str">
        <f t="shared" si="1"/>
        <v>Population</v>
      </c>
    </row>
    <row r="105" spans="1:14" x14ac:dyDescent="0.3">
      <c r="A105" s="121">
        <v>2630020000</v>
      </c>
      <c r="B105" s="121" t="s">
        <v>3054</v>
      </c>
      <c r="K105" s="204">
        <v>24021</v>
      </c>
      <c r="L105" s="129" t="s">
        <v>216</v>
      </c>
      <c r="M105" s="129">
        <v>2811015002</v>
      </c>
      <c r="N105" t="str">
        <f t="shared" si="1"/>
        <v>No Growth</v>
      </c>
    </row>
    <row r="106" spans="1:14" x14ac:dyDescent="0.3">
      <c r="A106" s="121">
        <v>2680003000</v>
      </c>
      <c r="B106" s="121" t="s">
        <v>3054</v>
      </c>
      <c r="K106" s="204">
        <v>24021</v>
      </c>
      <c r="L106" s="129" t="s">
        <v>216</v>
      </c>
      <c r="M106" s="129">
        <v>2103004001</v>
      </c>
      <c r="N106" t="str">
        <f t="shared" si="1"/>
        <v>Employment</v>
      </c>
    </row>
    <row r="107" spans="1:14" x14ac:dyDescent="0.3">
      <c r="A107" s="121">
        <v>2801500141</v>
      </c>
      <c r="B107" s="121" t="s">
        <v>3049</v>
      </c>
      <c r="K107" s="204">
        <v>24021</v>
      </c>
      <c r="L107" s="129" t="s">
        <v>216</v>
      </c>
      <c r="M107" s="129">
        <v>2103004002</v>
      </c>
      <c r="N107" t="str">
        <f t="shared" si="1"/>
        <v>Employment</v>
      </c>
    </row>
    <row r="108" spans="1:14" x14ac:dyDescent="0.3">
      <c r="A108" s="121">
        <v>2801500150</v>
      </c>
      <c r="B108" s="121" t="s">
        <v>3049</v>
      </c>
      <c r="K108" s="204">
        <v>24021</v>
      </c>
      <c r="L108" s="129" t="s">
        <v>216</v>
      </c>
      <c r="M108" s="129">
        <v>2103011000</v>
      </c>
      <c r="N108" t="str">
        <f t="shared" si="1"/>
        <v>Employment</v>
      </c>
    </row>
    <row r="109" spans="1:14" x14ac:dyDescent="0.3">
      <c r="A109" s="121">
        <v>2801500171</v>
      </c>
      <c r="B109" s="121" t="s">
        <v>3049</v>
      </c>
      <c r="K109" s="204">
        <v>24021</v>
      </c>
      <c r="L109" s="129" t="s">
        <v>216</v>
      </c>
      <c r="M109" s="129">
        <v>2103007000</v>
      </c>
      <c r="N109" t="str">
        <f t="shared" si="1"/>
        <v>Employment</v>
      </c>
    </row>
    <row r="110" spans="1:14" x14ac:dyDescent="0.3">
      <c r="A110" s="121">
        <v>2801500262</v>
      </c>
      <c r="B110" s="121" t="s">
        <v>3049</v>
      </c>
      <c r="K110" s="204">
        <v>24021</v>
      </c>
      <c r="L110" s="129" t="s">
        <v>216</v>
      </c>
      <c r="M110" s="129">
        <v>2103006000</v>
      </c>
      <c r="N110" t="str">
        <f t="shared" si="1"/>
        <v>Employment</v>
      </c>
    </row>
    <row r="111" spans="1:14" x14ac:dyDescent="0.3">
      <c r="A111" s="121">
        <v>2802004001</v>
      </c>
      <c r="B111" s="121" t="s">
        <v>3049</v>
      </c>
      <c r="K111" s="204">
        <v>24021</v>
      </c>
      <c r="L111" s="129" t="s">
        <v>216</v>
      </c>
      <c r="M111" s="129">
        <v>2103008000</v>
      </c>
      <c r="N111" t="str">
        <f t="shared" si="1"/>
        <v>Employment</v>
      </c>
    </row>
    <row r="112" spans="1:14" x14ac:dyDescent="0.3">
      <c r="A112" s="121">
        <v>2802004002</v>
      </c>
      <c r="B112" s="121" t="s">
        <v>3049</v>
      </c>
      <c r="K112" s="204">
        <v>24021</v>
      </c>
      <c r="L112" s="129" t="s">
        <v>216</v>
      </c>
      <c r="M112" s="129">
        <v>2102001000</v>
      </c>
      <c r="N112" t="str">
        <f t="shared" si="1"/>
        <v>No Growth</v>
      </c>
    </row>
    <row r="113" spans="1:14" x14ac:dyDescent="0.3">
      <c r="A113" s="121">
        <v>2802004003</v>
      </c>
      <c r="B113" s="121" t="s">
        <v>3049</v>
      </c>
      <c r="K113" s="204">
        <v>24021</v>
      </c>
      <c r="L113" s="129" t="s">
        <v>216</v>
      </c>
      <c r="M113" s="129">
        <v>2102002000</v>
      </c>
      <c r="N113" t="str">
        <f t="shared" si="1"/>
        <v>No Growth</v>
      </c>
    </row>
    <row r="114" spans="1:14" x14ac:dyDescent="0.3">
      <c r="A114" s="121">
        <v>2805002000</v>
      </c>
      <c r="B114" s="121" t="s">
        <v>3049</v>
      </c>
      <c r="K114" s="204">
        <v>24021</v>
      </c>
      <c r="L114" s="129" t="s">
        <v>216</v>
      </c>
      <c r="M114" s="129">
        <v>2102011000</v>
      </c>
      <c r="N114" t="str">
        <f t="shared" si="1"/>
        <v>No Growth</v>
      </c>
    </row>
    <row r="115" spans="1:14" x14ac:dyDescent="0.3">
      <c r="A115" s="121">
        <v>2805007100</v>
      </c>
      <c r="B115" s="121" t="s">
        <v>3049</v>
      </c>
      <c r="K115" s="204">
        <v>24021</v>
      </c>
      <c r="L115" s="129" t="s">
        <v>216</v>
      </c>
      <c r="M115" s="129">
        <v>2102008000</v>
      </c>
      <c r="N115" t="str">
        <f t="shared" si="1"/>
        <v>No Growth</v>
      </c>
    </row>
    <row r="116" spans="1:14" x14ac:dyDescent="0.3">
      <c r="A116" s="121">
        <v>2805009100</v>
      </c>
      <c r="B116" s="121" t="s">
        <v>3049</v>
      </c>
      <c r="K116" s="204">
        <v>24021</v>
      </c>
      <c r="L116" s="129" t="s">
        <v>216</v>
      </c>
      <c r="M116" s="129">
        <v>2104004000</v>
      </c>
      <c r="N116" t="str">
        <f t="shared" si="1"/>
        <v>Household</v>
      </c>
    </row>
    <row r="117" spans="1:14" x14ac:dyDescent="0.3">
      <c r="A117" s="121">
        <v>2805010100</v>
      </c>
      <c r="B117" s="121" t="s">
        <v>3049</v>
      </c>
      <c r="K117" s="204">
        <v>24021</v>
      </c>
      <c r="L117" s="129" t="s">
        <v>216</v>
      </c>
      <c r="M117" s="129">
        <v>2104009000</v>
      </c>
      <c r="N117" t="str">
        <f t="shared" si="1"/>
        <v>Household</v>
      </c>
    </row>
    <row r="118" spans="1:14" x14ac:dyDescent="0.3">
      <c r="A118" s="121">
        <v>2805018000</v>
      </c>
      <c r="B118" s="121" t="s">
        <v>3049</v>
      </c>
      <c r="K118" s="204">
        <v>24021</v>
      </c>
      <c r="L118" s="129" t="s">
        <v>216</v>
      </c>
      <c r="M118" s="129">
        <v>2104011000</v>
      </c>
      <c r="N118" t="str">
        <f t="shared" si="1"/>
        <v>Household</v>
      </c>
    </row>
    <row r="119" spans="1:14" x14ac:dyDescent="0.3">
      <c r="A119" s="121">
        <v>2805025000</v>
      </c>
      <c r="B119" s="121" t="s">
        <v>3049</v>
      </c>
      <c r="K119" s="204">
        <v>24021</v>
      </c>
      <c r="L119" s="129" t="s">
        <v>216</v>
      </c>
      <c r="M119" s="129">
        <v>2104007000</v>
      </c>
      <c r="N119" t="str">
        <f t="shared" si="1"/>
        <v>Household</v>
      </c>
    </row>
    <row r="120" spans="1:14" x14ac:dyDescent="0.3">
      <c r="A120" s="121">
        <v>2805035000</v>
      </c>
      <c r="B120" s="121" t="s">
        <v>3049</v>
      </c>
      <c r="K120" s="204">
        <v>24021</v>
      </c>
      <c r="L120" s="129" t="s">
        <v>216</v>
      </c>
      <c r="M120" s="129">
        <v>2104006000</v>
      </c>
      <c r="N120" t="str">
        <f t="shared" si="1"/>
        <v>Household</v>
      </c>
    </row>
    <row r="121" spans="1:14" x14ac:dyDescent="0.3">
      <c r="A121" s="121">
        <v>2805040000</v>
      </c>
      <c r="B121" s="121" t="s">
        <v>3049</v>
      </c>
      <c r="K121" s="204">
        <v>24021</v>
      </c>
      <c r="L121" s="129" t="s">
        <v>216</v>
      </c>
      <c r="M121" s="129">
        <v>2104008100</v>
      </c>
      <c r="N121" t="str">
        <f t="shared" si="1"/>
        <v>Household</v>
      </c>
    </row>
    <row r="122" spans="1:14" x14ac:dyDescent="0.3">
      <c r="A122" s="121">
        <v>2805045000</v>
      </c>
      <c r="B122" s="121" t="s">
        <v>3049</v>
      </c>
      <c r="K122" s="204">
        <v>24021</v>
      </c>
      <c r="L122" s="129" t="s">
        <v>216</v>
      </c>
      <c r="M122" s="129">
        <v>2104008510</v>
      </c>
      <c r="N122" t="str">
        <f t="shared" si="1"/>
        <v>Household</v>
      </c>
    </row>
    <row r="123" spans="1:14" x14ac:dyDescent="0.3">
      <c r="A123" s="121">
        <v>2810005001</v>
      </c>
      <c r="B123" s="121" t="s">
        <v>3049</v>
      </c>
      <c r="K123" s="204">
        <v>24021</v>
      </c>
      <c r="L123" s="129" t="s">
        <v>216</v>
      </c>
      <c r="M123" s="129">
        <v>2104008530</v>
      </c>
      <c r="N123" t="str">
        <f t="shared" si="1"/>
        <v>Household</v>
      </c>
    </row>
    <row r="124" spans="1:14" x14ac:dyDescent="0.3">
      <c r="A124" s="121">
        <v>2810025000</v>
      </c>
      <c r="B124" s="121" t="s">
        <v>3051</v>
      </c>
      <c r="K124" s="204">
        <v>24021</v>
      </c>
      <c r="L124" s="129" t="s">
        <v>216</v>
      </c>
      <c r="M124" s="129">
        <v>2104008620</v>
      </c>
      <c r="N124" t="str">
        <f t="shared" si="1"/>
        <v>Household</v>
      </c>
    </row>
    <row r="125" spans="1:14" x14ac:dyDescent="0.3">
      <c r="A125" s="121">
        <v>2810060100</v>
      </c>
      <c r="B125" s="121" t="s">
        <v>3051</v>
      </c>
      <c r="K125" s="204">
        <v>24021</v>
      </c>
      <c r="L125" s="129" t="s">
        <v>216</v>
      </c>
      <c r="M125" s="129">
        <v>2104008610</v>
      </c>
      <c r="N125" t="str">
        <f t="shared" si="1"/>
        <v>Household</v>
      </c>
    </row>
    <row r="126" spans="1:14" x14ac:dyDescent="0.3">
      <c r="A126" s="121">
        <v>2811015001</v>
      </c>
      <c r="B126" s="121" t="s">
        <v>3049</v>
      </c>
      <c r="K126" s="204">
        <v>24021</v>
      </c>
      <c r="L126" s="129" t="s">
        <v>216</v>
      </c>
      <c r="M126" s="129">
        <v>2104008630</v>
      </c>
      <c r="N126" t="str">
        <f t="shared" si="1"/>
        <v>Household</v>
      </c>
    </row>
    <row r="127" spans="1:14" x14ac:dyDescent="0.3">
      <c r="A127" s="121">
        <v>2285002006</v>
      </c>
      <c r="B127" s="121" t="s">
        <v>3050</v>
      </c>
      <c r="K127" s="204">
        <v>24021</v>
      </c>
      <c r="L127" s="129" t="s">
        <v>216</v>
      </c>
      <c r="M127" s="129">
        <v>2104008700</v>
      </c>
      <c r="N127" t="str">
        <f t="shared" si="1"/>
        <v>Household</v>
      </c>
    </row>
    <row r="128" spans="1:14" x14ac:dyDescent="0.3">
      <c r="A128" s="121">
        <v>2285002007</v>
      </c>
      <c r="B128" s="121" t="s">
        <v>3050</v>
      </c>
      <c r="K128" s="204">
        <v>24021</v>
      </c>
      <c r="L128" s="129" t="s">
        <v>216</v>
      </c>
      <c r="M128" s="129">
        <v>2104008230</v>
      </c>
      <c r="N128" t="str">
        <f t="shared" si="1"/>
        <v>Household</v>
      </c>
    </row>
    <row r="129" spans="1:14" x14ac:dyDescent="0.3">
      <c r="A129" s="121">
        <v>2285002008</v>
      </c>
      <c r="B129" s="121" t="s">
        <v>3050</v>
      </c>
      <c r="K129" s="204">
        <v>24021</v>
      </c>
      <c r="L129" s="129" t="s">
        <v>216</v>
      </c>
      <c r="M129" s="129">
        <v>2104008220</v>
      </c>
      <c r="N129" t="str">
        <f t="shared" si="1"/>
        <v>Household</v>
      </c>
    </row>
    <row r="130" spans="1:14" x14ac:dyDescent="0.3">
      <c r="A130" s="121">
        <v>2285002009</v>
      </c>
      <c r="B130" s="121" t="s">
        <v>3050</v>
      </c>
      <c r="K130" s="204">
        <v>24021</v>
      </c>
      <c r="L130" s="129" t="s">
        <v>216</v>
      </c>
      <c r="M130" s="129">
        <v>2104008210</v>
      </c>
      <c r="N130" t="str">
        <f t="shared" si="1"/>
        <v>Household</v>
      </c>
    </row>
    <row r="131" spans="1:14" x14ac:dyDescent="0.3">
      <c r="A131" s="121">
        <v>28500201</v>
      </c>
      <c r="B131" s="121" t="s">
        <v>3052</v>
      </c>
      <c r="K131" s="204">
        <v>24021</v>
      </c>
      <c r="L131" s="129" t="s">
        <v>216</v>
      </c>
      <c r="M131" s="129">
        <v>2104008330</v>
      </c>
      <c r="N131" t="str">
        <f t="shared" ref="N131:N194" si="2">VLOOKUP(M131,$A$1:$B$175,2,FALSE)</f>
        <v>Household</v>
      </c>
    </row>
    <row r="132" spans="1:14" x14ac:dyDescent="0.3">
      <c r="A132" s="121">
        <v>2811015002</v>
      </c>
      <c r="B132" s="121" t="s">
        <v>3049</v>
      </c>
      <c r="K132" s="204">
        <v>24021</v>
      </c>
      <c r="L132" s="129" t="s">
        <v>216</v>
      </c>
      <c r="M132" s="129">
        <v>2104008320</v>
      </c>
      <c r="N132" t="str">
        <f t="shared" si="2"/>
        <v>Household</v>
      </c>
    </row>
    <row r="133" spans="1:14" x14ac:dyDescent="0.3">
      <c r="A133" s="121">
        <v>2310111802</v>
      </c>
      <c r="B133" s="121" t="s">
        <v>3049</v>
      </c>
      <c r="K133" s="204">
        <v>24021</v>
      </c>
      <c r="L133" s="129" t="s">
        <v>216</v>
      </c>
      <c r="M133" s="129">
        <v>2104008310</v>
      </c>
      <c r="N133" t="str">
        <f t="shared" si="2"/>
        <v>Household</v>
      </c>
    </row>
    <row r="134" spans="1:14" x14ac:dyDescent="0.3">
      <c r="A134" s="121">
        <v>2310121802</v>
      </c>
      <c r="B134" s="121" t="s">
        <v>3049</v>
      </c>
      <c r="K134" s="204">
        <v>24021</v>
      </c>
      <c r="L134" s="129" t="s">
        <v>216</v>
      </c>
      <c r="M134" s="129">
        <v>2104008400</v>
      </c>
      <c r="N134" t="str">
        <f t="shared" si="2"/>
        <v>Household</v>
      </c>
    </row>
    <row r="135" spans="1:14" x14ac:dyDescent="0.3">
      <c r="A135" s="121">
        <v>2810001001</v>
      </c>
      <c r="B135" s="121" t="s">
        <v>3049</v>
      </c>
      <c r="K135" s="204">
        <v>24021</v>
      </c>
      <c r="L135" s="129" t="s">
        <v>216</v>
      </c>
      <c r="M135" s="129">
        <v>2610000500</v>
      </c>
      <c r="N135" t="str">
        <f t="shared" si="2"/>
        <v>No Growth</v>
      </c>
    </row>
    <row r="136" spans="1:14" x14ac:dyDescent="0.3">
      <c r="A136" s="121">
        <v>2810001001</v>
      </c>
      <c r="B136" s="121" t="s">
        <v>3049</v>
      </c>
      <c r="K136" s="204">
        <v>24021</v>
      </c>
      <c r="L136" s="129" t="s">
        <v>216</v>
      </c>
      <c r="M136" s="129">
        <v>2610000400</v>
      </c>
      <c r="N136" t="str">
        <f t="shared" si="2"/>
        <v>No Growth</v>
      </c>
    </row>
    <row r="137" spans="1:14" x14ac:dyDescent="0.3">
      <c r="A137" s="121">
        <v>2810001002</v>
      </c>
      <c r="B137" s="121" t="s">
        <v>3049</v>
      </c>
      <c r="K137" s="204">
        <v>24021</v>
      </c>
      <c r="L137" s="129" t="s">
        <v>216</v>
      </c>
      <c r="M137" s="129">
        <v>2610000100</v>
      </c>
      <c r="N137" t="str">
        <f t="shared" si="2"/>
        <v>No Growth</v>
      </c>
    </row>
    <row r="138" spans="1:14" x14ac:dyDescent="0.3">
      <c r="A138" s="121">
        <v>2280207124</v>
      </c>
      <c r="B138" s="121" t="s">
        <v>3050</v>
      </c>
      <c r="K138" s="204">
        <v>24021</v>
      </c>
      <c r="L138" s="129" t="s">
        <v>216</v>
      </c>
      <c r="M138" s="129">
        <v>2610030000</v>
      </c>
      <c r="N138" t="str">
        <f t="shared" si="2"/>
        <v>No Growth</v>
      </c>
    </row>
    <row r="139" spans="1:14" x14ac:dyDescent="0.3">
      <c r="A139" s="121">
        <v>2280208124</v>
      </c>
      <c r="B139" s="121" t="s">
        <v>3050</v>
      </c>
      <c r="K139" s="204">
        <v>24021</v>
      </c>
      <c r="L139" s="129" t="s">
        <v>216</v>
      </c>
      <c r="M139" s="129">
        <v>2102005000</v>
      </c>
      <c r="N139" t="e">
        <f t="shared" si="2"/>
        <v>#N/A</v>
      </c>
    </row>
    <row r="140" spans="1:14" x14ac:dyDescent="0.3">
      <c r="A140" s="121">
        <v>2280209124</v>
      </c>
      <c r="B140" s="121" t="s">
        <v>3050</v>
      </c>
      <c r="K140" s="204">
        <v>24021</v>
      </c>
      <c r="L140" s="129" t="s">
        <v>216</v>
      </c>
      <c r="M140" s="129">
        <v>2102004001</v>
      </c>
      <c r="N140" t="str">
        <f t="shared" si="2"/>
        <v>No Growth</v>
      </c>
    </row>
    <row r="141" spans="1:14" x14ac:dyDescent="0.3">
      <c r="A141" s="121">
        <v>2280212124</v>
      </c>
      <c r="B141" s="121" t="s">
        <v>3050</v>
      </c>
      <c r="K141" s="204">
        <v>24021</v>
      </c>
      <c r="L141" s="129" t="s">
        <v>216</v>
      </c>
      <c r="M141" s="129">
        <v>2102006000</v>
      </c>
      <c r="N141" t="str">
        <f t="shared" si="2"/>
        <v>No Growth</v>
      </c>
    </row>
    <row r="142" spans="1:14" x14ac:dyDescent="0.3">
      <c r="A142" s="121">
        <v>2280213124</v>
      </c>
      <c r="B142" s="121" t="s">
        <v>3050</v>
      </c>
      <c r="K142" s="204">
        <v>24021</v>
      </c>
      <c r="L142" s="129" t="s">
        <v>216</v>
      </c>
      <c r="M142" s="129">
        <v>2103005000</v>
      </c>
      <c r="N142" t="e">
        <f t="shared" si="2"/>
        <v>#N/A</v>
      </c>
    </row>
    <row r="143" spans="1:14" x14ac:dyDescent="0.3">
      <c r="A143" s="121">
        <v>2280201124</v>
      </c>
      <c r="B143" s="121" t="s">
        <v>3050</v>
      </c>
      <c r="K143" s="204">
        <v>24021</v>
      </c>
      <c r="L143" s="129" t="s">
        <v>216</v>
      </c>
      <c r="M143" s="129">
        <v>2102004002</v>
      </c>
      <c r="N143" t="str">
        <f t="shared" si="2"/>
        <v>No Growth</v>
      </c>
    </row>
    <row r="144" spans="1:14" x14ac:dyDescent="0.3">
      <c r="A144" s="121">
        <v>2280202124</v>
      </c>
      <c r="B144" s="121" t="s">
        <v>3050</v>
      </c>
      <c r="K144" s="204">
        <v>24021</v>
      </c>
      <c r="L144" s="129" t="s">
        <v>216</v>
      </c>
      <c r="M144" s="129">
        <v>2810030000</v>
      </c>
      <c r="N144" t="e">
        <f t="shared" si="2"/>
        <v>#N/A</v>
      </c>
    </row>
    <row r="145" spans="1:14" x14ac:dyDescent="0.3">
      <c r="A145" s="121">
        <v>2280204124</v>
      </c>
      <c r="B145" s="121" t="s">
        <v>3050</v>
      </c>
      <c r="K145" s="204">
        <v>24021</v>
      </c>
      <c r="L145" s="129" t="s">
        <v>216</v>
      </c>
      <c r="M145" s="129">
        <v>2810050000</v>
      </c>
      <c r="N145" t="e">
        <f t="shared" si="2"/>
        <v>#N/A</v>
      </c>
    </row>
    <row r="146" spans="1:14" x14ac:dyDescent="0.3">
      <c r="A146" s="121">
        <v>2280210124</v>
      </c>
      <c r="B146" s="121" t="s">
        <v>3050</v>
      </c>
      <c r="K146" s="204">
        <v>24021</v>
      </c>
      <c r="L146" s="129" t="s">
        <v>216</v>
      </c>
      <c r="M146" s="129">
        <v>2810060200</v>
      </c>
      <c r="N146" t="e">
        <f t="shared" si="2"/>
        <v>#N/A</v>
      </c>
    </row>
    <row r="147" spans="1:14" x14ac:dyDescent="0.3">
      <c r="A147" s="121">
        <v>2280211124</v>
      </c>
      <c r="B147" s="121" t="s">
        <v>3050</v>
      </c>
      <c r="K147" s="204">
        <v>24021</v>
      </c>
      <c r="L147" s="129" t="s">
        <v>216</v>
      </c>
      <c r="M147" s="129">
        <v>2810060100</v>
      </c>
      <c r="N147" t="str">
        <f t="shared" si="2"/>
        <v>Population</v>
      </c>
    </row>
    <row r="148" spans="1:14" x14ac:dyDescent="0.3">
      <c r="A148" s="121">
        <v>2280207123</v>
      </c>
      <c r="B148" s="121" t="s">
        <v>3050</v>
      </c>
      <c r="L148" s="132" t="s">
        <v>3008</v>
      </c>
      <c r="M148" s="129">
        <v>0</v>
      </c>
      <c r="N148" t="e">
        <f t="shared" si="2"/>
        <v>#N/A</v>
      </c>
    </row>
    <row r="149" spans="1:14" x14ac:dyDescent="0.3">
      <c r="A149" s="121">
        <v>2280208123</v>
      </c>
      <c r="B149" s="121" t="s">
        <v>3050</v>
      </c>
      <c r="K149" s="204">
        <v>24031</v>
      </c>
      <c r="L149" s="129" t="s">
        <v>217</v>
      </c>
      <c r="M149" s="129">
        <v>2801500141</v>
      </c>
      <c r="N149" t="str">
        <f t="shared" si="2"/>
        <v>No Growth</v>
      </c>
    </row>
    <row r="150" spans="1:14" x14ac:dyDescent="0.3">
      <c r="A150" s="121">
        <v>2280209123</v>
      </c>
      <c r="B150" s="121" t="s">
        <v>3050</v>
      </c>
      <c r="K150" s="204">
        <v>24031</v>
      </c>
      <c r="L150" s="129" t="s">
        <v>217</v>
      </c>
      <c r="M150" s="129">
        <v>2810060100</v>
      </c>
      <c r="N150" t="str">
        <f t="shared" si="2"/>
        <v>Population</v>
      </c>
    </row>
    <row r="151" spans="1:14" x14ac:dyDescent="0.3">
      <c r="A151" s="121">
        <v>2280212123</v>
      </c>
      <c r="B151" s="121" t="s">
        <v>3050</v>
      </c>
      <c r="K151" s="204">
        <v>24031</v>
      </c>
      <c r="L151" s="129" t="s">
        <v>217</v>
      </c>
      <c r="M151" s="129">
        <v>2810025000</v>
      </c>
      <c r="N151" t="str">
        <f t="shared" si="2"/>
        <v>Population</v>
      </c>
    </row>
    <row r="152" spans="1:14" x14ac:dyDescent="0.3">
      <c r="A152" s="121">
        <v>2280213123</v>
      </c>
      <c r="B152" s="121" t="s">
        <v>3050</v>
      </c>
      <c r="K152" s="204">
        <v>24031</v>
      </c>
      <c r="L152" s="129" t="s">
        <v>217</v>
      </c>
      <c r="M152" s="129">
        <v>2811015002</v>
      </c>
      <c r="N152" t="str">
        <f t="shared" si="2"/>
        <v>No Growth</v>
      </c>
    </row>
    <row r="153" spans="1:14" x14ac:dyDescent="0.3">
      <c r="A153" s="121">
        <v>2280201123</v>
      </c>
      <c r="B153" s="121" t="s">
        <v>3050</v>
      </c>
      <c r="K153" s="204">
        <v>24031</v>
      </c>
      <c r="L153" s="129" t="s">
        <v>217</v>
      </c>
      <c r="M153" s="129">
        <v>2103004001</v>
      </c>
      <c r="N153" t="str">
        <f t="shared" si="2"/>
        <v>Employment</v>
      </c>
    </row>
    <row r="154" spans="1:14" x14ac:dyDescent="0.3">
      <c r="A154" s="121">
        <v>2280202123</v>
      </c>
      <c r="B154" s="121" t="s">
        <v>3050</v>
      </c>
      <c r="K154" s="204">
        <v>24031</v>
      </c>
      <c r="L154" s="129" t="s">
        <v>217</v>
      </c>
      <c r="M154" s="129">
        <v>2103004002</v>
      </c>
      <c r="N154" t="str">
        <f t="shared" si="2"/>
        <v>Employment</v>
      </c>
    </row>
    <row r="155" spans="1:14" x14ac:dyDescent="0.3">
      <c r="A155" s="121">
        <v>2280204123</v>
      </c>
      <c r="B155" s="121" t="s">
        <v>3050</v>
      </c>
      <c r="K155" s="204">
        <v>24031</v>
      </c>
      <c r="L155" s="129" t="s">
        <v>217</v>
      </c>
      <c r="M155" s="129">
        <v>2103011000</v>
      </c>
      <c r="N155" t="str">
        <f t="shared" si="2"/>
        <v>Employment</v>
      </c>
    </row>
    <row r="156" spans="1:14" x14ac:dyDescent="0.3">
      <c r="A156" s="121">
        <v>2280210123</v>
      </c>
      <c r="B156" s="121" t="s">
        <v>3050</v>
      </c>
      <c r="K156" s="204">
        <v>24031</v>
      </c>
      <c r="L156" s="129" t="s">
        <v>217</v>
      </c>
      <c r="M156" s="129">
        <v>2103007000</v>
      </c>
      <c r="N156" t="str">
        <f t="shared" si="2"/>
        <v>Employment</v>
      </c>
    </row>
    <row r="157" spans="1:14" x14ac:dyDescent="0.3">
      <c r="A157" s="121">
        <v>2280211123</v>
      </c>
      <c r="B157" s="121" t="s">
        <v>3050</v>
      </c>
      <c r="K157" s="204">
        <v>24031</v>
      </c>
      <c r="L157" s="129" t="s">
        <v>217</v>
      </c>
      <c r="M157" s="129">
        <v>2103006000</v>
      </c>
      <c r="N157" t="str">
        <f t="shared" si="2"/>
        <v>Employment</v>
      </c>
    </row>
    <row r="158" spans="1:14" x14ac:dyDescent="0.3">
      <c r="A158" s="121">
        <v>2280202324</v>
      </c>
      <c r="B158" s="121" t="s">
        <v>3050</v>
      </c>
      <c r="K158" s="204">
        <v>24031</v>
      </c>
      <c r="L158" s="129" t="s">
        <v>217</v>
      </c>
      <c r="M158" s="129">
        <v>2103008000</v>
      </c>
      <c r="N158" t="str">
        <f t="shared" si="2"/>
        <v>Employment</v>
      </c>
    </row>
    <row r="159" spans="1:14" x14ac:dyDescent="0.3">
      <c r="A159" s="121">
        <v>2280203324</v>
      </c>
      <c r="B159" s="121" t="s">
        <v>3050</v>
      </c>
      <c r="K159" s="204">
        <v>24031</v>
      </c>
      <c r="L159" s="129" t="s">
        <v>217</v>
      </c>
      <c r="M159" s="129">
        <v>2102001000</v>
      </c>
      <c r="N159" t="str">
        <f t="shared" si="2"/>
        <v>No Growth</v>
      </c>
    </row>
    <row r="160" spans="1:14" x14ac:dyDescent="0.3">
      <c r="A160" s="121">
        <v>2280205324</v>
      </c>
      <c r="B160" s="121" t="s">
        <v>3050</v>
      </c>
      <c r="K160" s="204">
        <v>24031</v>
      </c>
      <c r="L160" s="129" t="s">
        <v>217</v>
      </c>
      <c r="M160" s="129">
        <v>2102002000</v>
      </c>
      <c r="N160" t="str">
        <f t="shared" si="2"/>
        <v>No Growth</v>
      </c>
    </row>
    <row r="161" spans="1:14" x14ac:dyDescent="0.3">
      <c r="A161" s="121">
        <v>2280207324</v>
      </c>
      <c r="B161" s="121" t="s">
        <v>3050</v>
      </c>
      <c r="K161" s="204">
        <v>24031</v>
      </c>
      <c r="L161" s="129" t="s">
        <v>217</v>
      </c>
      <c r="M161" s="129">
        <v>2102011000</v>
      </c>
      <c r="N161" t="str">
        <f t="shared" si="2"/>
        <v>No Growth</v>
      </c>
    </row>
    <row r="162" spans="1:14" x14ac:dyDescent="0.3">
      <c r="A162" s="121">
        <v>2280209324</v>
      </c>
      <c r="B162" s="121" t="s">
        <v>3050</v>
      </c>
      <c r="K162" s="204">
        <v>24031</v>
      </c>
      <c r="L162" s="129" t="s">
        <v>217</v>
      </c>
      <c r="M162" s="129">
        <v>2102008000</v>
      </c>
      <c r="N162" t="str">
        <f t="shared" si="2"/>
        <v>No Growth</v>
      </c>
    </row>
    <row r="163" spans="1:14" x14ac:dyDescent="0.3">
      <c r="A163" s="121">
        <v>2280210324</v>
      </c>
      <c r="B163" s="121" t="s">
        <v>3050</v>
      </c>
      <c r="K163" s="204">
        <v>24031</v>
      </c>
      <c r="L163" s="129" t="s">
        <v>217</v>
      </c>
      <c r="M163" s="129">
        <v>2104004000</v>
      </c>
      <c r="N163" t="str">
        <f t="shared" si="2"/>
        <v>Household</v>
      </c>
    </row>
    <row r="164" spans="1:14" x14ac:dyDescent="0.3">
      <c r="A164" s="121">
        <v>2280211324</v>
      </c>
      <c r="B164" s="121" t="s">
        <v>3050</v>
      </c>
      <c r="K164" s="204">
        <v>24031</v>
      </c>
      <c r="L164" s="129" t="s">
        <v>217</v>
      </c>
      <c r="M164" s="129">
        <v>2104009000</v>
      </c>
      <c r="N164" t="str">
        <f t="shared" si="2"/>
        <v>Household</v>
      </c>
    </row>
    <row r="165" spans="1:14" x14ac:dyDescent="0.3">
      <c r="A165" s="121">
        <v>2280213324</v>
      </c>
      <c r="B165" s="121" t="s">
        <v>3050</v>
      </c>
      <c r="K165" s="204">
        <v>24031</v>
      </c>
      <c r="L165" s="129" t="s">
        <v>217</v>
      </c>
      <c r="M165" s="129">
        <v>2104011000</v>
      </c>
      <c r="N165" t="str">
        <f t="shared" si="2"/>
        <v>Household</v>
      </c>
    </row>
    <row r="166" spans="1:14" x14ac:dyDescent="0.3">
      <c r="A166" s="121">
        <v>2280215324</v>
      </c>
      <c r="B166" s="121" t="s">
        <v>3050</v>
      </c>
      <c r="K166" s="204">
        <v>24031</v>
      </c>
      <c r="L166" s="129" t="s">
        <v>217</v>
      </c>
      <c r="M166" s="129">
        <v>2104007000</v>
      </c>
      <c r="N166" t="str">
        <f t="shared" si="2"/>
        <v>Household</v>
      </c>
    </row>
    <row r="167" spans="1:14" x14ac:dyDescent="0.3">
      <c r="A167" s="121">
        <v>2280202323</v>
      </c>
      <c r="B167" s="121" t="s">
        <v>3050</v>
      </c>
      <c r="K167" s="204">
        <v>24031</v>
      </c>
      <c r="L167" s="129" t="s">
        <v>217</v>
      </c>
      <c r="M167" s="129">
        <v>2104006000</v>
      </c>
      <c r="N167" t="str">
        <f t="shared" si="2"/>
        <v>Household</v>
      </c>
    </row>
    <row r="168" spans="1:14" x14ac:dyDescent="0.3">
      <c r="A168" s="121">
        <v>2280203323</v>
      </c>
      <c r="B168" s="121" t="s">
        <v>3050</v>
      </c>
      <c r="K168" s="204">
        <v>24031</v>
      </c>
      <c r="L168" s="129" t="s">
        <v>217</v>
      </c>
      <c r="M168" s="129">
        <v>2104008100</v>
      </c>
      <c r="N168" t="str">
        <f t="shared" si="2"/>
        <v>Household</v>
      </c>
    </row>
    <row r="169" spans="1:14" x14ac:dyDescent="0.3">
      <c r="A169" s="121">
        <v>2280205323</v>
      </c>
      <c r="B169" s="121" t="s">
        <v>3050</v>
      </c>
      <c r="K169" s="204">
        <v>24031</v>
      </c>
      <c r="L169" s="129" t="s">
        <v>217</v>
      </c>
      <c r="M169" s="129">
        <v>2104008510</v>
      </c>
      <c r="N169" t="str">
        <f t="shared" si="2"/>
        <v>Household</v>
      </c>
    </row>
    <row r="170" spans="1:14" x14ac:dyDescent="0.3">
      <c r="A170" s="121">
        <v>2280207323</v>
      </c>
      <c r="B170" s="121" t="s">
        <v>3050</v>
      </c>
      <c r="K170" s="204">
        <v>24031</v>
      </c>
      <c r="L170" s="129" t="s">
        <v>217</v>
      </c>
      <c r="M170" s="129">
        <v>2104008530</v>
      </c>
      <c r="N170" t="str">
        <f t="shared" si="2"/>
        <v>Household</v>
      </c>
    </row>
    <row r="171" spans="1:14" x14ac:dyDescent="0.3">
      <c r="A171" s="121">
        <v>2280209323</v>
      </c>
      <c r="B171" s="121" t="s">
        <v>3050</v>
      </c>
      <c r="K171" s="204">
        <v>24031</v>
      </c>
      <c r="L171" s="129" t="s">
        <v>217</v>
      </c>
      <c r="M171" s="129">
        <v>2104008620</v>
      </c>
      <c r="N171" t="str">
        <f t="shared" si="2"/>
        <v>Household</v>
      </c>
    </row>
    <row r="172" spans="1:14" x14ac:dyDescent="0.3">
      <c r="A172" s="121">
        <v>2280210323</v>
      </c>
      <c r="B172" s="121" t="s">
        <v>3050</v>
      </c>
      <c r="K172" s="204">
        <v>24031</v>
      </c>
      <c r="L172" s="129" t="s">
        <v>217</v>
      </c>
      <c r="M172" s="129">
        <v>2104008610</v>
      </c>
      <c r="N172" t="str">
        <f t="shared" si="2"/>
        <v>Household</v>
      </c>
    </row>
    <row r="173" spans="1:14" x14ac:dyDescent="0.3">
      <c r="A173" s="121">
        <v>2280211323</v>
      </c>
      <c r="B173" s="121" t="s">
        <v>3050</v>
      </c>
      <c r="K173" s="204">
        <v>24031</v>
      </c>
      <c r="L173" s="129" t="s">
        <v>217</v>
      </c>
      <c r="M173" s="129">
        <v>2104008630</v>
      </c>
      <c r="N173" t="str">
        <f t="shared" si="2"/>
        <v>Household</v>
      </c>
    </row>
    <row r="174" spans="1:14" x14ac:dyDescent="0.3">
      <c r="A174" s="121">
        <v>2280213323</v>
      </c>
      <c r="B174" s="121" t="s">
        <v>3050</v>
      </c>
      <c r="K174" s="204">
        <v>24031</v>
      </c>
      <c r="L174" s="129" t="s">
        <v>217</v>
      </c>
      <c r="M174" s="129">
        <v>2104008700</v>
      </c>
      <c r="N174" t="str">
        <f t="shared" si="2"/>
        <v>Household</v>
      </c>
    </row>
    <row r="175" spans="1:14" x14ac:dyDescent="0.3">
      <c r="A175" s="121">
        <v>2280215323</v>
      </c>
      <c r="B175" s="121" t="s">
        <v>3050</v>
      </c>
      <c r="K175" s="204">
        <v>24031</v>
      </c>
      <c r="L175" s="129" t="s">
        <v>217</v>
      </c>
      <c r="M175" s="129">
        <v>2104008230</v>
      </c>
      <c r="N175" t="str">
        <f t="shared" si="2"/>
        <v>Household</v>
      </c>
    </row>
    <row r="176" spans="1:14" x14ac:dyDescent="0.3">
      <c r="K176" s="204">
        <v>24031</v>
      </c>
      <c r="L176" s="129" t="s">
        <v>217</v>
      </c>
      <c r="M176" s="129">
        <v>2104008220</v>
      </c>
      <c r="N176" t="str">
        <f t="shared" si="2"/>
        <v>Household</v>
      </c>
    </row>
    <row r="177" spans="11:14" x14ac:dyDescent="0.3">
      <c r="K177" s="204">
        <v>24031</v>
      </c>
      <c r="L177" s="129" t="s">
        <v>217</v>
      </c>
      <c r="M177" s="129">
        <v>2104008210</v>
      </c>
      <c r="N177" t="str">
        <f t="shared" si="2"/>
        <v>Household</v>
      </c>
    </row>
    <row r="178" spans="11:14" x14ac:dyDescent="0.3">
      <c r="K178" s="204">
        <v>24031</v>
      </c>
      <c r="L178" s="129" t="s">
        <v>217</v>
      </c>
      <c r="M178" s="129">
        <v>2104008330</v>
      </c>
      <c r="N178" t="str">
        <f t="shared" si="2"/>
        <v>Household</v>
      </c>
    </row>
    <row r="179" spans="11:14" x14ac:dyDescent="0.3">
      <c r="K179" s="204">
        <v>24031</v>
      </c>
      <c r="L179" s="129" t="s">
        <v>217</v>
      </c>
      <c r="M179" s="129">
        <v>2104008320</v>
      </c>
      <c r="N179" t="str">
        <f t="shared" si="2"/>
        <v>Household</v>
      </c>
    </row>
    <row r="180" spans="11:14" x14ac:dyDescent="0.3">
      <c r="K180" s="204">
        <v>24031</v>
      </c>
      <c r="L180" s="129" t="s">
        <v>217</v>
      </c>
      <c r="M180" s="129">
        <v>2104008310</v>
      </c>
      <c r="N180" t="str">
        <f t="shared" si="2"/>
        <v>Household</v>
      </c>
    </row>
    <row r="181" spans="11:14" x14ac:dyDescent="0.3">
      <c r="K181" s="204">
        <v>24031</v>
      </c>
      <c r="L181" s="129" t="s">
        <v>217</v>
      </c>
      <c r="M181" s="129">
        <v>2104008400</v>
      </c>
      <c r="N181" t="str">
        <f t="shared" si="2"/>
        <v>Household</v>
      </c>
    </row>
    <row r="182" spans="11:14" x14ac:dyDescent="0.3">
      <c r="K182" s="204">
        <v>24031</v>
      </c>
      <c r="L182" s="129" t="s">
        <v>217</v>
      </c>
      <c r="M182" s="129">
        <v>2610000500</v>
      </c>
      <c r="N182" t="str">
        <f t="shared" si="2"/>
        <v>No Growth</v>
      </c>
    </row>
    <row r="183" spans="11:14" x14ac:dyDescent="0.3">
      <c r="K183" s="204">
        <v>24031</v>
      </c>
      <c r="L183" s="129" t="s">
        <v>217</v>
      </c>
      <c r="M183" s="129">
        <v>2610000400</v>
      </c>
      <c r="N183" t="str">
        <f t="shared" si="2"/>
        <v>No Growth</v>
      </c>
    </row>
    <row r="184" spans="11:14" x14ac:dyDescent="0.3">
      <c r="K184" s="204">
        <v>24031</v>
      </c>
      <c r="L184" s="129" t="s">
        <v>217</v>
      </c>
      <c r="M184" s="129">
        <v>2610000100</v>
      </c>
      <c r="N184" t="str">
        <f t="shared" si="2"/>
        <v>No Growth</v>
      </c>
    </row>
    <row r="185" spans="11:14" x14ac:dyDescent="0.3">
      <c r="K185" s="204">
        <v>24031</v>
      </c>
      <c r="L185" s="129" t="s">
        <v>217</v>
      </c>
      <c r="M185" s="129">
        <v>2610030000</v>
      </c>
      <c r="N185" t="str">
        <f t="shared" si="2"/>
        <v>No Growth</v>
      </c>
    </row>
    <row r="186" spans="11:14" x14ac:dyDescent="0.3">
      <c r="K186" s="204">
        <v>24031</v>
      </c>
      <c r="L186" s="129" t="s">
        <v>217</v>
      </c>
      <c r="M186" s="129">
        <v>2102007000</v>
      </c>
      <c r="N186" t="str">
        <f t="shared" si="2"/>
        <v>No Growth</v>
      </c>
    </row>
    <row r="187" spans="11:14" x14ac:dyDescent="0.3">
      <c r="K187" s="204">
        <v>24031</v>
      </c>
      <c r="L187" s="129" t="s">
        <v>217</v>
      </c>
      <c r="M187" s="129">
        <v>2102006000</v>
      </c>
      <c r="N187" t="str">
        <f t="shared" si="2"/>
        <v>No Growth</v>
      </c>
    </row>
    <row r="188" spans="11:14" x14ac:dyDescent="0.3">
      <c r="K188" s="204">
        <v>24031</v>
      </c>
      <c r="L188" s="129" t="s">
        <v>217</v>
      </c>
      <c r="M188" s="129">
        <v>2103005000</v>
      </c>
      <c r="N188" t="e">
        <f t="shared" si="2"/>
        <v>#N/A</v>
      </c>
    </row>
    <row r="189" spans="11:14" x14ac:dyDescent="0.3">
      <c r="K189" s="204">
        <v>24031</v>
      </c>
      <c r="L189" s="129" t="s">
        <v>217</v>
      </c>
      <c r="M189" s="129">
        <v>2102005000</v>
      </c>
      <c r="N189" t="e">
        <f t="shared" si="2"/>
        <v>#N/A</v>
      </c>
    </row>
    <row r="190" spans="11:14" x14ac:dyDescent="0.3">
      <c r="K190" s="204">
        <v>24031</v>
      </c>
      <c r="L190" s="129" t="s">
        <v>217</v>
      </c>
      <c r="M190" s="129">
        <v>2810060100</v>
      </c>
      <c r="N190" t="str">
        <f t="shared" si="2"/>
        <v>Population</v>
      </c>
    </row>
    <row r="191" spans="11:14" x14ac:dyDescent="0.3">
      <c r="K191" s="204">
        <v>24031</v>
      </c>
      <c r="L191" s="129" t="s">
        <v>217</v>
      </c>
      <c r="M191" s="129">
        <v>2810060200</v>
      </c>
      <c r="N191" t="e">
        <f t="shared" si="2"/>
        <v>#N/A</v>
      </c>
    </row>
    <row r="192" spans="11:14" x14ac:dyDescent="0.3">
      <c r="K192" s="204">
        <v>24031</v>
      </c>
      <c r="L192" s="129" t="s">
        <v>217</v>
      </c>
      <c r="M192" s="129">
        <v>2810050000</v>
      </c>
      <c r="N192" t="e">
        <f t="shared" si="2"/>
        <v>#N/A</v>
      </c>
    </row>
    <row r="193" spans="11:14" x14ac:dyDescent="0.3">
      <c r="K193" s="204">
        <v>24031</v>
      </c>
      <c r="L193" s="129" t="s">
        <v>217</v>
      </c>
      <c r="M193" s="129">
        <v>2810030000</v>
      </c>
      <c r="N193" t="e">
        <f t="shared" si="2"/>
        <v>#N/A</v>
      </c>
    </row>
    <row r="194" spans="11:14" x14ac:dyDescent="0.3">
      <c r="K194" s="204">
        <v>24031</v>
      </c>
      <c r="L194" s="129" t="s">
        <v>217</v>
      </c>
      <c r="M194" s="129">
        <v>2102004001</v>
      </c>
      <c r="N194" t="str">
        <f t="shared" si="2"/>
        <v>No Growth</v>
      </c>
    </row>
    <row r="195" spans="11:14" x14ac:dyDescent="0.3">
      <c r="K195" s="204">
        <v>24031</v>
      </c>
      <c r="L195" s="129" t="s">
        <v>217</v>
      </c>
      <c r="M195" s="129">
        <v>2102004002</v>
      </c>
      <c r="N195" t="str">
        <f t="shared" ref="N195:N258" si="3">VLOOKUP(M195,$A$1:$B$175,2,FALSE)</f>
        <v>No Growth</v>
      </c>
    </row>
    <row r="196" spans="11:14" x14ac:dyDescent="0.3">
      <c r="L196" s="132" t="s">
        <v>3009</v>
      </c>
      <c r="M196" s="129">
        <v>0</v>
      </c>
      <c r="N196" t="e">
        <f t="shared" si="3"/>
        <v>#N/A</v>
      </c>
    </row>
    <row r="197" spans="11:14" x14ac:dyDescent="0.3">
      <c r="K197" s="204">
        <v>24033</v>
      </c>
      <c r="L197" s="129" t="s">
        <v>218</v>
      </c>
      <c r="M197" s="129">
        <v>2801500141</v>
      </c>
      <c r="N197" t="str">
        <f t="shared" si="3"/>
        <v>No Growth</v>
      </c>
    </row>
    <row r="198" spans="11:14" x14ac:dyDescent="0.3">
      <c r="K198" s="204">
        <v>24033</v>
      </c>
      <c r="L198" s="129" t="s">
        <v>218</v>
      </c>
      <c r="M198" s="129">
        <v>2810060100</v>
      </c>
      <c r="N198" t="str">
        <f t="shared" si="3"/>
        <v>Population</v>
      </c>
    </row>
    <row r="199" spans="11:14" x14ac:dyDescent="0.3">
      <c r="K199" s="204">
        <v>24033</v>
      </c>
      <c r="L199" s="129" t="s">
        <v>218</v>
      </c>
      <c r="M199" s="129">
        <v>2810025000</v>
      </c>
      <c r="N199" t="str">
        <f t="shared" si="3"/>
        <v>Population</v>
      </c>
    </row>
    <row r="200" spans="11:14" x14ac:dyDescent="0.3">
      <c r="K200" s="204">
        <v>24033</v>
      </c>
      <c r="L200" s="129" t="s">
        <v>218</v>
      </c>
      <c r="M200" s="129">
        <v>2811015002</v>
      </c>
      <c r="N200" t="str">
        <f t="shared" si="3"/>
        <v>No Growth</v>
      </c>
    </row>
    <row r="201" spans="11:14" x14ac:dyDescent="0.3">
      <c r="K201" s="204">
        <v>24033</v>
      </c>
      <c r="L201" s="129" t="s">
        <v>218</v>
      </c>
      <c r="M201" s="129">
        <v>2811015001</v>
      </c>
      <c r="N201" t="str">
        <f t="shared" si="3"/>
        <v>No Growth</v>
      </c>
    </row>
    <row r="202" spans="11:14" x14ac:dyDescent="0.3">
      <c r="K202" s="204">
        <v>24033</v>
      </c>
      <c r="L202" s="129" t="s">
        <v>218</v>
      </c>
      <c r="M202" s="129">
        <v>2103004001</v>
      </c>
      <c r="N202" t="str">
        <f t="shared" si="3"/>
        <v>Employment</v>
      </c>
    </row>
    <row r="203" spans="11:14" x14ac:dyDescent="0.3">
      <c r="K203" s="204">
        <v>24033</v>
      </c>
      <c r="L203" s="129" t="s">
        <v>218</v>
      </c>
      <c r="M203" s="129">
        <v>2103004002</v>
      </c>
      <c r="N203" t="str">
        <f t="shared" si="3"/>
        <v>Employment</v>
      </c>
    </row>
    <row r="204" spans="11:14" x14ac:dyDescent="0.3">
      <c r="K204" s="204">
        <v>24033</v>
      </c>
      <c r="L204" s="129" t="s">
        <v>218</v>
      </c>
      <c r="M204" s="129">
        <v>2103011000</v>
      </c>
      <c r="N204" t="str">
        <f t="shared" si="3"/>
        <v>Employment</v>
      </c>
    </row>
    <row r="205" spans="11:14" x14ac:dyDescent="0.3">
      <c r="K205" s="204">
        <v>24033</v>
      </c>
      <c r="L205" s="129" t="s">
        <v>218</v>
      </c>
      <c r="M205" s="129">
        <v>2103007000</v>
      </c>
      <c r="N205" t="str">
        <f t="shared" si="3"/>
        <v>Employment</v>
      </c>
    </row>
    <row r="206" spans="11:14" x14ac:dyDescent="0.3">
      <c r="K206" s="204">
        <v>24033</v>
      </c>
      <c r="L206" s="129" t="s">
        <v>218</v>
      </c>
      <c r="M206" s="129">
        <v>2103006000</v>
      </c>
      <c r="N206" t="str">
        <f t="shared" si="3"/>
        <v>Employment</v>
      </c>
    </row>
    <row r="207" spans="11:14" x14ac:dyDescent="0.3">
      <c r="K207" s="204">
        <v>24033</v>
      </c>
      <c r="L207" s="129" t="s">
        <v>218</v>
      </c>
      <c r="M207" s="129">
        <v>2103008000</v>
      </c>
      <c r="N207" t="str">
        <f t="shared" si="3"/>
        <v>Employment</v>
      </c>
    </row>
    <row r="208" spans="11:14" x14ac:dyDescent="0.3">
      <c r="K208" s="204">
        <v>24033</v>
      </c>
      <c r="L208" s="129" t="s">
        <v>218</v>
      </c>
      <c r="M208" s="129">
        <v>2102001000</v>
      </c>
      <c r="N208" t="str">
        <f t="shared" si="3"/>
        <v>No Growth</v>
      </c>
    </row>
    <row r="209" spans="11:14" x14ac:dyDescent="0.3">
      <c r="K209" s="204">
        <v>24033</v>
      </c>
      <c r="L209" s="129" t="s">
        <v>218</v>
      </c>
      <c r="M209" s="129">
        <v>2102002000</v>
      </c>
      <c r="N209" t="str">
        <f t="shared" si="3"/>
        <v>No Growth</v>
      </c>
    </row>
    <row r="210" spans="11:14" x14ac:dyDescent="0.3">
      <c r="K210" s="204">
        <v>24033</v>
      </c>
      <c r="L210" s="129" t="s">
        <v>218</v>
      </c>
      <c r="M210" s="129">
        <v>2102011000</v>
      </c>
      <c r="N210" t="str">
        <f t="shared" si="3"/>
        <v>No Growth</v>
      </c>
    </row>
    <row r="211" spans="11:14" x14ac:dyDescent="0.3">
      <c r="K211" s="204">
        <v>24033</v>
      </c>
      <c r="L211" s="129" t="s">
        <v>218</v>
      </c>
      <c r="M211" s="129">
        <v>2102008000</v>
      </c>
      <c r="N211" t="str">
        <f t="shared" si="3"/>
        <v>No Growth</v>
      </c>
    </row>
    <row r="212" spans="11:14" x14ac:dyDescent="0.3">
      <c r="K212" s="204">
        <v>24033</v>
      </c>
      <c r="L212" s="129" t="s">
        <v>218</v>
      </c>
      <c r="M212" s="129">
        <v>2104004000</v>
      </c>
      <c r="N212" t="str">
        <f t="shared" si="3"/>
        <v>Household</v>
      </c>
    </row>
    <row r="213" spans="11:14" x14ac:dyDescent="0.3">
      <c r="K213" s="204">
        <v>24033</v>
      </c>
      <c r="L213" s="129" t="s">
        <v>218</v>
      </c>
      <c r="M213" s="129">
        <v>2104009000</v>
      </c>
      <c r="N213" t="str">
        <f t="shared" si="3"/>
        <v>Household</v>
      </c>
    </row>
    <row r="214" spans="11:14" x14ac:dyDescent="0.3">
      <c r="K214" s="204">
        <v>24033</v>
      </c>
      <c r="L214" s="129" t="s">
        <v>218</v>
      </c>
      <c r="M214" s="129">
        <v>2104011000</v>
      </c>
      <c r="N214" t="str">
        <f t="shared" si="3"/>
        <v>Household</v>
      </c>
    </row>
    <row r="215" spans="11:14" x14ac:dyDescent="0.3">
      <c r="K215" s="204">
        <v>24033</v>
      </c>
      <c r="L215" s="129" t="s">
        <v>218</v>
      </c>
      <c r="M215" s="129">
        <v>2104007000</v>
      </c>
      <c r="N215" t="str">
        <f t="shared" si="3"/>
        <v>Household</v>
      </c>
    </row>
    <row r="216" spans="11:14" x14ac:dyDescent="0.3">
      <c r="K216" s="204">
        <v>24033</v>
      </c>
      <c r="L216" s="129" t="s">
        <v>218</v>
      </c>
      <c r="M216" s="129">
        <v>2104006000</v>
      </c>
      <c r="N216" t="str">
        <f t="shared" si="3"/>
        <v>Household</v>
      </c>
    </row>
    <row r="217" spans="11:14" x14ac:dyDescent="0.3">
      <c r="K217" s="204">
        <v>24033</v>
      </c>
      <c r="L217" s="129" t="s">
        <v>218</v>
      </c>
      <c r="M217" s="129">
        <v>2104008100</v>
      </c>
      <c r="N217" t="str">
        <f t="shared" si="3"/>
        <v>Household</v>
      </c>
    </row>
    <row r="218" spans="11:14" x14ac:dyDescent="0.3">
      <c r="K218" s="204">
        <v>24033</v>
      </c>
      <c r="L218" s="129" t="s">
        <v>218</v>
      </c>
      <c r="M218" s="129">
        <v>2104008510</v>
      </c>
      <c r="N218" t="str">
        <f t="shared" si="3"/>
        <v>Household</v>
      </c>
    </row>
    <row r="219" spans="11:14" x14ac:dyDescent="0.3">
      <c r="K219" s="204">
        <v>24033</v>
      </c>
      <c r="L219" s="129" t="s">
        <v>218</v>
      </c>
      <c r="M219" s="129">
        <v>2104008530</v>
      </c>
      <c r="N219" t="str">
        <f t="shared" si="3"/>
        <v>Household</v>
      </c>
    </row>
    <row r="220" spans="11:14" x14ac:dyDescent="0.3">
      <c r="K220" s="204">
        <v>24033</v>
      </c>
      <c r="L220" s="129" t="s">
        <v>218</v>
      </c>
      <c r="M220" s="129">
        <v>2104008620</v>
      </c>
      <c r="N220" t="str">
        <f t="shared" si="3"/>
        <v>Household</v>
      </c>
    </row>
    <row r="221" spans="11:14" x14ac:dyDescent="0.3">
      <c r="K221" s="204">
        <v>24033</v>
      </c>
      <c r="L221" s="129" t="s">
        <v>218</v>
      </c>
      <c r="M221" s="129">
        <v>2104008610</v>
      </c>
      <c r="N221" t="str">
        <f t="shared" si="3"/>
        <v>Household</v>
      </c>
    </row>
    <row r="222" spans="11:14" x14ac:dyDescent="0.3">
      <c r="K222" s="204">
        <v>24033</v>
      </c>
      <c r="L222" s="129" t="s">
        <v>218</v>
      </c>
      <c r="M222" s="129">
        <v>2104008630</v>
      </c>
      <c r="N222" t="str">
        <f t="shared" si="3"/>
        <v>Household</v>
      </c>
    </row>
    <row r="223" spans="11:14" x14ac:dyDescent="0.3">
      <c r="K223" s="204">
        <v>24033</v>
      </c>
      <c r="L223" s="129" t="s">
        <v>218</v>
      </c>
      <c r="M223" s="129">
        <v>2104008700</v>
      </c>
      <c r="N223" t="str">
        <f t="shared" si="3"/>
        <v>Household</v>
      </c>
    </row>
    <row r="224" spans="11:14" x14ac:dyDescent="0.3">
      <c r="K224" s="204">
        <v>24033</v>
      </c>
      <c r="L224" s="129" t="s">
        <v>218</v>
      </c>
      <c r="M224" s="129">
        <v>2104008230</v>
      </c>
      <c r="N224" t="str">
        <f t="shared" si="3"/>
        <v>Household</v>
      </c>
    </row>
    <row r="225" spans="11:14" x14ac:dyDescent="0.3">
      <c r="K225" s="204">
        <v>24033</v>
      </c>
      <c r="L225" s="129" t="s">
        <v>218</v>
      </c>
      <c r="M225" s="129">
        <v>2104008220</v>
      </c>
      <c r="N225" t="str">
        <f t="shared" si="3"/>
        <v>Household</v>
      </c>
    </row>
    <row r="226" spans="11:14" x14ac:dyDescent="0.3">
      <c r="K226" s="204">
        <v>24033</v>
      </c>
      <c r="L226" s="129" t="s">
        <v>218</v>
      </c>
      <c r="M226" s="129">
        <v>2104008210</v>
      </c>
      <c r="N226" t="str">
        <f t="shared" si="3"/>
        <v>Household</v>
      </c>
    </row>
    <row r="227" spans="11:14" x14ac:dyDescent="0.3">
      <c r="K227" s="204">
        <v>24033</v>
      </c>
      <c r="L227" s="129" t="s">
        <v>218</v>
      </c>
      <c r="M227" s="129">
        <v>2104008330</v>
      </c>
      <c r="N227" t="str">
        <f t="shared" si="3"/>
        <v>Household</v>
      </c>
    </row>
    <row r="228" spans="11:14" x14ac:dyDescent="0.3">
      <c r="K228" s="204">
        <v>24033</v>
      </c>
      <c r="L228" s="129" t="s">
        <v>218</v>
      </c>
      <c r="M228" s="129">
        <v>2104008320</v>
      </c>
      <c r="N228" t="str">
        <f t="shared" si="3"/>
        <v>Household</v>
      </c>
    </row>
    <row r="229" spans="11:14" x14ac:dyDescent="0.3">
      <c r="K229" s="204">
        <v>24033</v>
      </c>
      <c r="L229" s="129" t="s">
        <v>218</v>
      </c>
      <c r="M229" s="129">
        <v>2104008310</v>
      </c>
      <c r="N229" t="str">
        <f t="shared" si="3"/>
        <v>Household</v>
      </c>
    </row>
    <row r="230" spans="11:14" x14ac:dyDescent="0.3">
      <c r="K230" s="204">
        <v>24033</v>
      </c>
      <c r="L230" s="129" t="s">
        <v>218</v>
      </c>
      <c r="M230" s="129">
        <v>2104008400</v>
      </c>
      <c r="N230" t="str">
        <f t="shared" si="3"/>
        <v>Household</v>
      </c>
    </row>
    <row r="231" spans="11:14" x14ac:dyDescent="0.3">
      <c r="K231" s="204">
        <v>24033</v>
      </c>
      <c r="L231" s="129" t="s">
        <v>218</v>
      </c>
      <c r="M231" s="129">
        <v>2610000500</v>
      </c>
      <c r="N231" t="str">
        <f t="shared" si="3"/>
        <v>No Growth</v>
      </c>
    </row>
    <row r="232" spans="11:14" x14ac:dyDescent="0.3">
      <c r="K232" s="204">
        <v>24033</v>
      </c>
      <c r="L232" s="129" t="s">
        <v>218</v>
      </c>
      <c r="M232" s="129">
        <v>2610000400</v>
      </c>
      <c r="N232" t="str">
        <f t="shared" si="3"/>
        <v>No Growth</v>
      </c>
    </row>
    <row r="233" spans="11:14" x14ac:dyDescent="0.3">
      <c r="K233" s="204">
        <v>24033</v>
      </c>
      <c r="L233" s="129" t="s">
        <v>218</v>
      </c>
      <c r="M233" s="129">
        <v>2610000100</v>
      </c>
      <c r="N233" t="str">
        <f t="shared" si="3"/>
        <v>No Growth</v>
      </c>
    </row>
    <row r="234" spans="11:14" x14ac:dyDescent="0.3">
      <c r="K234" s="204">
        <v>24033</v>
      </c>
      <c r="L234" s="129" t="s">
        <v>218</v>
      </c>
      <c r="M234" s="129">
        <v>2610030000</v>
      </c>
      <c r="N234" t="str">
        <f t="shared" si="3"/>
        <v>No Growth</v>
      </c>
    </row>
    <row r="235" spans="11:14" x14ac:dyDescent="0.3">
      <c r="K235" s="204">
        <v>24033</v>
      </c>
      <c r="L235" s="129" t="s">
        <v>218</v>
      </c>
      <c r="M235" s="129">
        <v>2102006000</v>
      </c>
      <c r="N235" t="str">
        <f t="shared" si="3"/>
        <v>No Growth</v>
      </c>
    </row>
    <row r="236" spans="11:14" x14ac:dyDescent="0.3">
      <c r="K236" s="204">
        <v>24033</v>
      </c>
      <c r="L236" s="129" t="s">
        <v>218</v>
      </c>
      <c r="M236" s="129">
        <v>2103005000</v>
      </c>
      <c r="N236" t="e">
        <f t="shared" si="3"/>
        <v>#N/A</v>
      </c>
    </row>
    <row r="237" spans="11:14" x14ac:dyDescent="0.3">
      <c r="K237" s="204">
        <v>24033</v>
      </c>
      <c r="L237" s="129" t="s">
        <v>218</v>
      </c>
      <c r="M237" s="129">
        <v>2102007000</v>
      </c>
      <c r="N237" t="str">
        <f t="shared" si="3"/>
        <v>No Growth</v>
      </c>
    </row>
    <row r="238" spans="11:14" x14ac:dyDescent="0.3">
      <c r="K238" s="204">
        <v>24033</v>
      </c>
      <c r="L238" s="129" t="s">
        <v>218</v>
      </c>
      <c r="M238" s="129">
        <v>2102005000</v>
      </c>
      <c r="N238" t="e">
        <f t="shared" si="3"/>
        <v>#N/A</v>
      </c>
    </row>
    <row r="239" spans="11:14" x14ac:dyDescent="0.3">
      <c r="K239" s="204">
        <v>24033</v>
      </c>
      <c r="L239" s="129" t="s">
        <v>218</v>
      </c>
      <c r="M239" s="129">
        <v>2102004001</v>
      </c>
      <c r="N239" t="str">
        <f t="shared" si="3"/>
        <v>No Growth</v>
      </c>
    </row>
    <row r="240" spans="11:14" x14ac:dyDescent="0.3">
      <c r="K240" s="204">
        <v>24033</v>
      </c>
      <c r="L240" s="129" t="s">
        <v>218</v>
      </c>
      <c r="M240" s="129">
        <v>2102004002</v>
      </c>
      <c r="N240" t="str">
        <f t="shared" si="3"/>
        <v>No Growth</v>
      </c>
    </row>
    <row r="241" spans="11:14" x14ac:dyDescent="0.3">
      <c r="K241" s="204">
        <v>24033</v>
      </c>
      <c r="L241" s="129" t="s">
        <v>218</v>
      </c>
      <c r="M241" s="129">
        <v>2810030000</v>
      </c>
      <c r="N241" t="e">
        <f t="shared" si="3"/>
        <v>#N/A</v>
      </c>
    </row>
    <row r="242" spans="11:14" x14ac:dyDescent="0.3">
      <c r="K242" s="204">
        <v>24033</v>
      </c>
      <c r="L242" s="129" t="s">
        <v>218</v>
      </c>
      <c r="M242" s="129">
        <v>2810050000</v>
      </c>
      <c r="N242" t="e">
        <f t="shared" si="3"/>
        <v>#N/A</v>
      </c>
    </row>
    <row r="243" spans="11:14" x14ac:dyDescent="0.3">
      <c r="K243" s="204">
        <v>24033</v>
      </c>
      <c r="L243" s="129" t="s">
        <v>218</v>
      </c>
      <c r="M243" s="129">
        <v>2810060200</v>
      </c>
      <c r="N243" t="e">
        <f t="shared" si="3"/>
        <v>#N/A</v>
      </c>
    </row>
    <row r="244" spans="11:14" x14ac:dyDescent="0.3">
      <c r="K244" s="204">
        <v>24033</v>
      </c>
      <c r="L244" s="129" t="s">
        <v>218</v>
      </c>
      <c r="M244" s="129">
        <v>2810060100</v>
      </c>
      <c r="N244" t="str">
        <f t="shared" si="3"/>
        <v>Population</v>
      </c>
    </row>
    <row r="245" spans="11:14" ht="15" thickBot="1" x14ac:dyDescent="0.35">
      <c r="L245" s="132" t="s">
        <v>3005</v>
      </c>
      <c r="M245" s="129"/>
      <c r="N245" t="e">
        <f t="shared" si="3"/>
        <v>#N/A</v>
      </c>
    </row>
    <row r="246" spans="11:14" ht="15" thickBot="1" x14ac:dyDescent="0.35">
      <c r="L246" s="134" t="s">
        <v>1240</v>
      </c>
      <c r="M246" s="140"/>
      <c r="N246" t="e">
        <f t="shared" si="3"/>
        <v>#N/A</v>
      </c>
    </row>
    <row r="247" spans="11:14" x14ac:dyDescent="0.3">
      <c r="N247" t="e">
        <f t="shared" si="3"/>
        <v>#N/A</v>
      </c>
    </row>
    <row r="248" spans="11:14" x14ac:dyDescent="0.3">
      <c r="N248" t="e">
        <f t="shared" si="3"/>
        <v>#N/A</v>
      </c>
    </row>
    <row r="249" spans="11:14" x14ac:dyDescent="0.3">
      <c r="L249" s="132" t="s">
        <v>2</v>
      </c>
      <c r="M249" s="132" t="s">
        <v>7</v>
      </c>
      <c r="N249" t="e">
        <f t="shared" si="3"/>
        <v>#N/A</v>
      </c>
    </row>
    <row r="250" spans="11:14" x14ac:dyDescent="0.3">
      <c r="K250">
        <v>24009</v>
      </c>
      <c r="L250" s="129" t="s">
        <v>214</v>
      </c>
      <c r="M250" s="129">
        <v>2440000000</v>
      </c>
      <c r="N250" t="e">
        <f t="shared" si="3"/>
        <v>#N/A</v>
      </c>
    </row>
    <row r="251" spans="11:14" x14ac:dyDescent="0.3">
      <c r="K251">
        <v>24009</v>
      </c>
      <c r="L251" s="129" t="s">
        <v>214</v>
      </c>
      <c r="M251" s="129">
        <v>2102007000</v>
      </c>
      <c r="N251" t="str">
        <f t="shared" si="3"/>
        <v>No Growth</v>
      </c>
    </row>
    <row r="252" spans="11:14" x14ac:dyDescent="0.3">
      <c r="K252">
        <v>24009</v>
      </c>
      <c r="L252" s="129" t="s">
        <v>214</v>
      </c>
      <c r="M252" s="129">
        <v>2103005000</v>
      </c>
      <c r="N252" t="e">
        <f t="shared" si="3"/>
        <v>#N/A</v>
      </c>
    </row>
    <row r="253" spans="11:14" x14ac:dyDescent="0.3">
      <c r="K253">
        <v>24009</v>
      </c>
      <c r="L253" s="129" t="s">
        <v>214</v>
      </c>
      <c r="M253" s="129">
        <v>2102005000</v>
      </c>
      <c r="N253" t="e">
        <f t="shared" si="3"/>
        <v>#N/A</v>
      </c>
    </row>
    <row r="254" spans="11:14" x14ac:dyDescent="0.3">
      <c r="K254">
        <v>24009</v>
      </c>
      <c r="L254" s="129" t="s">
        <v>214</v>
      </c>
      <c r="M254" s="129">
        <v>2302070001</v>
      </c>
      <c r="N254" t="e">
        <f t="shared" si="3"/>
        <v>#N/A</v>
      </c>
    </row>
    <row r="255" spans="11:14" x14ac:dyDescent="0.3">
      <c r="K255">
        <v>24009</v>
      </c>
      <c r="L255" s="129" t="s">
        <v>214</v>
      </c>
      <c r="M255" s="129">
        <v>2102004002</v>
      </c>
      <c r="N255" t="str">
        <f t="shared" si="3"/>
        <v>No Growth</v>
      </c>
    </row>
    <row r="256" spans="11:14" x14ac:dyDescent="0.3">
      <c r="K256">
        <v>24009</v>
      </c>
      <c r="L256" s="129" t="s">
        <v>214</v>
      </c>
      <c r="M256" s="129">
        <v>2102004001</v>
      </c>
      <c r="N256" t="str">
        <f t="shared" si="3"/>
        <v>No Growth</v>
      </c>
    </row>
    <row r="257" spans="11:14" x14ac:dyDescent="0.3">
      <c r="K257">
        <v>24009</v>
      </c>
      <c r="L257" s="129" t="s">
        <v>214</v>
      </c>
      <c r="M257" s="129">
        <v>2830000000</v>
      </c>
      <c r="N257" t="e">
        <f t="shared" si="3"/>
        <v>#N/A</v>
      </c>
    </row>
    <row r="258" spans="11:14" x14ac:dyDescent="0.3">
      <c r="K258">
        <v>24009</v>
      </c>
      <c r="L258" s="129" t="s">
        <v>214</v>
      </c>
      <c r="M258" s="129">
        <v>2660000000</v>
      </c>
      <c r="N258" t="e">
        <f t="shared" si="3"/>
        <v>#N/A</v>
      </c>
    </row>
    <row r="259" spans="11:14" x14ac:dyDescent="0.3">
      <c r="K259">
        <v>24009</v>
      </c>
      <c r="L259" s="129" t="s">
        <v>214</v>
      </c>
      <c r="M259" s="129">
        <v>2810030000</v>
      </c>
      <c r="N259" t="e">
        <f t="shared" ref="N259:N322" si="4">VLOOKUP(M259,$A$1:$B$175,2,FALSE)</f>
        <v>#N/A</v>
      </c>
    </row>
    <row r="260" spans="11:14" x14ac:dyDescent="0.3">
      <c r="K260">
        <v>24009</v>
      </c>
      <c r="L260" s="129" t="s">
        <v>214</v>
      </c>
      <c r="M260" s="129">
        <v>2810060100</v>
      </c>
      <c r="N260" t="str">
        <f t="shared" si="4"/>
        <v>Population</v>
      </c>
    </row>
    <row r="261" spans="11:14" x14ac:dyDescent="0.3">
      <c r="K261">
        <v>24009</v>
      </c>
      <c r="L261" s="129" t="s">
        <v>214</v>
      </c>
      <c r="M261" s="129">
        <v>2810060200</v>
      </c>
      <c r="N261" t="e">
        <f t="shared" si="4"/>
        <v>#N/A</v>
      </c>
    </row>
    <row r="262" spans="11:14" x14ac:dyDescent="0.3">
      <c r="K262">
        <v>24009</v>
      </c>
      <c r="L262" s="129" t="s">
        <v>214</v>
      </c>
      <c r="M262" s="129">
        <v>2810050000</v>
      </c>
      <c r="N262" t="e">
        <f t="shared" si="4"/>
        <v>#N/A</v>
      </c>
    </row>
    <row r="263" spans="11:14" x14ac:dyDescent="0.3">
      <c r="K263">
        <v>24009</v>
      </c>
      <c r="L263" s="129" t="s">
        <v>214</v>
      </c>
      <c r="M263" s="129">
        <v>2302070005</v>
      </c>
      <c r="N263" t="str">
        <f t="shared" si="4"/>
        <v>Population</v>
      </c>
    </row>
    <row r="264" spans="11:14" x14ac:dyDescent="0.3">
      <c r="K264">
        <v>24009</v>
      </c>
      <c r="L264" s="129" t="s">
        <v>214</v>
      </c>
      <c r="M264" s="129">
        <v>2620030000</v>
      </c>
      <c r="N264" t="e">
        <f t="shared" si="4"/>
        <v>#N/A</v>
      </c>
    </row>
    <row r="265" spans="11:14" x14ac:dyDescent="0.3">
      <c r="K265">
        <v>24009</v>
      </c>
      <c r="L265" s="130" t="s">
        <v>214</v>
      </c>
      <c r="M265" s="130">
        <f>VALUE(2302002100)</f>
        <v>2302002100</v>
      </c>
      <c r="N265" t="str">
        <f t="shared" si="4"/>
        <v>Employment</v>
      </c>
    </row>
    <row r="266" spans="11:14" x14ac:dyDescent="0.3">
      <c r="K266">
        <v>24009</v>
      </c>
      <c r="L266" s="130" t="s">
        <v>214</v>
      </c>
      <c r="M266" s="130">
        <f t="shared" ref="M266:M329" si="5">VALUE(2302002100)</f>
        <v>2302002100</v>
      </c>
      <c r="N266" t="str">
        <f t="shared" si="4"/>
        <v>Employment</v>
      </c>
    </row>
    <row r="267" spans="11:14" x14ac:dyDescent="0.3">
      <c r="K267">
        <v>24009</v>
      </c>
      <c r="L267" s="130" t="s">
        <v>214</v>
      </c>
      <c r="M267" s="130">
        <f t="shared" si="5"/>
        <v>2302002100</v>
      </c>
      <c r="N267" t="str">
        <f t="shared" si="4"/>
        <v>Employment</v>
      </c>
    </row>
    <row r="268" spans="11:14" x14ac:dyDescent="0.3">
      <c r="K268">
        <v>24009</v>
      </c>
      <c r="L268" s="130" t="s">
        <v>214</v>
      </c>
      <c r="M268" s="130">
        <f t="shared" si="5"/>
        <v>2302002100</v>
      </c>
      <c r="N268" t="str">
        <f t="shared" si="4"/>
        <v>Employment</v>
      </c>
    </row>
    <row r="269" spans="11:14" x14ac:dyDescent="0.3">
      <c r="K269">
        <v>24009</v>
      </c>
      <c r="L269" s="130" t="s">
        <v>214</v>
      </c>
      <c r="M269" s="130">
        <f t="shared" si="5"/>
        <v>2302002100</v>
      </c>
      <c r="N269" t="str">
        <f t="shared" si="4"/>
        <v>Employment</v>
      </c>
    </row>
    <row r="270" spans="11:14" x14ac:dyDescent="0.3">
      <c r="K270">
        <v>24009</v>
      </c>
      <c r="L270" s="130" t="s">
        <v>214</v>
      </c>
      <c r="M270" s="130">
        <f t="shared" si="5"/>
        <v>2302002100</v>
      </c>
      <c r="N270" t="str">
        <f t="shared" si="4"/>
        <v>Employment</v>
      </c>
    </row>
    <row r="271" spans="11:14" x14ac:dyDescent="0.3">
      <c r="K271">
        <v>24009</v>
      </c>
      <c r="L271" s="130" t="s">
        <v>214</v>
      </c>
      <c r="M271" s="130">
        <f t="shared" si="5"/>
        <v>2302002100</v>
      </c>
      <c r="N271" t="str">
        <f t="shared" si="4"/>
        <v>Employment</v>
      </c>
    </row>
    <row r="272" spans="11:14" x14ac:dyDescent="0.3">
      <c r="K272">
        <v>24009</v>
      </c>
      <c r="L272" s="130" t="s">
        <v>214</v>
      </c>
      <c r="M272" s="130">
        <f t="shared" si="5"/>
        <v>2302002100</v>
      </c>
      <c r="N272" t="str">
        <f t="shared" si="4"/>
        <v>Employment</v>
      </c>
    </row>
    <row r="273" spans="11:14" x14ac:dyDescent="0.3">
      <c r="K273">
        <v>24009</v>
      </c>
      <c r="L273" s="130" t="s">
        <v>214</v>
      </c>
      <c r="M273" s="130">
        <f t="shared" si="5"/>
        <v>2302002100</v>
      </c>
      <c r="N273" t="str">
        <f t="shared" si="4"/>
        <v>Employment</v>
      </c>
    </row>
    <row r="274" spans="11:14" x14ac:dyDescent="0.3">
      <c r="K274">
        <v>24009</v>
      </c>
      <c r="L274" s="130" t="s">
        <v>214</v>
      </c>
      <c r="M274" s="130">
        <f t="shared" si="5"/>
        <v>2302002100</v>
      </c>
      <c r="N274" t="str">
        <f t="shared" si="4"/>
        <v>Employment</v>
      </c>
    </row>
    <row r="275" spans="11:14" x14ac:dyDescent="0.3">
      <c r="K275">
        <v>24009</v>
      </c>
      <c r="L275" s="130" t="s">
        <v>214</v>
      </c>
      <c r="M275" s="130">
        <f t="shared" si="5"/>
        <v>2302002100</v>
      </c>
      <c r="N275" t="str">
        <f t="shared" si="4"/>
        <v>Employment</v>
      </c>
    </row>
    <row r="276" spans="11:14" x14ac:dyDescent="0.3">
      <c r="K276">
        <v>24009</v>
      </c>
      <c r="L276" s="130" t="s">
        <v>214</v>
      </c>
      <c r="M276" s="130">
        <f t="shared" si="5"/>
        <v>2302002100</v>
      </c>
      <c r="N276" t="str">
        <f t="shared" si="4"/>
        <v>Employment</v>
      </c>
    </row>
    <row r="277" spans="11:14" x14ac:dyDescent="0.3">
      <c r="K277">
        <v>24009</v>
      </c>
      <c r="L277" s="130" t="s">
        <v>214</v>
      </c>
      <c r="M277" s="130">
        <f t="shared" si="5"/>
        <v>2302002100</v>
      </c>
      <c r="N277" t="str">
        <f t="shared" si="4"/>
        <v>Employment</v>
      </c>
    </row>
    <row r="278" spans="11:14" x14ac:dyDescent="0.3">
      <c r="K278">
        <v>24009</v>
      </c>
      <c r="L278" s="130" t="s">
        <v>214</v>
      </c>
      <c r="M278" s="130">
        <f t="shared" si="5"/>
        <v>2302002100</v>
      </c>
      <c r="N278" t="str">
        <f t="shared" si="4"/>
        <v>Employment</v>
      </c>
    </row>
    <row r="279" spans="11:14" x14ac:dyDescent="0.3">
      <c r="K279">
        <v>24009</v>
      </c>
      <c r="L279" s="130" t="s">
        <v>214</v>
      </c>
      <c r="M279" s="130">
        <f t="shared" si="5"/>
        <v>2302002100</v>
      </c>
      <c r="N279" t="str">
        <f t="shared" si="4"/>
        <v>Employment</v>
      </c>
    </row>
    <row r="280" spans="11:14" x14ac:dyDescent="0.3">
      <c r="K280">
        <v>24009</v>
      </c>
      <c r="L280" s="130" t="s">
        <v>214</v>
      </c>
      <c r="M280" s="130">
        <f t="shared" si="5"/>
        <v>2302002100</v>
      </c>
      <c r="N280" t="str">
        <f t="shared" si="4"/>
        <v>Employment</v>
      </c>
    </row>
    <row r="281" spans="11:14" x14ac:dyDescent="0.3">
      <c r="K281">
        <v>24009</v>
      </c>
      <c r="L281" s="130" t="s">
        <v>214</v>
      </c>
      <c r="M281" s="130">
        <f t="shared" si="5"/>
        <v>2302002100</v>
      </c>
      <c r="N281" t="str">
        <f t="shared" si="4"/>
        <v>Employment</v>
      </c>
    </row>
    <row r="282" spans="11:14" x14ac:dyDescent="0.3">
      <c r="K282">
        <v>24009</v>
      </c>
      <c r="L282" s="130" t="s">
        <v>214</v>
      </c>
      <c r="M282" s="130">
        <f t="shared" si="5"/>
        <v>2302002100</v>
      </c>
      <c r="N282" t="str">
        <f t="shared" si="4"/>
        <v>Employment</v>
      </c>
    </row>
    <row r="283" spans="11:14" x14ac:dyDescent="0.3">
      <c r="K283">
        <v>24009</v>
      </c>
      <c r="L283" s="130" t="s">
        <v>214</v>
      </c>
      <c r="M283" s="130">
        <f t="shared" si="5"/>
        <v>2302002100</v>
      </c>
      <c r="N283" t="str">
        <f t="shared" si="4"/>
        <v>Employment</v>
      </c>
    </row>
    <row r="284" spans="11:14" x14ac:dyDescent="0.3">
      <c r="K284">
        <v>24009</v>
      </c>
      <c r="L284" s="130" t="s">
        <v>214</v>
      </c>
      <c r="M284" s="130">
        <f t="shared" si="5"/>
        <v>2302002100</v>
      </c>
      <c r="N284" t="str">
        <f t="shared" si="4"/>
        <v>Employment</v>
      </c>
    </row>
    <row r="285" spans="11:14" x14ac:dyDescent="0.3">
      <c r="K285">
        <v>24009</v>
      </c>
      <c r="L285" s="130" t="s">
        <v>214</v>
      </c>
      <c r="M285" s="130">
        <f t="shared" si="5"/>
        <v>2302002100</v>
      </c>
      <c r="N285" t="str">
        <f t="shared" si="4"/>
        <v>Employment</v>
      </c>
    </row>
    <row r="286" spans="11:14" x14ac:dyDescent="0.3">
      <c r="K286">
        <v>24009</v>
      </c>
      <c r="L286" s="130" t="s">
        <v>214</v>
      </c>
      <c r="M286" s="130">
        <f t="shared" si="5"/>
        <v>2302002100</v>
      </c>
      <c r="N286" t="str">
        <f t="shared" si="4"/>
        <v>Employment</v>
      </c>
    </row>
    <row r="287" spans="11:14" x14ac:dyDescent="0.3">
      <c r="K287">
        <v>24009</v>
      </c>
      <c r="L287" s="130" t="s">
        <v>214</v>
      </c>
      <c r="M287" s="130">
        <f t="shared" si="5"/>
        <v>2302002100</v>
      </c>
      <c r="N287" t="str">
        <f t="shared" si="4"/>
        <v>Employment</v>
      </c>
    </row>
    <row r="288" spans="11:14" x14ac:dyDescent="0.3">
      <c r="K288">
        <v>24009</v>
      </c>
      <c r="L288" s="130" t="s">
        <v>214</v>
      </c>
      <c r="M288" s="130">
        <f t="shared" si="5"/>
        <v>2302002100</v>
      </c>
      <c r="N288" t="str">
        <f t="shared" si="4"/>
        <v>Employment</v>
      </c>
    </row>
    <row r="289" spans="11:14" x14ac:dyDescent="0.3">
      <c r="K289">
        <v>24009</v>
      </c>
      <c r="L289" s="130" t="s">
        <v>214</v>
      </c>
      <c r="M289" s="130">
        <f t="shared" si="5"/>
        <v>2302002100</v>
      </c>
      <c r="N289" t="str">
        <f t="shared" si="4"/>
        <v>Employment</v>
      </c>
    </row>
    <row r="290" spans="11:14" x14ac:dyDescent="0.3">
      <c r="K290">
        <v>24009</v>
      </c>
      <c r="L290" s="130" t="s">
        <v>214</v>
      </c>
      <c r="M290" s="130">
        <f t="shared" si="5"/>
        <v>2302002100</v>
      </c>
      <c r="N290" t="str">
        <f t="shared" si="4"/>
        <v>Employment</v>
      </c>
    </row>
    <row r="291" spans="11:14" x14ac:dyDescent="0.3">
      <c r="K291">
        <v>24009</v>
      </c>
      <c r="L291" s="130" t="s">
        <v>214</v>
      </c>
      <c r="M291" s="130">
        <f t="shared" si="5"/>
        <v>2302002100</v>
      </c>
      <c r="N291" t="str">
        <f t="shared" si="4"/>
        <v>Employment</v>
      </c>
    </row>
    <row r="292" spans="11:14" x14ac:dyDescent="0.3">
      <c r="K292">
        <v>24009</v>
      </c>
      <c r="L292" s="130" t="s">
        <v>214</v>
      </c>
      <c r="M292" s="130">
        <f t="shared" si="5"/>
        <v>2302002100</v>
      </c>
      <c r="N292" t="str">
        <f t="shared" si="4"/>
        <v>Employment</v>
      </c>
    </row>
    <row r="293" spans="11:14" x14ac:dyDescent="0.3">
      <c r="K293">
        <v>24009</v>
      </c>
      <c r="L293" s="130" t="s">
        <v>214</v>
      </c>
      <c r="M293" s="130">
        <f t="shared" si="5"/>
        <v>2302002100</v>
      </c>
      <c r="N293" t="str">
        <f t="shared" si="4"/>
        <v>Employment</v>
      </c>
    </row>
    <row r="294" spans="11:14" x14ac:dyDescent="0.3">
      <c r="K294">
        <v>24009</v>
      </c>
      <c r="L294" s="130" t="s">
        <v>214</v>
      </c>
      <c r="M294" s="130">
        <f t="shared" si="5"/>
        <v>2302002100</v>
      </c>
      <c r="N294" t="str">
        <f t="shared" si="4"/>
        <v>Employment</v>
      </c>
    </row>
    <row r="295" spans="11:14" x14ac:dyDescent="0.3">
      <c r="K295">
        <v>24009</v>
      </c>
      <c r="L295" s="130" t="s">
        <v>214</v>
      </c>
      <c r="M295" s="130">
        <f t="shared" si="5"/>
        <v>2302002100</v>
      </c>
      <c r="N295" t="str">
        <f t="shared" si="4"/>
        <v>Employment</v>
      </c>
    </row>
    <row r="296" spans="11:14" x14ac:dyDescent="0.3">
      <c r="K296">
        <v>24009</v>
      </c>
      <c r="L296" s="130" t="s">
        <v>214</v>
      </c>
      <c r="M296" s="130">
        <f t="shared" si="5"/>
        <v>2302002100</v>
      </c>
      <c r="N296" t="str">
        <f t="shared" si="4"/>
        <v>Employment</v>
      </c>
    </row>
    <row r="297" spans="11:14" x14ac:dyDescent="0.3">
      <c r="K297">
        <v>24009</v>
      </c>
      <c r="L297" s="130" t="s">
        <v>214</v>
      </c>
      <c r="M297" s="130">
        <f t="shared" si="5"/>
        <v>2302002100</v>
      </c>
      <c r="N297" t="str">
        <f t="shared" si="4"/>
        <v>Employment</v>
      </c>
    </row>
    <row r="298" spans="11:14" x14ac:dyDescent="0.3">
      <c r="K298">
        <v>24009</v>
      </c>
      <c r="L298" s="130" t="s">
        <v>214</v>
      </c>
      <c r="M298" s="130">
        <f t="shared" si="5"/>
        <v>2302002100</v>
      </c>
      <c r="N298" t="str">
        <f t="shared" si="4"/>
        <v>Employment</v>
      </c>
    </row>
    <row r="299" spans="11:14" x14ac:dyDescent="0.3">
      <c r="K299">
        <v>24009</v>
      </c>
      <c r="L299" s="130" t="s">
        <v>214</v>
      </c>
      <c r="M299" s="130">
        <f t="shared" si="5"/>
        <v>2302002100</v>
      </c>
      <c r="N299" t="str">
        <f t="shared" si="4"/>
        <v>Employment</v>
      </c>
    </row>
    <row r="300" spans="11:14" x14ac:dyDescent="0.3">
      <c r="K300">
        <v>24009</v>
      </c>
      <c r="L300" s="130" t="s">
        <v>214</v>
      </c>
      <c r="M300" s="130">
        <f t="shared" si="5"/>
        <v>2302002100</v>
      </c>
      <c r="N300" t="str">
        <f t="shared" si="4"/>
        <v>Employment</v>
      </c>
    </row>
    <row r="301" spans="11:14" x14ac:dyDescent="0.3">
      <c r="K301">
        <v>24009</v>
      </c>
      <c r="L301" s="130" t="s">
        <v>214</v>
      </c>
      <c r="M301" s="130">
        <f t="shared" si="5"/>
        <v>2302002100</v>
      </c>
      <c r="N301" t="str">
        <f t="shared" si="4"/>
        <v>Employment</v>
      </c>
    </row>
    <row r="302" spans="11:14" x14ac:dyDescent="0.3">
      <c r="K302">
        <v>24009</v>
      </c>
      <c r="L302" s="130" t="s">
        <v>214</v>
      </c>
      <c r="M302" s="130">
        <f t="shared" si="5"/>
        <v>2302002100</v>
      </c>
      <c r="N302" t="str">
        <f t="shared" si="4"/>
        <v>Employment</v>
      </c>
    </row>
    <row r="303" spans="11:14" x14ac:dyDescent="0.3">
      <c r="K303">
        <v>24009</v>
      </c>
      <c r="L303" s="130" t="s">
        <v>214</v>
      </c>
      <c r="M303" s="130">
        <f t="shared" si="5"/>
        <v>2302002100</v>
      </c>
      <c r="N303" t="str">
        <f t="shared" si="4"/>
        <v>Employment</v>
      </c>
    </row>
    <row r="304" spans="11:14" x14ac:dyDescent="0.3">
      <c r="K304">
        <v>24009</v>
      </c>
      <c r="L304" s="130" t="s">
        <v>214</v>
      </c>
      <c r="M304" s="130">
        <f t="shared" si="5"/>
        <v>2302002100</v>
      </c>
      <c r="N304" t="str">
        <f t="shared" si="4"/>
        <v>Employment</v>
      </c>
    </row>
    <row r="305" spans="11:14" x14ac:dyDescent="0.3">
      <c r="K305">
        <v>24009</v>
      </c>
      <c r="L305" s="130" t="s">
        <v>214</v>
      </c>
      <c r="M305" s="130">
        <f t="shared" si="5"/>
        <v>2302002100</v>
      </c>
      <c r="N305" t="str">
        <f t="shared" si="4"/>
        <v>Employment</v>
      </c>
    </row>
    <row r="306" spans="11:14" x14ac:dyDescent="0.3">
      <c r="K306">
        <v>24009</v>
      </c>
      <c r="L306" s="130" t="s">
        <v>214</v>
      </c>
      <c r="M306" s="130">
        <f t="shared" si="5"/>
        <v>2302002100</v>
      </c>
      <c r="N306" t="str">
        <f t="shared" si="4"/>
        <v>Employment</v>
      </c>
    </row>
    <row r="307" spans="11:14" x14ac:dyDescent="0.3">
      <c r="K307">
        <v>24009</v>
      </c>
      <c r="L307" s="130" t="s">
        <v>214</v>
      </c>
      <c r="M307" s="130">
        <f t="shared" si="5"/>
        <v>2302002100</v>
      </c>
      <c r="N307" t="str">
        <f t="shared" si="4"/>
        <v>Employment</v>
      </c>
    </row>
    <row r="308" spans="11:14" x14ac:dyDescent="0.3">
      <c r="K308">
        <v>24009</v>
      </c>
      <c r="L308" s="130" t="s">
        <v>214</v>
      </c>
      <c r="M308" s="130">
        <f t="shared" si="5"/>
        <v>2302002100</v>
      </c>
      <c r="N308" t="str">
        <f t="shared" si="4"/>
        <v>Employment</v>
      </c>
    </row>
    <row r="309" spans="11:14" x14ac:dyDescent="0.3">
      <c r="K309">
        <v>24009</v>
      </c>
      <c r="L309" s="130" t="s">
        <v>214</v>
      </c>
      <c r="M309" s="130">
        <f t="shared" si="5"/>
        <v>2302002100</v>
      </c>
      <c r="N309" t="str">
        <f t="shared" si="4"/>
        <v>Employment</v>
      </c>
    </row>
    <row r="310" spans="11:14" x14ac:dyDescent="0.3">
      <c r="K310">
        <v>24009</v>
      </c>
      <c r="L310" s="130" t="s">
        <v>214</v>
      </c>
      <c r="M310" s="130">
        <f t="shared" si="5"/>
        <v>2302002100</v>
      </c>
      <c r="N310" t="str">
        <f t="shared" si="4"/>
        <v>Employment</v>
      </c>
    </row>
    <row r="311" spans="11:14" x14ac:dyDescent="0.3">
      <c r="K311">
        <v>24009</v>
      </c>
      <c r="L311" s="130" t="s">
        <v>214</v>
      </c>
      <c r="M311" s="130">
        <f t="shared" si="5"/>
        <v>2302002100</v>
      </c>
      <c r="N311" t="str">
        <f t="shared" si="4"/>
        <v>Employment</v>
      </c>
    </row>
    <row r="312" spans="11:14" x14ac:dyDescent="0.3">
      <c r="K312">
        <v>24009</v>
      </c>
      <c r="L312" s="130" t="s">
        <v>214</v>
      </c>
      <c r="M312" s="130">
        <f t="shared" si="5"/>
        <v>2302002100</v>
      </c>
      <c r="N312" t="str">
        <f t="shared" si="4"/>
        <v>Employment</v>
      </c>
    </row>
    <row r="313" spans="11:14" x14ac:dyDescent="0.3">
      <c r="K313">
        <v>24009</v>
      </c>
      <c r="L313" s="130" t="s">
        <v>214</v>
      </c>
      <c r="M313" s="130">
        <f t="shared" si="5"/>
        <v>2302002100</v>
      </c>
      <c r="N313" t="str">
        <f t="shared" si="4"/>
        <v>Employment</v>
      </c>
    </row>
    <row r="314" spans="11:14" x14ac:dyDescent="0.3">
      <c r="K314">
        <v>24009</v>
      </c>
      <c r="L314" s="130" t="s">
        <v>214</v>
      </c>
      <c r="M314" s="130">
        <f t="shared" si="5"/>
        <v>2302002100</v>
      </c>
      <c r="N314" t="str">
        <f t="shared" si="4"/>
        <v>Employment</v>
      </c>
    </row>
    <row r="315" spans="11:14" x14ac:dyDescent="0.3">
      <c r="K315">
        <v>24009</v>
      </c>
      <c r="L315" s="130" t="s">
        <v>214</v>
      </c>
      <c r="M315" s="130">
        <f t="shared" si="5"/>
        <v>2302002100</v>
      </c>
      <c r="N315" t="str">
        <f t="shared" si="4"/>
        <v>Employment</v>
      </c>
    </row>
    <row r="316" spans="11:14" x14ac:dyDescent="0.3">
      <c r="K316">
        <v>24009</v>
      </c>
      <c r="L316" s="130" t="s">
        <v>214</v>
      </c>
      <c r="M316" s="130">
        <f t="shared" si="5"/>
        <v>2302002100</v>
      </c>
      <c r="N316" t="str">
        <f t="shared" si="4"/>
        <v>Employment</v>
      </c>
    </row>
    <row r="317" spans="11:14" x14ac:dyDescent="0.3">
      <c r="K317">
        <v>24009</v>
      </c>
      <c r="L317" s="130" t="s">
        <v>214</v>
      </c>
      <c r="M317" s="130">
        <f t="shared" si="5"/>
        <v>2302002100</v>
      </c>
      <c r="N317" t="str">
        <f t="shared" si="4"/>
        <v>Employment</v>
      </c>
    </row>
    <row r="318" spans="11:14" x14ac:dyDescent="0.3">
      <c r="K318">
        <v>24009</v>
      </c>
      <c r="L318" s="130" t="s">
        <v>214</v>
      </c>
      <c r="M318" s="130">
        <f t="shared" si="5"/>
        <v>2302002100</v>
      </c>
      <c r="N318" t="str">
        <f t="shared" si="4"/>
        <v>Employment</v>
      </c>
    </row>
    <row r="319" spans="11:14" x14ac:dyDescent="0.3">
      <c r="K319">
        <v>24009</v>
      </c>
      <c r="L319" s="130" t="s">
        <v>214</v>
      </c>
      <c r="M319" s="130">
        <f t="shared" si="5"/>
        <v>2302002100</v>
      </c>
      <c r="N319" t="str">
        <f t="shared" si="4"/>
        <v>Employment</v>
      </c>
    </row>
    <row r="320" spans="11:14" x14ac:dyDescent="0.3">
      <c r="K320">
        <v>24009</v>
      </c>
      <c r="L320" s="130" t="s">
        <v>214</v>
      </c>
      <c r="M320" s="130">
        <f t="shared" si="5"/>
        <v>2302002100</v>
      </c>
      <c r="N320" t="str">
        <f t="shared" si="4"/>
        <v>Employment</v>
      </c>
    </row>
    <row r="321" spans="11:14" x14ac:dyDescent="0.3">
      <c r="K321">
        <v>24009</v>
      </c>
      <c r="L321" s="130" t="s">
        <v>214</v>
      </c>
      <c r="M321" s="130">
        <f t="shared" si="5"/>
        <v>2302002100</v>
      </c>
      <c r="N321" t="str">
        <f t="shared" si="4"/>
        <v>Employment</v>
      </c>
    </row>
    <row r="322" spans="11:14" x14ac:dyDescent="0.3">
      <c r="K322">
        <v>24009</v>
      </c>
      <c r="L322" s="130" t="s">
        <v>214</v>
      </c>
      <c r="M322" s="130">
        <f t="shared" si="5"/>
        <v>2302002100</v>
      </c>
      <c r="N322" t="str">
        <f t="shared" si="4"/>
        <v>Employment</v>
      </c>
    </row>
    <row r="323" spans="11:14" x14ac:dyDescent="0.3">
      <c r="K323">
        <v>24009</v>
      </c>
      <c r="L323" s="130" t="s">
        <v>214</v>
      </c>
      <c r="M323" s="130">
        <f t="shared" si="5"/>
        <v>2302002100</v>
      </c>
      <c r="N323" t="str">
        <f t="shared" ref="N323:N386" si="6">VLOOKUP(M323,$A$1:$B$175,2,FALSE)</f>
        <v>Employment</v>
      </c>
    </row>
    <row r="324" spans="11:14" x14ac:dyDescent="0.3">
      <c r="K324">
        <v>24009</v>
      </c>
      <c r="L324" s="130" t="s">
        <v>214</v>
      </c>
      <c r="M324" s="130">
        <f t="shared" si="5"/>
        <v>2302002100</v>
      </c>
      <c r="N324" t="str">
        <f t="shared" si="6"/>
        <v>Employment</v>
      </c>
    </row>
    <row r="325" spans="11:14" x14ac:dyDescent="0.3">
      <c r="K325">
        <v>24009</v>
      </c>
      <c r="L325" s="130" t="s">
        <v>214</v>
      </c>
      <c r="M325" s="130">
        <f t="shared" si="5"/>
        <v>2302002100</v>
      </c>
      <c r="N325" t="str">
        <f t="shared" si="6"/>
        <v>Employment</v>
      </c>
    </row>
    <row r="326" spans="11:14" x14ac:dyDescent="0.3">
      <c r="K326">
        <v>24009</v>
      </c>
      <c r="L326" s="130" t="s">
        <v>214</v>
      </c>
      <c r="M326" s="130">
        <f t="shared" si="5"/>
        <v>2302002100</v>
      </c>
      <c r="N326" t="str">
        <f t="shared" si="6"/>
        <v>Employment</v>
      </c>
    </row>
    <row r="327" spans="11:14" x14ac:dyDescent="0.3">
      <c r="K327">
        <v>24009</v>
      </c>
      <c r="L327" s="130" t="s">
        <v>214</v>
      </c>
      <c r="M327" s="130">
        <f t="shared" si="5"/>
        <v>2302002100</v>
      </c>
      <c r="N327" t="str">
        <f t="shared" si="6"/>
        <v>Employment</v>
      </c>
    </row>
    <row r="328" spans="11:14" x14ac:dyDescent="0.3">
      <c r="K328">
        <v>24009</v>
      </c>
      <c r="L328" s="130" t="s">
        <v>214</v>
      </c>
      <c r="M328" s="130">
        <f t="shared" si="5"/>
        <v>2302002100</v>
      </c>
      <c r="N328" t="str">
        <f t="shared" si="6"/>
        <v>Employment</v>
      </c>
    </row>
    <row r="329" spans="11:14" x14ac:dyDescent="0.3">
      <c r="K329">
        <v>24009</v>
      </c>
      <c r="L329" s="130" t="s">
        <v>214</v>
      </c>
      <c r="M329" s="130">
        <f t="shared" si="5"/>
        <v>2302002100</v>
      </c>
      <c r="N329" t="str">
        <f t="shared" si="6"/>
        <v>Employment</v>
      </c>
    </row>
    <row r="330" spans="11:14" x14ac:dyDescent="0.3">
      <c r="K330">
        <v>24009</v>
      </c>
      <c r="L330" s="130" t="s">
        <v>214</v>
      </c>
      <c r="M330" s="130">
        <f t="shared" ref="M330:M393" si="7">VALUE(2302002100)</f>
        <v>2302002100</v>
      </c>
      <c r="N330" t="str">
        <f t="shared" si="6"/>
        <v>Employment</v>
      </c>
    </row>
    <row r="331" spans="11:14" x14ac:dyDescent="0.3">
      <c r="K331">
        <v>24009</v>
      </c>
      <c r="L331" s="130" t="s">
        <v>214</v>
      </c>
      <c r="M331" s="130">
        <f t="shared" si="7"/>
        <v>2302002100</v>
      </c>
      <c r="N331" t="str">
        <f t="shared" si="6"/>
        <v>Employment</v>
      </c>
    </row>
    <row r="332" spans="11:14" x14ac:dyDescent="0.3">
      <c r="K332">
        <v>24009</v>
      </c>
      <c r="L332" s="130" t="s">
        <v>214</v>
      </c>
      <c r="M332" s="130">
        <f t="shared" si="7"/>
        <v>2302002100</v>
      </c>
      <c r="N332" t="str">
        <f t="shared" si="6"/>
        <v>Employment</v>
      </c>
    </row>
    <row r="333" spans="11:14" x14ac:dyDescent="0.3">
      <c r="K333">
        <v>24009</v>
      </c>
      <c r="L333" s="130" t="s">
        <v>214</v>
      </c>
      <c r="M333" s="130">
        <f t="shared" si="7"/>
        <v>2302002100</v>
      </c>
      <c r="N333" t="str">
        <f t="shared" si="6"/>
        <v>Employment</v>
      </c>
    </row>
    <row r="334" spans="11:14" x14ac:dyDescent="0.3">
      <c r="K334">
        <v>24009</v>
      </c>
      <c r="L334" s="130" t="s">
        <v>214</v>
      </c>
      <c r="M334" s="130">
        <f t="shared" si="7"/>
        <v>2302002100</v>
      </c>
      <c r="N334" t="str">
        <f t="shared" si="6"/>
        <v>Employment</v>
      </c>
    </row>
    <row r="335" spans="11:14" x14ac:dyDescent="0.3">
      <c r="K335">
        <v>24009</v>
      </c>
      <c r="L335" s="130" t="s">
        <v>214</v>
      </c>
      <c r="M335" s="130">
        <f t="shared" si="7"/>
        <v>2302002100</v>
      </c>
      <c r="N335" t="str">
        <f t="shared" si="6"/>
        <v>Employment</v>
      </c>
    </row>
    <row r="336" spans="11:14" x14ac:dyDescent="0.3">
      <c r="K336">
        <v>24009</v>
      </c>
      <c r="L336" s="130" t="s">
        <v>214</v>
      </c>
      <c r="M336" s="130">
        <f t="shared" si="7"/>
        <v>2302002100</v>
      </c>
      <c r="N336" t="str">
        <f t="shared" si="6"/>
        <v>Employment</v>
      </c>
    </row>
    <row r="337" spans="11:14" x14ac:dyDescent="0.3">
      <c r="K337">
        <v>24009</v>
      </c>
      <c r="L337" s="130" t="s">
        <v>214</v>
      </c>
      <c r="M337" s="130">
        <f t="shared" si="7"/>
        <v>2302002100</v>
      </c>
      <c r="N337" t="str">
        <f t="shared" si="6"/>
        <v>Employment</v>
      </c>
    </row>
    <row r="338" spans="11:14" x14ac:dyDescent="0.3">
      <c r="K338">
        <v>24009</v>
      </c>
      <c r="L338" s="130" t="s">
        <v>214</v>
      </c>
      <c r="M338" s="130">
        <f t="shared" si="7"/>
        <v>2302002100</v>
      </c>
      <c r="N338" t="str">
        <f t="shared" si="6"/>
        <v>Employment</v>
      </c>
    </row>
    <row r="339" spans="11:14" x14ac:dyDescent="0.3">
      <c r="K339">
        <v>24009</v>
      </c>
      <c r="L339" s="130" t="s">
        <v>214</v>
      </c>
      <c r="M339" s="130">
        <f t="shared" si="7"/>
        <v>2302002100</v>
      </c>
      <c r="N339" t="str">
        <f t="shared" si="6"/>
        <v>Employment</v>
      </c>
    </row>
    <row r="340" spans="11:14" x14ac:dyDescent="0.3">
      <c r="K340">
        <v>24009</v>
      </c>
      <c r="L340" s="130" t="s">
        <v>214</v>
      </c>
      <c r="M340" s="130">
        <f t="shared" si="7"/>
        <v>2302002100</v>
      </c>
      <c r="N340" t="str">
        <f t="shared" si="6"/>
        <v>Employment</v>
      </c>
    </row>
    <row r="341" spans="11:14" x14ac:dyDescent="0.3">
      <c r="K341">
        <v>24009</v>
      </c>
      <c r="L341" s="130" t="s">
        <v>214</v>
      </c>
      <c r="M341" s="130">
        <f t="shared" si="7"/>
        <v>2302002100</v>
      </c>
      <c r="N341" t="str">
        <f t="shared" si="6"/>
        <v>Employment</v>
      </c>
    </row>
    <row r="342" spans="11:14" x14ac:dyDescent="0.3">
      <c r="K342">
        <v>24009</v>
      </c>
      <c r="L342" s="130" t="s">
        <v>214</v>
      </c>
      <c r="M342" s="130">
        <f t="shared" si="7"/>
        <v>2302002100</v>
      </c>
      <c r="N342" t="str">
        <f t="shared" si="6"/>
        <v>Employment</v>
      </c>
    </row>
    <row r="343" spans="11:14" x14ac:dyDescent="0.3">
      <c r="K343">
        <v>24009</v>
      </c>
      <c r="L343" s="130" t="s">
        <v>214</v>
      </c>
      <c r="M343" s="130">
        <f t="shared" si="7"/>
        <v>2302002100</v>
      </c>
      <c r="N343" t="str">
        <f t="shared" si="6"/>
        <v>Employment</v>
      </c>
    </row>
    <row r="344" spans="11:14" x14ac:dyDescent="0.3">
      <c r="K344">
        <v>24009</v>
      </c>
      <c r="L344" s="130" t="s">
        <v>214</v>
      </c>
      <c r="M344" s="130">
        <f t="shared" si="7"/>
        <v>2302002100</v>
      </c>
      <c r="N344" t="str">
        <f t="shared" si="6"/>
        <v>Employment</v>
      </c>
    </row>
    <row r="345" spans="11:14" x14ac:dyDescent="0.3">
      <c r="K345">
        <v>24009</v>
      </c>
      <c r="L345" s="130" t="s">
        <v>214</v>
      </c>
      <c r="M345" s="130">
        <f t="shared" si="7"/>
        <v>2302002100</v>
      </c>
      <c r="N345" t="str">
        <f t="shared" si="6"/>
        <v>Employment</v>
      </c>
    </row>
    <row r="346" spans="11:14" x14ac:dyDescent="0.3">
      <c r="K346">
        <v>24009</v>
      </c>
      <c r="L346" s="130" t="s">
        <v>214</v>
      </c>
      <c r="M346" s="130">
        <f t="shared" si="7"/>
        <v>2302002100</v>
      </c>
      <c r="N346" t="str">
        <f t="shared" si="6"/>
        <v>Employment</v>
      </c>
    </row>
    <row r="347" spans="11:14" x14ac:dyDescent="0.3">
      <c r="K347">
        <v>24009</v>
      </c>
      <c r="L347" s="130" t="s">
        <v>214</v>
      </c>
      <c r="M347" s="130">
        <f t="shared" si="7"/>
        <v>2302002100</v>
      </c>
      <c r="N347" t="str">
        <f t="shared" si="6"/>
        <v>Employment</v>
      </c>
    </row>
    <row r="348" spans="11:14" x14ac:dyDescent="0.3">
      <c r="K348">
        <v>24009</v>
      </c>
      <c r="L348" s="130" t="s">
        <v>214</v>
      </c>
      <c r="M348" s="130">
        <f t="shared" si="7"/>
        <v>2302002100</v>
      </c>
      <c r="N348" t="str">
        <f t="shared" si="6"/>
        <v>Employment</v>
      </c>
    </row>
    <row r="349" spans="11:14" x14ac:dyDescent="0.3">
      <c r="K349">
        <v>24009</v>
      </c>
      <c r="L349" s="130" t="s">
        <v>214</v>
      </c>
      <c r="M349" s="130">
        <f t="shared" si="7"/>
        <v>2302002100</v>
      </c>
      <c r="N349" t="str">
        <f t="shared" si="6"/>
        <v>Employment</v>
      </c>
    </row>
    <row r="350" spans="11:14" x14ac:dyDescent="0.3">
      <c r="K350">
        <v>24009</v>
      </c>
      <c r="L350" s="130" t="s">
        <v>214</v>
      </c>
      <c r="M350" s="130">
        <f t="shared" si="7"/>
        <v>2302002100</v>
      </c>
      <c r="N350" t="str">
        <f t="shared" si="6"/>
        <v>Employment</v>
      </c>
    </row>
    <row r="351" spans="11:14" x14ac:dyDescent="0.3">
      <c r="K351">
        <v>24009</v>
      </c>
      <c r="L351" s="130" t="s">
        <v>214</v>
      </c>
      <c r="M351" s="130">
        <f t="shared" si="7"/>
        <v>2302002100</v>
      </c>
      <c r="N351" t="str">
        <f t="shared" si="6"/>
        <v>Employment</v>
      </c>
    </row>
    <row r="352" spans="11:14" x14ac:dyDescent="0.3">
      <c r="K352">
        <v>24009</v>
      </c>
      <c r="L352" s="130" t="s">
        <v>214</v>
      </c>
      <c r="M352" s="130">
        <f t="shared" si="7"/>
        <v>2302002100</v>
      </c>
      <c r="N352" t="str">
        <f t="shared" si="6"/>
        <v>Employment</v>
      </c>
    </row>
    <row r="353" spans="11:14" x14ac:dyDescent="0.3">
      <c r="K353">
        <v>24009</v>
      </c>
      <c r="L353" s="130" t="s">
        <v>214</v>
      </c>
      <c r="M353" s="130">
        <f t="shared" si="7"/>
        <v>2302002100</v>
      </c>
      <c r="N353" t="str">
        <f t="shared" si="6"/>
        <v>Employment</v>
      </c>
    </row>
    <row r="354" spans="11:14" x14ac:dyDescent="0.3">
      <c r="K354">
        <v>24009</v>
      </c>
      <c r="L354" s="130" t="s">
        <v>214</v>
      </c>
      <c r="M354" s="130">
        <f t="shared" si="7"/>
        <v>2302002100</v>
      </c>
      <c r="N354" t="str">
        <f t="shared" si="6"/>
        <v>Employment</v>
      </c>
    </row>
    <row r="355" spans="11:14" x14ac:dyDescent="0.3">
      <c r="K355">
        <v>24009</v>
      </c>
      <c r="L355" s="130" t="s">
        <v>214</v>
      </c>
      <c r="M355" s="130">
        <f t="shared" si="7"/>
        <v>2302002100</v>
      </c>
      <c r="N355" t="str">
        <f t="shared" si="6"/>
        <v>Employment</v>
      </c>
    </row>
    <row r="356" spans="11:14" x14ac:dyDescent="0.3">
      <c r="K356">
        <v>24009</v>
      </c>
      <c r="L356" s="130" t="s">
        <v>214</v>
      </c>
      <c r="M356" s="130">
        <f t="shared" si="7"/>
        <v>2302002100</v>
      </c>
      <c r="N356" t="str">
        <f t="shared" si="6"/>
        <v>Employment</v>
      </c>
    </row>
    <row r="357" spans="11:14" x14ac:dyDescent="0.3">
      <c r="K357">
        <v>24009</v>
      </c>
      <c r="L357" s="130" t="s">
        <v>214</v>
      </c>
      <c r="M357" s="130">
        <f t="shared" si="7"/>
        <v>2302002100</v>
      </c>
      <c r="N357" t="str">
        <f t="shared" si="6"/>
        <v>Employment</v>
      </c>
    </row>
    <row r="358" spans="11:14" x14ac:dyDescent="0.3">
      <c r="K358">
        <v>24009</v>
      </c>
      <c r="L358" s="130" t="s">
        <v>214</v>
      </c>
      <c r="M358" s="130">
        <f t="shared" si="7"/>
        <v>2302002100</v>
      </c>
      <c r="N358" t="str">
        <f t="shared" si="6"/>
        <v>Employment</v>
      </c>
    </row>
    <row r="359" spans="11:14" x14ac:dyDescent="0.3">
      <c r="K359">
        <v>24009</v>
      </c>
      <c r="L359" s="130" t="s">
        <v>214</v>
      </c>
      <c r="M359" s="130">
        <f t="shared" si="7"/>
        <v>2302002100</v>
      </c>
      <c r="N359" t="str">
        <f t="shared" si="6"/>
        <v>Employment</v>
      </c>
    </row>
    <row r="360" spans="11:14" x14ac:dyDescent="0.3">
      <c r="K360">
        <v>24009</v>
      </c>
      <c r="L360" s="130" t="s">
        <v>214</v>
      </c>
      <c r="M360" s="130">
        <f t="shared" si="7"/>
        <v>2302002100</v>
      </c>
      <c r="N360" t="str">
        <f t="shared" si="6"/>
        <v>Employment</v>
      </c>
    </row>
    <row r="361" spans="11:14" x14ac:dyDescent="0.3">
      <c r="L361" s="133" t="s">
        <v>3006</v>
      </c>
      <c r="M361" s="130">
        <f t="shared" si="7"/>
        <v>2302002100</v>
      </c>
      <c r="N361" t="str">
        <f t="shared" si="6"/>
        <v>Employment</v>
      </c>
    </row>
    <row r="362" spans="11:14" x14ac:dyDescent="0.3">
      <c r="K362">
        <v>24017</v>
      </c>
      <c r="L362" s="129" t="s">
        <v>215</v>
      </c>
      <c r="M362" s="130">
        <f t="shared" si="7"/>
        <v>2302002100</v>
      </c>
      <c r="N362" t="str">
        <f t="shared" si="6"/>
        <v>Employment</v>
      </c>
    </row>
    <row r="363" spans="11:14" x14ac:dyDescent="0.3">
      <c r="K363">
        <v>24017</v>
      </c>
      <c r="L363" s="129" t="s">
        <v>215</v>
      </c>
      <c r="M363" s="130">
        <f t="shared" si="7"/>
        <v>2302002100</v>
      </c>
      <c r="N363" t="str">
        <f t="shared" si="6"/>
        <v>Employment</v>
      </c>
    </row>
    <row r="364" spans="11:14" x14ac:dyDescent="0.3">
      <c r="K364">
        <v>24017</v>
      </c>
      <c r="L364" s="129" t="s">
        <v>215</v>
      </c>
      <c r="M364" s="130">
        <f t="shared" si="7"/>
        <v>2302002100</v>
      </c>
      <c r="N364" t="str">
        <f t="shared" si="6"/>
        <v>Employment</v>
      </c>
    </row>
    <row r="365" spans="11:14" x14ac:dyDescent="0.3">
      <c r="K365">
        <v>24017</v>
      </c>
      <c r="L365" s="129" t="s">
        <v>215</v>
      </c>
      <c r="M365" s="130">
        <f t="shared" si="7"/>
        <v>2302002100</v>
      </c>
      <c r="N365" t="str">
        <f t="shared" si="6"/>
        <v>Employment</v>
      </c>
    </row>
    <row r="366" spans="11:14" x14ac:dyDescent="0.3">
      <c r="K366">
        <v>24017</v>
      </c>
      <c r="L366" s="129" t="s">
        <v>215</v>
      </c>
      <c r="M366" s="130">
        <f t="shared" si="7"/>
        <v>2302002100</v>
      </c>
      <c r="N366" t="str">
        <f t="shared" si="6"/>
        <v>Employment</v>
      </c>
    </row>
    <row r="367" spans="11:14" x14ac:dyDescent="0.3">
      <c r="K367">
        <v>24017</v>
      </c>
      <c r="L367" s="129" t="s">
        <v>215</v>
      </c>
      <c r="M367" s="130">
        <f t="shared" si="7"/>
        <v>2302002100</v>
      </c>
      <c r="N367" t="str">
        <f t="shared" si="6"/>
        <v>Employment</v>
      </c>
    </row>
    <row r="368" spans="11:14" x14ac:dyDescent="0.3">
      <c r="K368">
        <v>24017</v>
      </c>
      <c r="L368" s="129" t="s">
        <v>215</v>
      </c>
      <c r="M368" s="130">
        <f t="shared" si="7"/>
        <v>2302002100</v>
      </c>
      <c r="N368" t="str">
        <f t="shared" si="6"/>
        <v>Employment</v>
      </c>
    </row>
    <row r="369" spans="11:14" x14ac:dyDescent="0.3">
      <c r="K369">
        <v>24017</v>
      </c>
      <c r="L369" s="129" t="s">
        <v>215</v>
      </c>
      <c r="M369" s="130">
        <f t="shared" si="7"/>
        <v>2302002100</v>
      </c>
      <c r="N369" t="str">
        <f t="shared" si="6"/>
        <v>Employment</v>
      </c>
    </row>
    <row r="370" spans="11:14" x14ac:dyDescent="0.3">
      <c r="K370">
        <v>24017</v>
      </c>
      <c r="L370" s="129" t="s">
        <v>215</v>
      </c>
      <c r="M370" s="130">
        <f t="shared" si="7"/>
        <v>2302002100</v>
      </c>
      <c r="N370" t="str">
        <f t="shared" si="6"/>
        <v>Employment</v>
      </c>
    </row>
    <row r="371" spans="11:14" x14ac:dyDescent="0.3">
      <c r="K371">
        <v>24017</v>
      </c>
      <c r="L371" s="129" t="s">
        <v>215</v>
      </c>
      <c r="M371" s="130">
        <f t="shared" si="7"/>
        <v>2302002100</v>
      </c>
      <c r="N371" t="str">
        <f t="shared" si="6"/>
        <v>Employment</v>
      </c>
    </row>
    <row r="372" spans="11:14" x14ac:dyDescent="0.3">
      <c r="K372">
        <v>24017</v>
      </c>
      <c r="L372" s="129" t="s">
        <v>215</v>
      </c>
      <c r="M372" s="130">
        <f t="shared" si="7"/>
        <v>2302002100</v>
      </c>
      <c r="N372" t="str">
        <f t="shared" si="6"/>
        <v>Employment</v>
      </c>
    </row>
    <row r="373" spans="11:14" x14ac:dyDescent="0.3">
      <c r="K373">
        <v>24017</v>
      </c>
      <c r="L373" s="129" t="s">
        <v>215</v>
      </c>
      <c r="M373" s="130">
        <f t="shared" si="7"/>
        <v>2302002100</v>
      </c>
      <c r="N373" t="str">
        <f t="shared" si="6"/>
        <v>Employment</v>
      </c>
    </row>
    <row r="374" spans="11:14" x14ac:dyDescent="0.3">
      <c r="K374">
        <v>24017</v>
      </c>
      <c r="L374" s="129" t="s">
        <v>215</v>
      </c>
      <c r="M374" s="130">
        <f t="shared" si="7"/>
        <v>2302002100</v>
      </c>
      <c r="N374" t="str">
        <f t="shared" si="6"/>
        <v>Employment</v>
      </c>
    </row>
    <row r="375" spans="11:14" x14ac:dyDescent="0.3">
      <c r="K375">
        <v>24017</v>
      </c>
      <c r="L375" s="129" t="s">
        <v>215</v>
      </c>
      <c r="M375" s="130">
        <f t="shared" si="7"/>
        <v>2302002100</v>
      </c>
      <c r="N375" t="str">
        <f t="shared" si="6"/>
        <v>Employment</v>
      </c>
    </row>
    <row r="376" spans="11:14" x14ac:dyDescent="0.3">
      <c r="K376">
        <v>24017</v>
      </c>
      <c r="L376" s="129" t="s">
        <v>215</v>
      </c>
      <c r="M376" s="130">
        <f t="shared" si="7"/>
        <v>2302002100</v>
      </c>
      <c r="N376" t="str">
        <f t="shared" si="6"/>
        <v>Employment</v>
      </c>
    </row>
    <row r="377" spans="11:14" x14ac:dyDescent="0.3">
      <c r="K377">
        <v>24017</v>
      </c>
      <c r="L377" s="129" t="s">
        <v>215</v>
      </c>
      <c r="M377" s="130">
        <f t="shared" si="7"/>
        <v>2302002100</v>
      </c>
      <c r="N377" t="str">
        <f t="shared" si="6"/>
        <v>Employment</v>
      </c>
    </row>
    <row r="378" spans="11:14" x14ac:dyDescent="0.3">
      <c r="K378">
        <v>24017</v>
      </c>
      <c r="L378" s="129" t="s">
        <v>215</v>
      </c>
      <c r="M378" s="130">
        <f t="shared" si="7"/>
        <v>2302002100</v>
      </c>
      <c r="N378" t="str">
        <f t="shared" si="6"/>
        <v>Employment</v>
      </c>
    </row>
    <row r="379" spans="11:14" x14ac:dyDescent="0.3">
      <c r="K379">
        <v>24017</v>
      </c>
      <c r="L379" s="130" t="s">
        <v>215</v>
      </c>
      <c r="M379" s="130">
        <f t="shared" si="7"/>
        <v>2302002100</v>
      </c>
      <c r="N379" t="str">
        <f t="shared" si="6"/>
        <v>Employment</v>
      </c>
    </row>
    <row r="380" spans="11:14" x14ac:dyDescent="0.3">
      <c r="K380">
        <v>24017</v>
      </c>
      <c r="L380" s="130" t="s">
        <v>215</v>
      </c>
      <c r="M380" s="130">
        <f t="shared" si="7"/>
        <v>2302002100</v>
      </c>
      <c r="N380" t="str">
        <f t="shared" si="6"/>
        <v>Employment</v>
      </c>
    </row>
    <row r="381" spans="11:14" x14ac:dyDescent="0.3">
      <c r="K381">
        <v>24017</v>
      </c>
      <c r="L381" s="130" t="s">
        <v>215</v>
      </c>
      <c r="M381" s="130">
        <f t="shared" si="7"/>
        <v>2302002100</v>
      </c>
      <c r="N381" t="str">
        <f t="shared" si="6"/>
        <v>Employment</v>
      </c>
    </row>
    <row r="382" spans="11:14" x14ac:dyDescent="0.3">
      <c r="K382">
        <v>24017</v>
      </c>
      <c r="L382" s="130" t="s">
        <v>215</v>
      </c>
      <c r="M382" s="130">
        <f t="shared" si="7"/>
        <v>2302002100</v>
      </c>
      <c r="N382" t="str">
        <f t="shared" si="6"/>
        <v>Employment</v>
      </c>
    </row>
    <row r="383" spans="11:14" x14ac:dyDescent="0.3">
      <c r="K383">
        <v>24017</v>
      </c>
      <c r="L383" s="130" t="s">
        <v>215</v>
      </c>
      <c r="M383" s="130">
        <f t="shared" si="7"/>
        <v>2302002100</v>
      </c>
      <c r="N383" t="str">
        <f t="shared" si="6"/>
        <v>Employment</v>
      </c>
    </row>
    <row r="384" spans="11:14" x14ac:dyDescent="0.3">
      <c r="K384">
        <v>24017</v>
      </c>
      <c r="L384" s="130" t="s">
        <v>215</v>
      </c>
      <c r="M384" s="130">
        <f t="shared" si="7"/>
        <v>2302002100</v>
      </c>
      <c r="N384" t="str">
        <f t="shared" si="6"/>
        <v>Employment</v>
      </c>
    </row>
    <row r="385" spans="11:14" x14ac:dyDescent="0.3">
      <c r="K385">
        <v>24017</v>
      </c>
      <c r="L385" s="130" t="s">
        <v>215</v>
      </c>
      <c r="M385" s="130">
        <f t="shared" si="7"/>
        <v>2302002100</v>
      </c>
      <c r="N385" t="str">
        <f t="shared" si="6"/>
        <v>Employment</v>
      </c>
    </row>
    <row r="386" spans="11:14" x14ac:dyDescent="0.3">
      <c r="K386">
        <v>24017</v>
      </c>
      <c r="L386" s="130" t="s">
        <v>215</v>
      </c>
      <c r="M386" s="130">
        <f t="shared" si="7"/>
        <v>2302002100</v>
      </c>
      <c r="N386" t="str">
        <f t="shared" si="6"/>
        <v>Employment</v>
      </c>
    </row>
    <row r="387" spans="11:14" x14ac:dyDescent="0.3">
      <c r="K387">
        <v>24017</v>
      </c>
      <c r="L387" s="130" t="s">
        <v>215</v>
      </c>
      <c r="M387" s="130">
        <f t="shared" si="7"/>
        <v>2302002100</v>
      </c>
      <c r="N387" t="str">
        <f t="shared" ref="N387:N450" si="8">VLOOKUP(M387,$A$1:$B$175,2,FALSE)</f>
        <v>Employment</v>
      </c>
    </row>
    <row r="388" spans="11:14" x14ac:dyDescent="0.3">
      <c r="K388">
        <v>24017</v>
      </c>
      <c r="L388" s="130" t="s">
        <v>215</v>
      </c>
      <c r="M388" s="130">
        <f t="shared" si="7"/>
        <v>2302002100</v>
      </c>
      <c r="N388" t="str">
        <f t="shared" si="8"/>
        <v>Employment</v>
      </c>
    </row>
    <row r="389" spans="11:14" x14ac:dyDescent="0.3">
      <c r="K389">
        <v>24017</v>
      </c>
      <c r="L389" s="130" t="s">
        <v>215</v>
      </c>
      <c r="M389" s="130">
        <f t="shared" si="7"/>
        <v>2302002100</v>
      </c>
      <c r="N389" t="str">
        <f t="shared" si="8"/>
        <v>Employment</v>
      </c>
    </row>
    <row r="390" spans="11:14" x14ac:dyDescent="0.3">
      <c r="K390">
        <v>24017</v>
      </c>
      <c r="L390" s="130" t="s">
        <v>215</v>
      </c>
      <c r="M390" s="130">
        <f t="shared" si="7"/>
        <v>2302002100</v>
      </c>
      <c r="N390" t="str">
        <f t="shared" si="8"/>
        <v>Employment</v>
      </c>
    </row>
    <row r="391" spans="11:14" x14ac:dyDescent="0.3">
      <c r="K391">
        <v>24017</v>
      </c>
      <c r="L391" s="130" t="s">
        <v>215</v>
      </c>
      <c r="M391" s="130">
        <f t="shared" si="7"/>
        <v>2302002100</v>
      </c>
      <c r="N391" t="str">
        <f t="shared" si="8"/>
        <v>Employment</v>
      </c>
    </row>
    <row r="392" spans="11:14" x14ac:dyDescent="0.3">
      <c r="K392">
        <v>24017</v>
      </c>
      <c r="L392" s="130" t="s">
        <v>215</v>
      </c>
      <c r="M392" s="130">
        <f t="shared" si="7"/>
        <v>2302002100</v>
      </c>
      <c r="N392" t="str">
        <f t="shared" si="8"/>
        <v>Employment</v>
      </c>
    </row>
    <row r="393" spans="11:14" x14ac:dyDescent="0.3">
      <c r="K393">
        <v>24017</v>
      </c>
      <c r="L393" s="130" t="s">
        <v>215</v>
      </c>
      <c r="M393" s="130">
        <f t="shared" si="7"/>
        <v>2302002100</v>
      </c>
      <c r="N393" t="str">
        <f t="shared" si="8"/>
        <v>Employment</v>
      </c>
    </row>
    <row r="394" spans="11:14" x14ac:dyDescent="0.3">
      <c r="K394">
        <v>24017</v>
      </c>
      <c r="L394" s="130" t="s">
        <v>215</v>
      </c>
      <c r="M394" s="130">
        <f t="shared" ref="M394:M457" si="9">VALUE(2302002100)</f>
        <v>2302002100</v>
      </c>
      <c r="N394" t="str">
        <f t="shared" si="8"/>
        <v>Employment</v>
      </c>
    </row>
    <row r="395" spans="11:14" x14ac:dyDescent="0.3">
      <c r="K395">
        <v>24017</v>
      </c>
      <c r="L395" s="130" t="s">
        <v>215</v>
      </c>
      <c r="M395" s="130">
        <f t="shared" si="9"/>
        <v>2302002100</v>
      </c>
      <c r="N395" t="str">
        <f t="shared" si="8"/>
        <v>Employment</v>
      </c>
    </row>
    <row r="396" spans="11:14" x14ac:dyDescent="0.3">
      <c r="K396">
        <v>24017</v>
      </c>
      <c r="L396" s="130" t="s">
        <v>215</v>
      </c>
      <c r="M396" s="130">
        <f t="shared" si="9"/>
        <v>2302002100</v>
      </c>
      <c r="N396" t="str">
        <f t="shared" si="8"/>
        <v>Employment</v>
      </c>
    </row>
    <row r="397" spans="11:14" x14ac:dyDescent="0.3">
      <c r="K397">
        <v>24017</v>
      </c>
      <c r="L397" s="130" t="s">
        <v>215</v>
      </c>
      <c r="M397" s="130">
        <f t="shared" si="9"/>
        <v>2302002100</v>
      </c>
      <c r="N397" t="str">
        <f t="shared" si="8"/>
        <v>Employment</v>
      </c>
    </row>
    <row r="398" spans="11:14" x14ac:dyDescent="0.3">
      <c r="K398">
        <v>24017</v>
      </c>
      <c r="L398" s="130" t="s">
        <v>215</v>
      </c>
      <c r="M398" s="130">
        <f t="shared" si="9"/>
        <v>2302002100</v>
      </c>
      <c r="N398" t="str">
        <f t="shared" si="8"/>
        <v>Employment</v>
      </c>
    </row>
    <row r="399" spans="11:14" x14ac:dyDescent="0.3">
      <c r="K399">
        <v>24017</v>
      </c>
      <c r="L399" s="130" t="s">
        <v>215</v>
      </c>
      <c r="M399" s="130">
        <f t="shared" si="9"/>
        <v>2302002100</v>
      </c>
      <c r="N399" t="str">
        <f t="shared" si="8"/>
        <v>Employment</v>
      </c>
    </row>
    <row r="400" spans="11:14" x14ac:dyDescent="0.3">
      <c r="K400">
        <v>24017</v>
      </c>
      <c r="L400" s="130" t="s">
        <v>215</v>
      </c>
      <c r="M400" s="130">
        <f t="shared" si="9"/>
        <v>2302002100</v>
      </c>
      <c r="N400" t="str">
        <f t="shared" si="8"/>
        <v>Employment</v>
      </c>
    </row>
    <row r="401" spans="11:14" x14ac:dyDescent="0.3">
      <c r="K401">
        <v>24017</v>
      </c>
      <c r="L401" s="130" t="s">
        <v>215</v>
      </c>
      <c r="M401" s="130">
        <f t="shared" si="9"/>
        <v>2302002100</v>
      </c>
      <c r="N401" t="str">
        <f t="shared" si="8"/>
        <v>Employment</v>
      </c>
    </row>
    <row r="402" spans="11:14" x14ac:dyDescent="0.3">
      <c r="K402">
        <v>24017</v>
      </c>
      <c r="L402" s="130" t="s">
        <v>215</v>
      </c>
      <c r="M402" s="130">
        <f t="shared" si="9"/>
        <v>2302002100</v>
      </c>
      <c r="N402" t="str">
        <f t="shared" si="8"/>
        <v>Employment</v>
      </c>
    </row>
    <row r="403" spans="11:14" x14ac:dyDescent="0.3">
      <c r="K403">
        <v>24017</v>
      </c>
      <c r="L403" s="130" t="s">
        <v>215</v>
      </c>
      <c r="M403" s="130">
        <f t="shared" si="9"/>
        <v>2302002100</v>
      </c>
      <c r="N403" t="str">
        <f t="shared" si="8"/>
        <v>Employment</v>
      </c>
    </row>
    <row r="404" spans="11:14" x14ac:dyDescent="0.3">
      <c r="K404">
        <v>24017</v>
      </c>
      <c r="L404" s="130" t="s">
        <v>215</v>
      </c>
      <c r="M404" s="130">
        <f t="shared" si="9"/>
        <v>2302002100</v>
      </c>
      <c r="N404" t="str">
        <f t="shared" si="8"/>
        <v>Employment</v>
      </c>
    </row>
    <row r="405" spans="11:14" x14ac:dyDescent="0.3">
      <c r="K405">
        <v>24017</v>
      </c>
      <c r="L405" s="130" t="s">
        <v>215</v>
      </c>
      <c r="M405" s="130">
        <f t="shared" si="9"/>
        <v>2302002100</v>
      </c>
      <c r="N405" t="str">
        <f t="shared" si="8"/>
        <v>Employment</v>
      </c>
    </row>
    <row r="406" spans="11:14" x14ac:dyDescent="0.3">
      <c r="K406">
        <v>24017</v>
      </c>
      <c r="L406" s="130" t="s">
        <v>215</v>
      </c>
      <c r="M406" s="130">
        <f t="shared" si="9"/>
        <v>2302002100</v>
      </c>
      <c r="N406" t="str">
        <f t="shared" si="8"/>
        <v>Employment</v>
      </c>
    </row>
    <row r="407" spans="11:14" x14ac:dyDescent="0.3">
      <c r="K407">
        <v>24017</v>
      </c>
      <c r="L407" s="130" t="s">
        <v>215</v>
      </c>
      <c r="M407" s="130">
        <f t="shared" si="9"/>
        <v>2302002100</v>
      </c>
      <c r="N407" t="str">
        <f t="shared" si="8"/>
        <v>Employment</v>
      </c>
    </row>
    <row r="408" spans="11:14" x14ac:dyDescent="0.3">
      <c r="K408">
        <v>24017</v>
      </c>
      <c r="L408" s="130" t="s">
        <v>215</v>
      </c>
      <c r="M408" s="130">
        <f t="shared" si="9"/>
        <v>2302002100</v>
      </c>
      <c r="N408" t="str">
        <f t="shared" si="8"/>
        <v>Employment</v>
      </c>
    </row>
    <row r="409" spans="11:14" x14ac:dyDescent="0.3">
      <c r="K409">
        <v>24017</v>
      </c>
      <c r="L409" s="130" t="s">
        <v>215</v>
      </c>
      <c r="M409" s="130">
        <f t="shared" si="9"/>
        <v>2302002100</v>
      </c>
      <c r="N409" t="str">
        <f t="shared" si="8"/>
        <v>Employment</v>
      </c>
    </row>
    <row r="410" spans="11:14" x14ac:dyDescent="0.3">
      <c r="K410">
        <v>24017</v>
      </c>
      <c r="L410" s="130" t="s">
        <v>215</v>
      </c>
      <c r="M410" s="130">
        <f t="shared" si="9"/>
        <v>2302002100</v>
      </c>
      <c r="N410" t="str">
        <f t="shared" si="8"/>
        <v>Employment</v>
      </c>
    </row>
    <row r="411" spans="11:14" x14ac:dyDescent="0.3">
      <c r="K411">
        <v>24017</v>
      </c>
      <c r="L411" s="130" t="s">
        <v>215</v>
      </c>
      <c r="M411" s="130">
        <f t="shared" si="9"/>
        <v>2302002100</v>
      </c>
      <c r="N411" t="str">
        <f t="shared" si="8"/>
        <v>Employment</v>
      </c>
    </row>
    <row r="412" spans="11:14" x14ac:dyDescent="0.3">
      <c r="K412">
        <v>24017</v>
      </c>
      <c r="L412" s="130" t="s">
        <v>215</v>
      </c>
      <c r="M412" s="130">
        <f t="shared" si="9"/>
        <v>2302002100</v>
      </c>
      <c r="N412" t="str">
        <f t="shared" si="8"/>
        <v>Employment</v>
      </c>
    </row>
    <row r="413" spans="11:14" x14ac:dyDescent="0.3">
      <c r="K413">
        <v>24017</v>
      </c>
      <c r="L413" s="130" t="s">
        <v>215</v>
      </c>
      <c r="M413" s="130">
        <f t="shared" si="9"/>
        <v>2302002100</v>
      </c>
      <c r="N413" t="str">
        <f t="shared" si="8"/>
        <v>Employment</v>
      </c>
    </row>
    <row r="414" spans="11:14" x14ac:dyDescent="0.3">
      <c r="K414">
        <v>24017</v>
      </c>
      <c r="L414" s="130" t="s">
        <v>215</v>
      </c>
      <c r="M414" s="130">
        <f t="shared" si="9"/>
        <v>2302002100</v>
      </c>
      <c r="N414" t="str">
        <f t="shared" si="8"/>
        <v>Employment</v>
      </c>
    </row>
    <row r="415" spans="11:14" x14ac:dyDescent="0.3">
      <c r="K415">
        <v>24017</v>
      </c>
      <c r="L415" s="130" t="s">
        <v>215</v>
      </c>
      <c r="M415" s="130">
        <f t="shared" si="9"/>
        <v>2302002100</v>
      </c>
      <c r="N415" t="str">
        <f t="shared" si="8"/>
        <v>Employment</v>
      </c>
    </row>
    <row r="416" spans="11:14" x14ac:dyDescent="0.3">
      <c r="K416">
        <v>24017</v>
      </c>
      <c r="L416" s="130" t="s">
        <v>215</v>
      </c>
      <c r="M416" s="130">
        <f t="shared" si="9"/>
        <v>2302002100</v>
      </c>
      <c r="N416" t="str">
        <f t="shared" si="8"/>
        <v>Employment</v>
      </c>
    </row>
    <row r="417" spans="11:14" x14ac:dyDescent="0.3">
      <c r="K417">
        <v>24017</v>
      </c>
      <c r="L417" s="130" t="s">
        <v>215</v>
      </c>
      <c r="M417" s="130">
        <f t="shared" si="9"/>
        <v>2302002100</v>
      </c>
      <c r="N417" t="str">
        <f t="shared" si="8"/>
        <v>Employment</v>
      </c>
    </row>
    <row r="418" spans="11:14" x14ac:dyDescent="0.3">
      <c r="K418">
        <v>24017</v>
      </c>
      <c r="L418" s="130" t="s">
        <v>215</v>
      </c>
      <c r="M418" s="130">
        <f t="shared" si="9"/>
        <v>2302002100</v>
      </c>
      <c r="N418" t="str">
        <f t="shared" si="8"/>
        <v>Employment</v>
      </c>
    </row>
    <row r="419" spans="11:14" x14ac:dyDescent="0.3">
      <c r="K419">
        <v>24017</v>
      </c>
      <c r="L419" s="130" t="s">
        <v>215</v>
      </c>
      <c r="M419" s="130">
        <f t="shared" si="9"/>
        <v>2302002100</v>
      </c>
      <c r="N419" t="str">
        <f t="shared" si="8"/>
        <v>Employment</v>
      </c>
    </row>
    <row r="420" spans="11:14" x14ac:dyDescent="0.3">
      <c r="K420">
        <v>24017</v>
      </c>
      <c r="L420" s="130" t="s">
        <v>215</v>
      </c>
      <c r="M420" s="130">
        <f t="shared" si="9"/>
        <v>2302002100</v>
      </c>
      <c r="N420" t="str">
        <f t="shared" si="8"/>
        <v>Employment</v>
      </c>
    </row>
    <row r="421" spans="11:14" x14ac:dyDescent="0.3">
      <c r="K421">
        <v>24017</v>
      </c>
      <c r="L421" s="130" t="s">
        <v>215</v>
      </c>
      <c r="M421" s="130">
        <f t="shared" si="9"/>
        <v>2302002100</v>
      </c>
      <c r="N421" t="str">
        <f t="shared" si="8"/>
        <v>Employment</v>
      </c>
    </row>
    <row r="422" spans="11:14" x14ac:dyDescent="0.3">
      <c r="K422">
        <v>24017</v>
      </c>
      <c r="L422" s="130" t="s">
        <v>215</v>
      </c>
      <c r="M422" s="130">
        <f t="shared" si="9"/>
        <v>2302002100</v>
      </c>
      <c r="N422" t="str">
        <f t="shared" si="8"/>
        <v>Employment</v>
      </c>
    </row>
    <row r="423" spans="11:14" x14ac:dyDescent="0.3">
      <c r="K423">
        <v>24017</v>
      </c>
      <c r="L423" s="130" t="s">
        <v>215</v>
      </c>
      <c r="M423" s="130">
        <f t="shared" si="9"/>
        <v>2302002100</v>
      </c>
      <c r="N423" t="str">
        <f t="shared" si="8"/>
        <v>Employment</v>
      </c>
    </row>
    <row r="424" spans="11:14" x14ac:dyDescent="0.3">
      <c r="K424">
        <v>24017</v>
      </c>
      <c r="L424" s="130" t="s">
        <v>215</v>
      </c>
      <c r="M424" s="130">
        <f t="shared" si="9"/>
        <v>2302002100</v>
      </c>
      <c r="N424" t="str">
        <f t="shared" si="8"/>
        <v>Employment</v>
      </c>
    </row>
    <row r="425" spans="11:14" x14ac:dyDescent="0.3">
      <c r="K425">
        <v>24017</v>
      </c>
      <c r="L425" s="130" t="s">
        <v>215</v>
      </c>
      <c r="M425" s="130">
        <f t="shared" si="9"/>
        <v>2302002100</v>
      </c>
      <c r="N425" t="str">
        <f t="shared" si="8"/>
        <v>Employment</v>
      </c>
    </row>
    <row r="426" spans="11:14" x14ac:dyDescent="0.3">
      <c r="K426">
        <v>24017</v>
      </c>
      <c r="L426" s="130" t="s">
        <v>215</v>
      </c>
      <c r="M426" s="130">
        <f t="shared" si="9"/>
        <v>2302002100</v>
      </c>
      <c r="N426" t="str">
        <f t="shared" si="8"/>
        <v>Employment</v>
      </c>
    </row>
    <row r="427" spans="11:14" x14ac:dyDescent="0.3">
      <c r="K427">
        <v>24017</v>
      </c>
      <c r="L427" s="130" t="s">
        <v>215</v>
      </c>
      <c r="M427" s="130">
        <f t="shared" si="9"/>
        <v>2302002100</v>
      </c>
      <c r="N427" t="str">
        <f t="shared" si="8"/>
        <v>Employment</v>
      </c>
    </row>
    <row r="428" spans="11:14" x14ac:dyDescent="0.3">
      <c r="K428">
        <v>24017</v>
      </c>
      <c r="L428" s="130" t="s">
        <v>215</v>
      </c>
      <c r="M428" s="130">
        <f t="shared" si="9"/>
        <v>2302002100</v>
      </c>
      <c r="N428" t="str">
        <f t="shared" si="8"/>
        <v>Employment</v>
      </c>
    </row>
    <row r="429" spans="11:14" x14ac:dyDescent="0.3">
      <c r="K429">
        <v>24017</v>
      </c>
      <c r="L429" s="130" t="s">
        <v>215</v>
      </c>
      <c r="M429" s="130">
        <f t="shared" si="9"/>
        <v>2302002100</v>
      </c>
      <c r="N429" t="str">
        <f t="shared" si="8"/>
        <v>Employment</v>
      </c>
    </row>
    <row r="430" spans="11:14" x14ac:dyDescent="0.3">
      <c r="K430">
        <v>24017</v>
      </c>
      <c r="L430" s="130" t="s">
        <v>215</v>
      </c>
      <c r="M430" s="130">
        <f t="shared" si="9"/>
        <v>2302002100</v>
      </c>
      <c r="N430" t="str">
        <f t="shared" si="8"/>
        <v>Employment</v>
      </c>
    </row>
    <row r="431" spans="11:14" x14ac:dyDescent="0.3">
      <c r="K431">
        <v>24017</v>
      </c>
      <c r="L431" s="130" t="s">
        <v>215</v>
      </c>
      <c r="M431" s="130">
        <f t="shared" si="9"/>
        <v>2302002100</v>
      </c>
      <c r="N431" t="str">
        <f t="shared" si="8"/>
        <v>Employment</v>
      </c>
    </row>
    <row r="432" spans="11:14" x14ac:dyDescent="0.3">
      <c r="K432">
        <v>24017</v>
      </c>
      <c r="L432" s="130" t="s">
        <v>215</v>
      </c>
      <c r="M432" s="130">
        <f t="shared" si="9"/>
        <v>2302002100</v>
      </c>
      <c r="N432" t="str">
        <f t="shared" si="8"/>
        <v>Employment</v>
      </c>
    </row>
    <row r="433" spans="11:14" x14ac:dyDescent="0.3">
      <c r="K433">
        <v>24017</v>
      </c>
      <c r="L433" s="130" t="s">
        <v>215</v>
      </c>
      <c r="M433" s="130">
        <f t="shared" si="9"/>
        <v>2302002100</v>
      </c>
      <c r="N433" t="str">
        <f t="shared" si="8"/>
        <v>Employment</v>
      </c>
    </row>
    <row r="434" spans="11:14" x14ac:dyDescent="0.3">
      <c r="K434">
        <v>24017</v>
      </c>
      <c r="L434" s="130" t="s">
        <v>215</v>
      </c>
      <c r="M434" s="130">
        <f t="shared" si="9"/>
        <v>2302002100</v>
      </c>
      <c r="N434" t="str">
        <f t="shared" si="8"/>
        <v>Employment</v>
      </c>
    </row>
    <row r="435" spans="11:14" x14ac:dyDescent="0.3">
      <c r="K435">
        <v>24017</v>
      </c>
      <c r="L435" s="130" t="s">
        <v>215</v>
      </c>
      <c r="M435" s="130">
        <f t="shared" si="9"/>
        <v>2302002100</v>
      </c>
      <c r="N435" t="str">
        <f t="shared" si="8"/>
        <v>Employment</v>
      </c>
    </row>
    <row r="436" spans="11:14" x14ac:dyDescent="0.3">
      <c r="K436">
        <v>24017</v>
      </c>
      <c r="L436" s="130" t="s">
        <v>215</v>
      </c>
      <c r="M436" s="130">
        <f t="shared" si="9"/>
        <v>2302002100</v>
      </c>
      <c r="N436" t="str">
        <f t="shared" si="8"/>
        <v>Employment</v>
      </c>
    </row>
    <row r="437" spans="11:14" x14ac:dyDescent="0.3">
      <c r="K437">
        <v>24017</v>
      </c>
      <c r="L437" s="130" t="s">
        <v>215</v>
      </c>
      <c r="M437" s="130">
        <f t="shared" si="9"/>
        <v>2302002100</v>
      </c>
      <c r="N437" t="str">
        <f t="shared" si="8"/>
        <v>Employment</v>
      </c>
    </row>
    <row r="438" spans="11:14" x14ac:dyDescent="0.3">
      <c r="K438">
        <v>24017</v>
      </c>
      <c r="L438" s="130" t="s">
        <v>215</v>
      </c>
      <c r="M438" s="130">
        <f t="shared" si="9"/>
        <v>2302002100</v>
      </c>
      <c r="N438" t="str">
        <f t="shared" si="8"/>
        <v>Employment</v>
      </c>
    </row>
    <row r="439" spans="11:14" x14ac:dyDescent="0.3">
      <c r="K439">
        <v>24017</v>
      </c>
      <c r="L439" s="130" t="s">
        <v>215</v>
      </c>
      <c r="M439" s="130">
        <f t="shared" si="9"/>
        <v>2302002100</v>
      </c>
      <c r="N439" t="str">
        <f t="shared" si="8"/>
        <v>Employment</v>
      </c>
    </row>
    <row r="440" spans="11:14" x14ac:dyDescent="0.3">
      <c r="K440">
        <v>24017</v>
      </c>
      <c r="L440" s="130" t="s">
        <v>215</v>
      </c>
      <c r="M440" s="130">
        <f t="shared" si="9"/>
        <v>2302002100</v>
      </c>
      <c r="N440" t="str">
        <f t="shared" si="8"/>
        <v>Employment</v>
      </c>
    </row>
    <row r="441" spans="11:14" x14ac:dyDescent="0.3">
      <c r="K441">
        <v>24017</v>
      </c>
      <c r="L441" s="130" t="s">
        <v>215</v>
      </c>
      <c r="M441" s="130">
        <f t="shared" si="9"/>
        <v>2302002100</v>
      </c>
      <c r="N441" t="str">
        <f t="shared" si="8"/>
        <v>Employment</v>
      </c>
    </row>
    <row r="442" spans="11:14" x14ac:dyDescent="0.3">
      <c r="K442">
        <v>24017</v>
      </c>
      <c r="L442" s="130" t="s">
        <v>215</v>
      </c>
      <c r="M442" s="130">
        <f t="shared" si="9"/>
        <v>2302002100</v>
      </c>
      <c r="N442" t="str">
        <f t="shared" si="8"/>
        <v>Employment</v>
      </c>
    </row>
    <row r="443" spans="11:14" x14ac:dyDescent="0.3">
      <c r="K443">
        <v>24017</v>
      </c>
      <c r="L443" s="130" t="s">
        <v>215</v>
      </c>
      <c r="M443" s="130">
        <f t="shared" si="9"/>
        <v>2302002100</v>
      </c>
      <c r="N443" t="str">
        <f t="shared" si="8"/>
        <v>Employment</v>
      </c>
    </row>
    <row r="444" spans="11:14" x14ac:dyDescent="0.3">
      <c r="K444">
        <v>24017</v>
      </c>
      <c r="L444" s="130" t="s">
        <v>215</v>
      </c>
      <c r="M444" s="130">
        <f t="shared" si="9"/>
        <v>2302002100</v>
      </c>
      <c r="N444" t="str">
        <f t="shared" si="8"/>
        <v>Employment</v>
      </c>
    </row>
    <row r="445" spans="11:14" x14ac:dyDescent="0.3">
      <c r="K445">
        <v>24017</v>
      </c>
      <c r="L445" s="130" t="s">
        <v>215</v>
      </c>
      <c r="M445" s="130">
        <f t="shared" si="9"/>
        <v>2302002100</v>
      </c>
      <c r="N445" t="str">
        <f t="shared" si="8"/>
        <v>Employment</v>
      </c>
    </row>
    <row r="446" spans="11:14" x14ac:dyDescent="0.3">
      <c r="K446">
        <v>24017</v>
      </c>
      <c r="L446" s="130" t="s">
        <v>215</v>
      </c>
      <c r="M446" s="130">
        <f t="shared" si="9"/>
        <v>2302002100</v>
      </c>
      <c r="N446" t="str">
        <f t="shared" si="8"/>
        <v>Employment</v>
      </c>
    </row>
    <row r="447" spans="11:14" x14ac:dyDescent="0.3">
      <c r="K447">
        <v>24017</v>
      </c>
      <c r="L447" s="130" t="s">
        <v>215</v>
      </c>
      <c r="M447" s="130">
        <f t="shared" si="9"/>
        <v>2302002100</v>
      </c>
      <c r="N447" t="str">
        <f t="shared" si="8"/>
        <v>Employment</v>
      </c>
    </row>
    <row r="448" spans="11:14" x14ac:dyDescent="0.3">
      <c r="K448">
        <v>24017</v>
      </c>
      <c r="L448" s="130" t="s">
        <v>215</v>
      </c>
      <c r="M448" s="130">
        <f t="shared" si="9"/>
        <v>2302002100</v>
      </c>
      <c r="N448" t="str">
        <f t="shared" si="8"/>
        <v>Employment</v>
      </c>
    </row>
    <row r="449" spans="11:14" x14ac:dyDescent="0.3">
      <c r="K449">
        <v>24017</v>
      </c>
      <c r="L449" s="130" t="s">
        <v>215</v>
      </c>
      <c r="M449" s="130">
        <f t="shared" si="9"/>
        <v>2302002100</v>
      </c>
      <c r="N449" t="str">
        <f t="shared" si="8"/>
        <v>Employment</v>
      </c>
    </row>
    <row r="450" spans="11:14" x14ac:dyDescent="0.3">
      <c r="K450">
        <v>24017</v>
      </c>
      <c r="L450" s="130" t="s">
        <v>215</v>
      </c>
      <c r="M450" s="130">
        <f t="shared" si="9"/>
        <v>2302002100</v>
      </c>
      <c r="N450" t="str">
        <f t="shared" si="8"/>
        <v>Employment</v>
      </c>
    </row>
    <row r="451" spans="11:14" x14ac:dyDescent="0.3">
      <c r="K451">
        <v>24017</v>
      </c>
      <c r="L451" s="130" t="s">
        <v>215</v>
      </c>
      <c r="M451" s="130">
        <f t="shared" si="9"/>
        <v>2302002100</v>
      </c>
      <c r="N451" t="str">
        <f t="shared" ref="N451:N514" si="10">VLOOKUP(M451,$A$1:$B$175,2,FALSE)</f>
        <v>Employment</v>
      </c>
    </row>
    <row r="452" spans="11:14" x14ac:dyDescent="0.3">
      <c r="K452">
        <v>24017</v>
      </c>
      <c r="L452" s="130" t="s">
        <v>215</v>
      </c>
      <c r="M452" s="130">
        <f t="shared" si="9"/>
        <v>2302002100</v>
      </c>
      <c r="N452" t="str">
        <f t="shared" si="10"/>
        <v>Employment</v>
      </c>
    </row>
    <row r="453" spans="11:14" x14ac:dyDescent="0.3">
      <c r="K453">
        <v>24017</v>
      </c>
      <c r="L453" s="130" t="s">
        <v>215</v>
      </c>
      <c r="M453" s="130">
        <f t="shared" si="9"/>
        <v>2302002100</v>
      </c>
      <c r="N453" t="str">
        <f t="shared" si="10"/>
        <v>Employment</v>
      </c>
    </row>
    <row r="454" spans="11:14" x14ac:dyDescent="0.3">
      <c r="K454">
        <v>24017</v>
      </c>
      <c r="L454" s="130" t="s">
        <v>215</v>
      </c>
      <c r="M454" s="130">
        <f t="shared" si="9"/>
        <v>2302002100</v>
      </c>
      <c r="N454" t="str">
        <f t="shared" si="10"/>
        <v>Employment</v>
      </c>
    </row>
    <row r="455" spans="11:14" x14ac:dyDescent="0.3">
      <c r="K455">
        <v>24017</v>
      </c>
      <c r="L455" s="130" t="s">
        <v>215</v>
      </c>
      <c r="M455" s="130">
        <f t="shared" si="9"/>
        <v>2302002100</v>
      </c>
      <c r="N455" t="str">
        <f t="shared" si="10"/>
        <v>Employment</v>
      </c>
    </row>
    <row r="456" spans="11:14" x14ac:dyDescent="0.3">
      <c r="K456">
        <v>24017</v>
      </c>
      <c r="L456" s="130" t="s">
        <v>215</v>
      </c>
      <c r="M456" s="130">
        <f t="shared" si="9"/>
        <v>2302002100</v>
      </c>
      <c r="N456" t="str">
        <f t="shared" si="10"/>
        <v>Employment</v>
      </c>
    </row>
    <row r="457" spans="11:14" x14ac:dyDescent="0.3">
      <c r="K457">
        <v>24017</v>
      </c>
      <c r="L457" s="130" t="s">
        <v>215</v>
      </c>
      <c r="M457" s="130">
        <f t="shared" si="9"/>
        <v>2302002100</v>
      </c>
      <c r="N457" t="str">
        <f t="shared" si="10"/>
        <v>Employment</v>
      </c>
    </row>
    <row r="458" spans="11:14" x14ac:dyDescent="0.3">
      <c r="K458">
        <v>24017</v>
      </c>
      <c r="L458" s="130" t="s">
        <v>215</v>
      </c>
      <c r="M458" s="130">
        <f t="shared" ref="M458:M521" si="11">VALUE(2302002100)</f>
        <v>2302002100</v>
      </c>
      <c r="N458" t="str">
        <f t="shared" si="10"/>
        <v>Employment</v>
      </c>
    </row>
    <row r="459" spans="11:14" x14ac:dyDescent="0.3">
      <c r="K459">
        <v>24017</v>
      </c>
      <c r="L459" s="130" t="s">
        <v>215</v>
      </c>
      <c r="M459" s="130">
        <f t="shared" si="11"/>
        <v>2302002100</v>
      </c>
      <c r="N459" t="str">
        <f t="shared" si="10"/>
        <v>Employment</v>
      </c>
    </row>
    <row r="460" spans="11:14" x14ac:dyDescent="0.3">
      <c r="K460">
        <v>24017</v>
      </c>
      <c r="L460" s="130" t="s">
        <v>215</v>
      </c>
      <c r="M460" s="130">
        <f t="shared" si="11"/>
        <v>2302002100</v>
      </c>
      <c r="N460" t="str">
        <f t="shared" si="10"/>
        <v>Employment</v>
      </c>
    </row>
    <row r="461" spans="11:14" x14ac:dyDescent="0.3">
      <c r="K461">
        <v>24017</v>
      </c>
      <c r="L461" s="130" t="s">
        <v>215</v>
      </c>
      <c r="M461" s="130">
        <f t="shared" si="11"/>
        <v>2302002100</v>
      </c>
      <c r="N461" t="str">
        <f t="shared" si="10"/>
        <v>Employment</v>
      </c>
    </row>
    <row r="462" spans="11:14" x14ac:dyDescent="0.3">
      <c r="K462">
        <v>24017</v>
      </c>
      <c r="L462" s="130" t="s">
        <v>215</v>
      </c>
      <c r="M462" s="130">
        <f t="shared" si="11"/>
        <v>2302002100</v>
      </c>
      <c r="N462" t="str">
        <f t="shared" si="10"/>
        <v>Employment</v>
      </c>
    </row>
    <row r="463" spans="11:14" x14ac:dyDescent="0.3">
      <c r="K463">
        <v>24017</v>
      </c>
      <c r="L463" s="130" t="s">
        <v>215</v>
      </c>
      <c r="M463" s="130">
        <f t="shared" si="11"/>
        <v>2302002100</v>
      </c>
      <c r="N463" t="str">
        <f t="shared" si="10"/>
        <v>Employment</v>
      </c>
    </row>
    <row r="464" spans="11:14" x14ac:dyDescent="0.3">
      <c r="K464">
        <v>24017</v>
      </c>
      <c r="L464" s="130" t="s">
        <v>215</v>
      </c>
      <c r="M464" s="130">
        <f t="shared" si="11"/>
        <v>2302002100</v>
      </c>
      <c r="N464" t="str">
        <f t="shared" si="10"/>
        <v>Employment</v>
      </c>
    </row>
    <row r="465" spans="11:14" x14ac:dyDescent="0.3">
      <c r="K465">
        <v>24017</v>
      </c>
      <c r="L465" s="130" t="s">
        <v>215</v>
      </c>
      <c r="M465" s="130">
        <f t="shared" si="11"/>
        <v>2302002100</v>
      </c>
      <c r="N465" t="str">
        <f t="shared" si="10"/>
        <v>Employment</v>
      </c>
    </row>
    <row r="466" spans="11:14" x14ac:dyDescent="0.3">
      <c r="K466">
        <v>24017</v>
      </c>
      <c r="L466" s="130" t="s">
        <v>215</v>
      </c>
      <c r="M466" s="130">
        <f t="shared" si="11"/>
        <v>2302002100</v>
      </c>
      <c r="N466" t="str">
        <f t="shared" si="10"/>
        <v>Employment</v>
      </c>
    </row>
    <row r="467" spans="11:14" x14ac:dyDescent="0.3">
      <c r="K467">
        <v>24017</v>
      </c>
      <c r="L467" s="130" t="s">
        <v>215</v>
      </c>
      <c r="M467" s="130">
        <f t="shared" si="11"/>
        <v>2302002100</v>
      </c>
      <c r="N467" t="str">
        <f t="shared" si="10"/>
        <v>Employment</v>
      </c>
    </row>
    <row r="468" spans="11:14" x14ac:dyDescent="0.3">
      <c r="K468">
        <v>24017</v>
      </c>
      <c r="L468" s="130" t="s">
        <v>215</v>
      </c>
      <c r="M468" s="130">
        <f t="shared" si="11"/>
        <v>2302002100</v>
      </c>
      <c r="N468" t="str">
        <f t="shared" si="10"/>
        <v>Employment</v>
      </c>
    </row>
    <row r="469" spans="11:14" x14ac:dyDescent="0.3">
      <c r="K469">
        <v>24017</v>
      </c>
      <c r="L469" s="130" t="s">
        <v>215</v>
      </c>
      <c r="M469" s="130">
        <f t="shared" si="11"/>
        <v>2302002100</v>
      </c>
      <c r="N469" t="str">
        <f t="shared" si="10"/>
        <v>Employment</v>
      </c>
    </row>
    <row r="470" spans="11:14" x14ac:dyDescent="0.3">
      <c r="K470">
        <v>24017</v>
      </c>
      <c r="L470" s="130" t="s">
        <v>215</v>
      </c>
      <c r="M470" s="130">
        <f t="shared" si="11"/>
        <v>2302002100</v>
      </c>
      <c r="N470" t="str">
        <f t="shared" si="10"/>
        <v>Employment</v>
      </c>
    </row>
    <row r="471" spans="11:14" x14ac:dyDescent="0.3">
      <c r="K471">
        <v>24017</v>
      </c>
      <c r="L471" s="130" t="s">
        <v>215</v>
      </c>
      <c r="M471" s="130">
        <f t="shared" si="11"/>
        <v>2302002100</v>
      </c>
      <c r="N471" t="str">
        <f t="shared" si="10"/>
        <v>Employment</v>
      </c>
    </row>
    <row r="472" spans="11:14" x14ac:dyDescent="0.3">
      <c r="K472">
        <v>24017</v>
      </c>
      <c r="L472" s="130" t="s">
        <v>215</v>
      </c>
      <c r="M472" s="130">
        <f t="shared" si="11"/>
        <v>2302002100</v>
      </c>
      <c r="N472" t="str">
        <f t="shared" si="10"/>
        <v>Employment</v>
      </c>
    </row>
    <row r="473" spans="11:14" x14ac:dyDescent="0.3">
      <c r="L473" s="133" t="s">
        <v>3007</v>
      </c>
      <c r="M473" s="130">
        <f t="shared" si="11"/>
        <v>2302002100</v>
      </c>
      <c r="N473" t="str">
        <f t="shared" si="10"/>
        <v>Employment</v>
      </c>
    </row>
    <row r="474" spans="11:14" x14ac:dyDescent="0.3">
      <c r="K474">
        <v>24021</v>
      </c>
      <c r="L474" s="129" t="s">
        <v>216</v>
      </c>
      <c r="M474" s="130">
        <f t="shared" si="11"/>
        <v>2302002100</v>
      </c>
      <c r="N474" t="str">
        <f t="shared" si="10"/>
        <v>Employment</v>
      </c>
    </row>
    <row r="475" spans="11:14" x14ac:dyDescent="0.3">
      <c r="K475">
        <v>24021</v>
      </c>
      <c r="L475" s="129" t="s">
        <v>216</v>
      </c>
      <c r="M475" s="130">
        <f t="shared" si="11"/>
        <v>2302002100</v>
      </c>
      <c r="N475" t="str">
        <f t="shared" si="10"/>
        <v>Employment</v>
      </c>
    </row>
    <row r="476" spans="11:14" x14ac:dyDescent="0.3">
      <c r="K476">
        <v>24021</v>
      </c>
      <c r="L476" s="129" t="s">
        <v>216</v>
      </c>
      <c r="M476" s="130">
        <f t="shared" si="11"/>
        <v>2302002100</v>
      </c>
      <c r="N476" t="str">
        <f t="shared" si="10"/>
        <v>Employment</v>
      </c>
    </row>
    <row r="477" spans="11:14" x14ac:dyDescent="0.3">
      <c r="K477">
        <v>24021</v>
      </c>
      <c r="L477" s="129" t="s">
        <v>216</v>
      </c>
      <c r="M477" s="130">
        <f t="shared" si="11"/>
        <v>2302002100</v>
      </c>
      <c r="N477" t="str">
        <f t="shared" si="10"/>
        <v>Employment</v>
      </c>
    </row>
    <row r="478" spans="11:14" x14ac:dyDescent="0.3">
      <c r="K478">
        <v>24021</v>
      </c>
      <c r="L478" s="129" t="s">
        <v>216</v>
      </c>
      <c r="M478" s="130">
        <f t="shared" si="11"/>
        <v>2302002100</v>
      </c>
      <c r="N478" t="str">
        <f t="shared" si="10"/>
        <v>Employment</v>
      </c>
    </row>
    <row r="479" spans="11:14" x14ac:dyDescent="0.3">
      <c r="K479">
        <v>24021</v>
      </c>
      <c r="L479" s="129" t="s">
        <v>216</v>
      </c>
      <c r="M479" s="130">
        <f t="shared" si="11"/>
        <v>2302002100</v>
      </c>
      <c r="N479" t="str">
        <f t="shared" si="10"/>
        <v>Employment</v>
      </c>
    </row>
    <row r="480" spans="11:14" x14ac:dyDescent="0.3">
      <c r="K480">
        <v>24021</v>
      </c>
      <c r="L480" s="129" t="s">
        <v>216</v>
      </c>
      <c r="M480" s="130">
        <f t="shared" si="11"/>
        <v>2302002100</v>
      </c>
      <c r="N480" t="str">
        <f t="shared" si="10"/>
        <v>Employment</v>
      </c>
    </row>
    <row r="481" spans="11:14" x14ac:dyDescent="0.3">
      <c r="K481">
        <v>24021</v>
      </c>
      <c r="L481" s="129" t="s">
        <v>216</v>
      </c>
      <c r="M481" s="130">
        <f t="shared" si="11"/>
        <v>2302002100</v>
      </c>
      <c r="N481" t="str">
        <f t="shared" si="10"/>
        <v>Employment</v>
      </c>
    </row>
    <row r="482" spans="11:14" x14ac:dyDescent="0.3">
      <c r="K482">
        <v>24021</v>
      </c>
      <c r="L482" s="129" t="s">
        <v>216</v>
      </c>
      <c r="M482" s="130">
        <f t="shared" si="11"/>
        <v>2302002100</v>
      </c>
      <c r="N482" t="str">
        <f t="shared" si="10"/>
        <v>Employment</v>
      </c>
    </row>
    <row r="483" spans="11:14" x14ac:dyDescent="0.3">
      <c r="K483">
        <v>24021</v>
      </c>
      <c r="L483" s="129" t="s">
        <v>216</v>
      </c>
      <c r="M483" s="130">
        <f t="shared" si="11"/>
        <v>2302002100</v>
      </c>
      <c r="N483" t="str">
        <f t="shared" si="10"/>
        <v>Employment</v>
      </c>
    </row>
    <row r="484" spans="11:14" x14ac:dyDescent="0.3">
      <c r="K484">
        <v>24021</v>
      </c>
      <c r="L484" s="129" t="s">
        <v>216</v>
      </c>
      <c r="M484" s="130">
        <f t="shared" si="11"/>
        <v>2302002100</v>
      </c>
      <c r="N484" t="str">
        <f t="shared" si="10"/>
        <v>Employment</v>
      </c>
    </row>
    <row r="485" spans="11:14" x14ac:dyDescent="0.3">
      <c r="K485">
        <v>24021</v>
      </c>
      <c r="L485" s="129" t="s">
        <v>216</v>
      </c>
      <c r="M485" s="130">
        <f t="shared" si="11"/>
        <v>2302002100</v>
      </c>
      <c r="N485" t="str">
        <f t="shared" si="10"/>
        <v>Employment</v>
      </c>
    </row>
    <row r="486" spans="11:14" x14ac:dyDescent="0.3">
      <c r="K486">
        <v>24021</v>
      </c>
      <c r="L486" s="129" t="s">
        <v>216</v>
      </c>
      <c r="M486" s="130">
        <f t="shared" si="11"/>
        <v>2302002100</v>
      </c>
      <c r="N486" t="str">
        <f t="shared" si="10"/>
        <v>Employment</v>
      </c>
    </row>
    <row r="487" spans="11:14" x14ac:dyDescent="0.3">
      <c r="K487">
        <v>24021</v>
      </c>
      <c r="L487" s="129" t="s">
        <v>216</v>
      </c>
      <c r="M487" s="130">
        <f t="shared" si="11"/>
        <v>2302002100</v>
      </c>
      <c r="N487" t="str">
        <f t="shared" si="10"/>
        <v>Employment</v>
      </c>
    </row>
    <row r="488" spans="11:14" x14ac:dyDescent="0.3">
      <c r="K488">
        <v>24021</v>
      </c>
      <c r="L488" s="129" t="s">
        <v>216</v>
      </c>
      <c r="M488" s="130">
        <f t="shared" si="11"/>
        <v>2302002100</v>
      </c>
      <c r="N488" t="str">
        <f t="shared" si="10"/>
        <v>Employment</v>
      </c>
    </row>
    <row r="489" spans="11:14" x14ac:dyDescent="0.3">
      <c r="K489">
        <v>24021</v>
      </c>
      <c r="L489" s="129" t="s">
        <v>216</v>
      </c>
      <c r="M489" s="130">
        <f t="shared" si="11"/>
        <v>2302002100</v>
      </c>
      <c r="N489" t="str">
        <f t="shared" si="10"/>
        <v>Employment</v>
      </c>
    </row>
    <row r="490" spans="11:14" x14ac:dyDescent="0.3">
      <c r="K490">
        <v>24021</v>
      </c>
      <c r="L490" s="130" t="s">
        <v>216</v>
      </c>
      <c r="M490" s="130">
        <f t="shared" si="11"/>
        <v>2302002100</v>
      </c>
      <c r="N490" t="str">
        <f t="shared" si="10"/>
        <v>Employment</v>
      </c>
    </row>
    <row r="491" spans="11:14" x14ac:dyDescent="0.3">
      <c r="K491">
        <v>24021</v>
      </c>
      <c r="L491" s="130" t="s">
        <v>216</v>
      </c>
      <c r="M491" s="130">
        <f t="shared" si="11"/>
        <v>2302002100</v>
      </c>
      <c r="N491" t="str">
        <f t="shared" si="10"/>
        <v>Employment</v>
      </c>
    </row>
    <row r="492" spans="11:14" x14ac:dyDescent="0.3">
      <c r="K492">
        <v>24021</v>
      </c>
      <c r="L492" s="130" t="s">
        <v>216</v>
      </c>
      <c r="M492" s="130">
        <f t="shared" si="11"/>
        <v>2302002100</v>
      </c>
      <c r="N492" t="str">
        <f t="shared" si="10"/>
        <v>Employment</v>
      </c>
    </row>
    <row r="493" spans="11:14" x14ac:dyDescent="0.3">
      <c r="K493">
        <v>24021</v>
      </c>
      <c r="L493" s="130" t="s">
        <v>216</v>
      </c>
      <c r="M493" s="130">
        <f t="shared" si="11"/>
        <v>2302002100</v>
      </c>
      <c r="N493" t="str">
        <f t="shared" si="10"/>
        <v>Employment</v>
      </c>
    </row>
    <row r="494" spans="11:14" x14ac:dyDescent="0.3">
      <c r="K494">
        <v>24021</v>
      </c>
      <c r="L494" s="130" t="s">
        <v>216</v>
      </c>
      <c r="M494" s="130">
        <f t="shared" si="11"/>
        <v>2302002100</v>
      </c>
      <c r="N494" t="str">
        <f t="shared" si="10"/>
        <v>Employment</v>
      </c>
    </row>
    <row r="495" spans="11:14" x14ac:dyDescent="0.3">
      <c r="K495">
        <v>24021</v>
      </c>
      <c r="L495" s="130" t="s">
        <v>216</v>
      </c>
      <c r="M495" s="130">
        <f t="shared" si="11"/>
        <v>2302002100</v>
      </c>
      <c r="N495" t="str">
        <f t="shared" si="10"/>
        <v>Employment</v>
      </c>
    </row>
    <row r="496" spans="11:14" x14ac:dyDescent="0.3">
      <c r="K496">
        <v>24021</v>
      </c>
      <c r="L496" s="130" t="s">
        <v>216</v>
      </c>
      <c r="M496" s="130">
        <f t="shared" si="11"/>
        <v>2302002100</v>
      </c>
      <c r="N496" t="str">
        <f t="shared" si="10"/>
        <v>Employment</v>
      </c>
    </row>
    <row r="497" spans="11:14" x14ac:dyDescent="0.3">
      <c r="K497">
        <v>24021</v>
      </c>
      <c r="L497" s="130" t="s">
        <v>216</v>
      </c>
      <c r="M497" s="130">
        <f t="shared" si="11"/>
        <v>2302002100</v>
      </c>
      <c r="N497" t="str">
        <f t="shared" si="10"/>
        <v>Employment</v>
      </c>
    </row>
    <row r="498" spans="11:14" x14ac:dyDescent="0.3">
      <c r="K498">
        <v>24021</v>
      </c>
      <c r="L498" s="130" t="s">
        <v>216</v>
      </c>
      <c r="M498" s="130">
        <f t="shared" si="11"/>
        <v>2302002100</v>
      </c>
      <c r="N498" t="str">
        <f t="shared" si="10"/>
        <v>Employment</v>
      </c>
    </row>
    <row r="499" spans="11:14" x14ac:dyDescent="0.3">
      <c r="K499">
        <v>24021</v>
      </c>
      <c r="L499" s="130" t="s">
        <v>216</v>
      </c>
      <c r="M499" s="130">
        <f t="shared" si="11"/>
        <v>2302002100</v>
      </c>
      <c r="N499" t="str">
        <f t="shared" si="10"/>
        <v>Employment</v>
      </c>
    </row>
    <row r="500" spans="11:14" x14ac:dyDescent="0.3">
      <c r="K500">
        <v>24021</v>
      </c>
      <c r="L500" s="130" t="s">
        <v>216</v>
      </c>
      <c r="M500" s="130">
        <f t="shared" si="11"/>
        <v>2302002100</v>
      </c>
      <c r="N500" t="str">
        <f t="shared" si="10"/>
        <v>Employment</v>
      </c>
    </row>
    <row r="501" spans="11:14" x14ac:dyDescent="0.3">
      <c r="K501">
        <v>24021</v>
      </c>
      <c r="L501" s="130" t="s">
        <v>216</v>
      </c>
      <c r="M501" s="130">
        <f t="shared" si="11"/>
        <v>2302002100</v>
      </c>
      <c r="N501" t="str">
        <f t="shared" si="10"/>
        <v>Employment</v>
      </c>
    </row>
    <row r="502" spans="11:14" x14ac:dyDescent="0.3">
      <c r="K502">
        <v>24021</v>
      </c>
      <c r="L502" s="130" t="s">
        <v>216</v>
      </c>
      <c r="M502" s="130">
        <f t="shared" si="11"/>
        <v>2302002100</v>
      </c>
      <c r="N502" t="str">
        <f t="shared" si="10"/>
        <v>Employment</v>
      </c>
    </row>
    <row r="503" spans="11:14" x14ac:dyDescent="0.3">
      <c r="K503">
        <v>24021</v>
      </c>
      <c r="L503" s="130" t="s">
        <v>216</v>
      </c>
      <c r="M503" s="130">
        <f t="shared" si="11"/>
        <v>2302002100</v>
      </c>
      <c r="N503" t="str">
        <f t="shared" si="10"/>
        <v>Employment</v>
      </c>
    </row>
    <row r="504" spans="11:14" x14ac:dyDescent="0.3">
      <c r="K504">
        <v>24021</v>
      </c>
      <c r="L504" s="130" t="s">
        <v>216</v>
      </c>
      <c r="M504" s="130">
        <f t="shared" si="11"/>
        <v>2302002100</v>
      </c>
      <c r="N504" t="str">
        <f t="shared" si="10"/>
        <v>Employment</v>
      </c>
    </row>
    <row r="505" spans="11:14" x14ac:dyDescent="0.3">
      <c r="K505">
        <v>24021</v>
      </c>
      <c r="L505" s="130" t="s">
        <v>216</v>
      </c>
      <c r="M505" s="130">
        <f t="shared" si="11"/>
        <v>2302002100</v>
      </c>
      <c r="N505" t="str">
        <f t="shared" si="10"/>
        <v>Employment</v>
      </c>
    </row>
    <row r="506" spans="11:14" x14ac:dyDescent="0.3">
      <c r="K506">
        <v>24021</v>
      </c>
      <c r="L506" s="130" t="s">
        <v>216</v>
      </c>
      <c r="M506" s="130">
        <f t="shared" si="11"/>
        <v>2302002100</v>
      </c>
      <c r="N506" t="str">
        <f t="shared" si="10"/>
        <v>Employment</v>
      </c>
    </row>
    <row r="507" spans="11:14" x14ac:dyDescent="0.3">
      <c r="K507">
        <v>24021</v>
      </c>
      <c r="L507" s="130" t="s">
        <v>216</v>
      </c>
      <c r="M507" s="130">
        <f t="shared" si="11"/>
        <v>2302002100</v>
      </c>
      <c r="N507" t="str">
        <f t="shared" si="10"/>
        <v>Employment</v>
      </c>
    </row>
    <row r="508" spans="11:14" x14ac:dyDescent="0.3">
      <c r="K508">
        <v>24021</v>
      </c>
      <c r="L508" s="130" t="s">
        <v>216</v>
      </c>
      <c r="M508" s="130">
        <f t="shared" si="11"/>
        <v>2302002100</v>
      </c>
      <c r="N508" t="str">
        <f t="shared" si="10"/>
        <v>Employment</v>
      </c>
    </row>
    <row r="509" spans="11:14" x14ac:dyDescent="0.3">
      <c r="K509">
        <v>24021</v>
      </c>
      <c r="L509" s="130" t="s">
        <v>216</v>
      </c>
      <c r="M509" s="130">
        <f t="shared" si="11"/>
        <v>2302002100</v>
      </c>
      <c r="N509" t="str">
        <f t="shared" si="10"/>
        <v>Employment</v>
      </c>
    </row>
    <row r="510" spans="11:14" x14ac:dyDescent="0.3">
      <c r="K510">
        <v>24021</v>
      </c>
      <c r="L510" s="130" t="s">
        <v>216</v>
      </c>
      <c r="M510" s="130">
        <f t="shared" si="11"/>
        <v>2302002100</v>
      </c>
      <c r="N510" t="str">
        <f t="shared" si="10"/>
        <v>Employment</v>
      </c>
    </row>
    <row r="511" spans="11:14" x14ac:dyDescent="0.3">
      <c r="K511">
        <v>24021</v>
      </c>
      <c r="L511" s="130" t="s">
        <v>216</v>
      </c>
      <c r="M511" s="130">
        <f t="shared" si="11"/>
        <v>2302002100</v>
      </c>
      <c r="N511" t="str">
        <f t="shared" si="10"/>
        <v>Employment</v>
      </c>
    </row>
    <row r="512" spans="11:14" x14ac:dyDescent="0.3">
      <c r="K512">
        <v>24021</v>
      </c>
      <c r="L512" s="130" t="s">
        <v>216</v>
      </c>
      <c r="M512" s="130">
        <f t="shared" si="11"/>
        <v>2302002100</v>
      </c>
      <c r="N512" t="str">
        <f t="shared" si="10"/>
        <v>Employment</v>
      </c>
    </row>
    <row r="513" spans="11:14" x14ac:dyDescent="0.3">
      <c r="K513">
        <v>24021</v>
      </c>
      <c r="L513" s="130" t="s">
        <v>216</v>
      </c>
      <c r="M513" s="130">
        <f t="shared" si="11"/>
        <v>2302002100</v>
      </c>
      <c r="N513" t="str">
        <f t="shared" si="10"/>
        <v>Employment</v>
      </c>
    </row>
    <row r="514" spans="11:14" x14ac:dyDescent="0.3">
      <c r="K514">
        <v>24021</v>
      </c>
      <c r="L514" s="130" t="s">
        <v>216</v>
      </c>
      <c r="M514" s="130">
        <f t="shared" si="11"/>
        <v>2302002100</v>
      </c>
      <c r="N514" t="str">
        <f t="shared" si="10"/>
        <v>Employment</v>
      </c>
    </row>
    <row r="515" spans="11:14" x14ac:dyDescent="0.3">
      <c r="K515">
        <v>24021</v>
      </c>
      <c r="L515" s="130" t="s">
        <v>216</v>
      </c>
      <c r="M515" s="130">
        <f t="shared" si="11"/>
        <v>2302002100</v>
      </c>
      <c r="N515" t="str">
        <f t="shared" ref="N515:N578" si="12">VLOOKUP(M515,$A$1:$B$175,2,FALSE)</f>
        <v>Employment</v>
      </c>
    </row>
    <row r="516" spans="11:14" x14ac:dyDescent="0.3">
      <c r="K516">
        <v>24021</v>
      </c>
      <c r="L516" s="130" t="s">
        <v>216</v>
      </c>
      <c r="M516" s="130">
        <f t="shared" si="11"/>
        <v>2302002100</v>
      </c>
      <c r="N516" t="str">
        <f t="shared" si="12"/>
        <v>Employment</v>
      </c>
    </row>
    <row r="517" spans="11:14" x14ac:dyDescent="0.3">
      <c r="K517">
        <v>24021</v>
      </c>
      <c r="L517" s="130" t="s">
        <v>216</v>
      </c>
      <c r="M517" s="130">
        <f t="shared" si="11"/>
        <v>2302002100</v>
      </c>
      <c r="N517" t="str">
        <f t="shared" si="12"/>
        <v>Employment</v>
      </c>
    </row>
    <row r="518" spans="11:14" x14ac:dyDescent="0.3">
      <c r="K518">
        <v>24021</v>
      </c>
      <c r="L518" s="130" t="s">
        <v>216</v>
      </c>
      <c r="M518" s="130">
        <f t="shared" si="11"/>
        <v>2302002100</v>
      </c>
      <c r="N518" t="str">
        <f t="shared" si="12"/>
        <v>Employment</v>
      </c>
    </row>
    <row r="519" spans="11:14" x14ac:dyDescent="0.3">
      <c r="K519">
        <v>24021</v>
      </c>
      <c r="L519" s="130" t="s">
        <v>216</v>
      </c>
      <c r="M519" s="130">
        <f t="shared" si="11"/>
        <v>2302002100</v>
      </c>
      <c r="N519" t="str">
        <f t="shared" si="12"/>
        <v>Employment</v>
      </c>
    </row>
    <row r="520" spans="11:14" x14ac:dyDescent="0.3">
      <c r="K520">
        <v>24021</v>
      </c>
      <c r="L520" s="130" t="s">
        <v>216</v>
      </c>
      <c r="M520" s="130">
        <f t="shared" si="11"/>
        <v>2302002100</v>
      </c>
      <c r="N520" t="str">
        <f t="shared" si="12"/>
        <v>Employment</v>
      </c>
    </row>
    <row r="521" spans="11:14" x14ac:dyDescent="0.3">
      <c r="K521">
        <v>24021</v>
      </c>
      <c r="L521" s="130" t="s">
        <v>216</v>
      </c>
      <c r="M521" s="130">
        <f t="shared" si="11"/>
        <v>2302002100</v>
      </c>
      <c r="N521" t="str">
        <f t="shared" si="12"/>
        <v>Employment</v>
      </c>
    </row>
    <row r="522" spans="11:14" x14ac:dyDescent="0.3">
      <c r="K522">
        <v>24021</v>
      </c>
      <c r="L522" s="130" t="s">
        <v>216</v>
      </c>
      <c r="M522" s="130">
        <f t="shared" ref="M522:M585" si="13">VALUE(2302002100)</f>
        <v>2302002100</v>
      </c>
      <c r="N522" t="str">
        <f t="shared" si="12"/>
        <v>Employment</v>
      </c>
    </row>
    <row r="523" spans="11:14" x14ac:dyDescent="0.3">
      <c r="K523">
        <v>24021</v>
      </c>
      <c r="L523" s="130" t="s">
        <v>216</v>
      </c>
      <c r="M523" s="130">
        <f t="shared" si="13"/>
        <v>2302002100</v>
      </c>
      <c r="N523" t="str">
        <f t="shared" si="12"/>
        <v>Employment</v>
      </c>
    </row>
    <row r="524" spans="11:14" x14ac:dyDescent="0.3">
      <c r="K524">
        <v>24021</v>
      </c>
      <c r="L524" s="130" t="s">
        <v>216</v>
      </c>
      <c r="M524" s="130">
        <f t="shared" si="13"/>
        <v>2302002100</v>
      </c>
      <c r="N524" t="str">
        <f t="shared" si="12"/>
        <v>Employment</v>
      </c>
    </row>
    <row r="525" spans="11:14" x14ac:dyDescent="0.3">
      <c r="K525">
        <v>24021</v>
      </c>
      <c r="L525" s="130" t="s">
        <v>216</v>
      </c>
      <c r="M525" s="130">
        <f t="shared" si="13"/>
        <v>2302002100</v>
      </c>
      <c r="N525" t="str">
        <f t="shared" si="12"/>
        <v>Employment</v>
      </c>
    </row>
    <row r="526" spans="11:14" x14ac:dyDescent="0.3">
      <c r="K526">
        <v>24021</v>
      </c>
      <c r="L526" s="130" t="s">
        <v>216</v>
      </c>
      <c r="M526" s="130">
        <f t="shared" si="13"/>
        <v>2302002100</v>
      </c>
      <c r="N526" t="str">
        <f t="shared" si="12"/>
        <v>Employment</v>
      </c>
    </row>
    <row r="527" spans="11:14" x14ac:dyDescent="0.3">
      <c r="K527">
        <v>24021</v>
      </c>
      <c r="L527" s="130" t="s">
        <v>216</v>
      </c>
      <c r="M527" s="130">
        <f t="shared" si="13"/>
        <v>2302002100</v>
      </c>
      <c r="N527" t="str">
        <f t="shared" si="12"/>
        <v>Employment</v>
      </c>
    </row>
    <row r="528" spans="11:14" x14ac:dyDescent="0.3">
      <c r="K528">
        <v>24021</v>
      </c>
      <c r="L528" s="130" t="s">
        <v>216</v>
      </c>
      <c r="M528" s="130">
        <f t="shared" si="13"/>
        <v>2302002100</v>
      </c>
      <c r="N528" t="str">
        <f t="shared" si="12"/>
        <v>Employment</v>
      </c>
    </row>
    <row r="529" spans="11:14" x14ac:dyDescent="0.3">
      <c r="K529">
        <v>24021</v>
      </c>
      <c r="L529" s="130" t="s">
        <v>216</v>
      </c>
      <c r="M529" s="130">
        <f t="shared" si="13"/>
        <v>2302002100</v>
      </c>
      <c r="N529" t="str">
        <f t="shared" si="12"/>
        <v>Employment</v>
      </c>
    </row>
    <row r="530" spans="11:14" x14ac:dyDescent="0.3">
      <c r="K530">
        <v>24021</v>
      </c>
      <c r="L530" s="130" t="s">
        <v>216</v>
      </c>
      <c r="M530" s="130">
        <f t="shared" si="13"/>
        <v>2302002100</v>
      </c>
      <c r="N530" t="str">
        <f t="shared" si="12"/>
        <v>Employment</v>
      </c>
    </row>
    <row r="531" spans="11:14" x14ac:dyDescent="0.3">
      <c r="K531">
        <v>24021</v>
      </c>
      <c r="L531" s="130" t="s">
        <v>216</v>
      </c>
      <c r="M531" s="130">
        <f t="shared" si="13"/>
        <v>2302002100</v>
      </c>
      <c r="N531" t="str">
        <f t="shared" si="12"/>
        <v>Employment</v>
      </c>
    </row>
    <row r="532" spans="11:14" x14ac:dyDescent="0.3">
      <c r="K532">
        <v>24021</v>
      </c>
      <c r="L532" s="130" t="s">
        <v>216</v>
      </c>
      <c r="M532" s="130">
        <f t="shared" si="13"/>
        <v>2302002100</v>
      </c>
      <c r="N532" t="str">
        <f t="shared" si="12"/>
        <v>Employment</v>
      </c>
    </row>
    <row r="533" spans="11:14" x14ac:dyDescent="0.3">
      <c r="K533">
        <v>24021</v>
      </c>
      <c r="L533" s="130" t="s">
        <v>216</v>
      </c>
      <c r="M533" s="130">
        <f t="shared" si="13"/>
        <v>2302002100</v>
      </c>
      <c r="N533" t="str">
        <f t="shared" si="12"/>
        <v>Employment</v>
      </c>
    </row>
    <row r="534" spans="11:14" x14ac:dyDescent="0.3">
      <c r="K534">
        <v>24021</v>
      </c>
      <c r="L534" s="130" t="s">
        <v>216</v>
      </c>
      <c r="M534" s="130">
        <f t="shared" si="13"/>
        <v>2302002100</v>
      </c>
      <c r="N534" t="str">
        <f t="shared" si="12"/>
        <v>Employment</v>
      </c>
    </row>
    <row r="535" spans="11:14" x14ac:dyDescent="0.3">
      <c r="K535">
        <v>24021</v>
      </c>
      <c r="L535" s="130" t="s">
        <v>216</v>
      </c>
      <c r="M535" s="130">
        <f t="shared" si="13"/>
        <v>2302002100</v>
      </c>
      <c r="N535" t="str">
        <f t="shared" si="12"/>
        <v>Employment</v>
      </c>
    </row>
    <row r="536" spans="11:14" x14ac:dyDescent="0.3">
      <c r="K536">
        <v>24021</v>
      </c>
      <c r="L536" s="130" t="s">
        <v>216</v>
      </c>
      <c r="M536" s="130">
        <f t="shared" si="13"/>
        <v>2302002100</v>
      </c>
      <c r="N536" t="str">
        <f t="shared" si="12"/>
        <v>Employment</v>
      </c>
    </row>
    <row r="537" spans="11:14" x14ac:dyDescent="0.3">
      <c r="K537">
        <v>24021</v>
      </c>
      <c r="L537" s="130" t="s">
        <v>216</v>
      </c>
      <c r="M537" s="130">
        <f t="shared" si="13"/>
        <v>2302002100</v>
      </c>
      <c r="N537" t="str">
        <f t="shared" si="12"/>
        <v>Employment</v>
      </c>
    </row>
    <row r="538" spans="11:14" x14ac:dyDescent="0.3">
      <c r="K538">
        <v>24021</v>
      </c>
      <c r="L538" s="130" t="s">
        <v>216</v>
      </c>
      <c r="M538" s="130">
        <f t="shared" si="13"/>
        <v>2302002100</v>
      </c>
      <c r="N538" t="str">
        <f t="shared" si="12"/>
        <v>Employment</v>
      </c>
    </row>
    <row r="539" spans="11:14" x14ac:dyDescent="0.3">
      <c r="K539">
        <v>24021</v>
      </c>
      <c r="L539" s="130" t="s">
        <v>216</v>
      </c>
      <c r="M539" s="130">
        <f t="shared" si="13"/>
        <v>2302002100</v>
      </c>
      <c r="N539" t="str">
        <f t="shared" si="12"/>
        <v>Employment</v>
      </c>
    </row>
    <row r="540" spans="11:14" x14ac:dyDescent="0.3">
      <c r="K540">
        <v>24021</v>
      </c>
      <c r="L540" s="130" t="s">
        <v>216</v>
      </c>
      <c r="M540" s="130">
        <f t="shared" si="13"/>
        <v>2302002100</v>
      </c>
      <c r="N540" t="str">
        <f t="shared" si="12"/>
        <v>Employment</v>
      </c>
    </row>
    <row r="541" spans="11:14" x14ac:dyDescent="0.3">
      <c r="K541">
        <v>24021</v>
      </c>
      <c r="L541" s="130" t="s">
        <v>216</v>
      </c>
      <c r="M541" s="130">
        <f t="shared" si="13"/>
        <v>2302002100</v>
      </c>
      <c r="N541" t="str">
        <f t="shared" si="12"/>
        <v>Employment</v>
      </c>
    </row>
    <row r="542" spans="11:14" x14ac:dyDescent="0.3">
      <c r="K542">
        <v>24021</v>
      </c>
      <c r="L542" s="130" t="s">
        <v>216</v>
      </c>
      <c r="M542" s="130">
        <f t="shared" si="13"/>
        <v>2302002100</v>
      </c>
      <c r="N542" t="str">
        <f t="shared" si="12"/>
        <v>Employment</v>
      </c>
    </row>
    <row r="543" spans="11:14" x14ac:dyDescent="0.3">
      <c r="K543">
        <v>24021</v>
      </c>
      <c r="L543" s="130" t="s">
        <v>216</v>
      </c>
      <c r="M543" s="130">
        <f t="shared" si="13"/>
        <v>2302002100</v>
      </c>
      <c r="N543" t="str">
        <f t="shared" si="12"/>
        <v>Employment</v>
      </c>
    </row>
    <row r="544" spans="11:14" x14ac:dyDescent="0.3">
      <c r="K544">
        <v>24021</v>
      </c>
      <c r="L544" s="130" t="s">
        <v>216</v>
      </c>
      <c r="M544" s="130">
        <f t="shared" si="13"/>
        <v>2302002100</v>
      </c>
      <c r="N544" t="str">
        <f t="shared" si="12"/>
        <v>Employment</v>
      </c>
    </row>
    <row r="545" spans="11:14" x14ac:dyDescent="0.3">
      <c r="K545">
        <v>24021</v>
      </c>
      <c r="L545" s="130" t="s">
        <v>216</v>
      </c>
      <c r="M545" s="130">
        <f t="shared" si="13"/>
        <v>2302002100</v>
      </c>
      <c r="N545" t="str">
        <f t="shared" si="12"/>
        <v>Employment</v>
      </c>
    </row>
    <row r="546" spans="11:14" x14ac:dyDescent="0.3">
      <c r="K546">
        <v>24021</v>
      </c>
      <c r="L546" s="130" t="s">
        <v>216</v>
      </c>
      <c r="M546" s="130">
        <f t="shared" si="13"/>
        <v>2302002100</v>
      </c>
      <c r="N546" t="str">
        <f t="shared" si="12"/>
        <v>Employment</v>
      </c>
    </row>
    <row r="547" spans="11:14" x14ac:dyDescent="0.3">
      <c r="K547">
        <v>24021</v>
      </c>
      <c r="L547" s="130" t="s">
        <v>216</v>
      </c>
      <c r="M547" s="130">
        <f t="shared" si="13"/>
        <v>2302002100</v>
      </c>
      <c r="N547" t="str">
        <f t="shared" si="12"/>
        <v>Employment</v>
      </c>
    </row>
    <row r="548" spans="11:14" x14ac:dyDescent="0.3">
      <c r="K548">
        <v>24021</v>
      </c>
      <c r="L548" s="130" t="s">
        <v>216</v>
      </c>
      <c r="M548" s="130">
        <f t="shared" si="13"/>
        <v>2302002100</v>
      </c>
      <c r="N548" t="str">
        <f t="shared" si="12"/>
        <v>Employment</v>
      </c>
    </row>
    <row r="549" spans="11:14" x14ac:dyDescent="0.3">
      <c r="K549">
        <v>24021</v>
      </c>
      <c r="L549" s="130" t="s">
        <v>216</v>
      </c>
      <c r="M549" s="130">
        <f t="shared" si="13"/>
        <v>2302002100</v>
      </c>
      <c r="N549" t="str">
        <f t="shared" si="12"/>
        <v>Employment</v>
      </c>
    </row>
    <row r="550" spans="11:14" x14ac:dyDescent="0.3">
      <c r="K550">
        <v>24021</v>
      </c>
      <c r="L550" s="130" t="s">
        <v>216</v>
      </c>
      <c r="M550" s="130">
        <f t="shared" si="13"/>
        <v>2302002100</v>
      </c>
      <c r="N550" t="str">
        <f t="shared" si="12"/>
        <v>Employment</v>
      </c>
    </row>
    <row r="551" spans="11:14" x14ac:dyDescent="0.3">
      <c r="K551">
        <v>24021</v>
      </c>
      <c r="L551" s="130" t="s">
        <v>216</v>
      </c>
      <c r="M551" s="130">
        <f t="shared" si="13"/>
        <v>2302002100</v>
      </c>
      <c r="N551" t="str">
        <f t="shared" si="12"/>
        <v>Employment</v>
      </c>
    </row>
    <row r="552" spans="11:14" x14ac:dyDescent="0.3">
      <c r="K552">
        <v>24021</v>
      </c>
      <c r="L552" s="130" t="s">
        <v>216</v>
      </c>
      <c r="M552" s="130">
        <f t="shared" si="13"/>
        <v>2302002100</v>
      </c>
      <c r="N552" t="str">
        <f t="shared" si="12"/>
        <v>Employment</v>
      </c>
    </row>
    <row r="553" spans="11:14" x14ac:dyDescent="0.3">
      <c r="K553">
        <v>24021</v>
      </c>
      <c r="L553" s="130" t="s">
        <v>216</v>
      </c>
      <c r="M553" s="130">
        <f t="shared" si="13"/>
        <v>2302002100</v>
      </c>
      <c r="N553" t="str">
        <f t="shared" si="12"/>
        <v>Employment</v>
      </c>
    </row>
    <row r="554" spans="11:14" x14ac:dyDescent="0.3">
      <c r="K554">
        <v>24021</v>
      </c>
      <c r="L554" s="130" t="s">
        <v>216</v>
      </c>
      <c r="M554" s="130">
        <f t="shared" si="13"/>
        <v>2302002100</v>
      </c>
      <c r="N554" t="str">
        <f t="shared" si="12"/>
        <v>Employment</v>
      </c>
    </row>
    <row r="555" spans="11:14" x14ac:dyDescent="0.3">
      <c r="K555">
        <v>24021</v>
      </c>
      <c r="L555" s="130" t="s">
        <v>216</v>
      </c>
      <c r="M555" s="130">
        <f t="shared" si="13"/>
        <v>2302002100</v>
      </c>
      <c r="N555" t="str">
        <f t="shared" si="12"/>
        <v>Employment</v>
      </c>
    </row>
    <row r="556" spans="11:14" x14ac:dyDescent="0.3">
      <c r="K556">
        <v>24021</v>
      </c>
      <c r="L556" s="130" t="s">
        <v>216</v>
      </c>
      <c r="M556" s="130">
        <f t="shared" si="13"/>
        <v>2302002100</v>
      </c>
      <c r="N556" t="str">
        <f t="shared" si="12"/>
        <v>Employment</v>
      </c>
    </row>
    <row r="557" spans="11:14" x14ac:dyDescent="0.3">
      <c r="K557">
        <v>24021</v>
      </c>
      <c r="L557" s="130" t="s">
        <v>216</v>
      </c>
      <c r="M557" s="130">
        <f t="shared" si="13"/>
        <v>2302002100</v>
      </c>
      <c r="N557" t="str">
        <f t="shared" si="12"/>
        <v>Employment</v>
      </c>
    </row>
    <row r="558" spans="11:14" x14ac:dyDescent="0.3">
      <c r="K558">
        <v>24021</v>
      </c>
      <c r="L558" s="130" t="s">
        <v>216</v>
      </c>
      <c r="M558" s="130">
        <f t="shared" si="13"/>
        <v>2302002100</v>
      </c>
      <c r="N558" t="str">
        <f t="shared" si="12"/>
        <v>Employment</v>
      </c>
    </row>
    <row r="559" spans="11:14" x14ac:dyDescent="0.3">
      <c r="K559">
        <v>24021</v>
      </c>
      <c r="L559" s="130" t="s">
        <v>216</v>
      </c>
      <c r="M559" s="130">
        <f t="shared" si="13"/>
        <v>2302002100</v>
      </c>
      <c r="N559" t="str">
        <f t="shared" si="12"/>
        <v>Employment</v>
      </c>
    </row>
    <row r="560" spans="11:14" x14ac:dyDescent="0.3">
      <c r="K560">
        <v>24021</v>
      </c>
      <c r="L560" s="130" t="s">
        <v>216</v>
      </c>
      <c r="M560" s="130">
        <f t="shared" si="13"/>
        <v>2302002100</v>
      </c>
      <c r="N560" t="str">
        <f t="shared" si="12"/>
        <v>Employment</v>
      </c>
    </row>
    <row r="561" spans="11:14" x14ac:dyDescent="0.3">
      <c r="K561">
        <v>24021</v>
      </c>
      <c r="L561" s="130" t="s">
        <v>216</v>
      </c>
      <c r="M561" s="130">
        <f t="shared" si="13"/>
        <v>2302002100</v>
      </c>
      <c r="N561" t="str">
        <f t="shared" si="12"/>
        <v>Employment</v>
      </c>
    </row>
    <row r="562" spans="11:14" x14ac:dyDescent="0.3">
      <c r="K562">
        <v>24021</v>
      </c>
      <c r="L562" s="130" t="s">
        <v>216</v>
      </c>
      <c r="M562" s="130">
        <f t="shared" si="13"/>
        <v>2302002100</v>
      </c>
      <c r="N562" t="str">
        <f t="shared" si="12"/>
        <v>Employment</v>
      </c>
    </row>
    <row r="563" spans="11:14" x14ac:dyDescent="0.3">
      <c r="K563">
        <v>24021</v>
      </c>
      <c r="L563" s="130" t="s">
        <v>216</v>
      </c>
      <c r="M563" s="130">
        <f t="shared" si="13"/>
        <v>2302002100</v>
      </c>
      <c r="N563" t="str">
        <f t="shared" si="12"/>
        <v>Employment</v>
      </c>
    </row>
    <row r="564" spans="11:14" x14ac:dyDescent="0.3">
      <c r="K564">
        <v>24021</v>
      </c>
      <c r="L564" s="130" t="s">
        <v>216</v>
      </c>
      <c r="M564" s="130">
        <f t="shared" si="13"/>
        <v>2302002100</v>
      </c>
      <c r="N564" t="str">
        <f t="shared" si="12"/>
        <v>Employment</v>
      </c>
    </row>
    <row r="565" spans="11:14" x14ac:dyDescent="0.3">
      <c r="K565">
        <v>24021</v>
      </c>
      <c r="L565" s="130" t="s">
        <v>216</v>
      </c>
      <c r="M565" s="130">
        <f t="shared" si="13"/>
        <v>2302002100</v>
      </c>
      <c r="N565" t="str">
        <f t="shared" si="12"/>
        <v>Employment</v>
      </c>
    </row>
    <row r="566" spans="11:14" x14ac:dyDescent="0.3">
      <c r="K566">
        <v>24021</v>
      </c>
      <c r="L566" s="130" t="s">
        <v>216</v>
      </c>
      <c r="M566" s="130">
        <f t="shared" si="13"/>
        <v>2302002100</v>
      </c>
      <c r="N566" t="str">
        <f t="shared" si="12"/>
        <v>Employment</v>
      </c>
    </row>
    <row r="567" spans="11:14" x14ac:dyDescent="0.3">
      <c r="K567">
        <v>24021</v>
      </c>
      <c r="L567" s="130" t="s">
        <v>216</v>
      </c>
      <c r="M567" s="130">
        <f t="shared" si="13"/>
        <v>2302002100</v>
      </c>
      <c r="N567" t="str">
        <f t="shared" si="12"/>
        <v>Employment</v>
      </c>
    </row>
    <row r="568" spans="11:14" x14ac:dyDescent="0.3">
      <c r="K568">
        <v>24021</v>
      </c>
      <c r="L568" s="130" t="s">
        <v>216</v>
      </c>
      <c r="M568" s="130">
        <f t="shared" si="13"/>
        <v>2302002100</v>
      </c>
      <c r="N568" t="str">
        <f t="shared" si="12"/>
        <v>Employment</v>
      </c>
    </row>
    <row r="569" spans="11:14" x14ac:dyDescent="0.3">
      <c r="K569">
        <v>24021</v>
      </c>
      <c r="L569" s="130" t="s">
        <v>216</v>
      </c>
      <c r="M569" s="130">
        <f t="shared" si="13"/>
        <v>2302002100</v>
      </c>
      <c r="N569" t="str">
        <f t="shared" si="12"/>
        <v>Employment</v>
      </c>
    </row>
    <row r="570" spans="11:14" x14ac:dyDescent="0.3">
      <c r="K570">
        <v>24021</v>
      </c>
      <c r="L570" s="130" t="s">
        <v>216</v>
      </c>
      <c r="M570" s="130">
        <f t="shared" si="13"/>
        <v>2302002100</v>
      </c>
      <c r="N570" t="str">
        <f t="shared" si="12"/>
        <v>Employment</v>
      </c>
    </row>
    <row r="571" spans="11:14" x14ac:dyDescent="0.3">
      <c r="K571">
        <v>24021</v>
      </c>
      <c r="L571" s="130" t="s">
        <v>216</v>
      </c>
      <c r="M571" s="130">
        <f t="shared" si="13"/>
        <v>2302002100</v>
      </c>
      <c r="N571" t="str">
        <f t="shared" si="12"/>
        <v>Employment</v>
      </c>
    </row>
    <row r="572" spans="11:14" x14ac:dyDescent="0.3">
      <c r="K572">
        <v>24021</v>
      </c>
      <c r="L572" s="130" t="s">
        <v>216</v>
      </c>
      <c r="M572" s="130">
        <f t="shared" si="13"/>
        <v>2302002100</v>
      </c>
      <c r="N572" t="str">
        <f t="shared" si="12"/>
        <v>Employment</v>
      </c>
    </row>
    <row r="573" spans="11:14" x14ac:dyDescent="0.3">
      <c r="K573">
        <v>24021</v>
      </c>
      <c r="L573" s="130" t="s">
        <v>216</v>
      </c>
      <c r="M573" s="130">
        <f t="shared" si="13"/>
        <v>2302002100</v>
      </c>
      <c r="N573" t="str">
        <f t="shared" si="12"/>
        <v>Employment</v>
      </c>
    </row>
    <row r="574" spans="11:14" x14ac:dyDescent="0.3">
      <c r="K574">
        <v>24021</v>
      </c>
      <c r="L574" s="130" t="s">
        <v>216</v>
      </c>
      <c r="M574" s="130">
        <f t="shared" si="13"/>
        <v>2302002100</v>
      </c>
      <c r="N574" t="str">
        <f t="shared" si="12"/>
        <v>Employment</v>
      </c>
    </row>
    <row r="575" spans="11:14" x14ac:dyDescent="0.3">
      <c r="K575">
        <v>24021</v>
      </c>
      <c r="L575" s="130" t="s">
        <v>216</v>
      </c>
      <c r="M575" s="130">
        <f t="shared" si="13"/>
        <v>2302002100</v>
      </c>
      <c r="N575" t="str">
        <f t="shared" si="12"/>
        <v>Employment</v>
      </c>
    </row>
    <row r="576" spans="11:14" x14ac:dyDescent="0.3">
      <c r="K576">
        <v>24021</v>
      </c>
      <c r="L576" s="130" t="s">
        <v>216</v>
      </c>
      <c r="M576" s="130">
        <f t="shared" si="13"/>
        <v>2302002100</v>
      </c>
      <c r="N576" t="str">
        <f t="shared" si="12"/>
        <v>Employment</v>
      </c>
    </row>
    <row r="577" spans="11:14" x14ac:dyDescent="0.3">
      <c r="K577">
        <v>24021</v>
      </c>
      <c r="L577" s="130" t="s">
        <v>216</v>
      </c>
      <c r="M577" s="130">
        <f t="shared" si="13"/>
        <v>2302002100</v>
      </c>
      <c r="N577" t="str">
        <f t="shared" si="12"/>
        <v>Employment</v>
      </c>
    </row>
    <row r="578" spans="11:14" x14ac:dyDescent="0.3">
      <c r="K578">
        <v>24021</v>
      </c>
      <c r="L578" s="130" t="s">
        <v>216</v>
      </c>
      <c r="M578" s="130">
        <f t="shared" si="13"/>
        <v>2302002100</v>
      </c>
      <c r="N578" t="str">
        <f t="shared" si="12"/>
        <v>Employment</v>
      </c>
    </row>
    <row r="579" spans="11:14" x14ac:dyDescent="0.3">
      <c r="K579">
        <v>24021</v>
      </c>
      <c r="L579" s="130" t="s">
        <v>216</v>
      </c>
      <c r="M579" s="130">
        <f t="shared" si="13"/>
        <v>2302002100</v>
      </c>
      <c r="N579" t="str">
        <f t="shared" ref="N579:N642" si="14">VLOOKUP(M579,$A$1:$B$175,2,FALSE)</f>
        <v>Employment</v>
      </c>
    </row>
    <row r="580" spans="11:14" x14ac:dyDescent="0.3">
      <c r="K580">
        <v>24021</v>
      </c>
      <c r="L580" s="130" t="s">
        <v>216</v>
      </c>
      <c r="M580" s="130">
        <f t="shared" si="13"/>
        <v>2302002100</v>
      </c>
      <c r="N580" t="str">
        <f t="shared" si="14"/>
        <v>Employment</v>
      </c>
    </row>
    <row r="581" spans="11:14" x14ac:dyDescent="0.3">
      <c r="K581">
        <v>24021</v>
      </c>
      <c r="L581" s="130" t="s">
        <v>216</v>
      </c>
      <c r="M581" s="130">
        <f t="shared" si="13"/>
        <v>2302002100</v>
      </c>
      <c r="N581" t="str">
        <f t="shared" si="14"/>
        <v>Employment</v>
      </c>
    </row>
    <row r="582" spans="11:14" x14ac:dyDescent="0.3">
      <c r="K582">
        <v>24021</v>
      </c>
      <c r="L582" s="130" t="s">
        <v>216</v>
      </c>
      <c r="M582" s="130">
        <f t="shared" si="13"/>
        <v>2302002100</v>
      </c>
      <c r="N582" t="str">
        <f t="shared" si="14"/>
        <v>Employment</v>
      </c>
    </row>
    <row r="583" spans="11:14" x14ac:dyDescent="0.3">
      <c r="L583" s="133" t="s">
        <v>3008</v>
      </c>
      <c r="M583" s="130">
        <f t="shared" si="13"/>
        <v>2302002100</v>
      </c>
      <c r="N583" t="str">
        <f t="shared" si="14"/>
        <v>Employment</v>
      </c>
    </row>
    <row r="584" spans="11:14" x14ac:dyDescent="0.3">
      <c r="K584">
        <v>24031</v>
      </c>
      <c r="L584" s="129" t="s">
        <v>217</v>
      </c>
      <c r="M584" s="130">
        <f t="shared" si="13"/>
        <v>2302002100</v>
      </c>
      <c r="N584" t="str">
        <f t="shared" si="14"/>
        <v>Employment</v>
      </c>
    </row>
    <row r="585" spans="11:14" x14ac:dyDescent="0.3">
      <c r="K585">
        <v>24031</v>
      </c>
      <c r="L585" s="129" t="s">
        <v>217</v>
      </c>
      <c r="M585" s="130">
        <f t="shared" si="13"/>
        <v>2302002100</v>
      </c>
      <c r="N585" t="str">
        <f t="shared" si="14"/>
        <v>Employment</v>
      </c>
    </row>
    <row r="586" spans="11:14" x14ac:dyDescent="0.3">
      <c r="K586">
        <v>24031</v>
      </c>
      <c r="L586" s="129" t="s">
        <v>217</v>
      </c>
      <c r="M586" s="130">
        <f t="shared" ref="M586:M649" si="15">VALUE(2302002100)</f>
        <v>2302002100</v>
      </c>
      <c r="N586" t="str">
        <f t="shared" si="14"/>
        <v>Employment</v>
      </c>
    </row>
    <row r="587" spans="11:14" x14ac:dyDescent="0.3">
      <c r="K587">
        <v>24031</v>
      </c>
      <c r="L587" s="129" t="s">
        <v>217</v>
      </c>
      <c r="M587" s="130">
        <f t="shared" si="15"/>
        <v>2302002100</v>
      </c>
      <c r="N587" t="str">
        <f t="shared" si="14"/>
        <v>Employment</v>
      </c>
    </row>
    <row r="588" spans="11:14" x14ac:dyDescent="0.3">
      <c r="K588">
        <v>24031</v>
      </c>
      <c r="L588" s="129" t="s">
        <v>217</v>
      </c>
      <c r="M588" s="130">
        <f t="shared" si="15"/>
        <v>2302002100</v>
      </c>
      <c r="N588" t="str">
        <f t="shared" si="14"/>
        <v>Employment</v>
      </c>
    </row>
    <row r="589" spans="11:14" x14ac:dyDescent="0.3">
      <c r="K589">
        <v>24031</v>
      </c>
      <c r="L589" s="129" t="s">
        <v>217</v>
      </c>
      <c r="M589" s="130">
        <f t="shared" si="15"/>
        <v>2302002100</v>
      </c>
      <c r="N589" t="str">
        <f t="shared" si="14"/>
        <v>Employment</v>
      </c>
    </row>
    <row r="590" spans="11:14" x14ac:dyDescent="0.3">
      <c r="K590">
        <v>24031</v>
      </c>
      <c r="L590" s="129" t="s">
        <v>217</v>
      </c>
      <c r="M590" s="130">
        <f t="shared" si="15"/>
        <v>2302002100</v>
      </c>
      <c r="N590" t="str">
        <f t="shared" si="14"/>
        <v>Employment</v>
      </c>
    </row>
    <row r="591" spans="11:14" x14ac:dyDescent="0.3">
      <c r="K591">
        <v>24031</v>
      </c>
      <c r="L591" s="129" t="s">
        <v>217</v>
      </c>
      <c r="M591" s="130">
        <f t="shared" si="15"/>
        <v>2302002100</v>
      </c>
      <c r="N591" t="str">
        <f t="shared" si="14"/>
        <v>Employment</v>
      </c>
    </row>
    <row r="592" spans="11:14" x14ac:dyDescent="0.3">
      <c r="K592">
        <v>24031</v>
      </c>
      <c r="L592" s="129" t="s">
        <v>217</v>
      </c>
      <c r="M592" s="130">
        <f t="shared" si="15"/>
        <v>2302002100</v>
      </c>
      <c r="N592" t="str">
        <f t="shared" si="14"/>
        <v>Employment</v>
      </c>
    </row>
    <row r="593" spans="11:14" x14ac:dyDescent="0.3">
      <c r="K593">
        <v>24031</v>
      </c>
      <c r="L593" s="129" t="s">
        <v>217</v>
      </c>
      <c r="M593" s="130">
        <f t="shared" si="15"/>
        <v>2302002100</v>
      </c>
      <c r="N593" t="str">
        <f t="shared" si="14"/>
        <v>Employment</v>
      </c>
    </row>
    <row r="594" spans="11:14" x14ac:dyDescent="0.3">
      <c r="K594">
        <v>24031</v>
      </c>
      <c r="L594" s="129" t="s">
        <v>217</v>
      </c>
      <c r="M594" s="130">
        <f t="shared" si="15"/>
        <v>2302002100</v>
      </c>
      <c r="N594" t="str">
        <f t="shared" si="14"/>
        <v>Employment</v>
      </c>
    </row>
    <row r="595" spans="11:14" x14ac:dyDescent="0.3">
      <c r="K595">
        <v>24031</v>
      </c>
      <c r="L595" s="129" t="s">
        <v>217</v>
      </c>
      <c r="M595" s="130">
        <f t="shared" si="15"/>
        <v>2302002100</v>
      </c>
      <c r="N595" t="str">
        <f t="shared" si="14"/>
        <v>Employment</v>
      </c>
    </row>
    <row r="596" spans="11:14" x14ac:dyDescent="0.3">
      <c r="K596">
        <v>24031</v>
      </c>
      <c r="L596" s="129" t="s">
        <v>217</v>
      </c>
      <c r="M596" s="130">
        <f t="shared" si="15"/>
        <v>2302002100</v>
      </c>
      <c r="N596" t="str">
        <f t="shared" si="14"/>
        <v>Employment</v>
      </c>
    </row>
    <row r="597" spans="11:14" x14ac:dyDescent="0.3">
      <c r="K597">
        <v>24031</v>
      </c>
      <c r="L597" s="129" t="s">
        <v>217</v>
      </c>
      <c r="M597" s="130">
        <f t="shared" si="15"/>
        <v>2302002100</v>
      </c>
      <c r="N597" t="str">
        <f t="shared" si="14"/>
        <v>Employment</v>
      </c>
    </row>
    <row r="598" spans="11:14" x14ac:dyDescent="0.3">
      <c r="K598">
        <v>24031</v>
      </c>
      <c r="L598" s="129" t="s">
        <v>217</v>
      </c>
      <c r="M598" s="130">
        <f t="shared" si="15"/>
        <v>2302002100</v>
      </c>
      <c r="N598" t="str">
        <f t="shared" si="14"/>
        <v>Employment</v>
      </c>
    </row>
    <row r="599" spans="11:14" x14ac:dyDescent="0.3">
      <c r="K599">
        <v>24031</v>
      </c>
      <c r="L599" s="129" t="s">
        <v>217</v>
      </c>
      <c r="M599" s="130">
        <f t="shared" si="15"/>
        <v>2302002100</v>
      </c>
      <c r="N599" t="str">
        <f t="shared" si="14"/>
        <v>Employment</v>
      </c>
    </row>
    <row r="600" spans="11:14" x14ac:dyDescent="0.3">
      <c r="K600">
        <v>24031</v>
      </c>
      <c r="L600" s="129" t="s">
        <v>217</v>
      </c>
      <c r="M600" s="130">
        <f t="shared" si="15"/>
        <v>2302002100</v>
      </c>
      <c r="N600" t="str">
        <f t="shared" si="14"/>
        <v>Employment</v>
      </c>
    </row>
    <row r="601" spans="11:14" x14ac:dyDescent="0.3">
      <c r="K601">
        <v>24031</v>
      </c>
      <c r="L601" s="130" t="s">
        <v>217</v>
      </c>
      <c r="M601" s="130">
        <f t="shared" si="15"/>
        <v>2302002100</v>
      </c>
      <c r="N601" t="str">
        <f t="shared" si="14"/>
        <v>Employment</v>
      </c>
    </row>
    <row r="602" spans="11:14" x14ac:dyDescent="0.3">
      <c r="K602">
        <v>24031</v>
      </c>
      <c r="L602" s="130" t="s">
        <v>217</v>
      </c>
      <c r="M602" s="130">
        <f t="shared" si="15"/>
        <v>2302002100</v>
      </c>
      <c r="N602" t="str">
        <f t="shared" si="14"/>
        <v>Employment</v>
      </c>
    </row>
    <row r="603" spans="11:14" x14ac:dyDescent="0.3">
      <c r="K603">
        <v>24031</v>
      </c>
      <c r="L603" s="130" t="s">
        <v>217</v>
      </c>
      <c r="M603" s="130">
        <f t="shared" si="15"/>
        <v>2302002100</v>
      </c>
      <c r="N603" t="str">
        <f t="shared" si="14"/>
        <v>Employment</v>
      </c>
    </row>
    <row r="604" spans="11:14" x14ac:dyDescent="0.3">
      <c r="K604">
        <v>24031</v>
      </c>
      <c r="L604" s="130" t="s">
        <v>217</v>
      </c>
      <c r="M604" s="130">
        <f t="shared" si="15"/>
        <v>2302002100</v>
      </c>
      <c r="N604" t="str">
        <f t="shared" si="14"/>
        <v>Employment</v>
      </c>
    </row>
    <row r="605" spans="11:14" x14ac:dyDescent="0.3">
      <c r="K605">
        <v>24031</v>
      </c>
      <c r="L605" s="130" t="s">
        <v>217</v>
      </c>
      <c r="M605" s="130">
        <f t="shared" si="15"/>
        <v>2302002100</v>
      </c>
      <c r="N605" t="str">
        <f t="shared" si="14"/>
        <v>Employment</v>
      </c>
    </row>
    <row r="606" spans="11:14" x14ac:dyDescent="0.3">
      <c r="K606">
        <v>24031</v>
      </c>
      <c r="L606" s="130" t="s">
        <v>217</v>
      </c>
      <c r="M606" s="130">
        <f t="shared" si="15"/>
        <v>2302002100</v>
      </c>
      <c r="N606" t="str">
        <f t="shared" si="14"/>
        <v>Employment</v>
      </c>
    </row>
    <row r="607" spans="11:14" x14ac:dyDescent="0.3">
      <c r="K607">
        <v>24031</v>
      </c>
      <c r="L607" s="130" t="s">
        <v>217</v>
      </c>
      <c r="M607" s="130">
        <f t="shared" si="15"/>
        <v>2302002100</v>
      </c>
      <c r="N607" t="str">
        <f t="shared" si="14"/>
        <v>Employment</v>
      </c>
    </row>
    <row r="608" spans="11:14" x14ac:dyDescent="0.3">
      <c r="K608">
        <v>24031</v>
      </c>
      <c r="L608" s="130" t="s">
        <v>217</v>
      </c>
      <c r="M608" s="130">
        <f t="shared" si="15"/>
        <v>2302002100</v>
      </c>
      <c r="N608" t="str">
        <f t="shared" si="14"/>
        <v>Employment</v>
      </c>
    </row>
    <row r="609" spans="11:14" x14ac:dyDescent="0.3">
      <c r="K609">
        <v>24031</v>
      </c>
      <c r="L609" s="130" t="s">
        <v>217</v>
      </c>
      <c r="M609" s="130">
        <f t="shared" si="15"/>
        <v>2302002100</v>
      </c>
      <c r="N609" t="str">
        <f t="shared" si="14"/>
        <v>Employment</v>
      </c>
    </row>
    <row r="610" spans="11:14" x14ac:dyDescent="0.3">
      <c r="K610">
        <v>24031</v>
      </c>
      <c r="L610" s="130" t="s">
        <v>217</v>
      </c>
      <c r="M610" s="130">
        <f t="shared" si="15"/>
        <v>2302002100</v>
      </c>
      <c r="N610" t="str">
        <f t="shared" si="14"/>
        <v>Employment</v>
      </c>
    </row>
    <row r="611" spans="11:14" x14ac:dyDescent="0.3">
      <c r="K611">
        <v>24031</v>
      </c>
      <c r="L611" s="130" t="s">
        <v>217</v>
      </c>
      <c r="M611" s="130">
        <f t="shared" si="15"/>
        <v>2302002100</v>
      </c>
      <c r="N611" t="str">
        <f t="shared" si="14"/>
        <v>Employment</v>
      </c>
    </row>
    <row r="612" spans="11:14" x14ac:dyDescent="0.3">
      <c r="K612">
        <v>24031</v>
      </c>
      <c r="L612" s="130" t="s">
        <v>217</v>
      </c>
      <c r="M612" s="130">
        <f t="shared" si="15"/>
        <v>2302002100</v>
      </c>
      <c r="N612" t="str">
        <f t="shared" si="14"/>
        <v>Employment</v>
      </c>
    </row>
    <row r="613" spans="11:14" x14ac:dyDescent="0.3">
      <c r="K613">
        <v>24031</v>
      </c>
      <c r="L613" s="130" t="s">
        <v>217</v>
      </c>
      <c r="M613" s="130">
        <f t="shared" si="15"/>
        <v>2302002100</v>
      </c>
      <c r="N613" t="str">
        <f t="shared" si="14"/>
        <v>Employment</v>
      </c>
    </row>
    <row r="614" spans="11:14" x14ac:dyDescent="0.3">
      <c r="K614">
        <v>24031</v>
      </c>
      <c r="L614" s="130" t="s">
        <v>217</v>
      </c>
      <c r="M614" s="130">
        <f t="shared" si="15"/>
        <v>2302002100</v>
      </c>
      <c r="N614" t="str">
        <f t="shared" si="14"/>
        <v>Employment</v>
      </c>
    </row>
    <row r="615" spans="11:14" x14ac:dyDescent="0.3">
      <c r="K615">
        <v>24031</v>
      </c>
      <c r="L615" s="130" t="s">
        <v>217</v>
      </c>
      <c r="M615" s="130">
        <f t="shared" si="15"/>
        <v>2302002100</v>
      </c>
      <c r="N615" t="str">
        <f t="shared" si="14"/>
        <v>Employment</v>
      </c>
    </row>
    <row r="616" spans="11:14" x14ac:dyDescent="0.3">
      <c r="K616">
        <v>24031</v>
      </c>
      <c r="L616" s="130" t="s">
        <v>217</v>
      </c>
      <c r="M616" s="130">
        <f t="shared" si="15"/>
        <v>2302002100</v>
      </c>
      <c r="N616" t="str">
        <f t="shared" si="14"/>
        <v>Employment</v>
      </c>
    </row>
    <row r="617" spans="11:14" x14ac:dyDescent="0.3">
      <c r="K617">
        <v>24031</v>
      </c>
      <c r="L617" s="130" t="s">
        <v>217</v>
      </c>
      <c r="M617" s="130">
        <f t="shared" si="15"/>
        <v>2302002100</v>
      </c>
      <c r="N617" t="str">
        <f t="shared" si="14"/>
        <v>Employment</v>
      </c>
    </row>
    <row r="618" spans="11:14" x14ac:dyDescent="0.3">
      <c r="K618">
        <v>24031</v>
      </c>
      <c r="L618" s="130" t="s">
        <v>217</v>
      </c>
      <c r="M618" s="130">
        <f t="shared" si="15"/>
        <v>2302002100</v>
      </c>
      <c r="N618" t="str">
        <f t="shared" si="14"/>
        <v>Employment</v>
      </c>
    </row>
    <row r="619" spans="11:14" x14ac:dyDescent="0.3">
      <c r="K619">
        <v>24031</v>
      </c>
      <c r="L619" s="130" t="s">
        <v>217</v>
      </c>
      <c r="M619" s="130">
        <f t="shared" si="15"/>
        <v>2302002100</v>
      </c>
      <c r="N619" t="str">
        <f t="shared" si="14"/>
        <v>Employment</v>
      </c>
    </row>
    <row r="620" spans="11:14" x14ac:dyDescent="0.3">
      <c r="K620">
        <v>24031</v>
      </c>
      <c r="L620" s="130" t="s">
        <v>217</v>
      </c>
      <c r="M620" s="130">
        <f t="shared" si="15"/>
        <v>2302002100</v>
      </c>
      <c r="N620" t="str">
        <f t="shared" si="14"/>
        <v>Employment</v>
      </c>
    </row>
    <row r="621" spans="11:14" x14ac:dyDescent="0.3">
      <c r="K621">
        <v>24031</v>
      </c>
      <c r="L621" s="130" t="s">
        <v>217</v>
      </c>
      <c r="M621" s="130">
        <f t="shared" si="15"/>
        <v>2302002100</v>
      </c>
      <c r="N621" t="str">
        <f t="shared" si="14"/>
        <v>Employment</v>
      </c>
    </row>
    <row r="622" spans="11:14" x14ac:dyDescent="0.3">
      <c r="K622">
        <v>24031</v>
      </c>
      <c r="L622" s="130" t="s">
        <v>217</v>
      </c>
      <c r="M622" s="130">
        <f t="shared" si="15"/>
        <v>2302002100</v>
      </c>
      <c r="N622" t="str">
        <f t="shared" si="14"/>
        <v>Employment</v>
      </c>
    </row>
    <row r="623" spans="11:14" x14ac:dyDescent="0.3">
      <c r="K623">
        <v>24031</v>
      </c>
      <c r="L623" s="130" t="s">
        <v>217</v>
      </c>
      <c r="M623" s="130">
        <f t="shared" si="15"/>
        <v>2302002100</v>
      </c>
      <c r="N623" t="str">
        <f t="shared" si="14"/>
        <v>Employment</v>
      </c>
    </row>
    <row r="624" spans="11:14" x14ac:dyDescent="0.3">
      <c r="K624">
        <v>24031</v>
      </c>
      <c r="L624" s="130" t="s">
        <v>217</v>
      </c>
      <c r="M624" s="130">
        <f t="shared" si="15"/>
        <v>2302002100</v>
      </c>
      <c r="N624" t="str">
        <f t="shared" si="14"/>
        <v>Employment</v>
      </c>
    </row>
    <row r="625" spans="11:14" x14ac:dyDescent="0.3">
      <c r="K625">
        <v>24031</v>
      </c>
      <c r="L625" s="130" t="s">
        <v>217</v>
      </c>
      <c r="M625" s="130">
        <f t="shared" si="15"/>
        <v>2302002100</v>
      </c>
      <c r="N625" t="str">
        <f t="shared" si="14"/>
        <v>Employment</v>
      </c>
    </row>
    <row r="626" spans="11:14" x14ac:dyDescent="0.3">
      <c r="K626">
        <v>24031</v>
      </c>
      <c r="L626" s="130" t="s">
        <v>217</v>
      </c>
      <c r="M626" s="130">
        <f t="shared" si="15"/>
        <v>2302002100</v>
      </c>
      <c r="N626" t="str">
        <f t="shared" si="14"/>
        <v>Employment</v>
      </c>
    </row>
    <row r="627" spans="11:14" x14ac:dyDescent="0.3">
      <c r="K627">
        <v>24031</v>
      </c>
      <c r="L627" s="130" t="s">
        <v>217</v>
      </c>
      <c r="M627" s="130">
        <f t="shared" si="15"/>
        <v>2302002100</v>
      </c>
      <c r="N627" t="str">
        <f t="shared" si="14"/>
        <v>Employment</v>
      </c>
    </row>
    <row r="628" spans="11:14" x14ac:dyDescent="0.3">
      <c r="K628">
        <v>24031</v>
      </c>
      <c r="L628" s="130" t="s">
        <v>217</v>
      </c>
      <c r="M628" s="130">
        <f t="shared" si="15"/>
        <v>2302002100</v>
      </c>
      <c r="N628" t="str">
        <f t="shared" si="14"/>
        <v>Employment</v>
      </c>
    </row>
    <row r="629" spans="11:14" x14ac:dyDescent="0.3">
      <c r="K629">
        <v>24031</v>
      </c>
      <c r="L629" s="130" t="s">
        <v>217</v>
      </c>
      <c r="M629" s="130">
        <f t="shared" si="15"/>
        <v>2302002100</v>
      </c>
      <c r="N629" t="str">
        <f t="shared" si="14"/>
        <v>Employment</v>
      </c>
    </row>
    <row r="630" spans="11:14" x14ac:dyDescent="0.3">
      <c r="K630">
        <v>24031</v>
      </c>
      <c r="L630" s="130" t="s">
        <v>217</v>
      </c>
      <c r="M630" s="130">
        <f t="shared" si="15"/>
        <v>2302002100</v>
      </c>
      <c r="N630" t="str">
        <f t="shared" si="14"/>
        <v>Employment</v>
      </c>
    </row>
    <row r="631" spans="11:14" x14ac:dyDescent="0.3">
      <c r="K631">
        <v>24031</v>
      </c>
      <c r="L631" s="130" t="s">
        <v>217</v>
      </c>
      <c r="M631" s="130">
        <f t="shared" si="15"/>
        <v>2302002100</v>
      </c>
      <c r="N631" t="str">
        <f t="shared" si="14"/>
        <v>Employment</v>
      </c>
    </row>
    <row r="632" spans="11:14" x14ac:dyDescent="0.3">
      <c r="K632">
        <v>24031</v>
      </c>
      <c r="L632" s="130" t="s">
        <v>217</v>
      </c>
      <c r="M632" s="130">
        <f t="shared" si="15"/>
        <v>2302002100</v>
      </c>
      <c r="N632" t="str">
        <f t="shared" si="14"/>
        <v>Employment</v>
      </c>
    </row>
    <row r="633" spans="11:14" x14ac:dyDescent="0.3">
      <c r="K633">
        <v>24031</v>
      </c>
      <c r="L633" s="130" t="s">
        <v>217</v>
      </c>
      <c r="M633" s="130">
        <f t="shared" si="15"/>
        <v>2302002100</v>
      </c>
      <c r="N633" t="str">
        <f t="shared" si="14"/>
        <v>Employment</v>
      </c>
    </row>
    <row r="634" spans="11:14" x14ac:dyDescent="0.3">
      <c r="K634">
        <v>24031</v>
      </c>
      <c r="L634" s="130" t="s">
        <v>217</v>
      </c>
      <c r="M634" s="130">
        <f t="shared" si="15"/>
        <v>2302002100</v>
      </c>
      <c r="N634" t="str">
        <f t="shared" si="14"/>
        <v>Employment</v>
      </c>
    </row>
    <row r="635" spans="11:14" x14ac:dyDescent="0.3">
      <c r="K635">
        <v>24031</v>
      </c>
      <c r="L635" s="130" t="s">
        <v>217</v>
      </c>
      <c r="M635" s="130">
        <f t="shared" si="15"/>
        <v>2302002100</v>
      </c>
      <c r="N635" t="str">
        <f t="shared" si="14"/>
        <v>Employment</v>
      </c>
    </row>
    <row r="636" spans="11:14" x14ac:dyDescent="0.3">
      <c r="K636">
        <v>24031</v>
      </c>
      <c r="L636" s="130" t="s">
        <v>217</v>
      </c>
      <c r="M636" s="130">
        <f t="shared" si="15"/>
        <v>2302002100</v>
      </c>
      <c r="N636" t="str">
        <f t="shared" si="14"/>
        <v>Employment</v>
      </c>
    </row>
    <row r="637" spans="11:14" x14ac:dyDescent="0.3">
      <c r="K637">
        <v>24031</v>
      </c>
      <c r="L637" s="130" t="s">
        <v>217</v>
      </c>
      <c r="M637" s="130">
        <f t="shared" si="15"/>
        <v>2302002100</v>
      </c>
      <c r="N637" t="str">
        <f t="shared" si="14"/>
        <v>Employment</v>
      </c>
    </row>
    <row r="638" spans="11:14" x14ac:dyDescent="0.3">
      <c r="K638">
        <v>24031</v>
      </c>
      <c r="L638" s="130" t="s">
        <v>217</v>
      </c>
      <c r="M638" s="130">
        <f t="shared" si="15"/>
        <v>2302002100</v>
      </c>
      <c r="N638" t="str">
        <f t="shared" si="14"/>
        <v>Employment</v>
      </c>
    </row>
    <row r="639" spans="11:14" x14ac:dyDescent="0.3">
      <c r="K639">
        <v>24031</v>
      </c>
      <c r="L639" s="130" t="s">
        <v>217</v>
      </c>
      <c r="M639" s="130">
        <f t="shared" si="15"/>
        <v>2302002100</v>
      </c>
      <c r="N639" t="str">
        <f t="shared" si="14"/>
        <v>Employment</v>
      </c>
    </row>
    <row r="640" spans="11:14" x14ac:dyDescent="0.3">
      <c r="K640">
        <v>24031</v>
      </c>
      <c r="L640" s="130" t="s">
        <v>217</v>
      </c>
      <c r="M640" s="130">
        <f t="shared" si="15"/>
        <v>2302002100</v>
      </c>
      <c r="N640" t="str">
        <f t="shared" si="14"/>
        <v>Employment</v>
      </c>
    </row>
    <row r="641" spans="11:14" x14ac:dyDescent="0.3">
      <c r="K641">
        <v>24031</v>
      </c>
      <c r="L641" s="130" t="s">
        <v>217</v>
      </c>
      <c r="M641" s="130">
        <f t="shared" si="15"/>
        <v>2302002100</v>
      </c>
      <c r="N641" t="str">
        <f t="shared" si="14"/>
        <v>Employment</v>
      </c>
    </row>
    <row r="642" spans="11:14" x14ac:dyDescent="0.3">
      <c r="K642">
        <v>24031</v>
      </c>
      <c r="L642" s="130" t="s">
        <v>217</v>
      </c>
      <c r="M642" s="130">
        <f t="shared" si="15"/>
        <v>2302002100</v>
      </c>
      <c r="N642" t="str">
        <f t="shared" si="14"/>
        <v>Employment</v>
      </c>
    </row>
    <row r="643" spans="11:14" x14ac:dyDescent="0.3">
      <c r="K643">
        <v>24031</v>
      </c>
      <c r="L643" s="130" t="s">
        <v>217</v>
      </c>
      <c r="M643" s="130">
        <f t="shared" si="15"/>
        <v>2302002100</v>
      </c>
      <c r="N643" t="str">
        <f t="shared" ref="N643:N706" si="16">VLOOKUP(M643,$A$1:$B$175,2,FALSE)</f>
        <v>Employment</v>
      </c>
    </row>
    <row r="644" spans="11:14" x14ac:dyDescent="0.3">
      <c r="K644">
        <v>24031</v>
      </c>
      <c r="L644" s="130" t="s">
        <v>217</v>
      </c>
      <c r="M644" s="130">
        <f t="shared" si="15"/>
        <v>2302002100</v>
      </c>
      <c r="N644" t="str">
        <f t="shared" si="16"/>
        <v>Employment</v>
      </c>
    </row>
    <row r="645" spans="11:14" x14ac:dyDescent="0.3">
      <c r="K645">
        <v>24031</v>
      </c>
      <c r="L645" s="130" t="s">
        <v>217</v>
      </c>
      <c r="M645" s="130">
        <f t="shared" si="15"/>
        <v>2302002100</v>
      </c>
      <c r="N645" t="str">
        <f t="shared" si="16"/>
        <v>Employment</v>
      </c>
    </row>
    <row r="646" spans="11:14" x14ac:dyDescent="0.3">
      <c r="K646">
        <v>24031</v>
      </c>
      <c r="L646" s="130" t="s">
        <v>217</v>
      </c>
      <c r="M646" s="130">
        <f t="shared" si="15"/>
        <v>2302002100</v>
      </c>
      <c r="N646" t="str">
        <f t="shared" si="16"/>
        <v>Employment</v>
      </c>
    </row>
    <row r="647" spans="11:14" x14ac:dyDescent="0.3">
      <c r="K647">
        <v>24031</v>
      </c>
      <c r="L647" s="130" t="s">
        <v>217</v>
      </c>
      <c r="M647" s="130">
        <f t="shared" si="15"/>
        <v>2302002100</v>
      </c>
      <c r="N647" t="str">
        <f t="shared" si="16"/>
        <v>Employment</v>
      </c>
    </row>
    <row r="648" spans="11:14" x14ac:dyDescent="0.3">
      <c r="K648">
        <v>24031</v>
      </c>
      <c r="L648" s="130" t="s">
        <v>217</v>
      </c>
      <c r="M648" s="130">
        <f t="shared" si="15"/>
        <v>2302002100</v>
      </c>
      <c r="N648" t="str">
        <f t="shared" si="16"/>
        <v>Employment</v>
      </c>
    </row>
    <row r="649" spans="11:14" x14ac:dyDescent="0.3">
      <c r="K649">
        <v>24031</v>
      </c>
      <c r="L649" s="130" t="s">
        <v>217</v>
      </c>
      <c r="M649" s="130">
        <f t="shared" si="15"/>
        <v>2302002100</v>
      </c>
      <c r="N649" t="str">
        <f t="shared" si="16"/>
        <v>Employment</v>
      </c>
    </row>
    <row r="650" spans="11:14" x14ac:dyDescent="0.3">
      <c r="K650">
        <v>24031</v>
      </c>
      <c r="L650" s="130" t="s">
        <v>217</v>
      </c>
      <c r="M650" s="130">
        <f t="shared" ref="M650:M713" si="17">VALUE(2302002100)</f>
        <v>2302002100</v>
      </c>
      <c r="N650" t="str">
        <f t="shared" si="16"/>
        <v>Employment</v>
      </c>
    </row>
    <row r="651" spans="11:14" x14ac:dyDescent="0.3">
      <c r="K651">
        <v>24031</v>
      </c>
      <c r="L651" s="130" t="s">
        <v>217</v>
      </c>
      <c r="M651" s="130">
        <f t="shared" si="17"/>
        <v>2302002100</v>
      </c>
      <c r="N651" t="str">
        <f t="shared" si="16"/>
        <v>Employment</v>
      </c>
    </row>
    <row r="652" spans="11:14" x14ac:dyDescent="0.3">
      <c r="K652">
        <v>24031</v>
      </c>
      <c r="L652" s="130" t="s">
        <v>217</v>
      </c>
      <c r="M652" s="130">
        <f t="shared" si="17"/>
        <v>2302002100</v>
      </c>
      <c r="N652" t="str">
        <f t="shared" si="16"/>
        <v>Employment</v>
      </c>
    </row>
    <row r="653" spans="11:14" x14ac:dyDescent="0.3">
      <c r="K653">
        <v>24031</v>
      </c>
      <c r="L653" s="130" t="s">
        <v>217</v>
      </c>
      <c r="M653" s="130">
        <f t="shared" si="17"/>
        <v>2302002100</v>
      </c>
      <c r="N653" t="str">
        <f t="shared" si="16"/>
        <v>Employment</v>
      </c>
    </row>
    <row r="654" spans="11:14" x14ac:dyDescent="0.3">
      <c r="K654">
        <v>24031</v>
      </c>
      <c r="L654" s="130" t="s">
        <v>217</v>
      </c>
      <c r="M654" s="130">
        <f t="shared" si="17"/>
        <v>2302002100</v>
      </c>
      <c r="N654" t="str">
        <f t="shared" si="16"/>
        <v>Employment</v>
      </c>
    </row>
    <row r="655" spans="11:14" x14ac:dyDescent="0.3">
      <c r="K655">
        <v>24031</v>
      </c>
      <c r="L655" s="130" t="s">
        <v>217</v>
      </c>
      <c r="M655" s="130">
        <f t="shared" si="17"/>
        <v>2302002100</v>
      </c>
      <c r="N655" t="str">
        <f t="shared" si="16"/>
        <v>Employment</v>
      </c>
    </row>
    <row r="656" spans="11:14" x14ac:dyDescent="0.3">
      <c r="K656">
        <v>24031</v>
      </c>
      <c r="L656" s="130" t="s">
        <v>217</v>
      </c>
      <c r="M656" s="130">
        <f t="shared" si="17"/>
        <v>2302002100</v>
      </c>
      <c r="N656" t="str">
        <f t="shared" si="16"/>
        <v>Employment</v>
      </c>
    </row>
    <row r="657" spans="11:14" x14ac:dyDescent="0.3">
      <c r="K657">
        <v>24031</v>
      </c>
      <c r="L657" s="130" t="s">
        <v>217</v>
      </c>
      <c r="M657" s="130">
        <f t="shared" si="17"/>
        <v>2302002100</v>
      </c>
      <c r="N657" t="str">
        <f t="shared" si="16"/>
        <v>Employment</v>
      </c>
    </row>
    <row r="658" spans="11:14" x14ac:dyDescent="0.3">
      <c r="K658">
        <v>24031</v>
      </c>
      <c r="L658" s="130" t="s">
        <v>217</v>
      </c>
      <c r="M658" s="130">
        <f t="shared" si="17"/>
        <v>2302002100</v>
      </c>
      <c r="N658" t="str">
        <f t="shared" si="16"/>
        <v>Employment</v>
      </c>
    </row>
    <row r="659" spans="11:14" x14ac:dyDescent="0.3">
      <c r="K659">
        <v>24031</v>
      </c>
      <c r="L659" s="130" t="s">
        <v>217</v>
      </c>
      <c r="M659" s="130">
        <f t="shared" si="17"/>
        <v>2302002100</v>
      </c>
      <c r="N659" t="str">
        <f t="shared" si="16"/>
        <v>Employment</v>
      </c>
    </row>
    <row r="660" spans="11:14" x14ac:dyDescent="0.3">
      <c r="K660">
        <v>24031</v>
      </c>
      <c r="L660" s="130" t="s">
        <v>217</v>
      </c>
      <c r="M660" s="130">
        <f t="shared" si="17"/>
        <v>2302002100</v>
      </c>
      <c r="N660" t="str">
        <f t="shared" si="16"/>
        <v>Employment</v>
      </c>
    </row>
    <row r="661" spans="11:14" x14ac:dyDescent="0.3">
      <c r="K661">
        <v>24031</v>
      </c>
      <c r="L661" s="130" t="s">
        <v>217</v>
      </c>
      <c r="M661" s="130">
        <f t="shared" si="17"/>
        <v>2302002100</v>
      </c>
      <c r="N661" t="str">
        <f t="shared" si="16"/>
        <v>Employment</v>
      </c>
    </row>
    <row r="662" spans="11:14" x14ac:dyDescent="0.3">
      <c r="K662">
        <v>24031</v>
      </c>
      <c r="L662" s="130" t="s">
        <v>217</v>
      </c>
      <c r="M662" s="130">
        <f t="shared" si="17"/>
        <v>2302002100</v>
      </c>
      <c r="N662" t="str">
        <f t="shared" si="16"/>
        <v>Employment</v>
      </c>
    </row>
    <row r="663" spans="11:14" x14ac:dyDescent="0.3">
      <c r="K663">
        <v>24031</v>
      </c>
      <c r="L663" s="130" t="s">
        <v>217</v>
      </c>
      <c r="M663" s="130">
        <f t="shared" si="17"/>
        <v>2302002100</v>
      </c>
      <c r="N663" t="str">
        <f t="shared" si="16"/>
        <v>Employment</v>
      </c>
    </row>
    <row r="664" spans="11:14" x14ac:dyDescent="0.3">
      <c r="K664">
        <v>24031</v>
      </c>
      <c r="L664" s="130" t="s">
        <v>217</v>
      </c>
      <c r="M664" s="130">
        <f t="shared" si="17"/>
        <v>2302002100</v>
      </c>
      <c r="N664" t="str">
        <f t="shared" si="16"/>
        <v>Employment</v>
      </c>
    </row>
    <row r="665" spans="11:14" x14ac:dyDescent="0.3">
      <c r="K665">
        <v>24031</v>
      </c>
      <c r="L665" s="130" t="s">
        <v>217</v>
      </c>
      <c r="M665" s="130">
        <f t="shared" si="17"/>
        <v>2302002100</v>
      </c>
      <c r="N665" t="str">
        <f t="shared" si="16"/>
        <v>Employment</v>
      </c>
    </row>
    <row r="666" spans="11:14" x14ac:dyDescent="0.3">
      <c r="K666">
        <v>24031</v>
      </c>
      <c r="L666" s="130" t="s">
        <v>217</v>
      </c>
      <c r="M666" s="130">
        <f t="shared" si="17"/>
        <v>2302002100</v>
      </c>
      <c r="N666" t="str">
        <f t="shared" si="16"/>
        <v>Employment</v>
      </c>
    </row>
    <row r="667" spans="11:14" x14ac:dyDescent="0.3">
      <c r="K667">
        <v>24031</v>
      </c>
      <c r="L667" s="130" t="s">
        <v>217</v>
      </c>
      <c r="M667" s="130">
        <f t="shared" si="17"/>
        <v>2302002100</v>
      </c>
      <c r="N667" t="str">
        <f t="shared" si="16"/>
        <v>Employment</v>
      </c>
    </row>
    <row r="668" spans="11:14" x14ac:dyDescent="0.3">
      <c r="K668">
        <v>24031</v>
      </c>
      <c r="L668" s="130" t="s">
        <v>217</v>
      </c>
      <c r="M668" s="130">
        <f t="shared" si="17"/>
        <v>2302002100</v>
      </c>
      <c r="N668" t="str">
        <f t="shared" si="16"/>
        <v>Employment</v>
      </c>
    </row>
    <row r="669" spans="11:14" x14ac:dyDescent="0.3">
      <c r="K669">
        <v>24031</v>
      </c>
      <c r="L669" s="130" t="s">
        <v>217</v>
      </c>
      <c r="M669" s="130">
        <f t="shared" si="17"/>
        <v>2302002100</v>
      </c>
      <c r="N669" t="str">
        <f t="shared" si="16"/>
        <v>Employment</v>
      </c>
    </row>
    <row r="670" spans="11:14" x14ac:dyDescent="0.3">
      <c r="K670">
        <v>24031</v>
      </c>
      <c r="L670" s="130" t="s">
        <v>217</v>
      </c>
      <c r="M670" s="130">
        <f t="shared" si="17"/>
        <v>2302002100</v>
      </c>
      <c r="N670" t="str">
        <f t="shared" si="16"/>
        <v>Employment</v>
      </c>
    </row>
    <row r="671" spans="11:14" x14ac:dyDescent="0.3">
      <c r="K671">
        <v>24031</v>
      </c>
      <c r="L671" s="130" t="s">
        <v>217</v>
      </c>
      <c r="M671" s="130">
        <f t="shared" si="17"/>
        <v>2302002100</v>
      </c>
      <c r="N671" t="str">
        <f t="shared" si="16"/>
        <v>Employment</v>
      </c>
    </row>
    <row r="672" spans="11:14" x14ac:dyDescent="0.3">
      <c r="K672">
        <v>24031</v>
      </c>
      <c r="L672" s="130" t="s">
        <v>217</v>
      </c>
      <c r="M672" s="130">
        <f t="shared" si="17"/>
        <v>2302002100</v>
      </c>
      <c r="N672" t="str">
        <f t="shared" si="16"/>
        <v>Employment</v>
      </c>
    </row>
    <row r="673" spans="11:14" x14ac:dyDescent="0.3">
      <c r="K673">
        <v>24031</v>
      </c>
      <c r="L673" s="130" t="s">
        <v>217</v>
      </c>
      <c r="M673" s="130">
        <f t="shared" si="17"/>
        <v>2302002100</v>
      </c>
      <c r="N673" t="str">
        <f t="shared" si="16"/>
        <v>Employment</v>
      </c>
    </row>
    <row r="674" spans="11:14" x14ac:dyDescent="0.3">
      <c r="K674">
        <v>24031</v>
      </c>
      <c r="L674" s="130" t="s">
        <v>217</v>
      </c>
      <c r="M674" s="130">
        <f t="shared" si="17"/>
        <v>2302002100</v>
      </c>
      <c r="N674" t="str">
        <f t="shared" si="16"/>
        <v>Employment</v>
      </c>
    </row>
    <row r="675" spans="11:14" x14ac:dyDescent="0.3">
      <c r="K675">
        <v>24031</v>
      </c>
      <c r="L675" s="130" t="s">
        <v>217</v>
      </c>
      <c r="M675" s="130">
        <f t="shared" si="17"/>
        <v>2302002100</v>
      </c>
      <c r="N675" t="str">
        <f t="shared" si="16"/>
        <v>Employment</v>
      </c>
    </row>
    <row r="676" spans="11:14" x14ac:dyDescent="0.3">
      <c r="K676">
        <v>24031</v>
      </c>
      <c r="L676" s="130" t="s">
        <v>217</v>
      </c>
      <c r="M676" s="130">
        <f t="shared" si="17"/>
        <v>2302002100</v>
      </c>
      <c r="N676" t="str">
        <f t="shared" si="16"/>
        <v>Employment</v>
      </c>
    </row>
    <row r="677" spans="11:14" x14ac:dyDescent="0.3">
      <c r="K677">
        <v>24031</v>
      </c>
      <c r="L677" s="130" t="s">
        <v>217</v>
      </c>
      <c r="M677" s="130">
        <f t="shared" si="17"/>
        <v>2302002100</v>
      </c>
      <c r="N677" t="str">
        <f t="shared" si="16"/>
        <v>Employment</v>
      </c>
    </row>
    <row r="678" spans="11:14" x14ac:dyDescent="0.3">
      <c r="K678">
        <v>24031</v>
      </c>
      <c r="L678" s="130" t="s">
        <v>217</v>
      </c>
      <c r="M678" s="130">
        <f t="shared" si="17"/>
        <v>2302002100</v>
      </c>
      <c r="N678" t="str">
        <f t="shared" si="16"/>
        <v>Employment</v>
      </c>
    </row>
    <row r="679" spans="11:14" x14ac:dyDescent="0.3">
      <c r="K679">
        <v>24031</v>
      </c>
      <c r="L679" s="130" t="s">
        <v>217</v>
      </c>
      <c r="M679" s="130">
        <f t="shared" si="17"/>
        <v>2302002100</v>
      </c>
      <c r="N679" t="str">
        <f t="shared" si="16"/>
        <v>Employment</v>
      </c>
    </row>
    <row r="680" spans="11:14" x14ac:dyDescent="0.3">
      <c r="K680">
        <v>24031</v>
      </c>
      <c r="L680" s="130" t="s">
        <v>217</v>
      </c>
      <c r="M680" s="130">
        <f t="shared" si="17"/>
        <v>2302002100</v>
      </c>
      <c r="N680" t="str">
        <f t="shared" si="16"/>
        <v>Employment</v>
      </c>
    </row>
    <row r="681" spans="11:14" x14ac:dyDescent="0.3">
      <c r="K681">
        <v>24031</v>
      </c>
      <c r="L681" s="130" t="s">
        <v>217</v>
      </c>
      <c r="M681" s="130">
        <f t="shared" si="17"/>
        <v>2302002100</v>
      </c>
      <c r="N681" t="str">
        <f t="shared" si="16"/>
        <v>Employment</v>
      </c>
    </row>
    <row r="682" spans="11:14" x14ac:dyDescent="0.3">
      <c r="K682">
        <v>24031</v>
      </c>
      <c r="L682" s="130" t="s">
        <v>217</v>
      </c>
      <c r="M682" s="130">
        <f t="shared" si="17"/>
        <v>2302002100</v>
      </c>
      <c r="N682" t="str">
        <f t="shared" si="16"/>
        <v>Employment</v>
      </c>
    </row>
    <row r="683" spans="11:14" x14ac:dyDescent="0.3">
      <c r="K683">
        <v>24031</v>
      </c>
      <c r="L683" s="130" t="s">
        <v>217</v>
      </c>
      <c r="M683" s="130">
        <f t="shared" si="17"/>
        <v>2302002100</v>
      </c>
      <c r="N683" t="str">
        <f t="shared" si="16"/>
        <v>Employment</v>
      </c>
    </row>
    <row r="684" spans="11:14" x14ac:dyDescent="0.3">
      <c r="K684">
        <v>24031</v>
      </c>
      <c r="L684" s="130" t="s">
        <v>217</v>
      </c>
      <c r="M684" s="130">
        <f t="shared" si="17"/>
        <v>2302002100</v>
      </c>
      <c r="N684" t="str">
        <f t="shared" si="16"/>
        <v>Employment</v>
      </c>
    </row>
    <row r="685" spans="11:14" x14ac:dyDescent="0.3">
      <c r="K685">
        <v>24031</v>
      </c>
      <c r="L685" s="130" t="s">
        <v>217</v>
      </c>
      <c r="M685" s="130">
        <f t="shared" si="17"/>
        <v>2302002100</v>
      </c>
      <c r="N685" t="str">
        <f t="shared" si="16"/>
        <v>Employment</v>
      </c>
    </row>
    <row r="686" spans="11:14" x14ac:dyDescent="0.3">
      <c r="K686">
        <v>24031</v>
      </c>
      <c r="L686" s="130" t="s">
        <v>217</v>
      </c>
      <c r="M686" s="130">
        <f t="shared" si="17"/>
        <v>2302002100</v>
      </c>
      <c r="N686" t="str">
        <f t="shared" si="16"/>
        <v>Employment</v>
      </c>
    </row>
    <row r="687" spans="11:14" x14ac:dyDescent="0.3">
      <c r="K687">
        <v>24031</v>
      </c>
      <c r="L687" s="130" t="s">
        <v>217</v>
      </c>
      <c r="M687" s="130">
        <f t="shared" si="17"/>
        <v>2302002100</v>
      </c>
      <c r="N687" t="str">
        <f t="shared" si="16"/>
        <v>Employment</v>
      </c>
    </row>
    <row r="688" spans="11:14" x14ac:dyDescent="0.3">
      <c r="K688">
        <v>24031</v>
      </c>
      <c r="L688" s="130" t="s">
        <v>217</v>
      </c>
      <c r="M688" s="130">
        <f t="shared" si="17"/>
        <v>2302002100</v>
      </c>
      <c r="N688" t="str">
        <f t="shared" si="16"/>
        <v>Employment</v>
      </c>
    </row>
    <row r="689" spans="11:14" x14ac:dyDescent="0.3">
      <c r="K689">
        <v>24031</v>
      </c>
      <c r="L689" s="130" t="s">
        <v>217</v>
      </c>
      <c r="M689" s="130">
        <f t="shared" si="17"/>
        <v>2302002100</v>
      </c>
      <c r="N689" t="str">
        <f t="shared" si="16"/>
        <v>Employment</v>
      </c>
    </row>
    <row r="690" spans="11:14" x14ac:dyDescent="0.3">
      <c r="K690">
        <v>24031</v>
      </c>
      <c r="L690" s="130" t="s">
        <v>217</v>
      </c>
      <c r="M690" s="130">
        <f t="shared" si="17"/>
        <v>2302002100</v>
      </c>
      <c r="N690" t="str">
        <f t="shared" si="16"/>
        <v>Employment</v>
      </c>
    </row>
    <row r="691" spans="11:14" x14ac:dyDescent="0.3">
      <c r="K691">
        <v>24031</v>
      </c>
      <c r="L691" s="130" t="s">
        <v>217</v>
      </c>
      <c r="M691" s="130">
        <f t="shared" si="17"/>
        <v>2302002100</v>
      </c>
      <c r="N691" t="str">
        <f t="shared" si="16"/>
        <v>Employment</v>
      </c>
    </row>
    <row r="692" spans="11:14" x14ac:dyDescent="0.3">
      <c r="K692">
        <v>24031</v>
      </c>
      <c r="L692" s="130" t="s">
        <v>217</v>
      </c>
      <c r="M692" s="130">
        <f t="shared" si="17"/>
        <v>2302002100</v>
      </c>
      <c r="N692" t="str">
        <f t="shared" si="16"/>
        <v>Employment</v>
      </c>
    </row>
    <row r="693" spans="11:14" x14ac:dyDescent="0.3">
      <c r="K693">
        <v>24031</v>
      </c>
      <c r="L693" s="130" t="s">
        <v>217</v>
      </c>
      <c r="M693" s="130">
        <f t="shared" si="17"/>
        <v>2302002100</v>
      </c>
      <c r="N693" t="str">
        <f t="shared" si="16"/>
        <v>Employment</v>
      </c>
    </row>
    <row r="694" spans="11:14" x14ac:dyDescent="0.3">
      <c r="K694">
        <v>24031</v>
      </c>
      <c r="L694" s="130" t="s">
        <v>217</v>
      </c>
      <c r="M694" s="130">
        <f t="shared" si="17"/>
        <v>2302002100</v>
      </c>
      <c r="N694" t="str">
        <f t="shared" si="16"/>
        <v>Employment</v>
      </c>
    </row>
    <row r="695" spans="11:14" x14ac:dyDescent="0.3">
      <c r="K695">
        <v>24031</v>
      </c>
      <c r="L695" s="130" t="s">
        <v>217</v>
      </c>
      <c r="M695" s="130">
        <f t="shared" si="17"/>
        <v>2302002100</v>
      </c>
      <c r="N695" t="str">
        <f t="shared" si="16"/>
        <v>Employment</v>
      </c>
    </row>
    <row r="696" spans="11:14" x14ac:dyDescent="0.3">
      <c r="K696">
        <v>24031</v>
      </c>
      <c r="L696" s="130" t="s">
        <v>217</v>
      </c>
      <c r="M696" s="130">
        <f t="shared" si="17"/>
        <v>2302002100</v>
      </c>
      <c r="N696" t="str">
        <f t="shared" si="16"/>
        <v>Employment</v>
      </c>
    </row>
    <row r="697" spans="11:14" x14ac:dyDescent="0.3">
      <c r="K697">
        <v>24031</v>
      </c>
      <c r="L697" s="130" t="s">
        <v>217</v>
      </c>
      <c r="M697" s="130">
        <f t="shared" si="17"/>
        <v>2302002100</v>
      </c>
      <c r="N697" t="str">
        <f t="shared" si="16"/>
        <v>Employment</v>
      </c>
    </row>
    <row r="698" spans="11:14" x14ac:dyDescent="0.3">
      <c r="K698">
        <v>24031</v>
      </c>
      <c r="L698" s="130" t="s">
        <v>217</v>
      </c>
      <c r="M698" s="130">
        <f t="shared" si="17"/>
        <v>2302002100</v>
      </c>
      <c r="N698" t="str">
        <f t="shared" si="16"/>
        <v>Employment</v>
      </c>
    </row>
    <row r="699" spans="11:14" x14ac:dyDescent="0.3">
      <c r="L699" s="133" t="s">
        <v>3009</v>
      </c>
      <c r="M699" s="130">
        <f t="shared" si="17"/>
        <v>2302002100</v>
      </c>
      <c r="N699" t="str">
        <f t="shared" si="16"/>
        <v>Employment</v>
      </c>
    </row>
    <row r="700" spans="11:14" x14ac:dyDescent="0.3">
      <c r="K700">
        <v>24033</v>
      </c>
      <c r="L700" s="129" t="s">
        <v>218</v>
      </c>
      <c r="M700" s="130">
        <f t="shared" si="17"/>
        <v>2302002100</v>
      </c>
      <c r="N700" t="str">
        <f t="shared" si="16"/>
        <v>Employment</v>
      </c>
    </row>
    <row r="701" spans="11:14" x14ac:dyDescent="0.3">
      <c r="K701">
        <v>24033</v>
      </c>
      <c r="L701" s="129" t="s">
        <v>218</v>
      </c>
      <c r="M701" s="130">
        <f t="shared" si="17"/>
        <v>2302002100</v>
      </c>
      <c r="N701" t="str">
        <f t="shared" si="16"/>
        <v>Employment</v>
      </c>
    </row>
    <row r="702" spans="11:14" x14ac:dyDescent="0.3">
      <c r="K702">
        <v>24033</v>
      </c>
      <c r="L702" s="129" t="s">
        <v>218</v>
      </c>
      <c r="M702" s="130">
        <f t="shared" si="17"/>
        <v>2302002100</v>
      </c>
      <c r="N702" t="str">
        <f t="shared" si="16"/>
        <v>Employment</v>
      </c>
    </row>
    <row r="703" spans="11:14" x14ac:dyDescent="0.3">
      <c r="K703">
        <v>24033</v>
      </c>
      <c r="L703" s="129" t="s">
        <v>218</v>
      </c>
      <c r="M703" s="130">
        <f t="shared" si="17"/>
        <v>2302002100</v>
      </c>
      <c r="N703" t="str">
        <f t="shared" si="16"/>
        <v>Employment</v>
      </c>
    </row>
    <row r="704" spans="11:14" x14ac:dyDescent="0.3">
      <c r="K704">
        <v>24033</v>
      </c>
      <c r="L704" s="129" t="s">
        <v>218</v>
      </c>
      <c r="M704" s="130">
        <f t="shared" si="17"/>
        <v>2302002100</v>
      </c>
      <c r="N704" t="str">
        <f t="shared" si="16"/>
        <v>Employment</v>
      </c>
    </row>
    <row r="705" spans="11:14" x14ac:dyDescent="0.3">
      <c r="K705">
        <v>24033</v>
      </c>
      <c r="L705" s="129" t="s">
        <v>218</v>
      </c>
      <c r="M705" s="130">
        <f t="shared" si="17"/>
        <v>2302002100</v>
      </c>
      <c r="N705" t="str">
        <f t="shared" si="16"/>
        <v>Employment</v>
      </c>
    </row>
    <row r="706" spans="11:14" x14ac:dyDescent="0.3">
      <c r="K706">
        <v>24033</v>
      </c>
      <c r="L706" s="129" t="s">
        <v>218</v>
      </c>
      <c r="M706" s="130">
        <f t="shared" si="17"/>
        <v>2302002100</v>
      </c>
      <c r="N706" t="str">
        <f t="shared" si="16"/>
        <v>Employment</v>
      </c>
    </row>
    <row r="707" spans="11:14" x14ac:dyDescent="0.3">
      <c r="K707">
        <v>24033</v>
      </c>
      <c r="L707" s="129" t="s">
        <v>218</v>
      </c>
      <c r="M707" s="130">
        <f t="shared" si="17"/>
        <v>2302002100</v>
      </c>
      <c r="N707" t="str">
        <f t="shared" ref="N707:N770" si="18">VLOOKUP(M707,$A$1:$B$175,2,FALSE)</f>
        <v>Employment</v>
      </c>
    </row>
    <row r="708" spans="11:14" x14ac:dyDescent="0.3">
      <c r="K708">
        <v>24033</v>
      </c>
      <c r="L708" s="129" t="s">
        <v>218</v>
      </c>
      <c r="M708" s="130">
        <f t="shared" si="17"/>
        <v>2302002100</v>
      </c>
      <c r="N708" t="str">
        <f t="shared" si="18"/>
        <v>Employment</v>
      </c>
    </row>
    <row r="709" spans="11:14" x14ac:dyDescent="0.3">
      <c r="K709">
        <v>24033</v>
      </c>
      <c r="L709" s="129" t="s">
        <v>218</v>
      </c>
      <c r="M709" s="130">
        <f t="shared" si="17"/>
        <v>2302002100</v>
      </c>
      <c r="N709" t="str">
        <f t="shared" si="18"/>
        <v>Employment</v>
      </c>
    </row>
    <row r="710" spans="11:14" x14ac:dyDescent="0.3">
      <c r="K710">
        <v>24033</v>
      </c>
      <c r="L710" s="129" t="s">
        <v>218</v>
      </c>
      <c r="M710" s="130">
        <f t="shared" si="17"/>
        <v>2302002100</v>
      </c>
      <c r="N710" t="str">
        <f t="shared" si="18"/>
        <v>Employment</v>
      </c>
    </row>
    <row r="711" spans="11:14" x14ac:dyDescent="0.3">
      <c r="K711">
        <v>24033</v>
      </c>
      <c r="L711" s="129" t="s">
        <v>218</v>
      </c>
      <c r="M711" s="130">
        <f t="shared" si="17"/>
        <v>2302002100</v>
      </c>
      <c r="N711" t="str">
        <f t="shared" si="18"/>
        <v>Employment</v>
      </c>
    </row>
    <row r="712" spans="11:14" x14ac:dyDescent="0.3">
      <c r="K712">
        <v>24033</v>
      </c>
      <c r="L712" s="129" t="s">
        <v>218</v>
      </c>
      <c r="M712" s="130">
        <f t="shared" si="17"/>
        <v>2302002100</v>
      </c>
      <c r="N712" t="str">
        <f t="shared" si="18"/>
        <v>Employment</v>
      </c>
    </row>
    <row r="713" spans="11:14" x14ac:dyDescent="0.3">
      <c r="K713">
        <v>24033</v>
      </c>
      <c r="L713" s="129" t="s">
        <v>218</v>
      </c>
      <c r="M713" s="130">
        <f t="shared" si="17"/>
        <v>2302002100</v>
      </c>
      <c r="N713" t="str">
        <f t="shared" si="18"/>
        <v>Employment</v>
      </c>
    </row>
    <row r="714" spans="11:14" x14ac:dyDescent="0.3">
      <c r="K714">
        <v>24033</v>
      </c>
      <c r="L714" s="129" t="s">
        <v>218</v>
      </c>
      <c r="M714" s="130">
        <f t="shared" ref="M714:M777" si="19">VALUE(2302002100)</f>
        <v>2302002100</v>
      </c>
      <c r="N714" t="str">
        <f t="shared" si="18"/>
        <v>Employment</v>
      </c>
    </row>
    <row r="715" spans="11:14" x14ac:dyDescent="0.3">
      <c r="K715">
        <v>24033</v>
      </c>
      <c r="L715" s="129" t="s">
        <v>218</v>
      </c>
      <c r="M715" s="130">
        <f t="shared" si="19"/>
        <v>2302002100</v>
      </c>
      <c r="N715" t="str">
        <f t="shared" si="18"/>
        <v>Employment</v>
      </c>
    </row>
    <row r="716" spans="11:14" x14ac:dyDescent="0.3">
      <c r="K716">
        <v>24033</v>
      </c>
      <c r="L716" s="129" t="s">
        <v>218</v>
      </c>
      <c r="M716" s="130">
        <f t="shared" si="19"/>
        <v>2302002100</v>
      </c>
      <c r="N716" t="str">
        <f t="shared" si="18"/>
        <v>Employment</v>
      </c>
    </row>
    <row r="717" spans="11:14" x14ac:dyDescent="0.3">
      <c r="K717">
        <v>24033</v>
      </c>
      <c r="L717" s="129" t="s">
        <v>218</v>
      </c>
      <c r="M717" s="130">
        <f t="shared" si="19"/>
        <v>2302002100</v>
      </c>
      <c r="N717" t="str">
        <f t="shared" si="18"/>
        <v>Employment</v>
      </c>
    </row>
    <row r="718" spans="11:14" x14ac:dyDescent="0.3">
      <c r="K718">
        <v>24033</v>
      </c>
      <c r="L718" s="129" t="s">
        <v>218</v>
      </c>
      <c r="M718" s="130">
        <f t="shared" si="19"/>
        <v>2302002100</v>
      </c>
      <c r="N718" t="str">
        <f t="shared" si="18"/>
        <v>Employment</v>
      </c>
    </row>
    <row r="719" spans="11:14" x14ac:dyDescent="0.3">
      <c r="K719">
        <v>24033</v>
      </c>
      <c r="L719" s="129" t="s">
        <v>218</v>
      </c>
      <c r="M719" s="130">
        <f t="shared" si="19"/>
        <v>2302002100</v>
      </c>
      <c r="N719" t="str">
        <f t="shared" si="18"/>
        <v>Employment</v>
      </c>
    </row>
    <row r="720" spans="11:14" x14ac:dyDescent="0.3">
      <c r="K720">
        <v>24033</v>
      </c>
      <c r="L720" s="129" t="s">
        <v>218</v>
      </c>
      <c r="M720" s="130">
        <f t="shared" si="19"/>
        <v>2302002100</v>
      </c>
      <c r="N720" t="str">
        <f t="shared" si="18"/>
        <v>Employment</v>
      </c>
    </row>
    <row r="721" spans="11:14" x14ac:dyDescent="0.3">
      <c r="K721">
        <v>24033</v>
      </c>
      <c r="L721" s="129" t="s">
        <v>218</v>
      </c>
      <c r="M721" s="130">
        <f t="shared" si="19"/>
        <v>2302002100</v>
      </c>
      <c r="N721" t="str">
        <f t="shared" si="18"/>
        <v>Employment</v>
      </c>
    </row>
    <row r="722" spans="11:14" x14ac:dyDescent="0.3">
      <c r="K722">
        <v>24033</v>
      </c>
      <c r="L722" s="129" t="s">
        <v>218</v>
      </c>
      <c r="M722" s="130">
        <f t="shared" si="19"/>
        <v>2302002100</v>
      </c>
      <c r="N722" t="str">
        <f t="shared" si="18"/>
        <v>Employment</v>
      </c>
    </row>
    <row r="723" spans="11:14" x14ac:dyDescent="0.3">
      <c r="K723">
        <v>24033</v>
      </c>
      <c r="L723" s="129" t="s">
        <v>218</v>
      </c>
      <c r="M723" s="130">
        <f t="shared" si="19"/>
        <v>2302002100</v>
      </c>
      <c r="N723" t="str">
        <f t="shared" si="18"/>
        <v>Employment</v>
      </c>
    </row>
    <row r="724" spans="11:14" x14ac:dyDescent="0.3">
      <c r="K724">
        <v>24033</v>
      </c>
      <c r="L724" s="129" t="s">
        <v>218</v>
      </c>
      <c r="M724" s="130">
        <f t="shared" si="19"/>
        <v>2302002100</v>
      </c>
      <c r="N724" t="str">
        <f t="shared" si="18"/>
        <v>Employment</v>
      </c>
    </row>
    <row r="725" spans="11:14" x14ac:dyDescent="0.3">
      <c r="K725">
        <v>24033</v>
      </c>
      <c r="L725" s="129" t="s">
        <v>218</v>
      </c>
      <c r="M725" s="130">
        <f t="shared" si="19"/>
        <v>2302002100</v>
      </c>
      <c r="N725" t="str">
        <f t="shared" si="18"/>
        <v>Employment</v>
      </c>
    </row>
    <row r="726" spans="11:14" x14ac:dyDescent="0.3">
      <c r="K726">
        <v>24033</v>
      </c>
      <c r="L726" s="129" t="s">
        <v>218</v>
      </c>
      <c r="M726" s="130">
        <f t="shared" si="19"/>
        <v>2302002100</v>
      </c>
      <c r="N726" t="str">
        <f t="shared" si="18"/>
        <v>Employment</v>
      </c>
    </row>
    <row r="727" spans="11:14" x14ac:dyDescent="0.3">
      <c r="K727">
        <v>24033</v>
      </c>
      <c r="L727" s="129" t="s">
        <v>218</v>
      </c>
      <c r="M727" s="130">
        <f t="shared" si="19"/>
        <v>2302002100</v>
      </c>
      <c r="N727" t="str">
        <f t="shared" si="18"/>
        <v>Employment</v>
      </c>
    </row>
    <row r="728" spans="11:14" x14ac:dyDescent="0.3">
      <c r="K728">
        <v>24033</v>
      </c>
      <c r="L728" s="129" t="s">
        <v>218</v>
      </c>
      <c r="M728" s="130">
        <f t="shared" si="19"/>
        <v>2302002100</v>
      </c>
      <c r="N728" t="str">
        <f t="shared" si="18"/>
        <v>Employment</v>
      </c>
    </row>
    <row r="729" spans="11:14" x14ac:dyDescent="0.3">
      <c r="K729">
        <v>24033</v>
      </c>
      <c r="L729" s="129" t="s">
        <v>218</v>
      </c>
      <c r="M729" s="130">
        <f t="shared" si="19"/>
        <v>2302002100</v>
      </c>
      <c r="N729" t="str">
        <f t="shared" si="18"/>
        <v>Employment</v>
      </c>
    </row>
    <row r="730" spans="11:14" x14ac:dyDescent="0.3">
      <c r="K730">
        <v>24033</v>
      </c>
      <c r="L730" s="129" t="s">
        <v>218</v>
      </c>
      <c r="M730" s="130">
        <f t="shared" si="19"/>
        <v>2302002100</v>
      </c>
      <c r="N730" t="str">
        <f t="shared" si="18"/>
        <v>Employment</v>
      </c>
    </row>
    <row r="731" spans="11:14" x14ac:dyDescent="0.3">
      <c r="K731">
        <v>24033</v>
      </c>
      <c r="L731" s="129" t="s">
        <v>218</v>
      </c>
      <c r="M731" s="130">
        <f t="shared" si="19"/>
        <v>2302002100</v>
      </c>
      <c r="N731" t="str">
        <f t="shared" si="18"/>
        <v>Employment</v>
      </c>
    </row>
    <row r="732" spans="11:14" x14ac:dyDescent="0.3">
      <c r="K732">
        <v>24033</v>
      </c>
      <c r="L732" s="129" t="s">
        <v>218</v>
      </c>
      <c r="M732" s="130">
        <f t="shared" si="19"/>
        <v>2302002100</v>
      </c>
      <c r="N732" t="str">
        <f t="shared" si="18"/>
        <v>Employment</v>
      </c>
    </row>
    <row r="733" spans="11:14" x14ac:dyDescent="0.3">
      <c r="K733">
        <v>24033</v>
      </c>
      <c r="L733" s="129" t="s">
        <v>218</v>
      </c>
      <c r="M733" s="130">
        <f t="shared" si="19"/>
        <v>2302002100</v>
      </c>
      <c r="N733" t="str">
        <f t="shared" si="18"/>
        <v>Employment</v>
      </c>
    </row>
    <row r="734" spans="11:14" x14ac:dyDescent="0.3">
      <c r="K734">
        <v>24033</v>
      </c>
      <c r="L734" s="129" t="s">
        <v>218</v>
      </c>
      <c r="M734" s="130">
        <f t="shared" si="19"/>
        <v>2302002100</v>
      </c>
      <c r="N734" t="str">
        <f t="shared" si="18"/>
        <v>Employment</v>
      </c>
    </row>
    <row r="735" spans="11:14" x14ac:dyDescent="0.3">
      <c r="K735">
        <v>24033</v>
      </c>
      <c r="L735" s="129" t="s">
        <v>218</v>
      </c>
      <c r="M735" s="130">
        <f t="shared" si="19"/>
        <v>2302002100</v>
      </c>
      <c r="N735" t="str">
        <f t="shared" si="18"/>
        <v>Employment</v>
      </c>
    </row>
    <row r="736" spans="11:14" x14ac:dyDescent="0.3">
      <c r="K736">
        <v>24033</v>
      </c>
      <c r="L736" s="129" t="s">
        <v>218</v>
      </c>
      <c r="M736" s="130">
        <f t="shared" si="19"/>
        <v>2302002100</v>
      </c>
      <c r="N736" t="str">
        <f t="shared" si="18"/>
        <v>Employment</v>
      </c>
    </row>
    <row r="737" spans="11:14" x14ac:dyDescent="0.3">
      <c r="K737">
        <v>24033</v>
      </c>
      <c r="L737" s="129" t="s">
        <v>218</v>
      </c>
      <c r="M737" s="130">
        <f t="shared" si="19"/>
        <v>2302002100</v>
      </c>
      <c r="N737" t="str">
        <f t="shared" si="18"/>
        <v>Employment</v>
      </c>
    </row>
    <row r="738" spans="11:14" x14ac:dyDescent="0.3">
      <c r="K738">
        <v>24033</v>
      </c>
      <c r="L738" s="129" t="s">
        <v>218</v>
      </c>
      <c r="M738" s="130">
        <f t="shared" si="19"/>
        <v>2302002100</v>
      </c>
      <c r="N738" t="str">
        <f t="shared" si="18"/>
        <v>Employment</v>
      </c>
    </row>
    <row r="739" spans="11:14" x14ac:dyDescent="0.3">
      <c r="K739">
        <v>24033</v>
      </c>
      <c r="L739" s="129" t="s">
        <v>218</v>
      </c>
      <c r="M739" s="130">
        <f t="shared" si="19"/>
        <v>2302002100</v>
      </c>
      <c r="N739" t="str">
        <f t="shared" si="18"/>
        <v>Employment</v>
      </c>
    </row>
    <row r="740" spans="11:14" x14ac:dyDescent="0.3">
      <c r="K740">
        <v>24033</v>
      </c>
      <c r="L740" s="129" t="s">
        <v>218</v>
      </c>
      <c r="M740" s="130">
        <f t="shared" si="19"/>
        <v>2302002100</v>
      </c>
      <c r="N740" t="str">
        <f t="shared" si="18"/>
        <v>Employment</v>
      </c>
    </row>
    <row r="741" spans="11:14" x14ac:dyDescent="0.3">
      <c r="K741">
        <v>24033</v>
      </c>
      <c r="L741" s="129" t="s">
        <v>218</v>
      </c>
      <c r="M741" s="130">
        <f t="shared" si="19"/>
        <v>2302002100</v>
      </c>
      <c r="N741" t="str">
        <f t="shared" si="18"/>
        <v>Employment</v>
      </c>
    </row>
    <row r="742" spans="11:14" x14ac:dyDescent="0.3">
      <c r="K742">
        <v>24033</v>
      </c>
      <c r="L742" s="129" t="s">
        <v>218</v>
      </c>
      <c r="M742" s="130">
        <f t="shared" si="19"/>
        <v>2302002100</v>
      </c>
      <c r="N742" t="str">
        <f t="shared" si="18"/>
        <v>Employment</v>
      </c>
    </row>
    <row r="743" spans="11:14" x14ac:dyDescent="0.3">
      <c r="K743">
        <v>24033</v>
      </c>
      <c r="L743" s="129" t="s">
        <v>218</v>
      </c>
      <c r="M743" s="130">
        <f t="shared" si="19"/>
        <v>2302002100</v>
      </c>
      <c r="N743" t="str">
        <f t="shared" si="18"/>
        <v>Employment</v>
      </c>
    </row>
    <row r="744" spans="11:14" x14ac:dyDescent="0.3">
      <c r="K744">
        <v>24033</v>
      </c>
      <c r="L744" s="129" t="s">
        <v>218</v>
      </c>
      <c r="M744" s="130">
        <f t="shared" si="19"/>
        <v>2302002100</v>
      </c>
      <c r="N744" t="str">
        <f t="shared" si="18"/>
        <v>Employment</v>
      </c>
    </row>
    <row r="745" spans="11:14" x14ac:dyDescent="0.3">
      <c r="K745">
        <v>24033</v>
      </c>
      <c r="L745" s="129" t="s">
        <v>218</v>
      </c>
      <c r="M745" s="130">
        <f t="shared" si="19"/>
        <v>2302002100</v>
      </c>
      <c r="N745" t="str">
        <f t="shared" si="18"/>
        <v>Employment</v>
      </c>
    </row>
    <row r="746" spans="11:14" x14ac:dyDescent="0.3">
      <c r="K746">
        <v>24033</v>
      </c>
      <c r="L746" s="129" t="s">
        <v>218</v>
      </c>
      <c r="M746" s="130">
        <f t="shared" si="19"/>
        <v>2302002100</v>
      </c>
      <c r="N746" t="str">
        <f t="shared" si="18"/>
        <v>Employment</v>
      </c>
    </row>
    <row r="747" spans="11:14" x14ac:dyDescent="0.3">
      <c r="K747">
        <v>24033</v>
      </c>
      <c r="L747" s="129" t="s">
        <v>218</v>
      </c>
      <c r="M747" s="130">
        <f t="shared" si="19"/>
        <v>2302002100</v>
      </c>
      <c r="N747" t="str">
        <f t="shared" si="18"/>
        <v>Employment</v>
      </c>
    </row>
    <row r="748" spans="11:14" x14ac:dyDescent="0.3">
      <c r="K748">
        <v>24033</v>
      </c>
      <c r="L748" s="129" t="s">
        <v>218</v>
      </c>
      <c r="M748" s="130">
        <f t="shared" si="19"/>
        <v>2302002100</v>
      </c>
      <c r="N748" t="str">
        <f t="shared" si="18"/>
        <v>Employment</v>
      </c>
    </row>
    <row r="749" spans="11:14" x14ac:dyDescent="0.3">
      <c r="K749">
        <v>24033</v>
      </c>
      <c r="L749" s="129" t="s">
        <v>218</v>
      </c>
      <c r="M749" s="130">
        <f t="shared" si="19"/>
        <v>2302002100</v>
      </c>
      <c r="N749" t="str">
        <f t="shared" si="18"/>
        <v>Employment</v>
      </c>
    </row>
    <row r="750" spans="11:14" x14ac:dyDescent="0.3">
      <c r="K750">
        <v>24033</v>
      </c>
      <c r="L750" s="129" t="s">
        <v>218</v>
      </c>
      <c r="M750" s="130">
        <f t="shared" si="19"/>
        <v>2302002100</v>
      </c>
      <c r="N750" t="str">
        <f t="shared" si="18"/>
        <v>Employment</v>
      </c>
    </row>
    <row r="751" spans="11:14" x14ac:dyDescent="0.3">
      <c r="K751">
        <v>24033</v>
      </c>
      <c r="L751" s="129" t="s">
        <v>218</v>
      </c>
      <c r="M751" s="130">
        <f t="shared" si="19"/>
        <v>2302002100</v>
      </c>
      <c r="N751" t="str">
        <f t="shared" si="18"/>
        <v>Employment</v>
      </c>
    </row>
    <row r="752" spans="11:14" x14ac:dyDescent="0.3">
      <c r="K752">
        <v>24033</v>
      </c>
      <c r="L752" s="129" t="s">
        <v>218</v>
      </c>
      <c r="M752" s="130">
        <f t="shared" si="19"/>
        <v>2302002100</v>
      </c>
      <c r="N752" t="str">
        <f t="shared" si="18"/>
        <v>Employment</v>
      </c>
    </row>
    <row r="753" spans="11:14" x14ac:dyDescent="0.3">
      <c r="K753">
        <v>24033</v>
      </c>
      <c r="L753" s="129" t="s">
        <v>218</v>
      </c>
      <c r="M753" s="130">
        <f t="shared" si="19"/>
        <v>2302002100</v>
      </c>
      <c r="N753" t="str">
        <f t="shared" si="18"/>
        <v>Employment</v>
      </c>
    </row>
    <row r="754" spans="11:14" x14ac:dyDescent="0.3">
      <c r="K754">
        <v>24033</v>
      </c>
      <c r="L754" s="129" t="s">
        <v>218</v>
      </c>
      <c r="M754" s="130">
        <f t="shared" si="19"/>
        <v>2302002100</v>
      </c>
      <c r="N754" t="str">
        <f t="shared" si="18"/>
        <v>Employment</v>
      </c>
    </row>
    <row r="755" spans="11:14" x14ac:dyDescent="0.3">
      <c r="K755">
        <v>24033</v>
      </c>
      <c r="L755" s="129" t="s">
        <v>218</v>
      </c>
      <c r="M755" s="130">
        <f t="shared" si="19"/>
        <v>2302002100</v>
      </c>
      <c r="N755" t="str">
        <f t="shared" si="18"/>
        <v>Employment</v>
      </c>
    </row>
    <row r="756" spans="11:14" x14ac:dyDescent="0.3">
      <c r="K756">
        <v>24033</v>
      </c>
      <c r="L756" s="129" t="s">
        <v>218</v>
      </c>
      <c r="M756" s="130">
        <f t="shared" si="19"/>
        <v>2302002100</v>
      </c>
      <c r="N756" t="str">
        <f t="shared" si="18"/>
        <v>Employment</v>
      </c>
    </row>
    <row r="757" spans="11:14" x14ac:dyDescent="0.3">
      <c r="K757">
        <v>24033</v>
      </c>
      <c r="L757" s="129" t="s">
        <v>218</v>
      </c>
      <c r="M757" s="130">
        <f t="shared" si="19"/>
        <v>2302002100</v>
      </c>
      <c r="N757" t="str">
        <f t="shared" si="18"/>
        <v>Employment</v>
      </c>
    </row>
    <row r="758" spans="11:14" x14ac:dyDescent="0.3">
      <c r="K758">
        <v>24033</v>
      </c>
      <c r="L758" s="129" t="s">
        <v>218</v>
      </c>
      <c r="M758" s="130">
        <f t="shared" si="19"/>
        <v>2302002100</v>
      </c>
      <c r="N758" t="str">
        <f t="shared" si="18"/>
        <v>Employment</v>
      </c>
    </row>
    <row r="759" spans="11:14" x14ac:dyDescent="0.3">
      <c r="K759">
        <v>24033</v>
      </c>
      <c r="L759" s="129" t="s">
        <v>218</v>
      </c>
      <c r="M759" s="130">
        <f t="shared" si="19"/>
        <v>2302002100</v>
      </c>
      <c r="N759" t="str">
        <f t="shared" si="18"/>
        <v>Employment</v>
      </c>
    </row>
    <row r="760" spans="11:14" x14ac:dyDescent="0.3">
      <c r="K760">
        <v>24033</v>
      </c>
      <c r="L760" s="129" t="s">
        <v>218</v>
      </c>
      <c r="M760" s="130">
        <f t="shared" si="19"/>
        <v>2302002100</v>
      </c>
      <c r="N760" t="str">
        <f t="shared" si="18"/>
        <v>Employment</v>
      </c>
    </row>
    <row r="761" spans="11:14" x14ac:dyDescent="0.3">
      <c r="K761">
        <v>24033</v>
      </c>
      <c r="L761" s="129" t="s">
        <v>218</v>
      </c>
      <c r="M761" s="130">
        <f t="shared" si="19"/>
        <v>2302002100</v>
      </c>
      <c r="N761" t="str">
        <f t="shared" si="18"/>
        <v>Employment</v>
      </c>
    </row>
    <row r="762" spans="11:14" x14ac:dyDescent="0.3">
      <c r="K762">
        <v>24033</v>
      </c>
      <c r="L762" s="129" t="s">
        <v>218</v>
      </c>
      <c r="M762" s="130">
        <f t="shared" si="19"/>
        <v>2302002100</v>
      </c>
      <c r="N762" t="str">
        <f t="shared" si="18"/>
        <v>Employment</v>
      </c>
    </row>
    <row r="763" spans="11:14" x14ac:dyDescent="0.3">
      <c r="K763">
        <v>24033</v>
      </c>
      <c r="L763" s="129" t="s">
        <v>218</v>
      </c>
      <c r="M763" s="130">
        <f t="shared" si="19"/>
        <v>2302002100</v>
      </c>
      <c r="N763" t="str">
        <f t="shared" si="18"/>
        <v>Employment</v>
      </c>
    </row>
    <row r="764" spans="11:14" x14ac:dyDescent="0.3">
      <c r="K764">
        <v>24033</v>
      </c>
      <c r="L764" s="129" t="s">
        <v>218</v>
      </c>
      <c r="M764" s="130">
        <f t="shared" si="19"/>
        <v>2302002100</v>
      </c>
      <c r="N764" t="str">
        <f t="shared" si="18"/>
        <v>Employment</v>
      </c>
    </row>
    <row r="765" spans="11:14" x14ac:dyDescent="0.3">
      <c r="K765">
        <v>24033</v>
      </c>
      <c r="L765" s="129" t="s">
        <v>218</v>
      </c>
      <c r="M765" s="130">
        <f t="shared" si="19"/>
        <v>2302002100</v>
      </c>
      <c r="N765" t="str">
        <f t="shared" si="18"/>
        <v>Employment</v>
      </c>
    </row>
    <row r="766" spans="11:14" x14ac:dyDescent="0.3">
      <c r="K766">
        <v>24033</v>
      </c>
      <c r="L766" s="129" t="s">
        <v>218</v>
      </c>
      <c r="M766" s="130">
        <f t="shared" si="19"/>
        <v>2302002100</v>
      </c>
      <c r="N766" t="str">
        <f t="shared" si="18"/>
        <v>Employment</v>
      </c>
    </row>
    <row r="767" spans="11:14" x14ac:dyDescent="0.3">
      <c r="K767">
        <v>24033</v>
      </c>
      <c r="L767" s="129" t="s">
        <v>218</v>
      </c>
      <c r="M767" s="130">
        <f t="shared" si="19"/>
        <v>2302002100</v>
      </c>
      <c r="N767" t="str">
        <f t="shared" si="18"/>
        <v>Employment</v>
      </c>
    </row>
    <row r="768" spans="11:14" x14ac:dyDescent="0.3">
      <c r="K768">
        <v>24033</v>
      </c>
      <c r="L768" s="129" t="s">
        <v>218</v>
      </c>
      <c r="M768" s="130">
        <f t="shared" si="19"/>
        <v>2302002100</v>
      </c>
      <c r="N768" t="str">
        <f t="shared" si="18"/>
        <v>Employment</v>
      </c>
    </row>
    <row r="769" spans="11:14" x14ac:dyDescent="0.3">
      <c r="K769">
        <v>24033</v>
      </c>
      <c r="L769" s="129" t="s">
        <v>218</v>
      </c>
      <c r="M769" s="130">
        <f t="shared" si="19"/>
        <v>2302002100</v>
      </c>
      <c r="N769" t="str">
        <f t="shared" si="18"/>
        <v>Employment</v>
      </c>
    </row>
    <row r="770" spans="11:14" x14ac:dyDescent="0.3">
      <c r="K770">
        <v>24033</v>
      </c>
      <c r="L770" s="129" t="s">
        <v>218</v>
      </c>
      <c r="M770" s="130">
        <f t="shared" si="19"/>
        <v>2302002100</v>
      </c>
      <c r="N770" t="str">
        <f t="shared" si="18"/>
        <v>Employment</v>
      </c>
    </row>
    <row r="771" spans="11:14" x14ac:dyDescent="0.3">
      <c r="K771">
        <v>24033</v>
      </c>
      <c r="L771" s="129" t="s">
        <v>218</v>
      </c>
      <c r="M771" s="130">
        <f t="shared" si="19"/>
        <v>2302002100</v>
      </c>
      <c r="N771" t="str">
        <f t="shared" ref="N771:N813" si="20">VLOOKUP(M771,$A$1:$B$175,2,FALSE)</f>
        <v>Employment</v>
      </c>
    </row>
    <row r="772" spans="11:14" x14ac:dyDescent="0.3">
      <c r="K772">
        <v>24033</v>
      </c>
      <c r="L772" s="129" t="s">
        <v>218</v>
      </c>
      <c r="M772" s="130">
        <f t="shared" si="19"/>
        <v>2302002100</v>
      </c>
      <c r="N772" t="str">
        <f t="shared" si="20"/>
        <v>Employment</v>
      </c>
    </row>
    <row r="773" spans="11:14" x14ac:dyDescent="0.3">
      <c r="K773">
        <v>24033</v>
      </c>
      <c r="L773" s="129" t="s">
        <v>218</v>
      </c>
      <c r="M773" s="130">
        <f t="shared" si="19"/>
        <v>2302002100</v>
      </c>
      <c r="N773" t="str">
        <f t="shared" si="20"/>
        <v>Employment</v>
      </c>
    </row>
    <row r="774" spans="11:14" x14ac:dyDescent="0.3">
      <c r="K774">
        <v>24033</v>
      </c>
      <c r="L774" s="129" t="s">
        <v>218</v>
      </c>
      <c r="M774" s="130">
        <f t="shared" si="19"/>
        <v>2302002100</v>
      </c>
      <c r="N774" t="str">
        <f t="shared" si="20"/>
        <v>Employment</v>
      </c>
    </row>
    <row r="775" spans="11:14" x14ac:dyDescent="0.3">
      <c r="K775">
        <v>24033</v>
      </c>
      <c r="L775" s="129" t="s">
        <v>218</v>
      </c>
      <c r="M775" s="130">
        <f t="shared" si="19"/>
        <v>2302002100</v>
      </c>
      <c r="N775" t="str">
        <f t="shared" si="20"/>
        <v>Employment</v>
      </c>
    </row>
    <row r="776" spans="11:14" x14ac:dyDescent="0.3">
      <c r="K776">
        <v>24033</v>
      </c>
      <c r="L776" s="129" t="s">
        <v>218</v>
      </c>
      <c r="M776" s="130">
        <f t="shared" si="19"/>
        <v>2302002100</v>
      </c>
      <c r="N776" t="str">
        <f t="shared" si="20"/>
        <v>Employment</v>
      </c>
    </row>
    <row r="777" spans="11:14" x14ac:dyDescent="0.3">
      <c r="K777">
        <v>24033</v>
      </c>
      <c r="L777" s="129" t="s">
        <v>218</v>
      </c>
      <c r="M777" s="130">
        <f t="shared" si="19"/>
        <v>2302002100</v>
      </c>
      <c r="N777" t="str">
        <f t="shared" si="20"/>
        <v>Employment</v>
      </c>
    </row>
    <row r="778" spans="11:14" x14ac:dyDescent="0.3">
      <c r="K778">
        <v>24033</v>
      </c>
      <c r="L778" s="129" t="s">
        <v>218</v>
      </c>
      <c r="M778" s="130">
        <f t="shared" ref="M778:M813" si="21">VALUE(2302002100)</f>
        <v>2302002100</v>
      </c>
      <c r="N778" t="str">
        <f t="shared" si="20"/>
        <v>Employment</v>
      </c>
    </row>
    <row r="779" spans="11:14" x14ac:dyDescent="0.3">
      <c r="K779">
        <v>24033</v>
      </c>
      <c r="L779" s="129" t="s">
        <v>218</v>
      </c>
      <c r="M779" s="130">
        <f t="shared" si="21"/>
        <v>2302002100</v>
      </c>
      <c r="N779" t="str">
        <f t="shared" si="20"/>
        <v>Employment</v>
      </c>
    </row>
    <row r="780" spans="11:14" x14ac:dyDescent="0.3">
      <c r="K780">
        <v>24033</v>
      </c>
      <c r="L780" s="129" t="s">
        <v>218</v>
      </c>
      <c r="M780" s="130">
        <f t="shared" si="21"/>
        <v>2302002100</v>
      </c>
      <c r="N780" t="str">
        <f t="shared" si="20"/>
        <v>Employment</v>
      </c>
    </row>
    <row r="781" spans="11:14" x14ac:dyDescent="0.3">
      <c r="K781">
        <v>24033</v>
      </c>
      <c r="L781" s="129" t="s">
        <v>218</v>
      </c>
      <c r="M781" s="130">
        <f t="shared" si="21"/>
        <v>2302002100</v>
      </c>
      <c r="N781" t="str">
        <f t="shared" si="20"/>
        <v>Employment</v>
      </c>
    </row>
    <row r="782" spans="11:14" x14ac:dyDescent="0.3">
      <c r="K782">
        <v>24033</v>
      </c>
      <c r="L782" s="129" t="s">
        <v>218</v>
      </c>
      <c r="M782" s="130">
        <f t="shared" si="21"/>
        <v>2302002100</v>
      </c>
      <c r="N782" t="str">
        <f t="shared" si="20"/>
        <v>Employment</v>
      </c>
    </row>
    <row r="783" spans="11:14" x14ac:dyDescent="0.3">
      <c r="K783">
        <v>24033</v>
      </c>
      <c r="L783" s="129" t="s">
        <v>218</v>
      </c>
      <c r="M783" s="130">
        <f t="shared" si="21"/>
        <v>2302002100</v>
      </c>
      <c r="N783" t="str">
        <f t="shared" si="20"/>
        <v>Employment</v>
      </c>
    </row>
    <row r="784" spans="11:14" x14ac:dyDescent="0.3">
      <c r="K784">
        <v>24033</v>
      </c>
      <c r="L784" s="129" t="s">
        <v>218</v>
      </c>
      <c r="M784" s="130">
        <f t="shared" si="21"/>
        <v>2302002100</v>
      </c>
      <c r="N784" t="str">
        <f t="shared" si="20"/>
        <v>Employment</v>
      </c>
    </row>
    <row r="785" spans="11:14" x14ac:dyDescent="0.3">
      <c r="K785">
        <v>24033</v>
      </c>
      <c r="L785" s="129" t="s">
        <v>218</v>
      </c>
      <c r="M785" s="130">
        <f t="shared" si="21"/>
        <v>2302002100</v>
      </c>
      <c r="N785" t="str">
        <f t="shared" si="20"/>
        <v>Employment</v>
      </c>
    </row>
    <row r="786" spans="11:14" x14ac:dyDescent="0.3">
      <c r="K786">
        <v>24033</v>
      </c>
      <c r="L786" s="129" t="s">
        <v>218</v>
      </c>
      <c r="M786" s="130">
        <f t="shared" si="21"/>
        <v>2302002100</v>
      </c>
      <c r="N786" t="str">
        <f t="shared" si="20"/>
        <v>Employment</v>
      </c>
    </row>
    <row r="787" spans="11:14" x14ac:dyDescent="0.3">
      <c r="K787">
        <v>24033</v>
      </c>
      <c r="L787" s="129" t="s">
        <v>218</v>
      </c>
      <c r="M787" s="130">
        <f t="shared" si="21"/>
        <v>2302002100</v>
      </c>
      <c r="N787" t="str">
        <f t="shared" si="20"/>
        <v>Employment</v>
      </c>
    </row>
    <row r="788" spans="11:14" x14ac:dyDescent="0.3">
      <c r="K788">
        <v>24033</v>
      </c>
      <c r="L788" s="129" t="s">
        <v>218</v>
      </c>
      <c r="M788" s="130">
        <f t="shared" si="21"/>
        <v>2302002100</v>
      </c>
      <c r="N788" t="str">
        <f t="shared" si="20"/>
        <v>Employment</v>
      </c>
    </row>
    <row r="789" spans="11:14" x14ac:dyDescent="0.3">
      <c r="K789">
        <v>24033</v>
      </c>
      <c r="L789" s="129" t="s">
        <v>218</v>
      </c>
      <c r="M789" s="130">
        <f t="shared" si="21"/>
        <v>2302002100</v>
      </c>
      <c r="N789" t="str">
        <f t="shared" si="20"/>
        <v>Employment</v>
      </c>
    </row>
    <row r="790" spans="11:14" x14ac:dyDescent="0.3">
      <c r="K790">
        <v>24033</v>
      </c>
      <c r="L790" s="129" t="s">
        <v>218</v>
      </c>
      <c r="M790" s="130">
        <f t="shared" si="21"/>
        <v>2302002100</v>
      </c>
      <c r="N790" t="str">
        <f t="shared" si="20"/>
        <v>Employment</v>
      </c>
    </row>
    <row r="791" spans="11:14" x14ac:dyDescent="0.3">
      <c r="K791">
        <v>24033</v>
      </c>
      <c r="L791" s="129" t="s">
        <v>218</v>
      </c>
      <c r="M791" s="130">
        <f t="shared" si="21"/>
        <v>2302002100</v>
      </c>
      <c r="N791" t="str">
        <f t="shared" si="20"/>
        <v>Employment</v>
      </c>
    </row>
    <row r="792" spans="11:14" x14ac:dyDescent="0.3">
      <c r="K792">
        <v>24033</v>
      </c>
      <c r="L792" s="129" t="s">
        <v>218</v>
      </c>
      <c r="M792" s="130">
        <f t="shared" si="21"/>
        <v>2302002100</v>
      </c>
      <c r="N792" t="str">
        <f t="shared" si="20"/>
        <v>Employment</v>
      </c>
    </row>
    <row r="793" spans="11:14" x14ac:dyDescent="0.3">
      <c r="K793">
        <v>24033</v>
      </c>
      <c r="L793" s="129" t="s">
        <v>218</v>
      </c>
      <c r="M793" s="130">
        <f t="shared" si="21"/>
        <v>2302002100</v>
      </c>
      <c r="N793" t="str">
        <f t="shared" si="20"/>
        <v>Employment</v>
      </c>
    </row>
    <row r="794" spans="11:14" x14ac:dyDescent="0.3">
      <c r="K794">
        <v>24033</v>
      </c>
      <c r="L794" s="129" t="s">
        <v>218</v>
      </c>
      <c r="M794" s="130">
        <f t="shared" si="21"/>
        <v>2302002100</v>
      </c>
      <c r="N794" t="str">
        <f t="shared" si="20"/>
        <v>Employment</v>
      </c>
    </row>
    <row r="795" spans="11:14" x14ac:dyDescent="0.3">
      <c r="K795">
        <v>24033</v>
      </c>
      <c r="L795" s="129" t="s">
        <v>218</v>
      </c>
      <c r="M795" s="130">
        <f t="shared" si="21"/>
        <v>2302002100</v>
      </c>
      <c r="N795" t="str">
        <f t="shared" si="20"/>
        <v>Employment</v>
      </c>
    </row>
    <row r="796" spans="11:14" x14ac:dyDescent="0.3">
      <c r="K796">
        <v>24033</v>
      </c>
      <c r="L796" s="129" t="s">
        <v>218</v>
      </c>
      <c r="M796" s="130">
        <f t="shared" si="21"/>
        <v>2302002100</v>
      </c>
      <c r="N796" t="str">
        <f t="shared" si="20"/>
        <v>Employment</v>
      </c>
    </row>
    <row r="797" spans="11:14" x14ac:dyDescent="0.3">
      <c r="K797">
        <v>24033</v>
      </c>
      <c r="L797" s="129" t="s">
        <v>218</v>
      </c>
      <c r="M797" s="130">
        <f t="shared" si="21"/>
        <v>2302002100</v>
      </c>
      <c r="N797" t="str">
        <f t="shared" si="20"/>
        <v>Employment</v>
      </c>
    </row>
    <row r="798" spans="11:14" x14ac:dyDescent="0.3">
      <c r="K798">
        <v>24033</v>
      </c>
      <c r="L798" s="129" t="s">
        <v>218</v>
      </c>
      <c r="M798" s="130">
        <f t="shared" si="21"/>
        <v>2302002100</v>
      </c>
      <c r="N798" t="str">
        <f t="shared" si="20"/>
        <v>Employment</v>
      </c>
    </row>
    <row r="799" spans="11:14" x14ac:dyDescent="0.3">
      <c r="K799">
        <v>24033</v>
      </c>
      <c r="L799" s="129" t="s">
        <v>218</v>
      </c>
      <c r="M799" s="130">
        <f t="shared" si="21"/>
        <v>2302002100</v>
      </c>
      <c r="N799" t="str">
        <f t="shared" si="20"/>
        <v>Employment</v>
      </c>
    </row>
    <row r="800" spans="11:14" x14ac:dyDescent="0.3">
      <c r="K800">
        <v>24033</v>
      </c>
      <c r="L800" s="129" t="s">
        <v>218</v>
      </c>
      <c r="M800" s="130">
        <f t="shared" si="21"/>
        <v>2302002100</v>
      </c>
      <c r="N800" t="str">
        <f t="shared" si="20"/>
        <v>Employment</v>
      </c>
    </row>
    <row r="801" spans="11:14" x14ac:dyDescent="0.3">
      <c r="K801">
        <v>24033</v>
      </c>
      <c r="L801" s="129" t="s">
        <v>218</v>
      </c>
      <c r="M801" s="130">
        <f t="shared" si="21"/>
        <v>2302002100</v>
      </c>
      <c r="N801" t="str">
        <f t="shared" si="20"/>
        <v>Employment</v>
      </c>
    </row>
    <row r="802" spans="11:14" x14ac:dyDescent="0.3">
      <c r="K802">
        <v>24033</v>
      </c>
      <c r="L802" s="129" t="s">
        <v>218</v>
      </c>
      <c r="M802" s="130">
        <f t="shared" si="21"/>
        <v>2302002100</v>
      </c>
      <c r="N802" t="str">
        <f t="shared" si="20"/>
        <v>Employment</v>
      </c>
    </row>
    <row r="803" spans="11:14" x14ac:dyDescent="0.3">
      <c r="K803">
        <v>24033</v>
      </c>
      <c r="L803" s="129" t="s">
        <v>218</v>
      </c>
      <c r="M803" s="130">
        <f t="shared" si="21"/>
        <v>2302002100</v>
      </c>
      <c r="N803" t="str">
        <f t="shared" si="20"/>
        <v>Employment</v>
      </c>
    </row>
    <row r="804" spans="11:14" x14ac:dyDescent="0.3">
      <c r="K804">
        <v>24033</v>
      </c>
      <c r="L804" s="129" t="s">
        <v>218</v>
      </c>
      <c r="M804" s="130">
        <f t="shared" si="21"/>
        <v>2302002100</v>
      </c>
      <c r="N804" t="str">
        <f t="shared" si="20"/>
        <v>Employment</v>
      </c>
    </row>
    <row r="805" spans="11:14" x14ac:dyDescent="0.3">
      <c r="K805">
        <v>24033</v>
      </c>
      <c r="L805" s="129" t="s">
        <v>218</v>
      </c>
      <c r="M805" s="130">
        <f t="shared" si="21"/>
        <v>2302002100</v>
      </c>
      <c r="N805" t="str">
        <f t="shared" si="20"/>
        <v>Employment</v>
      </c>
    </row>
    <row r="806" spans="11:14" x14ac:dyDescent="0.3">
      <c r="K806">
        <v>24033</v>
      </c>
      <c r="L806" s="129" t="s">
        <v>218</v>
      </c>
      <c r="M806" s="130">
        <f t="shared" si="21"/>
        <v>2302002100</v>
      </c>
      <c r="N806" t="str">
        <f t="shared" si="20"/>
        <v>Employment</v>
      </c>
    </row>
    <row r="807" spans="11:14" x14ac:dyDescent="0.3">
      <c r="K807">
        <v>24033</v>
      </c>
      <c r="L807" s="129" t="s">
        <v>218</v>
      </c>
      <c r="M807" s="130">
        <f t="shared" si="21"/>
        <v>2302002100</v>
      </c>
      <c r="N807" t="str">
        <f t="shared" si="20"/>
        <v>Employment</v>
      </c>
    </row>
    <row r="808" spans="11:14" x14ac:dyDescent="0.3">
      <c r="K808">
        <v>24033</v>
      </c>
      <c r="L808" s="129" t="s">
        <v>218</v>
      </c>
      <c r="M808" s="130">
        <f t="shared" si="21"/>
        <v>2302002100</v>
      </c>
      <c r="N808" t="str">
        <f t="shared" si="20"/>
        <v>Employment</v>
      </c>
    </row>
    <row r="809" spans="11:14" x14ac:dyDescent="0.3">
      <c r="K809">
        <v>24033</v>
      </c>
      <c r="L809" s="129" t="s">
        <v>218</v>
      </c>
      <c r="M809" s="130">
        <f t="shared" si="21"/>
        <v>2302002100</v>
      </c>
      <c r="N809" t="str">
        <f t="shared" si="20"/>
        <v>Employment</v>
      </c>
    </row>
    <row r="810" spans="11:14" x14ac:dyDescent="0.3">
      <c r="K810">
        <v>24033</v>
      </c>
      <c r="L810" s="129" t="s">
        <v>218</v>
      </c>
      <c r="M810" s="130">
        <f t="shared" si="21"/>
        <v>2302002100</v>
      </c>
      <c r="N810" t="str">
        <f t="shared" si="20"/>
        <v>Employment</v>
      </c>
    </row>
    <row r="811" spans="11:14" x14ac:dyDescent="0.3">
      <c r="K811">
        <v>24033</v>
      </c>
      <c r="L811" s="129" t="s">
        <v>218</v>
      </c>
      <c r="M811" s="130">
        <f t="shared" si="21"/>
        <v>2302002100</v>
      </c>
      <c r="N811" t="str">
        <f t="shared" si="20"/>
        <v>Employment</v>
      </c>
    </row>
    <row r="812" spans="11:14" x14ac:dyDescent="0.3">
      <c r="K812">
        <v>24033</v>
      </c>
      <c r="L812" s="129" t="s">
        <v>218</v>
      </c>
      <c r="M812" s="130">
        <f t="shared" si="21"/>
        <v>2302002100</v>
      </c>
      <c r="N812" t="str">
        <f t="shared" si="20"/>
        <v>Employment</v>
      </c>
    </row>
    <row r="813" spans="11:14" x14ac:dyDescent="0.3">
      <c r="K813">
        <v>24033</v>
      </c>
      <c r="L813" s="129" t="s">
        <v>218</v>
      </c>
      <c r="M813" s="130">
        <f t="shared" si="21"/>
        <v>2302002100</v>
      </c>
      <c r="N813" t="str">
        <f t="shared" si="20"/>
        <v>Employment</v>
      </c>
    </row>
    <row r="814" spans="11:14" ht="15" thickBot="1" x14ac:dyDescent="0.35">
      <c r="L814" s="132" t="s">
        <v>3005</v>
      </c>
      <c r="M814" s="129"/>
    </row>
    <row r="815" spans="11:14" ht="15" thickBot="1" x14ac:dyDescent="0.35">
      <c r="L815" s="138" t="s">
        <v>1240</v>
      </c>
      <c r="M815" s="141"/>
    </row>
    <row r="819" spans="12:13" ht="15" thickBot="1" x14ac:dyDescent="0.35"/>
    <row r="820" spans="12:13" ht="15" thickBot="1" x14ac:dyDescent="0.35">
      <c r="L820" s="134" t="s">
        <v>1240</v>
      </c>
      <c r="M820" s="140"/>
    </row>
  </sheetData>
  <autoFilter ref="A1:B175" xr:uid="{DD3908A0-79F8-41AD-9777-436CCD06A9AD}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0AEF-A31F-4EED-AB50-A2E741D8903A}">
  <dimension ref="A1:Q845"/>
  <sheetViews>
    <sheetView workbookViewId="0">
      <selection activeCell="C13" sqref="C13"/>
    </sheetView>
  </sheetViews>
  <sheetFormatPr defaultRowHeight="14.4" outlineLevelRow="2" x14ac:dyDescent="0.3"/>
  <cols>
    <col min="1" max="1" width="14.33203125" customWidth="1"/>
    <col min="2" max="3" width="12.6640625" customWidth="1"/>
    <col min="4" max="4" width="11.6640625" customWidth="1"/>
    <col min="5" max="5" width="15.109375" customWidth="1"/>
    <col min="6" max="6" width="17.33203125" customWidth="1"/>
    <col min="7" max="7" width="19" customWidth="1"/>
    <col min="8" max="9" width="11.5546875" customWidth="1"/>
    <col min="10" max="10" width="12.6640625" style="121" customWidth="1"/>
    <col min="11" max="11" width="24.33203125" customWidth="1"/>
    <col min="17" max="17" width="12.5546875" bestFit="1" customWidth="1"/>
  </cols>
  <sheetData>
    <row r="1" spans="1:17" s="92" customFormat="1" ht="72" x14ac:dyDescent="0.3">
      <c r="A1" s="161" t="s">
        <v>2122</v>
      </c>
      <c r="B1" s="161" t="s">
        <v>3</v>
      </c>
      <c r="C1" s="161" t="s">
        <v>2123</v>
      </c>
      <c r="D1" s="161" t="s">
        <v>2124</v>
      </c>
      <c r="E1" s="161" t="s">
        <v>2125</v>
      </c>
      <c r="F1" s="161" t="s">
        <v>2127</v>
      </c>
      <c r="G1" s="161" t="s">
        <v>2128</v>
      </c>
      <c r="H1" s="161" t="s">
        <v>2129</v>
      </c>
      <c r="I1" s="161" t="s">
        <v>2130</v>
      </c>
      <c r="J1" s="162" t="s">
        <v>7</v>
      </c>
      <c r="K1" s="161" t="s">
        <v>8</v>
      </c>
      <c r="L1" s="161" t="s">
        <v>9</v>
      </c>
      <c r="M1" s="161" t="s">
        <v>10</v>
      </c>
      <c r="N1" s="161" t="s">
        <v>11</v>
      </c>
      <c r="O1" s="161" t="s">
        <v>12</v>
      </c>
      <c r="P1" s="161" t="s">
        <v>13</v>
      </c>
      <c r="Q1" s="161"/>
    </row>
    <row r="2" spans="1:17" outlineLevel="2" x14ac:dyDescent="0.3">
      <c r="A2">
        <v>24009</v>
      </c>
      <c r="B2" t="s">
        <v>14</v>
      </c>
      <c r="C2">
        <v>0.84779086513994995</v>
      </c>
      <c r="D2">
        <v>0.84767953823600195</v>
      </c>
      <c r="E2">
        <v>2.3096634547012701E-3</v>
      </c>
      <c r="F2">
        <v>0.63834186092577505</v>
      </c>
      <c r="G2">
        <v>1.7392833037522123E-3</v>
      </c>
      <c r="H2">
        <v>0.53225730034976404</v>
      </c>
      <c r="I2">
        <v>1.4502358257626705E-3</v>
      </c>
      <c r="J2" s="121" t="s">
        <v>335</v>
      </c>
      <c r="K2" t="s">
        <v>336</v>
      </c>
      <c r="L2" t="s">
        <v>155</v>
      </c>
      <c r="M2" t="s">
        <v>36</v>
      </c>
      <c r="N2" t="s">
        <v>337</v>
      </c>
      <c r="O2" t="s">
        <v>159</v>
      </c>
      <c r="P2" t="s">
        <v>56</v>
      </c>
      <c r="Q2" s="163"/>
    </row>
    <row r="3" spans="1:17" outlineLevel="2" x14ac:dyDescent="0.3">
      <c r="A3">
        <v>24009</v>
      </c>
      <c r="B3" t="s">
        <v>14</v>
      </c>
      <c r="C3">
        <v>13.5580190839695</v>
      </c>
      <c r="D3">
        <v>13.5562387247437</v>
      </c>
      <c r="E3">
        <v>3.6936539993524697E-2</v>
      </c>
      <c r="F3">
        <v>10.208474151345801</v>
      </c>
      <c r="G3">
        <v>2.7814921337716132E-2</v>
      </c>
      <c r="H3">
        <v>8.5119513932636295</v>
      </c>
      <c r="I3">
        <v>2.3192423757362281E-2</v>
      </c>
      <c r="J3" s="121" t="s">
        <v>338</v>
      </c>
      <c r="K3" t="s">
        <v>336</v>
      </c>
      <c r="L3" t="s">
        <v>155</v>
      </c>
      <c r="M3" t="s">
        <v>36</v>
      </c>
      <c r="N3" t="s">
        <v>339</v>
      </c>
      <c r="O3" t="s">
        <v>159</v>
      </c>
      <c r="P3" t="s">
        <v>56</v>
      </c>
    </row>
    <row r="4" spans="1:17" outlineLevel="2" x14ac:dyDescent="0.3">
      <c r="A4">
        <v>24009</v>
      </c>
      <c r="B4" t="s">
        <v>14</v>
      </c>
      <c r="C4">
        <v>8.5480976345327697E-2</v>
      </c>
      <c r="D4" t="s">
        <v>2147</v>
      </c>
      <c r="E4" t="s">
        <v>2147</v>
      </c>
      <c r="F4">
        <v>8.5480976345327697E-2</v>
      </c>
      <c r="G4" t="s">
        <v>2148</v>
      </c>
      <c r="H4">
        <v>8.5480976345327697E-2</v>
      </c>
      <c r="I4" t="s">
        <v>2148</v>
      </c>
      <c r="J4" s="121" t="s">
        <v>347</v>
      </c>
      <c r="K4" t="s">
        <v>164</v>
      </c>
      <c r="L4" t="s">
        <v>155</v>
      </c>
      <c r="M4" t="s">
        <v>162</v>
      </c>
      <c r="N4" t="s">
        <v>171</v>
      </c>
      <c r="O4" t="s">
        <v>348</v>
      </c>
      <c r="P4" t="s">
        <v>56</v>
      </c>
    </row>
    <row r="5" spans="1:17" outlineLevel="2" x14ac:dyDescent="0.3">
      <c r="A5">
        <v>24009</v>
      </c>
      <c r="B5" t="s">
        <v>14</v>
      </c>
      <c r="C5">
        <v>0.34492326291542502</v>
      </c>
      <c r="D5" t="s">
        <v>2147</v>
      </c>
      <c r="E5" t="s">
        <v>2147</v>
      </c>
      <c r="F5">
        <v>0.34492326291542502</v>
      </c>
      <c r="G5" t="s">
        <v>2148</v>
      </c>
      <c r="H5">
        <v>0.34492326291542502</v>
      </c>
      <c r="I5" t="s">
        <v>2148</v>
      </c>
      <c r="J5" s="121" t="s">
        <v>349</v>
      </c>
      <c r="K5" t="s">
        <v>164</v>
      </c>
      <c r="L5" t="s">
        <v>155</v>
      </c>
      <c r="M5" t="s">
        <v>162</v>
      </c>
      <c r="N5" t="s">
        <v>171</v>
      </c>
      <c r="O5" t="s">
        <v>350</v>
      </c>
      <c r="P5" t="s">
        <v>56</v>
      </c>
    </row>
    <row r="6" spans="1:17" outlineLevel="2" x14ac:dyDescent="0.3">
      <c r="A6">
        <v>24009</v>
      </c>
      <c r="B6" t="s">
        <v>14</v>
      </c>
      <c r="C6">
        <v>2.84936558093721E-2</v>
      </c>
      <c r="D6" t="s">
        <v>2147</v>
      </c>
      <c r="E6" t="s">
        <v>2147</v>
      </c>
      <c r="F6">
        <v>2.84936558093721E-2</v>
      </c>
      <c r="G6" t="s">
        <v>2148</v>
      </c>
      <c r="H6">
        <v>2.84936558093721E-2</v>
      </c>
      <c r="I6" t="s">
        <v>2148</v>
      </c>
      <c r="J6" s="121" t="s">
        <v>353</v>
      </c>
      <c r="K6" t="s">
        <v>164</v>
      </c>
      <c r="L6" t="s">
        <v>155</v>
      </c>
      <c r="M6" t="s">
        <v>162</v>
      </c>
      <c r="N6" t="s">
        <v>171</v>
      </c>
      <c r="O6" t="s">
        <v>354</v>
      </c>
      <c r="P6" t="s">
        <v>56</v>
      </c>
    </row>
    <row r="7" spans="1:17" outlineLevel="2" x14ac:dyDescent="0.3">
      <c r="A7">
        <v>24009</v>
      </c>
      <c r="B7" t="s">
        <v>14</v>
      </c>
      <c r="C7">
        <v>0.29123900000000003</v>
      </c>
      <c r="D7">
        <v>0.29120075620956598</v>
      </c>
      <c r="E7">
        <v>7.9343161449693504E-4</v>
      </c>
      <c r="F7">
        <v>0.31421467382413099</v>
      </c>
      <c r="G7">
        <v>8.561373919355169E-4</v>
      </c>
      <c r="H7">
        <v>0.32568870782864001</v>
      </c>
      <c r="I7">
        <v>8.8740057079360552E-4</v>
      </c>
      <c r="J7" s="121" t="s">
        <v>341</v>
      </c>
      <c r="K7" t="s">
        <v>342</v>
      </c>
      <c r="L7" t="s">
        <v>155</v>
      </c>
      <c r="M7" t="s">
        <v>36</v>
      </c>
      <c r="N7" t="s">
        <v>171</v>
      </c>
      <c r="O7" t="s">
        <v>159</v>
      </c>
      <c r="P7" t="s">
        <v>56</v>
      </c>
    </row>
    <row r="8" spans="1:17" outlineLevel="2" x14ac:dyDescent="0.3">
      <c r="A8">
        <v>24009</v>
      </c>
      <c r="B8" t="s">
        <v>14</v>
      </c>
      <c r="C8">
        <v>4.1259119999999998E-3</v>
      </c>
      <c r="D8">
        <v>4.1253702095327902E-3</v>
      </c>
      <c r="E8">
        <v>1.1240352492050399E-5</v>
      </c>
      <c r="F8">
        <v>3.8585555839612002E-3</v>
      </c>
      <c r="G8">
        <v>1.0513365509275155E-5</v>
      </c>
      <c r="H8">
        <v>4.0914056160041004E-3</v>
      </c>
      <c r="I8">
        <v>1.1147809523996406E-5</v>
      </c>
      <c r="J8" s="121" t="s">
        <v>340</v>
      </c>
      <c r="K8" t="s">
        <v>34</v>
      </c>
      <c r="L8" t="s">
        <v>155</v>
      </c>
      <c r="M8" t="s">
        <v>36</v>
      </c>
      <c r="N8" t="s">
        <v>332</v>
      </c>
      <c r="O8" t="s">
        <v>159</v>
      </c>
      <c r="P8" t="s">
        <v>56</v>
      </c>
    </row>
    <row r="9" spans="1:17" outlineLevel="2" x14ac:dyDescent="0.3">
      <c r="A9">
        <v>24009</v>
      </c>
      <c r="B9" t="s">
        <v>14</v>
      </c>
      <c r="C9">
        <v>1.3014926930775601</v>
      </c>
      <c r="D9">
        <v>1.3011148239103001</v>
      </c>
      <c r="E9">
        <v>2.6917742804639902E-3</v>
      </c>
      <c r="F9">
        <v>1.3554349210971</v>
      </c>
      <c r="G9">
        <v>2.8041528636856446E-3</v>
      </c>
      <c r="H9">
        <v>1.3365487951457899</v>
      </c>
      <c r="I9">
        <v>2.765080840864049E-3</v>
      </c>
      <c r="J9" s="121" t="s">
        <v>327</v>
      </c>
      <c r="K9" t="s">
        <v>28</v>
      </c>
      <c r="L9" t="s">
        <v>155</v>
      </c>
      <c r="M9" t="s">
        <v>35</v>
      </c>
      <c r="N9" t="s">
        <v>29</v>
      </c>
      <c r="O9" t="s">
        <v>328</v>
      </c>
      <c r="P9" t="s">
        <v>56</v>
      </c>
    </row>
    <row r="10" spans="1:17" outlineLevel="2" x14ac:dyDescent="0.3">
      <c r="A10">
        <v>24009</v>
      </c>
      <c r="B10" t="s">
        <v>14</v>
      </c>
      <c r="C10">
        <v>2.0686890950792298</v>
      </c>
      <c r="D10">
        <v>2.0680884817758902</v>
      </c>
      <c r="E10">
        <v>4.2785058494975003E-3</v>
      </c>
      <c r="F10">
        <v>2.1544288763794501</v>
      </c>
      <c r="G10">
        <v>4.4571287114371586E-3</v>
      </c>
      <c r="H10">
        <v>2.12440986589128</v>
      </c>
      <c r="I10">
        <v>4.3950247380813027E-3</v>
      </c>
      <c r="J10" s="121" t="s">
        <v>329</v>
      </c>
      <c r="K10" t="s">
        <v>28</v>
      </c>
      <c r="L10" t="s">
        <v>155</v>
      </c>
      <c r="M10" t="s">
        <v>35</v>
      </c>
      <c r="N10" t="s">
        <v>29</v>
      </c>
      <c r="O10" t="s">
        <v>330</v>
      </c>
      <c r="P10" t="s">
        <v>56</v>
      </c>
    </row>
    <row r="11" spans="1:17" outlineLevel="2" x14ac:dyDescent="0.3">
      <c r="A11">
        <v>24009</v>
      </c>
      <c r="B11" t="s">
        <v>14</v>
      </c>
      <c r="C11">
        <v>21.2301482030106</v>
      </c>
      <c r="D11">
        <v>21.223984343263201</v>
      </c>
      <c r="E11">
        <v>4.3908634452776797E-2</v>
      </c>
      <c r="F11">
        <v>18.395021721211499</v>
      </c>
      <c r="G11">
        <v>3.80560158471819E-2</v>
      </c>
      <c r="H11">
        <v>16.925678778340401</v>
      </c>
      <c r="I11">
        <v>3.5016207622635555E-2</v>
      </c>
      <c r="J11" s="121" t="s">
        <v>157</v>
      </c>
      <c r="K11" t="s">
        <v>32</v>
      </c>
      <c r="L11" t="s">
        <v>155</v>
      </c>
      <c r="M11" t="s">
        <v>35</v>
      </c>
      <c r="N11" t="s">
        <v>33</v>
      </c>
      <c r="O11" t="s">
        <v>158</v>
      </c>
      <c r="P11" t="s">
        <v>56</v>
      </c>
    </row>
    <row r="12" spans="1:17" outlineLevel="2" x14ac:dyDescent="0.3">
      <c r="A12">
        <v>24009</v>
      </c>
      <c r="B12" t="s">
        <v>14</v>
      </c>
      <c r="C12">
        <v>1.604327180439</v>
      </c>
      <c r="D12">
        <v>1.60386138775425</v>
      </c>
      <c r="E12">
        <v>3.3181028712065599E-3</v>
      </c>
      <c r="F12">
        <v>2.2846871886295101</v>
      </c>
      <c r="G12">
        <v>4.7266099042481509E-3</v>
      </c>
      <c r="H12">
        <v>2.5480812202987302</v>
      </c>
      <c r="I12">
        <v>5.2715251315946067E-3</v>
      </c>
      <c r="J12" s="121" t="s">
        <v>154</v>
      </c>
      <c r="K12" t="s">
        <v>30</v>
      </c>
      <c r="L12" t="s">
        <v>155</v>
      </c>
      <c r="M12" t="s">
        <v>35</v>
      </c>
      <c r="N12" t="s">
        <v>31</v>
      </c>
      <c r="O12" t="s">
        <v>156</v>
      </c>
      <c r="P12" t="s">
        <v>56</v>
      </c>
    </row>
    <row r="13" spans="1:17" outlineLevel="2" x14ac:dyDescent="0.3">
      <c r="A13">
        <v>24009</v>
      </c>
      <c r="B13" t="s">
        <v>14</v>
      </c>
      <c r="C13">
        <v>0.80150118277099802</v>
      </c>
      <c r="D13">
        <v>0.801268478748838</v>
      </c>
      <c r="E13">
        <v>1.6576814307292199E-3</v>
      </c>
      <c r="F13">
        <v>0.80150118277099802</v>
      </c>
      <c r="G13">
        <v>1.6581628538060308E-3</v>
      </c>
      <c r="H13">
        <v>0.80150118277099802</v>
      </c>
      <c r="I13">
        <v>1.6581628538060308E-3</v>
      </c>
      <c r="J13" s="121" t="s">
        <v>333</v>
      </c>
      <c r="K13" t="s">
        <v>334</v>
      </c>
      <c r="L13" t="s">
        <v>155</v>
      </c>
      <c r="M13" t="s">
        <v>35</v>
      </c>
      <c r="N13" t="s">
        <v>171</v>
      </c>
      <c r="O13" t="s">
        <v>159</v>
      </c>
      <c r="P13" t="s">
        <v>56</v>
      </c>
    </row>
    <row r="14" spans="1:17" outlineLevel="2" x14ac:dyDescent="0.3">
      <c r="A14">
        <v>24009</v>
      </c>
      <c r="B14" t="s">
        <v>14</v>
      </c>
      <c r="C14">
        <v>2.67513679999999E-2</v>
      </c>
      <c r="D14">
        <v>2.6743601135688699E-2</v>
      </c>
      <c r="E14">
        <v>5.5327736169884202E-5</v>
      </c>
      <c r="F14">
        <v>1.71054420384615E-2</v>
      </c>
      <c r="G14">
        <v>3.5388105714390449E-5</v>
      </c>
      <c r="H14">
        <v>1.4275970423076901E-2</v>
      </c>
      <c r="I14">
        <v>2.9534434092461221E-5</v>
      </c>
      <c r="J14" s="121" t="s">
        <v>331</v>
      </c>
      <c r="K14" t="s">
        <v>28</v>
      </c>
      <c r="L14" t="s">
        <v>155</v>
      </c>
      <c r="M14" t="s">
        <v>35</v>
      </c>
      <c r="N14" t="s">
        <v>332</v>
      </c>
      <c r="O14" t="s">
        <v>156</v>
      </c>
      <c r="P14" t="s">
        <v>56</v>
      </c>
    </row>
    <row r="15" spans="1:17" outlineLevel="2" x14ac:dyDescent="0.3">
      <c r="A15">
        <v>24009</v>
      </c>
      <c r="B15" t="s">
        <v>14</v>
      </c>
      <c r="C15">
        <v>18.449145000000001</v>
      </c>
      <c r="D15">
        <v>18.4491449999785</v>
      </c>
      <c r="E15">
        <v>1.8532662322393201E-2</v>
      </c>
      <c r="F15">
        <v>10.408442021008799</v>
      </c>
      <c r="G15">
        <v>1.0455559933958388E-2</v>
      </c>
      <c r="H15">
        <v>8.0748710283010698</v>
      </c>
      <c r="I15">
        <v>8.1114251129011175E-3</v>
      </c>
      <c r="J15" s="121" t="s">
        <v>160</v>
      </c>
      <c r="K15" t="s">
        <v>161</v>
      </c>
      <c r="L15" t="s">
        <v>155</v>
      </c>
      <c r="M15" t="s">
        <v>162</v>
      </c>
      <c r="N15" t="s">
        <v>29</v>
      </c>
      <c r="O15" t="s">
        <v>156</v>
      </c>
      <c r="P15" t="s">
        <v>56</v>
      </c>
    </row>
    <row r="16" spans="1:17" outlineLevel="2" x14ac:dyDescent="0.3">
      <c r="A16">
        <v>24009</v>
      </c>
      <c r="B16" t="s">
        <v>14</v>
      </c>
      <c r="C16">
        <v>5.72291075890986</v>
      </c>
      <c r="D16">
        <v>5.7229107589032102</v>
      </c>
      <c r="E16">
        <v>5.7488177688487596E-3</v>
      </c>
      <c r="F16">
        <v>5.44913625041786</v>
      </c>
      <c r="G16">
        <v>5.4738039122042351E-3</v>
      </c>
      <c r="H16">
        <v>5.4145503290792796</v>
      </c>
      <c r="I16">
        <v>5.4390614240684698E-3</v>
      </c>
      <c r="J16" s="121" t="s">
        <v>168</v>
      </c>
      <c r="K16" t="s">
        <v>169</v>
      </c>
      <c r="L16" t="s">
        <v>155</v>
      </c>
      <c r="M16" t="s">
        <v>162</v>
      </c>
      <c r="N16" t="s">
        <v>33</v>
      </c>
      <c r="O16" t="s">
        <v>156</v>
      </c>
      <c r="P16" t="s">
        <v>56</v>
      </c>
    </row>
    <row r="17" spans="1:16" outlineLevel="2" x14ac:dyDescent="0.3">
      <c r="A17">
        <v>24009</v>
      </c>
      <c r="B17" t="s">
        <v>14</v>
      </c>
      <c r="C17">
        <v>16.083913999016499</v>
      </c>
      <c r="D17">
        <v>16.083913998997801</v>
      </c>
      <c r="E17">
        <v>1.6156724171563702E-2</v>
      </c>
      <c r="F17">
        <v>14.1275832349871</v>
      </c>
      <c r="G17">
        <v>1.4191537305702887E-2</v>
      </c>
      <c r="H17">
        <v>14.1155827395656</v>
      </c>
      <c r="I17">
        <v>1.4179482485311572E-2</v>
      </c>
      <c r="J17" s="121" t="s">
        <v>166</v>
      </c>
      <c r="K17" t="s">
        <v>167</v>
      </c>
      <c r="L17" t="s">
        <v>155</v>
      </c>
      <c r="M17" t="s">
        <v>162</v>
      </c>
      <c r="N17" t="s">
        <v>31</v>
      </c>
      <c r="O17" t="s">
        <v>156</v>
      </c>
      <c r="P17" t="s">
        <v>56</v>
      </c>
    </row>
    <row r="18" spans="1:16" outlineLevel="2" x14ac:dyDescent="0.3">
      <c r="A18">
        <v>24009</v>
      </c>
      <c r="B18" t="s">
        <v>14</v>
      </c>
      <c r="C18">
        <v>1.04877908443416</v>
      </c>
      <c r="D18">
        <v>1.0487790844329401</v>
      </c>
      <c r="E18">
        <v>1.05352679609851E-3</v>
      </c>
      <c r="F18">
        <v>1.04877908443416</v>
      </c>
      <c r="G18">
        <v>1.0535267960997353E-3</v>
      </c>
      <c r="H18">
        <v>1.04877908443416</v>
      </c>
      <c r="I18">
        <v>1.0535267960997353E-3</v>
      </c>
      <c r="J18" s="121" t="s">
        <v>170</v>
      </c>
      <c r="K18" t="s">
        <v>164</v>
      </c>
      <c r="L18" t="s">
        <v>155</v>
      </c>
      <c r="M18" t="s">
        <v>162</v>
      </c>
      <c r="N18" t="s">
        <v>171</v>
      </c>
      <c r="O18" t="s">
        <v>172</v>
      </c>
      <c r="P18" t="s">
        <v>56</v>
      </c>
    </row>
    <row r="19" spans="1:16" outlineLevel="2" x14ac:dyDescent="0.3">
      <c r="A19">
        <v>24009</v>
      </c>
      <c r="B19" t="s">
        <v>14</v>
      </c>
      <c r="C19">
        <v>0.69190943349993095</v>
      </c>
      <c r="D19">
        <v>0.69190943349912803</v>
      </c>
      <c r="E19">
        <v>6.9504163411001198E-4</v>
      </c>
      <c r="F19">
        <v>0.69190943349993095</v>
      </c>
      <c r="G19">
        <v>6.9504163411081862E-4</v>
      </c>
      <c r="H19">
        <v>0.69190943349993095</v>
      </c>
      <c r="I19">
        <v>6.9504163411081862E-4</v>
      </c>
      <c r="J19" s="121" t="s">
        <v>177</v>
      </c>
      <c r="K19" t="s">
        <v>164</v>
      </c>
      <c r="L19" t="s">
        <v>155</v>
      </c>
      <c r="M19" t="s">
        <v>162</v>
      </c>
      <c r="N19" t="s">
        <v>171</v>
      </c>
      <c r="O19" t="s">
        <v>178</v>
      </c>
      <c r="P19" t="s">
        <v>56</v>
      </c>
    </row>
    <row r="20" spans="1:16" outlineLevel="2" x14ac:dyDescent="0.3">
      <c r="A20">
        <v>24009</v>
      </c>
      <c r="B20" t="s">
        <v>14</v>
      </c>
      <c r="C20">
        <v>0.55126476875611197</v>
      </c>
      <c r="D20">
        <v>0.55126476875547603</v>
      </c>
      <c r="E20">
        <v>5.5376028588800005E-4</v>
      </c>
      <c r="F20">
        <v>0.55126476875611197</v>
      </c>
      <c r="G20">
        <v>5.5376028588863886E-4</v>
      </c>
      <c r="H20">
        <v>0.55126476875611197</v>
      </c>
      <c r="I20">
        <v>5.5376028588863886E-4</v>
      </c>
      <c r="J20" s="121" t="s">
        <v>175</v>
      </c>
      <c r="K20" t="s">
        <v>164</v>
      </c>
      <c r="L20" t="s">
        <v>155</v>
      </c>
      <c r="M20" t="s">
        <v>162</v>
      </c>
      <c r="N20" t="s">
        <v>171</v>
      </c>
      <c r="O20" t="s">
        <v>176</v>
      </c>
      <c r="P20" t="s">
        <v>56</v>
      </c>
    </row>
    <row r="21" spans="1:16" outlineLevel="2" x14ac:dyDescent="0.3">
      <c r="A21">
        <v>24009</v>
      </c>
      <c r="B21" t="s">
        <v>14</v>
      </c>
      <c r="C21">
        <v>0.44639319153274098</v>
      </c>
      <c r="D21">
        <v>0.44639319153222501</v>
      </c>
      <c r="E21">
        <v>4.4841396615895399E-4</v>
      </c>
      <c r="F21">
        <v>0.44639319153274098</v>
      </c>
      <c r="G21">
        <v>4.4841396615947235E-4</v>
      </c>
      <c r="H21">
        <v>0.44639319153274098</v>
      </c>
      <c r="I21">
        <v>4.4841396615947235E-4</v>
      </c>
      <c r="J21" s="121" t="s">
        <v>173</v>
      </c>
      <c r="K21" t="s">
        <v>164</v>
      </c>
      <c r="L21" t="s">
        <v>155</v>
      </c>
      <c r="M21" t="s">
        <v>162</v>
      </c>
      <c r="N21" t="s">
        <v>171</v>
      </c>
      <c r="O21" t="s">
        <v>174</v>
      </c>
      <c r="P21" t="s">
        <v>56</v>
      </c>
    </row>
    <row r="22" spans="1:16" outlineLevel="2" x14ac:dyDescent="0.3">
      <c r="A22">
        <v>24009</v>
      </c>
      <c r="B22" t="s">
        <v>14</v>
      </c>
      <c r="C22">
        <v>2.2853590980837799</v>
      </c>
      <c r="D22">
        <v>2.28535909808113</v>
      </c>
      <c r="E22">
        <v>2.2957046762977699E-3</v>
      </c>
      <c r="F22">
        <v>2.2853590980837799</v>
      </c>
      <c r="G22">
        <v>2.2957046763004319E-3</v>
      </c>
      <c r="H22">
        <v>2.2853590980837799</v>
      </c>
      <c r="I22">
        <v>2.2957046763004319E-3</v>
      </c>
      <c r="J22" s="121" t="s">
        <v>183</v>
      </c>
      <c r="K22" t="s">
        <v>164</v>
      </c>
      <c r="L22" t="s">
        <v>155</v>
      </c>
      <c r="M22" t="s">
        <v>162</v>
      </c>
      <c r="N22" t="s">
        <v>171</v>
      </c>
      <c r="O22" t="s">
        <v>184</v>
      </c>
      <c r="P22" t="s">
        <v>56</v>
      </c>
    </row>
    <row r="23" spans="1:16" outlineLevel="2" x14ac:dyDescent="0.3">
      <c r="A23">
        <v>24009</v>
      </c>
      <c r="B23" t="s">
        <v>14</v>
      </c>
      <c r="C23">
        <v>1.8208134069629001</v>
      </c>
      <c r="D23">
        <v>1.82081340696078</v>
      </c>
      <c r="E23">
        <v>1.8290560361105899E-3</v>
      </c>
      <c r="F23">
        <v>1.8208134069629001</v>
      </c>
      <c r="G23">
        <v>1.8290560361127195E-3</v>
      </c>
      <c r="H23">
        <v>1.8208134069629001</v>
      </c>
      <c r="I23">
        <v>1.8290560361127195E-3</v>
      </c>
      <c r="J23" s="121" t="s">
        <v>181</v>
      </c>
      <c r="K23" t="s">
        <v>164</v>
      </c>
      <c r="L23" t="s">
        <v>155</v>
      </c>
      <c r="M23" t="s">
        <v>162</v>
      </c>
      <c r="N23" t="s">
        <v>171</v>
      </c>
      <c r="O23" t="s">
        <v>182</v>
      </c>
      <c r="P23" t="s">
        <v>56</v>
      </c>
    </row>
    <row r="24" spans="1:16" outlineLevel="2" x14ac:dyDescent="0.3">
      <c r="A24">
        <v>24009</v>
      </c>
      <c r="B24" t="s">
        <v>14</v>
      </c>
      <c r="C24">
        <v>1.4744252245701801</v>
      </c>
      <c r="D24">
        <v>1.4744252245684699</v>
      </c>
      <c r="E24">
        <v>1.4810997911598499E-3</v>
      </c>
      <c r="F24">
        <v>1.4744252245701801</v>
      </c>
      <c r="G24">
        <v>1.4810997911615677E-3</v>
      </c>
      <c r="H24">
        <v>1.4744252245701801</v>
      </c>
      <c r="I24">
        <v>1.4810997911615677E-3</v>
      </c>
      <c r="J24" s="121" t="s">
        <v>179</v>
      </c>
      <c r="K24" t="s">
        <v>164</v>
      </c>
      <c r="L24" t="s">
        <v>155</v>
      </c>
      <c r="M24" t="s">
        <v>162</v>
      </c>
      <c r="N24" t="s">
        <v>171</v>
      </c>
      <c r="O24" t="s">
        <v>180</v>
      </c>
      <c r="P24" t="s">
        <v>56</v>
      </c>
    </row>
    <row r="25" spans="1:16" outlineLevel="2" x14ac:dyDescent="0.3">
      <c r="A25">
        <v>24009</v>
      </c>
      <c r="B25" t="s">
        <v>14</v>
      </c>
      <c r="C25">
        <v>0.79191239168134897</v>
      </c>
      <c r="D25">
        <v>0.79191239168043004</v>
      </c>
      <c r="E25">
        <v>7.9549729507515099E-4</v>
      </c>
      <c r="F25">
        <v>0.79191239168134897</v>
      </c>
      <c r="G25">
        <v>7.9549729507607397E-4</v>
      </c>
      <c r="H25">
        <v>0.79191239168134897</v>
      </c>
      <c r="I25">
        <v>7.9549729507607397E-4</v>
      </c>
      <c r="J25" s="121" t="s">
        <v>357</v>
      </c>
      <c r="K25" t="s">
        <v>164</v>
      </c>
      <c r="L25" t="s">
        <v>155</v>
      </c>
      <c r="M25" t="s">
        <v>162</v>
      </c>
      <c r="N25" t="s">
        <v>171</v>
      </c>
      <c r="O25" t="s">
        <v>358</v>
      </c>
      <c r="P25" t="s">
        <v>56</v>
      </c>
    </row>
    <row r="26" spans="1:16" outlineLevel="2" x14ac:dyDescent="0.3">
      <c r="A26">
        <v>24009</v>
      </c>
      <c r="B26" t="s">
        <v>14</v>
      </c>
      <c r="C26">
        <v>0.49938880267172397</v>
      </c>
      <c r="D26">
        <v>0.49938880267114499</v>
      </c>
      <c r="E26">
        <v>5.0164948280797303E-4</v>
      </c>
      <c r="F26">
        <v>0.49938880267172397</v>
      </c>
      <c r="G26">
        <v>5.0164948280855459E-4</v>
      </c>
      <c r="H26">
        <v>0.49938880267172397</v>
      </c>
      <c r="I26">
        <v>5.0164948280855459E-4</v>
      </c>
      <c r="J26" s="121" t="s">
        <v>345</v>
      </c>
      <c r="K26" t="s">
        <v>164</v>
      </c>
      <c r="L26" t="s">
        <v>155</v>
      </c>
      <c r="M26" t="s">
        <v>162</v>
      </c>
      <c r="N26" t="s">
        <v>171</v>
      </c>
      <c r="O26" t="s">
        <v>346</v>
      </c>
      <c r="P26" t="s">
        <v>56</v>
      </c>
    </row>
    <row r="27" spans="1:16" outlineLevel="2" x14ac:dyDescent="0.3">
      <c r="A27">
        <v>24009</v>
      </c>
      <c r="B27" t="s">
        <v>14</v>
      </c>
      <c r="C27">
        <v>0.53987980836264804</v>
      </c>
      <c r="D27">
        <v>0.53987980836202198</v>
      </c>
      <c r="E27">
        <v>5.4232378698651203E-4</v>
      </c>
      <c r="F27">
        <v>0.53987980836264804</v>
      </c>
      <c r="G27">
        <v>5.4232378698714097E-4</v>
      </c>
      <c r="H27">
        <v>0.53987980836264804</v>
      </c>
      <c r="I27">
        <v>5.4232378698714097E-4</v>
      </c>
      <c r="J27" s="121" t="s">
        <v>351</v>
      </c>
      <c r="K27" t="s">
        <v>164</v>
      </c>
      <c r="L27" t="s">
        <v>155</v>
      </c>
      <c r="M27" t="s">
        <v>162</v>
      </c>
      <c r="N27" t="s">
        <v>171</v>
      </c>
      <c r="O27" t="s">
        <v>352</v>
      </c>
      <c r="P27" t="s">
        <v>56</v>
      </c>
    </row>
    <row r="28" spans="1:16" outlineLevel="2" x14ac:dyDescent="0.3">
      <c r="A28">
        <v>24009</v>
      </c>
      <c r="B28" t="s">
        <v>14</v>
      </c>
      <c r="C28">
        <v>3.6880609999999998</v>
      </c>
      <c r="D28">
        <v>3.6880609999957401</v>
      </c>
      <c r="E28">
        <v>3.70475646093015E-3</v>
      </c>
      <c r="F28">
        <v>3.6880609999999998</v>
      </c>
      <c r="G28">
        <v>3.7047564609344287E-3</v>
      </c>
      <c r="H28">
        <v>3.6880609999999998</v>
      </c>
      <c r="I28">
        <v>3.7047564609344287E-3</v>
      </c>
      <c r="J28" s="121" t="s">
        <v>355</v>
      </c>
      <c r="K28" t="s">
        <v>164</v>
      </c>
      <c r="L28" t="s">
        <v>155</v>
      </c>
      <c r="M28" t="s">
        <v>162</v>
      </c>
      <c r="N28" t="s">
        <v>171</v>
      </c>
      <c r="O28" t="s">
        <v>356</v>
      </c>
      <c r="P28" t="s">
        <v>56</v>
      </c>
    </row>
    <row r="29" spans="1:16" outlineLevel="2" x14ac:dyDescent="0.3">
      <c r="A29">
        <v>24009</v>
      </c>
      <c r="B29" t="s">
        <v>14</v>
      </c>
      <c r="C29">
        <v>0.34976575452818098</v>
      </c>
      <c r="D29">
        <v>0.34976575452777597</v>
      </c>
      <c r="E29">
        <v>3.5134910699698098E-4</v>
      </c>
      <c r="F29">
        <v>0.34976575452818098</v>
      </c>
      <c r="G29">
        <v>3.5134910699738782E-4</v>
      </c>
      <c r="H29">
        <v>0.34976575452818098</v>
      </c>
      <c r="I29">
        <v>3.5134910699738782E-4</v>
      </c>
      <c r="J29" s="121" t="s">
        <v>163</v>
      </c>
      <c r="K29" t="s">
        <v>164</v>
      </c>
      <c r="L29" t="s">
        <v>155</v>
      </c>
      <c r="M29" t="s">
        <v>162</v>
      </c>
      <c r="N29" t="s">
        <v>165</v>
      </c>
      <c r="O29" t="s">
        <v>156</v>
      </c>
      <c r="P29" t="s">
        <v>56</v>
      </c>
    </row>
    <row r="30" spans="1:16" outlineLevel="2" x14ac:dyDescent="0.3">
      <c r="A30">
        <v>24009</v>
      </c>
      <c r="B30" t="s">
        <v>14</v>
      </c>
      <c r="C30">
        <v>0.205565733333333</v>
      </c>
      <c r="D30">
        <v>0.20556573333304401</v>
      </c>
      <c r="E30">
        <v>5.5981953522071099E-4</v>
      </c>
      <c r="F30">
        <v>0.11597388480095699</v>
      </c>
      <c r="G30">
        <v>3.1583301961045097E-4</v>
      </c>
      <c r="H30">
        <v>8.9972558864098801E-2</v>
      </c>
      <c r="I30">
        <v>2.4502330845342939E-4</v>
      </c>
      <c r="J30" s="121" t="s">
        <v>343</v>
      </c>
      <c r="K30" t="s">
        <v>161</v>
      </c>
      <c r="L30" t="s">
        <v>155</v>
      </c>
      <c r="M30" t="s">
        <v>162</v>
      </c>
      <c r="N30" t="s">
        <v>332</v>
      </c>
      <c r="O30" t="s">
        <v>344</v>
      </c>
      <c r="P30" t="s">
        <v>56</v>
      </c>
    </row>
    <row r="31" spans="1:16" outlineLevel="2" x14ac:dyDescent="0.3">
      <c r="A31">
        <v>24009</v>
      </c>
      <c r="B31" t="s">
        <v>14</v>
      </c>
      <c r="C31">
        <v>0.94875600000000004</v>
      </c>
      <c r="D31" t="s">
        <v>2147</v>
      </c>
      <c r="E31" t="s">
        <v>2147</v>
      </c>
      <c r="F31">
        <v>0.94875600000000004</v>
      </c>
      <c r="G31" t="s">
        <v>2148</v>
      </c>
      <c r="H31">
        <v>0.94875600000000004</v>
      </c>
      <c r="I31" t="s">
        <v>2148</v>
      </c>
      <c r="J31" s="121" t="s">
        <v>235</v>
      </c>
      <c r="K31" t="s">
        <v>236</v>
      </c>
      <c r="L31" t="s">
        <v>68</v>
      </c>
      <c r="M31" t="s">
        <v>237</v>
      </c>
      <c r="N31" t="s">
        <v>238</v>
      </c>
      <c r="O31" t="s">
        <v>239</v>
      </c>
      <c r="P31" t="s">
        <v>56</v>
      </c>
    </row>
    <row r="32" spans="1:16" outlineLevel="2" x14ac:dyDescent="0.3">
      <c r="A32">
        <v>24009</v>
      </c>
      <c r="B32" t="s">
        <v>14</v>
      </c>
      <c r="C32">
        <v>0.40069399999999999</v>
      </c>
      <c r="D32" t="s">
        <v>2147</v>
      </c>
      <c r="E32" t="s">
        <v>2147</v>
      </c>
      <c r="F32">
        <v>0.40069399999999999</v>
      </c>
      <c r="G32" t="s">
        <v>2148</v>
      </c>
      <c r="H32">
        <v>0.40069399999999999</v>
      </c>
      <c r="I32" t="s">
        <v>2148</v>
      </c>
      <c r="J32" s="121" t="s">
        <v>240</v>
      </c>
      <c r="K32" t="s">
        <v>236</v>
      </c>
      <c r="L32" t="s">
        <v>68</v>
      </c>
      <c r="M32" t="s">
        <v>237</v>
      </c>
      <c r="N32" t="s">
        <v>238</v>
      </c>
      <c r="O32" t="s">
        <v>241</v>
      </c>
      <c r="P32" t="s">
        <v>56</v>
      </c>
    </row>
    <row r="33" spans="1:16" outlineLevel="2" x14ac:dyDescent="0.3">
      <c r="A33">
        <v>24009</v>
      </c>
      <c r="B33" t="s">
        <v>14</v>
      </c>
      <c r="C33">
        <v>0.5781752</v>
      </c>
      <c r="D33" t="s">
        <v>2147</v>
      </c>
      <c r="E33" t="s">
        <v>2147</v>
      </c>
      <c r="F33">
        <v>0.66765625094092995</v>
      </c>
      <c r="G33" t="s">
        <v>2148</v>
      </c>
      <c r="H33">
        <v>0.72081989267401103</v>
      </c>
      <c r="I33" t="s">
        <v>2148</v>
      </c>
      <c r="J33" s="121" t="s">
        <v>72</v>
      </c>
      <c r="K33" t="s">
        <v>67</v>
      </c>
      <c r="L33" t="s">
        <v>68</v>
      </c>
      <c r="M33" t="s">
        <v>69</v>
      </c>
      <c r="N33" t="s">
        <v>73</v>
      </c>
      <c r="O33" t="s">
        <v>74</v>
      </c>
      <c r="P33" t="s">
        <v>56</v>
      </c>
    </row>
    <row r="34" spans="1:16" outlineLevel="2" x14ac:dyDescent="0.3">
      <c r="A34">
        <v>24009</v>
      </c>
      <c r="B34" t="s">
        <v>14</v>
      </c>
      <c r="C34">
        <v>6.9476633634298096E-2</v>
      </c>
      <c r="D34" t="s">
        <v>2147</v>
      </c>
      <c r="E34" t="s">
        <v>2147</v>
      </c>
      <c r="F34">
        <v>8.02291567335853E-2</v>
      </c>
      <c r="G34" t="s">
        <v>2148</v>
      </c>
      <c r="H34">
        <v>8.6617585118881499E-2</v>
      </c>
      <c r="I34" t="s">
        <v>2148</v>
      </c>
      <c r="J34" s="121" t="s">
        <v>66</v>
      </c>
      <c r="K34" t="s">
        <v>67</v>
      </c>
      <c r="L34" t="s">
        <v>68</v>
      </c>
      <c r="M34" t="s">
        <v>69</v>
      </c>
      <c r="N34" t="s">
        <v>70</v>
      </c>
      <c r="O34" t="s">
        <v>71</v>
      </c>
      <c r="P34" t="s">
        <v>56</v>
      </c>
    </row>
    <row r="35" spans="1:16" outlineLevel="2" x14ac:dyDescent="0.3">
      <c r="A35">
        <v>24009</v>
      </c>
      <c r="B35" t="s">
        <v>14</v>
      </c>
      <c r="C35">
        <v>2.2547000000000001</v>
      </c>
      <c r="D35" t="s">
        <v>2147</v>
      </c>
      <c r="E35" t="s">
        <v>2147</v>
      </c>
      <c r="F35">
        <v>2.2547000000000001</v>
      </c>
      <c r="G35" t="s">
        <v>2148</v>
      </c>
      <c r="H35">
        <v>2.2547000000000001</v>
      </c>
      <c r="I35" t="s">
        <v>2148</v>
      </c>
      <c r="J35" s="121" t="s">
        <v>268</v>
      </c>
      <c r="K35" t="s">
        <v>269</v>
      </c>
      <c r="L35" t="s">
        <v>68</v>
      </c>
      <c r="M35" t="s">
        <v>270</v>
      </c>
      <c r="N35" t="s">
        <v>271</v>
      </c>
      <c r="O35" t="s">
        <v>266</v>
      </c>
      <c r="P35" t="s">
        <v>56</v>
      </c>
    </row>
    <row r="36" spans="1:16" outlineLevel="2" x14ac:dyDescent="0.3">
      <c r="A36">
        <v>24009</v>
      </c>
      <c r="B36" t="s">
        <v>14</v>
      </c>
      <c r="C36">
        <v>0.2018914</v>
      </c>
      <c r="D36">
        <v>0.201891399999718</v>
      </c>
      <c r="E36">
        <v>5.4981318082711502E-4</v>
      </c>
      <c r="F36">
        <v>0.2018914</v>
      </c>
      <c r="G36">
        <v>5.4981318082788296E-4</v>
      </c>
      <c r="H36">
        <v>0.2018914</v>
      </c>
      <c r="I36">
        <v>5.4981318082788296E-4</v>
      </c>
      <c r="J36" s="121" t="s">
        <v>370</v>
      </c>
      <c r="K36" t="s">
        <v>50</v>
      </c>
      <c r="L36" t="s">
        <v>209</v>
      </c>
      <c r="M36" t="s">
        <v>365</v>
      </c>
      <c r="N36" t="s">
        <v>366</v>
      </c>
      <c r="O36" t="s">
        <v>371</v>
      </c>
      <c r="P36" t="s">
        <v>56</v>
      </c>
    </row>
    <row r="37" spans="1:16" outlineLevel="2" x14ac:dyDescent="0.3">
      <c r="A37">
        <v>24009</v>
      </c>
      <c r="B37" t="s">
        <v>14</v>
      </c>
      <c r="C37">
        <v>0.16281570000000001</v>
      </c>
      <c r="D37">
        <v>0.162815699999772</v>
      </c>
      <c r="E37">
        <v>4.4339787581637298E-4</v>
      </c>
      <c r="F37">
        <v>0.16281570000000001</v>
      </c>
      <c r="G37">
        <v>4.4339787581699396E-4</v>
      </c>
      <c r="H37">
        <v>0.16281570000000001</v>
      </c>
      <c r="I37">
        <v>4.4339787581699396E-4</v>
      </c>
      <c r="J37" s="121" t="s">
        <v>368</v>
      </c>
      <c r="K37" t="s">
        <v>50</v>
      </c>
      <c r="L37" t="s">
        <v>209</v>
      </c>
      <c r="M37" t="s">
        <v>365</v>
      </c>
      <c r="N37" t="s">
        <v>366</v>
      </c>
      <c r="O37" t="s">
        <v>369</v>
      </c>
      <c r="P37" t="s">
        <v>56</v>
      </c>
    </row>
    <row r="38" spans="1:16" outlineLevel="2" x14ac:dyDescent="0.3">
      <c r="A38">
        <v>24009</v>
      </c>
      <c r="B38" t="s">
        <v>14</v>
      </c>
      <c r="C38">
        <v>8.5811440000000001</v>
      </c>
      <c r="D38">
        <v>8.5811439999879902</v>
      </c>
      <c r="E38">
        <v>2.3369128540272201E-2</v>
      </c>
      <c r="F38">
        <v>8.5811440000000001</v>
      </c>
      <c r="G38">
        <v>2.3369128540304908E-2</v>
      </c>
      <c r="H38">
        <v>8.5811440000000001</v>
      </c>
      <c r="I38">
        <v>2.3369128540304908E-2</v>
      </c>
      <c r="J38" s="121" t="s">
        <v>364</v>
      </c>
      <c r="K38" t="s">
        <v>50</v>
      </c>
      <c r="L38" t="s">
        <v>209</v>
      </c>
      <c r="M38" t="s">
        <v>365</v>
      </c>
      <c r="N38" t="s">
        <v>366</v>
      </c>
      <c r="O38" t="s">
        <v>367</v>
      </c>
      <c r="P38" t="s">
        <v>56</v>
      </c>
    </row>
    <row r="39" spans="1:16" outlineLevel="2" x14ac:dyDescent="0.3">
      <c r="A39">
        <v>24009</v>
      </c>
      <c r="B39" t="s">
        <v>14</v>
      </c>
      <c r="C39">
        <v>10.25108</v>
      </c>
      <c r="D39">
        <v>10.251079999985601</v>
      </c>
      <c r="E39">
        <v>2.7916884531551299E-2</v>
      </c>
      <c r="F39">
        <v>10.25108</v>
      </c>
      <c r="G39">
        <v>2.7916884531590514E-2</v>
      </c>
      <c r="H39">
        <v>10.25108</v>
      </c>
      <c r="I39">
        <v>2.7916884531590514E-2</v>
      </c>
      <c r="J39" s="121" t="s">
        <v>372</v>
      </c>
      <c r="K39" t="s">
        <v>50</v>
      </c>
      <c r="L39" t="s">
        <v>209</v>
      </c>
      <c r="M39" t="s">
        <v>365</v>
      </c>
      <c r="N39" t="s">
        <v>162</v>
      </c>
      <c r="O39" t="s">
        <v>373</v>
      </c>
      <c r="P39" t="s">
        <v>56</v>
      </c>
    </row>
    <row r="40" spans="1:16" outlineLevel="2" x14ac:dyDescent="0.3">
      <c r="A40">
        <v>24009</v>
      </c>
      <c r="B40" t="s">
        <v>14</v>
      </c>
      <c r="C40">
        <v>1.5469E-2</v>
      </c>
      <c r="E40">
        <v>4.9580128205128205E-5</v>
      </c>
      <c r="F40">
        <v>1.5469E-2</v>
      </c>
      <c r="G40">
        <v>4.9580128205128205E-5</v>
      </c>
      <c r="H40">
        <v>1.5469E-2</v>
      </c>
      <c r="I40">
        <v>4.9580128205128205E-5</v>
      </c>
      <c r="J40" s="121">
        <v>2102007000</v>
      </c>
      <c r="K40" t="s">
        <v>1246</v>
      </c>
      <c r="L40" t="s">
        <v>155</v>
      </c>
      <c r="M40" t="s">
        <v>36</v>
      </c>
      <c r="N40" t="s">
        <v>2878</v>
      </c>
      <c r="O40" t="s">
        <v>2879</v>
      </c>
      <c r="P40" t="s">
        <v>56</v>
      </c>
    </row>
    <row r="41" spans="1:16" outlineLevel="2" x14ac:dyDescent="0.3">
      <c r="A41">
        <v>24009</v>
      </c>
      <c r="B41" t="s">
        <v>14</v>
      </c>
      <c r="C41">
        <v>4.4330140252538237E-2</v>
      </c>
      <c r="E41">
        <v>1.4208378286069949E-4</v>
      </c>
      <c r="F41">
        <v>4.4330140252538237E-2</v>
      </c>
      <c r="G41">
        <v>1.4208378286069949E-4</v>
      </c>
      <c r="H41">
        <v>4.4330140252538237E-2</v>
      </c>
      <c r="I41">
        <v>1.4208378286069949E-4</v>
      </c>
      <c r="J41" s="121">
        <v>2103005000</v>
      </c>
      <c r="K41" t="s">
        <v>1248</v>
      </c>
      <c r="L41" t="s">
        <v>155</v>
      </c>
      <c r="M41" t="s">
        <v>2896</v>
      </c>
      <c r="N41" t="s">
        <v>2897</v>
      </c>
      <c r="P41" t="s">
        <v>56</v>
      </c>
    </row>
    <row r="42" spans="1:16" outlineLevel="2" x14ac:dyDescent="0.3">
      <c r="A42">
        <v>24009</v>
      </c>
      <c r="B42" t="s">
        <v>14</v>
      </c>
      <c r="C42">
        <v>1.8720444416307935E-2</v>
      </c>
      <c r="E42">
        <v>6.0001424411243383E-5</v>
      </c>
      <c r="F42">
        <v>1.8720444416307935E-2</v>
      </c>
      <c r="G42">
        <v>6.0001424411243383E-5</v>
      </c>
      <c r="H42">
        <v>1.8720444416307935E-2</v>
      </c>
      <c r="I42">
        <v>6.0001424411243383E-5</v>
      </c>
      <c r="J42" s="121">
        <v>2102005000</v>
      </c>
      <c r="K42" t="s">
        <v>1249</v>
      </c>
      <c r="L42" t="s">
        <v>36</v>
      </c>
      <c r="M42" t="s">
        <v>2897</v>
      </c>
      <c r="N42" t="s">
        <v>2908</v>
      </c>
      <c r="O42" t="s">
        <v>2909</v>
      </c>
      <c r="P42" t="s">
        <v>56</v>
      </c>
    </row>
    <row r="43" spans="1:16" outlineLevel="2" x14ac:dyDescent="0.3">
      <c r="A43">
        <v>24009</v>
      </c>
      <c r="B43" t="s">
        <v>14</v>
      </c>
      <c r="C43">
        <v>6.1520804748872809E-2</v>
      </c>
      <c r="E43">
        <v>1.9718206650279747E-4</v>
      </c>
      <c r="F43">
        <v>6.1520804748872809E-2</v>
      </c>
      <c r="G43">
        <v>1.9718206650279747E-4</v>
      </c>
      <c r="H43">
        <v>6.1520804748872809E-2</v>
      </c>
      <c r="I43">
        <v>1.9718206650279747E-4</v>
      </c>
      <c r="J43" s="121">
        <v>2102004001</v>
      </c>
      <c r="K43" t="s">
        <v>1252</v>
      </c>
      <c r="L43" t="s">
        <v>155</v>
      </c>
      <c r="M43" t="s">
        <v>36</v>
      </c>
      <c r="N43" t="s">
        <v>29</v>
      </c>
      <c r="O43" t="s">
        <v>328</v>
      </c>
      <c r="P43" t="s">
        <v>56</v>
      </c>
    </row>
    <row r="44" spans="1:16" outlineLevel="2" x14ac:dyDescent="0.3">
      <c r="A44">
        <v>24009</v>
      </c>
      <c r="B44" t="s">
        <v>14</v>
      </c>
      <c r="C44">
        <v>1.2386188689439726</v>
      </c>
      <c r="E44">
        <v>3.9699322722563223E-3</v>
      </c>
      <c r="F44">
        <v>1.2386188689439726</v>
      </c>
      <c r="G44">
        <v>3.9699322722563223E-3</v>
      </c>
      <c r="H44">
        <v>1.2386188689439726</v>
      </c>
      <c r="I44">
        <v>3.9699322722563223E-3</v>
      </c>
      <c r="J44" s="121">
        <v>2102004002</v>
      </c>
      <c r="K44" t="s">
        <v>1252</v>
      </c>
      <c r="L44" t="s">
        <v>155</v>
      </c>
      <c r="M44" t="s">
        <v>36</v>
      </c>
      <c r="N44" t="s">
        <v>29</v>
      </c>
      <c r="O44" t="s">
        <v>2938</v>
      </c>
      <c r="P44" t="s">
        <v>56</v>
      </c>
    </row>
    <row r="45" spans="1:16" outlineLevel="2" x14ac:dyDescent="0.3">
      <c r="A45">
        <v>24009</v>
      </c>
      <c r="B45" t="s">
        <v>14</v>
      </c>
      <c r="C45">
        <v>2.8191270000000004E-2</v>
      </c>
      <c r="E45">
        <v>6.1789084931506869E-5</v>
      </c>
      <c r="F45">
        <v>2.8191270000000004E-2</v>
      </c>
      <c r="G45">
        <v>6.1789084931506869E-5</v>
      </c>
      <c r="H45">
        <v>2.8191270000000004E-2</v>
      </c>
      <c r="I45">
        <v>6.1789084931506869E-5</v>
      </c>
      <c r="J45" s="121">
        <v>2810030000</v>
      </c>
      <c r="K45" t="s">
        <v>1255</v>
      </c>
      <c r="L45" t="s">
        <v>68</v>
      </c>
      <c r="M45" t="s">
        <v>69</v>
      </c>
      <c r="N45" t="s">
        <v>1255</v>
      </c>
      <c r="O45" t="s">
        <v>2967</v>
      </c>
      <c r="P45" t="s">
        <v>56</v>
      </c>
    </row>
    <row r="46" spans="1:16" outlineLevel="2" x14ac:dyDescent="0.3">
      <c r="A46">
        <v>24009</v>
      </c>
      <c r="B46" t="s">
        <v>14</v>
      </c>
      <c r="C46">
        <v>5.2425599999999996E-2</v>
      </c>
      <c r="E46">
        <v>1.436317808219178E-4</v>
      </c>
      <c r="F46">
        <v>5.2425599999999996E-2</v>
      </c>
      <c r="G46">
        <v>1.436317808219178E-4</v>
      </c>
      <c r="H46">
        <v>5.2425599999999996E-2</v>
      </c>
      <c r="I46">
        <v>1.436317808219178E-4</v>
      </c>
      <c r="J46" s="121">
        <v>2810050000</v>
      </c>
      <c r="K46" t="s">
        <v>1256</v>
      </c>
      <c r="L46" t="s">
        <v>68</v>
      </c>
      <c r="M46" t="s">
        <v>69</v>
      </c>
      <c r="N46" t="s">
        <v>2978</v>
      </c>
      <c r="O46" t="s">
        <v>2967</v>
      </c>
      <c r="P46" t="s">
        <v>56</v>
      </c>
    </row>
    <row r="47" spans="1:16" outlineLevel="2" x14ac:dyDescent="0.3">
      <c r="A47">
        <v>24009</v>
      </c>
      <c r="B47" t="s">
        <v>1244</v>
      </c>
      <c r="C47">
        <v>1.638195E-5</v>
      </c>
      <c r="E47">
        <v>7.5608999999999999E-8</v>
      </c>
      <c r="F47">
        <v>1.638195E-5</v>
      </c>
      <c r="G47">
        <v>7.5608999999999999E-8</v>
      </c>
      <c r="H47">
        <v>1.638195E-5</v>
      </c>
      <c r="I47">
        <v>7.5608999999999999E-8</v>
      </c>
      <c r="J47" s="121">
        <v>2810060200</v>
      </c>
      <c r="K47" t="s">
        <v>67</v>
      </c>
      <c r="M47" t="s">
        <v>69</v>
      </c>
      <c r="N47" t="s">
        <v>70</v>
      </c>
      <c r="O47" t="s">
        <v>2999</v>
      </c>
      <c r="P47" t="s">
        <v>56</v>
      </c>
    </row>
    <row r="48" spans="1:16" outlineLevel="1" x14ac:dyDescent="0.3">
      <c r="A48" s="3" t="s">
        <v>3023</v>
      </c>
      <c r="C48">
        <f t="shared" ref="C48:I48" si="0">SUBTOTAL(9,C2:C47)</f>
        <v>121.75049537884631</v>
      </c>
      <c r="D48">
        <f t="shared" si="0"/>
        <v>115.57072406223988</v>
      </c>
      <c r="E48">
        <f t="shared" si="0"/>
        <v>0.20811460543016241</v>
      </c>
      <c r="F48">
        <f t="shared" si="0"/>
        <v>105.9293128431614</v>
      </c>
      <c r="G48">
        <f t="shared" si="0"/>
        <v>0.18375072745262924</v>
      </c>
      <c r="H48">
        <f t="shared" si="0"/>
        <v>100.53412222399676</v>
      </c>
      <c r="I48">
        <f t="shared" si="0"/>
        <v>0.17380741551141804</v>
      </c>
    </row>
    <row r="49" spans="1:16" outlineLevel="2" x14ac:dyDescent="0.3">
      <c r="A49">
        <v>24017</v>
      </c>
      <c r="B49" t="s">
        <v>14</v>
      </c>
      <c r="C49">
        <v>1.23539713740458</v>
      </c>
      <c r="D49">
        <v>1.2352349123274899</v>
      </c>
      <c r="E49">
        <v>3.36563147544047E-3</v>
      </c>
      <c r="F49">
        <v>0.93018896534469697</v>
      </c>
      <c r="G49">
        <v>2.5344760163656236E-3</v>
      </c>
      <c r="H49">
        <v>0.77560300806761295</v>
      </c>
      <c r="I49">
        <v>2.1132772967694343E-3</v>
      </c>
      <c r="J49" s="121" t="s">
        <v>335</v>
      </c>
      <c r="K49" t="s">
        <v>336</v>
      </c>
      <c r="L49" t="s">
        <v>155</v>
      </c>
      <c r="M49" t="s">
        <v>36</v>
      </c>
      <c r="N49" t="s">
        <v>337</v>
      </c>
      <c r="O49" t="s">
        <v>159</v>
      </c>
      <c r="P49" t="s">
        <v>56</v>
      </c>
    </row>
    <row r="50" spans="1:16" outlineLevel="2" x14ac:dyDescent="0.3">
      <c r="A50">
        <v>24017</v>
      </c>
      <c r="B50" t="s">
        <v>14</v>
      </c>
      <c r="C50">
        <v>19.756692748091599</v>
      </c>
      <c r="D50">
        <v>19.754098415542899</v>
      </c>
      <c r="E50">
        <v>5.3823782612349901E-2</v>
      </c>
      <c r="F50">
        <v>14.8757488823304</v>
      </c>
      <c r="G50">
        <v>4.0531795336631357E-2</v>
      </c>
      <c r="H50">
        <v>12.403582508763099</v>
      </c>
      <c r="I50">
        <v>3.3795909816907881E-2</v>
      </c>
      <c r="J50" s="121" t="s">
        <v>338</v>
      </c>
      <c r="K50" t="s">
        <v>336</v>
      </c>
      <c r="L50" t="s">
        <v>155</v>
      </c>
      <c r="M50" t="s">
        <v>36</v>
      </c>
      <c r="N50" t="s">
        <v>339</v>
      </c>
      <c r="O50" t="s">
        <v>159</v>
      </c>
      <c r="P50" t="s">
        <v>56</v>
      </c>
    </row>
    <row r="51" spans="1:16" outlineLevel="2" x14ac:dyDescent="0.3">
      <c r="A51">
        <v>24017</v>
      </c>
      <c r="B51" t="s">
        <v>14</v>
      </c>
      <c r="C51">
        <v>0.128364594677049</v>
      </c>
      <c r="D51" t="s">
        <v>2147</v>
      </c>
      <c r="E51" t="s">
        <v>2147</v>
      </c>
      <c r="F51">
        <v>0.128364594677049</v>
      </c>
      <c r="G51" t="s">
        <v>2148</v>
      </c>
      <c r="H51">
        <v>0.128364594677049</v>
      </c>
      <c r="I51" t="s">
        <v>2148</v>
      </c>
      <c r="J51" s="121" t="s">
        <v>347</v>
      </c>
      <c r="K51" t="s">
        <v>164</v>
      </c>
      <c r="L51" t="s">
        <v>155</v>
      </c>
      <c r="M51" t="s">
        <v>162</v>
      </c>
      <c r="N51" t="s">
        <v>171</v>
      </c>
      <c r="O51" t="s">
        <v>348</v>
      </c>
      <c r="P51" t="s">
        <v>56</v>
      </c>
    </row>
    <row r="52" spans="1:16" outlineLevel="2" x14ac:dyDescent="0.3">
      <c r="A52">
        <v>24017</v>
      </c>
      <c r="B52" t="s">
        <v>14</v>
      </c>
      <c r="C52">
        <v>0.51796237297886805</v>
      </c>
      <c r="D52" t="s">
        <v>2147</v>
      </c>
      <c r="E52" t="s">
        <v>2147</v>
      </c>
      <c r="F52">
        <v>0.51796237297886805</v>
      </c>
      <c r="G52" t="s">
        <v>2148</v>
      </c>
      <c r="H52">
        <v>0.51796237297886805</v>
      </c>
      <c r="I52" t="s">
        <v>2148</v>
      </c>
      <c r="J52" s="121" t="s">
        <v>349</v>
      </c>
      <c r="K52" t="s">
        <v>164</v>
      </c>
      <c r="L52" t="s">
        <v>155</v>
      </c>
      <c r="M52" t="s">
        <v>162</v>
      </c>
      <c r="N52" t="s">
        <v>171</v>
      </c>
      <c r="O52" t="s">
        <v>350</v>
      </c>
      <c r="P52" t="s">
        <v>56</v>
      </c>
    </row>
    <row r="53" spans="1:16" outlineLevel="2" x14ac:dyDescent="0.3">
      <c r="A53">
        <v>24017</v>
      </c>
      <c r="B53" t="s">
        <v>14</v>
      </c>
      <c r="C53">
        <v>4.2788195253279301E-2</v>
      </c>
      <c r="D53" t="s">
        <v>2147</v>
      </c>
      <c r="E53" t="s">
        <v>2147</v>
      </c>
      <c r="F53">
        <v>4.2788195253279301E-2</v>
      </c>
      <c r="G53" t="s">
        <v>2148</v>
      </c>
      <c r="H53">
        <v>4.2788195253279301E-2</v>
      </c>
      <c r="I53" t="s">
        <v>2148</v>
      </c>
      <c r="J53" s="121" t="s">
        <v>353</v>
      </c>
      <c r="K53" t="s">
        <v>164</v>
      </c>
      <c r="L53" t="s">
        <v>155</v>
      </c>
      <c r="M53" t="s">
        <v>162</v>
      </c>
      <c r="N53" t="s">
        <v>171</v>
      </c>
      <c r="O53" t="s">
        <v>354</v>
      </c>
      <c r="P53" t="s">
        <v>56</v>
      </c>
    </row>
    <row r="54" spans="1:16" outlineLevel="2" x14ac:dyDescent="0.3">
      <c r="A54">
        <v>24017</v>
      </c>
      <c r="B54" t="s">
        <v>14</v>
      </c>
      <c r="C54">
        <v>0.4243922</v>
      </c>
      <c r="D54">
        <v>0.42433647131545199</v>
      </c>
      <c r="E54">
        <v>1.1561850865643201E-3</v>
      </c>
      <c r="F54">
        <v>0.45787225164385698</v>
      </c>
      <c r="G54">
        <v>1.2475596718357677E-3</v>
      </c>
      <c r="H54">
        <v>0.47459216392912301</v>
      </c>
      <c r="I54">
        <v>1.2931162396531903E-3</v>
      </c>
      <c r="J54" s="121" t="s">
        <v>341</v>
      </c>
      <c r="K54" t="s">
        <v>342</v>
      </c>
      <c r="L54" t="s">
        <v>155</v>
      </c>
      <c r="M54" t="s">
        <v>36</v>
      </c>
      <c r="N54" t="s">
        <v>171</v>
      </c>
      <c r="O54" t="s">
        <v>159</v>
      </c>
      <c r="P54" t="s">
        <v>56</v>
      </c>
    </row>
    <row r="55" spans="1:16" outlineLevel="2" x14ac:dyDescent="0.3">
      <c r="A55">
        <v>24017</v>
      </c>
      <c r="B55" t="s">
        <v>14</v>
      </c>
      <c r="C55">
        <v>6.0122609999999996E-3</v>
      </c>
      <c r="D55">
        <v>6.0114715052904397E-3</v>
      </c>
      <c r="E55">
        <v>1.63793927049844E-5</v>
      </c>
      <c r="F55">
        <v>5.6226703947592997E-3</v>
      </c>
      <c r="G55">
        <v>1.532003043936955E-5</v>
      </c>
      <c r="H55">
        <v>5.9619784475001998E-3</v>
      </c>
      <c r="I55">
        <v>1.6244539494917048E-5</v>
      </c>
      <c r="J55" s="121" t="s">
        <v>340</v>
      </c>
      <c r="K55" t="s">
        <v>34</v>
      </c>
      <c r="L55" t="s">
        <v>155</v>
      </c>
      <c r="M55" t="s">
        <v>36</v>
      </c>
      <c r="N55" t="s">
        <v>332</v>
      </c>
      <c r="O55" t="s">
        <v>159</v>
      </c>
      <c r="P55" t="s">
        <v>56</v>
      </c>
    </row>
    <row r="56" spans="1:16" outlineLevel="2" x14ac:dyDescent="0.3">
      <c r="A56">
        <v>24017</v>
      </c>
      <c r="B56" t="s">
        <v>14</v>
      </c>
      <c r="C56">
        <v>2.4705879799833199</v>
      </c>
      <c r="D56">
        <v>2.46987068127883</v>
      </c>
      <c r="E56">
        <v>5.1097214894208097E-3</v>
      </c>
      <c r="F56">
        <v>2.5729850359694399</v>
      </c>
      <c r="G56">
        <v>5.3230466800974173E-3</v>
      </c>
      <c r="H56">
        <v>2.5371340196618299</v>
      </c>
      <c r="I56">
        <v>5.2488773278988963E-3</v>
      </c>
      <c r="J56" s="121" t="s">
        <v>327</v>
      </c>
      <c r="K56" t="s">
        <v>28</v>
      </c>
      <c r="L56" t="s">
        <v>155</v>
      </c>
      <c r="M56" t="s">
        <v>35</v>
      </c>
      <c r="N56" t="s">
        <v>29</v>
      </c>
      <c r="O56" t="s">
        <v>328</v>
      </c>
      <c r="P56" t="s">
        <v>56</v>
      </c>
    </row>
    <row r="57" spans="1:16" outlineLevel="2" x14ac:dyDescent="0.3">
      <c r="A57">
        <v>24017</v>
      </c>
      <c r="B57" t="s">
        <v>14</v>
      </c>
      <c r="C57">
        <v>3.9269344528774002</v>
      </c>
      <c r="D57">
        <v>3.9257943254994401</v>
      </c>
      <c r="E57">
        <v>8.1217675808291194E-3</v>
      </c>
      <c r="F57">
        <v>4.08969187349265</v>
      </c>
      <c r="G57">
        <v>8.4608423467236078E-3</v>
      </c>
      <c r="H57">
        <v>4.0327076283454701</v>
      </c>
      <c r="I57">
        <v>8.342952117006721E-3</v>
      </c>
      <c r="J57" s="121" t="s">
        <v>329</v>
      </c>
      <c r="K57" t="s">
        <v>28</v>
      </c>
      <c r="L57" t="s">
        <v>155</v>
      </c>
      <c r="M57" t="s">
        <v>35</v>
      </c>
      <c r="N57" t="s">
        <v>29</v>
      </c>
      <c r="O57" t="s">
        <v>330</v>
      </c>
      <c r="P57" t="s">
        <v>56</v>
      </c>
    </row>
    <row r="58" spans="1:16" outlineLevel="2" x14ac:dyDescent="0.3">
      <c r="A58">
        <v>24017</v>
      </c>
      <c r="B58" t="s">
        <v>14</v>
      </c>
      <c r="C58">
        <v>40.3006031105784</v>
      </c>
      <c r="D58">
        <v>40.288902426111498</v>
      </c>
      <c r="E58">
        <v>8.3350546274467002E-2</v>
      </c>
      <c r="F58">
        <v>34.918760929416798</v>
      </c>
      <c r="G58">
        <v>7.2240682258151889E-2</v>
      </c>
      <c r="H58">
        <v>32.1295478628033</v>
      </c>
      <c r="I58">
        <v>6.6470298386203983E-2</v>
      </c>
      <c r="J58" s="121" t="s">
        <v>157</v>
      </c>
      <c r="K58" t="s">
        <v>32</v>
      </c>
      <c r="L58" t="s">
        <v>155</v>
      </c>
      <c r="M58" t="s">
        <v>35</v>
      </c>
      <c r="N58" t="s">
        <v>33</v>
      </c>
      <c r="O58" t="s">
        <v>158</v>
      </c>
      <c r="P58" t="s">
        <v>56</v>
      </c>
    </row>
    <row r="59" spans="1:16" outlineLevel="2" x14ac:dyDescent="0.3">
      <c r="A59">
        <v>24017</v>
      </c>
      <c r="B59" t="s">
        <v>14</v>
      </c>
      <c r="C59">
        <v>3.0454501347187102</v>
      </c>
      <c r="D59">
        <v>3.0445659332841002</v>
      </c>
      <c r="E59">
        <v>6.2986633645148796E-3</v>
      </c>
      <c r="F59">
        <v>4.3369588144096198</v>
      </c>
      <c r="G59">
        <v>8.9723935025002137E-3</v>
      </c>
      <c r="H59">
        <v>4.83695245598817</v>
      </c>
      <c r="I59">
        <v>1.0006791082224865E-2</v>
      </c>
      <c r="J59" s="121" t="s">
        <v>154</v>
      </c>
      <c r="K59" t="s">
        <v>30</v>
      </c>
      <c r="L59" t="s">
        <v>155</v>
      </c>
      <c r="M59" t="s">
        <v>35</v>
      </c>
      <c r="N59" t="s">
        <v>31</v>
      </c>
      <c r="O59" t="s">
        <v>156</v>
      </c>
      <c r="P59" t="s">
        <v>56</v>
      </c>
    </row>
    <row r="60" spans="1:16" outlineLevel="2" x14ac:dyDescent="0.3">
      <c r="A60">
        <v>24017</v>
      </c>
      <c r="B60" t="s">
        <v>14</v>
      </c>
      <c r="C60">
        <v>1.5214673811916699</v>
      </c>
      <c r="D60">
        <v>1.52102564562496</v>
      </c>
      <c r="E60">
        <v>3.1467305095446898E-3</v>
      </c>
      <c r="F60">
        <v>1.5214673811916699</v>
      </c>
      <c r="G60">
        <v>3.1476443815684225E-3</v>
      </c>
      <c r="H60">
        <v>1.5214673811916699</v>
      </c>
      <c r="I60">
        <v>3.1476443815684225E-3</v>
      </c>
      <c r="J60" s="121" t="s">
        <v>333</v>
      </c>
      <c r="K60" t="s">
        <v>334</v>
      </c>
      <c r="L60" t="s">
        <v>155</v>
      </c>
      <c r="M60" t="s">
        <v>35</v>
      </c>
      <c r="N60" t="s">
        <v>171</v>
      </c>
      <c r="O60" t="s">
        <v>159</v>
      </c>
      <c r="P60" t="s">
        <v>56</v>
      </c>
    </row>
    <row r="61" spans="1:16" outlineLevel="2" x14ac:dyDescent="0.3">
      <c r="A61">
        <v>24017</v>
      </c>
      <c r="B61" t="s">
        <v>14</v>
      </c>
      <c r="C61">
        <v>5.0781387999999997E-2</v>
      </c>
      <c r="D61">
        <v>5.0766644374547698E-2</v>
      </c>
      <c r="E61">
        <v>1.0502712375698E-4</v>
      </c>
      <c r="F61">
        <v>3.2470791365384603E-2</v>
      </c>
      <c r="G61">
        <v>6.7176270270270555E-5</v>
      </c>
      <c r="H61">
        <v>2.70996830192307E-2</v>
      </c>
      <c r="I61">
        <v>5.6064406015037709E-5</v>
      </c>
      <c r="J61" s="121" t="s">
        <v>331</v>
      </c>
      <c r="K61" t="s">
        <v>28</v>
      </c>
      <c r="L61" t="s">
        <v>155</v>
      </c>
      <c r="M61" t="s">
        <v>35</v>
      </c>
      <c r="N61" t="s">
        <v>332</v>
      </c>
      <c r="O61" t="s">
        <v>156</v>
      </c>
      <c r="P61" t="s">
        <v>56</v>
      </c>
    </row>
    <row r="62" spans="1:16" outlineLevel="2" x14ac:dyDescent="0.3">
      <c r="A62">
        <v>24017</v>
      </c>
      <c r="B62" t="s">
        <v>14</v>
      </c>
      <c r="C62">
        <v>39.844037999999998</v>
      </c>
      <c r="D62">
        <v>39.844037999953798</v>
      </c>
      <c r="E62">
        <v>4.0024407733507399E-2</v>
      </c>
      <c r="F62">
        <v>22.4787847570102</v>
      </c>
      <c r="G62">
        <v>2.2580543831159147E-2</v>
      </c>
      <c r="H62">
        <v>17.439044904071501</v>
      </c>
      <c r="I62">
        <v>1.7517989610498604E-2</v>
      </c>
      <c r="J62" s="121" t="s">
        <v>160</v>
      </c>
      <c r="K62" t="s">
        <v>161</v>
      </c>
      <c r="L62" t="s">
        <v>155</v>
      </c>
      <c r="M62" t="s">
        <v>162</v>
      </c>
      <c r="N62" t="s">
        <v>29</v>
      </c>
      <c r="O62" t="s">
        <v>156</v>
      </c>
      <c r="P62" t="s">
        <v>56</v>
      </c>
    </row>
    <row r="63" spans="1:16" outlineLevel="2" x14ac:dyDescent="0.3">
      <c r="A63">
        <v>24017</v>
      </c>
      <c r="B63" t="s">
        <v>14</v>
      </c>
      <c r="C63">
        <v>57.092942712425902</v>
      </c>
      <c r="D63">
        <v>57.0929427123598</v>
      </c>
      <c r="E63">
        <v>5.7351396407862E-2</v>
      </c>
      <c r="F63">
        <v>54.361711528168598</v>
      </c>
      <c r="G63">
        <v>5.46078012298164E-2</v>
      </c>
      <c r="H63">
        <v>54.016675215560497</v>
      </c>
      <c r="I63">
        <v>5.4261202974420983E-2</v>
      </c>
      <c r="J63" s="121" t="s">
        <v>168</v>
      </c>
      <c r="K63" t="s">
        <v>169</v>
      </c>
      <c r="L63" t="s">
        <v>155</v>
      </c>
      <c r="M63" t="s">
        <v>162</v>
      </c>
      <c r="N63" t="s">
        <v>33</v>
      </c>
      <c r="O63" t="s">
        <v>156</v>
      </c>
      <c r="P63" t="s">
        <v>56</v>
      </c>
    </row>
    <row r="64" spans="1:16" outlineLevel="2" x14ac:dyDescent="0.3">
      <c r="A64">
        <v>24017</v>
      </c>
      <c r="B64" t="s">
        <v>14</v>
      </c>
      <c r="C64">
        <v>15.3440054445221</v>
      </c>
      <c r="D64">
        <v>15.3440054445042</v>
      </c>
      <c r="E64">
        <v>1.5413466129530101E-2</v>
      </c>
      <c r="F64">
        <v>13.4776717961086</v>
      </c>
      <c r="G64">
        <v>1.3538683786680284E-2</v>
      </c>
      <c r="H64">
        <v>13.466223359671</v>
      </c>
      <c r="I64">
        <v>1.3527183524385328E-2</v>
      </c>
      <c r="J64" s="121" t="s">
        <v>166</v>
      </c>
      <c r="K64" t="s">
        <v>167</v>
      </c>
      <c r="L64" t="s">
        <v>155</v>
      </c>
      <c r="M64" t="s">
        <v>162</v>
      </c>
      <c r="N64" t="s">
        <v>31</v>
      </c>
      <c r="O64" t="s">
        <v>156</v>
      </c>
      <c r="P64" t="s">
        <v>56</v>
      </c>
    </row>
    <row r="65" spans="1:16" outlineLevel="2" x14ac:dyDescent="0.3">
      <c r="A65">
        <v>24017</v>
      </c>
      <c r="B65" t="s">
        <v>14</v>
      </c>
      <c r="C65">
        <v>2.9304114395521901</v>
      </c>
      <c r="D65">
        <v>2.9304114395487901</v>
      </c>
      <c r="E65">
        <v>2.9436771012910702E-3</v>
      </c>
      <c r="F65">
        <v>2.9304114395521901</v>
      </c>
      <c r="G65">
        <v>2.9436771012944858E-3</v>
      </c>
      <c r="H65">
        <v>2.9304114395521901</v>
      </c>
      <c r="I65">
        <v>2.9436771012944858E-3</v>
      </c>
      <c r="J65" s="121" t="s">
        <v>170</v>
      </c>
      <c r="K65" t="s">
        <v>164</v>
      </c>
      <c r="L65" t="s">
        <v>155</v>
      </c>
      <c r="M65" t="s">
        <v>162</v>
      </c>
      <c r="N65" t="s">
        <v>171</v>
      </c>
      <c r="O65" t="s">
        <v>172</v>
      </c>
      <c r="P65" t="s">
        <v>56</v>
      </c>
    </row>
    <row r="66" spans="1:16" outlineLevel="2" x14ac:dyDescent="0.3">
      <c r="A66">
        <v>24017</v>
      </c>
      <c r="B66" t="s">
        <v>14</v>
      </c>
      <c r="C66">
        <v>1.2899905426317899</v>
      </c>
      <c r="D66">
        <v>1.28999054263029</v>
      </c>
      <c r="E66">
        <v>1.29583019298052E-3</v>
      </c>
      <c r="F66">
        <v>1.2899905426317899</v>
      </c>
      <c r="G66">
        <v>1.2958301929820266E-3</v>
      </c>
      <c r="H66">
        <v>1.2899905426317899</v>
      </c>
      <c r="I66">
        <v>1.2958301929820266E-3</v>
      </c>
      <c r="J66" s="121" t="s">
        <v>177</v>
      </c>
      <c r="K66" t="s">
        <v>164</v>
      </c>
      <c r="L66" t="s">
        <v>155</v>
      </c>
      <c r="M66" t="s">
        <v>162</v>
      </c>
      <c r="N66" t="s">
        <v>171</v>
      </c>
      <c r="O66" t="s">
        <v>178</v>
      </c>
      <c r="P66" t="s">
        <v>56</v>
      </c>
    </row>
    <row r="67" spans="1:16" outlineLevel="2" x14ac:dyDescent="0.3">
      <c r="A67">
        <v>24017</v>
      </c>
      <c r="B67" t="s">
        <v>14</v>
      </c>
      <c r="C67">
        <v>1.02777370142521</v>
      </c>
      <c r="D67">
        <v>1.02777370142401</v>
      </c>
      <c r="E67">
        <v>1.0324263239488601E-3</v>
      </c>
      <c r="F67">
        <v>1.02777370142521</v>
      </c>
      <c r="G67">
        <v>1.0324263239500655E-3</v>
      </c>
      <c r="H67">
        <v>1.02777370142521</v>
      </c>
      <c r="I67">
        <v>1.0324263239500655E-3</v>
      </c>
      <c r="J67" s="121" t="s">
        <v>175</v>
      </c>
      <c r="K67" t="s">
        <v>164</v>
      </c>
      <c r="L67" t="s">
        <v>155</v>
      </c>
      <c r="M67" t="s">
        <v>162</v>
      </c>
      <c r="N67" t="s">
        <v>171</v>
      </c>
      <c r="O67" t="s">
        <v>176</v>
      </c>
      <c r="P67" t="s">
        <v>56</v>
      </c>
    </row>
    <row r="68" spans="1:16" outlineLevel="2" x14ac:dyDescent="0.3">
      <c r="A68">
        <v>24017</v>
      </c>
      <c r="B68" t="s">
        <v>14</v>
      </c>
      <c r="C68">
        <v>0.83225171560754996</v>
      </c>
      <c r="D68">
        <v>0.83225171560658295</v>
      </c>
      <c r="E68">
        <v>8.3601923084170699E-4</v>
      </c>
      <c r="F68">
        <v>0.83225171560754996</v>
      </c>
      <c r="G68">
        <v>8.3601923084267843E-4</v>
      </c>
      <c r="H68">
        <v>0.83225171560754996</v>
      </c>
      <c r="I68">
        <v>8.3601923084267843E-4</v>
      </c>
      <c r="J68" s="121" t="s">
        <v>173</v>
      </c>
      <c r="K68" t="s">
        <v>164</v>
      </c>
      <c r="L68" t="s">
        <v>155</v>
      </c>
      <c r="M68" t="s">
        <v>162</v>
      </c>
      <c r="N68" t="s">
        <v>171</v>
      </c>
      <c r="O68" t="s">
        <v>174</v>
      </c>
      <c r="P68" t="s">
        <v>56</v>
      </c>
    </row>
    <row r="69" spans="1:16" outlineLevel="2" x14ac:dyDescent="0.3">
      <c r="A69">
        <v>24017</v>
      </c>
      <c r="B69" t="s">
        <v>14</v>
      </c>
      <c r="C69">
        <v>3.1757203563559502</v>
      </c>
      <c r="D69">
        <v>3.17572035635227</v>
      </c>
      <c r="E69">
        <v>3.1900965055396799E-3</v>
      </c>
      <c r="F69">
        <v>3.1757203563559502</v>
      </c>
      <c r="G69">
        <v>3.1900965055433766E-3</v>
      </c>
      <c r="H69">
        <v>3.1757203563559502</v>
      </c>
      <c r="I69">
        <v>3.1900965055433766E-3</v>
      </c>
      <c r="J69" s="121" t="s">
        <v>183</v>
      </c>
      <c r="K69" t="s">
        <v>164</v>
      </c>
      <c r="L69" t="s">
        <v>155</v>
      </c>
      <c r="M69" t="s">
        <v>162</v>
      </c>
      <c r="N69" t="s">
        <v>171</v>
      </c>
      <c r="O69" t="s">
        <v>184</v>
      </c>
      <c r="P69" t="s">
        <v>56</v>
      </c>
    </row>
    <row r="70" spans="1:16" outlineLevel="2" x14ac:dyDescent="0.3">
      <c r="A70">
        <v>24017</v>
      </c>
      <c r="B70" t="s">
        <v>14</v>
      </c>
      <c r="C70">
        <v>2.5301909440813901</v>
      </c>
      <c r="D70">
        <v>2.53019094407846</v>
      </c>
      <c r="E70">
        <v>2.5416448500912899E-3</v>
      </c>
      <c r="F70">
        <v>2.5301909440813901</v>
      </c>
      <c r="G70">
        <v>2.5416448500942329E-3</v>
      </c>
      <c r="H70">
        <v>2.5301909440813901</v>
      </c>
      <c r="I70">
        <v>2.5416448500942329E-3</v>
      </c>
      <c r="J70" s="121" t="s">
        <v>181</v>
      </c>
      <c r="K70" t="s">
        <v>164</v>
      </c>
      <c r="L70" t="s">
        <v>155</v>
      </c>
      <c r="M70" t="s">
        <v>162</v>
      </c>
      <c r="N70" t="s">
        <v>171</v>
      </c>
      <c r="O70" t="s">
        <v>182</v>
      </c>
      <c r="P70" t="s">
        <v>56</v>
      </c>
    </row>
    <row r="71" spans="1:16" outlineLevel="2" x14ac:dyDescent="0.3">
      <c r="A71">
        <v>24017</v>
      </c>
      <c r="B71" t="s">
        <v>14</v>
      </c>
      <c r="C71">
        <v>2.0488514688627202</v>
      </c>
      <c r="D71">
        <v>2.0488514688603399</v>
      </c>
      <c r="E71">
        <v>2.0581264021271401E-3</v>
      </c>
      <c r="F71">
        <v>2.0488514688627202</v>
      </c>
      <c r="G71">
        <v>2.058126402129531E-3</v>
      </c>
      <c r="H71">
        <v>2.0488514688627202</v>
      </c>
      <c r="I71">
        <v>2.058126402129531E-3</v>
      </c>
      <c r="J71" s="121" t="s">
        <v>179</v>
      </c>
      <c r="K71" t="s">
        <v>164</v>
      </c>
      <c r="L71" t="s">
        <v>155</v>
      </c>
      <c r="M71" t="s">
        <v>162</v>
      </c>
      <c r="N71" t="s">
        <v>171</v>
      </c>
      <c r="O71" t="s">
        <v>180</v>
      </c>
      <c r="P71" t="s">
        <v>56</v>
      </c>
    </row>
    <row r="72" spans="1:16" outlineLevel="2" x14ac:dyDescent="0.3">
      <c r="A72">
        <v>24017</v>
      </c>
      <c r="B72" t="s">
        <v>14</v>
      </c>
      <c r="C72">
        <v>1.1204645463160301</v>
      </c>
      <c r="D72">
        <v>1.12046454631472</v>
      </c>
      <c r="E72">
        <v>1.1255367704621701E-3</v>
      </c>
      <c r="F72">
        <v>1.1204645463160301</v>
      </c>
      <c r="G72">
        <v>1.1255367704634861E-3</v>
      </c>
      <c r="H72">
        <v>1.1204645463160301</v>
      </c>
      <c r="I72">
        <v>1.1255367704634861E-3</v>
      </c>
      <c r="J72" s="121" t="s">
        <v>357</v>
      </c>
      <c r="K72" t="s">
        <v>164</v>
      </c>
      <c r="L72" t="s">
        <v>155</v>
      </c>
      <c r="M72" t="s">
        <v>162</v>
      </c>
      <c r="N72" t="s">
        <v>171</v>
      </c>
      <c r="O72" t="s">
        <v>358</v>
      </c>
      <c r="P72" t="s">
        <v>56</v>
      </c>
    </row>
    <row r="73" spans="1:16" outlineLevel="2" x14ac:dyDescent="0.3">
      <c r="A73">
        <v>24017</v>
      </c>
      <c r="B73" t="s">
        <v>14</v>
      </c>
      <c r="C73">
        <v>0.74991946008611299</v>
      </c>
      <c r="D73">
        <v>0.74991946008524502</v>
      </c>
      <c r="E73">
        <v>7.5331426593304603E-4</v>
      </c>
      <c r="F73">
        <v>0.74991946008611299</v>
      </c>
      <c r="G73">
        <v>7.5331426593391794E-4</v>
      </c>
      <c r="H73">
        <v>0.74991946008611299</v>
      </c>
      <c r="I73">
        <v>7.5331426593391794E-4</v>
      </c>
      <c r="J73" s="121" t="s">
        <v>345</v>
      </c>
      <c r="K73" t="s">
        <v>164</v>
      </c>
      <c r="L73" t="s">
        <v>155</v>
      </c>
      <c r="M73" t="s">
        <v>162</v>
      </c>
      <c r="N73" t="s">
        <v>171</v>
      </c>
      <c r="O73" t="s">
        <v>346</v>
      </c>
      <c r="P73" t="s">
        <v>56</v>
      </c>
    </row>
    <row r="74" spans="1:16" outlineLevel="2" x14ac:dyDescent="0.3">
      <c r="A74">
        <v>24017</v>
      </c>
      <c r="B74" t="s">
        <v>14</v>
      </c>
      <c r="C74">
        <v>0.81072369484255102</v>
      </c>
      <c r="D74">
        <v>0.810723694841611</v>
      </c>
      <c r="E74">
        <v>8.1439375501032602E-4</v>
      </c>
      <c r="F74">
        <v>0.81072369484255102</v>
      </c>
      <c r="G74">
        <v>8.1439375501127036E-4</v>
      </c>
      <c r="H74">
        <v>0.81072369484255102</v>
      </c>
      <c r="I74">
        <v>8.1439375501127036E-4</v>
      </c>
      <c r="J74" s="121" t="s">
        <v>351</v>
      </c>
      <c r="K74" t="s">
        <v>164</v>
      </c>
      <c r="L74" t="s">
        <v>155</v>
      </c>
      <c r="M74" t="s">
        <v>162</v>
      </c>
      <c r="N74" t="s">
        <v>171</v>
      </c>
      <c r="O74" t="s">
        <v>352</v>
      </c>
      <c r="P74" t="s">
        <v>56</v>
      </c>
    </row>
    <row r="75" spans="1:16" outlineLevel="2" x14ac:dyDescent="0.3">
      <c r="A75">
        <v>24017</v>
      </c>
      <c r="B75" t="s">
        <v>14</v>
      </c>
      <c r="C75">
        <v>5.7566579999999998</v>
      </c>
      <c r="D75">
        <v>5.7566579999933101</v>
      </c>
      <c r="E75">
        <v>5.7827177801195199E-3</v>
      </c>
      <c r="F75">
        <v>5.7566579999999998</v>
      </c>
      <c r="G75">
        <v>5.7827177801262402E-3</v>
      </c>
      <c r="H75">
        <v>5.7566579999999998</v>
      </c>
      <c r="I75">
        <v>5.7827177801262402E-3</v>
      </c>
      <c r="J75" s="121" t="s">
        <v>355</v>
      </c>
      <c r="K75" t="s">
        <v>164</v>
      </c>
      <c r="L75" t="s">
        <v>155</v>
      </c>
      <c r="M75" t="s">
        <v>162</v>
      </c>
      <c r="N75" t="s">
        <v>171</v>
      </c>
      <c r="O75" t="s">
        <v>356</v>
      </c>
      <c r="P75" t="s">
        <v>56</v>
      </c>
    </row>
    <row r="76" spans="1:16" outlineLevel="2" x14ac:dyDescent="0.3">
      <c r="A76">
        <v>24017</v>
      </c>
      <c r="B76" t="s">
        <v>14</v>
      </c>
      <c r="C76">
        <v>0.61651075564813596</v>
      </c>
      <c r="D76">
        <v>0.61651075564742097</v>
      </c>
      <c r="E76">
        <v>6.1930163444161399E-4</v>
      </c>
      <c r="F76">
        <v>0.61651075564813596</v>
      </c>
      <c r="G76">
        <v>6.1930163444233227E-4</v>
      </c>
      <c r="H76">
        <v>0.61651075564813596</v>
      </c>
      <c r="I76">
        <v>6.1930163444233227E-4</v>
      </c>
      <c r="J76" s="121" t="s">
        <v>163</v>
      </c>
      <c r="K76" t="s">
        <v>164</v>
      </c>
      <c r="L76" t="s">
        <v>155</v>
      </c>
      <c r="M76" t="s">
        <v>162</v>
      </c>
      <c r="N76" t="s">
        <v>165</v>
      </c>
      <c r="O76" t="s">
        <v>156</v>
      </c>
      <c r="P76" t="s">
        <v>56</v>
      </c>
    </row>
    <row r="77" spans="1:16" outlineLevel="2" x14ac:dyDescent="0.3">
      <c r="A77">
        <v>24017</v>
      </c>
      <c r="B77" t="s">
        <v>14</v>
      </c>
      <c r="C77">
        <v>0.44395390666666601</v>
      </c>
      <c r="D77">
        <v>0.44395390666604501</v>
      </c>
      <c r="E77">
        <v>1.2090248002887801E-3</v>
      </c>
      <c r="F77">
        <v>0.25046518402561901</v>
      </c>
      <c r="G77">
        <v>6.820947277386062E-4</v>
      </c>
      <c r="H77">
        <v>0.19431093087748699</v>
      </c>
      <c r="I77">
        <v>5.291692017360697E-4</v>
      </c>
      <c r="J77" s="121" t="s">
        <v>343</v>
      </c>
      <c r="K77" t="s">
        <v>161</v>
      </c>
      <c r="L77" t="s">
        <v>155</v>
      </c>
      <c r="M77" t="s">
        <v>162</v>
      </c>
      <c r="N77" t="s">
        <v>332</v>
      </c>
      <c r="O77" t="s">
        <v>344</v>
      </c>
      <c r="P77" t="s">
        <v>56</v>
      </c>
    </row>
    <row r="78" spans="1:16" outlineLevel="2" x14ac:dyDescent="0.3">
      <c r="A78">
        <v>24017</v>
      </c>
      <c r="B78" t="s">
        <v>14</v>
      </c>
      <c r="C78">
        <v>0.47437800000000002</v>
      </c>
      <c r="D78" t="s">
        <v>2147</v>
      </c>
      <c r="E78" t="s">
        <v>2147</v>
      </c>
      <c r="F78">
        <v>0.47437800000000002</v>
      </c>
      <c r="G78" t="s">
        <v>2148</v>
      </c>
      <c r="H78">
        <v>0.47437800000000002</v>
      </c>
      <c r="I78" t="s">
        <v>2148</v>
      </c>
      <c r="J78" s="121" t="s">
        <v>235</v>
      </c>
      <c r="K78" t="s">
        <v>236</v>
      </c>
      <c r="L78" t="s">
        <v>68</v>
      </c>
      <c r="M78" t="s">
        <v>237</v>
      </c>
      <c r="N78" t="s">
        <v>238</v>
      </c>
      <c r="O78" t="s">
        <v>239</v>
      </c>
      <c r="P78" t="s">
        <v>56</v>
      </c>
    </row>
    <row r="79" spans="1:16" outlineLevel="2" x14ac:dyDescent="0.3">
      <c r="A79">
        <v>24017</v>
      </c>
      <c r="B79" t="s">
        <v>14</v>
      </c>
      <c r="C79">
        <v>3.205552</v>
      </c>
      <c r="D79" t="s">
        <v>2147</v>
      </c>
      <c r="E79" t="s">
        <v>2147</v>
      </c>
      <c r="F79">
        <v>3.205552</v>
      </c>
      <c r="G79" t="s">
        <v>2148</v>
      </c>
      <c r="H79">
        <v>3.205552</v>
      </c>
      <c r="I79" t="s">
        <v>2148</v>
      </c>
      <c r="J79" s="121" t="s">
        <v>240</v>
      </c>
      <c r="K79" t="s">
        <v>236</v>
      </c>
      <c r="L79" t="s">
        <v>68</v>
      </c>
      <c r="M79" t="s">
        <v>237</v>
      </c>
      <c r="N79" t="s">
        <v>238</v>
      </c>
      <c r="O79" t="s">
        <v>241</v>
      </c>
      <c r="P79" t="s">
        <v>56</v>
      </c>
    </row>
    <row r="80" spans="1:16" outlineLevel="2" x14ac:dyDescent="0.3">
      <c r="A80">
        <v>24017</v>
      </c>
      <c r="B80" t="s">
        <v>14</v>
      </c>
      <c r="C80">
        <v>9.1600000000000004E-4</v>
      </c>
      <c r="D80" t="s">
        <v>2147</v>
      </c>
      <c r="E80" t="s">
        <v>2147</v>
      </c>
      <c r="F80">
        <v>9.1600000000000004E-4</v>
      </c>
      <c r="G80" t="s">
        <v>2148</v>
      </c>
      <c r="H80">
        <v>9.1600000000000004E-4</v>
      </c>
      <c r="I80" t="s">
        <v>2148</v>
      </c>
      <c r="J80" s="121" t="s">
        <v>378</v>
      </c>
      <c r="K80" t="s">
        <v>50</v>
      </c>
      <c r="L80" t="s">
        <v>68</v>
      </c>
      <c r="M80" t="s">
        <v>69</v>
      </c>
      <c r="N80" t="s">
        <v>379</v>
      </c>
      <c r="O80" t="s">
        <v>380</v>
      </c>
      <c r="P80" t="s">
        <v>56</v>
      </c>
    </row>
    <row r="81" spans="1:16" outlineLevel="2" x14ac:dyDescent="0.3">
      <c r="A81">
        <v>24017</v>
      </c>
      <c r="B81" t="s">
        <v>14</v>
      </c>
      <c r="C81">
        <v>0.98448639999999998</v>
      </c>
      <c r="D81" t="s">
        <v>2147</v>
      </c>
      <c r="E81" t="s">
        <v>2147</v>
      </c>
      <c r="F81">
        <v>1.1445264506794</v>
      </c>
      <c r="G81" t="s">
        <v>2148</v>
      </c>
      <c r="H81">
        <v>1.2403640595666501</v>
      </c>
      <c r="I81" t="s">
        <v>2148</v>
      </c>
      <c r="J81" s="121" t="s">
        <v>72</v>
      </c>
      <c r="K81" t="s">
        <v>67</v>
      </c>
      <c r="L81" t="s">
        <v>68</v>
      </c>
      <c r="M81" t="s">
        <v>69</v>
      </c>
      <c r="N81" t="s">
        <v>73</v>
      </c>
      <c r="O81" t="s">
        <v>74</v>
      </c>
      <c r="P81" t="s">
        <v>56</v>
      </c>
    </row>
    <row r="82" spans="1:16" outlineLevel="2" x14ac:dyDescent="0.3">
      <c r="A82">
        <v>24017</v>
      </c>
      <c r="B82" t="s">
        <v>14</v>
      </c>
      <c r="C82">
        <v>0.119987223376782</v>
      </c>
      <c r="D82" t="s">
        <v>2147</v>
      </c>
      <c r="E82" t="s">
        <v>2147</v>
      </c>
      <c r="F82">
        <v>0.13949258303446799</v>
      </c>
      <c r="G82" t="s">
        <v>2148</v>
      </c>
      <c r="H82">
        <v>0.151173078148928</v>
      </c>
      <c r="I82" t="s">
        <v>2148</v>
      </c>
      <c r="J82" s="121" t="s">
        <v>66</v>
      </c>
      <c r="K82" t="s">
        <v>67</v>
      </c>
      <c r="L82" t="s">
        <v>68</v>
      </c>
      <c r="M82" t="s">
        <v>69</v>
      </c>
      <c r="N82" t="s">
        <v>70</v>
      </c>
      <c r="O82" t="s">
        <v>71</v>
      </c>
      <c r="P82" t="s">
        <v>56</v>
      </c>
    </row>
    <row r="83" spans="1:16" outlineLevel="2" x14ac:dyDescent="0.3">
      <c r="A83">
        <v>24017</v>
      </c>
      <c r="B83" t="s">
        <v>14</v>
      </c>
      <c r="C83">
        <v>4.8700000000000002E-4</v>
      </c>
      <c r="D83" t="s">
        <v>2147</v>
      </c>
      <c r="E83" t="s">
        <v>2147</v>
      </c>
      <c r="F83">
        <v>4.8700000000000002E-4</v>
      </c>
      <c r="G83" t="s">
        <v>2148</v>
      </c>
      <c r="H83">
        <v>4.8700000000000002E-4</v>
      </c>
      <c r="I83" t="s">
        <v>2148</v>
      </c>
      <c r="J83" s="121" t="s">
        <v>272</v>
      </c>
      <c r="K83" t="s">
        <v>269</v>
      </c>
      <c r="L83" t="s">
        <v>68</v>
      </c>
      <c r="M83" t="s">
        <v>270</v>
      </c>
      <c r="N83" t="s">
        <v>271</v>
      </c>
      <c r="O83" t="s">
        <v>267</v>
      </c>
      <c r="P83" t="s">
        <v>56</v>
      </c>
    </row>
    <row r="84" spans="1:16" outlineLevel="2" x14ac:dyDescent="0.3">
      <c r="A84">
        <v>24017</v>
      </c>
      <c r="B84" t="s">
        <v>14</v>
      </c>
      <c r="C84">
        <v>9.8862699999999997</v>
      </c>
      <c r="D84" t="s">
        <v>2147</v>
      </c>
      <c r="E84" t="s">
        <v>2147</v>
      </c>
      <c r="F84">
        <v>9.8862699999999997</v>
      </c>
      <c r="G84" t="s">
        <v>2148</v>
      </c>
      <c r="H84">
        <v>9.8862699999999997</v>
      </c>
      <c r="I84" t="s">
        <v>2148</v>
      </c>
      <c r="J84" s="121" t="s">
        <v>268</v>
      </c>
      <c r="K84" t="s">
        <v>269</v>
      </c>
      <c r="L84" t="s">
        <v>68</v>
      </c>
      <c r="M84" t="s">
        <v>270</v>
      </c>
      <c r="N84" t="s">
        <v>271</v>
      </c>
      <c r="O84" t="s">
        <v>266</v>
      </c>
      <c r="P84" t="s">
        <v>56</v>
      </c>
    </row>
    <row r="85" spans="1:16" outlineLevel="2" x14ac:dyDescent="0.3">
      <c r="A85">
        <v>24017</v>
      </c>
      <c r="B85" t="s">
        <v>14</v>
      </c>
      <c r="C85">
        <v>4.8099999999999997E-2</v>
      </c>
      <c r="D85" t="s">
        <v>2147</v>
      </c>
      <c r="E85" t="s">
        <v>2147</v>
      </c>
      <c r="F85">
        <v>4.0921184716099998E-2</v>
      </c>
      <c r="G85" t="s">
        <v>2148</v>
      </c>
      <c r="H85">
        <v>3.8743496032799897E-2</v>
      </c>
      <c r="I85" t="s">
        <v>2148</v>
      </c>
      <c r="J85" s="121" t="s">
        <v>2068</v>
      </c>
      <c r="K85" t="s">
        <v>26</v>
      </c>
      <c r="L85" t="s">
        <v>2528</v>
      </c>
      <c r="M85" t="s">
        <v>2600</v>
      </c>
      <c r="N85" t="s">
        <v>2601</v>
      </c>
      <c r="O85" t="s">
        <v>2602</v>
      </c>
      <c r="P85" t="s">
        <v>56</v>
      </c>
    </row>
    <row r="86" spans="1:16" outlineLevel="2" x14ac:dyDescent="0.3">
      <c r="A86">
        <v>24017</v>
      </c>
      <c r="B86" t="s">
        <v>14</v>
      </c>
      <c r="C86">
        <v>0.25413049999999998</v>
      </c>
      <c r="D86">
        <v>0.25413049999964199</v>
      </c>
      <c r="E86">
        <v>6.9207652505349701E-4</v>
      </c>
      <c r="F86">
        <v>0.25413049999999998</v>
      </c>
      <c r="G86">
        <v>6.9207652505447192E-4</v>
      </c>
      <c r="H86">
        <v>0.25413049999999998</v>
      </c>
      <c r="I86">
        <v>6.9207652505447192E-4</v>
      </c>
      <c r="J86" s="121" t="s">
        <v>370</v>
      </c>
      <c r="K86" t="s">
        <v>50</v>
      </c>
      <c r="L86" t="s">
        <v>209</v>
      </c>
      <c r="M86" t="s">
        <v>365</v>
      </c>
      <c r="N86" t="s">
        <v>366</v>
      </c>
      <c r="O86" t="s">
        <v>371</v>
      </c>
      <c r="P86" t="s">
        <v>56</v>
      </c>
    </row>
    <row r="87" spans="1:16" outlineLevel="2" x14ac:dyDescent="0.3">
      <c r="A87">
        <v>24017</v>
      </c>
      <c r="B87" t="s">
        <v>14</v>
      </c>
      <c r="C87">
        <v>0.20494390000000001</v>
      </c>
      <c r="D87">
        <v>0.20494389999971199</v>
      </c>
      <c r="E87">
        <v>5.5812608932383797E-4</v>
      </c>
      <c r="F87">
        <v>0.20494390000000001</v>
      </c>
      <c r="G87">
        <v>5.5812608932462239E-4</v>
      </c>
      <c r="H87">
        <v>0.20494390000000001</v>
      </c>
      <c r="I87">
        <v>5.5812608932462239E-4</v>
      </c>
      <c r="J87" s="121" t="s">
        <v>368</v>
      </c>
      <c r="K87" t="s">
        <v>50</v>
      </c>
      <c r="L87" t="s">
        <v>209</v>
      </c>
      <c r="M87" t="s">
        <v>365</v>
      </c>
      <c r="N87" t="s">
        <v>366</v>
      </c>
      <c r="O87" t="s">
        <v>369</v>
      </c>
      <c r="P87" t="s">
        <v>56</v>
      </c>
    </row>
    <row r="88" spans="1:16" outlineLevel="2" x14ac:dyDescent="0.3">
      <c r="A88">
        <v>24017</v>
      </c>
      <c r="B88" t="s">
        <v>14</v>
      </c>
      <c r="C88">
        <v>14.2788</v>
      </c>
      <c r="D88" t="s">
        <v>2147</v>
      </c>
      <c r="E88" t="s">
        <v>2147</v>
      </c>
      <c r="F88">
        <v>17.314354837160401</v>
      </c>
      <c r="G88" t="s">
        <v>2148</v>
      </c>
      <c r="H88">
        <v>19.561955999999999</v>
      </c>
      <c r="I88" t="s">
        <v>2148</v>
      </c>
      <c r="J88" s="121" t="s">
        <v>2073</v>
      </c>
      <c r="K88" t="s">
        <v>50</v>
      </c>
      <c r="L88" t="s">
        <v>50</v>
      </c>
      <c r="M88" t="s">
        <v>2729</v>
      </c>
      <c r="N88" t="s">
        <v>2738</v>
      </c>
      <c r="O88" t="s">
        <v>2766</v>
      </c>
      <c r="P88" t="s">
        <v>56</v>
      </c>
    </row>
    <row r="89" spans="1:16" outlineLevel="2" x14ac:dyDescent="0.3">
      <c r="A89">
        <v>24017</v>
      </c>
      <c r="B89" t="s">
        <v>14</v>
      </c>
      <c r="C89">
        <v>33.622309999999999</v>
      </c>
      <c r="D89">
        <v>33.622309999953103</v>
      </c>
      <c r="E89">
        <v>9.1564025054338194E-2</v>
      </c>
      <c r="F89">
        <v>33.622309999999999</v>
      </c>
      <c r="G89">
        <v>9.1564025054465911E-2</v>
      </c>
      <c r="H89">
        <v>33.622309999999999</v>
      </c>
      <c r="I89">
        <v>9.1564025054465911E-2</v>
      </c>
      <c r="J89" s="121" t="s">
        <v>364</v>
      </c>
      <c r="K89" t="s">
        <v>50</v>
      </c>
      <c r="L89" t="s">
        <v>209</v>
      </c>
      <c r="M89" t="s">
        <v>365</v>
      </c>
      <c r="N89" t="s">
        <v>366</v>
      </c>
      <c r="O89" t="s">
        <v>367</v>
      </c>
      <c r="P89" t="s">
        <v>56</v>
      </c>
    </row>
    <row r="90" spans="1:16" outlineLevel="2" x14ac:dyDescent="0.3">
      <c r="A90">
        <v>24017</v>
      </c>
      <c r="B90" t="s">
        <v>14</v>
      </c>
      <c r="C90">
        <v>12.90353</v>
      </c>
      <c r="D90">
        <v>12.903529999981901</v>
      </c>
      <c r="E90">
        <v>3.5140332243959398E-2</v>
      </c>
      <c r="F90">
        <v>12.90353</v>
      </c>
      <c r="G90">
        <v>3.5140332244008692E-2</v>
      </c>
      <c r="H90">
        <v>12.90353</v>
      </c>
      <c r="I90">
        <v>3.5140332244008692E-2</v>
      </c>
      <c r="J90" s="121" t="s">
        <v>372</v>
      </c>
      <c r="K90" t="s">
        <v>50</v>
      </c>
      <c r="L90" t="s">
        <v>209</v>
      </c>
      <c r="M90" t="s">
        <v>365</v>
      </c>
      <c r="N90" t="s">
        <v>162</v>
      </c>
      <c r="O90" t="s">
        <v>373</v>
      </c>
      <c r="P90" t="s">
        <v>56</v>
      </c>
    </row>
    <row r="91" spans="1:16" outlineLevel="2" x14ac:dyDescent="0.3">
      <c r="A91">
        <v>24017</v>
      </c>
      <c r="B91" t="s">
        <v>14</v>
      </c>
      <c r="C91">
        <v>7.4200000000000002E-2</v>
      </c>
      <c r="D91" t="s">
        <v>2147</v>
      </c>
      <c r="E91" t="s">
        <v>2147</v>
      </c>
      <c r="F91">
        <v>9.0523999999999993E-2</v>
      </c>
      <c r="G91" t="s">
        <v>2148</v>
      </c>
      <c r="H91">
        <v>0.10163174</v>
      </c>
      <c r="I91" t="s">
        <v>2148</v>
      </c>
      <c r="J91" s="121" t="s">
        <v>2053</v>
      </c>
      <c r="K91" t="s">
        <v>50</v>
      </c>
      <c r="L91" t="s">
        <v>50</v>
      </c>
      <c r="M91" t="s">
        <v>2851</v>
      </c>
      <c r="N91" t="s">
        <v>2852</v>
      </c>
      <c r="O91" t="s">
        <v>2853</v>
      </c>
      <c r="P91" t="s">
        <v>56</v>
      </c>
    </row>
    <row r="92" spans="1:16" outlineLevel="2" x14ac:dyDescent="0.3">
      <c r="A92">
        <v>24017</v>
      </c>
      <c r="B92" t="s">
        <v>14</v>
      </c>
      <c r="C92">
        <v>2.2953999999999999E-2</v>
      </c>
      <c r="E92">
        <v>7.3570512820512823E-5</v>
      </c>
      <c r="F92">
        <v>2.2953999999999999E-2</v>
      </c>
      <c r="G92">
        <v>7.3570512820512823E-5</v>
      </c>
      <c r="H92">
        <v>2.2953999999999999E-2</v>
      </c>
      <c r="I92">
        <v>7.3570512820512823E-5</v>
      </c>
      <c r="J92" s="121">
        <v>2102007000</v>
      </c>
      <c r="K92" t="s">
        <v>1246</v>
      </c>
      <c r="L92" t="s">
        <v>155</v>
      </c>
      <c r="M92" t="s">
        <v>36</v>
      </c>
      <c r="N92" t="s">
        <v>2878</v>
      </c>
      <c r="O92" t="s">
        <v>2879</v>
      </c>
      <c r="P92" t="s">
        <v>56</v>
      </c>
    </row>
    <row r="93" spans="1:16" outlineLevel="2" x14ac:dyDescent="0.3">
      <c r="A93">
        <v>24017</v>
      </c>
      <c r="B93" t="s">
        <v>14</v>
      </c>
      <c r="C93">
        <v>9.7862909400000007</v>
      </c>
      <c r="E93">
        <v>3.1366317115384616E-2</v>
      </c>
      <c r="F93">
        <v>9.7862909400000007</v>
      </c>
      <c r="G93">
        <v>3.1366317115384616E-2</v>
      </c>
      <c r="H93">
        <v>9.7862909400000007</v>
      </c>
      <c r="I93">
        <v>3.1366317115384616E-2</v>
      </c>
      <c r="J93" s="121">
        <v>2102006000</v>
      </c>
      <c r="K93" t="s">
        <v>1247</v>
      </c>
      <c r="L93" t="s">
        <v>155</v>
      </c>
      <c r="M93" t="s">
        <v>36</v>
      </c>
      <c r="N93" t="s">
        <v>33</v>
      </c>
      <c r="O93" t="s">
        <v>2879</v>
      </c>
      <c r="P93" t="s">
        <v>56</v>
      </c>
    </row>
    <row r="94" spans="1:16" outlineLevel="2" x14ac:dyDescent="0.3">
      <c r="A94">
        <v>24017</v>
      </c>
      <c r="B94" t="s">
        <v>14</v>
      </c>
      <c r="C94">
        <v>8.3838240479021886E-2</v>
      </c>
      <c r="E94">
        <v>2.6871230922763427E-4</v>
      </c>
      <c r="F94">
        <v>8.3838240479021886E-2</v>
      </c>
      <c r="G94">
        <v>2.6871230922763427E-4</v>
      </c>
      <c r="H94">
        <v>8.3838240479021886E-2</v>
      </c>
      <c r="I94">
        <v>2.6871230922763427E-4</v>
      </c>
      <c r="J94" s="121">
        <v>2103005000</v>
      </c>
      <c r="K94" t="s">
        <v>1248</v>
      </c>
      <c r="L94" t="s">
        <v>155</v>
      </c>
      <c r="M94" t="s">
        <v>2896</v>
      </c>
      <c r="N94" t="s">
        <v>2897</v>
      </c>
      <c r="P94" t="s">
        <v>56</v>
      </c>
    </row>
    <row r="95" spans="1:16" outlineLevel="2" x14ac:dyDescent="0.3">
      <c r="A95">
        <v>24017</v>
      </c>
      <c r="B95" t="s">
        <v>14</v>
      </c>
      <c r="C95">
        <v>2.7779426437072683E-2</v>
      </c>
      <c r="E95">
        <v>8.9036623195745774E-5</v>
      </c>
      <c r="F95">
        <v>2.7779426437072683E-2</v>
      </c>
      <c r="G95">
        <v>8.9036623195745774E-5</v>
      </c>
      <c r="H95">
        <v>2.7779426437072683E-2</v>
      </c>
      <c r="I95">
        <v>8.9036623195745774E-5</v>
      </c>
      <c r="J95" s="121">
        <v>2102005000</v>
      </c>
      <c r="K95" t="s">
        <v>1249</v>
      </c>
      <c r="L95" t="s">
        <v>36</v>
      </c>
      <c r="M95" t="s">
        <v>2897</v>
      </c>
      <c r="N95" t="s">
        <v>2908</v>
      </c>
      <c r="O95" t="s">
        <v>2909</v>
      </c>
      <c r="P95" t="s">
        <v>56</v>
      </c>
    </row>
    <row r="96" spans="1:16" outlineLevel="2" x14ac:dyDescent="0.3">
      <c r="A96">
        <v>24017</v>
      </c>
      <c r="B96" t="s">
        <v>14</v>
      </c>
      <c r="C96">
        <v>8.3511289124250404E-2</v>
      </c>
      <c r="E96">
        <v>2.6766438821875129E-4</v>
      </c>
      <c r="F96">
        <v>8.3511289124250404E-2</v>
      </c>
      <c r="G96">
        <v>2.6766438821875129E-4</v>
      </c>
      <c r="H96">
        <v>8.3511289124250404E-2</v>
      </c>
      <c r="I96">
        <v>2.6766438821875129E-4</v>
      </c>
      <c r="J96" s="121">
        <v>2102004001</v>
      </c>
      <c r="K96" t="s">
        <v>1252</v>
      </c>
      <c r="L96" t="s">
        <v>155</v>
      </c>
      <c r="M96" t="s">
        <v>36</v>
      </c>
      <c r="N96" t="s">
        <v>29</v>
      </c>
      <c r="O96" t="s">
        <v>328</v>
      </c>
      <c r="P96" t="s">
        <v>56</v>
      </c>
    </row>
    <row r="97" spans="1:16" outlineLevel="2" x14ac:dyDescent="0.3">
      <c r="A97">
        <v>24017</v>
      </c>
      <c r="B97" t="s">
        <v>14</v>
      </c>
      <c r="C97">
        <v>1.6813606210349086</v>
      </c>
      <c r="E97">
        <v>5.3889763494708604E-3</v>
      </c>
      <c r="F97">
        <v>1.6813606210349086</v>
      </c>
      <c r="G97">
        <v>5.3889763494708604E-3</v>
      </c>
      <c r="H97">
        <v>1.6813606210349086</v>
      </c>
      <c r="I97">
        <v>5.3889763494708604E-3</v>
      </c>
      <c r="J97" s="121">
        <v>2102004002</v>
      </c>
      <c r="K97" t="s">
        <v>1252</v>
      </c>
      <c r="L97" t="s">
        <v>155</v>
      </c>
      <c r="M97" t="s">
        <v>36</v>
      </c>
      <c r="N97" t="s">
        <v>29</v>
      </c>
      <c r="O97" t="s">
        <v>2938</v>
      </c>
      <c r="P97" t="s">
        <v>56</v>
      </c>
    </row>
    <row r="98" spans="1:16" outlineLevel="2" x14ac:dyDescent="0.3">
      <c r="A98">
        <v>24017</v>
      </c>
      <c r="B98" t="s">
        <v>14</v>
      </c>
      <c r="C98">
        <v>0.13432311000000002</v>
      </c>
      <c r="E98">
        <v>2.944068164383562E-4</v>
      </c>
      <c r="F98">
        <v>0.13432311000000002</v>
      </c>
      <c r="G98">
        <v>2.944068164383562E-4</v>
      </c>
      <c r="H98">
        <v>0.13432311000000002</v>
      </c>
      <c r="I98">
        <v>2.944068164383562E-4</v>
      </c>
      <c r="J98" s="121">
        <v>2810030000</v>
      </c>
      <c r="K98" t="s">
        <v>1255</v>
      </c>
      <c r="L98" t="s">
        <v>68</v>
      </c>
      <c r="M98" t="s">
        <v>69</v>
      </c>
      <c r="N98" t="s">
        <v>1255</v>
      </c>
      <c r="O98" t="s">
        <v>2967</v>
      </c>
      <c r="P98" t="s">
        <v>56</v>
      </c>
    </row>
    <row r="99" spans="1:16" outlineLevel="2" x14ac:dyDescent="0.3">
      <c r="A99">
        <v>24017</v>
      </c>
      <c r="B99" t="s">
        <v>14</v>
      </c>
      <c r="C99">
        <v>0.12669519999999998</v>
      </c>
      <c r="E99">
        <v>3.4711013698630129E-4</v>
      </c>
      <c r="F99">
        <v>0.12669519999999998</v>
      </c>
      <c r="G99">
        <v>3.4711013698630129E-4</v>
      </c>
      <c r="H99">
        <v>0.12669519999999998</v>
      </c>
      <c r="I99">
        <v>3.4711013698630129E-4</v>
      </c>
      <c r="J99" s="121">
        <v>2810050000</v>
      </c>
      <c r="K99" t="s">
        <v>1256</v>
      </c>
      <c r="L99" t="s">
        <v>68</v>
      </c>
      <c r="M99" t="s">
        <v>69</v>
      </c>
      <c r="N99" t="s">
        <v>2978</v>
      </c>
      <c r="O99" t="s">
        <v>2967</v>
      </c>
      <c r="P99" t="s">
        <v>56</v>
      </c>
    </row>
    <row r="100" spans="1:16" outlineLevel="2" x14ac:dyDescent="0.3">
      <c r="A100">
        <v>24017</v>
      </c>
      <c r="B100" t="s">
        <v>1244</v>
      </c>
      <c r="C100">
        <v>2.8943000000000001E-5</v>
      </c>
      <c r="E100">
        <v>1.3358307692307692E-7</v>
      </c>
      <c r="F100">
        <v>2.8943000000000001E-5</v>
      </c>
      <c r="G100">
        <v>1.3358307692307692E-7</v>
      </c>
      <c r="H100">
        <v>2.8943000000000001E-5</v>
      </c>
      <c r="I100">
        <v>1.3358307692307692E-7</v>
      </c>
      <c r="J100" s="121">
        <v>2810060200</v>
      </c>
      <c r="K100" t="s">
        <v>67</v>
      </c>
      <c r="M100" t="s">
        <v>69</v>
      </c>
      <c r="N100" t="s">
        <v>70</v>
      </c>
      <c r="O100" t="s">
        <v>2999</v>
      </c>
      <c r="P100" t="s">
        <v>56</v>
      </c>
    </row>
    <row r="101" spans="1:16" outlineLevel="1" x14ac:dyDescent="0.3">
      <c r="A101" s="3" t="s">
        <v>3024</v>
      </c>
      <c r="C101">
        <f t="shared" ref="C101:I101" si="1">SUBTOTAL(9,C49:C100)</f>
        <v>297.04671343923127</v>
      </c>
      <c r="D101">
        <f t="shared" si="1"/>
        <v>255.31992801566571</v>
      </c>
      <c r="E101">
        <f t="shared" si="1"/>
        <v>0.46753630254106304</v>
      </c>
      <c r="F101">
        <f t="shared" si="1"/>
        <v>269.11810087485685</v>
      </c>
      <c r="G101">
        <f t="shared" si="1"/>
        <v>0.42299363263046547</v>
      </c>
      <c r="H101">
        <f t="shared" si="1"/>
        <v>261.03265243253992</v>
      </c>
      <c r="I101">
        <f t="shared" si="1"/>
        <v>0.40537029346527137</v>
      </c>
    </row>
    <row r="102" spans="1:16" outlineLevel="2" x14ac:dyDescent="0.3">
      <c r="A102">
        <v>24021</v>
      </c>
      <c r="B102" t="s">
        <v>14</v>
      </c>
      <c r="C102">
        <v>5.1192807251908503</v>
      </c>
      <c r="D102">
        <v>5.1186084913923802</v>
      </c>
      <c r="E102">
        <v>1.39466183129704E-2</v>
      </c>
      <c r="F102">
        <v>3.8545487089912598</v>
      </c>
      <c r="G102">
        <v>1.0502448019506668E-2</v>
      </c>
      <c r="H102">
        <v>3.2139701553317299</v>
      </c>
      <c r="I102">
        <v>8.75707042276575E-3</v>
      </c>
      <c r="J102" s="121" t="s">
        <v>335</v>
      </c>
      <c r="K102" t="s">
        <v>336</v>
      </c>
      <c r="L102" t="s">
        <v>155</v>
      </c>
      <c r="M102" t="s">
        <v>36</v>
      </c>
      <c r="N102" t="s">
        <v>337</v>
      </c>
      <c r="O102" t="s">
        <v>159</v>
      </c>
      <c r="P102" t="s">
        <v>56</v>
      </c>
    </row>
    <row r="103" spans="1:16" outlineLevel="2" x14ac:dyDescent="0.3">
      <c r="A103">
        <v>24021</v>
      </c>
      <c r="B103" t="s">
        <v>14</v>
      </c>
      <c r="C103">
        <v>81.868431297710003</v>
      </c>
      <c r="D103">
        <v>81.857680817417901</v>
      </c>
      <c r="E103">
        <v>0.22303675545127299</v>
      </c>
      <c r="F103">
        <v>61.642616044261501</v>
      </c>
      <c r="G103">
        <v>0.16795698268934114</v>
      </c>
      <c r="H103">
        <v>51.398371954852401</v>
      </c>
      <c r="I103">
        <v>0.14004459938044936</v>
      </c>
      <c r="J103" s="121" t="s">
        <v>338</v>
      </c>
      <c r="K103" t="s">
        <v>336</v>
      </c>
      <c r="L103" t="s">
        <v>155</v>
      </c>
      <c r="M103" t="s">
        <v>36</v>
      </c>
      <c r="N103" t="s">
        <v>339</v>
      </c>
      <c r="O103" t="s">
        <v>159</v>
      </c>
      <c r="P103" t="s">
        <v>56</v>
      </c>
    </row>
    <row r="104" spans="1:16" outlineLevel="2" x14ac:dyDescent="0.3">
      <c r="A104">
        <v>24021</v>
      </c>
      <c r="B104" t="s">
        <v>14</v>
      </c>
      <c r="C104">
        <v>0.200368490175514</v>
      </c>
      <c r="D104" t="s">
        <v>2147</v>
      </c>
      <c r="E104" t="s">
        <v>2147</v>
      </c>
      <c r="F104">
        <v>0.200368490175514</v>
      </c>
      <c r="G104" t="s">
        <v>2148</v>
      </c>
      <c r="H104">
        <v>0.200368490175514</v>
      </c>
      <c r="I104" t="s">
        <v>2148</v>
      </c>
      <c r="J104" s="121" t="s">
        <v>347</v>
      </c>
      <c r="K104" t="s">
        <v>164</v>
      </c>
      <c r="L104" t="s">
        <v>155</v>
      </c>
      <c r="M104" t="s">
        <v>162</v>
      </c>
      <c r="N104" t="s">
        <v>171</v>
      </c>
      <c r="O104" t="s">
        <v>348</v>
      </c>
      <c r="P104" t="s">
        <v>56</v>
      </c>
    </row>
    <row r="105" spans="1:16" outlineLevel="2" x14ac:dyDescent="0.3">
      <c r="A105">
        <v>24021</v>
      </c>
      <c r="B105" t="s">
        <v>14</v>
      </c>
      <c r="C105">
        <v>0.80850446845885404</v>
      </c>
      <c r="D105" t="s">
        <v>2147</v>
      </c>
      <c r="E105" t="s">
        <v>2147</v>
      </c>
      <c r="F105">
        <v>0.80850446845885404</v>
      </c>
      <c r="G105" t="s">
        <v>2148</v>
      </c>
      <c r="H105">
        <v>0.80850446845885404</v>
      </c>
      <c r="I105" t="s">
        <v>2148</v>
      </c>
      <c r="J105" s="121" t="s">
        <v>349</v>
      </c>
      <c r="K105" t="s">
        <v>164</v>
      </c>
      <c r="L105" t="s">
        <v>155</v>
      </c>
      <c r="M105" t="s">
        <v>162</v>
      </c>
      <c r="N105" t="s">
        <v>171</v>
      </c>
      <c r="O105" t="s">
        <v>350</v>
      </c>
      <c r="P105" t="s">
        <v>56</v>
      </c>
    </row>
    <row r="106" spans="1:16" outlineLevel="2" x14ac:dyDescent="0.3">
      <c r="A106">
        <v>24021</v>
      </c>
      <c r="B106" t="s">
        <v>14</v>
      </c>
      <c r="C106">
        <v>6.6789502669978795E-2</v>
      </c>
      <c r="D106" t="s">
        <v>2147</v>
      </c>
      <c r="E106" t="s">
        <v>2147</v>
      </c>
      <c r="F106">
        <v>6.6789502669978795E-2</v>
      </c>
      <c r="G106" t="s">
        <v>2148</v>
      </c>
      <c r="H106">
        <v>6.6789502669978795E-2</v>
      </c>
      <c r="I106" t="s">
        <v>2148</v>
      </c>
      <c r="J106" s="121" t="s">
        <v>353</v>
      </c>
      <c r="K106" t="s">
        <v>164</v>
      </c>
      <c r="L106" t="s">
        <v>155</v>
      </c>
      <c r="M106" t="s">
        <v>162</v>
      </c>
      <c r="N106" t="s">
        <v>171</v>
      </c>
      <c r="O106" t="s">
        <v>354</v>
      </c>
      <c r="P106" t="s">
        <v>56</v>
      </c>
    </row>
    <row r="107" spans="1:16" outlineLevel="2" x14ac:dyDescent="0.3">
      <c r="A107">
        <v>24021</v>
      </c>
      <c r="B107" t="s">
        <v>14</v>
      </c>
      <c r="C107">
        <v>1.7586109999999999</v>
      </c>
      <c r="D107">
        <v>1.7583800695595799</v>
      </c>
      <c r="E107">
        <v>4.7910395414146696E-3</v>
      </c>
      <c r="F107">
        <v>1.8973467899166301</v>
      </c>
      <c r="G107">
        <v>5.1696806916968745E-3</v>
      </c>
      <c r="H107">
        <v>1.96663133770969</v>
      </c>
      <c r="I107">
        <v>5.3584595648381774E-3</v>
      </c>
      <c r="J107" s="121" t="s">
        <v>341</v>
      </c>
      <c r="K107" t="s">
        <v>342</v>
      </c>
      <c r="L107" t="s">
        <v>155</v>
      </c>
      <c r="M107" t="s">
        <v>36</v>
      </c>
      <c r="N107" t="s">
        <v>171</v>
      </c>
      <c r="O107" t="s">
        <v>159</v>
      </c>
      <c r="P107" t="s">
        <v>56</v>
      </c>
    </row>
    <row r="108" spans="1:16" outlineLevel="2" x14ac:dyDescent="0.3">
      <c r="A108">
        <v>24021</v>
      </c>
      <c r="B108" t="s">
        <v>14</v>
      </c>
      <c r="C108">
        <v>2.4913810000000002E-2</v>
      </c>
      <c r="D108">
        <v>2.49105384651831E-2</v>
      </c>
      <c r="E108">
        <v>6.7873480171164906E-5</v>
      </c>
      <c r="F108">
        <v>2.32994113042761E-2</v>
      </c>
      <c r="G108">
        <v>6.3483659069469886E-5</v>
      </c>
      <c r="H108">
        <v>2.4705447462296901E-2</v>
      </c>
      <c r="I108">
        <v>6.7314670889015646E-5</v>
      </c>
      <c r="J108" s="121" t="s">
        <v>340</v>
      </c>
      <c r="K108" t="s">
        <v>34</v>
      </c>
      <c r="L108" t="s">
        <v>155</v>
      </c>
      <c r="M108" t="s">
        <v>36</v>
      </c>
      <c r="N108" t="s">
        <v>332</v>
      </c>
      <c r="O108" t="s">
        <v>159</v>
      </c>
      <c r="P108" t="s">
        <v>56</v>
      </c>
    </row>
    <row r="109" spans="1:16" outlineLevel="2" x14ac:dyDescent="0.3">
      <c r="A109">
        <v>24021</v>
      </c>
      <c r="B109" t="s">
        <v>14</v>
      </c>
      <c r="C109">
        <v>6.2646218665554603</v>
      </c>
      <c r="D109">
        <v>6.2628030261881502</v>
      </c>
      <c r="E109">
        <v>1.29566213524806E-2</v>
      </c>
      <c r="F109">
        <v>6.5242680889117697</v>
      </c>
      <c r="G109">
        <v>1.3497545887460658E-2</v>
      </c>
      <c r="H109">
        <v>6.4333613644726704</v>
      </c>
      <c r="I109">
        <v>1.3309476104325773E-2</v>
      </c>
      <c r="J109" s="121" t="s">
        <v>327</v>
      </c>
      <c r="K109" t="s">
        <v>28</v>
      </c>
      <c r="L109" t="s">
        <v>155</v>
      </c>
      <c r="M109" t="s">
        <v>35</v>
      </c>
      <c r="N109" t="s">
        <v>29</v>
      </c>
      <c r="O109" t="s">
        <v>328</v>
      </c>
      <c r="P109" t="s">
        <v>56</v>
      </c>
    </row>
    <row r="110" spans="1:16" outlineLevel="2" x14ac:dyDescent="0.3">
      <c r="A110">
        <v>24021</v>
      </c>
      <c r="B110" t="s">
        <v>14</v>
      </c>
      <c r="C110">
        <v>9.9574510150125093</v>
      </c>
      <c r="D110">
        <v>9.9545600162822794</v>
      </c>
      <c r="E110">
        <v>2.05942074694332E-2</v>
      </c>
      <c r="F110">
        <v>10.3701518284724</v>
      </c>
      <c r="G110">
        <v>2.1453992732552996E-2</v>
      </c>
      <c r="H110">
        <v>10.225657990724599</v>
      </c>
      <c r="I110">
        <v>2.1155060778979405E-2</v>
      </c>
      <c r="J110" s="121" t="s">
        <v>329</v>
      </c>
      <c r="K110" t="s">
        <v>28</v>
      </c>
      <c r="L110" t="s">
        <v>155</v>
      </c>
      <c r="M110" t="s">
        <v>35</v>
      </c>
      <c r="N110" t="s">
        <v>29</v>
      </c>
      <c r="O110" t="s">
        <v>330</v>
      </c>
      <c r="P110" t="s">
        <v>56</v>
      </c>
    </row>
    <row r="111" spans="1:16" outlineLevel="2" x14ac:dyDescent="0.3">
      <c r="A111">
        <v>24021</v>
      </c>
      <c r="B111" t="s">
        <v>14</v>
      </c>
      <c r="C111">
        <v>102.189430690763</v>
      </c>
      <c r="D111">
        <v>102.15976149993</v>
      </c>
      <c r="E111">
        <v>0.211350307790211</v>
      </c>
      <c r="F111">
        <v>88.542801456668997</v>
      </c>
      <c r="G111">
        <v>0.18317924851936307</v>
      </c>
      <c r="H111">
        <v>81.470249848188203</v>
      </c>
      <c r="I111">
        <v>0.16854740191588805</v>
      </c>
      <c r="J111" s="121" t="s">
        <v>157</v>
      </c>
      <c r="K111" t="s">
        <v>32</v>
      </c>
      <c r="L111" t="s">
        <v>155</v>
      </c>
      <c r="M111" t="s">
        <v>35</v>
      </c>
      <c r="N111" t="s">
        <v>33</v>
      </c>
      <c r="O111" t="s">
        <v>158</v>
      </c>
      <c r="P111" t="s">
        <v>56</v>
      </c>
    </row>
    <row r="112" spans="1:16" outlineLevel="2" x14ac:dyDescent="0.3">
      <c r="A112">
        <v>24021</v>
      </c>
      <c r="B112" t="s">
        <v>14</v>
      </c>
      <c r="C112">
        <v>7.7222893946686897</v>
      </c>
      <c r="D112">
        <v>7.7200473420790603</v>
      </c>
      <c r="E112">
        <v>1.59713996777931E-2</v>
      </c>
      <c r="F112">
        <v>10.997143140130101</v>
      </c>
      <c r="G112">
        <v>2.2751125818564932E-2</v>
      </c>
      <c r="H112">
        <v>12.2649674107516</v>
      </c>
      <c r="I112">
        <v>2.5374027887692569E-2</v>
      </c>
      <c r="J112" s="121" t="s">
        <v>154</v>
      </c>
      <c r="K112" t="s">
        <v>30</v>
      </c>
      <c r="L112" t="s">
        <v>155</v>
      </c>
      <c r="M112" t="s">
        <v>35</v>
      </c>
      <c r="N112" t="s">
        <v>31</v>
      </c>
      <c r="O112" t="s">
        <v>156</v>
      </c>
      <c r="P112" t="s">
        <v>56</v>
      </c>
    </row>
    <row r="113" spans="1:16" outlineLevel="2" x14ac:dyDescent="0.3">
      <c r="A113">
        <v>24021</v>
      </c>
      <c r="B113" t="s">
        <v>14</v>
      </c>
      <c r="C113">
        <v>3.8579557430007201</v>
      </c>
      <c r="D113">
        <v>3.8568356425716499</v>
      </c>
      <c r="E113">
        <v>7.97910437716059E-3</v>
      </c>
      <c r="F113">
        <v>3.8579557430007201</v>
      </c>
      <c r="G113">
        <v>7.9814216649749335E-3</v>
      </c>
      <c r="H113">
        <v>3.8579557430007201</v>
      </c>
      <c r="I113">
        <v>7.9814216649749335E-3</v>
      </c>
      <c r="J113" s="121" t="s">
        <v>333</v>
      </c>
      <c r="K113" t="s">
        <v>334</v>
      </c>
      <c r="L113" t="s">
        <v>155</v>
      </c>
      <c r="M113" t="s">
        <v>35</v>
      </c>
      <c r="N113" t="s">
        <v>171</v>
      </c>
      <c r="O113" t="s">
        <v>159</v>
      </c>
      <c r="P113" t="s">
        <v>56</v>
      </c>
    </row>
    <row r="114" spans="1:16" outlineLevel="2" x14ac:dyDescent="0.3">
      <c r="A114">
        <v>24021</v>
      </c>
      <c r="B114" t="s">
        <v>14</v>
      </c>
      <c r="C114">
        <v>0.12876535</v>
      </c>
      <c r="D114">
        <v>0.12872796488379001</v>
      </c>
      <c r="E114">
        <v>2.6631517732561598E-4</v>
      </c>
      <c r="F114">
        <v>8.2335536298076897E-2</v>
      </c>
      <c r="G114">
        <v>1.7033752509967016E-4</v>
      </c>
      <c r="H114">
        <v>6.8716124278846102E-2</v>
      </c>
      <c r="I114">
        <v>1.4216139312829608E-4</v>
      </c>
      <c r="J114" s="121" t="s">
        <v>331</v>
      </c>
      <c r="K114" t="s">
        <v>28</v>
      </c>
      <c r="L114" t="s">
        <v>155</v>
      </c>
      <c r="M114" t="s">
        <v>35</v>
      </c>
      <c r="N114" t="s">
        <v>332</v>
      </c>
      <c r="O114" t="s">
        <v>156</v>
      </c>
      <c r="P114" t="s">
        <v>56</v>
      </c>
    </row>
    <row r="115" spans="1:16" outlineLevel="2" x14ac:dyDescent="0.3">
      <c r="A115">
        <v>24021</v>
      </c>
      <c r="B115" t="s">
        <v>14</v>
      </c>
      <c r="C115">
        <v>51.825800000000001</v>
      </c>
      <c r="D115">
        <v>51.825799999939797</v>
      </c>
      <c r="E115">
        <v>5.2060409899097299E-2</v>
      </c>
      <c r="F115">
        <v>29.238527557369</v>
      </c>
      <c r="G115">
        <v>2.9370887270132838E-2</v>
      </c>
      <c r="H115">
        <v>22.683254478108601</v>
      </c>
      <c r="I115">
        <v>2.2785939164995814E-2</v>
      </c>
      <c r="J115" s="121" t="s">
        <v>160</v>
      </c>
      <c r="K115" t="s">
        <v>161</v>
      </c>
      <c r="L115" t="s">
        <v>155</v>
      </c>
      <c r="M115" t="s">
        <v>162</v>
      </c>
      <c r="N115" t="s">
        <v>29</v>
      </c>
      <c r="O115" t="s">
        <v>156</v>
      </c>
      <c r="P115" t="s">
        <v>56</v>
      </c>
    </row>
    <row r="116" spans="1:16" outlineLevel="2" x14ac:dyDescent="0.3">
      <c r="A116">
        <v>24021</v>
      </c>
      <c r="B116" t="s">
        <v>14</v>
      </c>
      <c r="C116">
        <v>118.55913941041</v>
      </c>
      <c r="D116">
        <v>118.559139410272</v>
      </c>
      <c r="E116">
        <v>0.119095844058174</v>
      </c>
      <c r="F116">
        <v>112.887467863062</v>
      </c>
      <c r="G116">
        <v>0.11339849745549462</v>
      </c>
      <c r="H116">
        <v>112.170965851698</v>
      </c>
      <c r="I116">
        <v>0.11267875191552841</v>
      </c>
      <c r="J116" s="121" t="s">
        <v>168</v>
      </c>
      <c r="K116" t="s">
        <v>169</v>
      </c>
      <c r="L116" t="s">
        <v>155</v>
      </c>
      <c r="M116" t="s">
        <v>162</v>
      </c>
      <c r="N116" t="s">
        <v>33</v>
      </c>
      <c r="O116" t="s">
        <v>156</v>
      </c>
      <c r="P116" t="s">
        <v>56</v>
      </c>
    </row>
    <row r="117" spans="1:16" outlineLevel="2" x14ac:dyDescent="0.3">
      <c r="A117">
        <v>24021</v>
      </c>
      <c r="B117" t="s">
        <v>14</v>
      </c>
      <c r="C117">
        <v>25.178251724512801</v>
      </c>
      <c r="D117">
        <v>25.178251724483399</v>
      </c>
      <c r="E117">
        <v>2.5292230999247298E-2</v>
      </c>
      <c r="F117">
        <v>22.115751611906301</v>
      </c>
      <c r="G117">
        <v>2.2215867273516453E-2</v>
      </c>
      <c r="H117">
        <v>22.096965668723499</v>
      </c>
      <c r="I117">
        <v>2.2196996288361588E-2</v>
      </c>
      <c r="J117" s="121" t="s">
        <v>166</v>
      </c>
      <c r="K117" t="s">
        <v>167</v>
      </c>
      <c r="L117" t="s">
        <v>155</v>
      </c>
      <c r="M117" t="s">
        <v>162</v>
      </c>
      <c r="N117" t="s">
        <v>31</v>
      </c>
      <c r="O117" t="s">
        <v>156</v>
      </c>
      <c r="P117" t="s">
        <v>56</v>
      </c>
    </row>
    <row r="118" spans="1:16" outlineLevel="2" x14ac:dyDescent="0.3">
      <c r="A118">
        <v>24021</v>
      </c>
      <c r="B118" t="s">
        <v>14</v>
      </c>
      <c r="C118">
        <v>3.8206808505476602</v>
      </c>
      <c r="D118">
        <v>3.8206808505432202</v>
      </c>
      <c r="E118">
        <v>3.8379766674733998E-3</v>
      </c>
      <c r="F118">
        <v>3.8206808505476602</v>
      </c>
      <c r="G118">
        <v>3.8379766674778602E-3</v>
      </c>
      <c r="H118">
        <v>3.8206808505476602</v>
      </c>
      <c r="I118">
        <v>3.8379766674778602E-3</v>
      </c>
      <c r="J118" s="121" t="s">
        <v>170</v>
      </c>
      <c r="K118" t="s">
        <v>164</v>
      </c>
      <c r="L118" t="s">
        <v>155</v>
      </c>
      <c r="M118" t="s">
        <v>162</v>
      </c>
      <c r="N118" t="s">
        <v>171</v>
      </c>
      <c r="O118" t="s">
        <v>172</v>
      </c>
      <c r="P118" t="s">
        <v>56</v>
      </c>
    </row>
    <row r="119" spans="1:16" outlineLevel="2" x14ac:dyDescent="0.3">
      <c r="A119">
        <v>24021</v>
      </c>
      <c r="B119" t="s">
        <v>14</v>
      </c>
      <c r="C119">
        <v>1.3376191517875899</v>
      </c>
      <c r="D119">
        <v>1.3376191517860301</v>
      </c>
      <c r="E119">
        <v>1.3436744117976799E-3</v>
      </c>
      <c r="F119">
        <v>1.3376191517875899</v>
      </c>
      <c r="G119">
        <v>1.3436744117992468E-3</v>
      </c>
      <c r="H119">
        <v>1.3376191517875899</v>
      </c>
      <c r="I119">
        <v>1.3436744117992468E-3</v>
      </c>
      <c r="J119" s="121" t="s">
        <v>177</v>
      </c>
      <c r="K119" t="s">
        <v>164</v>
      </c>
      <c r="L119" t="s">
        <v>155</v>
      </c>
      <c r="M119" t="s">
        <v>162</v>
      </c>
      <c r="N119" t="s">
        <v>171</v>
      </c>
      <c r="O119" t="s">
        <v>178</v>
      </c>
      <c r="P119" t="s">
        <v>56</v>
      </c>
    </row>
    <row r="120" spans="1:16" outlineLevel="2" x14ac:dyDescent="0.3">
      <c r="A120">
        <v>24021</v>
      </c>
      <c r="B120" t="s">
        <v>14</v>
      </c>
      <c r="C120">
        <v>1.06572089424002</v>
      </c>
      <c r="D120">
        <v>1.0657208942387899</v>
      </c>
      <c r="E120">
        <v>1.07054529968024E-3</v>
      </c>
      <c r="F120">
        <v>1.06572089424002</v>
      </c>
      <c r="G120">
        <v>1.0705452996814756E-3</v>
      </c>
      <c r="H120">
        <v>1.06572089424002</v>
      </c>
      <c r="I120">
        <v>1.0705452996814756E-3</v>
      </c>
      <c r="J120" s="121" t="s">
        <v>175</v>
      </c>
      <c r="K120" t="s">
        <v>164</v>
      </c>
      <c r="L120" t="s">
        <v>155</v>
      </c>
      <c r="M120" t="s">
        <v>162</v>
      </c>
      <c r="N120" t="s">
        <v>171</v>
      </c>
      <c r="O120" t="s">
        <v>176</v>
      </c>
      <c r="P120" t="s">
        <v>56</v>
      </c>
    </row>
    <row r="121" spans="1:16" outlineLevel="2" x14ac:dyDescent="0.3">
      <c r="A121">
        <v>24021</v>
      </c>
      <c r="B121" t="s">
        <v>14</v>
      </c>
      <c r="C121">
        <v>0.86297997999016396</v>
      </c>
      <c r="D121">
        <v>0.86297997998916198</v>
      </c>
      <c r="E121">
        <v>8.6688659881763099E-4</v>
      </c>
      <c r="F121">
        <v>0.86297997999016396</v>
      </c>
      <c r="G121">
        <v>8.6688659881863745E-4</v>
      </c>
      <c r="H121">
        <v>0.86297997999016396</v>
      </c>
      <c r="I121">
        <v>8.6688659881863745E-4</v>
      </c>
      <c r="J121" s="121" t="s">
        <v>173</v>
      </c>
      <c r="K121" t="s">
        <v>164</v>
      </c>
      <c r="L121" t="s">
        <v>155</v>
      </c>
      <c r="M121" t="s">
        <v>162</v>
      </c>
      <c r="N121" t="s">
        <v>171</v>
      </c>
      <c r="O121" t="s">
        <v>174</v>
      </c>
      <c r="P121" t="s">
        <v>56</v>
      </c>
    </row>
    <row r="122" spans="1:16" outlineLevel="2" x14ac:dyDescent="0.3">
      <c r="A122">
        <v>24021</v>
      </c>
      <c r="B122" t="s">
        <v>14</v>
      </c>
      <c r="C122">
        <v>4.3120183031095296</v>
      </c>
      <c r="D122">
        <v>4.3120183031045096</v>
      </c>
      <c r="E122">
        <v>4.3315383525636304E-3</v>
      </c>
      <c r="F122">
        <v>4.3120183031095296</v>
      </c>
      <c r="G122">
        <v>4.3315383525686733E-3</v>
      </c>
      <c r="H122">
        <v>4.3120183031095296</v>
      </c>
      <c r="I122">
        <v>4.3315383525686733E-3</v>
      </c>
      <c r="J122" s="121" t="s">
        <v>183</v>
      </c>
      <c r="K122" t="s">
        <v>164</v>
      </c>
      <c r="L122" t="s">
        <v>155</v>
      </c>
      <c r="M122" t="s">
        <v>162</v>
      </c>
      <c r="N122" t="s">
        <v>171</v>
      </c>
      <c r="O122" t="s">
        <v>184</v>
      </c>
      <c r="P122" t="s">
        <v>56</v>
      </c>
    </row>
    <row r="123" spans="1:16" outlineLevel="2" x14ac:dyDescent="0.3">
      <c r="A123">
        <v>24021</v>
      </c>
      <c r="B123" t="s">
        <v>14</v>
      </c>
      <c r="C123">
        <v>3.4355126078019098</v>
      </c>
      <c r="D123">
        <v>3.4355126077979001</v>
      </c>
      <c r="E123">
        <v>3.4510648089500699E-3</v>
      </c>
      <c r="F123">
        <v>3.4355126078019098</v>
      </c>
      <c r="G123">
        <v>3.4510648089540979E-3</v>
      </c>
      <c r="H123">
        <v>3.4355126078019098</v>
      </c>
      <c r="I123">
        <v>3.4510648089540979E-3</v>
      </c>
      <c r="J123" s="121" t="s">
        <v>181</v>
      </c>
      <c r="K123" t="s">
        <v>164</v>
      </c>
      <c r="L123" t="s">
        <v>155</v>
      </c>
      <c r="M123" t="s">
        <v>162</v>
      </c>
      <c r="N123" t="s">
        <v>171</v>
      </c>
      <c r="O123" t="s">
        <v>182</v>
      </c>
      <c r="P123" t="s">
        <v>56</v>
      </c>
    </row>
    <row r="124" spans="1:16" outlineLevel="2" x14ac:dyDescent="0.3">
      <c r="A124">
        <v>24021</v>
      </c>
      <c r="B124" t="s">
        <v>14</v>
      </c>
      <c r="C124">
        <v>2.7819470046767498</v>
      </c>
      <c r="D124">
        <v>2.78194700467352</v>
      </c>
      <c r="E124">
        <v>2.7945405836675499E-3</v>
      </c>
      <c r="F124">
        <v>2.7819470046767498</v>
      </c>
      <c r="G124">
        <v>2.7945405836707943E-3</v>
      </c>
      <c r="H124">
        <v>2.7819470046767498</v>
      </c>
      <c r="I124">
        <v>2.7945405836707943E-3</v>
      </c>
      <c r="J124" s="121" t="s">
        <v>179</v>
      </c>
      <c r="K124" t="s">
        <v>164</v>
      </c>
      <c r="L124" t="s">
        <v>155</v>
      </c>
      <c r="M124" t="s">
        <v>162</v>
      </c>
      <c r="N124" t="s">
        <v>171</v>
      </c>
      <c r="O124" t="s">
        <v>180</v>
      </c>
      <c r="P124" t="s">
        <v>56</v>
      </c>
    </row>
    <row r="125" spans="1:16" outlineLevel="2" x14ac:dyDescent="0.3">
      <c r="A125">
        <v>24021</v>
      </c>
      <c r="B125" t="s">
        <v>14</v>
      </c>
      <c r="C125">
        <v>1.5798730319897001</v>
      </c>
      <c r="D125">
        <v>1.57987303198786</v>
      </c>
      <c r="E125">
        <v>1.5870249496180099E-3</v>
      </c>
      <c r="F125">
        <v>1.5798730319897001</v>
      </c>
      <c r="G125">
        <v>1.5870249496198583E-3</v>
      </c>
      <c r="H125">
        <v>1.5798730319897001</v>
      </c>
      <c r="I125">
        <v>1.5870249496198583E-3</v>
      </c>
      <c r="J125" s="121" t="s">
        <v>357</v>
      </c>
      <c r="K125" t="s">
        <v>164</v>
      </c>
      <c r="L125" t="s">
        <v>155</v>
      </c>
      <c r="M125" t="s">
        <v>162</v>
      </c>
      <c r="N125" t="s">
        <v>171</v>
      </c>
      <c r="O125" t="s">
        <v>358</v>
      </c>
      <c r="P125" t="s">
        <v>56</v>
      </c>
    </row>
    <row r="126" spans="1:16" outlineLevel="2" x14ac:dyDescent="0.3">
      <c r="A126">
        <v>24021</v>
      </c>
      <c r="B126" t="s">
        <v>14</v>
      </c>
      <c r="C126">
        <v>1.17057392366383</v>
      </c>
      <c r="D126">
        <v>1.1705739236624699</v>
      </c>
      <c r="E126">
        <v>1.1758729876457899E-3</v>
      </c>
      <c r="F126">
        <v>1.17057392366383</v>
      </c>
      <c r="G126">
        <v>1.175872987647156E-3</v>
      </c>
      <c r="H126">
        <v>1.17057392366383</v>
      </c>
      <c r="I126">
        <v>1.175872987647156E-3</v>
      </c>
      <c r="J126" s="121" t="s">
        <v>345</v>
      </c>
      <c r="K126" t="s">
        <v>164</v>
      </c>
      <c r="L126" t="s">
        <v>155</v>
      </c>
      <c r="M126" t="s">
        <v>162</v>
      </c>
      <c r="N126" t="s">
        <v>171</v>
      </c>
      <c r="O126" t="s">
        <v>346</v>
      </c>
      <c r="P126" t="s">
        <v>56</v>
      </c>
    </row>
    <row r="127" spans="1:16" outlineLevel="2" x14ac:dyDescent="0.3">
      <c r="A127">
        <v>24021</v>
      </c>
      <c r="B127" t="s">
        <v>14</v>
      </c>
      <c r="C127">
        <v>1.2654851541758201</v>
      </c>
      <c r="D127">
        <v>1.2654851541743499</v>
      </c>
      <c r="E127">
        <v>1.2712138712304599E-3</v>
      </c>
      <c r="F127">
        <v>1.2654851541758201</v>
      </c>
      <c r="G127">
        <v>1.2712138712319368E-3</v>
      </c>
      <c r="H127">
        <v>1.2654851541758201</v>
      </c>
      <c r="I127">
        <v>1.2712138712319368E-3</v>
      </c>
      <c r="J127" s="121" t="s">
        <v>351</v>
      </c>
      <c r="K127" t="s">
        <v>164</v>
      </c>
      <c r="L127" t="s">
        <v>155</v>
      </c>
      <c r="M127" t="s">
        <v>162</v>
      </c>
      <c r="N127" t="s">
        <v>171</v>
      </c>
      <c r="O127" t="s">
        <v>352</v>
      </c>
      <c r="P127" t="s">
        <v>56</v>
      </c>
    </row>
    <row r="128" spans="1:16" outlineLevel="2" x14ac:dyDescent="0.3">
      <c r="A128">
        <v>24021</v>
      </c>
      <c r="B128" t="s">
        <v>14</v>
      </c>
      <c r="C128">
        <v>7.9994870000000002</v>
      </c>
      <c r="D128">
        <v>7.9994869999907001</v>
      </c>
      <c r="E128">
        <v>8.0356998290909594E-3</v>
      </c>
      <c r="F128">
        <v>7.9994870000000002</v>
      </c>
      <c r="G128">
        <v>8.0356998291003009E-3</v>
      </c>
      <c r="H128">
        <v>7.9994870000000002</v>
      </c>
      <c r="I128">
        <v>8.0356998291003009E-3</v>
      </c>
      <c r="J128" s="121" t="s">
        <v>355</v>
      </c>
      <c r="K128" t="s">
        <v>164</v>
      </c>
      <c r="L128" t="s">
        <v>155</v>
      </c>
      <c r="M128" t="s">
        <v>162</v>
      </c>
      <c r="N128" t="s">
        <v>171</v>
      </c>
      <c r="O128" t="s">
        <v>356</v>
      </c>
      <c r="P128" t="s">
        <v>56</v>
      </c>
    </row>
    <row r="129" spans="1:16" outlineLevel="2" x14ac:dyDescent="0.3">
      <c r="A129">
        <v>24021</v>
      </c>
      <c r="B129" t="s">
        <v>14</v>
      </c>
      <c r="C129">
        <v>1.01303979314465</v>
      </c>
      <c r="D129">
        <v>1.01303979314347</v>
      </c>
      <c r="E129">
        <v>1.01762571682843E-3</v>
      </c>
      <c r="F129">
        <v>1.01303979314465</v>
      </c>
      <c r="G129">
        <v>1.0176257168296153E-3</v>
      </c>
      <c r="H129">
        <v>1.01303979314465</v>
      </c>
      <c r="I129">
        <v>1.0176257168296153E-3</v>
      </c>
      <c r="J129" s="121" t="s">
        <v>163</v>
      </c>
      <c r="K129" t="s">
        <v>164</v>
      </c>
      <c r="L129" t="s">
        <v>155</v>
      </c>
      <c r="M129" t="s">
        <v>162</v>
      </c>
      <c r="N129" t="s">
        <v>165</v>
      </c>
      <c r="O129" t="s">
        <v>156</v>
      </c>
      <c r="P129" t="s">
        <v>56</v>
      </c>
    </row>
    <row r="130" spans="1:16" outlineLevel="2" x14ac:dyDescent="0.3">
      <c r="A130">
        <v>24021</v>
      </c>
      <c r="B130" t="s">
        <v>14</v>
      </c>
      <c r="C130">
        <v>0.57745809333333298</v>
      </c>
      <c r="D130">
        <v>0.57745809333252496</v>
      </c>
      <c r="E130">
        <v>1.57259829338922E-3</v>
      </c>
      <c r="F130">
        <v>0.32578415335899102</v>
      </c>
      <c r="G130">
        <v>8.872117466203408E-4</v>
      </c>
      <c r="H130">
        <v>0.25274339964888898</v>
      </c>
      <c r="I130">
        <v>6.882990186516544E-4</v>
      </c>
      <c r="J130" s="121" t="s">
        <v>343</v>
      </c>
      <c r="K130" t="s">
        <v>161</v>
      </c>
      <c r="L130" t="s">
        <v>155</v>
      </c>
      <c r="M130" t="s">
        <v>162</v>
      </c>
      <c r="N130" t="s">
        <v>332</v>
      </c>
      <c r="O130" t="s">
        <v>344</v>
      </c>
      <c r="P130" t="s">
        <v>56</v>
      </c>
    </row>
    <row r="131" spans="1:16" outlineLevel="2" x14ac:dyDescent="0.3">
      <c r="A131">
        <v>24021</v>
      </c>
      <c r="B131" t="s">
        <v>14</v>
      </c>
      <c r="C131">
        <v>1.185945</v>
      </c>
      <c r="D131" t="s">
        <v>2147</v>
      </c>
      <c r="E131" t="s">
        <v>2147</v>
      </c>
      <c r="F131">
        <v>1.185945</v>
      </c>
      <c r="G131" t="s">
        <v>2148</v>
      </c>
      <c r="H131">
        <v>1.185945</v>
      </c>
      <c r="I131" t="s">
        <v>2148</v>
      </c>
      <c r="J131" s="121" t="s">
        <v>235</v>
      </c>
      <c r="K131" t="s">
        <v>236</v>
      </c>
      <c r="L131" t="s">
        <v>68</v>
      </c>
      <c r="M131" t="s">
        <v>237</v>
      </c>
      <c r="N131" t="s">
        <v>238</v>
      </c>
      <c r="O131" t="s">
        <v>239</v>
      </c>
      <c r="P131" t="s">
        <v>56</v>
      </c>
    </row>
    <row r="132" spans="1:16" outlineLevel="2" x14ac:dyDescent="0.3">
      <c r="A132">
        <v>24021</v>
      </c>
      <c r="B132" t="s">
        <v>14</v>
      </c>
      <c r="C132">
        <v>0.18299499999999999</v>
      </c>
      <c r="D132" t="s">
        <v>2147</v>
      </c>
      <c r="E132" t="s">
        <v>2147</v>
      </c>
      <c r="F132">
        <v>0.18299499999999999</v>
      </c>
      <c r="G132" t="s">
        <v>2148</v>
      </c>
      <c r="H132">
        <v>0.18299499999999999</v>
      </c>
      <c r="I132" t="s">
        <v>2148</v>
      </c>
      <c r="J132" s="121" t="s">
        <v>381</v>
      </c>
      <c r="K132" t="s">
        <v>236</v>
      </c>
      <c r="L132" t="s">
        <v>68</v>
      </c>
      <c r="M132" t="s">
        <v>237</v>
      </c>
      <c r="N132" t="s">
        <v>238</v>
      </c>
      <c r="O132" t="s">
        <v>382</v>
      </c>
      <c r="P132" t="s">
        <v>56</v>
      </c>
    </row>
    <row r="133" spans="1:16" outlineLevel="2" x14ac:dyDescent="0.3">
      <c r="A133">
        <v>24021</v>
      </c>
      <c r="B133" t="s">
        <v>14</v>
      </c>
      <c r="C133">
        <v>1.510256</v>
      </c>
      <c r="D133" t="s">
        <v>2147</v>
      </c>
      <c r="E133" t="s">
        <v>2147</v>
      </c>
      <c r="F133">
        <v>1.7351869194067999</v>
      </c>
      <c r="G133" t="s">
        <v>2148</v>
      </c>
      <c r="H133">
        <v>1.86806311597702</v>
      </c>
      <c r="I133" t="s">
        <v>2148</v>
      </c>
      <c r="J133" s="121" t="s">
        <v>72</v>
      </c>
      <c r="K133" t="s">
        <v>67</v>
      </c>
      <c r="L133" t="s">
        <v>68</v>
      </c>
      <c r="M133" t="s">
        <v>69</v>
      </c>
      <c r="N133" t="s">
        <v>73</v>
      </c>
      <c r="O133" t="s">
        <v>74</v>
      </c>
      <c r="P133" t="s">
        <v>56</v>
      </c>
    </row>
    <row r="134" spans="1:16" outlineLevel="2" x14ac:dyDescent="0.3">
      <c r="A134">
        <v>24021</v>
      </c>
      <c r="B134" t="s">
        <v>14</v>
      </c>
      <c r="C134">
        <v>0.18109621250350799</v>
      </c>
      <c r="D134" t="s">
        <v>2147</v>
      </c>
      <c r="E134" t="s">
        <v>2147</v>
      </c>
      <c r="F134">
        <v>0.208067889874433</v>
      </c>
      <c r="G134" t="s">
        <v>2148</v>
      </c>
      <c r="H134">
        <v>0.22400119914831701</v>
      </c>
      <c r="I134" t="s">
        <v>2148</v>
      </c>
      <c r="J134" s="121" t="s">
        <v>66</v>
      </c>
      <c r="K134" t="s">
        <v>67</v>
      </c>
      <c r="L134" t="s">
        <v>68</v>
      </c>
      <c r="M134" t="s">
        <v>69</v>
      </c>
      <c r="N134" t="s">
        <v>70</v>
      </c>
      <c r="O134" t="s">
        <v>71</v>
      </c>
      <c r="P134" t="s">
        <v>56</v>
      </c>
    </row>
    <row r="135" spans="1:16" outlineLevel="2" x14ac:dyDescent="0.3">
      <c r="A135">
        <v>24021</v>
      </c>
      <c r="B135" t="s">
        <v>14</v>
      </c>
      <c r="C135">
        <v>3.4174530000000001</v>
      </c>
      <c r="D135" t="s">
        <v>2147</v>
      </c>
      <c r="E135" t="s">
        <v>2147</v>
      </c>
      <c r="F135">
        <v>3.4174530000000001</v>
      </c>
      <c r="G135" t="s">
        <v>2148</v>
      </c>
      <c r="H135">
        <v>3.4174530000000001</v>
      </c>
      <c r="I135" t="s">
        <v>2148</v>
      </c>
      <c r="J135" s="121" t="s">
        <v>268</v>
      </c>
      <c r="K135" t="s">
        <v>269</v>
      </c>
      <c r="L135" t="s">
        <v>68</v>
      </c>
      <c r="M135" t="s">
        <v>270</v>
      </c>
      <c r="N135" t="s">
        <v>271</v>
      </c>
      <c r="O135" t="s">
        <v>266</v>
      </c>
      <c r="P135" t="s">
        <v>56</v>
      </c>
    </row>
    <row r="136" spans="1:16" outlineLevel="2" x14ac:dyDescent="0.3">
      <c r="A136">
        <v>24021</v>
      </c>
      <c r="B136" t="s">
        <v>14</v>
      </c>
      <c r="C136">
        <v>5.4774760000000002</v>
      </c>
      <c r="D136" t="s">
        <v>2147</v>
      </c>
      <c r="E136" t="s">
        <v>2147</v>
      </c>
      <c r="F136">
        <v>5.6569761257083204</v>
      </c>
      <c r="G136" t="s">
        <v>2148</v>
      </c>
      <c r="H136">
        <v>6.2934240330258104</v>
      </c>
      <c r="I136" t="s">
        <v>2148</v>
      </c>
      <c r="J136" s="121" t="s">
        <v>2084</v>
      </c>
      <c r="K136" t="s">
        <v>24</v>
      </c>
      <c r="L136" t="s">
        <v>2528</v>
      </c>
      <c r="M136" t="s">
        <v>2532</v>
      </c>
      <c r="N136" t="s">
        <v>2536</v>
      </c>
      <c r="O136" t="s">
        <v>2537</v>
      </c>
      <c r="P136" t="s">
        <v>56</v>
      </c>
    </row>
    <row r="137" spans="1:16" outlineLevel="2" x14ac:dyDescent="0.3">
      <c r="A137">
        <v>24021</v>
      </c>
      <c r="B137" t="s">
        <v>14</v>
      </c>
      <c r="C137">
        <v>0.69155599999999995</v>
      </c>
      <c r="D137">
        <v>0.69155599999903605</v>
      </c>
      <c r="E137">
        <v>1.8833224400845001E-3</v>
      </c>
      <c r="F137">
        <v>0.69155599999999995</v>
      </c>
      <c r="G137">
        <v>1.8833224400871249E-3</v>
      </c>
      <c r="H137">
        <v>0.69155599999999995</v>
      </c>
      <c r="I137">
        <v>1.8833224400871249E-3</v>
      </c>
      <c r="J137" s="121" t="s">
        <v>370</v>
      </c>
      <c r="K137" t="s">
        <v>50</v>
      </c>
      <c r="L137" t="s">
        <v>209</v>
      </c>
      <c r="M137" t="s">
        <v>365</v>
      </c>
      <c r="N137" t="s">
        <v>366</v>
      </c>
      <c r="O137" t="s">
        <v>371</v>
      </c>
      <c r="P137" t="s">
        <v>56</v>
      </c>
    </row>
    <row r="138" spans="1:16" outlineLevel="2" x14ac:dyDescent="0.3">
      <c r="A138">
        <v>24021</v>
      </c>
      <c r="B138" t="s">
        <v>14</v>
      </c>
      <c r="C138">
        <v>0.55770640000000005</v>
      </c>
      <c r="D138">
        <v>0.557706399999219</v>
      </c>
      <c r="E138">
        <v>1.5188082788649699E-3</v>
      </c>
      <c r="F138">
        <v>0.55770640000000005</v>
      </c>
      <c r="G138">
        <v>1.5188082788670971E-3</v>
      </c>
      <c r="H138">
        <v>0.55770640000000005</v>
      </c>
      <c r="I138">
        <v>1.5188082788670971E-3</v>
      </c>
      <c r="J138" s="121" t="s">
        <v>368</v>
      </c>
      <c r="K138" t="s">
        <v>50</v>
      </c>
      <c r="L138" t="s">
        <v>209</v>
      </c>
      <c r="M138" t="s">
        <v>365</v>
      </c>
      <c r="N138" t="s">
        <v>366</v>
      </c>
      <c r="O138" t="s">
        <v>369</v>
      </c>
      <c r="P138" t="s">
        <v>56</v>
      </c>
    </row>
    <row r="139" spans="1:16" outlineLevel="2" x14ac:dyDescent="0.3">
      <c r="A139">
        <v>24021</v>
      </c>
      <c r="B139" t="s">
        <v>14</v>
      </c>
      <c r="C139">
        <v>12.36985</v>
      </c>
      <c r="D139" t="s">
        <v>2147</v>
      </c>
      <c r="E139" t="s">
        <v>2147</v>
      </c>
      <c r="F139">
        <v>14.9995778484501</v>
      </c>
      <c r="G139" t="s">
        <v>2148</v>
      </c>
      <c r="H139">
        <v>16.9466945</v>
      </c>
      <c r="I139" t="s">
        <v>2148</v>
      </c>
      <c r="J139" s="121" t="s">
        <v>2073</v>
      </c>
      <c r="K139" t="s">
        <v>50</v>
      </c>
      <c r="L139" t="s">
        <v>50</v>
      </c>
      <c r="M139" t="s">
        <v>2729</v>
      </c>
      <c r="N139" t="s">
        <v>2738</v>
      </c>
      <c r="O139" t="s">
        <v>2766</v>
      </c>
      <c r="P139" t="s">
        <v>56</v>
      </c>
    </row>
    <row r="140" spans="1:16" outlineLevel="2" x14ac:dyDescent="0.3">
      <c r="A140">
        <v>24021</v>
      </c>
      <c r="B140" t="s">
        <v>14</v>
      </c>
      <c r="C140">
        <v>75.714219999999997</v>
      </c>
      <c r="D140">
        <v>75.7142199998937</v>
      </c>
      <c r="E140">
        <v>0.20619340958576801</v>
      </c>
      <c r="F140">
        <v>75.714219999999997</v>
      </c>
      <c r="G140">
        <v>0.2061934095860575</v>
      </c>
      <c r="H140">
        <v>75.714219999999997</v>
      </c>
      <c r="I140">
        <v>0.2061934095860575</v>
      </c>
      <c r="J140" s="121" t="s">
        <v>364</v>
      </c>
      <c r="K140" t="s">
        <v>50</v>
      </c>
      <c r="L140" t="s">
        <v>209</v>
      </c>
      <c r="M140" t="s">
        <v>365</v>
      </c>
      <c r="N140" t="s">
        <v>366</v>
      </c>
      <c r="O140" t="s">
        <v>367</v>
      </c>
      <c r="P140" t="s">
        <v>56</v>
      </c>
    </row>
    <row r="141" spans="1:16" outlineLevel="2" x14ac:dyDescent="0.3">
      <c r="A141">
        <v>24021</v>
      </c>
      <c r="B141" t="s">
        <v>14</v>
      </c>
      <c r="C141">
        <v>17.55696</v>
      </c>
      <c r="D141">
        <v>17.556959999975401</v>
      </c>
      <c r="E141">
        <v>4.7813071895357703E-2</v>
      </c>
      <c r="F141">
        <v>17.55696</v>
      </c>
      <c r="G141">
        <v>4.7813071895424698E-2</v>
      </c>
      <c r="H141">
        <v>17.55696</v>
      </c>
      <c r="I141">
        <v>4.7813071895424698E-2</v>
      </c>
      <c r="J141" s="121" t="s">
        <v>372</v>
      </c>
      <c r="K141" t="s">
        <v>50</v>
      </c>
      <c r="L141" t="s">
        <v>209</v>
      </c>
      <c r="M141" t="s">
        <v>365</v>
      </c>
      <c r="N141" t="s">
        <v>162</v>
      </c>
      <c r="O141" t="s">
        <v>373</v>
      </c>
      <c r="P141" t="s">
        <v>56</v>
      </c>
    </row>
    <row r="142" spans="1:16" outlineLevel="2" x14ac:dyDescent="0.3">
      <c r="A142">
        <v>24021</v>
      </c>
      <c r="B142" t="s">
        <v>14</v>
      </c>
      <c r="C142">
        <v>21.095370500000001</v>
      </c>
      <c r="E142">
        <v>6.7613366987179485E-2</v>
      </c>
      <c r="F142">
        <v>21.095370500000001</v>
      </c>
      <c r="G142">
        <v>6.7613366987179485E-2</v>
      </c>
      <c r="H142">
        <v>21.095370500000001</v>
      </c>
      <c r="I142">
        <v>6.7613366987179485E-2</v>
      </c>
      <c r="J142" s="121">
        <v>2102006000</v>
      </c>
      <c r="K142" t="s">
        <v>1247</v>
      </c>
      <c r="L142" t="s">
        <v>155</v>
      </c>
      <c r="M142" t="s">
        <v>36</v>
      </c>
      <c r="N142" t="s">
        <v>33</v>
      </c>
      <c r="O142" t="s">
        <v>2879</v>
      </c>
      <c r="P142" t="s">
        <v>56</v>
      </c>
    </row>
    <row r="143" spans="1:16" outlineLevel="2" x14ac:dyDescent="0.3">
      <c r="A143">
        <v>24021</v>
      </c>
      <c r="B143" t="s">
        <v>14</v>
      </c>
      <c r="C143">
        <v>0.21832515641713629</v>
      </c>
      <c r="E143">
        <v>6.9976011672159063E-4</v>
      </c>
      <c r="F143">
        <v>0.21832515641713629</v>
      </c>
      <c r="G143">
        <v>6.9976011672159063E-4</v>
      </c>
      <c r="H143">
        <v>0.21832515641713629</v>
      </c>
      <c r="I143">
        <v>6.9976011672159063E-4</v>
      </c>
      <c r="J143" s="121">
        <v>2103005000</v>
      </c>
      <c r="K143" t="s">
        <v>1248</v>
      </c>
      <c r="L143" t="s">
        <v>155</v>
      </c>
      <c r="M143" t="s">
        <v>2896</v>
      </c>
      <c r="N143" t="s">
        <v>2897</v>
      </c>
      <c r="P143" t="s">
        <v>56</v>
      </c>
    </row>
    <row r="144" spans="1:16" outlineLevel="2" x14ac:dyDescent="0.3">
      <c r="A144">
        <v>24021</v>
      </c>
      <c r="B144" t="s">
        <v>14</v>
      </c>
      <c r="C144">
        <v>0.11982100658394529</v>
      </c>
      <c r="E144">
        <v>3.8404168776905542E-4</v>
      </c>
      <c r="F144">
        <v>0.11982100658394529</v>
      </c>
      <c r="G144">
        <v>3.8404168776905542E-4</v>
      </c>
      <c r="H144">
        <v>0.11982100658394529</v>
      </c>
      <c r="I144">
        <v>3.8404168776905542E-4</v>
      </c>
      <c r="J144" s="121">
        <v>2102005000</v>
      </c>
      <c r="K144" t="s">
        <v>1249</v>
      </c>
      <c r="L144" t="s">
        <v>36</v>
      </c>
      <c r="M144" t="s">
        <v>2897</v>
      </c>
      <c r="N144" t="s">
        <v>2908</v>
      </c>
      <c r="O144" t="s">
        <v>2909</v>
      </c>
      <c r="P144" t="s">
        <v>56</v>
      </c>
    </row>
    <row r="145" spans="1:16" outlineLevel="2" x14ac:dyDescent="0.3">
      <c r="A145">
        <v>24021</v>
      </c>
      <c r="B145" t="s">
        <v>14</v>
      </c>
      <c r="C145">
        <v>9.05006708576052E-2</v>
      </c>
      <c r="E145">
        <v>2.900662527487346E-4</v>
      </c>
      <c r="F145">
        <v>9.05006708576052E-2</v>
      </c>
      <c r="G145">
        <v>2.900662527487346E-4</v>
      </c>
      <c r="H145">
        <v>9.05006708576052E-2</v>
      </c>
      <c r="I145">
        <v>2.900662527487346E-4</v>
      </c>
      <c r="J145" s="121">
        <v>2102004001</v>
      </c>
      <c r="K145" t="s">
        <v>1252</v>
      </c>
      <c r="L145" t="s">
        <v>155</v>
      </c>
      <c r="M145" t="s">
        <v>36</v>
      </c>
      <c r="N145" t="s">
        <v>29</v>
      </c>
      <c r="O145" t="s">
        <v>328</v>
      </c>
      <c r="P145" t="s">
        <v>56</v>
      </c>
    </row>
    <row r="146" spans="1:16" outlineLevel="2" x14ac:dyDescent="0.3">
      <c r="A146">
        <v>24021</v>
      </c>
      <c r="B146" t="s">
        <v>14</v>
      </c>
      <c r="C146">
        <v>1.8220801732664518</v>
      </c>
      <c r="E146">
        <v>5.840000555341192E-3</v>
      </c>
      <c r="F146">
        <v>1.8220801732664518</v>
      </c>
      <c r="G146">
        <v>5.840000555341192E-3</v>
      </c>
      <c r="H146">
        <v>1.8220801732664518</v>
      </c>
      <c r="I146">
        <v>5.840000555341192E-3</v>
      </c>
      <c r="J146" s="121">
        <v>2102004002</v>
      </c>
      <c r="K146" t="s">
        <v>1252</v>
      </c>
      <c r="L146" t="s">
        <v>155</v>
      </c>
      <c r="M146" t="s">
        <v>36</v>
      </c>
      <c r="N146" t="s">
        <v>29</v>
      </c>
      <c r="O146" t="s">
        <v>2938</v>
      </c>
      <c r="P146" t="s">
        <v>56</v>
      </c>
    </row>
    <row r="147" spans="1:16" outlineLevel="2" x14ac:dyDescent="0.3">
      <c r="A147">
        <v>24021</v>
      </c>
      <c r="B147" t="s">
        <v>14</v>
      </c>
      <c r="C147">
        <v>0.14372019999999999</v>
      </c>
      <c r="E147">
        <v>3.1500317808219174E-4</v>
      </c>
      <c r="F147">
        <v>0.14372019999999999</v>
      </c>
      <c r="G147">
        <v>3.1500317808219174E-4</v>
      </c>
      <c r="H147">
        <v>0.14372019999999999</v>
      </c>
      <c r="I147">
        <v>3.1500317808219174E-4</v>
      </c>
      <c r="J147" s="121">
        <v>2810030000</v>
      </c>
      <c r="K147" t="s">
        <v>1255</v>
      </c>
      <c r="L147" t="s">
        <v>68</v>
      </c>
      <c r="M147" t="s">
        <v>69</v>
      </c>
      <c r="N147" t="s">
        <v>1255</v>
      </c>
      <c r="O147" t="s">
        <v>2967</v>
      </c>
      <c r="P147" t="s">
        <v>56</v>
      </c>
    </row>
    <row r="148" spans="1:16" outlineLevel="2" x14ac:dyDescent="0.3">
      <c r="A148">
        <v>24021</v>
      </c>
      <c r="B148" t="s">
        <v>14</v>
      </c>
      <c r="C148">
        <v>0.23591519999999999</v>
      </c>
      <c r="E148">
        <v>6.4634301369863008E-4</v>
      </c>
      <c r="F148">
        <v>0.23591519999999999</v>
      </c>
      <c r="G148">
        <v>6.4634301369863008E-4</v>
      </c>
      <c r="H148">
        <v>0.23591519999999999</v>
      </c>
      <c r="I148">
        <v>6.4634301369863008E-4</v>
      </c>
      <c r="J148" s="121">
        <v>2810050000</v>
      </c>
      <c r="K148" t="s">
        <v>1256</v>
      </c>
      <c r="L148" t="s">
        <v>68</v>
      </c>
      <c r="M148" t="s">
        <v>69</v>
      </c>
      <c r="N148" t="s">
        <v>2978</v>
      </c>
      <c r="O148" t="s">
        <v>2967</v>
      </c>
      <c r="P148" t="s">
        <v>56</v>
      </c>
    </row>
    <row r="149" spans="1:16" outlineLevel="2" x14ac:dyDescent="0.3">
      <c r="A149">
        <v>24021</v>
      </c>
      <c r="B149" t="s">
        <v>1244</v>
      </c>
      <c r="C149">
        <v>5.8950530000000003E-6</v>
      </c>
      <c r="E149">
        <v>2.7207936923076922E-8</v>
      </c>
      <c r="F149">
        <v>5.8950530000000003E-6</v>
      </c>
      <c r="G149">
        <v>2.7207936923076922E-8</v>
      </c>
      <c r="H149">
        <v>5.8950530000000003E-6</v>
      </c>
      <c r="I149">
        <v>2.7207936923076922E-8</v>
      </c>
      <c r="J149" s="121">
        <v>2810060200</v>
      </c>
      <c r="K149" t="s">
        <v>67</v>
      </c>
      <c r="M149" t="s">
        <v>69</v>
      </c>
      <c r="N149" t="s">
        <v>70</v>
      </c>
      <c r="O149" t="s">
        <v>2999</v>
      </c>
      <c r="P149" t="s">
        <v>56</v>
      </c>
    </row>
    <row r="150" spans="1:16" outlineLevel="1" x14ac:dyDescent="0.3">
      <c r="A150" s="3" t="s">
        <v>3025</v>
      </c>
      <c r="C150">
        <f t="shared" ref="C150:I150" si="2">SUBTOTAL(9,C102:C149)</f>
        <v>589.32425269227099</v>
      </c>
      <c r="D150">
        <f t="shared" si="2"/>
        <v>540.14834473175711</v>
      </c>
      <c r="E150">
        <f t="shared" si="2"/>
        <v>1.0729622111570578</v>
      </c>
      <c r="F150">
        <f t="shared" si="2"/>
        <v>529.7129810757018</v>
      </c>
      <c r="G150">
        <f t="shared" si="2"/>
        <v>0.96257961623070842</v>
      </c>
      <c r="H150">
        <f t="shared" si="2"/>
        <v>508.21387398171282</v>
      </c>
      <c r="I150">
        <f t="shared" si="2"/>
        <v>0.91306786544878271</v>
      </c>
    </row>
    <row r="151" spans="1:16" outlineLevel="2" x14ac:dyDescent="0.3">
      <c r="A151">
        <v>24031</v>
      </c>
      <c r="B151" t="s">
        <v>14</v>
      </c>
      <c r="C151">
        <v>10.355487277353699</v>
      </c>
      <c r="D151">
        <v>10.354127455745701</v>
      </c>
      <c r="E151">
        <v>2.8211781352680199E-2</v>
      </c>
      <c r="F151">
        <v>7.7971364061913304</v>
      </c>
      <c r="G151">
        <v>2.1244774937208867E-2</v>
      </c>
      <c r="H151">
        <v>6.5013483026155798</v>
      </c>
      <c r="I151">
        <v>1.7714154823275721E-2</v>
      </c>
      <c r="J151" s="121" t="s">
        <v>335</v>
      </c>
      <c r="K151" t="s">
        <v>336</v>
      </c>
      <c r="L151" t="s">
        <v>155</v>
      </c>
      <c r="M151" t="s">
        <v>36</v>
      </c>
      <c r="N151" t="s">
        <v>337</v>
      </c>
      <c r="O151" t="s">
        <v>159</v>
      </c>
      <c r="P151" t="s">
        <v>56</v>
      </c>
    </row>
    <row r="152" spans="1:16" outlineLevel="2" x14ac:dyDescent="0.3">
      <c r="A152">
        <v>24031</v>
      </c>
      <c r="B152" t="s">
        <v>14</v>
      </c>
      <c r="C152">
        <v>165.60681933842301</v>
      </c>
      <c r="D152">
        <v>165.58507282613101</v>
      </c>
      <c r="E152">
        <v>0.45116789317154199</v>
      </c>
      <c r="F152">
        <v>124.693211009105</v>
      </c>
      <c r="G152">
        <v>0.33975027062279017</v>
      </c>
      <c r="H152">
        <v>103.97073406308699</v>
      </c>
      <c r="I152">
        <v>0.28328795729067091</v>
      </c>
      <c r="J152" s="121" t="s">
        <v>338</v>
      </c>
      <c r="K152" t="s">
        <v>336</v>
      </c>
      <c r="L152" t="s">
        <v>155</v>
      </c>
      <c r="M152" t="s">
        <v>36</v>
      </c>
      <c r="N152" t="s">
        <v>339</v>
      </c>
      <c r="O152" t="s">
        <v>159</v>
      </c>
      <c r="P152" t="s">
        <v>56</v>
      </c>
    </row>
    <row r="153" spans="1:16" outlineLevel="2" x14ac:dyDescent="0.3">
      <c r="A153">
        <v>24031</v>
      </c>
      <c r="B153" t="s">
        <v>14</v>
      </c>
      <c r="C153">
        <v>3.3816713775124997E-2</v>
      </c>
      <c r="D153" t="s">
        <v>2147</v>
      </c>
      <c r="E153" t="s">
        <v>2147</v>
      </c>
      <c r="F153">
        <v>3.3816713775124997E-2</v>
      </c>
      <c r="G153" t="s">
        <v>2148</v>
      </c>
      <c r="H153">
        <v>3.3816713775124997E-2</v>
      </c>
      <c r="I153" t="s">
        <v>2148</v>
      </c>
      <c r="J153" s="121" t="s">
        <v>347</v>
      </c>
      <c r="K153" t="s">
        <v>164</v>
      </c>
      <c r="L153" t="s">
        <v>155</v>
      </c>
      <c r="M153" t="s">
        <v>162</v>
      </c>
      <c r="N153" t="s">
        <v>171</v>
      </c>
      <c r="O153" t="s">
        <v>348</v>
      </c>
      <c r="P153" t="s">
        <v>56</v>
      </c>
    </row>
    <row r="154" spans="1:16" outlineLevel="2" x14ac:dyDescent="0.3">
      <c r="A154">
        <v>24031</v>
      </c>
      <c r="B154" t="s">
        <v>14</v>
      </c>
      <c r="C154">
        <v>0.136453397074492</v>
      </c>
      <c r="D154" t="s">
        <v>2147</v>
      </c>
      <c r="E154" t="s">
        <v>2147</v>
      </c>
      <c r="F154">
        <v>0.136453397074492</v>
      </c>
      <c r="G154" t="s">
        <v>2148</v>
      </c>
      <c r="H154">
        <v>0.136453397074492</v>
      </c>
      <c r="I154" t="s">
        <v>2148</v>
      </c>
      <c r="J154" s="121" t="s">
        <v>349</v>
      </c>
      <c r="K154" t="s">
        <v>164</v>
      </c>
      <c r="L154" t="s">
        <v>155</v>
      </c>
      <c r="M154" t="s">
        <v>162</v>
      </c>
      <c r="N154" t="s">
        <v>171</v>
      </c>
      <c r="O154" t="s">
        <v>350</v>
      </c>
      <c r="P154" t="s">
        <v>56</v>
      </c>
    </row>
    <row r="155" spans="1:16" outlineLevel="2" x14ac:dyDescent="0.3">
      <c r="A155">
        <v>24031</v>
      </c>
      <c r="B155" t="s">
        <v>14</v>
      </c>
      <c r="C155">
        <v>1.12722379250416E-2</v>
      </c>
      <c r="D155" t="s">
        <v>2147</v>
      </c>
      <c r="E155" t="s">
        <v>2147</v>
      </c>
      <c r="F155">
        <v>1.12722379250416E-2</v>
      </c>
      <c r="G155" t="s">
        <v>2148</v>
      </c>
      <c r="H155">
        <v>1.12722379250416E-2</v>
      </c>
      <c r="I155" t="s">
        <v>2148</v>
      </c>
      <c r="J155" s="121" t="s">
        <v>353</v>
      </c>
      <c r="K155" t="s">
        <v>164</v>
      </c>
      <c r="L155" t="s">
        <v>155</v>
      </c>
      <c r="M155" t="s">
        <v>162</v>
      </c>
      <c r="N155" t="s">
        <v>171</v>
      </c>
      <c r="O155" t="s">
        <v>354</v>
      </c>
      <c r="P155" t="s">
        <v>56</v>
      </c>
    </row>
    <row r="156" spans="1:16" outlineLevel="2" x14ac:dyDescent="0.3">
      <c r="A156">
        <v>24031</v>
      </c>
      <c r="B156" t="s">
        <v>14</v>
      </c>
      <c r="C156">
        <v>3.5573890000000001</v>
      </c>
      <c r="D156">
        <v>3.5569218646252398</v>
      </c>
      <c r="E156">
        <v>9.6915073107091809E-3</v>
      </c>
      <c r="F156">
        <v>3.8380293308950799</v>
      </c>
      <c r="G156">
        <v>1.0457437845069155E-2</v>
      </c>
      <c r="H156">
        <v>3.9781808983474698</v>
      </c>
      <c r="I156">
        <v>1.0839307335675832E-2</v>
      </c>
      <c r="J156" s="121" t="s">
        <v>341</v>
      </c>
      <c r="K156" t="s">
        <v>342</v>
      </c>
      <c r="L156" t="s">
        <v>155</v>
      </c>
      <c r="M156" t="s">
        <v>36</v>
      </c>
      <c r="N156" t="s">
        <v>171</v>
      </c>
      <c r="O156" t="s">
        <v>159</v>
      </c>
      <c r="P156" t="s">
        <v>56</v>
      </c>
    </row>
    <row r="157" spans="1:16" outlineLevel="2" x14ac:dyDescent="0.3">
      <c r="A157">
        <v>24031</v>
      </c>
      <c r="B157" t="s">
        <v>14</v>
      </c>
      <c r="C157">
        <v>5.0396669999999998E-2</v>
      </c>
      <c r="D157">
        <v>5.0390052206071199E-2</v>
      </c>
      <c r="E157">
        <v>1.3729724124642999E-4</v>
      </c>
      <c r="F157">
        <v>4.7130998538395801E-2</v>
      </c>
      <c r="G157">
        <v>1.2841733225534585E-4</v>
      </c>
      <c r="H157">
        <v>4.9975185768845298E-2</v>
      </c>
      <c r="I157">
        <v>1.3616685906139251E-4</v>
      </c>
      <c r="J157" s="121" t="s">
        <v>340</v>
      </c>
      <c r="K157" t="s">
        <v>34</v>
      </c>
      <c r="L157" t="s">
        <v>155</v>
      </c>
      <c r="M157" t="s">
        <v>36</v>
      </c>
      <c r="N157" t="s">
        <v>332</v>
      </c>
      <c r="O157" t="s">
        <v>159</v>
      </c>
      <c r="P157" t="s">
        <v>56</v>
      </c>
    </row>
    <row r="158" spans="1:16" outlineLevel="2" x14ac:dyDescent="0.3">
      <c r="A158">
        <v>24031</v>
      </c>
      <c r="B158" t="s">
        <v>14</v>
      </c>
      <c r="C158">
        <v>34.745087272727297</v>
      </c>
      <c r="D158">
        <v>34.7349995501731</v>
      </c>
      <c r="E158">
        <v>7.1860512771722701E-2</v>
      </c>
      <c r="F158">
        <v>36.185147159496502</v>
      </c>
      <c r="G158">
        <v>7.4860609278133872E-2</v>
      </c>
      <c r="H158">
        <v>35.680956780317103</v>
      </c>
      <c r="I158">
        <v>7.3817529397563655E-2</v>
      </c>
      <c r="J158" s="121" t="s">
        <v>327</v>
      </c>
      <c r="K158" t="s">
        <v>28</v>
      </c>
      <c r="L158" t="s">
        <v>155</v>
      </c>
      <c r="M158" t="s">
        <v>35</v>
      </c>
      <c r="N158" t="s">
        <v>29</v>
      </c>
      <c r="O158" t="s">
        <v>328</v>
      </c>
      <c r="P158" t="s">
        <v>56</v>
      </c>
    </row>
    <row r="159" spans="1:16" outlineLevel="2" x14ac:dyDescent="0.3">
      <c r="A159">
        <v>24031</v>
      </c>
      <c r="B159" t="s">
        <v>14</v>
      </c>
      <c r="C159">
        <v>55.226399816513798</v>
      </c>
      <c r="D159">
        <v>55.210365647578001</v>
      </c>
      <c r="E159">
        <v>0.11422038972588699</v>
      </c>
      <c r="F159">
        <v>57.515337024879003</v>
      </c>
      <c r="G159">
        <v>0.11898896399512632</v>
      </c>
      <c r="H159">
        <v>56.713939715220697</v>
      </c>
      <c r="I159">
        <v>0.11733101603624581</v>
      </c>
      <c r="J159" s="121" t="s">
        <v>329</v>
      </c>
      <c r="K159" t="s">
        <v>28</v>
      </c>
      <c r="L159" t="s">
        <v>155</v>
      </c>
      <c r="M159" t="s">
        <v>35</v>
      </c>
      <c r="N159" t="s">
        <v>29</v>
      </c>
      <c r="O159" t="s">
        <v>330</v>
      </c>
      <c r="P159" t="s">
        <v>56</v>
      </c>
    </row>
    <row r="160" spans="1:16" outlineLevel="2" x14ac:dyDescent="0.3">
      <c r="A160">
        <v>24031</v>
      </c>
      <c r="B160" t="s">
        <v>14</v>
      </c>
      <c r="C160">
        <v>566.76700951704402</v>
      </c>
      <c r="D160">
        <v>566.602457092696</v>
      </c>
      <c r="E160">
        <v>1.1721993272401301</v>
      </c>
      <c r="F160">
        <v>491.07954175532802</v>
      </c>
      <c r="G160">
        <v>1.0159558986395498</v>
      </c>
      <c r="H160">
        <v>451.85347994347802</v>
      </c>
      <c r="I160">
        <v>0.93480417984527719</v>
      </c>
      <c r="J160" s="121" t="s">
        <v>157</v>
      </c>
      <c r="K160" t="s">
        <v>32</v>
      </c>
      <c r="L160" t="s">
        <v>155</v>
      </c>
      <c r="M160" t="s">
        <v>35</v>
      </c>
      <c r="N160" t="s">
        <v>33</v>
      </c>
      <c r="O160" t="s">
        <v>158</v>
      </c>
      <c r="P160" t="s">
        <v>56</v>
      </c>
    </row>
    <row r="161" spans="1:16" outlineLevel="2" x14ac:dyDescent="0.3">
      <c r="A161">
        <v>24031</v>
      </c>
      <c r="B161" t="s">
        <v>14</v>
      </c>
      <c r="C161">
        <v>42.829663070023599</v>
      </c>
      <c r="D161">
        <v>42.8172281103774</v>
      </c>
      <c r="E161">
        <v>8.8581200728998097E-2</v>
      </c>
      <c r="F161">
        <v>60.992784827484797</v>
      </c>
      <c r="G161">
        <v>0.1261831826641428</v>
      </c>
      <c r="H161">
        <v>68.024441317877901</v>
      </c>
      <c r="I161">
        <v>0.1407304245693681</v>
      </c>
      <c r="J161" s="121" t="s">
        <v>154</v>
      </c>
      <c r="K161" t="s">
        <v>30</v>
      </c>
      <c r="L161" t="s">
        <v>155</v>
      </c>
      <c r="M161" t="s">
        <v>35</v>
      </c>
      <c r="N161" t="s">
        <v>31</v>
      </c>
      <c r="O161" t="s">
        <v>156</v>
      </c>
      <c r="P161" t="s">
        <v>56</v>
      </c>
    </row>
    <row r="162" spans="1:16" outlineLevel="2" x14ac:dyDescent="0.3">
      <c r="A162">
        <v>24031</v>
      </c>
      <c r="B162" t="s">
        <v>14</v>
      </c>
      <c r="C162">
        <v>21.3971420531227</v>
      </c>
      <c r="D162">
        <v>21.3909297091793</v>
      </c>
      <c r="E162">
        <v>4.42540146098215E-2</v>
      </c>
      <c r="F162">
        <v>21.3971420531227</v>
      </c>
      <c r="G162">
        <v>4.4266866840340237E-2</v>
      </c>
      <c r="H162">
        <v>21.3971420531227</v>
      </c>
      <c r="I162">
        <v>4.4266866840340237E-2</v>
      </c>
      <c r="J162" s="121" t="s">
        <v>333</v>
      </c>
      <c r="K162" t="s">
        <v>334</v>
      </c>
      <c r="L162" t="s">
        <v>155</v>
      </c>
      <c r="M162" t="s">
        <v>35</v>
      </c>
      <c r="N162" t="s">
        <v>171</v>
      </c>
      <c r="O162" t="s">
        <v>159</v>
      </c>
      <c r="P162" t="s">
        <v>56</v>
      </c>
    </row>
    <row r="163" spans="1:16" outlineLevel="2" x14ac:dyDescent="0.3">
      <c r="A163">
        <v>24031</v>
      </c>
      <c r="B163" t="s">
        <v>14</v>
      </c>
      <c r="C163">
        <v>0.71416310000000005</v>
      </c>
      <c r="D163">
        <v>0.71395575329930805</v>
      </c>
      <c r="E163">
        <v>1.4770469898611001E-3</v>
      </c>
      <c r="F163">
        <v>0.45665236682692301</v>
      </c>
      <c r="G163">
        <v>9.4473222005382108E-4</v>
      </c>
      <c r="H163">
        <v>0.38111588509615402</v>
      </c>
      <c r="I163">
        <v>7.8846072500732484E-4</v>
      </c>
      <c r="J163" s="121" t="s">
        <v>331</v>
      </c>
      <c r="K163" t="s">
        <v>28</v>
      </c>
      <c r="L163" t="s">
        <v>155</v>
      </c>
      <c r="M163" t="s">
        <v>35</v>
      </c>
      <c r="N163" t="s">
        <v>332</v>
      </c>
      <c r="O163" t="s">
        <v>156</v>
      </c>
      <c r="P163" t="s">
        <v>56</v>
      </c>
    </row>
    <row r="164" spans="1:16" outlineLevel="2" x14ac:dyDescent="0.3">
      <c r="A164">
        <v>24031</v>
      </c>
      <c r="B164" t="s">
        <v>14</v>
      </c>
      <c r="C164">
        <v>59.225842</v>
      </c>
      <c r="D164">
        <v>59.225841999931397</v>
      </c>
      <c r="E164">
        <v>5.9493951104260298E-2</v>
      </c>
      <c r="F164">
        <v>33.413404393668401</v>
      </c>
      <c r="G164">
        <v>3.3564663331018353E-2</v>
      </c>
      <c r="H164">
        <v>25.922124612958299</v>
      </c>
      <c r="I164">
        <v>2.6039471321381465E-2</v>
      </c>
      <c r="J164" s="121" t="s">
        <v>160</v>
      </c>
      <c r="K164" t="s">
        <v>161</v>
      </c>
      <c r="L164" t="s">
        <v>155</v>
      </c>
      <c r="M164" t="s">
        <v>162</v>
      </c>
      <c r="N164" t="s">
        <v>29</v>
      </c>
      <c r="O164" t="s">
        <v>156</v>
      </c>
      <c r="P164" t="s">
        <v>56</v>
      </c>
    </row>
    <row r="165" spans="1:16" outlineLevel="2" x14ac:dyDescent="0.3">
      <c r="A165">
        <v>24031</v>
      </c>
      <c r="B165" t="s">
        <v>14</v>
      </c>
      <c r="C165">
        <v>798.51221281672997</v>
      </c>
      <c r="D165">
        <v>798.51221281579706</v>
      </c>
      <c r="E165">
        <v>0.80212699290072398</v>
      </c>
      <c r="F165">
        <v>760.31271997151896</v>
      </c>
      <c r="G165">
        <v>0.76375457500436572</v>
      </c>
      <c r="H165">
        <v>755.48697975927303</v>
      </c>
      <c r="I165">
        <v>0.7589069891780712</v>
      </c>
      <c r="J165" s="121" t="s">
        <v>168</v>
      </c>
      <c r="K165" t="s">
        <v>169</v>
      </c>
      <c r="L165" t="s">
        <v>155</v>
      </c>
      <c r="M165" t="s">
        <v>162</v>
      </c>
      <c r="N165" t="s">
        <v>33</v>
      </c>
      <c r="O165" t="s">
        <v>156</v>
      </c>
      <c r="P165" t="s">
        <v>56</v>
      </c>
    </row>
    <row r="166" spans="1:16" outlineLevel="2" x14ac:dyDescent="0.3">
      <c r="A166">
        <v>24031</v>
      </c>
      <c r="B166" t="s">
        <v>14</v>
      </c>
      <c r="C166">
        <v>38.532427887258301</v>
      </c>
      <c r="D166">
        <v>38.5324278872138</v>
      </c>
      <c r="E166">
        <v>3.87068601009165E-2</v>
      </c>
      <c r="F166">
        <v>33.845622542912601</v>
      </c>
      <c r="G166">
        <v>3.3998838085976403E-2</v>
      </c>
      <c r="H166">
        <v>33.8168728104488</v>
      </c>
      <c r="I166">
        <v>3.3969958206523376E-2</v>
      </c>
      <c r="J166" s="121" t="s">
        <v>166</v>
      </c>
      <c r="K166" t="s">
        <v>167</v>
      </c>
      <c r="L166" t="s">
        <v>155</v>
      </c>
      <c r="M166" t="s">
        <v>162</v>
      </c>
      <c r="N166" t="s">
        <v>31</v>
      </c>
      <c r="O166" t="s">
        <v>156</v>
      </c>
      <c r="P166" t="s">
        <v>56</v>
      </c>
    </row>
    <row r="167" spans="1:16" outlineLevel="2" x14ac:dyDescent="0.3">
      <c r="A167">
        <v>24031</v>
      </c>
      <c r="B167" t="s">
        <v>14</v>
      </c>
      <c r="C167">
        <v>10.360622493564399</v>
      </c>
      <c r="D167">
        <v>10.3606224935524</v>
      </c>
      <c r="E167">
        <v>1.04075239325736E-2</v>
      </c>
      <c r="F167">
        <v>10.360622493564399</v>
      </c>
      <c r="G167">
        <v>1.0407523932585655E-2</v>
      </c>
      <c r="H167">
        <v>10.360622493564399</v>
      </c>
      <c r="I167">
        <v>1.0407523932585655E-2</v>
      </c>
      <c r="J167" s="121" t="s">
        <v>170</v>
      </c>
      <c r="K167" t="s">
        <v>164</v>
      </c>
      <c r="L167" t="s">
        <v>155</v>
      </c>
      <c r="M167" t="s">
        <v>162</v>
      </c>
      <c r="N167" t="s">
        <v>171</v>
      </c>
      <c r="O167" t="s">
        <v>172</v>
      </c>
      <c r="P167" t="s">
        <v>56</v>
      </c>
    </row>
    <row r="168" spans="1:16" outlineLevel="2" x14ac:dyDescent="0.3">
      <c r="A168">
        <v>24031</v>
      </c>
      <c r="B168" t="s">
        <v>14</v>
      </c>
      <c r="C168">
        <v>3.3617735121507399</v>
      </c>
      <c r="D168">
        <v>3.36177351214682</v>
      </c>
      <c r="E168">
        <v>3.3769919042348699E-3</v>
      </c>
      <c r="F168">
        <v>3.3617735121507399</v>
      </c>
      <c r="G168">
        <v>3.3769919042388082E-3</v>
      </c>
      <c r="H168">
        <v>3.3617735121507399</v>
      </c>
      <c r="I168">
        <v>3.3769919042388082E-3</v>
      </c>
      <c r="J168" s="121" t="s">
        <v>177</v>
      </c>
      <c r="K168" t="s">
        <v>164</v>
      </c>
      <c r="L168" t="s">
        <v>155</v>
      </c>
      <c r="M168" t="s">
        <v>162</v>
      </c>
      <c r="N168" t="s">
        <v>171</v>
      </c>
      <c r="O168" t="s">
        <v>178</v>
      </c>
      <c r="P168" t="s">
        <v>56</v>
      </c>
    </row>
    <row r="169" spans="1:16" outlineLevel="2" x14ac:dyDescent="0.3">
      <c r="A169">
        <v>24031</v>
      </c>
      <c r="B169" t="s">
        <v>14</v>
      </c>
      <c r="C169">
        <v>2.67842442318338</v>
      </c>
      <c r="D169">
        <v>2.6784244231802599</v>
      </c>
      <c r="E169">
        <v>2.6905493664290802E-3</v>
      </c>
      <c r="F169">
        <v>2.67842442318338</v>
      </c>
      <c r="G169">
        <v>2.6905493664322144E-3</v>
      </c>
      <c r="H169">
        <v>2.67842442318338</v>
      </c>
      <c r="I169">
        <v>2.6905493664322144E-3</v>
      </c>
      <c r="J169" s="121" t="s">
        <v>175</v>
      </c>
      <c r="K169" t="s">
        <v>164</v>
      </c>
      <c r="L169" t="s">
        <v>155</v>
      </c>
      <c r="M169" t="s">
        <v>162</v>
      </c>
      <c r="N169" t="s">
        <v>171</v>
      </c>
      <c r="O169" t="s">
        <v>176</v>
      </c>
      <c r="P169" t="s">
        <v>56</v>
      </c>
    </row>
    <row r="170" spans="1:16" outlineLevel="2" x14ac:dyDescent="0.3">
      <c r="A170">
        <v>24031</v>
      </c>
      <c r="B170" t="s">
        <v>14</v>
      </c>
      <c r="C170">
        <v>2.1688860505758498</v>
      </c>
      <c r="D170">
        <v>2.1688860505733301</v>
      </c>
      <c r="E170">
        <v>2.1787043676588301E-3</v>
      </c>
      <c r="F170">
        <v>2.1688860505758498</v>
      </c>
      <c r="G170">
        <v>2.1787043676613615E-3</v>
      </c>
      <c r="H170">
        <v>2.1688860505758498</v>
      </c>
      <c r="I170">
        <v>2.1787043676613615E-3</v>
      </c>
      <c r="J170" s="121" t="s">
        <v>173</v>
      </c>
      <c r="K170" t="s">
        <v>164</v>
      </c>
      <c r="L170" t="s">
        <v>155</v>
      </c>
      <c r="M170" t="s">
        <v>162</v>
      </c>
      <c r="N170" t="s">
        <v>171</v>
      </c>
      <c r="O170" t="s">
        <v>174</v>
      </c>
      <c r="P170" t="s">
        <v>56</v>
      </c>
    </row>
    <row r="171" spans="1:16" outlineLevel="2" x14ac:dyDescent="0.3">
      <c r="A171">
        <v>24031</v>
      </c>
      <c r="B171" t="s">
        <v>14</v>
      </c>
      <c r="C171">
        <v>6.1631377444985596</v>
      </c>
      <c r="D171">
        <v>6.1631377444913999</v>
      </c>
      <c r="E171">
        <v>6.1910376153034496E-3</v>
      </c>
      <c r="F171">
        <v>6.1631377444985596</v>
      </c>
      <c r="G171">
        <v>6.1910376153106409E-3</v>
      </c>
      <c r="H171">
        <v>6.1631377444985596</v>
      </c>
      <c r="I171">
        <v>6.1910376153106409E-3</v>
      </c>
      <c r="J171" s="121" t="s">
        <v>183</v>
      </c>
      <c r="K171" t="s">
        <v>164</v>
      </c>
      <c r="L171" t="s">
        <v>155</v>
      </c>
      <c r="M171" t="s">
        <v>162</v>
      </c>
      <c r="N171" t="s">
        <v>171</v>
      </c>
      <c r="O171" t="s">
        <v>184</v>
      </c>
      <c r="P171" t="s">
        <v>56</v>
      </c>
    </row>
    <row r="172" spans="1:16" outlineLevel="2" x14ac:dyDescent="0.3">
      <c r="A172">
        <v>24031</v>
      </c>
      <c r="B172" t="s">
        <v>14</v>
      </c>
      <c r="C172">
        <v>4.9103551578623303</v>
      </c>
      <c r="D172">
        <v>4.9103551578565998</v>
      </c>
      <c r="E172">
        <v>4.9325838147883903E-3</v>
      </c>
      <c r="F172">
        <v>4.9103551578623303</v>
      </c>
      <c r="G172">
        <v>4.932583814794147E-3</v>
      </c>
      <c r="H172">
        <v>4.9103551578623303</v>
      </c>
      <c r="I172">
        <v>4.932583814794147E-3</v>
      </c>
      <c r="J172" s="121" t="s">
        <v>181</v>
      </c>
      <c r="K172" t="s">
        <v>164</v>
      </c>
      <c r="L172" t="s">
        <v>155</v>
      </c>
      <c r="M172" t="s">
        <v>162</v>
      </c>
      <c r="N172" t="s">
        <v>171</v>
      </c>
      <c r="O172" t="s">
        <v>182</v>
      </c>
      <c r="P172" t="s">
        <v>56</v>
      </c>
    </row>
    <row r="173" spans="1:16" outlineLevel="2" x14ac:dyDescent="0.3">
      <c r="A173">
        <v>24031</v>
      </c>
      <c r="B173" t="s">
        <v>14</v>
      </c>
      <c r="C173">
        <v>3.9762184174500499</v>
      </c>
      <c r="D173">
        <v>3.97621841744545</v>
      </c>
      <c r="E173">
        <v>3.9942183364422802E-3</v>
      </c>
      <c r="F173">
        <v>3.9762184174500499</v>
      </c>
      <c r="G173">
        <v>3.9942183364469015E-3</v>
      </c>
      <c r="H173">
        <v>3.9762184174500499</v>
      </c>
      <c r="I173">
        <v>3.9942183364469015E-3</v>
      </c>
      <c r="J173" s="121" t="s">
        <v>179</v>
      </c>
      <c r="K173" t="s">
        <v>164</v>
      </c>
      <c r="L173" t="s">
        <v>155</v>
      </c>
      <c r="M173" t="s">
        <v>162</v>
      </c>
      <c r="N173" t="s">
        <v>171</v>
      </c>
      <c r="O173" t="s">
        <v>180</v>
      </c>
      <c r="P173" t="s">
        <v>56</v>
      </c>
    </row>
    <row r="174" spans="1:16" outlineLevel="2" x14ac:dyDescent="0.3">
      <c r="A174">
        <v>24031</v>
      </c>
      <c r="B174" t="s">
        <v>14</v>
      </c>
      <c r="C174">
        <v>7.6032263551214498</v>
      </c>
      <c r="D174">
        <v>7.6032263551126196</v>
      </c>
      <c r="E174">
        <v>7.6376453543069702E-3</v>
      </c>
      <c r="F174">
        <v>7.6032263551214498</v>
      </c>
      <c r="G174">
        <v>7.6376453543158399E-3</v>
      </c>
      <c r="H174">
        <v>7.6032263551214498</v>
      </c>
      <c r="I174">
        <v>7.6376453543158399E-3</v>
      </c>
      <c r="J174" s="121" t="s">
        <v>357</v>
      </c>
      <c r="K174" t="s">
        <v>164</v>
      </c>
      <c r="L174" t="s">
        <v>155</v>
      </c>
      <c r="M174" t="s">
        <v>162</v>
      </c>
      <c r="N174" t="s">
        <v>171</v>
      </c>
      <c r="O174" t="s">
        <v>358</v>
      </c>
      <c r="P174" t="s">
        <v>56</v>
      </c>
    </row>
    <row r="175" spans="1:16" outlineLevel="2" x14ac:dyDescent="0.3">
      <c r="A175">
        <v>24031</v>
      </c>
      <c r="B175" t="s">
        <v>14</v>
      </c>
      <c r="C175">
        <v>0.19756081701615</v>
      </c>
      <c r="D175">
        <v>0.19756081701591999</v>
      </c>
      <c r="E175">
        <v>1.98455153878209E-4</v>
      </c>
      <c r="F175">
        <v>0.19756081701615</v>
      </c>
      <c r="G175">
        <v>1.9845515387844004E-4</v>
      </c>
      <c r="H175">
        <v>0.19756081701615</v>
      </c>
      <c r="I175">
        <v>1.9845515387844004E-4</v>
      </c>
      <c r="J175" s="121" t="s">
        <v>345</v>
      </c>
      <c r="K175" t="s">
        <v>164</v>
      </c>
      <c r="L175" t="s">
        <v>155</v>
      </c>
      <c r="M175" t="s">
        <v>162</v>
      </c>
      <c r="N175" t="s">
        <v>171</v>
      </c>
      <c r="O175" t="s">
        <v>346</v>
      </c>
      <c r="P175" t="s">
        <v>56</v>
      </c>
    </row>
    <row r="176" spans="1:16" outlineLevel="2" x14ac:dyDescent="0.3">
      <c r="A176">
        <v>24031</v>
      </c>
      <c r="B176" t="s">
        <v>14</v>
      </c>
      <c r="C176">
        <v>0.21357924958879501</v>
      </c>
      <c r="D176">
        <v>0.21357924958854699</v>
      </c>
      <c r="E176">
        <v>2.1454610019593101E-4</v>
      </c>
      <c r="F176">
        <v>0.21357924958879501</v>
      </c>
      <c r="G176">
        <v>2.1454610019618016E-4</v>
      </c>
      <c r="H176">
        <v>0.21357924958879501</v>
      </c>
      <c r="I176">
        <v>2.1454610019618016E-4</v>
      </c>
      <c r="J176" s="121" t="s">
        <v>351</v>
      </c>
      <c r="K176" t="s">
        <v>164</v>
      </c>
      <c r="L176" t="s">
        <v>155</v>
      </c>
      <c r="M176" t="s">
        <v>162</v>
      </c>
      <c r="N176" t="s">
        <v>171</v>
      </c>
      <c r="O176" t="s">
        <v>352</v>
      </c>
      <c r="P176" t="s">
        <v>56</v>
      </c>
    </row>
    <row r="177" spans="1:16" outlineLevel="2" x14ac:dyDescent="0.3">
      <c r="A177">
        <v>24031</v>
      </c>
      <c r="B177" t="s">
        <v>14</v>
      </c>
      <c r="C177">
        <v>23.603200000000001</v>
      </c>
      <c r="D177">
        <v>23.6031999999725</v>
      </c>
      <c r="E177">
        <v>2.3710049182653702E-2</v>
      </c>
      <c r="F177">
        <v>23.603200000000001</v>
      </c>
      <c r="G177">
        <v>2.3710049182681325E-2</v>
      </c>
      <c r="H177">
        <v>23.603200000000001</v>
      </c>
      <c r="I177">
        <v>2.3710049182681325E-2</v>
      </c>
      <c r="J177" s="121" t="s">
        <v>355</v>
      </c>
      <c r="K177" t="s">
        <v>164</v>
      </c>
      <c r="L177" t="s">
        <v>155</v>
      </c>
      <c r="M177" t="s">
        <v>162</v>
      </c>
      <c r="N177" t="s">
        <v>171</v>
      </c>
      <c r="O177" t="s">
        <v>356</v>
      </c>
      <c r="P177" t="s">
        <v>56</v>
      </c>
    </row>
    <row r="178" spans="1:16" outlineLevel="2" x14ac:dyDescent="0.3">
      <c r="A178">
        <v>24031</v>
      </c>
      <c r="B178" t="s">
        <v>14</v>
      </c>
      <c r="C178">
        <v>2.70351299726034</v>
      </c>
      <c r="D178">
        <v>2.7035129972571799</v>
      </c>
      <c r="E178">
        <v>2.71575151381957E-3</v>
      </c>
      <c r="F178">
        <v>2.70351299726034</v>
      </c>
      <c r="G178">
        <v>2.7157515138227445E-3</v>
      </c>
      <c r="H178">
        <v>2.70351299726034</v>
      </c>
      <c r="I178">
        <v>2.7157515138227445E-3</v>
      </c>
      <c r="J178" s="121" t="s">
        <v>163</v>
      </c>
      <c r="K178" t="s">
        <v>164</v>
      </c>
      <c r="L178" t="s">
        <v>155</v>
      </c>
      <c r="M178" t="s">
        <v>162</v>
      </c>
      <c r="N178" t="s">
        <v>165</v>
      </c>
      <c r="O178" t="s">
        <v>156</v>
      </c>
      <c r="P178" t="s">
        <v>56</v>
      </c>
    </row>
    <row r="179" spans="1:16" outlineLevel="2" x14ac:dyDescent="0.3">
      <c r="A179">
        <v>24031</v>
      </c>
      <c r="B179" t="s">
        <v>14</v>
      </c>
      <c r="C179">
        <v>0.65991155999999995</v>
      </c>
      <c r="D179">
        <v>0.65991155999907603</v>
      </c>
      <c r="E179">
        <v>1.7971447712392999E-3</v>
      </c>
      <c r="F179">
        <v>0.37230187150968003</v>
      </c>
      <c r="G179">
        <v>1.0138939855928028E-3</v>
      </c>
      <c r="H179">
        <v>0.28883185302543601</v>
      </c>
      <c r="I179">
        <v>7.8657912043963443E-4</v>
      </c>
      <c r="J179" s="121" t="s">
        <v>343</v>
      </c>
      <c r="K179" t="s">
        <v>161</v>
      </c>
      <c r="L179" t="s">
        <v>155</v>
      </c>
      <c r="M179" t="s">
        <v>162</v>
      </c>
      <c r="N179" t="s">
        <v>332</v>
      </c>
      <c r="O179" t="s">
        <v>344</v>
      </c>
      <c r="P179" t="s">
        <v>56</v>
      </c>
    </row>
    <row r="180" spans="1:16" outlineLevel="2" x14ac:dyDescent="0.3">
      <c r="A180">
        <v>24031</v>
      </c>
      <c r="B180" t="s">
        <v>14</v>
      </c>
      <c r="C180">
        <v>0.23718900000000001</v>
      </c>
      <c r="D180" t="s">
        <v>2147</v>
      </c>
      <c r="E180" t="s">
        <v>2147</v>
      </c>
      <c r="F180">
        <v>0.23718900000000001</v>
      </c>
      <c r="G180" t="s">
        <v>2148</v>
      </c>
      <c r="H180">
        <v>0.23718900000000001</v>
      </c>
      <c r="I180" t="s">
        <v>2148</v>
      </c>
      <c r="J180" s="121" t="s">
        <v>235</v>
      </c>
      <c r="K180" t="s">
        <v>236</v>
      </c>
      <c r="L180" t="s">
        <v>68</v>
      </c>
      <c r="M180" t="s">
        <v>237</v>
      </c>
      <c r="N180" t="s">
        <v>238</v>
      </c>
      <c r="O180" t="s">
        <v>239</v>
      </c>
      <c r="P180" t="s">
        <v>56</v>
      </c>
    </row>
    <row r="181" spans="1:16" outlineLevel="2" x14ac:dyDescent="0.3">
      <c r="A181">
        <v>24031</v>
      </c>
      <c r="B181" t="s">
        <v>14</v>
      </c>
      <c r="C181">
        <v>4.7051879999999997</v>
      </c>
      <c r="D181" t="s">
        <v>2147</v>
      </c>
      <c r="E181" t="s">
        <v>2147</v>
      </c>
      <c r="F181">
        <v>5.2082675228607203</v>
      </c>
      <c r="G181" t="s">
        <v>2148</v>
      </c>
      <c r="H181">
        <v>5.4837330821085697</v>
      </c>
      <c r="I181" t="s">
        <v>2148</v>
      </c>
      <c r="J181" s="121" t="s">
        <v>72</v>
      </c>
      <c r="K181" t="s">
        <v>67</v>
      </c>
      <c r="L181" t="s">
        <v>68</v>
      </c>
      <c r="M181" t="s">
        <v>69</v>
      </c>
      <c r="N181" t="s">
        <v>73</v>
      </c>
      <c r="O181" t="s">
        <v>74</v>
      </c>
      <c r="P181" t="s">
        <v>56</v>
      </c>
    </row>
    <row r="182" spans="1:16" outlineLevel="2" x14ac:dyDescent="0.3">
      <c r="A182">
        <v>24031</v>
      </c>
      <c r="B182" t="s">
        <v>14</v>
      </c>
      <c r="C182">
        <v>0.564194604670192</v>
      </c>
      <c r="D182" t="s">
        <v>2147</v>
      </c>
      <c r="E182" t="s">
        <v>2147</v>
      </c>
      <c r="F182">
        <v>0.62451839035486101</v>
      </c>
      <c r="G182" t="s">
        <v>2148</v>
      </c>
      <c r="H182">
        <v>0.65754920279000595</v>
      </c>
      <c r="I182" t="s">
        <v>2148</v>
      </c>
      <c r="J182" s="121" t="s">
        <v>66</v>
      </c>
      <c r="K182" t="s">
        <v>67</v>
      </c>
      <c r="L182" t="s">
        <v>68</v>
      </c>
      <c r="M182" t="s">
        <v>69</v>
      </c>
      <c r="N182" t="s">
        <v>70</v>
      </c>
      <c r="O182" t="s">
        <v>71</v>
      </c>
      <c r="P182" t="s">
        <v>56</v>
      </c>
    </row>
    <row r="183" spans="1:16" outlineLevel="2" x14ac:dyDescent="0.3">
      <c r="A183">
        <v>24031</v>
      </c>
      <c r="B183" t="s">
        <v>14</v>
      </c>
      <c r="C183">
        <v>0.85299599999999998</v>
      </c>
      <c r="D183" t="s">
        <v>2147</v>
      </c>
      <c r="E183" t="s">
        <v>2147</v>
      </c>
      <c r="F183">
        <v>0.85299599999999998</v>
      </c>
      <c r="G183" t="s">
        <v>2148</v>
      </c>
      <c r="H183">
        <v>0.85299599999999998</v>
      </c>
      <c r="I183" t="s">
        <v>2148</v>
      </c>
      <c r="J183" s="121" t="s">
        <v>268</v>
      </c>
      <c r="K183" t="s">
        <v>269</v>
      </c>
      <c r="L183" t="s">
        <v>68</v>
      </c>
      <c r="M183" t="s">
        <v>270</v>
      </c>
      <c r="N183" t="s">
        <v>271</v>
      </c>
      <c r="O183" t="s">
        <v>266</v>
      </c>
      <c r="P183" t="s">
        <v>56</v>
      </c>
    </row>
    <row r="184" spans="1:16" outlineLevel="2" x14ac:dyDescent="0.3">
      <c r="A184">
        <v>24031</v>
      </c>
      <c r="B184" t="s">
        <v>14</v>
      </c>
      <c r="C184">
        <v>0.180675</v>
      </c>
      <c r="D184" t="s">
        <v>2147</v>
      </c>
      <c r="E184" t="s">
        <v>2147</v>
      </c>
      <c r="F184">
        <v>0.172375748258175</v>
      </c>
      <c r="G184" t="s">
        <v>2148</v>
      </c>
      <c r="H184">
        <v>0.17341184169292501</v>
      </c>
      <c r="I184" t="s">
        <v>2148</v>
      </c>
      <c r="J184" s="121" t="s">
        <v>2094</v>
      </c>
      <c r="K184" t="s">
        <v>17</v>
      </c>
      <c r="L184" t="s">
        <v>2528</v>
      </c>
      <c r="M184" t="s">
        <v>2636</v>
      </c>
      <c r="N184" t="s">
        <v>2692</v>
      </c>
      <c r="O184" t="s">
        <v>2689</v>
      </c>
      <c r="P184" t="s">
        <v>56</v>
      </c>
    </row>
    <row r="185" spans="1:16" outlineLevel="2" x14ac:dyDescent="0.3">
      <c r="A185">
        <v>24031</v>
      </c>
      <c r="B185" t="s">
        <v>14</v>
      </c>
      <c r="C185">
        <v>407.77839999999998</v>
      </c>
      <c r="D185" t="s">
        <v>2147</v>
      </c>
      <c r="E185" t="s">
        <v>2147</v>
      </c>
      <c r="F185" t="s">
        <v>18</v>
      </c>
      <c r="G185" t="s">
        <v>2148</v>
      </c>
      <c r="H185" t="s">
        <v>18</v>
      </c>
      <c r="I185" t="s">
        <v>2148</v>
      </c>
      <c r="J185" s="121" t="s">
        <v>2099</v>
      </c>
      <c r="K185" t="s">
        <v>50</v>
      </c>
      <c r="L185" t="s">
        <v>50</v>
      </c>
      <c r="M185" t="s">
        <v>2729</v>
      </c>
      <c r="N185" t="s">
        <v>2730</v>
      </c>
      <c r="O185" t="s">
        <v>2731</v>
      </c>
      <c r="P185" t="s">
        <v>56</v>
      </c>
    </row>
    <row r="186" spans="1:16" outlineLevel="2" x14ac:dyDescent="0.3">
      <c r="A186">
        <v>24031</v>
      </c>
      <c r="B186" t="s">
        <v>14</v>
      </c>
      <c r="C186">
        <v>4.0296000000000003</v>
      </c>
      <c r="D186" t="s">
        <v>2147</v>
      </c>
      <c r="E186" t="s">
        <v>2147</v>
      </c>
      <c r="F186">
        <v>4.8862596472968001</v>
      </c>
      <c r="G186" t="s">
        <v>2148</v>
      </c>
      <c r="H186">
        <v>5.5205520000000003</v>
      </c>
      <c r="I186" t="s">
        <v>2148</v>
      </c>
      <c r="J186" s="121" t="s">
        <v>2100</v>
      </c>
      <c r="K186" t="s">
        <v>50</v>
      </c>
      <c r="L186" t="s">
        <v>50</v>
      </c>
      <c r="M186" t="s">
        <v>2729</v>
      </c>
      <c r="N186" t="s">
        <v>2738</v>
      </c>
      <c r="O186" t="s">
        <v>2739</v>
      </c>
      <c r="P186" t="s">
        <v>56</v>
      </c>
    </row>
    <row r="187" spans="1:16" outlineLevel="2" x14ac:dyDescent="0.3">
      <c r="A187">
        <v>24031</v>
      </c>
      <c r="B187" t="s">
        <v>14</v>
      </c>
      <c r="C187">
        <v>0.27230359999999998</v>
      </c>
      <c r="D187">
        <v>0.27230359999962001</v>
      </c>
      <c r="E187">
        <v>7.4156753812532105E-4</v>
      </c>
      <c r="F187">
        <v>0.27230359999999998</v>
      </c>
      <c r="G187">
        <v>7.4156753812635581E-4</v>
      </c>
      <c r="H187">
        <v>0.27230359999999998</v>
      </c>
      <c r="I187">
        <v>7.4156753812635581E-4</v>
      </c>
      <c r="J187" s="121" t="s">
        <v>370</v>
      </c>
      <c r="K187" t="s">
        <v>50</v>
      </c>
      <c r="L187" t="s">
        <v>209</v>
      </c>
      <c r="M187" t="s">
        <v>365</v>
      </c>
      <c r="N187" t="s">
        <v>366</v>
      </c>
      <c r="O187" t="s">
        <v>371</v>
      </c>
      <c r="P187" t="s">
        <v>56</v>
      </c>
    </row>
    <row r="188" spans="1:16" outlineLevel="2" x14ac:dyDescent="0.3">
      <c r="A188">
        <v>24031</v>
      </c>
      <c r="B188" t="s">
        <v>14</v>
      </c>
      <c r="C188">
        <v>0.21959970000000001</v>
      </c>
      <c r="D188">
        <v>0.21959969999969201</v>
      </c>
      <c r="E188">
        <v>5.9803839869197197E-4</v>
      </c>
      <c r="F188">
        <v>0.21959970000000001</v>
      </c>
      <c r="G188">
        <v>5.9803839869281082E-4</v>
      </c>
      <c r="H188">
        <v>0.21959970000000001</v>
      </c>
      <c r="I188">
        <v>5.9803839869281082E-4</v>
      </c>
      <c r="J188" s="121" t="s">
        <v>368</v>
      </c>
      <c r="K188" t="s">
        <v>50</v>
      </c>
      <c r="L188" t="s">
        <v>209</v>
      </c>
      <c r="M188" t="s">
        <v>365</v>
      </c>
      <c r="N188" t="s">
        <v>366</v>
      </c>
      <c r="O188" t="s">
        <v>369</v>
      </c>
      <c r="P188" t="s">
        <v>56</v>
      </c>
    </row>
    <row r="189" spans="1:16" outlineLevel="2" x14ac:dyDescent="0.3">
      <c r="A189">
        <v>24031</v>
      </c>
      <c r="B189" t="s">
        <v>14</v>
      </c>
      <c r="C189">
        <v>2.6167050000000001</v>
      </c>
      <c r="D189" t="s">
        <v>2147</v>
      </c>
      <c r="E189" t="s">
        <v>2147</v>
      </c>
      <c r="F189">
        <v>3.1729948506997601</v>
      </c>
      <c r="G189" t="s">
        <v>2148</v>
      </c>
      <c r="H189">
        <v>3.58488585</v>
      </c>
      <c r="I189" t="s">
        <v>2148</v>
      </c>
      <c r="J189" s="121" t="s">
        <v>2073</v>
      </c>
      <c r="K189" t="s">
        <v>50</v>
      </c>
      <c r="L189" t="s">
        <v>50</v>
      </c>
      <c r="M189" t="s">
        <v>2729</v>
      </c>
      <c r="N189" t="s">
        <v>2738</v>
      </c>
      <c r="O189" t="s">
        <v>2766</v>
      </c>
      <c r="P189" t="s">
        <v>56</v>
      </c>
    </row>
    <row r="190" spans="1:16" outlineLevel="2" x14ac:dyDescent="0.3">
      <c r="A190">
        <v>24031</v>
      </c>
      <c r="B190" t="s">
        <v>14</v>
      </c>
      <c r="C190">
        <v>127.1758</v>
      </c>
      <c r="D190">
        <v>127.175799999822</v>
      </c>
      <c r="E190">
        <v>0.34633932461825101</v>
      </c>
      <c r="F190">
        <v>127.1758</v>
      </c>
      <c r="G190">
        <v>0.34633932461873573</v>
      </c>
      <c r="H190">
        <v>127.1758</v>
      </c>
      <c r="I190">
        <v>0.34633932461873573</v>
      </c>
      <c r="J190" s="121" t="s">
        <v>364</v>
      </c>
      <c r="K190" t="s">
        <v>50</v>
      </c>
      <c r="L190" t="s">
        <v>209</v>
      </c>
      <c r="M190" t="s">
        <v>365</v>
      </c>
      <c r="N190" t="s">
        <v>366</v>
      </c>
      <c r="O190" t="s">
        <v>367</v>
      </c>
      <c r="P190" t="s">
        <v>56</v>
      </c>
    </row>
    <row r="191" spans="1:16" outlineLevel="2" x14ac:dyDescent="0.3">
      <c r="A191">
        <v>24031</v>
      </c>
      <c r="B191" t="s">
        <v>14</v>
      </c>
      <c r="C191">
        <v>6.9131400000000003</v>
      </c>
      <c r="D191">
        <v>6.9131399999903396</v>
      </c>
      <c r="E191">
        <v>1.8826633986901601E-2</v>
      </c>
      <c r="F191">
        <v>6.9131400000000003</v>
      </c>
      <c r="G191">
        <v>1.8826633986927913E-2</v>
      </c>
      <c r="H191">
        <v>6.9131400000000003</v>
      </c>
      <c r="I191">
        <v>1.8826633986927913E-2</v>
      </c>
      <c r="J191" s="121" t="s">
        <v>372</v>
      </c>
      <c r="K191" t="s">
        <v>50</v>
      </c>
      <c r="L191" t="s">
        <v>209</v>
      </c>
      <c r="M191" t="s">
        <v>365</v>
      </c>
      <c r="N191" t="s">
        <v>162</v>
      </c>
      <c r="O191" t="s">
        <v>373</v>
      </c>
      <c r="P191" t="s">
        <v>56</v>
      </c>
    </row>
    <row r="192" spans="1:16" outlineLevel="2" x14ac:dyDescent="0.3">
      <c r="A192">
        <v>24031</v>
      </c>
      <c r="B192" t="s">
        <v>14</v>
      </c>
      <c r="C192">
        <v>0.19236500000000001</v>
      </c>
      <c r="E192">
        <v>6.1655448717948724E-4</v>
      </c>
      <c r="F192">
        <v>0.19236500000000001</v>
      </c>
      <c r="G192">
        <v>6.1655448717948724E-4</v>
      </c>
      <c r="H192">
        <v>0.19236500000000001</v>
      </c>
      <c r="I192">
        <v>6.1655448717948724E-4</v>
      </c>
      <c r="J192" s="121">
        <v>2102007000</v>
      </c>
      <c r="K192" t="s">
        <v>1246</v>
      </c>
      <c r="L192" t="s">
        <v>155</v>
      </c>
      <c r="M192" t="s">
        <v>36</v>
      </c>
      <c r="N192" t="s">
        <v>2878</v>
      </c>
      <c r="O192" t="s">
        <v>2879</v>
      </c>
      <c r="P192" t="s">
        <v>56</v>
      </c>
    </row>
    <row r="193" spans="1:16" outlineLevel="2" x14ac:dyDescent="0.3">
      <c r="A193">
        <v>24031</v>
      </c>
      <c r="B193" t="s">
        <v>14</v>
      </c>
      <c r="C193">
        <v>72.825700130000001</v>
      </c>
      <c r="E193">
        <v>0.23341570554487179</v>
      </c>
      <c r="F193">
        <v>72.825700130000001</v>
      </c>
      <c r="G193">
        <v>0.23341570554487179</v>
      </c>
      <c r="H193">
        <v>72.825700130000001</v>
      </c>
      <c r="I193">
        <v>0.23341570554487179</v>
      </c>
      <c r="J193" s="121">
        <v>2102006000</v>
      </c>
      <c r="K193" t="s">
        <v>1247</v>
      </c>
      <c r="L193" t="s">
        <v>155</v>
      </c>
      <c r="M193" t="s">
        <v>36</v>
      </c>
      <c r="N193" t="s">
        <v>33</v>
      </c>
      <c r="O193" t="s">
        <v>2879</v>
      </c>
      <c r="P193" t="s">
        <v>56</v>
      </c>
    </row>
    <row r="194" spans="1:16" outlineLevel="2" x14ac:dyDescent="0.3">
      <c r="A194">
        <v>24031</v>
      </c>
      <c r="B194" t="s">
        <v>14</v>
      </c>
      <c r="C194">
        <v>1.1816696147387671</v>
      </c>
      <c r="E194">
        <v>3.7874026113422022E-3</v>
      </c>
      <c r="F194">
        <v>1.1816696147387671</v>
      </c>
      <c r="G194">
        <v>3.7874026113422022E-3</v>
      </c>
      <c r="H194">
        <v>1.1816696147387671</v>
      </c>
      <c r="I194">
        <v>3.7874026113422022E-3</v>
      </c>
      <c r="J194" s="121">
        <v>2103005000</v>
      </c>
      <c r="K194" t="s">
        <v>1248</v>
      </c>
      <c r="L194" t="s">
        <v>155</v>
      </c>
      <c r="M194" t="s">
        <v>2896</v>
      </c>
      <c r="N194" t="s">
        <v>2897</v>
      </c>
      <c r="P194" t="s">
        <v>56</v>
      </c>
    </row>
    <row r="195" spans="1:16" outlineLevel="2" x14ac:dyDescent="0.3">
      <c r="A195">
        <v>24031</v>
      </c>
      <c r="B195" t="s">
        <v>14</v>
      </c>
      <c r="C195">
        <v>0.23280422385414032</v>
      </c>
      <c r="E195">
        <v>7.4616738414788565E-4</v>
      </c>
      <c r="F195">
        <v>0.23280422385414032</v>
      </c>
      <c r="G195">
        <v>7.4616738414788565E-4</v>
      </c>
      <c r="H195">
        <v>0.23280422385414032</v>
      </c>
      <c r="I195">
        <v>7.4616738414788565E-4</v>
      </c>
      <c r="J195" s="121">
        <v>2102005000</v>
      </c>
      <c r="K195" t="s">
        <v>1249</v>
      </c>
      <c r="L195" t="s">
        <v>36</v>
      </c>
      <c r="M195" t="s">
        <v>2897</v>
      </c>
      <c r="N195" t="s">
        <v>2908</v>
      </c>
      <c r="O195" t="s">
        <v>2909</v>
      </c>
      <c r="P195" t="s">
        <v>56</v>
      </c>
    </row>
    <row r="196" spans="1:16" outlineLevel="2" x14ac:dyDescent="0.3">
      <c r="A196">
        <v>24031</v>
      </c>
      <c r="B196" t="s">
        <v>14</v>
      </c>
      <c r="C196">
        <v>0.66654557876676201</v>
      </c>
      <c r="E196">
        <v>2.1363640345088528E-3</v>
      </c>
      <c r="F196">
        <v>0.66654557876676201</v>
      </c>
      <c r="G196">
        <v>2.1363640345088528E-3</v>
      </c>
      <c r="H196">
        <v>0.66654557876676201</v>
      </c>
      <c r="I196">
        <v>2.1363640345088528E-3</v>
      </c>
      <c r="J196" s="121">
        <v>2102004001</v>
      </c>
      <c r="K196" t="s">
        <v>1252</v>
      </c>
      <c r="L196" t="s">
        <v>155</v>
      </c>
      <c r="M196" t="s">
        <v>36</v>
      </c>
      <c r="N196" t="s">
        <v>29</v>
      </c>
      <c r="O196" t="s">
        <v>328</v>
      </c>
      <c r="P196" t="s">
        <v>56</v>
      </c>
    </row>
    <row r="197" spans="1:16" outlineLevel="2" x14ac:dyDescent="0.3">
      <c r="A197">
        <v>24031</v>
      </c>
      <c r="B197" t="s">
        <v>14</v>
      </c>
      <c r="C197">
        <v>13.419784319170807</v>
      </c>
      <c r="E197">
        <v>4.3012129228111561E-2</v>
      </c>
      <c r="F197">
        <v>13.419784319170807</v>
      </c>
      <c r="G197">
        <v>4.3012129228111561E-2</v>
      </c>
      <c r="H197">
        <v>13.419784319170807</v>
      </c>
      <c r="I197">
        <v>4.3012129228111561E-2</v>
      </c>
      <c r="J197" s="121">
        <v>2102004002</v>
      </c>
      <c r="K197" t="s">
        <v>1252</v>
      </c>
      <c r="L197" t="s">
        <v>155</v>
      </c>
      <c r="M197" t="s">
        <v>36</v>
      </c>
      <c r="N197" t="s">
        <v>29</v>
      </c>
      <c r="O197" t="s">
        <v>2938</v>
      </c>
      <c r="P197" t="s">
        <v>56</v>
      </c>
    </row>
    <row r="198" spans="1:16" outlineLevel="2" x14ac:dyDescent="0.3">
      <c r="A198">
        <v>24031</v>
      </c>
      <c r="B198" t="s">
        <v>14</v>
      </c>
      <c r="C198">
        <v>0.26919898999999997</v>
      </c>
      <c r="E198">
        <v>5.9002518356164374E-4</v>
      </c>
      <c r="F198">
        <v>0.26919898999999997</v>
      </c>
      <c r="G198">
        <v>5.9002518356164374E-4</v>
      </c>
      <c r="H198">
        <v>0.26919898999999997</v>
      </c>
      <c r="I198">
        <v>5.9002518356164374E-4</v>
      </c>
      <c r="J198" s="121">
        <v>2810030000</v>
      </c>
      <c r="K198" t="s">
        <v>1255</v>
      </c>
      <c r="L198" t="s">
        <v>68</v>
      </c>
      <c r="M198" t="s">
        <v>69</v>
      </c>
      <c r="N198" t="s">
        <v>1255</v>
      </c>
      <c r="O198" t="s">
        <v>2967</v>
      </c>
      <c r="P198" t="s">
        <v>56</v>
      </c>
    </row>
    <row r="199" spans="1:16" outlineLevel="2" x14ac:dyDescent="0.3">
      <c r="A199">
        <v>24031</v>
      </c>
      <c r="B199" t="s">
        <v>14</v>
      </c>
      <c r="C199">
        <v>0.42158919999999994</v>
      </c>
      <c r="E199">
        <v>1.1550389041095888E-3</v>
      </c>
      <c r="F199">
        <v>0.42158919999999994</v>
      </c>
      <c r="G199">
        <v>1.1550389041095888E-3</v>
      </c>
      <c r="H199">
        <v>0.42158919999999994</v>
      </c>
      <c r="I199">
        <v>1.1550389041095888E-3</v>
      </c>
      <c r="J199" s="121">
        <v>2810050000</v>
      </c>
      <c r="K199" t="s">
        <v>1256</v>
      </c>
      <c r="L199" t="s">
        <v>68</v>
      </c>
      <c r="M199" t="s">
        <v>69</v>
      </c>
      <c r="N199" t="s">
        <v>2978</v>
      </c>
      <c r="O199" t="s">
        <v>2967</v>
      </c>
      <c r="P199" t="s">
        <v>56</v>
      </c>
    </row>
    <row r="200" spans="1:16" outlineLevel="2" x14ac:dyDescent="0.3">
      <c r="A200">
        <v>24031</v>
      </c>
      <c r="B200" t="s">
        <v>1244</v>
      </c>
      <c r="C200">
        <v>1.851341E-4</v>
      </c>
      <c r="E200">
        <v>8.544650769230769E-7</v>
      </c>
      <c r="F200">
        <v>1.851341E-4</v>
      </c>
      <c r="G200">
        <v>8.544650769230769E-7</v>
      </c>
      <c r="H200">
        <v>1.851341E-4</v>
      </c>
      <c r="I200">
        <v>8.544650769230769E-7</v>
      </c>
      <c r="J200" s="121">
        <v>2810060200</v>
      </c>
      <c r="K200" t="s">
        <v>67</v>
      </c>
      <c r="M200" t="s">
        <v>69</v>
      </c>
      <c r="N200" t="s">
        <v>70</v>
      </c>
      <c r="O200" t="s">
        <v>2999</v>
      </c>
      <c r="P200" t="s">
        <v>56</v>
      </c>
    </row>
    <row r="201" spans="1:16" outlineLevel="1" x14ac:dyDescent="0.3">
      <c r="A201" s="3" t="s">
        <v>3026</v>
      </c>
      <c r="C201">
        <f t="shared" ref="C201:I201" si="3">SUBTOTAL(9,C151:C200)</f>
        <v>2511.0576240415435</v>
      </c>
      <c r="D201">
        <f t="shared" si="3"/>
        <v>2000.4681828429568</v>
      </c>
      <c r="E201">
        <f t="shared" si="3"/>
        <v>3.6041397830469029</v>
      </c>
      <c r="F201">
        <f t="shared" si="3"/>
        <v>1939.013487928625</v>
      </c>
      <c r="G201">
        <f t="shared" si="3"/>
        <v>3.3053269878093801</v>
      </c>
      <c r="H201">
        <f t="shared" si="3"/>
        <v>1872.4891652149058</v>
      </c>
      <c r="I201">
        <f t="shared" si="3"/>
        <v>3.1636329245766586</v>
      </c>
    </row>
    <row r="202" spans="1:16" outlineLevel="2" x14ac:dyDescent="0.3">
      <c r="A202">
        <v>24033</v>
      </c>
      <c r="B202" t="s">
        <v>14</v>
      </c>
      <c r="C202">
        <v>13.024692748091599</v>
      </c>
      <c r="D202">
        <v>13.0229824221396</v>
      </c>
      <c r="E202">
        <v>3.5483582196906401E-2</v>
      </c>
      <c r="F202">
        <v>9.8069075153702805</v>
      </c>
      <c r="G202">
        <v>2.6720776980203333E-2</v>
      </c>
      <c r="H202">
        <v>8.1771201897062298</v>
      </c>
      <c r="I202">
        <v>2.2280112725342475E-2</v>
      </c>
      <c r="J202" s="121" t="s">
        <v>335</v>
      </c>
      <c r="K202" t="s">
        <v>336</v>
      </c>
      <c r="L202" t="s">
        <v>155</v>
      </c>
      <c r="M202" t="s">
        <v>36</v>
      </c>
      <c r="N202" t="s">
        <v>337</v>
      </c>
      <c r="O202" t="s">
        <v>159</v>
      </c>
      <c r="P202" t="s">
        <v>56</v>
      </c>
    </row>
    <row r="203" spans="1:16" outlineLevel="2" x14ac:dyDescent="0.3">
      <c r="A203">
        <v>24033</v>
      </c>
      <c r="B203" t="s">
        <v>14</v>
      </c>
      <c r="C203">
        <v>6.63625465914984E-2</v>
      </c>
      <c r="D203" t="s">
        <v>2147</v>
      </c>
      <c r="E203" t="s">
        <v>2147</v>
      </c>
      <c r="F203">
        <v>6.63625465914984E-2</v>
      </c>
      <c r="G203" t="s">
        <v>2148</v>
      </c>
      <c r="H203">
        <v>6.63625465914984E-2</v>
      </c>
      <c r="I203" t="s">
        <v>2148</v>
      </c>
      <c r="J203" s="121" t="s">
        <v>347</v>
      </c>
      <c r="K203" t="s">
        <v>164</v>
      </c>
      <c r="L203" t="s">
        <v>155</v>
      </c>
      <c r="M203" t="s">
        <v>162</v>
      </c>
      <c r="N203" t="s">
        <v>171</v>
      </c>
      <c r="O203" t="s">
        <v>348</v>
      </c>
      <c r="P203" t="s">
        <v>56</v>
      </c>
    </row>
    <row r="204" spans="1:16" outlineLevel="2" x14ac:dyDescent="0.3">
      <c r="A204">
        <v>24033</v>
      </c>
      <c r="B204" t="s">
        <v>14</v>
      </c>
      <c r="C204">
        <v>0.26777868425732898</v>
      </c>
      <c r="D204" t="s">
        <v>2147</v>
      </c>
      <c r="E204" t="s">
        <v>2147</v>
      </c>
      <c r="F204">
        <v>0.26777868425732898</v>
      </c>
      <c r="G204" t="s">
        <v>2148</v>
      </c>
      <c r="H204">
        <v>0.26777868425732898</v>
      </c>
      <c r="I204" t="s">
        <v>2148</v>
      </c>
      <c r="J204" s="121" t="s">
        <v>349</v>
      </c>
      <c r="K204" t="s">
        <v>164</v>
      </c>
      <c r="L204" t="s">
        <v>155</v>
      </c>
      <c r="M204" t="s">
        <v>162</v>
      </c>
      <c r="N204" t="s">
        <v>171</v>
      </c>
      <c r="O204" t="s">
        <v>350</v>
      </c>
      <c r="P204" t="s">
        <v>56</v>
      </c>
    </row>
    <row r="205" spans="1:16" outlineLevel="2" x14ac:dyDescent="0.3">
      <c r="A205">
        <v>24033</v>
      </c>
      <c r="B205" t="s">
        <v>14</v>
      </c>
      <c r="C205">
        <v>2.2120845891429E-2</v>
      </c>
      <c r="D205" t="s">
        <v>2147</v>
      </c>
      <c r="E205" t="s">
        <v>2147</v>
      </c>
      <c r="F205">
        <v>2.2120845891429E-2</v>
      </c>
      <c r="G205" t="s">
        <v>2148</v>
      </c>
      <c r="H205">
        <v>2.2120845891429E-2</v>
      </c>
      <c r="I205" t="s">
        <v>2148</v>
      </c>
      <c r="J205" s="121" t="s">
        <v>353</v>
      </c>
      <c r="K205" t="s">
        <v>164</v>
      </c>
      <c r="L205" t="s">
        <v>155</v>
      </c>
      <c r="M205" t="s">
        <v>162</v>
      </c>
      <c r="N205" t="s">
        <v>171</v>
      </c>
      <c r="O205" t="s">
        <v>354</v>
      </c>
      <c r="P205" t="s">
        <v>56</v>
      </c>
    </row>
    <row r="206" spans="1:16" outlineLevel="2" x14ac:dyDescent="0.3">
      <c r="A206">
        <v>24033</v>
      </c>
      <c r="B206" t="s">
        <v>14</v>
      </c>
      <c r="C206">
        <v>208.29325699745601</v>
      </c>
      <c r="D206">
        <v>208.26590515354201</v>
      </c>
      <c r="E206">
        <v>0.56745990471164998</v>
      </c>
      <c r="F206">
        <v>156.83384990011399</v>
      </c>
      <c r="G206">
        <v>0.42732352880452412</v>
      </c>
      <c r="H206">
        <v>130.769994357304</v>
      </c>
      <c r="I206">
        <v>0.35630761781401782</v>
      </c>
      <c r="J206" s="121" t="s">
        <v>338</v>
      </c>
      <c r="K206" t="s">
        <v>336</v>
      </c>
      <c r="L206" t="s">
        <v>155</v>
      </c>
      <c r="M206" t="s">
        <v>36</v>
      </c>
      <c r="N206" t="s">
        <v>339</v>
      </c>
      <c r="O206" t="s">
        <v>159</v>
      </c>
      <c r="P206" t="s">
        <v>56</v>
      </c>
    </row>
    <row r="207" spans="1:16" outlineLevel="2" x14ac:dyDescent="0.3">
      <c r="A207">
        <v>24033</v>
      </c>
      <c r="B207" t="s">
        <v>14</v>
      </c>
      <c r="C207">
        <v>4.4743339999999998</v>
      </c>
      <c r="D207">
        <v>4.4737464568075396</v>
      </c>
      <c r="E207">
        <v>1.21895695611457E-2</v>
      </c>
      <c r="F207">
        <v>4.8273115839232297</v>
      </c>
      <c r="G207">
        <v>1.3152924716155423E-2</v>
      </c>
      <c r="H207">
        <v>5.0035883204301301</v>
      </c>
      <c r="I207">
        <v>1.3633224072054986E-2</v>
      </c>
      <c r="J207" s="121" t="s">
        <v>341</v>
      </c>
      <c r="K207" t="s">
        <v>342</v>
      </c>
      <c r="L207" t="s">
        <v>155</v>
      </c>
      <c r="M207" t="s">
        <v>36</v>
      </c>
      <c r="N207" t="s">
        <v>171</v>
      </c>
      <c r="O207" t="s">
        <v>159</v>
      </c>
      <c r="P207" t="s">
        <v>56</v>
      </c>
    </row>
    <row r="208" spans="1:16" outlineLevel="2" x14ac:dyDescent="0.3">
      <c r="A208">
        <v>24033</v>
      </c>
      <c r="B208" t="s">
        <v>14</v>
      </c>
      <c r="C208">
        <v>6.3386799999999993E-2</v>
      </c>
      <c r="D208">
        <v>6.3378476418695595E-2</v>
      </c>
      <c r="E208">
        <v>1.7268666305609499E-4</v>
      </c>
      <c r="F208">
        <v>5.9279376557093699E-2</v>
      </c>
      <c r="G208">
        <v>1.6151788910265667E-4</v>
      </c>
      <c r="H208">
        <v>6.2856674960719505E-2</v>
      </c>
      <c r="I208">
        <v>1.7126491615324397E-4</v>
      </c>
      <c r="J208" s="121" t="s">
        <v>340</v>
      </c>
      <c r="K208" t="s">
        <v>34</v>
      </c>
      <c r="L208" t="s">
        <v>155</v>
      </c>
      <c r="M208" t="s">
        <v>36</v>
      </c>
      <c r="N208" t="s">
        <v>332</v>
      </c>
      <c r="O208" t="s">
        <v>159</v>
      </c>
      <c r="P208" t="s">
        <v>56</v>
      </c>
    </row>
    <row r="209" spans="1:16" outlineLevel="2" x14ac:dyDescent="0.3">
      <c r="A209">
        <v>24033</v>
      </c>
      <c r="B209" t="s">
        <v>14</v>
      </c>
      <c r="C209">
        <v>19.316534870725601</v>
      </c>
      <c r="D209">
        <v>19.310926600325899</v>
      </c>
      <c r="E209">
        <v>3.9950859524039102E-2</v>
      </c>
      <c r="F209">
        <v>20.117136314042298</v>
      </c>
      <c r="G209">
        <v>4.1618763487749268E-2</v>
      </c>
      <c r="H209">
        <v>19.836831620476399</v>
      </c>
      <c r="I209">
        <v>4.1038863120027344E-2</v>
      </c>
      <c r="J209" s="121" t="s">
        <v>327</v>
      </c>
      <c r="K209" t="s">
        <v>28</v>
      </c>
      <c r="L209" t="s">
        <v>155</v>
      </c>
      <c r="M209" t="s">
        <v>35</v>
      </c>
      <c r="N209" t="s">
        <v>29</v>
      </c>
      <c r="O209" t="s">
        <v>328</v>
      </c>
      <c r="P209" t="s">
        <v>56</v>
      </c>
    </row>
    <row r="210" spans="1:16" outlineLevel="2" x14ac:dyDescent="0.3">
      <c r="A210">
        <v>24033</v>
      </c>
      <c r="B210" t="s">
        <v>14</v>
      </c>
      <c r="C210">
        <v>30.703135629691399</v>
      </c>
      <c r="D210">
        <v>30.694221428056402</v>
      </c>
      <c r="E210">
        <v>6.3500864243941996E-2</v>
      </c>
      <c r="F210">
        <v>31.9756710437285</v>
      </c>
      <c r="G210">
        <v>6.6151954719423658E-2</v>
      </c>
      <c r="H210">
        <v>31.530133938766799</v>
      </c>
      <c r="I210">
        <v>6.5230217991742681E-2</v>
      </c>
      <c r="J210" s="121" t="s">
        <v>329</v>
      </c>
      <c r="K210" t="s">
        <v>28</v>
      </c>
      <c r="L210" t="s">
        <v>155</v>
      </c>
      <c r="M210" t="s">
        <v>35</v>
      </c>
      <c r="N210" t="s">
        <v>29</v>
      </c>
      <c r="O210" t="s">
        <v>330</v>
      </c>
      <c r="P210" t="s">
        <v>56</v>
      </c>
    </row>
    <row r="211" spans="1:16" outlineLevel="2" x14ac:dyDescent="0.3">
      <c r="A211">
        <v>24033</v>
      </c>
      <c r="B211" t="s">
        <v>14</v>
      </c>
      <c r="C211">
        <v>315.09420504122102</v>
      </c>
      <c r="D211">
        <v>315.00272209590798</v>
      </c>
      <c r="E211">
        <v>0.65168439405342105</v>
      </c>
      <c r="F211">
        <v>273.01574584105902</v>
      </c>
      <c r="G211">
        <v>0.56482083618725853</v>
      </c>
      <c r="H211">
        <v>251.20801081774701</v>
      </c>
      <c r="I211">
        <v>0.51970452579544657</v>
      </c>
      <c r="J211" s="121" t="s">
        <v>157</v>
      </c>
      <c r="K211" t="s">
        <v>32</v>
      </c>
      <c r="L211" t="s">
        <v>155</v>
      </c>
      <c r="M211" t="s">
        <v>35</v>
      </c>
      <c r="N211" t="s">
        <v>33</v>
      </c>
      <c r="O211" t="s">
        <v>158</v>
      </c>
      <c r="P211" t="s">
        <v>56</v>
      </c>
    </row>
    <row r="212" spans="1:16" outlineLevel="2" x14ac:dyDescent="0.3">
      <c r="A212">
        <v>24033</v>
      </c>
      <c r="B212" t="s">
        <v>14</v>
      </c>
      <c r="C212">
        <v>23.811163683080999</v>
      </c>
      <c r="D212">
        <v>23.804250463636698</v>
      </c>
      <c r="E212">
        <v>4.9246744396601899E-2</v>
      </c>
      <c r="F212">
        <v>33.908956524821498</v>
      </c>
      <c r="G212">
        <v>7.0151577227113848E-2</v>
      </c>
      <c r="H212">
        <v>37.818208002756499</v>
      </c>
      <c r="I212">
        <v>7.8239120609754395E-2</v>
      </c>
      <c r="J212" s="121" t="s">
        <v>154</v>
      </c>
      <c r="K212" t="s">
        <v>30</v>
      </c>
      <c r="L212" t="s">
        <v>155</v>
      </c>
      <c r="M212" t="s">
        <v>35</v>
      </c>
      <c r="N212" t="s">
        <v>31</v>
      </c>
      <c r="O212" t="s">
        <v>156</v>
      </c>
      <c r="P212" t="s">
        <v>56</v>
      </c>
    </row>
    <row r="213" spans="1:16" outlineLevel="2" x14ac:dyDescent="0.3">
      <c r="A213">
        <v>24033</v>
      </c>
      <c r="B213" t="s">
        <v>14</v>
      </c>
      <c r="C213">
        <v>11.8957497056712</v>
      </c>
      <c r="D213">
        <v>11.8922959505643</v>
      </c>
      <c r="E213">
        <v>2.4603037170224398E-2</v>
      </c>
      <c r="F213">
        <v>11.8957497056712</v>
      </c>
      <c r="G213">
        <v>2.4610182372935899E-2</v>
      </c>
      <c r="H213">
        <v>11.8957497056712</v>
      </c>
      <c r="I213">
        <v>2.4610182372935899E-2</v>
      </c>
      <c r="J213" s="121" t="s">
        <v>333</v>
      </c>
      <c r="K213" t="s">
        <v>334</v>
      </c>
      <c r="L213" t="s">
        <v>155</v>
      </c>
      <c r="M213" t="s">
        <v>35</v>
      </c>
      <c r="N213" t="s">
        <v>171</v>
      </c>
      <c r="O213" t="s">
        <v>159</v>
      </c>
      <c r="P213" t="s">
        <v>56</v>
      </c>
    </row>
    <row r="214" spans="1:16" outlineLevel="2" x14ac:dyDescent="0.3">
      <c r="A214">
        <v>24033</v>
      </c>
      <c r="B214" t="s">
        <v>14</v>
      </c>
      <c r="C214">
        <v>0.39703929999999998</v>
      </c>
      <c r="D214">
        <v>0.39692402550751998</v>
      </c>
      <c r="E214">
        <v>8.2116494526468596E-4</v>
      </c>
      <c r="F214">
        <v>0.25387609086538498</v>
      </c>
      <c r="G214">
        <v>5.2522430707721579E-4</v>
      </c>
      <c r="H214">
        <v>0.21188154951923099</v>
      </c>
      <c r="I214">
        <v>4.3834509838775132E-4</v>
      </c>
      <c r="J214" s="121" t="s">
        <v>331</v>
      </c>
      <c r="K214" t="s">
        <v>28</v>
      </c>
      <c r="L214" t="s">
        <v>155</v>
      </c>
      <c r="M214" t="s">
        <v>35</v>
      </c>
      <c r="N214" t="s">
        <v>332</v>
      </c>
      <c r="O214" t="s">
        <v>156</v>
      </c>
      <c r="P214" t="s">
        <v>56</v>
      </c>
    </row>
    <row r="215" spans="1:16" outlineLevel="2" x14ac:dyDescent="0.3">
      <c r="A215">
        <v>24033</v>
      </c>
      <c r="B215" t="s">
        <v>14</v>
      </c>
      <c r="C215">
        <v>60.015787000000003</v>
      </c>
      <c r="D215">
        <v>60.015786999930398</v>
      </c>
      <c r="E215">
        <v>6.0287472101480603E-2</v>
      </c>
      <c r="F215">
        <v>33.859067145643401</v>
      </c>
      <c r="G215">
        <v>3.4012343550997713E-2</v>
      </c>
      <c r="H215">
        <v>26.267869849089902</v>
      </c>
      <c r="I215">
        <v>2.6386781709521988E-2</v>
      </c>
      <c r="J215" s="121" t="s">
        <v>160</v>
      </c>
      <c r="K215" t="s">
        <v>161</v>
      </c>
      <c r="L215" t="s">
        <v>155</v>
      </c>
      <c r="M215" t="s">
        <v>162</v>
      </c>
      <c r="N215" t="s">
        <v>29</v>
      </c>
      <c r="O215" t="s">
        <v>156</v>
      </c>
      <c r="P215" t="s">
        <v>56</v>
      </c>
    </row>
    <row r="216" spans="1:16" outlineLevel="2" x14ac:dyDescent="0.3">
      <c r="A216">
        <v>24033</v>
      </c>
      <c r="B216" t="s">
        <v>14</v>
      </c>
      <c r="C216">
        <v>687.02159946165602</v>
      </c>
      <c r="D216">
        <v>687.02159946085601</v>
      </c>
      <c r="E216">
        <v>0.69013167336553205</v>
      </c>
      <c r="F216">
        <v>654.15563166315997</v>
      </c>
      <c r="G216">
        <v>0.65711692481788608</v>
      </c>
      <c r="H216">
        <v>650.00367543006803</v>
      </c>
      <c r="I216">
        <v>0.65294617311934733</v>
      </c>
      <c r="J216" s="121" t="s">
        <v>168</v>
      </c>
      <c r="K216" t="s">
        <v>169</v>
      </c>
      <c r="L216" t="s">
        <v>155</v>
      </c>
      <c r="M216" t="s">
        <v>162</v>
      </c>
      <c r="N216" t="s">
        <v>33</v>
      </c>
      <c r="O216" t="s">
        <v>156</v>
      </c>
      <c r="P216" t="s">
        <v>56</v>
      </c>
    </row>
    <row r="217" spans="1:16" outlineLevel="2" x14ac:dyDescent="0.3">
      <c r="A217">
        <v>24033</v>
      </c>
      <c r="B217" t="s">
        <v>14</v>
      </c>
      <c r="C217">
        <v>29.071729851178901</v>
      </c>
      <c r="D217">
        <v>29.071729851145101</v>
      </c>
      <c r="E217">
        <v>2.92033344883861E-2</v>
      </c>
      <c r="F217">
        <v>25.535655269153001</v>
      </c>
      <c r="G217">
        <v>2.5651252471851817E-2</v>
      </c>
      <c r="H217">
        <v>25.5139643324198</v>
      </c>
      <c r="I217">
        <v>2.5629463342548901E-2</v>
      </c>
      <c r="J217" s="121" t="s">
        <v>166</v>
      </c>
      <c r="K217" t="s">
        <v>167</v>
      </c>
      <c r="L217" t="s">
        <v>155</v>
      </c>
      <c r="M217" t="s">
        <v>162</v>
      </c>
      <c r="N217" t="s">
        <v>31</v>
      </c>
      <c r="O217" t="s">
        <v>156</v>
      </c>
      <c r="P217" t="s">
        <v>56</v>
      </c>
    </row>
    <row r="218" spans="1:16" outlineLevel="2" x14ac:dyDescent="0.3">
      <c r="A218">
        <v>24033</v>
      </c>
      <c r="B218" t="s">
        <v>14</v>
      </c>
      <c r="C218">
        <v>10.7227415284644</v>
      </c>
      <c r="D218">
        <v>10.7227415284519</v>
      </c>
      <c r="E218">
        <v>1.07712822419322E-2</v>
      </c>
      <c r="F218">
        <v>10.7227415284644</v>
      </c>
      <c r="G218">
        <v>1.0771282241944756E-2</v>
      </c>
      <c r="H218">
        <v>10.7227415284644</v>
      </c>
      <c r="I218">
        <v>1.0771282241944756E-2</v>
      </c>
      <c r="J218" s="121" t="s">
        <v>170</v>
      </c>
      <c r="K218" t="s">
        <v>164</v>
      </c>
      <c r="L218" t="s">
        <v>155</v>
      </c>
      <c r="M218" t="s">
        <v>162</v>
      </c>
      <c r="N218" t="s">
        <v>171</v>
      </c>
      <c r="O218" t="s">
        <v>172</v>
      </c>
      <c r="P218" t="s">
        <v>56</v>
      </c>
    </row>
    <row r="219" spans="1:16" outlineLevel="2" x14ac:dyDescent="0.3">
      <c r="A219">
        <v>24033</v>
      </c>
      <c r="B219" t="s">
        <v>14</v>
      </c>
      <c r="C219">
        <v>3.5321457518217199</v>
      </c>
      <c r="D219">
        <v>3.5321457518176098</v>
      </c>
      <c r="E219">
        <v>3.5481354009623302E-3</v>
      </c>
      <c r="F219">
        <v>3.5321457518217199</v>
      </c>
      <c r="G219">
        <v>3.5481354009664588E-3</v>
      </c>
      <c r="H219">
        <v>3.5321457518217199</v>
      </c>
      <c r="I219">
        <v>3.5481354009664588E-3</v>
      </c>
      <c r="J219" s="121" t="s">
        <v>177</v>
      </c>
      <c r="K219" t="s">
        <v>164</v>
      </c>
      <c r="L219" t="s">
        <v>155</v>
      </c>
      <c r="M219" t="s">
        <v>162</v>
      </c>
      <c r="N219" t="s">
        <v>171</v>
      </c>
      <c r="O219" t="s">
        <v>178</v>
      </c>
      <c r="P219" t="s">
        <v>56</v>
      </c>
    </row>
    <row r="220" spans="1:16" outlineLevel="2" x14ac:dyDescent="0.3">
      <c r="A220">
        <v>24033</v>
      </c>
      <c r="B220" t="s">
        <v>14</v>
      </c>
      <c r="C220">
        <v>2.8141657809331702</v>
      </c>
      <c r="D220">
        <v>2.8141657809299101</v>
      </c>
      <c r="E220">
        <v>2.8269052109064301E-3</v>
      </c>
      <c r="F220">
        <v>2.8141657809331702</v>
      </c>
      <c r="G220">
        <v>2.8269052109097048E-3</v>
      </c>
      <c r="H220">
        <v>2.8141657809331702</v>
      </c>
      <c r="I220">
        <v>2.8269052109097048E-3</v>
      </c>
      <c r="J220" s="121" t="s">
        <v>175</v>
      </c>
      <c r="K220" t="s">
        <v>164</v>
      </c>
      <c r="L220" t="s">
        <v>155</v>
      </c>
      <c r="M220" t="s">
        <v>162</v>
      </c>
      <c r="N220" t="s">
        <v>171</v>
      </c>
      <c r="O220" t="s">
        <v>176</v>
      </c>
      <c r="P220" t="s">
        <v>56</v>
      </c>
    </row>
    <row r="221" spans="1:16" outlineLevel="2" x14ac:dyDescent="0.3">
      <c r="A221">
        <v>24033</v>
      </c>
      <c r="B221" t="s">
        <v>14</v>
      </c>
      <c r="C221">
        <v>2.2788040560351002</v>
      </c>
      <c r="D221">
        <v>2.2788040560324401</v>
      </c>
      <c r="E221">
        <v>2.28911996026907E-3</v>
      </c>
      <c r="F221">
        <v>2.2788040560351002</v>
      </c>
      <c r="G221">
        <v>2.2891199602717424E-3</v>
      </c>
      <c r="H221">
        <v>2.2788040560351002</v>
      </c>
      <c r="I221">
        <v>2.2891199602717424E-3</v>
      </c>
      <c r="J221" s="121" t="s">
        <v>173</v>
      </c>
      <c r="K221" t="s">
        <v>164</v>
      </c>
      <c r="L221" t="s">
        <v>155</v>
      </c>
      <c r="M221" t="s">
        <v>162</v>
      </c>
      <c r="N221" t="s">
        <v>171</v>
      </c>
      <c r="O221" t="s">
        <v>174</v>
      </c>
      <c r="P221" t="s">
        <v>56</v>
      </c>
    </row>
    <row r="222" spans="1:16" outlineLevel="2" x14ac:dyDescent="0.3">
      <c r="A222">
        <v>24033</v>
      </c>
      <c r="B222" t="s">
        <v>14</v>
      </c>
      <c r="C222">
        <v>5.4404771293829004</v>
      </c>
      <c r="D222">
        <v>5.4404771293766201</v>
      </c>
      <c r="E222">
        <v>5.4651055922405002E-3</v>
      </c>
      <c r="F222">
        <v>5.4404771293829004</v>
      </c>
      <c r="G222">
        <v>5.4651055922468094E-3</v>
      </c>
      <c r="H222">
        <v>5.4404771293829004</v>
      </c>
      <c r="I222">
        <v>5.4651055922468094E-3</v>
      </c>
      <c r="J222" s="121" t="s">
        <v>183</v>
      </c>
      <c r="K222" t="s">
        <v>164</v>
      </c>
      <c r="L222" t="s">
        <v>155</v>
      </c>
      <c r="M222" t="s">
        <v>162</v>
      </c>
      <c r="N222" t="s">
        <v>171</v>
      </c>
      <c r="O222" t="s">
        <v>184</v>
      </c>
      <c r="P222" t="s">
        <v>56</v>
      </c>
    </row>
    <row r="223" spans="1:16" outlineLevel="2" x14ac:dyDescent="0.3">
      <c r="A223">
        <v>24033</v>
      </c>
      <c r="B223" t="s">
        <v>14</v>
      </c>
      <c r="C223">
        <v>4.3345895484280197</v>
      </c>
      <c r="D223">
        <v>4.3345895484229899</v>
      </c>
      <c r="E223">
        <v>4.3542117755154004E-3</v>
      </c>
      <c r="F223">
        <v>4.3345895484280197</v>
      </c>
      <c r="G223">
        <v>4.3542117755204536E-3</v>
      </c>
      <c r="H223">
        <v>4.3345895484280197</v>
      </c>
      <c r="I223">
        <v>4.3542117755204536E-3</v>
      </c>
      <c r="J223" s="121" t="s">
        <v>181</v>
      </c>
      <c r="K223" t="s">
        <v>164</v>
      </c>
      <c r="L223" t="s">
        <v>155</v>
      </c>
      <c r="M223" t="s">
        <v>162</v>
      </c>
      <c r="N223" t="s">
        <v>171</v>
      </c>
      <c r="O223" t="s">
        <v>182</v>
      </c>
      <c r="P223" t="s">
        <v>56</v>
      </c>
    </row>
    <row r="224" spans="1:16" outlineLevel="2" x14ac:dyDescent="0.3">
      <c r="A224">
        <v>24033</v>
      </c>
      <c r="B224" t="s">
        <v>14</v>
      </c>
      <c r="C224">
        <v>3.5099855899455399</v>
      </c>
      <c r="D224">
        <v>3.5099855899414698</v>
      </c>
      <c r="E224">
        <v>3.5258749223840299E-3</v>
      </c>
      <c r="F224">
        <v>3.5099855899455399</v>
      </c>
      <c r="G224">
        <v>3.5258749223881182E-3</v>
      </c>
      <c r="H224">
        <v>3.5099855899455399</v>
      </c>
      <c r="I224">
        <v>3.5258749223881182E-3</v>
      </c>
      <c r="J224" s="121" t="s">
        <v>179</v>
      </c>
      <c r="K224" t="s">
        <v>164</v>
      </c>
      <c r="L224" t="s">
        <v>155</v>
      </c>
      <c r="M224" t="s">
        <v>162</v>
      </c>
      <c r="N224" t="s">
        <v>171</v>
      </c>
      <c r="O224" t="s">
        <v>180</v>
      </c>
      <c r="P224" t="s">
        <v>56</v>
      </c>
    </row>
    <row r="225" spans="1:16" outlineLevel="2" x14ac:dyDescent="0.3">
      <c r="A225">
        <v>24033</v>
      </c>
      <c r="B225" t="s">
        <v>14</v>
      </c>
      <c r="C225">
        <v>5.5963267986818401</v>
      </c>
      <c r="D225">
        <v>5.5963267986753298</v>
      </c>
      <c r="E225">
        <v>5.6216607764603696E-3</v>
      </c>
      <c r="F225">
        <v>5.5963267986818401</v>
      </c>
      <c r="G225">
        <v>5.6216607764669095E-3</v>
      </c>
      <c r="H225">
        <v>5.5963267986818401</v>
      </c>
      <c r="I225">
        <v>5.6216607764669095E-3</v>
      </c>
      <c r="J225" s="121" t="s">
        <v>357</v>
      </c>
      <c r="K225" t="s">
        <v>164</v>
      </c>
      <c r="L225" t="s">
        <v>155</v>
      </c>
      <c r="M225" t="s">
        <v>162</v>
      </c>
      <c r="N225" t="s">
        <v>171</v>
      </c>
      <c r="O225" t="s">
        <v>358</v>
      </c>
      <c r="P225" t="s">
        <v>56</v>
      </c>
    </row>
    <row r="226" spans="1:16" outlineLevel="2" x14ac:dyDescent="0.3">
      <c r="A226">
        <v>24033</v>
      </c>
      <c r="B226" t="s">
        <v>14</v>
      </c>
      <c r="C226">
        <v>0.38769698553471499</v>
      </c>
      <c r="D226">
        <v>0.38769698553426601</v>
      </c>
      <c r="E226">
        <v>3.8945204866266801E-4</v>
      </c>
      <c r="F226">
        <v>0.38769698553471499</v>
      </c>
      <c r="G226">
        <v>3.8945204866311904E-4</v>
      </c>
      <c r="H226">
        <v>0.38769698553471499</v>
      </c>
      <c r="I226">
        <v>3.8945204866311904E-4</v>
      </c>
      <c r="J226" s="121" t="s">
        <v>345</v>
      </c>
      <c r="K226" t="s">
        <v>164</v>
      </c>
      <c r="L226" t="s">
        <v>155</v>
      </c>
      <c r="M226" t="s">
        <v>162</v>
      </c>
      <c r="N226" t="s">
        <v>171</v>
      </c>
      <c r="O226" t="s">
        <v>346</v>
      </c>
      <c r="P226" t="s">
        <v>56</v>
      </c>
    </row>
    <row r="227" spans="1:16" outlineLevel="2" x14ac:dyDescent="0.3">
      <c r="A227">
        <v>24033</v>
      </c>
      <c r="B227" t="s">
        <v>14</v>
      </c>
      <c r="C227">
        <v>0.41913184974311801</v>
      </c>
      <c r="D227">
        <v>0.41913184974263101</v>
      </c>
      <c r="E227">
        <v>4.21029215166839E-4</v>
      </c>
      <c r="F227">
        <v>0.41913184974311801</v>
      </c>
      <c r="G227">
        <v>4.2102921516732814E-4</v>
      </c>
      <c r="H227">
        <v>0.41913184974311801</v>
      </c>
      <c r="I227">
        <v>4.2102921516732814E-4</v>
      </c>
      <c r="J227" s="121" t="s">
        <v>351</v>
      </c>
      <c r="K227" t="s">
        <v>164</v>
      </c>
      <c r="L227" t="s">
        <v>155</v>
      </c>
      <c r="M227" t="s">
        <v>162</v>
      </c>
      <c r="N227" t="s">
        <v>171</v>
      </c>
      <c r="O227" t="s">
        <v>352</v>
      </c>
      <c r="P227" t="s">
        <v>56</v>
      </c>
    </row>
    <row r="228" spans="1:16" outlineLevel="2" x14ac:dyDescent="0.3">
      <c r="A228">
        <v>24033</v>
      </c>
      <c r="B228" t="s">
        <v>14</v>
      </c>
      <c r="C228">
        <v>21.613379999999999</v>
      </c>
      <c r="D228">
        <v>21.6133799999748</v>
      </c>
      <c r="E228">
        <v>2.1711221478586899E-2</v>
      </c>
      <c r="F228">
        <v>21.613379999999999</v>
      </c>
      <c r="G228">
        <v>2.1711221478612212E-2</v>
      </c>
      <c r="H228">
        <v>21.613379999999999</v>
      </c>
      <c r="I228">
        <v>2.1711221478612212E-2</v>
      </c>
      <c r="J228" s="121" t="s">
        <v>355</v>
      </c>
      <c r="K228" t="s">
        <v>164</v>
      </c>
      <c r="L228" t="s">
        <v>155</v>
      </c>
      <c r="M228" t="s">
        <v>162</v>
      </c>
      <c r="N228" t="s">
        <v>171</v>
      </c>
      <c r="O228" t="s">
        <v>356</v>
      </c>
      <c r="P228" t="s">
        <v>56</v>
      </c>
    </row>
    <row r="229" spans="1:16" outlineLevel="2" x14ac:dyDescent="0.3">
      <c r="A229">
        <v>24033</v>
      </c>
      <c r="B229" t="s">
        <v>14</v>
      </c>
      <c r="C229">
        <v>3.3908097356834799</v>
      </c>
      <c r="D229">
        <v>3.3908097356795399</v>
      </c>
      <c r="E229">
        <v>3.4061595716714799E-3</v>
      </c>
      <c r="F229">
        <v>3.3908097356834799</v>
      </c>
      <c r="G229">
        <v>3.4061595716754381E-3</v>
      </c>
      <c r="H229">
        <v>3.3908097356834799</v>
      </c>
      <c r="I229">
        <v>3.4061595716754381E-3</v>
      </c>
      <c r="J229" s="121" t="s">
        <v>163</v>
      </c>
      <c r="K229" t="s">
        <v>164</v>
      </c>
      <c r="L229" t="s">
        <v>155</v>
      </c>
      <c r="M229" t="s">
        <v>162</v>
      </c>
      <c r="N229" t="s">
        <v>165</v>
      </c>
      <c r="O229" t="s">
        <v>156</v>
      </c>
      <c r="P229" t="s">
        <v>56</v>
      </c>
    </row>
    <row r="230" spans="1:16" outlineLevel="2" x14ac:dyDescent="0.3">
      <c r="A230">
        <v>24033</v>
      </c>
      <c r="B230" t="s">
        <v>14</v>
      </c>
      <c r="C230">
        <v>0.66871345333333299</v>
      </c>
      <c r="D230">
        <v>0.66871345333239396</v>
      </c>
      <c r="E230">
        <v>1.8211150689880001E-3</v>
      </c>
      <c r="F230">
        <v>0.37726762989225499</v>
      </c>
      <c r="G230">
        <v>1.0274172927348987E-3</v>
      </c>
      <c r="H230">
        <v>0.29268428919369899</v>
      </c>
      <c r="I230">
        <v>7.9707050434013854E-4</v>
      </c>
      <c r="J230" s="121" t="s">
        <v>343</v>
      </c>
      <c r="K230" t="s">
        <v>161</v>
      </c>
      <c r="L230" t="s">
        <v>155</v>
      </c>
      <c r="M230" t="s">
        <v>162</v>
      </c>
      <c r="N230" t="s">
        <v>332</v>
      </c>
      <c r="O230" t="s">
        <v>344</v>
      </c>
      <c r="P230" t="s">
        <v>56</v>
      </c>
    </row>
    <row r="231" spans="1:16" outlineLevel="2" x14ac:dyDescent="0.3">
      <c r="A231">
        <v>24033</v>
      </c>
      <c r="B231" t="s">
        <v>14</v>
      </c>
      <c r="C231">
        <v>0.23718900000000001</v>
      </c>
      <c r="D231" t="s">
        <v>2147</v>
      </c>
      <c r="E231" t="s">
        <v>2147</v>
      </c>
      <c r="F231">
        <v>0.23718900000000001</v>
      </c>
      <c r="G231" t="s">
        <v>2148</v>
      </c>
      <c r="H231">
        <v>0.23718900000000001</v>
      </c>
      <c r="I231" t="s">
        <v>2148</v>
      </c>
      <c r="J231" s="121" t="s">
        <v>235</v>
      </c>
      <c r="K231" t="s">
        <v>236</v>
      </c>
      <c r="L231" t="s">
        <v>68</v>
      </c>
      <c r="M231" t="s">
        <v>237</v>
      </c>
      <c r="N231" t="s">
        <v>238</v>
      </c>
      <c r="O231" t="s">
        <v>239</v>
      </c>
      <c r="P231" t="s">
        <v>56</v>
      </c>
    </row>
    <row r="232" spans="1:16" outlineLevel="2" x14ac:dyDescent="0.3">
      <c r="A232">
        <v>24033</v>
      </c>
      <c r="B232" t="s">
        <v>14</v>
      </c>
      <c r="C232">
        <v>4.1097830000000002</v>
      </c>
      <c r="D232" t="s">
        <v>2147</v>
      </c>
      <c r="E232" t="s">
        <v>2147</v>
      </c>
      <c r="F232">
        <v>4.4287842183864399</v>
      </c>
      <c r="G232" t="s">
        <v>2148</v>
      </c>
      <c r="H232">
        <v>4.58991135975515</v>
      </c>
      <c r="I232" t="s">
        <v>2148</v>
      </c>
      <c r="J232" s="121" t="s">
        <v>72</v>
      </c>
      <c r="K232" t="s">
        <v>67</v>
      </c>
      <c r="L232" t="s">
        <v>68</v>
      </c>
      <c r="M232" t="s">
        <v>69</v>
      </c>
      <c r="N232" t="s">
        <v>73</v>
      </c>
      <c r="O232" t="s">
        <v>74</v>
      </c>
      <c r="P232" t="s">
        <v>56</v>
      </c>
    </row>
    <row r="233" spans="1:16" outlineLevel="2" x14ac:dyDescent="0.3">
      <c r="A233">
        <v>24033</v>
      </c>
      <c r="B233" t="s">
        <v>14</v>
      </c>
      <c r="C233">
        <v>0.61628524019894304</v>
      </c>
      <c r="D233" t="s">
        <v>2147</v>
      </c>
      <c r="E233" t="s">
        <v>2147</v>
      </c>
      <c r="F233">
        <v>0.66412127983827196</v>
      </c>
      <c r="G233" t="s">
        <v>2148</v>
      </c>
      <c r="H233">
        <v>0.68828320737093895</v>
      </c>
      <c r="I233" t="s">
        <v>2148</v>
      </c>
      <c r="J233" s="121" t="s">
        <v>66</v>
      </c>
      <c r="K233" t="s">
        <v>67</v>
      </c>
      <c r="L233" t="s">
        <v>68</v>
      </c>
      <c r="M233" t="s">
        <v>69</v>
      </c>
      <c r="N233" t="s">
        <v>70</v>
      </c>
      <c r="O233" t="s">
        <v>71</v>
      </c>
      <c r="P233" t="s">
        <v>56</v>
      </c>
    </row>
    <row r="234" spans="1:16" outlineLevel="2" x14ac:dyDescent="0.3">
      <c r="A234">
        <v>24033</v>
      </c>
      <c r="B234" t="s">
        <v>14</v>
      </c>
      <c r="C234">
        <v>1.823E-3</v>
      </c>
      <c r="D234" t="s">
        <v>2147</v>
      </c>
      <c r="E234" t="s">
        <v>2147</v>
      </c>
      <c r="F234">
        <v>1.823E-3</v>
      </c>
      <c r="G234" t="s">
        <v>2148</v>
      </c>
      <c r="H234">
        <v>1.823E-3</v>
      </c>
      <c r="I234" t="s">
        <v>2148</v>
      </c>
      <c r="J234" s="121" t="s">
        <v>272</v>
      </c>
      <c r="K234" t="s">
        <v>269</v>
      </c>
      <c r="L234" t="s">
        <v>68</v>
      </c>
      <c r="M234" t="s">
        <v>270</v>
      </c>
      <c r="N234" t="s">
        <v>271</v>
      </c>
      <c r="O234" t="s">
        <v>267</v>
      </c>
      <c r="P234" t="s">
        <v>56</v>
      </c>
    </row>
    <row r="235" spans="1:16" outlineLevel="2" x14ac:dyDescent="0.3">
      <c r="A235">
        <v>24033</v>
      </c>
      <c r="B235" t="s">
        <v>14</v>
      </c>
      <c r="C235">
        <v>10.942919</v>
      </c>
      <c r="D235" t="s">
        <v>2147</v>
      </c>
      <c r="E235" t="s">
        <v>2147</v>
      </c>
      <c r="F235">
        <v>10.942919</v>
      </c>
      <c r="G235" t="s">
        <v>2148</v>
      </c>
      <c r="H235">
        <v>10.942919</v>
      </c>
      <c r="I235" t="s">
        <v>2148</v>
      </c>
      <c r="J235" s="121" t="s">
        <v>268</v>
      </c>
      <c r="K235" t="s">
        <v>269</v>
      </c>
      <c r="L235" t="s">
        <v>68</v>
      </c>
      <c r="M235" t="s">
        <v>270</v>
      </c>
      <c r="N235" t="s">
        <v>271</v>
      </c>
      <c r="O235" t="s">
        <v>266</v>
      </c>
      <c r="P235" t="s">
        <v>56</v>
      </c>
    </row>
    <row r="236" spans="1:16" outlineLevel="2" x14ac:dyDescent="0.3">
      <c r="A236">
        <v>24033</v>
      </c>
      <c r="B236" t="s">
        <v>14</v>
      </c>
      <c r="C236">
        <v>22.143000000000001</v>
      </c>
      <c r="D236" t="s">
        <v>2147</v>
      </c>
      <c r="E236" t="s">
        <v>2147</v>
      </c>
      <c r="F236">
        <v>26.850418743818999</v>
      </c>
      <c r="G236" t="s">
        <v>2148</v>
      </c>
      <c r="H236">
        <v>30.335909999999998</v>
      </c>
      <c r="I236" t="s">
        <v>2148</v>
      </c>
      <c r="J236" s="121" t="s">
        <v>2109</v>
      </c>
      <c r="K236" t="s">
        <v>50</v>
      </c>
      <c r="L236" t="s">
        <v>50</v>
      </c>
      <c r="M236" t="s">
        <v>2729</v>
      </c>
      <c r="N236" t="s">
        <v>2734</v>
      </c>
      <c r="O236" t="s">
        <v>2735</v>
      </c>
      <c r="P236" t="s">
        <v>56</v>
      </c>
    </row>
    <row r="237" spans="1:16" outlineLevel="2" x14ac:dyDescent="0.3">
      <c r="A237">
        <v>24033</v>
      </c>
      <c r="B237" t="s">
        <v>14</v>
      </c>
      <c r="C237">
        <v>0.19961100000000001</v>
      </c>
      <c r="D237">
        <v>0.19961099999971901</v>
      </c>
      <c r="E237">
        <v>5.43602941175709E-4</v>
      </c>
      <c r="F237">
        <v>0.19961100000000001</v>
      </c>
      <c r="G237">
        <v>5.4360294117647423E-4</v>
      </c>
      <c r="H237">
        <v>0.19961100000000001</v>
      </c>
      <c r="I237">
        <v>5.4360294117647423E-4</v>
      </c>
      <c r="J237" s="121" t="s">
        <v>370</v>
      </c>
      <c r="K237" t="s">
        <v>50</v>
      </c>
      <c r="L237" t="s">
        <v>209</v>
      </c>
      <c r="M237" t="s">
        <v>365</v>
      </c>
      <c r="N237" t="s">
        <v>366</v>
      </c>
      <c r="O237" t="s">
        <v>371</v>
      </c>
      <c r="P237" t="s">
        <v>56</v>
      </c>
    </row>
    <row r="238" spans="1:16" outlineLevel="2" x14ac:dyDescent="0.3">
      <c r="A238">
        <v>24033</v>
      </c>
      <c r="B238" t="s">
        <v>14</v>
      </c>
      <c r="C238">
        <v>0.1609766</v>
      </c>
      <c r="D238">
        <v>0.16097659999977501</v>
      </c>
      <c r="E238">
        <v>4.3838943355058299E-4</v>
      </c>
      <c r="F238">
        <v>0.1609766</v>
      </c>
      <c r="G238">
        <v>4.3838943355119567E-4</v>
      </c>
      <c r="H238">
        <v>0.1609766</v>
      </c>
      <c r="I238">
        <v>4.3838943355119567E-4</v>
      </c>
      <c r="J238" s="121" t="s">
        <v>368</v>
      </c>
      <c r="K238" t="s">
        <v>50</v>
      </c>
      <c r="L238" t="s">
        <v>209</v>
      </c>
      <c r="M238" t="s">
        <v>365</v>
      </c>
      <c r="N238" t="s">
        <v>366</v>
      </c>
      <c r="O238" t="s">
        <v>369</v>
      </c>
      <c r="P238" t="s">
        <v>56</v>
      </c>
    </row>
    <row r="239" spans="1:16" outlineLevel="2" x14ac:dyDescent="0.3">
      <c r="A239">
        <v>24033</v>
      </c>
      <c r="B239" t="s">
        <v>14</v>
      </c>
      <c r="C239">
        <v>34.838659999999997</v>
      </c>
      <c r="D239" t="s">
        <v>2147</v>
      </c>
      <c r="E239" t="s">
        <v>2147</v>
      </c>
      <c r="F239">
        <v>42.245071104797802</v>
      </c>
      <c r="G239" t="s">
        <v>2148</v>
      </c>
      <c r="H239">
        <v>47.7289642</v>
      </c>
      <c r="I239" t="s">
        <v>2148</v>
      </c>
      <c r="J239" s="121" t="s">
        <v>2073</v>
      </c>
      <c r="K239" t="s">
        <v>50</v>
      </c>
      <c r="L239" t="s">
        <v>50</v>
      </c>
      <c r="M239" t="s">
        <v>2729</v>
      </c>
      <c r="N239" t="s">
        <v>2738</v>
      </c>
      <c r="O239" t="s">
        <v>2766</v>
      </c>
      <c r="P239" t="s">
        <v>56</v>
      </c>
    </row>
    <row r="240" spans="1:16" outlineLevel="2" x14ac:dyDescent="0.3">
      <c r="A240">
        <v>24033</v>
      </c>
      <c r="B240" t="s">
        <v>14</v>
      </c>
      <c r="C240">
        <v>85.505219999999994</v>
      </c>
      <c r="D240">
        <v>85.505219999880197</v>
      </c>
      <c r="E240">
        <v>0.232857352940849</v>
      </c>
      <c r="F240">
        <v>85.505219999999994</v>
      </c>
      <c r="G240">
        <v>0.23285735294117524</v>
      </c>
      <c r="H240">
        <v>85.505219999999994</v>
      </c>
      <c r="I240">
        <v>0.23285735294117524</v>
      </c>
      <c r="J240" s="121" t="s">
        <v>364</v>
      </c>
      <c r="K240" t="s">
        <v>50</v>
      </c>
      <c r="L240" t="s">
        <v>209</v>
      </c>
      <c r="M240" t="s">
        <v>365</v>
      </c>
      <c r="N240" t="s">
        <v>366</v>
      </c>
      <c r="O240" t="s">
        <v>367</v>
      </c>
      <c r="P240" t="s">
        <v>56</v>
      </c>
    </row>
    <row r="241" spans="1:17" outlineLevel="2" x14ac:dyDescent="0.3">
      <c r="A241">
        <v>24033</v>
      </c>
      <c r="B241" t="s">
        <v>14</v>
      </c>
      <c r="C241">
        <v>5.067647</v>
      </c>
      <c r="D241">
        <v>5.0676469999928901</v>
      </c>
      <c r="E241">
        <v>1.3800781590394599E-2</v>
      </c>
      <c r="F241">
        <v>5.067647</v>
      </c>
      <c r="G241">
        <v>1.3800781590413962E-2</v>
      </c>
      <c r="H241">
        <v>5.067647</v>
      </c>
      <c r="I241">
        <v>1.3800781590413962E-2</v>
      </c>
      <c r="J241" s="121" t="s">
        <v>372</v>
      </c>
      <c r="K241" t="s">
        <v>50</v>
      </c>
      <c r="L241" t="s">
        <v>209</v>
      </c>
      <c r="M241" t="s">
        <v>365</v>
      </c>
      <c r="N241" t="s">
        <v>162</v>
      </c>
      <c r="O241" t="s">
        <v>373</v>
      </c>
      <c r="P241" t="s">
        <v>56</v>
      </c>
    </row>
    <row r="242" spans="1:17" outlineLevel="2" x14ac:dyDescent="0.3">
      <c r="A242">
        <v>24033</v>
      </c>
      <c r="B242" t="s">
        <v>14</v>
      </c>
      <c r="C242">
        <v>0.23468</v>
      </c>
      <c r="E242">
        <v>7.5217948717948714E-4</v>
      </c>
      <c r="F242">
        <v>0.23468</v>
      </c>
      <c r="G242">
        <v>7.5217948717948714E-4</v>
      </c>
      <c r="H242">
        <v>0.23468</v>
      </c>
      <c r="I242">
        <v>7.5217948717948714E-4</v>
      </c>
      <c r="J242" s="121">
        <v>2102007000</v>
      </c>
      <c r="K242" t="s">
        <v>1246</v>
      </c>
      <c r="L242" t="s">
        <v>155</v>
      </c>
      <c r="M242" t="s">
        <v>36</v>
      </c>
      <c r="N242" t="s">
        <v>2878</v>
      </c>
      <c r="O242" t="s">
        <v>2879</v>
      </c>
      <c r="P242" t="s">
        <v>56</v>
      </c>
    </row>
    <row r="243" spans="1:17" outlineLevel="2" x14ac:dyDescent="0.3">
      <c r="A243">
        <v>24033</v>
      </c>
      <c r="B243" t="s">
        <v>14</v>
      </c>
      <c r="C243">
        <v>80.909483050000006</v>
      </c>
      <c r="E243">
        <v>0.25932526618589746</v>
      </c>
      <c r="F243">
        <v>80.909483050000006</v>
      </c>
      <c r="G243">
        <v>0.25932526618589746</v>
      </c>
      <c r="H243">
        <v>80.909483050000006</v>
      </c>
      <c r="I243">
        <v>0.25932526618589746</v>
      </c>
      <c r="J243" s="121">
        <v>2102006000</v>
      </c>
      <c r="K243" t="s">
        <v>1247</v>
      </c>
      <c r="L243" t="s">
        <v>155</v>
      </c>
      <c r="M243" t="s">
        <v>36</v>
      </c>
      <c r="N243" t="s">
        <v>33</v>
      </c>
      <c r="O243" t="s">
        <v>2879</v>
      </c>
      <c r="P243" t="s">
        <v>56</v>
      </c>
    </row>
    <row r="244" spans="1:17" outlineLevel="2" x14ac:dyDescent="0.3">
      <c r="A244">
        <v>24033</v>
      </c>
      <c r="B244" t="s">
        <v>14</v>
      </c>
      <c r="C244">
        <v>0.62862836961653157</v>
      </c>
      <c r="E244">
        <v>2.0148345180017037E-3</v>
      </c>
      <c r="F244">
        <v>0.62862836961653157</v>
      </c>
      <c r="G244">
        <v>2.0148345180017037E-3</v>
      </c>
      <c r="H244">
        <v>0.62862836961653157</v>
      </c>
      <c r="I244">
        <v>2.0148345180017037E-3</v>
      </c>
      <c r="J244" s="121">
        <v>2103005000</v>
      </c>
      <c r="K244" t="s">
        <v>1248</v>
      </c>
      <c r="L244" t="s">
        <v>155</v>
      </c>
      <c r="M244" t="s">
        <v>2896</v>
      </c>
      <c r="N244" t="s">
        <v>2897</v>
      </c>
      <c r="P244" t="s">
        <v>56</v>
      </c>
    </row>
    <row r="245" spans="1:17" outlineLevel="2" x14ac:dyDescent="0.3">
      <c r="A245">
        <v>24033</v>
      </c>
      <c r="B245" t="s">
        <v>14</v>
      </c>
      <c r="C245">
        <v>0.2840150557103065</v>
      </c>
      <c r="E245">
        <v>9.1030466573816188E-4</v>
      </c>
      <c r="F245">
        <v>0.2840150557103065</v>
      </c>
      <c r="G245">
        <v>9.1030466573816188E-4</v>
      </c>
      <c r="H245">
        <v>0.2840150557103065</v>
      </c>
      <c r="I245">
        <v>9.1030466573816188E-4</v>
      </c>
      <c r="J245" s="121">
        <v>2102005000</v>
      </c>
      <c r="K245" t="s">
        <v>1249</v>
      </c>
      <c r="L245" t="s">
        <v>36</v>
      </c>
      <c r="M245" t="s">
        <v>2897</v>
      </c>
      <c r="N245" t="s">
        <v>2908</v>
      </c>
      <c r="O245" t="s">
        <v>2909</v>
      </c>
      <c r="P245" t="s">
        <v>56</v>
      </c>
    </row>
    <row r="246" spans="1:17" outlineLevel="2" x14ac:dyDescent="0.3">
      <c r="A246">
        <v>24033</v>
      </c>
      <c r="B246" t="s">
        <v>14</v>
      </c>
      <c r="C246">
        <v>5.4173612867270328E-2</v>
      </c>
      <c r="E246">
        <v>1.7363337457458437E-4</v>
      </c>
      <c r="F246">
        <v>5.4173612867270328E-2</v>
      </c>
      <c r="G246">
        <v>1.7363337457458437E-4</v>
      </c>
      <c r="H246">
        <v>5.4173612867270328E-2</v>
      </c>
      <c r="I246">
        <v>1.7363337457458437E-4</v>
      </c>
      <c r="J246" s="121">
        <v>2102004001</v>
      </c>
      <c r="K246" t="s">
        <v>1252</v>
      </c>
      <c r="L246" t="s">
        <v>155</v>
      </c>
      <c r="M246" t="s">
        <v>36</v>
      </c>
      <c r="N246" t="s">
        <v>29</v>
      </c>
      <c r="O246" t="s">
        <v>328</v>
      </c>
      <c r="P246" t="s">
        <v>56</v>
      </c>
    </row>
    <row r="247" spans="1:17" outlineLevel="2" x14ac:dyDescent="0.3">
      <c r="A247">
        <v>24033</v>
      </c>
      <c r="B247" t="s">
        <v>14</v>
      </c>
      <c r="C247">
        <v>1.0906954057277094</v>
      </c>
      <c r="E247">
        <v>3.4958186081016328E-3</v>
      </c>
      <c r="F247">
        <v>1.0906954057277094</v>
      </c>
      <c r="G247">
        <v>3.4958186081016328E-3</v>
      </c>
      <c r="H247">
        <v>1.0906954057277094</v>
      </c>
      <c r="I247">
        <v>3.4958186081016328E-3</v>
      </c>
      <c r="J247" s="121">
        <v>2102004002</v>
      </c>
      <c r="K247" t="s">
        <v>1252</v>
      </c>
      <c r="L247" t="s">
        <v>155</v>
      </c>
      <c r="M247" t="s">
        <v>36</v>
      </c>
      <c r="N247" t="s">
        <v>29</v>
      </c>
      <c r="O247" t="s">
        <v>2938</v>
      </c>
      <c r="P247" t="s">
        <v>56</v>
      </c>
    </row>
    <row r="248" spans="1:17" outlineLevel="2" x14ac:dyDescent="0.3">
      <c r="A248">
        <v>24033</v>
      </c>
      <c r="B248" t="s">
        <v>14</v>
      </c>
      <c r="C248">
        <v>0.47317112000000006</v>
      </c>
      <c r="E248">
        <v>1.0370873863013701E-3</v>
      </c>
      <c r="F248">
        <v>0.47317112000000006</v>
      </c>
      <c r="G248">
        <v>1.0370873863013701E-3</v>
      </c>
      <c r="H248">
        <v>0.47317112000000006</v>
      </c>
      <c r="I248">
        <v>1.0370873863013701E-3</v>
      </c>
      <c r="J248" s="121">
        <v>2810030000</v>
      </c>
      <c r="K248" t="s">
        <v>1255</v>
      </c>
      <c r="L248" t="s">
        <v>68</v>
      </c>
      <c r="M248" t="s">
        <v>69</v>
      </c>
      <c r="N248" t="s">
        <v>1255</v>
      </c>
      <c r="O248" t="s">
        <v>2967</v>
      </c>
      <c r="P248" t="s">
        <v>56</v>
      </c>
    </row>
    <row r="249" spans="1:17" outlineLevel="2" x14ac:dyDescent="0.3">
      <c r="A249">
        <v>24033</v>
      </c>
      <c r="B249" t="s">
        <v>14</v>
      </c>
      <c r="C249">
        <v>1.0922000000000001</v>
      </c>
      <c r="E249">
        <v>2.9923287671232879E-3</v>
      </c>
      <c r="F249">
        <v>1.0922000000000001</v>
      </c>
      <c r="G249">
        <v>2.9923287671232879E-3</v>
      </c>
      <c r="H249">
        <v>1.0922000000000001</v>
      </c>
      <c r="I249">
        <v>2.9923287671232879E-3</v>
      </c>
      <c r="J249" s="121">
        <v>2810050000</v>
      </c>
      <c r="K249" t="s">
        <v>1256</v>
      </c>
      <c r="L249" t="s">
        <v>68</v>
      </c>
      <c r="M249" t="s">
        <v>69</v>
      </c>
      <c r="N249" t="s">
        <v>2978</v>
      </c>
      <c r="O249" t="s">
        <v>2967</v>
      </c>
      <c r="P249" t="s">
        <v>56</v>
      </c>
    </row>
    <row r="250" spans="1:17" outlineLevel="2" x14ac:dyDescent="0.3">
      <c r="A250">
        <v>24033</v>
      </c>
      <c r="B250" t="s">
        <v>1244</v>
      </c>
      <c r="C250">
        <v>1.6010420000000001E-4</v>
      </c>
      <c r="E250">
        <v>7.389424615384615E-7</v>
      </c>
      <c r="F250">
        <v>1.6010420000000001E-4</v>
      </c>
      <c r="G250">
        <v>7.389424615384615E-7</v>
      </c>
      <c r="H250">
        <v>1.6010420000000001E-4</v>
      </c>
      <c r="I250">
        <v>7.389424615384615E-7</v>
      </c>
      <c r="J250" s="121">
        <v>2810060200</v>
      </c>
      <c r="K250" t="s">
        <v>67</v>
      </c>
      <c r="M250" t="s">
        <v>69</v>
      </c>
      <c r="N250" t="s">
        <v>70</v>
      </c>
      <c r="O250" t="s">
        <v>2999</v>
      </c>
      <c r="P250" t="s">
        <v>56</v>
      </c>
    </row>
    <row r="251" spans="1:17" outlineLevel="1" x14ac:dyDescent="0.3">
      <c r="A251" s="3" t="s">
        <v>3027</v>
      </c>
      <c r="C251">
        <f t="shared" ref="C251:I251" si="4">SUBTOTAL(9,C202:C250)</f>
        <v>1716.8381659318209</v>
      </c>
      <c r="D251">
        <f t="shared" si="4"/>
        <v>1558.6788921926225</v>
      </c>
      <c r="E251">
        <f t="shared" si="4"/>
        <v>2.8092288795267457</v>
      </c>
      <c r="F251">
        <f t="shared" si="4"/>
        <v>1582.0896101003586</v>
      </c>
      <c r="G251">
        <f t="shared" si="4"/>
        <v>2.5357177018615435</v>
      </c>
      <c r="H251">
        <f t="shared" si="4"/>
        <v>1533.2147469947517</v>
      </c>
      <c r="I251">
        <f t="shared" si="4"/>
        <v>2.4100854402281513</v>
      </c>
    </row>
    <row r="252" spans="1:17" outlineLevel="1" x14ac:dyDescent="0.3"/>
    <row r="253" spans="1:17" outlineLevel="1" x14ac:dyDescent="0.3">
      <c r="A253" s="3" t="s">
        <v>1240</v>
      </c>
      <c r="B253" s="3" t="s">
        <v>1244</v>
      </c>
      <c r="C253">
        <f t="shared" ref="C253:I253" si="5">SUBTOTAL(9,C2:C252)</f>
        <v>5236.0172514837132</v>
      </c>
      <c r="D253">
        <f t="shared" si="5"/>
        <v>4470.1860718452454</v>
      </c>
      <c r="E253">
        <f t="shared" si="5"/>
        <v>8.1619817817019342</v>
      </c>
      <c r="F253">
        <f t="shared" si="5"/>
        <v>4425.8634928227057</v>
      </c>
      <c r="G253">
        <f t="shared" si="5"/>
        <v>7.4103686659847288</v>
      </c>
      <c r="H253">
        <f t="shared" si="5"/>
        <v>4275.4845608479072</v>
      </c>
      <c r="I253">
        <f t="shared" si="5"/>
        <v>7.0659639392302811</v>
      </c>
    </row>
    <row r="256" spans="1:17" x14ac:dyDescent="0.3">
      <c r="A256" s="3" t="s">
        <v>2122</v>
      </c>
      <c r="B256" s="3" t="s">
        <v>3</v>
      </c>
      <c r="C256" s="3" t="s">
        <v>2123</v>
      </c>
      <c r="D256" s="3" t="s">
        <v>2124</v>
      </c>
      <c r="E256" s="3" t="s">
        <v>2125</v>
      </c>
      <c r="F256" s="3" t="s">
        <v>2127</v>
      </c>
      <c r="G256" s="3" t="s">
        <v>2128</v>
      </c>
      <c r="H256" s="3" t="s">
        <v>2129</v>
      </c>
      <c r="I256" s="3" t="s">
        <v>2130</v>
      </c>
      <c r="J256" s="143" t="s">
        <v>7</v>
      </c>
      <c r="K256" s="3" t="s">
        <v>8</v>
      </c>
      <c r="L256" s="3" t="s">
        <v>9</v>
      </c>
      <c r="M256" s="3" t="s">
        <v>10</v>
      </c>
      <c r="N256" s="3" t="s">
        <v>11</v>
      </c>
      <c r="O256" s="3" t="s">
        <v>12</v>
      </c>
      <c r="P256" s="3" t="s">
        <v>13</v>
      </c>
      <c r="Q256" s="3"/>
    </row>
    <row r="257" spans="1:16" outlineLevel="2" x14ac:dyDescent="0.3">
      <c r="A257">
        <v>24009</v>
      </c>
      <c r="B257" t="s">
        <v>16</v>
      </c>
      <c r="C257">
        <v>2.8259699109414799E-2</v>
      </c>
      <c r="D257">
        <v>2.8255988212143299E-2</v>
      </c>
      <c r="E257">
        <v>7.6988791643909499E-5</v>
      </c>
      <c r="F257">
        <v>2.1278064745045799E-2</v>
      </c>
      <c r="G257">
        <v>5.7976117520389045E-5</v>
      </c>
      <c r="H257">
        <v>1.7741912274780999E-2</v>
      </c>
      <c r="I257">
        <v>4.8341200358393874E-5</v>
      </c>
      <c r="J257" s="121" t="s">
        <v>335</v>
      </c>
      <c r="K257" t="s">
        <v>336</v>
      </c>
      <c r="L257" t="s">
        <v>155</v>
      </c>
      <c r="M257" t="s">
        <v>36</v>
      </c>
      <c r="N257" t="s">
        <v>337</v>
      </c>
      <c r="O257" t="s">
        <v>159</v>
      </c>
      <c r="P257" t="s">
        <v>56</v>
      </c>
    </row>
    <row r="258" spans="1:16" outlineLevel="2" x14ac:dyDescent="0.3">
      <c r="A258">
        <v>24009</v>
      </c>
      <c r="B258" t="s">
        <v>16</v>
      </c>
      <c r="C258">
        <v>4.944399287278E-2</v>
      </c>
      <c r="D258" t="s">
        <v>2147</v>
      </c>
      <c r="E258" t="s">
        <v>2147</v>
      </c>
      <c r="F258">
        <v>4.944399287278E-2</v>
      </c>
      <c r="G258" t="s">
        <v>2148</v>
      </c>
      <c r="H258">
        <v>4.944399287278E-2</v>
      </c>
      <c r="I258" t="s">
        <v>2148</v>
      </c>
      <c r="J258" s="121" t="s">
        <v>347</v>
      </c>
      <c r="K258" t="s">
        <v>164</v>
      </c>
      <c r="L258" t="s">
        <v>155</v>
      </c>
      <c r="M258" t="s">
        <v>162</v>
      </c>
      <c r="N258" t="s">
        <v>171</v>
      </c>
      <c r="O258" t="s">
        <v>348</v>
      </c>
      <c r="P258" t="s">
        <v>56</v>
      </c>
    </row>
    <row r="259" spans="1:16" outlineLevel="2" x14ac:dyDescent="0.3">
      <c r="A259">
        <v>24009</v>
      </c>
      <c r="B259" t="s">
        <v>16</v>
      </c>
      <c r="C259">
        <v>11.6239149054742</v>
      </c>
      <c r="D259" t="s">
        <v>2147</v>
      </c>
      <c r="E259" t="s">
        <v>2147</v>
      </c>
      <c r="F259">
        <v>11.6239149054742</v>
      </c>
      <c r="G259" t="s">
        <v>2148</v>
      </c>
      <c r="H259">
        <v>11.6239149054742</v>
      </c>
      <c r="I259" t="s">
        <v>2148</v>
      </c>
      <c r="J259" s="121" t="s">
        <v>349</v>
      </c>
      <c r="K259" t="s">
        <v>164</v>
      </c>
      <c r="L259" t="s">
        <v>155</v>
      </c>
      <c r="M259" t="s">
        <v>162</v>
      </c>
      <c r="N259" t="s">
        <v>171</v>
      </c>
      <c r="O259" t="s">
        <v>350</v>
      </c>
      <c r="P259" t="s">
        <v>56</v>
      </c>
    </row>
    <row r="260" spans="1:16" outlineLevel="2" x14ac:dyDescent="0.3">
      <c r="A260">
        <v>24009</v>
      </c>
      <c r="B260" t="s">
        <v>16</v>
      </c>
      <c r="C260">
        <v>1.6481333929997101E-2</v>
      </c>
      <c r="D260" t="s">
        <v>2147</v>
      </c>
      <c r="E260" t="s">
        <v>2147</v>
      </c>
      <c r="F260">
        <v>1.6481333929997101E-2</v>
      </c>
      <c r="G260" t="s">
        <v>2148</v>
      </c>
      <c r="H260">
        <v>1.6481333929997101E-2</v>
      </c>
      <c r="I260" t="s">
        <v>2148</v>
      </c>
      <c r="J260" s="121" t="s">
        <v>353</v>
      </c>
      <c r="K260" t="s">
        <v>164</v>
      </c>
      <c r="L260" t="s">
        <v>155</v>
      </c>
      <c r="M260" t="s">
        <v>162</v>
      </c>
      <c r="N260" t="s">
        <v>171</v>
      </c>
      <c r="O260" t="s">
        <v>354</v>
      </c>
      <c r="P260" t="s">
        <v>56</v>
      </c>
    </row>
    <row r="261" spans="1:16" outlineLevel="2" x14ac:dyDescent="0.3">
      <c r="A261">
        <v>24009</v>
      </c>
      <c r="B261" t="s">
        <v>16</v>
      </c>
      <c r="C261">
        <v>6.16273683206107E-2</v>
      </c>
      <c r="D261">
        <v>6.1619275777513902E-2</v>
      </c>
      <c r="E261">
        <v>1.6789338771187599E-4</v>
      </c>
      <c r="F261">
        <v>4.6402161895484399E-2</v>
      </c>
      <c r="G261">
        <v>1.2643147877811883E-4</v>
      </c>
      <c r="H261">
        <v>3.8690693706134802E-2</v>
      </c>
      <c r="I261">
        <v>1.0542012312348561E-4</v>
      </c>
      <c r="J261" s="121" t="s">
        <v>338</v>
      </c>
      <c r="K261" t="s">
        <v>336</v>
      </c>
      <c r="L261" t="s">
        <v>155</v>
      </c>
      <c r="M261" t="s">
        <v>36</v>
      </c>
      <c r="N261" t="s">
        <v>339</v>
      </c>
      <c r="O261" t="s">
        <v>159</v>
      </c>
      <c r="P261" t="s">
        <v>56</v>
      </c>
    </row>
    <row r="262" spans="1:16" outlineLevel="2" x14ac:dyDescent="0.3">
      <c r="A262">
        <v>24009</v>
      </c>
      <c r="B262" t="s">
        <v>16</v>
      </c>
      <c r="C262">
        <v>2.2504840000000002E-2</v>
      </c>
      <c r="D262">
        <v>2.2501884796937498E-2</v>
      </c>
      <c r="E262">
        <v>6.1310647046567294E-5</v>
      </c>
      <c r="F262">
        <v>2.4280233622778001E-2</v>
      </c>
      <c r="G262">
        <v>6.6156095246605343E-5</v>
      </c>
      <c r="H262">
        <v>2.5166863845468099E-2</v>
      </c>
      <c r="I262">
        <v>6.8571887218465868E-5</v>
      </c>
      <c r="J262" s="121" t="s">
        <v>341</v>
      </c>
      <c r="K262" t="s">
        <v>342</v>
      </c>
      <c r="L262" t="s">
        <v>155</v>
      </c>
      <c r="M262" t="s">
        <v>36</v>
      </c>
      <c r="N262" t="s">
        <v>171</v>
      </c>
      <c r="O262" t="s">
        <v>159</v>
      </c>
      <c r="P262" t="s">
        <v>56</v>
      </c>
    </row>
    <row r="263" spans="1:16" outlineLevel="2" x14ac:dyDescent="0.3">
      <c r="A263">
        <v>24009</v>
      </c>
      <c r="B263" t="s">
        <v>16</v>
      </c>
      <c r="C263">
        <v>2.2125385562969099E-2</v>
      </c>
      <c r="D263">
        <v>2.2118961784286E-2</v>
      </c>
      <c r="E263">
        <v>4.57601829964331E-5</v>
      </c>
      <c r="F263">
        <v>2.3042403844674299E-2</v>
      </c>
      <c r="G263">
        <v>4.767061975572044E-5</v>
      </c>
      <c r="H263">
        <v>2.2721339561573801E-2</v>
      </c>
      <c r="I263">
        <v>4.7006395074129143E-5</v>
      </c>
      <c r="J263" s="121" t="s">
        <v>327</v>
      </c>
      <c r="K263" t="s">
        <v>28</v>
      </c>
      <c r="L263" t="s">
        <v>155</v>
      </c>
      <c r="M263" t="s">
        <v>35</v>
      </c>
      <c r="N263" t="s">
        <v>29</v>
      </c>
      <c r="O263" t="s">
        <v>328</v>
      </c>
      <c r="P263" t="s">
        <v>56</v>
      </c>
    </row>
    <row r="264" spans="1:16" outlineLevel="2" x14ac:dyDescent="0.3">
      <c r="A264">
        <v>24009</v>
      </c>
      <c r="B264" t="s">
        <v>16</v>
      </c>
      <c r="C264">
        <v>0.14384924386989201</v>
      </c>
      <c r="D264">
        <v>0.143807479368039</v>
      </c>
      <c r="E264">
        <v>2.97512000622573E-4</v>
      </c>
      <c r="F264">
        <v>0.149811281731909</v>
      </c>
      <c r="G264">
        <v>3.0993279584453888E-4</v>
      </c>
      <c r="H264">
        <v>0.14772386706398399</v>
      </c>
      <c r="I264">
        <v>3.0561430756623523E-4</v>
      </c>
      <c r="J264" s="121" t="s">
        <v>329</v>
      </c>
      <c r="K264" t="s">
        <v>28</v>
      </c>
      <c r="L264" t="s">
        <v>155</v>
      </c>
      <c r="M264" t="s">
        <v>35</v>
      </c>
      <c r="N264" t="s">
        <v>29</v>
      </c>
      <c r="O264" t="s">
        <v>330</v>
      </c>
      <c r="P264" t="s">
        <v>56</v>
      </c>
    </row>
    <row r="265" spans="1:16" outlineLevel="2" x14ac:dyDescent="0.3">
      <c r="A265">
        <v>24009</v>
      </c>
      <c r="B265" t="s">
        <v>16</v>
      </c>
      <c r="C265">
        <v>1.1676579323594301</v>
      </c>
      <c r="D265">
        <v>1.1673189201368499</v>
      </c>
      <c r="E265">
        <v>2.4149744423632899E-3</v>
      </c>
      <c r="F265">
        <v>1.2178441414162899</v>
      </c>
      <c r="G265">
        <v>2.5195021048381627E-3</v>
      </c>
      <c r="H265">
        <v>1.22896401378167</v>
      </c>
      <c r="I265">
        <v>2.5425071355127163E-3</v>
      </c>
      <c r="J265" s="121" t="s">
        <v>157</v>
      </c>
      <c r="K265" t="s">
        <v>32</v>
      </c>
      <c r="L265" t="s">
        <v>155</v>
      </c>
      <c r="M265" t="s">
        <v>35</v>
      </c>
      <c r="N265" t="s">
        <v>33</v>
      </c>
      <c r="O265" t="s">
        <v>158</v>
      </c>
      <c r="P265" t="s">
        <v>56</v>
      </c>
    </row>
    <row r="266" spans="1:16" outlineLevel="2" x14ac:dyDescent="0.3">
      <c r="A266">
        <v>24009</v>
      </c>
      <c r="B266" t="s">
        <v>16</v>
      </c>
      <c r="C266">
        <v>5.86261652969821E-2</v>
      </c>
      <c r="D266">
        <v>5.8609144056388202E-2</v>
      </c>
      <c r="E266">
        <v>1.21251855464118E-4</v>
      </c>
      <c r="F266">
        <v>8.34882375650082E-2</v>
      </c>
      <c r="G266">
        <v>1.7272225822726267E-4</v>
      </c>
      <c r="H266">
        <v>9.3113320420397494E-2</v>
      </c>
      <c r="I266">
        <v>1.9263483627291692E-4</v>
      </c>
      <c r="J266" s="121" t="s">
        <v>154</v>
      </c>
      <c r="K266" t="s">
        <v>30</v>
      </c>
      <c r="L266" t="s">
        <v>155</v>
      </c>
      <c r="M266" t="s">
        <v>35</v>
      </c>
      <c r="N266" t="s">
        <v>31</v>
      </c>
      <c r="O266" t="s">
        <v>156</v>
      </c>
      <c r="P266" t="s">
        <v>56</v>
      </c>
    </row>
    <row r="267" spans="1:16" outlineLevel="2" x14ac:dyDescent="0.3">
      <c r="A267">
        <v>24009</v>
      </c>
      <c r="B267" t="s">
        <v>16</v>
      </c>
      <c r="C267">
        <v>6.1934185599425602E-2</v>
      </c>
      <c r="D267">
        <v>6.1916203924029599E-2</v>
      </c>
      <c r="E267">
        <v>1.28093571915337E-4</v>
      </c>
      <c r="F267">
        <v>6.1934185599425602E-2</v>
      </c>
      <c r="G267">
        <v>1.2813077279143274E-4</v>
      </c>
      <c r="H267">
        <v>6.1934185599425602E-2</v>
      </c>
      <c r="I267">
        <v>1.2813077279143274E-4</v>
      </c>
      <c r="J267" s="121" t="s">
        <v>333</v>
      </c>
      <c r="K267" t="s">
        <v>334</v>
      </c>
      <c r="L267" t="s">
        <v>155</v>
      </c>
      <c r="M267" t="s">
        <v>35</v>
      </c>
      <c r="N267" t="s">
        <v>171</v>
      </c>
      <c r="O267" t="s">
        <v>159</v>
      </c>
      <c r="P267" t="s">
        <v>56</v>
      </c>
    </row>
    <row r="268" spans="1:16" outlineLevel="2" x14ac:dyDescent="0.3">
      <c r="A268">
        <v>24009</v>
      </c>
      <c r="B268" t="s">
        <v>16</v>
      </c>
      <c r="C268">
        <v>4.5477326999989999E-4</v>
      </c>
      <c r="D268">
        <v>4.5464123330264401E-4</v>
      </c>
      <c r="E268">
        <v>9.4057154384312098E-7</v>
      </c>
      <c r="F268">
        <v>2.9079252360569998E-4</v>
      </c>
      <c r="G268">
        <v>6.0159781566442408E-7</v>
      </c>
      <c r="H268" t="s">
        <v>18</v>
      </c>
      <c r="I268" t="s">
        <v>2148</v>
      </c>
      <c r="J268" s="121" t="s">
        <v>331</v>
      </c>
      <c r="K268" t="s">
        <v>28</v>
      </c>
      <c r="L268" t="s">
        <v>155</v>
      </c>
      <c r="M268" t="s">
        <v>35</v>
      </c>
      <c r="N268" t="s">
        <v>332</v>
      </c>
      <c r="O268" t="s">
        <v>156</v>
      </c>
      <c r="P268" t="s">
        <v>56</v>
      </c>
    </row>
    <row r="269" spans="1:16" outlineLevel="2" x14ac:dyDescent="0.3">
      <c r="A269">
        <v>24009</v>
      </c>
      <c r="B269" t="s">
        <v>16</v>
      </c>
      <c r="C269">
        <v>0.73079123000000001</v>
      </c>
      <c r="D269">
        <v>0.73079122999915203</v>
      </c>
      <c r="E269">
        <v>7.3409944437838901E-4</v>
      </c>
      <c r="F269">
        <v>0.41229000839424701</v>
      </c>
      <c r="G269">
        <v>4.1415640152842184E-4</v>
      </c>
      <c r="H269">
        <v>0.31985465618398601</v>
      </c>
      <c r="I269">
        <v>3.2130260428382158E-4</v>
      </c>
      <c r="J269" s="121" t="s">
        <v>160</v>
      </c>
      <c r="K269" t="s">
        <v>161</v>
      </c>
      <c r="L269" t="s">
        <v>155</v>
      </c>
      <c r="M269" t="s">
        <v>162</v>
      </c>
      <c r="N269" t="s">
        <v>29</v>
      </c>
      <c r="O269" t="s">
        <v>156</v>
      </c>
      <c r="P269" t="s">
        <v>56</v>
      </c>
    </row>
    <row r="270" spans="1:16" outlineLevel="2" x14ac:dyDescent="0.3">
      <c r="A270">
        <v>24009</v>
      </c>
      <c r="B270" t="s">
        <v>16</v>
      </c>
      <c r="C270">
        <v>0.33485110234231402</v>
      </c>
      <c r="D270">
        <v>0.334851102341926</v>
      </c>
      <c r="E270">
        <v>3.3636693776276398E-4</v>
      </c>
      <c r="F270">
        <v>0.31883238392720598</v>
      </c>
      <c r="G270">
        <v>3.2027570430897244E-4</v>
      </c>
      <c r="H270">
        <v>0.31680873995063102</v>
      </c>
      <c r="I270">
        <v>3.1824289951077434E-4</v>
      </c>
      <c r="J270" s="121" t="s">
        <v>168</v>
      </c>
      <c r="K270" t="s">
        <v>169</v>
      </c>
      <c r="L270" t="s">
        <v>155</v>
      </c>
      <c r="M270" t="s">
        <v>162</v>
      </c>
      <c r="N270" t="s">
        <v>33</v>
      </c>
      <c r="O270" t="s">
        <v>156</v>
      </c>
      <c r="P270" t="s">
        <v>56</v>
      </c>
    </row>
    <row r="271" spans="1:16" outlineLevel="2" x14ac:dyDescent="0.3">
      <c r="A271">
        <v>24009</v>
      </c>
      <c r="B271" t="s">
        <v>16</v>
      </c>
      <c r="C271">
        <v>0.62615230028211299</v>
      </c>
      <c r="D271">
        <v>0.62615230028138502</v>
      </c>
      <c r="E271">
        <v>6.2898682532540795E-4</v>
      </c>
      <c r="F271">
        <v>0.54999167121604198</v>
      </c>
      <c r="G271">
        <v>5.5248142517105468E-4</v>
      </c>
      <c r="H271">
        <v>0.54952448780451901</v>
      </c>
      <c r="I271">
        <v>5.5201212686978448E-4</v>
      </c>
      <c r="J271" s="121" t="s">
        <v>166</v>
      </c>
      <c r="K271" t="s">
        <v>167</v>
      </c>
      <c r="L271" t="s">
        <v>155</v>
      </c>
      <c r="M271" t="s">
        <v>162</v>
      </c>
      <c r="N271" t="s">
        <v>31</v>
      </c>
      <c r="O271" t="s">
        <v>156</v>
      </c>
      <c r="P271" t="s">
        <v>56</v>
      </c>
    </row>
    <row r="272" spans="1:16" outlineLevel="2" x14ac:dyDescent="0.3">
      <c r="A272">
        <v>24009</v>
      </c>
      <c r="B272" t="s">
        <v>16</v>
      </c>
      <c r="C272">
        <v>7.6238153043612797</v>
      </c>
      <c r="D272">
        <v>7.6238153043524504</v>
      </c>
      <c r="E272">
        <v>7.6583275075360301E-3</v>
      </c>
      <c r="F272">
        <v>7.6238153043612797</v>
      </c>
      <c r="G272">
        <v>7.6583275075448988E-3</v>
      </c>
      <c r="H272">
        <v>7.6238153043612797</v>
      </c>
      <c r="I272">
        <v>7.6583275075448988E-3</v>
      </c>
      <c r="J272" s="121" t="s">
        <v>170</v>
      </c>
      <c r="K272" t="s">
        <v>164</v>
      </c>
      <c r="L272" t="s">
        <v>155</v>
      </c>
      <c r="M272" t="s">
        <v>162</v>
      </c>
      <c r="N272" t="s">
        <v>171</v>
      </c>
      <c r="O272" t="s">
        <v>172</v>
      </c>
      <c r="P272" t="s">
        <v>56</v>
      </c>
    </row>
    <row r="273" spans="1:16" outlineLevel="2" x14ac:dyDescent="0.3">
      <c r="A273">
        <v>24009</v>
      </c>
      <c r="B273" t="s">
        <v>16</v>
      </c>
      <c r="C273">
        <v>13.0968598729636</v>
      </c>
      <c r="D273">
        <v>13.0968598729484</v>
      </c>
      <c r="E273">
        <v>1.31561479683386E-2</v>
      </c>
      <c r="F273">
        <v>13.0968598729636</v>
      </c>
      <c r="G273">
        <v>1.3156147968353869E-2</v>
      </c>
      <c r="H273">
        <v>13.0968598729636</v>
      </c>
      <c r="I273">
        <v>1.3156147968353869E-2</v>
      </c>
      <c r="J273" s="121" t="s">
        <v>177</v>
      </c>
      <c r="K273" t="s">
        <v>164</v>
      </c>
      <c r="L273" t="s">
        <v>155</v>
      </c>
      <c r="M273" t="s">
        <v>162</v>
      </c>
      <c r="N273" t="s">
        <v>171</v>
      </c>
      <c r="O273" t="s">
        <v>178</v>
      </c>
      <c r="P273" t="s">
        <v>56</v>
      </c>
    </row>
    <row r="274" spans="1:16" outlineLevel="2" x14ac:dyDescent="0.3">
      <c r="A274">
        <v>24009</v>
      </c>
      <c r="B274" t="s">
        <v>16</v>
      </c>
      <c r="C274">
        <v>3.92188317365297</v>
      </c>
      <c r="D274">
        <v>3.9218831736484101</v>
      </c>
      <c r="E274">
        <v>3.9396371227602197E-3</v>
      </c>
      <c r="F274">
        <v>3.92188317365297</v>
      </c>
      <c r="G274">
        <v>3.9396371227648002E-3</v>
      </c>
      <c r="H274">
        <v>3.92188317365297</v>
      </c>
      <c r="I274">
        <v>3.9396371227648002E-3</v>
      </c>
      <c r="J274" s="121" t="s">
        <v>175</v>
      </c>
      <c r="K274" t="s">
        <v>164</v>
      </c>
      <c r="L274" t="s">
        <v>155</v>
      </c>
      <c r="M274" t="s">
        <v>162</v>
      </c>
      <c r="N274" t="s">
        <v>171</v>
      </c>
      <c r="O274" t="s">
        <v>176</v>
      </c>
      <c r="P274" t="s">
        <v>56</v>
      </c>
    </row>
    <row r="275" spans="1:16" outlineLevel="2" x14ac:dyDescent="0.3">
      <c r="A275">
        <v>24009</v>
      </c>
      <c r="B275" t="s">
        <v>16</v>
      </c>
      <c r="C275">
        <v>3.3479491594258399</v>
      </c>
      <c r="D275">
        <v>3.3479491594219599</v>
      </c>
      <c r="E275">
        <v>3.36310497013161E-3</v>
      </c>
      <c r="F275">
        <v>3.3479491594258399</v>
      </c>
      <c r="G275">
        <v>3.3631049701355075E-3</v>
      </c>
      <c r="H275">
        <v>3.3479491594258399</v>
      </c>
      <c r="I275">
        <v>3.3631049701355075E-3</v>
      </c>
      <c r="J275" s="121" t="s">
        <v>173</v>
      </c>
      <c r="K275" t="s">
        <v>164</v>
      </c>
      <c r="L275" t="s">
        <v>155</v>
      </c>
      <c r="M275" t="s">
        <v>162</v>
      </c>
      <c r="N275" t="s">
        <v>171</v>
      </c>
      <c r="O275" t="s">
        <v>174</v>
      </c>
      <c r="P275" t="s">
        <v>56</v>
      </c>
    </row>
    <row r="276" spans="1:16" outlineLevel="2" x14ac:dyDescent="0.3">
      <c r="A276">
        <v>24009</v>
      </c>
      <c r="B276" t="s">
        <v>16</v>
      </c>
      <c r="C276">
        <v>43.258578150936899</v>
      </c>
      <c r="D276">
        <v>43.258578150886599</v>
      </c>
      <c r="E276">
        <v>4.3454405145504998E-2</v>
      </c>
      <c r="F276">
        <v>43.258578150936899</v>
      </c>
      <c r="G276">
        <v>4.3454405145555521E-2</v>
      </c>
      <c r="H276">
        <v>43.258578150936899</v>
      </c>
      <c r="I276">
        <v>4.3454405145555521E-2</v>
      </c>
      <c r="J276" s="121" t="s">
        <v>183</v>
      </c>
      <c r="K276" t="s">
        <v>164</v>
      </c>
      <c r="L276" t="s">
        <v>155</v>
      </c>
      <c r="M276" t="s">
        <v>162</v>
      </c>
      <c r="N276" t="s">
        <v>171</v>
      </c>
      <c r="O276" t="s">
        <v>184</v>
      </c>
      <c r="P276" t="s">
        <v>56</v>
      </c>
    </row>
    <row r="277" spans="1:16" outlineLevel="2" x14ac:dyDescent="0.3">
      <c r="A277">
        <v>24009</v>
      </c>
      <c r="B277" t="s">
        <v>16</v>
      </c>
      <c r="C277">
        <v>12.953881306498401</v>
      </c>
      <c r="D277">
        <v>12.9538813064833</v>
      </c>
      <c r="E277">
        <v>1.30125221530697E-2</v>
      </c>
      <c r="F277">
        <v>12.953881306498401</v>
      </c>
      <c r="G277">
        <v>1.301252215308487E-2</v>
      </c>
      <c r="H277">
        <v>12.953881306498401</v>
      </c>
      <c r="I277">
        <v>1.301252215308487E-2</v>
      </c>
      <c r="J277" s="121" t="s">
        <v>181</v>
      </c>
      <c r="K277" t="s">
        <v>164</v>
      </c>
      <c r="L277" t="s">
        <v>155</v>
      </c>
      <c r="M277" t="s">
        <v>162</v>
      </c>
      <c r="N277" t="s">
        <v>171</v>
      </c>
      <c r="O277" t="s">
        <v>182</v>
      </c>
      <c r="P277" t="s">
        <v>56</v>
      </c>
    </row>
    <row r="278" spans="1:16" outlineLevel="2" x14ac:dyDescent="0.3">
      <c r="A278">
        <v>24009</v>
      </c>
      <c r="B278" t="s">
        <v>16</v>
      </c>
      <c r="C278">
        <v>11.0581891842763</v>
      </c>
      <c r="D278">
        <v>11.058189184263499</v>
      </c>
      <c r="E278">
        <v>1.1108248433698901E-2</v>
      </c>
      <c r="F278">
        <v>11.0581891842763</v>
      </c>
      <c r="G278">
        <v>1.110824843371176E-2</v>
      </c>
      <c r="H278">
        <v>11.0581891842763</v>
      </c>
      <c r="I278">
        <v>1.110824843371176E-2</v>
      </c>
      <c r="J278" s="121" t="s">
        <v>179</v>
      </c>
      <c r="K278" t="s">
        <v>164</v>
      </c>
      <c r="L278" t="s">
        <v>155</v>
      </c>
      <c r="M278" t="s">
        <v>162</v>
      </c>
      <c r="N278" t="s">
        <v>171</v>
      </c>
      <c r="O278" t="s">
        <v>180</v>
      </c>
      <c r="P278" t="s">
        <v>56</v>
      </c>
    </row>
    <row r="279" spans="1:16" outlineLevel="2" x14ac:dyDescent="0.3">
      <c r="A279">
        <v>24009</v>
      </c>
      <c r="B279" t="s">
        <v>16</v>
      </c>
      <c r="C279">
        <v>0.45805877656675997</v>
      </c>
      <c r="D279">
        <v>0.45805877656622901</v>
      </c>
      <c r="E279">
        <v>4.6013236005897898E-4</v>
      </c>
      <c r="F279">
        <v>0.45805877656675997</v>
      </c>
      <c r="G279">
        <v>4.6013236005951235E-4</v>
      </c>
      <c r="H279">
        <v>0.45805877656675997</v>
      </c>
      <c r="I279">
        <v>4.6013236005951235E-4</v>
      </c>
      <c r="J279" s="121" t="s">
        <v>357</v>
      </c>
      <c r="K279" t="s">
        <v>164</v>
      </c>
      <c r="L279" t="s">
        <v>155</v>
      </c>
      <c r="M279" t="s">
        <v>162</v>
      </c>
      <c r="N279" t="s">
        <v>171</v>
      </c>
      <c r="O279" t="s">
        <v>358</v>
      </c>
      <c r="P279" t="s">
        <v>56</v>
      </c>
    </row>
    <row r="280" spans="1:16" outlineLevel="2" x14ac:dyDescent="0.3">
      <c r="A280">
        <v>24009</v>
      </c>
      <c r="B280" t="s">
        <v>16</v>
      </c>
      <c r="C280">
        <v>3.2460272173662101</v>
      </c>
      <c r="D280">
        <v>3.2460272173624301</v>
      </c>
      <c r="E280">
        <v>3.2607216382518202E-3</v>
      </c>
      <c r="F280">
        <v>3.2460272173662101</v>
      </c>
      <c r="G280">
        <v>3.260721638255617E-3</v>
      </c>
      <c r="H280">
        <v>3.2460272173662101</v>
      </c>
      <c r="I280">
        <v>3.260721638255617E-3</v>
      </c>
      <c r="J280" s="121" t="s">
        <v>345</v>
      </c>
      <c r="K280" t="s">
        <v>164</v>
      </c>
      <c r="L280" t="s">
        <v>155</v>
      </c>
      <c r="M280" t="s">
        <v>162</v>
      </c>
      <c r="N280" t="s">
        <v>171</v>
      </c>
      <c r="O280" t="s">
        <v>346</v>
      </c>
      <c r="P280" t="s">
        <v>56</v>
      </c>
    </row>
    <row r="281" spans="1:16" outlineLevel="2" x14ac:dyDescent="0.3">
      <c r="A281">
        <v>24009</v>
      </c>
      <c r="B281" t="s">
        <v>16</v>
      </c>
      <c r="C281">
        <v>18.193946786402901</v>
      </c>
      <c r="D281">
        <v>18.193946786381701</v>
      </c>
      <c r="E281">
        <v>1.8276308853553701E-2</v>
      </c>
      <c r="F281">
        <v>18.193946786402901</v>
      </c>
      <c r="G281">
        <v>1.8276308853574997E-2</v>
      </c>
      <c r="H281">
        <v>18.193946786402901</v>
      </c>
      <c r="I281">
        <v>1.8276308853574997E-2</v>
      </c>
      <c r="J281" s="121" t="s">
        <v>351</v>
      </c>
      <c r="K281" t="s">
        <v>164</v>
      </c>
      <c r="L281" t="s">
        <v>155</v>
      </c>
      <c r="M281" t="s">
        <v>162</v>
      </c>
      <c r="N281" t="s">
        <v>171</v>
      </c>
      <c r="O281" t="s">
        <v>352</v>
      </c>
      <c r="P281" t="s">
        <v>56</v>
      </c>
    </row>
    <row r="282" spans="1:16" outlineLevel="2" x14ac:dyDescent="0.3">
      <c r="A282">
        <v>24009</v>
      </c>
      <c r="B282" t="s">
        <v>16</v>
      </c>
      <c r="C282">
        <v>26.809370000000001</v>
      </c>
      <c r="D282">
        <v>26.809369999968698</v>
      </c>
      <c r="E282">
        <v>2.6930733174144201E-2</v>
      </c>
      <c r="F282">
        <v>26.809370000000001</v>
      </c>
      <c r="G282">
        <v>2.6930733174175648E-2</v>
      </c>
      <c r="H282">
        <v>26.809370000000001</v>
      </c>
      <c r="I282">
        <v>2.6930733174175648E-2</v>
      </c>
      <c r="J282" s="121" t="s">
        <v>355</v>
      </c>
      <c r="K282" t="s">
        <v>164</v>
      </c>
      <c r="L282" t="s">
        <v>155</v>
      </c>
      <c r="M282" t="s">
        <v>162</v>
      </c>
      <c r="N282" t="s">
        <v>171</v>
      </c>
      <c r="O282" t="s">
        <v>356</v>
      </c>
      <c r="P282" t="s">
        <v>56</v>
      </c>
    </row>
    <row r="283" spans="1:16" outlineLevel="2" x14ac:dyDescent="0.3">
      <c r="A283">
        <v>24009</v>
      </c>
      <c r="B283" t="s">
        <v>16</v>
      </c>
      <c r="C283">
        <v>1.8007202546730099</v>
      </c>
      <c r="D283">
        <v>1.80072025467091</v>
      </c>
      <c r="E283">
        <v>1.80887192425169E-3</v>
      </c>
      <c r="F283">
        <v>1.8007202546730099</v>
      </c>
      <c r="G283">
        <v>1.8088719242537992E-3</v>
      </c>
      <c r="H283">
        <v>1.8007202546730099</v>
      </c>
      <c r="I283">
        <v>1.8088719242537992E-3</v>
      </c>
      <c r="J283" s="121" t="s">
        <v>163</v>
      </c>
      <c r="K283" t="s">
        <v>164</v>
      </c>
      <c r="L283" t="s">
        <v>155</v>
      </c>
      <c r="M283" t="s">
        <v>162</v>
      </c>
      <c r="N283" t="s">
        <v>165</v>
      </c>
      <c r="O283" t="s">
        <v>156</v>
      </c>
      <c r="P283" t="s">
        <v>56</v>
      </c>
    </row>
    <row r="284" spans="1:16" outlineLevel="2" x14ac:dyDescent="0.3">
      <c r="A284">
        <v>24009</v>
      </c>
      <c r="B284" t="s">
        <v>16</v>
      </c>
      <c r="C284">
        <v>8.0083238666666008E-3</v>
      </c>
      <c r="D284">
        <v>8.0083238666554604E-3</v>
      </c>
      <c r="E284">
        <v>2.1809160856904701E-5</v>
      </c>
      <c r="F284">
        <v>4.5180508176211002E-3</v>
      </c>
      <c r="G284">
        <v>1.2304059960841692E-5</v>
      </c>
      <c r="H284">
        <v>3.5051045658862998E-3</v>
      </c>
      <c r="I284">
        <v>9.5454917371630609E-6</v>
      </c>
      <c r="J284" s="121" t="s">
        <v>343</v>
      </c>
      <c r="K284" t="s">
        <v>161</v>
      </c>
      <c r="L284" t="s">
        <v>155</v>
      </c>
      <c r="M284" t="s">
        <v>162</v>
      </c>
      <c r="N284" t="s">
        <v>332</v>
      </c>
      <c r="O284" t="s">
        <v>344</v>
      </c>
      <c r="P284" t="s">
        <v>56</v>
      </c>
    </row>
    <row r="285" spans="1:16" outlineLevel="2" x14ac:dyDescent="0.3">
      <c r="A285">
        <v>24009</v>
      </c>
      <c r="B285" t="s">
        <v>16</v>
      </c>
      <c r="C285">
        <v>0.99945550000000005</v>
      </c>
      <c r="D285">
        <v>0.99945549999860095</v>
      </c>
      <c r="E285">
        <v>2.7218287036998899E-3</v>
      </c>
      <c r="F285">
        <v>1.15413582615147</v>
      </c>
      <c r="G285">
        <v>3.1430714219811231E-3</v>
      </c>
      <c r="H285">
        <v>1.2460365063089001</v>
      </c>
      <c r="I285">
        <v>3.3933456054163896E-3</v>
      </c>
      <c r="J285" s="121" t="s">
        <v>51</v>
      </c>
      <c r="K285" t="s">
        <v>52</v>
      </c>
      <c r="L285" t="s">
        <v>37</v>
      </c>
      <c r="M285" t="s">
        <v>53</v>
      </c>
      <c r="N285" t="s">
        <v>54</v>
      </c>
      <c r="O285" t="s">
        <v>55</v>
      </c>
      <c r="P285" t="s">
        <v>56</v>
      </c>
    </row>
    <row r="286" spans="1:16" outlineLevel="2" x14ac:dyDescent="0.3">
      <c r="A286">
        <v>24009</v>
      </c>
      <c r="B286" t="s">
        <v>16</v>
      </c>
      <c r="C286">
        <v>3.8244530000000001</v>
      </c>
      <c r="D286">
        <v>3.8244529999946102</v>
      </c>
      <c r="E286">
        <v>1.0415177015235901E-2</v>
      </c>
      <c r="F286">
        <v>4.4163429214532099</v>
      </c>
      <c r="G286">
        <v>1.2027077672802899E-2</v>
      </c>
      <c r="H286">
        <v>4.7680042329674404</v>
      </c>
      <c r="I286">
        <v>1.298476098302684E-2</v>
      </c>
      <c r="J286" s="121" t="s">
        <v>57</v>
      </c>
      <c r="K286" t="s">
        <v>52</v>
      </c>
      <c r="L286" t="s">
        <v>37</v>
      </c>
      <c r="M286" t="s">
        <v>53</v>
      </c>
      <c r="N286" t="s">
        <v>54</v>
      </c>
      <c r="O286" t="s">
        <v>58</v>
      </c>
      <c r="P286" t="s">
        <v>56</v>
      </c>
    </row>
    <row r="287" spans="1:16" outlineLevel="2" x14ac:dyDescent="0.3">
      <c r="A287">
        <v>24009</v>
      </c>
      <c r="B287" t="s">
        <v>16</v>
      </c>
      <c r="C287">
        <v>0.6991887</v>
      </c>
      <c r="D287">
        <v>0.699188699999022</v>
      </c>
      <c r="E287">
        <v>1.9041086601280499E-3</v>
      </c>
      <c r="F287">
        <v>0.807398356315288</v>
      </c>
      <c r="G287">
        <v>2.1987972666538281E-3</v>
      </c>
      <c r="H287">
        <v>0.871689279811519</v>
      </c>
      <c r="I287">
        <v>2.3738814809681819E-3</v>
      </c>
      <c r="J287" s="121" t="s">
        <v>62</v>
      </c>
      <c r="K287" t="s">
        <v>52</v>
      </c>
      <c r="L287" t="s">
        <v>37</v>
      </c>
      <c r="M287" t="s">
        <v>53</v>
      </c>
      <c r="N287" t="s">
        <v>60</v>
      </c>
      <c r="O287" t="s">
        <v>63</v>
      </c>
      <c r="P287" t="s">
        <v>56</v>
      </c>
    </row>
    <row r="288" spans="1:16" outlineLevel="2" x14ac:dyDescent="0.3">
      <c r="A288">
        <v>24009</v>
      </c>
      <c r="B288" t="s">
        <v>16</v>
      </c>
      <c r="C288">
        <v>0.48180139999999999</v>
      </c>
      <c r="D288">
        <v>0.48180139999932398</v>
      </c>
      <c r="E288">
        <v>1.3120953159022901E-3</v>
      </c>
      <c r="F288">
        <v>0.556367198769666</v>
      </c>
      <c r="G288">
        <v>1.5151612166929807E-3</v>
      </c>
      <c r="H288">
        <v>0.60066919756881298</v>
      </c>
      <c r="I288">
        <v>1.6358093615708312E-3</v>
      </c>
      <c r="J288" s="121" t="s">
        <v>64</v>
      </c>
      <c r="K288" t="s">
        <v>52</v>
      </c>
      <c r="L288" t="s">
        <v>37</v>
      </c>
      <c r="M288" t="s">
        <v>53</v>
      </c>
      <c r="N288" t="s">
        <v>60</v>
      </c>
      <c r="O288" t="s">
        <v>65</v>
      </c>
      <c r="P288" t="s">
        <v>56</v>
      </c>
    </row>
    <row r="289" spans="1:16" outlineLevel="2" x14ac:dyDescent="0.3">
      <c r="A289">
        <v>24009</v>
      </c>
      <c r="B289" t="s">
        <v>16</v>
      </c>
      <c r="C289">
        <v>2.354233E-2</v>
      </c>
      <c r="D289">
        <v>2.3542329999966999E-2</v>
      </c>
      <c r="E289">
        <v>6.4113099128450498E-5</v>
      </c>
      <c r="F289">
        <v>2.7185849178958499E-2</v>
      </c>
      <c r="G289">
        <v>7.4035536979734555E-5</v>
      </c>
      <c r="H289">
        <v>2.9350584016568201E-2</v>
      </c>
      <c r="I289">
        <v>7.9930784358845942E-5</v>
      </c>
      <c r="J289" s="121" t="s">
        <v>59</v>
      </c>
      <c r="K289" t="s">
        <v>52</v>
      </c>
      <c r="L289" t="s">
        <v>37</v>
      </c>
      <c r="M289" t="s">
        <v>53</v>
      </c>
      <c r="N289" t="s">
        <v>60</v>
      </c>
      <c r="O289" t="s">
        <v>61</v>
      </c>
      <c r="P289" t="s">
        <v>56</v>
      </c>
    </row>
    <row r="290" spans="1:16" outlineLevel="2" x14ac:dyDescent="0.3">
      <c r="A290">
        <v>24009</v>
      </c>
      <c r="B290" t="s">
        <v>16</v>
      </c>
      <c r="C290">
        <v>58.040077160000003</v>
      </c>
      <c r="D290">
        <v>58.040077159953498</v>
      </c>
      <c r="E290">
        <v>0.159864913831086</v>
      </c>
      <c r="F290">
        <v>67.022626222930199</v>
      </c>
      <c r="G290">
        <v>0.1846063425507411</v>
      </c>
      <c r="H290">
        <v>72.359454693426002</v>
      </c>
      <c r="I290">
        <v>0.19930604085086276</v>
      </c>
      <c r="J290" s="121" t="s">
        <v>141</v>
      </c>
      <c r="K290" t="s">
        <v>142</v>
      </c>
      <c r="L290" t="s">
        <v>101</v>
      </c>
      <c r="M290" t="s">
        <v>139</v>
      </c>
      <c r="N290" t="s">
        <v>143</v>
      </c>
      <c r="O290" t="s">
        <v>104</v>
      </c>
      <c r="P290" t="s">
        <v>56</v>
      </c>
    </row>
    <row r="291" spans="1:16" outlineLevel="2" x14ac:dyDescent="0.3">
      <c r="A291">
        <v>24009</v>
      </c>
      <c r="B291" t="s">
        <v>16</v>
      </c>
      <c r="C291">
        <v>4.126122627</v>
      </c>
      <c r="D291">
        <v>4.1261226269942197</v>
      </c>
      <c r="E291">
        <v>1.12367173937751E-2</v>
      </c>
      <c r="F291">
        <v>4.7647003262425702</v>
      </c>
      <c r="G291">
        <v>1.2975763415693264E-2</v>
      </c>
      <c r="H291">
        <v>5.1441003854090397</v>
      </c>
      <c r="I291">
        <v>1.4008987977693453E-2</v>
      </c>
      <c r="J291" s="121" t="s">
        <v>144</v>
      </c>
      <c r="K291" t="s">
        <v>24</v>
      </c>
      <c r="L291" t="s">
        <v>101</v>
      </c>
      <c r="M291" t="s">
        <v>139</v>
      </c>
      <c r="N291" t="s">
        <v>145</v>
      </c>
      <c r="O291" t="s">
        <v>104</v>
      </c>
      <c r="P291" t="s">
        <v>56</v>
      </c>
    </row>
    <row r="292" spans="1:16" outlineLevel="2" x14ac:dyDescent="0.3">
      <c r="A292">
        <v>24009</v>
      </c>
      <c r="B292" t="s">
        <v>16</v>
      </c>
      <c r="C292">
        <v>12.18299099</v>
      </c>
      <c r="D292">
        <v>12.182990989982899</v>
      </c>
      <c r="E292">
        <v>3.3178080038079802E-2</v>
      </c>
      <c r="F292">
        <v>13.5429404321006</v>
      </c>
      <c r="G292">
        <v>3.6881646056918863E-2</v>
      </c>
      <c r="H292">
        <v>13.8475270467102</v>
      </c>
      <c r="I292">
        <v>3.7711130301498377E-2</v>
      </c>
      <c r="J292" s="121" t="s">
        <v>150</v>
      </c>
      <c r="K292" t="s">
        <v>24</v>
      </c>
      <c r="L292" t="s">
        <v>101</v>
      </c>
      <c r="M292" t="s">
        <v>139</v>
      </c>
      <c r="N292" t="s">
        <v>151</v>
      </c>
      <c r="O292" t="s">
        <v>104</v>
      </c>
      <c r="P292" t="s">
        <v>56</v>
      </c>
    </row>
    <row r="293" spans="1:16" outlineLevel="2" x14ac:dyDescent="0.3">
      <c r="A293">
        <v>24009</v>
      </c>
      <c r="B293" t="s">
        <v>16</v>
      </c>
      <c r="C293">
        <v>0.44365338599999998</v>
      </c>
      <c r="D293">
        <v>0.44365338599964199</v>
      </c>
      <c r="E293">
        <v>1.2299106952752101E-3</v>
      </c>
      <c r="F293">
        <v>0.40577785986820802</v>
      </c>
      <c r="G293">
        <v>1.1249109000561021E-3</v>
      </c>
      <c r="H293">
        <v>0.40886606545651499</v>
      </c>
      <c r="I293">
        <v>1.1334721264597038E-3</v>
      </c>
      <c r="J293" s="121" t="s">
        <v>315</v>
      </c>
      <c r="K293" t="s">
        <v>24</v>
      </c>
      <c r="L293" t="s">
        <v>101</v>
      </c>
      <c r="M293" t="s">
        <v>139</v>
      </c>
      <c r="N293" t="s">
        <v>316</v>
      </c>
      <c r="O293" t="s">
        <v>104</v>
      </c>
      <c r="P293" t="s">
        <v>56</v>
      </c>
    </row>
    <row r="294" spans="1:16" outlineLevel="2" x14ac:dyDescent="0.3">
      <c r="A294">
        <v>24009</v>
      </c>
      <c r="B294" t="s">
        <v>16</v>
      </c>
      <c r="C294">
        <v>2.2259559059999998</v>
      </c>
      <c r="D294">
        <v>2.2259559059981999</v>
      </c>
      <c r="E294">
        <v>6.0728938925935904E-3</v>
      </c>
      <c r="F294">
        <v>2.2460212945713698</v>
      </c>
      <c r="G294">
        <v>6.1276366551928684E-3</v>
      </c>
      <c r="H294">
        <v>2.3965799401040302</v>
      </c>
      <c r="I294">
        <v>6.538393524396187E-3</v>
      </c>
      <c r="J294" s="121" t="s">
        <v>152</v>
      </c>
      <c r="K294" t="s">
        <v>24</v>
      </c>
      <c r="L294" t="s">
        <v>101</v>
      </c>
      <c r="M294" t="s">
        <v>139</v>
      </c>
      <c r="N294" t="s">
        <v>153</v>
      </c>
      <c r="O294" t="s">
        <v>104</v>
      </c>
      <c r="P294" t="s">
        <v>56</v>
      </c>
    </row>
    <row r="295" spans="1:16" outlineLevel="2" x14ac:dyDescent="0.3">
      <c r="A295">
        <v>24009</v>
      </c>
      <c r="B295" t="s">
        <v>16</v>
      </c>
      <c r="C295">
        <v>2.7708680000000001</v>
      </c>
      <c r="D295" t="s">
        <v>2147</v>
      </c>
      <c r="E295" t="s">
        <v>2147</v>
      </c>
      <c r="F295">
        <v>2.7708680000000001</v>
      </c>
      <c r="G295" t="s">
        <v>2148</v>
      </c>
      <c r="H295">
        <v>2.7708680000000001</v>
      </c>
      <c r="I295" t="s">
        <v>2148</v>
      </c>
      <c r="J295" s="121" t="s">
        <v>235</v>
      </c>
      <c r="K295" t="s">
        <v>236</v>
      </c>
      <c r="L295" t="s">
        <v>68</v>
      </c>
      <c r="M295" t="s">
        <v>237</v>
      </c>
      <c r="N295" t="s">
        <v>238</v>
      </c>
      <c r="O295" t="s">
        <v>239</v>
      </c>
      <c r="P295" t="s">
        <v>56</v>
      </c>
    </row>
    <row r="296" spans="1:16" outlineLevel="2" x14ac:dyDescent="0.3">
      <c r="A296">
        <v>24009</v>
      </c>
      <c r="B296" t="s">
        <v>16</v>
      </c>
      <c r="C296">
        <v>1.1637649999999999</v>
      </c>
      <c r="D296" t="s">
        <v>2147</v>
      </c>
      <c r="E296" t="s">
        <v>2147</v>
      </c>
      <c r="F296">
        <v>1.1637649999999999</v>
      </c>
      <c r="G296" t="s">
        <v>2148</v>
      </c>
      <c r="H296">
        <v>1.1637649999999999</v>
      </c>
      <c r="I296" t="s">
        <v>2148</v>
      </c>
      <c r="J296" s="121" t="s">
        <v>240</v>
      </c>
      <c r="K296" t="s">
        <v>236</v>
      </c>
      <c r="L296" t="s">
        <v>68</v>
      </c>
      <c r="M296" t="s">
        <v>237</v>
      </c>
      <c r="N296" t="s">
        <v>238</v>
      </c>
      <c r="O296" t="s">
        <v>241</v>
      </c>
      <c r="P296" t="s">
        <v>56</v>
      </c>
    </row>
    <row r="297" spans="1:16" outlineLevel="2" x14ac:dyDescent="0.3">
      <c r="A297">
        <v>24009</v>
      </c>
      <c r="B297" t="s">
        <v>16</v>
      </c>
      <c r="C297">
        <v>1.5604100000000001</v>
      </c>
      <c r="D297" t="s">
        <v>2147</v>
      </c>
      <c r="E297" t="s">
        <v>2147</v>
      </c>
      <c r="F297">
        <v>1.8019062224231299</v>
      </c>
      <c r="G297" t="s">
        <v>2148</v>
      </c>
      <c r="H297">
        <v>1.9453870880789299</v>
      </c>
      <c r="I297" t="s">
        <v>2148</v>
      </c>
      <c r="J297" s="121" t="s">
        <v>72</v>
      </c>
      <c r="K297" t="s">
        <v>67</v>
      </c>
      <c r="L297" t="s">
        <v>68</v>
      </c>
      <c r="M297" t="s">
        <v>69</v>
      </c>
      <c r="N297" t="s">
        <v>73</v>
      </c>
      <c r="O297" t="s">
        <v>74</v>
      </c>
      <c r="P297" t="s">
        <v>56</v>
      </c>
    </row>
    <row r="298" spans="1:16" outlineLevel="2" x14ac:dyDescent="0.3">
      <c r="A298">
        <v>24009</v>
      </c>
      <c r="B298" t="s">
        <v>16</v>
      </c>
      <c r="C298">
        <v>5.8352573070230996E-3</v>
      </c>
      <c r="D298" t="s">
        <v>2147</v>
      </c>
      <c r="E298" t="s">
        <v>2147</v>
      </c>
      <c r="F298">
        <v>6.7383485436294998E-3</v>
      </c>
      <c r="G298" t="s">
        <v>2148</v>
      </c>
      <c r="H298">
        <v>7.2749048139277E-3</v>
      </c>
      <c r="I298" t="s">
        <v>2148</v>
      </c>
      <c r="J298" s="121" t="s">
        <v>66</v>
      </c>
      <c r="K298" t="s">
        <v>67</v>
      </c>
      <c r="L298" t="s">
        <v>68</v>
      </c>
      <c r="M298" t="s">
        <v>69</v>
      </c>
      <c r="N298" t="s">
        <v>70</v>
      </c>
      <c r="O298" t="s">
        <v>71</v>
      </c>
      <c r="P298" t="s">
        <v>56</v>
      </c>
    </row>
    <row r="299" spans="1:16" outlineLevel="2" x14ac:dyDescent="0.3">
      <c r="A299">
        <v>24009</v>
      </c>
      <c r="B299" t="s">
        <v>16</v>
      </c>
      <c r="C299">
        <v>2.8197909999999999</v>
      </c>
      <c r="D299" t="s">
        <v>2147</v>
      </c>
      <c r="E299" t="s">
        <v>2147</v>
      </c>
      <c r="F299">
        <v>2.8197909999999999</v>
      </c>
      <c r="G299" t="s">
        <v>2148</v>
      </c>
      <c r="H299">
        <v>2.8197909999999999</v>
      </c>
      <c r="I299" t="s">
        <v>2148</v>
      </c>
      <c r="J299" s="121" t="s">
        <v>272</v>
      </c>
      <c r="K299" t="s">
        <v>269</v>
      </c>
      <c r="L299" t="s">
        <v>68</v>
      </c>
      <c r="M299" t="s">
        <v>270</v>
      </c>
      <c r="N299" t="s">
        <v>271</v>
      </c>
      <c r="O299" t="s">
        <v>267</v>
      </c>
      <c r="P299" t="s">
        <v>56</v>
      </c>
    </row>
    <row r="300" spans="1:16" outlineLevel="2" x14ac:dyDescent="0.3">
      <c r="A300">
        <v>24009</v>
      </c>
      <c r="B300" t="s">
        <v>16</v>
      </c>
      <c r="C300">
        <v>28.353681999999999</v>
      </c>
      <c r="D300" t="s">
        <v>2147</v>
      </c>
      <c r="E300" t="s">
        <v>2147</v>
      </c>
      <c r="F300">
        <v>28.353681999999999</v>
      </c>
      <c r="G300" t="s">
        <v>2148</v>
      </c>
      <c r="H300">
        <v>28.353681999999999</v>
      </c>
      <c r="I300" t="s">
        <v>2148</v>
      </c>
      <c r="J300" s="121" t="s">
        <v>268</v>
      </c>
      <c r="K300" t="s">
        <v>269</v>
      </c>
      <c r="L300" t="s">
        <v>68</v>
      </c>
      <c r="M300" t="s">
        <v>270</v>
      </c>
      <c r="N300" t="s">
        <v>271</v>
      </c>
      <c r="O300" t="s">
        <v>266</v>
      </c>
      <c r="P300" t="s">
        <v>56</v>
      </c>
    </row>
    <row r="301" spans="1:16" outlineLevel="2" x14ac:dyDescent="0.3">
      <c r="A301">
        <v>24009</v>
      </c>
      <c r="B301" t="s">
        <v>16</v>
      </c>
      <c r="C301">
        <v>5.5473685579999996</v>
      </c>
      <c r="D301">
        <v>5.5473685579955596</v>
      </c>
      <c r="E301">
        <v>1.5134433051902501E-2</v>
      </c>
      <c r="F301">
        <v>5.5973740883722902</v>
      </c>
      <c r="G301">
        <v>1.5270859060702783E-2</v>
      </c>
      <c r="H301">
        <v>5.9725856072131203</v>
      </c>
      <c r="I301">
        <v>1.6294518035734191E-2</v>
      </c>
      <c r="J301" s="121" t="s">
        <v>321</v>
      </c>
      <c r="K301" t="s">
        <v>24</v>
      </c>
      <c r="L301" t="s">
        <v>101</v>
      </c>
      <c r="M301" t="s">
        <v>139</v>
      </c>
      <c r="N301" t="s">
        <v>322</v>
      </c>
      <c r="O301" t="s">
        <v>104</v>
      </c>
      <c r="P301" t="s">
        <v>56</v>
      </c>
    </row>
    <row r="302" spans="1:16" outlineLevel="2" x14ac:dyDescent="0.3">
      <c r="A302">
        <v>24009</v>
      </c>
      <c r="B302" t="s">
        <v>16</v>
      </c>
      <c r="C302">
        <v>6.8139134000000004E-2</v>
      </c>
      <c r="D302">
        <v>6.8139133999945201E-2</v>
      </c>
      <c r="E302">
        <v>1.86344239742861E-4</v>
      </c>
      <c r="F302">
        <v>6.768492440078E-2</v>
      </c>
      <c r="G302">
        <v>1.8510208508852659E-4</v>
      </c>
      <c r="H302">
        <v>7.2527209916140201E-2</v>
      </c>
      <c r="I302">
        <v>1.9834457820530716E-4</v>
      </c>
      <c r="J302" s="121" t="s">
        <v>317</v>
      </c>
      <c r="K302" t="s">
        <v>24</v>
      </c>
      <c r="L302" t="s">
        <v>101</v>
      </c>
      <c r="M302" t="s">
        <v>139</v>
      </c>
      <c r="N302" t="s">
        <v>318</v>
      </c>
      <c r="O302" t="s">
        <v>104</v>
      </c>
      <c r="P302" t="s">
        <v>56</v>
      </c>
    </row>
    <row r="303" spans="1:16" outlineLevel="2" x14ac:dyDescent="0.3">
      <c r="A303">
        <v>24009</v>
      </c>
      <c r="B303" t="s">
        <v>16</v>
      </c>
      <c r="C303">
        <v>0.117771243</v>
      </c>
      <c r="D303">
        <v>0.117771242999905</v>
      </c>
      <c r="E303">
        <v>3.29010845884827E-4</v>
      </c>
      <c r="F303">
        <v>0.119484071987914</v>
      </c>
      <c r="G303">
        <v>3.3379587913951841E-4</v>
      </c>
      <c r="H303">
        <v>0.12579581972224699</v>
      </c>
      <c r="I303">
        <v>3.514286510130921E-4</v>
      </c>
      <c r="J303" s="121" t="s">
        <v>325</v>
      </c>
      <c r="K303" t="s">
        <v>24</v>
      </c>
      <c r="L303" t="s">
        <v>101</v>
      </c>
      <c r="M303" t="s">
        <v>139</v>
      </c>
      <c r="N303" t="s">
        <v>326</v>
      </c>
      <c r="O303" t="s">
        <v>104</v>
      </c>
      <c r="P303" t="s">
        <v>56</v>
      </c>
    </row>
    <row r="304" spans="1:16" outlineLevel="2" x14ac:dyDescent="0.3">
      <c r="A304">
        <v>24009</v>
      </c>
      <c r="B304" t="s">
        <v>16</v>
      </c>
      <c r="C304">
        <v>0.55078970599999999</v>
      </c>
      <c r="D304">
        <v>0.55078970599955601</v>
      </c>
      <c r="E304">
        <v>1.5062781546763401E-3</v>
      </c>
      <c r="F304">
        <v>0.55880022325913403</v>
      </c>
      <c r="G304">
        <v>1.5281850041042231E-3</v>
      </c>
      <c r="H304">
        <v>0.58831885268329298</v>
      </c>
      <c r="I304">
        <v>1.6089113978136084E-3</v>
      </c>
      <c r="J304" s="121" t="s">
        <v>319</v>
      </c>
      <c r="K304" t="s">
        <v>24</v>
      </c>
      <c r="L304" t="s">
        <v>101</v>
      </c>
      <c r="M304" t="s">
        <v>139</v>
      </c>
      <c r="N304" t="s">
        <v>320</v>
      </c>
      <c r="O304" t="s">
        <v>104</v>
      </c>
      <c r="P304" t="s">
        <v>56</v>
      </c>
    </row>
    <row r="305" spans="1:16" outlineLevel="2" x14ac:dyDescent="0.3">
      <c r="A305">
        <v>24009</v>
      </c>
      <c r="B305" t="s">
        <v>16</v>
      </c>
      <c r="C305">
        <v>0.25077069299999999</v>
      </c>
      <c r="D305">
        <v>0.25077069299979798</v>
      </c>
      <c r="E305">
        <v>6.8822705066780504E-4</v>
      </c>
      <c r="F305">
        <v>0.24133106602332499</v>
      </c>
      <c r="G305">
        <v>6.6232048815961157E-4</v>
      </c>
      <c r="H305">
        <v>0.26610385562005801</v>
      </c>
      <c r="I305">
        <v>7.3030811349582812E-4</v>
      </c>
      <c r="J305" s="121" t="s">
        <v>323</v>
      </c>
      <c r="K305" t="s">
        <v>24</v>
      </c>
      <c r="L305" t="s">
        <v>101</v>
      </c>
      <c r="M305" t="s">
        <v>139</v>
      </c>
      <c r="N305" t="s">
        <v>324</v>
      </c>
      <c r="O305" t="s">
        <v>104</v>
      </c>
      <c r="P305" t="s">
        <v>56</v>
      </c>
    </row>
    <row r="306" spans="1:16" outlineLevel="2" x14ac:dyDescent="0.3">
      <c r="A306">
        <v>24009</v>
      </c>
      <c r="B306" t="s">
        <v>16</v>
      </c>
      <c r="C306">
        <v>16.096970599999999</v>
      </c>
      <c r="D306">
        <v>16.096970599987099</v>
      </c>
      <c r="E306">
        <v>4.41772938782935E-2</v>
      </c>
      <c r="F306">
        <v>18.588211743261201</v>
      </c>
      <c r="G306">
        <v>5.1014374894531679E-2</v>
      </c>
      <c r="H306">
        <v>20.068340219830802</v>
      </c>
      <c r="I306">
        <v>5.5076510082074266E-2</v>
      </c>
      <c r="J306" s="121" t="s">
        <v>146</v>
      </c>
      <c r="K306" t="s">
        <v>24</v>
      </c>
      <c r="L306" t="s">
        <v>101</v>
      </c>
      <c r="M306" t="s">
        <v>139</v>
      </c>
      <c r="N306" t="s">
        <v>147</v>
      </c>
      <c r="O306" t="s">
        <v>104</v>
      </c>
      <c r="P306" t="s">
        <v>56</v>
      </c>
    </row>
    <row r="307" spans="1:16" outlineLevel="2" x14ac:dyDescent="0.3">
      <c r="A307">
        <v>24009</v>
      </c>
      <c r="B307" t="s">
        <v>16</v>
      </c>
      <c r="C307">
        <v>10.14842769</v>
      </c>
      <c r="D307">
        <v>10.1484276899918</v>
      </c>
      <c r="E307">
        <v>2.78518289934469E-2</v>
      </c>
      <c r="F307">
        <v>11.719044996137001</v>
      </c>
      <c r="G307">
        <v>3.2162306040846515E-2</v>
      </c>
      <c r="H307">
        <v>12.6522005065519</v>
      </c>
      <c r="I307">
        <v>3.4723302531563929E-2</v>
      </c>
      <c r="J307" s="121" t="s">
        <v>148</v>
      </c>
      <c r="K307" t="s">
        <v>24</v>
      </c>
      <c r="L307" t="s">
        <v>101</v>
      </c>
      <c r="M307" t="s">
        <v>139</v>
      </c>
      <c r="N307" t="s">
        <v>149</v>
      </c>
      <c r="O307" t="s">
        <v>104</v>
      </c>
      <c r="P307" t="s">
        <v>56</v>
      </c>
    </row>
    <row r="308" spans="1:16" outlineLevel="2" x14ac:dyDescent="0.3">
      <c r="A308">
        <v>24009</v>
      </c>
      <c r="B308" t="s">
        <v>16</v>
      </c>
      <c r="C308">
        <v>4.864353565</v>
      </c>
      <c r="D308">
        <v>4.8643535649961196</v>
      </c>
      <c r="E308">
        <v>1.3302843956167701E-2</v>
      </c>
      <c r="F308">
        <v>4.6812473072992402</v>
      </c>
      <c r="G308">
        <v>1.2802092121213169E-2</v>
      </c>
      <c r="H308">
        <v>5.1617803630094601</v>
      </c>
      <c r="I308">
        <v>1.4116235135383357E-2</v>
      </c>
      <c r="J308" s="121" t="s">
        <v>100</v>
      </c>
      <c r="K308" t="s">
        <v>23</v>
      </c>
      <c r="L308" t="s">
        <v>101</v>
      </c>
      <c r="M308" t="s">
        <v>102</v>
      </c>
      <c r="N308" t="s">
        <v>103</v>
      </c>
      <c r="O308" t="s">
        <v>104</v>
      </c>
      <c r="P308" t="s">
        <v>56</v>
      </c>
    </row>
    <row r="309" spans="1:16" outlineLevel="2" x14ac:dyDescent="0.3">
      <c r="A309">
        <v>24009</v>
      </c>
      <c r="B309" t="s">
        <v>16</v>
      </c>
      <c r="C309">
        <v>0.20059376100000001</v>
      </c>
      <c r="D309">
        <v>0.200593760999839</v>
      </c>
      <c r="E309">
        <v>5.5251312345633904E-4</v>
      </c>
      <c r="F309">
        <v>0.23163857327571499</v>
      </c>
      <c r="G309">
        <v>6.380225935024872E-4</v>
      </c>
      <c r="H309">
        <v>0.25008331951127599</v>
      </c>
      <c r="I309">
        <v>6.8882658811913707E-4</v>
      </c>
      <c r="J309" s="121" t="s">
        <v>105</v>
      </c>
      <c r="K309" t="s">
        <v>106</v>
      </c>
      <c r="L309" t="s">
        <v>101</v>
      </c>
      <c r="M309" t="s">
        <v>107</v>
      </c>
      <c r="N309" t="s">
        <v>108</v>
      </c>
      <c r="O309" t="s">
        <v>104</v>
      </c>
      <c r="P309" t="s">
        <v>56</v>
      </c>
    </row>
    <row r="310" spans="1:16" outlineLevel="2" x14ac:dyDescent="0.3">
      <c r="A310">
        <v>24009</v>
      </c>
      <c r="B310" t="s">
        <v>16</v>
      </c>
      <c r="C310">
        <v>19.750436709999999</v>
      </c>
      <c r="D310">
        <v>19.750436709984101</v>
      </c>
      <c r="E310">
        <v>5.4012722165128202E-2</v>
      </c>
      <c r="F310">
        <v>22.807105057852201</v>
      </c>
      <c r="G310">
        <v>6.2371979261498199E-2</v>
      </c>
      <c r="H310">
        <v>24.623172473615298</v>
      </c>
      <c r="I310">
        <v>6.7338489430418591E-2</v>
      </c>
      <c r="J310" s="121" t="s">
        <v>109</v>
      </c>
      <c r="K310" t="s">
        <v>26</v>
      </c>
      <c r="L310" t="s">
        <v>101</v>
      </c>
      <c r="M310" t="s">
        <v>110</v>
      </c>
      <c r="N310" t="s">
        <v>108</v>
      </c>
      <c r="O310" t="s">
        <v>104</v>
      </c>
      <c r="P310" t="s">
        <v>56</v>
      </c>
    </row>
    <row r="311" spans="1:16" outlineLevel="2" x14ac:dyDescent="0.3">
      <c r="A311">
        <v>24009</v>
      </c>
      <c r="B311" t="s">
        <v>16</v>
      </c>
      <c r="C311">
        <v>1.86144</v>
      </c>
      <c r="D311">
        <v>1.8614399999973801</v>
      </c>
      <c r="E311">
        <v>5.0692810457445298E-3</v>
      </c>
      <c r="F311">
        <v>2.1495250085985802</v>
      </c>
      <c r="G311">
        <v>5.8538262761399602E-3</v>
      </c>
      <c r="H311">
        <v>2.3206858077259498</v>
      </c>
      <c r="I311">
        <v>6.3199504567700545E-3</v>
      </c>
      <c r="J311" s="121" t="s">
        <v>133</v>
      </c>
      <c r="K311" t="s">
        <v>112</v>
      </c>
      <c r="L311" t="s">
        <v>101</v>
      </c>
      <c r="M311" t="s">
        <v>121</v>
      </c>
      <c r="N311" t="s">
        <v>134</v>
      </c>
      <c r="O311" t="s">
        <v>135</v>
      </c>
      <c r="P311" t="s">
        <v>56</v>
      </c>
    </row>
    <row r="312" spans="1:16" outlineLevel="2" x14ac:dyDescent="0.3">
      <c r="A312">
        <v>24009</v>
      </c>
      <c r="B312" t="s">
        <v>16</v>
      </c>
      <c r="C312">
        <v>129.27778620000001</v>
      </c>
      <c r="D312">
        <v>129.27778619981899</v>
      </c>
      <c r="E312">
        <v>0.35206368790800402</v>
      </c>
      <c r="F312">
        <v>149.28541048497999</v>
      </c>
      <c r="G312">
        <v>0.4065506821486386</v>
      </c>
      <c r="H312">
        <v>161.17259954044701</v>
      </c>
      <c r="I312">
        <v>0.43892320136287344</v>
      </c>
      <c r="J312" s="121" t="s">
        <v>131</v>
      </c>
      <c r="K312" t="s">
        <v>112</v>
      </c>
      <c r="L312" t="s">
        <v>101</v>
      </c>
      <c r="M312" t="s">
        <v>121</v>
      </c>
      <c r="N312" t="s">
        <v>132</v>
      </c>
      <c r="O312" t="s">
        <v>104</v>
      </c>
      <c r="P312" t="s">
        <v>56</v>
      </c>
    </row>
    <row r="313" spans="1:16" outlineLevel="2" x14ac:dyDescent="0.3">
      <c r="A313">
        <v>24009</v>
      </c>
      <c r="B313" t="s">
        <v>16</v>
      </c>
      <c r="C313">
        <v>80.334236779999998</v>
      </c>
      <c r="D313">
        <v>80.334236779887405</v>
      </c>
      <c r="E313">
        <v>0.21877515462932301</v>
      </c>
      <c r="F313">
        <v>92.767132437945804</v>
      </c>
      <c r="G313">
        <v>0.2526338029355823</v>
      </c>
      <c r="H313">
        <v>100.15392554680299</v>
      </c>
      <c r="I313">
        <v>0.2727503419030583</v>
      </c>
      <c r="J313" s="121" t="s">
        <v>129</v>
      </c>
      <c r="K313" t="s">
        <v>112</v>
      </c>
      <c r="L313" t="s">
        <v>101</v>
      </c>
      <c r="M313" t="s">
        <v>121</v>
      </c>
      <c r="N313" t="s">
        <v>130</v>
      </c>
      <c r="O313" t="s">
        <v>104</v>
      </c>
      <c r="P313" t="s">
        <v>56</v>
      </c>
    </row>
    <row r="314" spans="1:16" outlineLevel="2" x14ac:dyDescent="0.3">
      <c r="A314">
        <v>24009</v>
      </c>
      <c r="B314" t="s">
        <v>16</v>
      </c>
      <c r="C314">
        <v>3.322949763</v>
      </c>
      <c r="D314">
        <v>3.32294976299533</v>
      </c>
      <c r="E314">
        <v>9.0494274591376399E-3</v>
      </c>
      <c r="F314">
        <v>3.8372247388501499</v>
      </c>
      <c r="G314">
        <v>1.0449958439134431E-2</v>
      </c>
      <c r="H314">
        <v>4.1427724529291297</v>
      </c>
      <c r="I314">
        <v>1.1282060056996579E-2</v>
      </c>
      <c r="J314" s="121" t="s">
        <v>123</v>
      </c>
      <c r="K314" t="s">
        <v>112</v>
      </c>
      <c r="L314" t="s">
        <v>101</v>
      </c>
      <c r="M314" t="s">
        <v>121</v>
      </c>
      <c r="N314" t="s">
        <v>124</v>
      </c>
      <c r="O314" t="s">
        <v>104</v>
      </c>
      <c r="P314" t="s">
        <v>56</v>
      </c>
    </row>
    <row r="315" spans="1:16" outlineLevel="2" x14ac:dyDescent="0.3">
      <c r="A315">
        <v>24009</v>
      </c>
      <c r="B315" t="s">
        <v>16</v>
      </c>
      <c r="C315">
        <v>61.634506819999999</v>
      </c>
      <c r="D315">
        <v>61.634506819913497</v>
      </c>
      <c r="E315">
        <v>0.16784996410651801</v>
      </c>
      <c r="F315">
        <v>71.173346335218795</v>
      </c>
      <c r="G315">
        <v>0.1938271959020117</v>
      </c>
      <c r="H315">
        <v>76.840685299210307</v>
      </c>
      <c r="I315">
        <v>0.20926112554251144</v>
      </c>
      <c r="J315" s="121" t="s">
        <v>125</v>
      </c>
      <c r="K315" t="s">
        <v>112</v>
      </c>
      <c r="L315" t="s">
        <v>101</v>
      </c>
      <c r="M315" t="s">
        <v>121</v>
      </c>
      <c r="N315" t="s">
        <v>126</v>
      </c>
      <c r="O315" t="s">
        <v>104</v>
      </c>
      <c r="P315" t="s">
        <v>56</v>
      </c>
    </row>
    <row r="316" spans="1:16" outlineLevel="2" x14ac:dyDescent="0.3">
      <c r="A316">
        <v>24009</v>
      </c>
      <c r="B316" t="s">
        <v>16</v>
      </c>
      <c r="C316">
        <v>73.105358260000003</v>
      </c>
      <c r="D316">
        <v>73.105358259897898</v>
      </c>
      <c r="E316">
        <v>0.19908866628512301</v>
      </c>
      <c r="F316">
        <v>84.419479458069404</v>
      </c>
      <c r="G316">
        <v>0.22990054318646122</v>
      </c>
      <c r="H316">
        <v>91.141571784587597</v>
      </c>
      <c r="I316">
        <v>0.24820689483819905</v>
      </c>
      <c r="J316" s="121" t="s">
        <v>120</v>
      </c>
      <c r="K316" t="s">
        <v>112</v>
      </c>
      <c r="L316" t="s">
        <v>101</v>
      </c>
      <c r="M316" t="s">
        <v>121</v>
      </c>
      <c r="N316" t="s">
        <v>122</v>
      </c>
      <c r="O316" t="s">
        <v>104</v>
      </c>
      <c r="P316" t="s">
        <v>56</v>
      </c>
    </row>
    <row r="317" spans="1:16" outlineLevel="2" x14ac:dyDescent="0.3">
      <c r="A317">
        <v>24009</v>
      </c>
      <c r="B317" t="s">
        <v>16</v>
      </c>
      <c r="C317">
        <v>4.532857946</v>
      </c>
      <c r="D317">
        <v>4.5328579459936797</v>
      </c>
      <c r="E317">
        <v>1.2344384384514301E-2</v>
      </c>
      <c r="F317">
        <v>5.2343838723524696</v>
      </c>
      <c r="G317">
        <v>1.4254858040175481E-2</v>
      </c>
      <c r="H317">
        <v>5.6511835480702999</v>
      </c>
      <c r="I317">
        <v>1.5389933409777408E-2</v>
      </c>
      <c r="J317" s="121" t="s">
        <v>127</v>
      </c>
      <c r="K317" t="s">
        <v>112</v>
      </c>
      <c r="L317" t="s">
        <v>101</v>
      </c>
      <c r="M317" t="s">
        <v>121</v>
      </c>
      <c r="N317" t="s">
        <v>128</v>
      </c>
      <c r="O317" t="s">
        <v>104</v>
      </c>
      <c r="P317" t="s">
        <v>56</v>
      </c>
    </row>
    <row r="318" spans="1:16" outlineLevel="2" x14ac:dyDescent="0.3">
      <c r="A318">
        <v>24009</v>
      </c>
      <c r="B318" t="s">
        <v>16</v>
      </c>
      <c r="C318">
        <v>1.86144</v>
      </c>
      <c r="D318">
        <v>1.8614399999973901</v>
      </c>
      <c r="E318">
        <v>5.0692810457445298E-3</v>
      </c>
      <c r="F318">
        <v>2.1495250085985802</v>
      </c>
      <c r="G318">
        <v>5.8538262761399281E-3</v>
      </c>
      <c r="H318">
        <v>2.3206858077259498</v>
      </c>
      <c r="I318">
        <v>6.3199504567700198E-3</v>
      </c>
      <c r="J318" s="121" t="s">
        <v>136</v>
      </c>
      <c r="K318" t="s">
        <v>112</v>
      </c>
      <c r="L318" t="s">
        <v>101</v>
      </c>
      <c r="M318" t="s">
        <v>121</v>
      </c>
      <c r="N318" t="s">
        <v>137</v>
      </c>
      <c r="O318" t="s">
        <v>104</v>
      </c>
      <c r="P318" t="s">
        <v>56</v>
      </c>
    </row>
    <row r="319" spans="1:16" outlineLevel="2" x14ac:dyDescent="0.3">
      <c r="A319">
        <v>24009</v>
      </c>
      <c r="B319" t="s">
        <v>16</v>
      </c>
      <c r="C319">
        <v>1.900755</v>
      </c>
      <c r="D319">
        <v>1.9007549999979201</v>
      </c>
      <c r="E319">
        <v>5.1949456968352799E-3</v>
      </c>
      <c r="F319">
        <v>1.900755</v>
      </c>
      <c r="G319">
        <v>5.1949456968409646E-3</v>
      </c>
      <c r="H319">
        <v>1.900755</v>
      </c>
      <c r="I319">
        <v>5.1949456968409646E-3</v>
      </c>
      <c r="J319" s="121" t="s">
        <v>116</v>
      </c>
      <c r="K319" t="s">
        <v>112</v>
      </c>
      <c r="L319" t="s">
        <v>101</v>
      </c>
      <c r="M319" t="s">
        <v>113</v>
      </c>
      <c r="N319" t="s">
        <v>117</v>
      </c>
      <c r="O319" t="s">
        <v>104</v>
      </c>
      <c r="P319" t="s">
        <v>56</v>
      </c>
    </row>
    <row r="320" spans="1:16" outlineLevel="2" x14ac:dyDescent="0.3">
      <c r="A320">
        <v>24009</v>
      </c>
      <c r="B320" t="s">
        <v>16</v>
      </c>
      <c r="C320">
        <v>14.819140000000001</v>
      </c>
      <c r="D320">
        <v>14.819139999983699</v>
      </c>
      <c r="E320">
        <v>4.05021307710881E-2</v>
      </c>
      <c r="F320">
        <v>16.473354567830899</v>
      </c>
      <c r="G320">
        <v>4.5023257823701139E-2</v>
      </c>
      <c r="H320">
        <v>16.843847469592902</v>
      </c>
      <c r="I320">
        <v>4.6035850454376137E-2</v>
      </c>
      <c r="J320" s="121" t="s">
        <v>118</v>
      </c>
      <c r="K320" t="s">
        <v>112</v>
      </c>
      <c r="L320" t="s">
        <v>101</v>
      </c>
      <c r="M320" t="s">
        <v>113</v>
      </c>
      <c r="N320" t="s">
        <v>119</v>
      </c>
      <c r="O320" t="s">
        <v>104</v>
      </c>
      <c r="P320" t="s">
        <v>56</v>
      </c>
    </row>
    <row r="321" spans="1:16" outlineLevel="2" x14ac:dyDescent="0.3">
      <c r="A321">
        <v>24009</v>
      </c>
      <c r="B321" t="s">
        <v>16</v>
      </c>
      <c r="C321">
        <v>10.186159999999999</v>
      </c>
      <c r="D321">
        <v>10.1861599999897</v>
      </c>
      <c r="E321">
        <v>3.49853318749975E-2</v>
      </c>
      <c r="F321">
        <v>11.3232094011297</v>
      </c>
      <c r="G321">
        <v>3.8890635802796621E-2</v>
      </c>
      <c r="H321">
        <v>11.577873300398601</v>
      </c>
      <c r="I321">
        <v>3.9765303099649651E-2</v>
      </c>
      <c r="J321" s="121" t="s">
        <v>111</v>
      </c>
      <c r="K321" t="s">
        <v>112</v>
      </c>
      <c r="L321" t="s">
        <v>101</v>
      </c>
      <c r="M321" t="s">
        <v>113</v>
      </c>
      <c r="N321" t="s">
        <v>114</v>
      </c>
      <c r="O321" t="s">
        <v>115</v>
      </c>
      <c r="P321" t="s">
        <v>56</v>
      </c>
    </row>
    <row r="322" spans="1:16" outlineLevel="2" x14ac:dyDescent="0.3">
      <c r="A322">
        <v>24009</v>
      </c>
      <c r="B322" t="s">
        <v>16</v>
      </c>
      <c r="C322">
        <v>2.184088</v>
      </c>
      <c r="D322">
        <v>2.1840879999978</v>
      </c>
      <c r="E322">
        <v>7.5014572247245103E-3</v>
      </c>
      <c r="F322">
        <v>2.4278909593501798</v>
      </c>
      <c r="G322">
        <v>8.3388215941294832E-3</v>
      </c>
      <c r="H322">
        <v>2.4824952819238</v>
      </c>
      <c r="I322">
        <v>8.526365314928043E-3</v>
      </c>
      <c r="J322" s="121" t="s">
        <v>311</v>
      </c>
      <c r="K322" t="s">
        <v>112</v>
      </c>
      <c r="L322" t="s">
        <v>101</v>
      </c>
      <c r="M322" t="s">
        <v>113</v>
      </c>
      <c r="N322" t="s">
        <v>114</v>
      </c>
      <c r="O322" t="s">
        <v>312</v>
      </c>
      <c r="P322" t="s">
        <v>56</v>
      </c>
    </row>
    <row r="323" spans="1:16" outlineLevel="2" x14ac:dyDescent="0.3">
      <c r="A323">
        <v>24009</v>
      </c>
      <c r="B323" t="s">
        <v>16</v>
      </c>
      <c r="C323">
        <v>4.8124306710000004</v>
      </c>
      <c r="D323">
        <v>4.8124306709947202</v>
      </c>
      <c r="E323">
        <v>1.31528345345031E-2</v>
      </c>
      <c r="F323">
        <v>5.1387064930060102</v>
      </c>
      <c r="G323">
        <v>1.404457764581455E-2</v>
      </c>
      <c r="H323">
        <v>5.2255644574348104</v>
      </c>
      <c r="I323">
        <v>1.4281968792251498E-2</v>
      </c>
      <c r="J323" s="121" t="s">
        <v>313</v>
      </c>
      <c r="K323" t="s">
        <v>112</v>
      </c>
      <c r="L323" t="s">
        <v>101</v>
      </c>
      <c r="M323" t="s">
        <v>113</v>
      </c>
      <c r="N323" t="s">
        <v>314</v>
      </c>
      <c r="O323" t="s">
        <v>108</v>
      </c>
      <c r="P323" t="s">
        <v>56</v>
      </c>
    </row>
    <row r="324" spans="1:16" outlineLevel="2" x14ac:dyDescent="0.3">
      <c r="A324">
        <v>24009</v>
      </c>
      <c r="B324" t="s">
        <v>16</v>
      </c>
      <c r="C324">
        <v>0.8550468</v>
      </c>
      <c r="D324">
        <v>0.85504679999879696</v>
      </c>
      <c r="E324">
        <v>3.3229163751931998E-3</v>
      </c>
      <c r="F324">
        <v>0.8550468</v>
      </c>
      <c r="G324">
        <v>3.3229163751978749E-3</v>
      </c>
      <c r="H324">
        <v>0.8550468</v>
      </c>
      <c r="I324">
        <v>3.3229163751978749E-3</v>
      </c>
      <c r="J324" s="121" t="s">
        <v>203</v>
      </c>
      <c r="K324" t="s">
        <v>67</v>
      </c>
      <c r="L324" t="s">
        <v>186</v>
      </c>
      <c r="M324" t="s">
        <v>187</v>
      </c>
      <c r="N324" t="s">
        <v>202</v>
      </c>
      <c r="O324" t="s">
        <v>194</v>
      </c>
      <c r="P324" t="s">
        <v>56</v>
      </c>
    </row>
    <row r="325" spans="1:16" outlineLevel="2" x14ac:dyDescent="0.3">
      <c r="A325">
        <v>24009</v>
      </c>
      <c r="B325" t="s">
        <v>16</v>
      </c>
      <c r="C325">
        <v>0.95939850000000004</v>
      </c>
      <c r="D325">
        <v>0.95939849999865801</v>
      </c>
      <c r="E325">
        <v>3.72845204026937E-3</v>
      </c>
      <c r="F325">
        <v>0.95939850000000004</v>
      </c>
      <c r="G325">
        <v>3.7284520402745855E-3</v>
      </c>
      <c r="H325">
        <v>0.95939850000000004</v>
      </c>
      <c r="I325">
        <v>3.7284520402745855E-3</v>
      </c>
      <c r="J325" s="121" t="s">
        <v>201</v>
      </c>
      <c r="K325" t="s">
        <v>67</v>
      </c>
      <c r="L325" t="s">
        <v>186</v>
      </c>
      <c r="M325" t="s">
        <v>187</v>
      </c>
      <c r="N325" t="s">
        <v>202</v>
      </c>
      <c r="O325" t="s">
        <v>192</v>
      </c>
      <c r="P325" t="s">
        <v>56</v>
      </c>
    </row>
    <row r="326" spans="1:16" outlineLevel="2" x14ac:dyDescent="0.3">
      <c r="A326">
        <v>24009</v>
      </c>
      <c r="B326" t="s">
        <v>16</v>
      </c>
      <c r="C326">
        <v>0.25769629999999999</v>
      </c>
      <c r="D326">
        <v>0.257849993890512</v>
      </c>
      <c r="E326">
        <v>7.8957194540164898E-4</v>
      </c>
      <c r="F326">
        <v>0.25769629999999999</v>
      </c>
      <c r="G326">
        <v>7.8910131368940069E-4</v>
      </c>
      <c r="H326">
        <v>0.25769629999999999</v>
      </c>
      <c r="I326">
        <v>7.8910131368940069E-4</v>
      </c>
      <c r="J326" s="121" t="s">
        <v>204</v>
      </c>
      <c r="K326" t="s">
        <v>67</v>
      </c>
      <c r="L326" t="s">
        <v>186</v>
      </c>
      <c r="M326" t="s">
        <v>187</v>
      </c>
      <c r="N326" t="s">
        <v>202</v>
      </c>
      <c r="O326" t="s">
        <v>196</v>
      </c>
      <c r="P326" t="s">
        <v>56</v>
      </c>
    </row>
    <row r="327" spans="1:16" outlineLevel="2" x14ac:dyDescent="0.3">
      <c r="A327">
        <v>24009</v>
      </c>
      <c r="B327" t="s">
        <v>16</v>
      </c>
      <c r="C327">
        <v>5.5426070000000001E-2</v>
      </c>
      <c r="D327">
        <v>5.5426069999922299E-2</v>
      </c>
      <c r="E327">
        <v>2.1539896484684101E-4</v>
      </c>
      <c r="F327">
        <v>5.5426070000000001E-2</v>
      </c>
      <c r="G327">
        <v>2.1539896484714296E-4</v>
      </c>
      <c r="H327">
        <v>5.5426070000000001E-2</v>
      </c>
      <c r="I327">
        <v>2.1539896484714296E-4</v>
      </c>
      <c r="J327" s="121" t="s">
        <v>193</v>
      </c>
      <c r="K327" t="s">
        <v>67</v>
      </c>
      <c r="L327" t="s">
        <v>186</v>
      </c>
      <c r="M327" t="s">
        <v>187</v>
      </c>
      <c r="N327" t="s">
        <v>191</v>
      </c>
      <c r="O327" t="s">
        <v>194</v>
      </c>
      <c r="P327" t="s">
        <v>56</v>
      </c>
    </row>
    <row r="328" spans="1:16" outlineLevel="2" x14ac:dyDescent="0.3">
      <c r="A328">
        <v>24009</v>
      </c>
      <c r="B328" t="s">
        <v>16</v>
      </c>
      <c r="C328">
        <v>4.5461660000000001E-2</v>
      </c>
      <c r="D328">
        <v>4.5461659999936503E-2</v>
      </c>
      <c r="E328">
        <v>1.7667488429576599E-4</v>
      </c>
      <c r="F328">
        <v>4.5461660000000001E-2</v>
      </c>
      <c r="G328">
        <v>1.7667488429601275E-4</v>
      </c>
      <c r="H328">
        <v>4.5461660000000001E-2</v>
      </c>
      <c r="I328">
        <v>1.7667488429601275E-4</v>
      </c>
      <c r="J328" s="121" t="s">
        <v>190</v>
      </c>
      <c r="K328" t="s">
        <v>67</v>
      </c>
      <c r="L328" t="s">
        <v>186</v>
      </c>
      <c r="M328" t="s">
        <v>187</v>
      </c>
      <c r="N328" t="s">
        <v>191</v>
      </c>
      <c r="O328" t="s">
        <v>192</v>
      </c>
      <c r="P328" t="s">
        <v>56</v>
      </c>
    </row>
    <row r="329" spans="1:16" outlineLevel="2" x14ac:dyDescent="0.3">
      <c r="A329">
        <v>24009</v>
      </c>
      <c r="B329" t="s">
        <v>16</v>
      </c>
      <c r="C329">
        <v>1.1013710000000001</v>
      </c>
      <c r="D329">
        <v>1.1010162880507099</v>
      </c>
      <c r="E329">
        <v>3.3932297219916E-3</v>
      </c>
      <c r="F329">
        <v>1.1013710000000001</v>
      </c>
      <c r="G329">
        <v>3.3943229112042756E-3</v>
      </c>
      <c r="H329">
        <v>1.1013710000000001</v>
      </c>
      <c r="I329">
        <v>3.3943229112042756E-3</v>
      </c>
      <c r="J329" s="121" t="s">
        <v>195</v>
      </c>
      <c r="K329" t="s">
        <v>67</v>
      </c>
      <c r="L329" t="s">
        <v>186</v>
      </c>
      <c r="M329" t="s">
        <v>187</v>
      </c>
      <c r="N329" t="s">
        <v>191</v>
      </c>
      <c r="O329" t="s">
        <v>196</v>
      </c>
      <c r="P329" t="s">
        <v>56</v>
      </c>
    </row>
    <row r="330" spans="1:16" outlineLevel="2" x14ac:dyDescent="0.3">
      <c r="A330">
        <v>24009</v>
      </c>
      <c r="B330" t="s">
        <v>16</v>
      </c>
      <c r="C330">
        <v>9.8726933831572303</v>
      </c>
      <c r="D330">
        <v>9.8726933831434298</v>
      </c>
      <c r="E330">
        <v>2.6886419888734799E-2</v>
      </c>
      <c r="F330">
        <v>8.8833933596092596</v>
      </c>
      <c r="G330">
        <v>2.4192247711354163E-2</v>
      </c>
      <c r="H330">
        <v>8.4598670956908109</v>
      </c>
      <c r="I330">
        <v>2.3038853746434641E-2</v>
      </c>
      <c r="J330" s="121" t="s">
        <v>197</v>
      </c>
      <c r="K330" t="s">
        <v>17</v>
      </c>
      <c r="L330" t="s">
        <v>186</v>
      </c>
      <c r="M330" t="s">
        <v>187</v>
      </c>
      <c r="N330" t="s">
        <v>198</v>
      </c>
      <c r="O330" t="s">
        <v>199</v>
      </c>
      <c r="P330" t="s">
        <v>56</v>
      </c>
    </row>
    <row r="331" spans="1:16" outlineLevel="2" x14ac:dyDescent="0.3">
      <c r="A331">
        <v>24009</v>
      </c>
      <c r="B331" t="s">
        <v>16</v>
      </c>
      <c r="C331">
        <v>13.01962</v>
      </c>
      <c r="D331">
        <v>13.0196199999817</v>
      </c>
      <c r="E331">
        <v>3.5456481481431802E-2</v>
      </c>
      <c r="F331">
        <v>11.7149800326979</v>
      </c>
      <c r="G331">
        <v>3.1903540394057607E-2</v>
      </c>
      <c r="H331">
        <v>11.156454531881201</v>
      </c>
      <c r="I331">
        <v>3.0382501448478351E-2</v>
      </c>
      <c r="J331" s="121" t="s">
        <v>200</v>
      </c>
      <c r="K331" t="s">
        <v>17</v>
      </c>
      <c r="L331" t="s">
        <v>186</v>
      </c>
      <c r="M331" t="s">
        <v>187</v>
      </c>
      <c r="N331" t="s">
        <v>198</v>
      </c>
      <c r="O331" t="s">
        <v>27</v>
      </c>
      <c r="P331" t="s">
        <v>56</v>
      </c>
    </row>
    <row r="332" spans="1:16" outlineLevel="2" x14ac:dyDescent="0.3">
      <c r="A332">
        <v>24009</v>
      </c>
      <c r="B332" t="s">
        <v>16</v>
      </c>
      <c r="C332">
        <v>0.48599387619047701</v>
      </c>
      <c r="D332">
        <v>0.48599387618979401</v>
      </c>
      <c r="E332">
        <v>1.32351273472166E-3</v>
      </c>
      <c r="F332">
        <v>0.49629196088118499</v>
      </c>
      <c r="G332">
        <v>1.3515576276720712E-3</v>
      </c>
      <c r="H332">
        <v>0.50259196563314801</v>
      </c>
      <c r="I332">
        <v>1.3687145033582449E-3</v>
      </c>
      <c r="J332" s="121" t="s">
        <v>185</v>
      </c>
      <c r="K332" t="s">
        <v>17</v>
      </c>
      <c r="L332" t="s">
        <v>186</v>
      </c>
      <c r="M332" t="s">
        <v>187</v>
      </c>
      <c r="N332" t="s">
        <v>188</v>
      </c>
      <c r="O332" t="s">
        <v>189</v>
      </c>
      <c r="P332" t="s">
        <v>56</v>
      </c>
    </row>
    <row r="333" spans="1:16" outlineLevel="2" x14ac:dyDescent="0.3">
      <c r="A333">
        <v>24009</v>
      </c>
      <c r="B333" t="s">
        <v>16</v>
      </c>
      <c r="C333">
        <v>1.2155173571428001E-3</v>
      </c>
      <c r="D333">
        <v>1.2155173571411499E-3</v>
      </c>
      <c r="E333">
        <v>3.3102324540881099E-6</v>
      </c>
      <c r="F333">
        <v>1.2412738559385999E-3</v>
      </c>
      <c r="G333">
        <v>3.3803754246694009E-6</v>
      </c>
      <c r="H333">
        <v>1.257030772849E-3</v>
      </c>
      <c r="I333">
        <v>3.4232864184341069E-6</v>
      </c>
      <c r="J333" s="121" t="s">
        <v>359</v>
      </c>
      <c r="K333" t="s">
        <v>17</v>
      </c>
      <c r="L333" t="s">
        <v>186</v>
      </c>
      <c r="M333" t="s">
        <v>187</v>
      </c>
      <c r="N333" t="s">
        <v>188</v>
      </c>
      <c r="O333" t="s">
        <v>360</v>
      </c>
      <c r="P333" t="s">
        <v>56</v>
      </c>
    </row>
    <row r="334" spans="1:16" outlineLevel="2" x14ac:dyDescent="0.3">
      <c r="A334">
        <v>24009</v>
      </c>
      <c r="B334" t="s">
        <v>16</v>
      </c>
      <c r="C334">
        <v>0.85148330000000005</v>
      </c>
      <c r="D334">
        <v>0.85148329999880401</v>
      </c>
      <c r="E334">
        <v>2.3188543028289902E-3</v>
      </c>
      <c r="F334">
        <v>0.74096577366541805</v>
      </c>
      <c r="G334">
        <v>2.0178806472369798E-3</v>
      </c>
      <c r="H334">
        <v>0.70322743123626197</v>
      </c>
      <c r="I334">
        <v>1.9151073835410211E-3</v>
      </c>
      <c r="J334" s="121" t="s">
        <v>205</v>
      </c>
      <c r="K334" t="s">
        <v>22</v>
      </c>
      <c r="L334" t="s">
        <v>186</v>
      </c>
      <c r="M334" t="s">
        <v>206</v>
      </c>
      <c r="N334" t="s">
        <v>207</v>
      </c>
      <c r="O334" t="s">
        <v>20</v>
      </c>
      <c r="P334" t="s">
        <v>56</v>
      </c>
    </row>
    <row r="335" spans="1:16" outlineLevel="2" x14ac:dyDescent="0.3">
      <c r="A335">
        <v>24009</v>
      </c>
      <c r="B335" t="s">
        <v>16</v>
      </c>
      <c r="C335">
        <v>0.91176769999999996</v>
      </c>
      <c r="D335">
        <v>0.91176769999871798</v>
      </c>
      <c r="E335">
        <v>2.4830275054431401E-3</v>
      </c>
      <c r="F335">
        <v>0.91176769999999996</v>
      </c>
      <c r="G335">
        <v>2.4830275054466312E-3</v>
      </c>
      <c r="H335">
        <v>0.91176769999999996</v>
      </c>
      <c r="I335">
        <v>2.4830275054466312E-3</v>
      </c>
      <c r="J335" s="121" t="s">
        <v>370</v>
      </c>
      <c r="K335" t="s">
        <v>50</v>
      </c>
      <c r="L335" t="s">
        <v>209</v>
      </c>
      <c r="M335" t="s">
        <v>365</v>
      </c>
      <c r="N335" t="s">
        <v>366</v>
      </c>
      <c r="O335" t="s">
        <v>371</v>
      </c>
      <c r="P335" t="s">
        <v>56</v>
      </c>
    </row>
    <row r="336" spans="1:16" outlineLevel="2" x14ac:dyDescent="0.3">
      <c r="A336">
        <v>24009</v>
      </c>
      <c r="B336" t="s">
        <v>16</v>
      </c>
      <c r="C336">
        <v>0.61869949999999996</v>
      </c>
      <c r="D336">
        <v>0.61869949999913598</v>
      </c>
      <c r="E336">
        <v>1.68491149237237E-3</v>
      </c>
      <c r="F336">
        <v>0.61869949999999996</v>
      </c>
      <c r="G336">
        <v>1.6849114923747229E-3</v>
      </c>
      <c r="H336">
        <v>0.61869949999999996</v>
      </c>
      <c r="I336">
        <v>1.6849114923747229E-3</v>
      </c>
      <c r="J336" s="121" t="s">
        <v>368</v>
      </c>
      <c r="K336" t="s">
        <v>50</v>
      </c>
      <c r="L336" t="s">
        <v>209</v>
      </c>
      <c r="M336" t="s">
        <v>365</v>
      </c>
      <c r="N336" t="s">
        <v>366</v>
      </c>
      <c r="O336" t="s">
        <v>369</v>
      </c>
      <c r="P336" t="s">
        <v>56</v>
      </c>
    </row>
    <row r="337" spans="1:16" outlineLevel="2" x14ac:dyDescent="0.3">
      <c r="A337">
        <v>24009</v>
      </c>
      <c r="B337" t="s">
        <v>16</v>
      </c>
      <c r="C337">
        <v>24.24173</v>
      </c>
      <c r="D337">
        <v>24.241729999965901</v>
      </c>
      <c r="E337">
        <v>6.6017783224308402E-2</v>
      </c>
      <c r="F337">
        <v>24.24173</v>
      </c>
      <c r="G337">
        <v>6.6017783224401272E-2</v>
      </c>
      <c r="H337">
        <v>24.24173</v>
      </c>
      <c r="I337">
        <v>6.6017783224401272E-2</v>
      </c>
      <c r="J337" s="121" t="s">
        <v>364</v>
      </c>
      <c r="K337" t="s">
        <v>50</v>
      </c>
      <c r="L337" t="s">
        <v>209</v>
      </c>
      <c r="M337" t="s">
        <v>365</v>
      </c>
      <c r="N337" t="s">
        <v>366</v>
      </c>
      <c r="O337" t="s">
        <v>367</v>
      </c>
      <c r="P337" t="s">
        <v>56</v>
      </c>
    </row>
    <row r="338" spans="1:16" outlineLevel="2" x14ac:dyDescent="0.3">
      <c r="A338">
        <v>24009</v>
      </c>
      <c r="B338" t="s">
        <v>16</v>
      </c>
      <c r="C338">
        <v>10.68661</v>
      </c>
      <c r="D338">
        <v>10.686609999985</v>
      </c>
      <c r="E338">
        <v>2.91029684095452E-2</v>
      </c>
      <c r="F338">
        <v>10.68661</v>
      </c>
      <c r="G338">
        <v>2.9102968409586049E-2</v>
      </c>
      <c r="H338">
        <v>10.68661</v>
      </c>
      <c r="I338">
        <v>2.9102968409586049E-2</v>
      </c>
      <c r="J338" s="121" t="s">
        <v>372</v>
      </c>
      <c r="K338" t="s">
        <v>50</v>
      </c>
      <c r="L338" t="s">
        <v>209</v>
      </c>
      <c r="M338" t="s">
        <v>365</v>
      </c>
      <c r="N338" t="s">
        <v>162</v>
      </c>
      <c r="O338" t="s">
        <v>373</v>
      </c>
      <c r="P338" t="s">
        <v>56</v>
      </c>
    </row>
    <row r="339" spans="1:16" outlineLevel="2" x14ac:dyDescent="0.3">
      <c r="A339">
        <v>24009</v>
      </c>
      <c r="B339" t="s">
        <v>16</v>
      </c>
      <c r="C339">
        <v>0.26434999999999997</v>
      </c>
      <c r="D339">
        <v>0.26434999999962899</v>
      </c>
      <c r="E339">
        <v>7.19907407406398E-4</v>
      </c>
      <c r="F339">
        <v>0.30526202081347498</v>
      </c>
      <c r="G339">
        <v>8.313235860933425E-4</v>
      </c>
      <c r="H339">
        <v>0.32956920087263297</v>
      </c>
      <c r="I339">
        <v>8.9751961021958986E-4</v>
      </c>
      <c r="J339" s="121" t="s">
        <v>208</v>
      </c>
      <c r="K339" t="s">
        <v>50</v>
      </c>
      <c r="L339" t="s">
        <v>209</v>
      </c>
      <c r="M339" t="s">
        <v>210</v>
      </c>
      <c r="N339" t="s">
        <v>211</v>
      </c>
      <c r="O339" t="s">
        <v>212</v>
      </c>
      <c r="P339" t="s">
        <v>56</v>
      </c>
    </row>
    <row r="340" spans="1:16" outlineLevel="2" x14ac:dyDescent="0.3">
      <c r="A340">
        <v>24009</v>
      </c>
      <c r="B340" t="s">
        <v>16</v>
      </c>
      <c r="C340">
        <v>24.568300000000001</v>
      </c>
      <c r="D340">
        <v>24.568299999965401</v>
      </c>
      <c r="E340">
        <v>6.6907135076159002E-2</v>
      </c>
      <c r="F340">
        <v>28.370603010976701</v>
      </c>
      <c r="G340">
        <v>7.7261990770634295E-2</v>
      </c>
      <c r="H340">
        <v>30.629676556834202</v>
      </c>
      <c r="I340">
        <v>8.3414151843231032E-2</v>
      </c>
      <c r="J340" s="121" t="s">
        <v>361</v>
      </c>
      <c r="K340" t="s">
        <v>50</v>
      </c>
      <c r="L340" t="s">
        <v>209</v>
      </c>
      <c r="M340" t="s">
        <v>362</v>
      </c>
      <c r="N340" t="s">
        <v>363</v>
      </c>
      <c r="O340" t="s">
        <v>108</v>
      </c>
      <c r="P340" t="s">
        <v>56</v>
      </c>
    </row>
    <row r="341" spans="1:16" outlineLevel="2" x14ac:dyDescent="0.3">
      <c r="A341">
        <v>24009</v>
      </c>
      <c r="B341" t="s">
        <v>16</v>
      </c>
      <c r="C341">
        <v>2.0314890000000001</v>
      </c>
      <c r="D341">
        <v>2.0314889999979702</v>
      </c>
      <c r="E341">
        <v>7.5293948621092998E-3</v>
      </c>
      <c r="F341">
        <v>2.3636587335621502</v>
      </c>
      <c r="G341">
        <v>8.7605298006931918E-3</v>
      </c>
      <c r="H341">
        <v>2.35187855709423</v>
      </c>
      <c r="I341">
        <v>8.7168684271034802E-3</v>
      </c>
      <c r="J341" s="121" t="s">
        <v>233</v>
      </c>
      <c r="K341" t="s">
        <v>67</v>
      </c>
      <c r="L341" t="s">
        <v>68</v>
      </c>
      <c r="M341" t="s">
        <v>228</v>
      </c>
      <c r="N341" t="s">
        <v>229</v>
      </c>
      <c r="O341" t="s">
        <v>234</v>
      </c>
      <c r="P341" t="s">
        <v>56</v>
      </c>
    </row>
    <row r="342" spans="1:16" outlineLevel="2" x14ac:dyDescent="0.3">
      <c r="A342">
        <v>24009</v>
      </c>
      <c r="B342" t="s">
        <v>16</v>
      </c>
      <c r="C342">
        <v>0.15216789999999999</v>
      </c>
      <c r="D342">
        <v>0.15216789999984701</v>
      </c>
      <c r="E342">
        <v>5.6398641805983701E-4</v>
      </c>
      <c r="F342">
        <v>0.17704894577465699</v>
      </c>
      <c r="G342">
        <v>6.5620410578590821E-4</v>
      </c>
      <c r="H342">
        <v>0.17616655619994001</v>
      </c>
      <c r="I342">
        <v>6.5293366743735719E-4</v>
      </c>
      <c r="J342" s="121" t="s">
        <v>231</v>
      </c>
      <c r="K342" t="s">
        <v>67</v>
      </c>
      <c r="L342" t="s">
        <v>68</v>
      </c>
      <c r="M342" t="s">
        <v>228</v>
      </c>
      <c r="N342" t="s">
        <v>229</v>
      </c>
      <c r="O342" t="s">
        <v>232</v>
      </c>
      <c r="P342" t="s">
        <v>56</v>
      </c>
    </row>
    <row r="343" spans="1:16" outlineLevel="2" x14ac:dyDescent="0.3">
      <c r="A343">
        <v>24009</v>
      </c>
      <c r="B343" t="s">
        <v>16</v>
      </c>
      <c r="C343">
        <v>1.48173</v>
      </c>
      <c r="D343">
        <v>1.4817299999985101</v>
      </c>
      <c r="E343">
        <v>5.4917994874858801E-3</v>
      </c>
      <c r="F343">
        <v>1.7240083777372399</v>
      </c>
      <c r="G343">
        <v>6.389766236283438E-3</v>
      </c>
      <c r="H343">
        <v>1.7154161378197199</v>
      </c>
      <c r="I343">
        <v>6.3579204487408765E-3</v>
      </c>
      <c r="J343" s="121" t="s">
        <v>227</v>
      </c>
      <c r="K343" t="s">
        <v>67</v>
      </c>
      <c r="L343" t="s">
        <v>68</v>
      </c>
      <c r="M343" t="s">
        <v>228</v>
      </c>
      <c r="N343" t="s">
        <v>229</v>
      </c>
      <c r="O343" t="s">
        <v>230</v>
      </c>
      <c r="P343" t="s">
        <v>56</v>
      </c>
    </row>
    <row r="344" spans="1:16" outlineLevel="2" x14ac:dyDescent="0.3">
      <c r="A344">
        <v>24009</v>
      </c>
      <c r="B344" t="s">
        <v>16</v>
      </c>
      <c r="C344">
        <v>0.60672504000000005</v>
      </c>
      <c r="D344">
        <v>0.60672495999939102</v>
      </c>
      <c r="E344">
        <v>2.2997863006513001E-3</v>
      </c>
      <c r="F344">
        <v>0.56504295524799997</v>
      </c>
      <c r="G344">
        <v>2.1417909817987055E-3</v>
      </c>
      <c r="H344">
        <v>0.53998521440000002</v>
      </c>
      <c r="I344">
        <v>2.0468098075817117E-3</v>
      </c>
      <c r="J344" s="121" t="s">
        <v>242</v>
      </c>
      <c r="K344" t="s">
        <v>243</v>
      </c>
      <c r="L344" t="s">
        <v>68</v>
      </c>
      <c r="M344" t="s">
        <v>244</v>
      </c>
      <c r="N344" t="s">
        <v>245</v>
      </c>
      <c r="O344" t="s">
        <v>246</v>
      </c>
      <c r="P344" t="s">
        <v>56</v>
      </c>
    </row>
    <row r="345" spans="1:16" outlineLevel="2" x14ac:dyDescent="0.3">
      <c r="A345">
        <v>24009</v>
      </c>
      <c r="B345" t="s">
        <v>16</v>
      </c>
      <c r="C345">
        <v>4.8670103999999999E-2</v>
      </c>
      <c r="D345">
        <v>4.8670095999951403E-2</v>
      </c>
      <c r="E345">
        <v>1.4179112679724401E-4</v>
      </c>
      <c r="F345">
        <v>4.8670096000000003E-2</v>
      </c>
      <c r="G345">
        <v>1.417911267973856E-4</v>
      </c>
      <c r="H345">
        <v>4.8670096000000003E-2</v>
      </c>
      <c r="I345">
        <v>1.417911267973856E-4</v>
      </c>
      <c r="J345" s="121" t="s">
        <v>258</v>
      </c>
      <c r="K345" t="s">
        <v>243</v>
      </c>
      <c r="L345" t="s">
        <v>68</v>
      </c>
      <c r="M345" t="s">
        <v>244</v>
      </c>
      <c r="N345" t="s">
        <v>259</v>
      </c>
      <c r="O345" t="s">
        <v>260</v>
      </c>
      <c r="P345" t="s">
        <v>56</v>
      </c>
    </row>
    <row r="346" spans="1:16" outlineLevel="2" x14ac:dyDescent="0.3">
      <c r="A346">
        <v>24009</v>
      </c>
      <c r="B346" t="s">
        <v>16</v>
      </c>
      <c r="C346">
        <v>9.4873040000000002E-3</v>
      </c>
      <c r="D346">
        <v>9.4873003999904806E-3</v>
      </c>
      <c r="E346">
        <v>2.96447163398395E-5</v>
      </c>
      <c r="F346">
        <v>9.4873003999999001E-3</v>
      </c>
      <c r="G346">
        <v>2.9644716339868932E-5</v>
      </c>
      <c r="H346">
        <v>9.4873003999999001E-3</v>
      </c>
      <c r="I346">
        <v>2.9644716339868932E-5</v>
      </c>
      <c r="J346" s="121" t="s">
        <v>253</v>
      </c>
      <c r="K346" t="s">
        <v>243</v>
      </c>
      <c r="L346" t="s">
        <v>68</v>
      </c>
      <c r="M346" t="s">
        <v>244</v>
      </c>
      <c r="N346" t="s">
        <v>254</v>
      </c>
      <c r="O346" t="s">
        <v>255</v>
      </c>
      <c r="P346" t="s">
        <v>56</v>
      </c>
    </row>
    <row r="347" spans="1:16" outlineLevel="2" x14ac:dyDescent="0.3">
      <c r="A347">
        <v>24009</v>
      </c>
      <c r="B347" t="s">
        <v>16</v>
      </c>
      <c r="C347">
        <v>1.7294319999999999E-3</v>
      </c>
      <c r="D347">
        <v>1.7294311999982699E-3</v>
      </c>
      <c r="E347">
        <v>5.4039078431318498E-6</v>
      </c>
      <c r="F347">
        <v>1.7294312000000001E-3</v>
      </c>
      <c r="G347">
        <v>5.4039078431372556E-6</v>
      </c>
      <c r="H347">
        <v>1.7294312000000001E-3</v>
      </c>
      <c r="I347">
        <v>5.4039078431372556E-6</v>
      </c>
      <c r="J347" s="121" t="s">
        <v>256</v>
      </c>
      <c r="K347" t="s">
        <v>243</v>
      </c>
      <c r="L347" t="s">
        <v>68</v>
      </c>
      <c r="M347" t="s">
        <v>244</v>
      </c>
      <c r="N347" t="s">
        <v>257</v>
      </c>
      <c r="O347" t="s">
        <v>255</v>
      </c>
      <c r="P347" t="s">
        <v>56</v>
      </c>
    </row>
    <row r="348" spans="1:16" outlineLevel="2" x14ac:dyDescent="0.3">
      <c r="A348">
        <v>24009</v>
      </c>
      <c r="B348" t="s">
        <v>16</v>
      </c>
      <c r="C348">
        <v>0.32344615999999998</v>
      </c>
      <c r="D348">
        <v>0.32344598879967701</v>
      </c>
      <c r="E348">
        <v>1.2259546666654401E-3</v>
      </c>
      <c r="F348">
        <v>0.32040559650528</v>
      </c>
      <c r="G348">
        <v>1.2144306927999978E-3</v>
      </c>
      <c r="H348">
        <v>0.31856195436911999</v>
      </c>
      <c r="I348">
        <v>1.2074427511999978E-3</v>
      </c>
      <c r="J348" s="121" t="s">
        <v>247</v>
      </c>
      <c r="K348" t="s">
        <v>243</v>
      </c>
      <c r="L348" t="s">
        <v>68</v>
      </c>
      <c r="M348" t="s">
        <v>244</v>
      </c>
      <c r="N348" t="s">
        <v>248</v>
      </c>
      <c r="O348" t="s">
        <v>246</v>
      </c>
      <c r="P348" t="s">
        <v>56</v>
      </c>
    </row>
    <row r="349" spans="1:16" outlineLevel="2" x14ac:dyDescent="0.3">
      <c r="A349">
        <v>24009</v>
      </c>
      <c r="B349" t="s">
        <v>16</v>
      </c>
      <c r="C349">
        <v>9.3584799999999996E-2</v>
      </c>
      <c r="D349">
        <v>9.35848023999062E-2</v>
      </c>
      <c r="E349">
        <v>4.55516392156407E-4</v>
      </c>
      <c r="F349">
        <v>0.10240984926632</v>
      </c>
      <c r="G349">
        <v>4.9847158793725585E-4</v>
      </c>
      <c r="H349">
        <v>0.10770674908216001</v>
      </c>
      <c r="I349">
        <v>5.2425381573333431E-4</v>
      </c>
      <c r="J349" s="121" t="s">
        <v>263</v>
      </c>
      <c r="K349" t="s">
        <v>243</v>
      </c>
      <c r="L349" t="s">
        <v>68</v>
      </c>
      <c r="M349" t="s">
        <v>244</v>
      </c>
      <c r="N349" t="s">
        <v>264</v>
      </c>
      <c r="O349" t="s">
        <v>265</v>
      </c>
      <c r="P349" t="s">
        <v>56</v>
      </c>
    </row>
    <row r="350" spans="1:16" outlineLevel="2" x14ac:dyDescent="0.3">
      <c r="A350">
        <v>24009</v>
      </c>
      <c r="B350" t="s">
        <v>16</v>
      </c>
      <c r="C350">
        <v>0.4281843568</v>
      </c>
      <c r="D350">
        <v>0.42818412999957001</v>
      </c>
      <c r="E350">
        <v>1.6229427810441201E-3</v>
      </c>
      <c r="F350">
        <v>0.42818413</v>
      </c>
      <c r="G350">
        <v>1.6229427810457498E-3</v>
      </c>
      <c r="H350">
        <v>0.42818413</v>
      </c>
      <c r="I350">
        <v>1.6229427810457498E-3</v>
      </c>
      <c r="J350" s="121" t="s">
        <v>251</v>
      </c>
      <c r="K350" t="s">
        <v>243</v>
      </c>
      <c r="L350" t="s">
        <v>68</v>
      </c>
      <c r="M350" t="s">
        <v>244</v>
      </c>
      <c r="N350" t="s">
        <v>252</v>
      </c>
      <c r="O350" t="s">
        <v>246</v>
      </c>
      <c r="P350" t="s">
        <v>56</v>
      </c>
    </row>
    <row r="351" spans="1:16" outlineLevel="2" x14ac:dyDescent="0.3">
      <c r="A351">
        <v>24009</v>
      </c>
      <c r="B351" t="s">
        <v>16</v>
      </c>
      <c r="C351">
        <v>5.0794487999999999E-2</v>
      </c>
      <c r="D351">
        <v>5.0794461299949002E-2</v>
      </c>
      <c r="E351">
        <v>1.92525828104382E-4</v>
      </c>
      <c r="F351">
        <v>5.0794461300000003E-2</v>
      </c>
      <c r="G351">
        <v>1.9252582810457529E-4</v>
      </c>
      <c r="H351">
        <v>5.0794461300000003E-2</v>
      </c>
      <c r="I351">
        <v>1.9252582810457529E-4</v>
      </c>
      <c r="J351" s="121" t="s">
        <v>261</v>
      </c>
      <c r="K351" t="s">
        <v>243</v>
      </c>
      <c r="L351" t="s">
        <v>68</v>
      </c>
      <c r="M351" t="s">
        <v>244</v>
      </c>
      <c r="N351" t="s">
        <v>262</v>
      </c>
      <c r="O351" t="s">
        <v>74</v>
      </c>
      <c r="P351" t="s">
        <v>56</v>
      </c>
    </row>
    <row r="352" spans="1:16" outlineLevel="2" x14ac:dyDescent="0.3">
      <c r="A352">
        <v>24009</v>
      </c>
      <c r="B352" t="s">
        <v>16</v>
      </c>
      <c r="C352">
        <v>0.15497704000000001</v>
      </c>
      <c r="D352">
        <v>0.15497695799984401</v>
      </c>
      <c r="E352">
        <v>5.8740788758111101E-4</v>
      </c>
      <c r="F352">
        <v>0.154976958</v>
      </c>
      <c r="G352">
        <v>5.8740788758170222E-4</v>
      </c>
      <c r="H352">
        <v>0.154976958</v>
      </c>
      <c r="I352">
        <v>5.8740788758170222E-4</v>
      </c>
      <c r="J352" s="121" t="s">
        <v>249</v>
      </c>
      <c r="K352" t="s">
        <v>243</v>
      </c>
      <c r="L352" t="s">
        <v>68</v>
      </c>
      <c r="M352" t="s">
        <v>244</v>
      </c>
      <c r="N352" t="s">
        <v>250</v>
      </c>
      <c r="O352" t="s">
        <v>246</v>
      </c>
      <c r="P352" t="s">
        <v>56</v>
      </c>
    </row>
    <row r="353" spans="1:16" outlineLevel="2" x14ac:dyDescent="0.3">
      <c r="A353">
        <v>24009</v>
      </c>
      <c r="B353" t="s">
        <v>16</v>
      </c>
      <c r="C353">
        <v>18.55</v>
      </c>
      <c r="E353">
        <v>5.6920547945205485E-2</v>
      </c>
      <c r="F353">
        <v>18.55</v>
      </c>
      <c r="G353">
        <v>5.6920547945205485E-2</v>
      </c>
      <c r="H353">
        <v>18.55</v>
      </c>
      <c r="I353">
        <v>5.6920547945205485E-2</v>
      </c>
      <c r="J353" s="121">
        <v>2440000000</v>
      </c>
      <c r="K353" t="s">
        <v>1245</v>
      </c>
      <c r="L353" t="s">
        <v>101</v>
      </c>
      <c r="M353" t="s">
        <v>2871</v>
      </c>
      <c r="N353" t="s">
        <v>108</v>
      </c>
      <c r="O353" t="s">
        <v>2872</v>
      </c>
      <c r="P353" t="s">
        <v>56</v>
      </c>
    </row>
    <row r="354" spans="1:16" outlineLevel="2" x14ac:dyDescent="0.3">
      <c r="A354">
        <v>24009</v>
      </c>
      <c r="B354" t="s">
        <v>16</v>
      </c>
      <c r="C354">
        <v>5.6499999999999996E-4</v>
      </c>
      <c r="E354">
        <v>1.8108974358974359E-6</v>
      </c>
      <c r="F354">
        <v>5.6499999999999996E-4</v>
      </c>
      <c r="G354">
        <v>1.8108974358974359E-6</v>
      </c>
      <c r="H354">
        <v>5.6499999999999996E-4</v>
      </c>
      <c r="I354">
        <v>1.8108974358974359E-6</v>
      </c>
      <c r="J354" s="121">
        <v>2102007000</v>
      </c>
      <c r="K354" t="s">
        <v>1246</v>
      </c>
      <c r="L354" t="s">
        <v>155</v>
      </c>
      <c r="M354" t="s">
        <v>36</v>
      </c>
      <c r="N354" t="s">
        <v>2878</v>
      </c>
      <c r="O354" t="s">
        <v>2879</v>
      </c>
      <c r="P354" t="s">
        <v>56</v>
      </c>
    </row>
    <row r="355" spans="1:16" outlineLevel="2" x14ac:dyDescent="0.3">
      <c r="A355">
        <v>24009</v>
      </c>
      <c r="B355" t="s">
        <v>16</v>
      </c>
      <c r="C355">
        <v>9.1078288155214905E-4</v>
      </c>
      <c r="E355">
        <v>2.9191759024107343E-6</v>
      </c>
      <c r="F355">
        <v>9.1078288155214905E-4</v>
      </c>
      <c r="G355">
        <v>2.9191759024107343E-6</v>
      </c>
      <c r="H355">
        <v>9.1078288155214905E-4</v>
      </c>
      <c r="I355">
        <v>2.9191759024107343E-6</v>
      </c>
      <c r="J355" s="121">
        <v>2103005000</v>
      </c>
      <c r="K355" t="s">
        <v>1248</v>
      </c>
      <c r="L355" t="s">
        <v>155</v>
      </c>
      <c r="M355" t="s">
        <v>2896</v>
      </c>
      <c r="N355" t="s">
        <v>2897</v>
      </c>
      <c r="P355" t="s">
        <v>56</v>
      </c>
    </row>
    <row r="356" spans="1:16" outlineLevel="2" x14ac:dyDescent="0.3">
      <c r="A356">
        <v>24009</v>
      </c>
      <c r="B356" t="s">
        <v>16</v>
      </c>
      <c r="C356">
        <v>9.5304080664840402E-5</v>
      </c>
      <c r="E356">
        <v>3.0546179700269361E-7</v>
      </c>
      <c r="F356">
        <v>9.5304080664840402E-5</v>
      </c>
      <c r="G356">
        <v>3.0546179700269361E-7</v>
      </c>
      <c r="H356">
        <v>9.5304080664840402E-5</v>
      </c>
      <c r="I356">
        <v>3.0546179700269361E-7</v>
      </c>
      <c r="J356" s="121">
        <v>2102005000</v>
      </c>
      <c r="K356" t="s">
        <v>1249</v>
      </c>
      <c r="L356" t="s">
        <v>36</v>
      </c>
      <c r="M356" t="s">
        <v>2897</v>
      </c>
      <c r="N356" t="s">
        <v>2908</v>
      </c>
      <c r="O356" t="s">
        <v>2909</v>
      </c>
      <c r="P356" t="s">
        <v>56</v>
      </c>
    </row>
    <row r="357" spans="1:16" outlineLevel="2" x14ac:dyDescent="0.3">
      <c r="A357">
        <v>24009</v>
      </c>
      <c r="B357" t="s">
        <v>16</v>
      </c>
      <c r="C357">
        <v>3.5272421000000005E-2</v>
      </c>
      <c r="E357">
        <v>1.356631576923077E-4</v>
      </c>
      <c r="F357">
        <v>3.5272421000000005E-2</v>
      </c>
      <c r="G357">
        <v>1.356631576923077E-4</v>
      </c>
      <c r="H357">
        <v>3.5272421000000005E-2</v>
      </c>
      <c r="I357">
        <v>1.356631576923077E-4</v>
      </c>
      <c r="J357" s="121">
        <v>2302070001</v>
      </c>
      <c r="K357" t="s">
        <v>1251</v>
      </c>
      <c r="L357" t="s">
        <v>37</v>
      </c>
      <c r="M357" t="s">
        <v>2920</v>
      </c>
      <c r="N357" t="s">
        <v>2926</v>
      </c>
      <c r="O357" t="s">
        <v>2927</v>
      </c>
      <c r="P357" t="s">
        <v>56</v>
      </c>
    </row>
    <row r="358" spans="1:16" outlineLevel="2" x14ac:dyDescent="0.3">
      <c r="A358">
        <v>24009</v>
      </c>
      <c r="B358" t="s">
        <v>16</v>
      </c>
      <c r="C358">
        <v>6.1520804748872813E-4</v>
      </c>
      <c r="E358">
        <v>1.9718206650279748E-6</v>
      </c>
      <c r="F358">
        <v>6.1520804748872813E-4</v>
      </c>
      <c r="G358">
        <v>1.9718206650279748E-6</v>
      </c>
      <c r="H358">
        <v>6.1520804748872813E-4</v>
      </c>
      <c r="I358">
        <v>1.9718206650279748E-6</v>
      </c>
      <c r="J358" s="121">
        <v>2102004001</v>
      </c>
      <c r="K358" t="s">
        <v>1252</v>
      </c>
      <c r="L358" t="s">
        <v>155</v>
      </c>
      <c r="M358" t="s">
        <v>36</v>
      </c>
      <c r="N358" t="s">
        <v>29</v>
      </c>
      <c r="O358" t="s">
        <v>328</v>
      </c>
      <c r="P358" t="s">
        <v>56</v>
      </c>
    </row>
    <row r="359" spans="1:16" outlineLevel="2" x14ac:dyDescent="0.3">
      <c r="A359">
        <v>24009</v>
      </c>
      <c r="B359" t="s">
        <v>16</v>
      </c>
      <c r="C359">
        <v>8.6129126648421928E-2</v>
      </c>
      <c r="E359">
        <v>2.7605489310391642E-4</v>
      </c>
      <c r="F359">
        <v>8.6129126648421928E-2</v>
      </c>
      <c r="G359">
        <v>2.7605489310391642E-4</v>
      </c>
      <c r="H359">
        <v>8.6129126648421928E-2</v>
      </c>
      <c r="I359">
        <v>2.7605489310391642E-4</v>
      </c>
      <c r="J359" s="121">
        <v>2102004002</v>
      </c>
      <c r="K359" t="s">
        <v>1252</v>
      </c>
      <c r="L359" t="s">
        <v>155</v>
      </c>
      <c r="M359" t="s">
        <v>36</v>
      </c>
      <c r="N359" t="s">
        <v>29</v>
      </c>
      <c r="O359" t="s">
        <v>2938</v>
      </c>
      <c r="P359" t="s">
        <v>56</v>
      </c>
    </row>
    <row r="360" spans="1:16" outlineLevel="2" x14ac:dyDescent="0.3">
      <c r="A360">
        <v>24009</v>
      </c>
      <c r="B360" t="s">
        <v>16</v>
      </c>
      <c r="C360">
        <v>1.68</v>
      </c>
      <c r="E360">
        <v>4.6027397260273968E-3</v>
      </c>
      <c r="F360">
        <v>1.68</v>
      </c>
      <c r="G360">
        <v>4.6027397260273968E-3</v>
      </c>
      <c r="H360">
        <v>1.68</v>
      </c>
      <c r="I360">
        <v>4.6027397260273968E-3</v>
      </c>
      <c r="J360" s="121">
        <v>2660000000</v>
      </c>
      <c r="K360" t="s">
        <v>1253</v>
      </c>
      <c r="L360" t="s">
        <v>209</v>
      </c>
      <c r="M360" t="s">
        <v>2954</v>
      </c>
      <c r="N360" t="s">
        <v>2954</v>
      </c>
      <c r="O360" t="s">
        <v>2955</v>
      </c>
      <c r="P360" t="s">
        <v>56</v>
      </c>
    </row>
    <row r="361" spans="1:16" outlineLevel="2" x14ac:dyDescent="0.3">
      <c r="A361">
        <v>24009</v>
      </c>
      <c r="B361" t="s">
        <v>16</v>
      </c>
      <c r="C361">
        <v>1.9425000000000001E-2</v>
      </c>
      <c r="E361">
        <v>6.2259615384615392E-5</v>
      </c>
      <c r="F361">
        <v>1.9425000000000001E-2</v>
      </c>
      <c r="G361">
        <v>6.2259615384615392E-5</v>
      </c>
      <c r="H361">
        <v>1.9425000000000001E-2</v>
      </c>
      <c r="I361">
        <v>6.2259615384615392E-5</v>
      </c>
      <c r="J361" s="121">
        <v>2830000000</v>
      </c>
      <c r="K361" t="s">
        <v>1254</v>
      </c>
      <c r="L361" t="s">
        <v>68</v>
      </c>
      <c r="M361" t="s">
        <v>2961</v>
      </c>
      <c r="N361" t="s">
        <v>2961</v>
      </c>
      <c r="P361" t="s">
        <v>56</v>
      </c>
    </row>
    <row r="362" spans="1:16" outlineLevel="2" x14ac:dyDescent="0.3">
      <c r="A362">
        <v>24009</v>
      </c>
      <c r="B362" t="s">
        <v>16</v>
      </c>
      <c r="C362">
        <v>4.9568940000000001</v>
      </c>
      <c r="E362">
        <v>1.0864425205479453E-2</v>
      </c>
      <c r="F362">
        <v>4.9568940000000001</v>
      </c>
      <c r="G362">
        <v>1.0864425205479453E-2</v>
      </c>
      <c r="H362">
        <v>4.9568940000000001</v>
      </c>
      <c r="I362">
        <v>1.0864425205479453E-2</v>
      </c>
      <c r="J362" s="121">
        <v>2810030000</v>
      </c>
      <c r="K362" t="s">
        <v>1255</v>
      </c>
      <c r="L362" t="s">
        <v>68</v>
      </c>
      <c r="M362" t="s">
        <v>69</v>
      </c>
      <c r="N362" t="s">
        <v>1255</v>
      </c>
      <c r="O362" t="s">
        <v>2967</v>
      </c>
      <c r="P362" t="s">
        <v>56</v>
      </c>
    </row>
    <row r="363" spans="1:16" outlineLevel="2" x14ac:dyDescent="0.3">
      <c r="A363">
        <v>24009</v>
      </c>
      <c r="B363" t="s">
        <v>16</v>
      </c>
      <c r="C363">
        <v>0.13228319999999999</v>
      </c>
      <c r="E363">
        <v>3.6241972602739722E-4</v>
      </c>
      <c r="F363">
        <v>0.13228319999999999</v>
      </c>
      <c r="G363">
        <v>3.6241972602739722E-4</v>
      </c>
      <c r="H363">
        <v>0.13228319999999999</v>
      </c>
      <c r="I363">
        <v>3.6241972602739722E-4</v>
      </c>
      <c r="J363" s="121">
        <v>2810050000</v>
      </c>
      <c r="K363" t="s">
        <v>1256</v>
      </c>
      <c r="L363" t="s">
        <v>68</v>
      </c>
      <c r="M363" t="s">
        <v>69</v>
      </c>
      <c r="N363" t="s">
        <v>2978</v>
      </c>
      <c r="O363" t="s">
        <v>2967</v>
      </c>
      <c r="P363" t="s">
        <v>56</v>
      </c>
    </row>
    <row r="364" spans="1:16" outlineLevel="2" x14ac:dyDescent="0.3">
      <c r="A364">
        <v>24009</v>
      </c>
      <c r="B364" t="s">
        <v>16</v>
      </c>
      <c r="C364">
        <v>7.9531941831398278E-2</v>
      </c>
      <c r="E364">
        <v>2.1789573104492678E-4</v>
      </c>
      <c r="F364">
        <v>7.9531941831398278E-2</v>
      </c>
      <c r="G364">
        <v>2.1789573104492678E-4</v>
      </c>
      <c r="H364">
        <v>7.9531941831398278E-2</v>
      </c>
      <c r="I364">
        <v>2.1789573104492678E-4</v>
      </c>
      <c r="J364" s="121">
        <v>2302070005</v>
      </c>
      <c r="K364" t="s">
        <v>1257</v>
      </c>
      <c r="L364" t="s">
        <v>37</v>
      </c>
      <c r="M364" t="s">
        <v>2920</v>
      </c>
      <c r="N364" t="s">
        <v>2926</v>
      </c>
      <c r="O364" t="s">
        <v>1257</v>
      </c>
      <c r="P364" t="s">
        <v>56</v>
      </c>
    </row>
    <row r="365" spans="1:16" outlineLevel="2" x14ac:dyDescent="0.3">
      <c r="A365">
        <v>24009</v>
      </c>
      <c r="B365" t="s">
        <v>16</v>
      </c>
      <c r="C365">
        <v>5.5819000000000001</v>
      </c>
      <c r="E365">
        <v>1.5292876712328768E-2</v>
      </c>
      <c r="F365">
        <v>5.5819000000000001</v>
      </c>
      <c r="G365">
        <v>1.5292876712328768E-2</v>
      </c>
      <c r="H365">
        <v>5.5819000000000001</v>
      </c>
      <c r="I365">
        <v>1.5292876712328768E-2</v>
      </c>
      <c r="J365" s="121">
        <v>2620030000</v>
      </c>
      <c r="K365" t="s">
        <v>1282</v>
      </c>
      <c r="L365" t="s">
        <v>209</v>
      </c>
      <c r="M365" t="s">
        <v>1282</v>
      </c>
      <c r="N365" t="s">
        <v>2994</v>
      </c>
      <c r="P365" t="s">
        <v>56</v>
      </c>
    </row>
    <row r="366" spans="1:16" outlineLevel="2" x14ac:dyDescent="0.3">
      <c r="A366">
        <v>24009</v>
      </c>
      <c r="B366" t="s">
        <v>16</v>
      </c>
      <c r="C366">
        <v>1.3759E-6</v>
      </c>
      <c r="E366">
        <v>6.3503076923076921E-9</v>
      </c>
      <c r="F366">
        <v>1.3759E-6</v>
      </c>
      <c r="G366">
        <v>6.3503076923076921E-9</v>
      </c>
      <c r="H366">
        <v>1.3759E-6</v>
      </c>
      <c r="I366">
        <v>6.3503076923076921E-9</v>
      </c>
      <c r="J366" s="121">
        <v>2810060200</v>
      </c>
      <c r="K366" t="s">
        <v>67</v>
      </c>
      <c r="M366" t="s">
        <v>69</v>
      </c>
      <c r="N366" t="s">
        <v>70</v>
      </c>
      <c r="O366" t="s">
        <v>2999</v>
      </c>
      <c r="P366" t="s">
        <v>56</v>
      </c>
    </row>
    <row r="367" spans="1:16" outlineLevel="1" x14ac:dyDescent="0.3">
      <c r="A367" s="3" t="s">
        <v>3023</v>
      </c>
      <c r="C367">
        <f t="shared" ref="C367:I367" si="6">SUBTOTAL(9,C257:C366)</f>
        <v>853.17979791748223</v>
      </c>
      <c r="D367">
        <f t="shared" si="6"/>
        <v>773.6913443576899</v>
      </c>
      <c r="E367">
        <f t="shared" si="6"/>
        <v>1.9612716366221057</v>
      </c>
      <c r="F367">
        <f t="shared" si="6"/>
        <v>932.44122087093137</v>
      </c>
      <c r="G367">
        <f t="shared" si="6"/>
        <v>2.1790781988785279</v>
      </c>
      <c r="H367">
        <f t="shared" si="6"/>
        <v>979.11650030252986</v>
      </c>
      <c r="I367">
        <f t="shared" si="6"/>
        <v>2.3063826804837757</v>
      </c>
    </row>
    <row r="368" spans="1:16" outlineLevel="2" x14ac:dyDescent="0.3">
      <c r="A368">
        <v>24017</v>
      </c>
      <c r="B368" t="s">
        <v>16</v>
      </c>
      <c r="C368">
        <v>4.11799045801527E-2</v>
      </c>
      <c r="D368">
        <v>4.1174497077583201E-2</v>
      </c>
      <c r="E368">
        <v>1.1218771584801499E-4</v>
      </c>
      <c r="F368">
        <v>3.1006298844823199E-2</v>
      </c>
      <c r="G368">
        <v>8.4482533878853095E-5</v>
      </c>
      <c r="H368">
        <v>2.58534336022537E-2</v>
      </c>
      <c r="I368">
        <v>7.0442576558980193E-5</v>
      </c>
      <c r="J368" s="121" t="s">
        <v>335</v>
      </c>
      <c r="K368" t="s">
        <v>336</v>
      </c>
      <c r="L368" t="s">
        <v>155</v>
      </c>
      <c r="M368" t="s">
        <v>36</v>
      </c>
      <c r="N368" t="s">
        <v>337</v>
      </c>
      <c r="O368" t="s">
        <v>159</v>
      </c>
      <c r="P368" t="s">
        <v>56</v>
      </c>
    </row>
    <row r="369" spans="1:16" outlineLevel="2" x14ac:dyDescent="0.3">
      <c r="A369">
        <v>24017</v>
      </c>
      <c r="B369" t="s">
        <v>16</v>
      </c>
      <c r="C369">
        <v>7.4248785616369106E-2</v>
      </c>
      <c r="D369" t="s">
        <v>2147</v>
      </c>
      <c r="E369" t="s">
        <v>2147</v>
      </c>
      <c r="F369">
        <v>7.4248785616369106E-2</v>
      </c>
      <c r="G369" t="s">
        <v>2148</v>
      </c>
      <c r="H369">
        <v>7.4248785616369106E-2</v>
      </c>
      <c r="I369" t="s">
        <v>2148</v>
      </c>
      <c r="J369" s="121" t="s">
        <v>347</v>
      </c>
      <c r="K369" t="s">
        <v>164</v>
      </c>
      <c r="L369" t="s">
        <v>155</v>
      </c>
      <c r="M369" t="s">
        <v>162</v>
      </c>
      <c r="N369" t="s">
        <v>171</v>
      </c>
      <c r="O369" t="s">
        <v>348</v>
      </c>
      <c r="P369" t="s">
        <v>56</v>
      </c>
    </row>
    <row r="370" spans="1:16" outlineLevel="2" x14ac:dyDescent="0.3">
      <c r="A370">
        <v>24017</v>
      </c>
      <c r="B370" t="s">
        <v>16</v>
      </c>
      <c r="C370">
        <v>17.455334171939</v>
      </c>
      <c r="D370" t="s">
        <v>2147</v>
      </c>
      <c r="E370" t="s">
        <v>2147</v>
      </c>
      <c r="F370">
        <v>17.455334171939</v>
      </c>
      <c r="G370" t="s">
        <v>2148</v>
      </c>
      <c r="H370">
        <v>17.455334171939</v>
      </c>
      <c r="I370" t="s">
        <v>2148</v>
      </c>
      <c r="J370" s="121" t="s">
        <v>349</v>
      </c>
      <c r="K370" t="s">
        <v>164</v>
      </c>
      <c r="L370" t="s">
        <v>155</v>
      </c>
      <c r="M370" t="s">
        <v>162</v>
      </c>
      <c r="N370" t="s">
        <v>171</v>
      </c>
      <c r="O370" t="s">
        <v>350</v>
      </c>
      <c r="P370" t="s">
        <v>56</v>
      </c>
    </row>
    <row r="371" spans="1:16" outlineLevel="2" x14ac:dyDescent="0.3">
      <c r="A371">
        <v>24017</v>
      </c>
      <c r="B371" t="s">
        <v>16</v>
      </c>
      <c r="C371">
        <v>2.4749595205456301E-2</v>
      </c>
      <c r="D371" t="s">
        <v>2147</v>
      </c>
      <c r="E371" t="s">
        <v>2147</v>
      </c>
      <c r="F371">
        <v>2.4749595205456301E-2</v>
      </c>
      <c r="G371" t="s">
        <v>2148</v>
      </c>
      <c r="H371">
        <v>2.4749595205456301E-2</v>
      </c>
      <c r="I371" t="s">
        <v>2148</v>
      </c>
      <c r="J371" s="121" t="s">
        <v>353</v>
      </c>
      <c r="K371" t="s">
        <v>164</v>
      </c>
      <c r="L371" t="s">
        <v>155</v>
      </c>
      <c r="M371" t="s">
        <v>162</v>
      </c>
      <c r="N371" t="s">
        <v>171</v>
      </c>
      <c r="O371" t="s">
        <v>354</v>
      </c>
      <c r="P371" t="s">
        <v>56</v>
      </c>
    </row>
    <row r="372" spans="1:16" outlineLevel="2" x14ac:dyDescent="0.3">
      <c r="A372">
        <v>24017</v>
      </c>
      <c r="B372" t="s">
        <v>16</v>
      </c>
      <c r="C372">
        <v>8.9803127226463206E-2</v>
      </c>
      <c r="D372">
        <v>8.9791334808627596E-2</v>
      </c>
      <c r="E372">
        <v>2.4465349840566098E-4</v>
      </c>
      <c r="F372">
        <v>6.7617024089109107E-2</v>
      </c>
      <c r="G372">
        <v>1.8423538897643034E-4</v>
      </c>
      <c r="H372">
        <v>5.6379906915643999E-2</v>
      </c>
      <c r="I372">
        <v>1.5361773489720382E-4</v>
      </c>
      <c r="J372" s="121" t="s">
        <v>338</v>
      </c>
      <c r="K372" t="s">
        <v>336</v>
      </c>
      <c r="L372" t="s">
        <v>155</v>
      </c>
      <c r="M372" t="s">
        <v>36</v>
      </c>
      <c r="N372" t="s">
        <v>339</v>
      </c>
      <c r="O372" t="s">
        <v>159</v>
      </c>
      <c r="P372" t="s">
        <v>56</v>
      </c>
    </row>
    <row r="373" spans="1:16" outlineLevel="2" x14ac:dyDescent="0.3">
      <c r="A373">
        <v>24017</v>
      </c>
      <c r="B373" t="s">
        <v>16</v>
      </c>
      <c r="C373">
        <v>3.2793950000000002E-2</v>
      </c>
      <c r="D373">
        <v>3.2789643691602803E-2</v>
      </c>
      <c r="E373">
        <v>8.9341594684199898E-5</v>
      </c>
      <c r="F373">
        <v>3.5381045473493702E-2</v>
      </c>
      <c r="G373">
        <v>9.6402359657406995E-5</v>
      </c>
      <c r="H373">
        <v>3.6673038982062901E-2</v>
      </c>
      <c r="I373">
        <v>9.9922640678538281E-5</v>
      </c>
      <c r="J373" s="121" t="s">
        <v>341</v>
      </c>
      <c r="K373" t="s">
        <v>342</v>
      </c>
      <c r="L373" t="s">
        <v>155</v>
      </c>
      <c r="M373" t="s">
        <v>36</v>
      </c>
      <c r="N373" t="s">
        <v>171</v>
      </c>
      <c r="O373" t="s">
        <v>159</v>
      </c>
      <c r="P373" t="s">
        <v>56</v>
      </c>
    </row>
    <row r="374" spans="1:16" outlineLevel="2" x14ac:dyDescent="0.3">
      <c r="A374">
        <v>24017</v>
      </c>
      <c r="B374" t="s">
        <v>16</v>
      </c>
      <c r="C374">
        <v>4.19999934862385E-2</v>
      </c>
      <c r="D374">
        <v>4.1987799408893398E-2</v>
      </c>
      <c r="E374">
        <v>8.6865260824921695E-5</v>
      </c>
      <c r="F374">
        <v>4.3740743347919699E-2</v>
      </c>
      <c r="G374">
        <v>9.0491788878752807E-5</v>
      </c>
      <c r="H374">
        <v>4.3131276102229901E-2</v>
      </c>
      <c r="I374">
        <v>8.9230909956627692E-5</v>
      </c>
      <c r="J374" s="121" t="s">
        <v>327</v>
      </c>
      <c r="K374" t="s">
        <v>28</v>
      </c>
      <c r="L374" t="s">
        <v>155</v>
      </c>
      <c r="M374" t="s">
        <v>35</v>
      </c>
      <c r="N374" t="s">
        <v>29</v>
      </c>
      <c r="O374" t="s">
        <v>328</v>
      </c>
      <c r="P374" t="s">
        <v>56</v>
      </c>
    </row>
    <row r="375" spans="1:16" outlineLevel="2" x14ac:dyDescent="0.3">
      <c r="A375">
        <v>24017</v>
      </c>
      <c r="B375" t="s">
        <v>16</v>
      </c>
      <c r="C375">
        <v>0.27306500442034998</v>
      </c>
      <c r="D375">
        <v>0.27298572403224097</v>
      </c>
      <c r="E375">
        <v>5.6475872642465996E-4</v>
      </c>
      <c r="F375">
        <v>0.28438257447736598</v>
      </c>
      <c r="G375">
        <v>5.8833677529684545E-4</v>
      </c>
      <c r="H375">
        <v>0.28042009347857999</v>
      </c>
      <c r="I375">
        <v>5.8013910953871959E-4</v>
      </c>
      <c r="J375" s="121" t="s">
        <v>329</v>
      </c>
      <c r="K375" t="s">
        <v>28</v>
      </c>
      <c r="L375" t="s">
        <v>155</v>
      </c>
      <c r="M375" t="s">
        <v>35</v>
      </c>
      <c r="N375" t="s">
        <v>29</v>
      </c>
      <c r="O375" t="s">
        <v>330</v>
      </c>
      <c r="P375" t="s">
        <v>56</v>
      </c>
    </row>
    <row r="376" spans="1:16" outlineLevel="2" x14ac:dyDescent="0.3">
      <c r="A376">
        <v>24017</v>
      </c>
      <c r="B376" t="s">
        <v>16</v>
      </c>
      <c r="C376">
        <v>2.2165325693648898</v>
      </c>
      <c r="D376">
        <v>2.2158890318939202</v>
      </c>
      <c r="E376">
        <v>4.5842788006122204E-3</v>
      </c>
      <c r="F376">
        <v>2.31179965386344</v>
      </c>
      <c r="G376">
        <v>4.7827007543833474E-3</v>
      </c>
      <c r="H376">
        <v>2.3329081982256001</v>
      </c>
      <c r="I376">
        <v>4.8263705641249143E-3</v>
      </c>
      <c r="J376" s="121" t="s">
        <v>157</v>
      </c>
      <c r="K376" t="s">
        <v>32</v>
      </c>
      <c r="L376" t="s">
        <v>155</v>
      </c>
      <c r="M376" t="s">
        <v>35</v>
      </c>
      <c r="N376" t="s">
        <v>33</v>
      </c>
      <c r="O376" t="s">
        <v>158</v>
      </c>
      <c r="P376" t="s">
        <v>56</v>
      </c>
    </row>
    <row r="377" spans="1:16" outlineLevel="2" x14ac:dyDescent="0.3">
      <c r="A377">
        <v>24017</v>
      </c>
      <c r="B377" t="s">
        <v>16</v>
      </c>
      <c r="C377">
        <v>0.111288418850555</v>
      </c>
      <c r="D377">
        <v>0.11125610790299301</v>
      </c>
      <c r="E377">
        <v>2.30169024512206E-4</v>
      </c>
      <c r="F377">
        <v>0.15848339907893499</v>
      </c>
      <c r="G377">
        <v>3.2787385838792038E-4</v>
      </c>
      <c r="H377">
        <v>0.176754426134102</v>
      </c>
      <c r="I377">
        <v>3.6567335140803148E-4</v>
      </c>
      <c r="J377" s="121" t="s">
        <v>154</v>
      </c>
      <c r="K377" t="s">
        <v>30</v>
      </c>
      <c r="L377" t="s">
        <v>155</v>
      </c>
      <c r="M377" t="s">
        <v>35</v>
      </c>
      <c r="N377" t="s">
        <v>31</v>
      </c>
      <c r="O377" t="s">
        <v>156</v>
      </c>
      <c r="P377" t="s">
        <v>56</v>
      </c>
    </row>
    <row r="378" spans="1:16" outlineLevel="2" x14ac:dyDescent="0.3">
      <c r="A378">
        <v>24017</v>
      </c>
      <c r="B378" t="s">
        <v>16</v>
      </c>
      <c r="C378">
        <v>0.11756793811916701</v>
      </c>
      <c r="D378">
        <v>0.117533804005998</v>
      </c>
      <c r="E378">
        <v>2.4315645698173499E-4</v>
      </c>
      <c r="F378">
        <v>0.11756793811916701</v>
      </c>
      <c r="G378">
        <v>2.4322707436786131E-4</v>
      </c>
      <c r="H378">
        <v>0.11756793811916701</v>
      </c>
      <c r="I378">
        <v>2.4322707436786131E-4</v>
      </c>
      <c r="J378" s="121" t="s">
        <v>333</v>
      </c>
      <c r="K378" t="s">
        <v>334</v>
      </c>
      <c r="L378" t="s">
        <v>155</v>
      </c>
      <c r="M378" t="s">
        <v>35</v>
      </c>
      <c r="N378" t="s">
        <v>171</v>
      </c>
      <c r="O378" t="s">
        <v>159</v>
      </c>
      <c r="P378" t="s">
        <v>56</v>
      </c>
    </row>
    <row r="379" spans="1:16" outlineLevel="2" x14ac:dyDescent="0.3">
      <c r="A379">
        <v>24017</v>
      </c>
      <c r="B379" t="s">
        <v>16</v>
      </c>
      <c r="C379">
        <v>8.6328339999990002E-4</v>
      </c>
      <c r="D379">
        <v>8.6303275842421505E-4</v>
      </c>
      <c r="E379">
        <v>1.7854606984973799E-6</v>
      </c>
      <c r="F379">
        <v>5.5200332788460003E-4</v>
      </c>
      <c r="G379">
        <v>1.1419963353155409E-6</v>
      </c>
      <c r="H379">
        <v>4.6069450673069998E-4</v>
      </c>
      <c r="I379">
        <v>9.5309468586473331E-7</v>
      </c>
      <c r="J379" s="121" t="s">
        <v>331</v>
      </c>
      <c r="K379" t="s">
        <v>28</v>
      </c>
      <c r="L379" t="s">
        <v>155</v>
      </c>
      <c r="M379" t="s">
        <v>35</v>
      </c>
      <c r="N379" t="s">
        <v>332</v>
      </c>
      <c r="O379" t="s">
        <v>156</v>
      </c>
      <c r="P379" t="s">
        <v>56</v>
      </c>
    </row>
    <row r="380" spans="1:16" outlineLevel="2" x14ac:dyDescent="0.3">
      <c r="A380">
        <v>24017</v>
      </c>
      <c r="B380" t="s">
        <v>16</v>
      </c>
      <c r="C380">
        <v>1.5782662999999999</v>
      </c>
      <c r="D380">
        <v>1.57826629999816</v>
      </c>
      <c r="E380">
        <v>1.5854109441230399E-3</v>
      </c>
      <c r="F380">
        <v>0.89040946218711103</v>
      </c>
      <c r="G380">
        <v>8.9444025137190195E-4</v>
      </c>
      <c r="H380">
        <v>0.69077980691321605</v>
      </c>
      <c r="I380">
        <v>6.939068938243754E-4</v>
      </c>
      <c r="J380" s="121" t="s">
        <v>160</v>
      </c>
      <c r="K380" t="s">
        <v>161</v>
      </c>
      <c r="L380" t="s">
        <v>155</v>
      </c>
      <c r="M380" t="s">
        <v>162</v>
      </c>
      <c r="N380" t="s">
        <v>29</v>
      </c>
      <c r="O380" t="s">
        <v>156</v>
      </c>
      <c r="P380" t="s">
        <v>56</v>
      </c>
    </row>
    <row r="381" spans="1:16" outlineLevel="2" x14ac:dyDescent="0.3">
      <c r="A381">
        <v>24017</v>
      </c>
      <c r="B381" t="s">
        <v>16</v>
      </c>
      <c r="C381">
        <v>3.3405444863214</v>
      </c>
      <c r="D381">
        <v>3.34054448631752</v>
      </c>
      <c r="E381">
        <v>3.3556667768575099E-3</v>
      </c>
      <c r="F381">
        <v>3.1807384080221</v>
      </c>
      <c r="G381">
        <v>3.1951372733971394E-3</v>
      </c>
      <c r="H381">
        <v>3.1605501133414502</v>
      </c>
      <c r="I381">
        <v>3.1748575884479515E-3</v>
      </c>
      <c r="J381" s="121" t="s">
        <v>168</v>
      </c>
      <c r="K381" t="s">
        <v>169</v>
      </c>
      <c r="L381" t="s">
        <v>155</v>
      </c>
      <c r="M381" t="s">
        <v>162</v>
      </c>
      <c r="N381" t="s">
        <v>33</v>
      </c>
      <c r="O381" t="s">
        <v>156</v>
      </c>
      <c r="P381" t="s">
        <v>56</v>
      </c>
    </row>
    <row r="382" spans="1:16" outlineLevel="2" x14ac:dyDescent="0.3">
      <c r="A382">
        <v>24017</v>
      </c>
      <c r="B382" t="s">
        <v>16</v>
      </c>
      <c r="C382">
        <v>0.59734759200766097</v>
      </c>
      <c r="D382">
        <v>0.59734759200696697</v>
      </c>
      <c r="E382">
        <v>6.0005172119209995E-4</v>
      </c>
      <c r="F382">
        <v>0.52469055895370798</v>
      </c>
      <c r="G382">
        <v>5.2706577745733252E-4</v>
      </c>
      <c r="H382">
        <v>0.52424486724935204</v>
      </c>
      <c r="I382">
        <v>5.2661806815390783E-4</v>
      </c>
      <c r="J382" s="121" t="s">
        <v>166</v>
      </c>
      <c r="K382" t="s">
        <v>167</v>
      </c>
      <c r="L382" t="s">
        <v>155</v>
      </c>
      <c r="M382" t="s">
        <v>162</v>
      </c>
      <c r="N382" t="s">
        <v>31</v>
      </c>
      <c r="O382" t="s">
        <v>156</v>
      </c>
      <c r="P382" t="s">
        <v>56</v>
      </c>
    </row>
    <row r="383" spans="1:16" outlineLevel="2" x14ac:dyDescent="0.3">
      <c r="A383">
        <v>24017</v>
      </c>
      <c r="B383" t="s">
        <v>16</v>
      </c>
      <c r="C383">
        <v>21.3018356996139</v>
      </c>
      <c r="D383">
        <v>21.301835699589098</v>
      </c>
      <c r="E383">
        <v>2.1398266850200499E-2</v>
      </c>
      <c r="F383">
        <v>21.3018356996139</v>
      </c>
      <c r="G383">
        <v>2.1398266850225413E-2</v>
      </c>
      <c r="H383">
        <v>21.3018356996139</v>
      </c>
      <c r="I383">
        <v>2.1398266850225413E-2</v>
      </c>
      <c r="J383" s="121" t="s">
        <v>170</v>
      </c>
      <c r="K383" t="s">
        <v>164</v>
      </c>
      <c r="L383" t="s">
        <v>155</v>
      </c>
      <c r="M383" t="s">
        <v>162</v>
      </c>
      <c r="N383" t="s">
        <v>171</v>
      </c>
      <c r="O383" t="s">
        <v>172</v>
      </c>
      <c r="P383" t="s">
        <v>56</v>
      </c>
    </row>
    <row r="384" spans="1:16" outlineLevel="2" x14ac:dyDescent="0.3">
      <c r="A384">
        <v>24017</v>
      </c>
      <c r="B384" t="s">
        <v>16</v>
      </c>
      <c r="C384">
        <v>24.4176698481198</v>
      </c>
      <c r="D384">
        <v>24.417669848091499</v>
      </c>
      <c r="E384">
        <v>2.4528206049379799E-2</v>
      </c>
      <c r="F384">
        <v>24.4176698481198</v>
      </c>
      <c r="G384">
        <v>2.4528206049408228E-2</v>
      </c>
      <c r="H384">
        <v>24.4176698481198</v>
      </c>
      <c r="I384">
        <v>2.4528206049408228E-2</v>
      </c>
      <c r="J384" s="121" t="s">
        <v>177</v>
      </c>
      <c r="K384" t="s">
        <v>164</v>
      </c>
      <c r="L384" t="s">
        <v>155</v>
      </c>
      <c r="M384" t="s">
        <v>162</v>
      </c>
      <c r="N384" t="s">
        <v>171</v>
      </c>
      <c r="O384" t="s">
        <v>178</v>
      </c>
      <c r="P384" t="s">
        <v>56</v>
      </c>
    </row>
    <row r="385" spans="1:16" outlineLevel="2" x14ac:dyDescent="0.3">
      <c r="A385">
        <v>24017</v>
      </c>
      <c r="B385" t="s">
        <v>16</v>
      </c>
      <c r="C385">
        <v>7.31192513744094</v>
      </c>
      <c r="D385">
        <v>7.3119251374324401</v>
      </c>
      <c r="E385">
        <v>7.3450254469142598E-3</v>
      </c>
      <c r="F385">
        <v>7.31192513744094</v>
      </c>
      <c r="G385">
        <v>7.3450254469227981E-3</v>
      </c>
      <c r="H385">
        <v>7.31192513744094</v>
      </c>
      <c r="I385">
        <v>7.3450254469227981E-3</v>
      </c>
      <c r="J385" s="121" t="s">
        <v>175</v>
      </c>
      <c r="K385" t="s">
        <v>164</v>
      </c>
      <c r="L385" t="s">
        <v>155</v>
      </c>
      <c r="M385" t="s">
        <v>162</v>
      </c>
      <c r="N385" t="s">
        <v>171</v>
      </c>
      <c r="O385" t="s">
        <v>176</v>
      </c>
      <c r="P385" t="s">
        <v>56</v>
      </c>
    </row>
    <row r="386" spans="1:16" outlineLevel="2" x14ac:dyDescent="0.3">
      <c r="A386">
        <v>24017</v>
      </c>
      <c r="B386" t="s">
        <v>16</v>
      </c>
      <c r="C386">
        <v>6.2418874211960604</v>
      </c>
      <c r="D386">
        <v>6.2418874211888298</v>
      </c>
      <c r="E386">
        <v>6.2701437834338696E-3</v>
      </c>
      <c r="F386">
        <v>6.2418874211960604</v>
      </c>
      <c r="G386">
        <v>6.2701437834411337E-3</v>
      </c>
      <c r="H386">
        <v>6.2418874211960604</v>
      </c>
      <c r="I386">
        <v>6.2701437834411337E-3</v>
      </c>
      <c r="J386" s="121" t="s">
        <v>173</v>
      </c>
      <c r="K386" t="s">
        <v>164</v>
      </c>
      <c r="L386" t="s">
        <v>155</v>
      </c>
      <c r="M386" t="s">
        <v>162</v>
      </c>
      <c r="N386" t="s">
        <v>171</v>
      </c>
      <c r="O386" t="s">
        <v>174</v>
      </c>
      <c r="P386" t="s">
        <v>56</v>
      </c>
    </row>
    <row r="387" spans="1:16" outlineLevel="2" x14ac:dyDescent="0.3">
      <c r="A387">
        <v>24017</v>
      </c>
      <c r="B387" t="s">
        <v>16</v>
      </c>
      <c r="C387">
        <v>60.111848965508301</v>
      </c>
      <c r="D387">
        <v>60.111848965438597</v>
      </c>
      <c r="E387">
        <v>6.0383968929317099E-2</v>
      </c>
      <c r="F387">
        <v>60.111848965508301</v>
      </c>
      <c r="G387">
        <v>6.0383968929387119E-2</v>
      </c>
      <c r="H387">
        <v>60.111848965508301</v>
      </c>
      <c r="I387">
        <v>6.0383968929387119E-2</v>
      </c>
      <c r="J387" s="121" t="s">
        <v>183</v>
      </c>
      <c r="K387" t="s">
        <v>164</v>
      </c>
      <c r="L387" t="s">
        <v>155</v>
      </c>
      <c r="M387" t="s">
        <v>162</v>
      </c>
      <c r="N387" t="s">
        <v>171</v>
      </c>
      <c r="O387" t="s">
        <v>184</v>
      </c>
      <c r="P387" t="s">
        <v>56</v>
      </c>
    </row>
    <row r="388" spans="1:16" outlineLevel="2" x14ac:dyDescent="0.3">
      <c r="A388">
        <v>24017</v>
      </c>
      <c r="B388" t="s">
        <v>16</v>
      </c>
      <c r="C388">
        <v>18.0006305619799</v>
      </c>
      <c r="D388">
        <v>18.0006305619589</v>
      </c>
      <c r="E388">
        <v>1.8082117507089001E-2</v>
      </c>
      <c r="F388">
        <v>18.0006305619799</v>
      </c>
      <c r="G388">
        <v>1.8082117507110095E-2</v>
      </c>
      <c r="H388">
        <v>18.0006305619799</v>
      </c>
      <c r="I388">
        <v>1.8082117507110095E-2</v>
      </c>
      <c r="J388" s="121" t="s">
        <v>181</v>
      </c>
      <c r="K388" t="s">
        <v>164</v>
      </c>
      <c r="L388" t="s">
        <v>155</v>
      </c>
      <c r="M388" t="s">
        <v>162</v>
      </c>
      <c r="N388" t="s">
        <v>171</v>
      </c>
      <c r="O388" t="s">
        <v>182</v>
      </c>
      <c r="P388" t="s">
        <v>56</v>
      </c>
    </row>
    <row r="389" spans="1:16" outlineLevel="2" x14ac:dyDescent="0.3">
      <c r="A389">
        <v>24017</v>
      </c>
      <c r="B389" t="s">
        <v>16</v>
      </c>
      <c r="C389">
        <v>15.3663882457732</v>
      </c>
      <c r="D389">
        <v>15.366388245755299</v>
      </c>
      <c r="E389">
        <v>1.54359502553482E-2</v>
      </c>
      <c r="F389">
        <v>15.3663882457732</v>
      </c>
      <c r="G389">
        <v>1.543595025536618E-2</v>
      </c>
      <c r="H389">
        <v>15.3663882457732</v>
      </c>
      <c r="I389">
        <v>1.543595025536618E-2</v>
      </c>
      <c r="J389" s="121" t="s">
        <v>179</v>
      </c>
      <c r="K389" t="s">
        <v>164</v>
      </c>
      <c r="L389" t="s">
        <v>155</v>
      </c>
      <c r="M389" t="s">
        <v>162</v>
      </c>
      <c r="N389" t="s">
        <v>171</v>
      </c>
      <c r="O389" t="s">
        <v>180</v>
      </c>
      <c r="P389" t="s">
        <v>56</v>
      </c>
    </row>
    <row r="390" spans="1:16" outlineLevel="2" x14ac:dyDescent="0.3">
      <c r="A390">
        <v>24017</v>
      </c>
      <c r="B390" t="s">
        <v>16</v>
      </c>
      <c r="C390">
        <v>0.64810042264522805</v>
      </c>
      <c r="D390">
        <v>0.64810042264447498</v>
      </c>
      <c r="E390">
        <v>6.5103430451027798E-4</v>
      </c>
      <c r="F390">
        <v>0.64810042264522805</v>
      </c>
      <c r="G390">
        <v>6.5103430451103443E-4</v>
      </c>
      <c r="H390">
        <v>0.64810042264522805</v>
      </c>
      <c r="I390">
        <v>6.5103430451103443E-4</v>
      </c>
      <c r="J390" s="121" t="s">
        <v>357</v>
      </c>
      <c r="K390" t="s">
        <v>164</v>
      </c>
      <c r="L390" t="s">
        <v>155</v>
      </c>
      <c r="M390" t="s">
        <v>162</v>
      </c>
      <c r="N390" t="s">
        <v>171</v>
      </c>
      <c r="O390" t="s">
        <v>358</v>
      </c>
      <c r="P390" t="s">
        <v>56</v>
      </c>
    </row>
    <row r="391" spans="1:16" outlineLevel="2" x14ac:dyDescent="0.3">
      <c r="A391">
        <v>24017</v>
      </c>
      <c r="B391" t="s">
        <v>16</v>
      </c>
      <c r="C391">
        <v>4.8744767580760797</v>
      </c>
      <c r="D391">
        <v>4.8744767580704202</v>
      </c>
      <c r="E391">
        <v>4.8965429972921398E-3</v>
      </c>
      <c r="F391">
        <v>4.8744767580760797</v>
      </c>
      <c r="G391">
        <v>4.8965429972978253E-3</v>
      </c>
      <c r="H391">
        <v>4.8744767580760797</v>
      </c>
      <c r="I391">
        <v>4.8965429972978253E-3</v>
      </c>
      <c r="J391" s="121" t="s">
        <v>345</v>
      </c>
      <c r="K391" t="s">
        <v>164</v>
      </c>
      <c r="L391" t="s">
        <v>155</v>
      </c>
      <c r="M391" t="s">
        <v>162</v>
      </c>
      <c r="N391" t="s">
        <v>171</v>
      </c>
      <c r="O391" t="s">
        <v>346</v>
      </c>
      <c r="P391" t="s">
        <v>56</v>
      </c>
    </row>
    <row r="392" spans="1:16" outlineLevel="2" x14ac:dyDescent="0.3">
      <c r="A392">
        <v>24017</v>
      </c>
      <c r="B392" t="s">
        <v>16</v>
      </c>
      <c r="C392">
        <v>27.321390290718998</v>
      </c>
      <c r="D392">
        <v>27.3213902906874</v>
      </c>
      <c r="E392">
        <v>2.7445071326406001E-2</v>
      </c>
      <c r="F392">
        <v>27.321390290718998</v>
      </c>
      <c r="G392">
        <v>2.7445071326437739E-2</v>
      </c>
      <c r="H392">
        <v>27.321390290718998</v>
      </c>
      <c r="I392">
        <v>2.7445071326437739E-2</v>
      </c>
      <c r="J392" s="121" t="s">
        <v>351</v>
      </c>
      <c r="K392" t="s">
        <v>164</v>
      </c>
      <c r="L392" t="s">
        <v>155</v>
      </c>
      <c r="M392" t="s">
        <v>162</v>
      </c>
      <c r="N392" t="s">
        <v>171</v>
      </c>
      <c r="O392" t="s">
        <v>352</v>
      </c>
      <c r="P392" t="s">
        <v>56</v>
      </c>
    </row>
    <row r="393" spans="1:16" outlineLevel="2" x14ac:dyDescent="0.3">
      <c r="A393">
        <v>24017</v>
      </c>
      <c r="B393" t="s">
        <v>16</v>
      </c>
      <c r="C393">
        <v>41.846469999999997</v>
      </c>
      <c r="D393">
        <v>41.846469999951097</v>
      </c>
      <c r="E393">
        <v>4.20359045307604E-2</v>
      </c>
      <c r="F393">
        <v>41.846469999999997</v>
      </c>
      <c r="G393">
        <v>4.203590453080952E-2</v>
      </c>
      <c r="H393">
        <v>41.846469999999997</v>
      </c>
      <c r="I393">
        <v>4.203590453080952E-2</v>
      </c>
      <c r="J393" s="121" t="s">
        <v>355</v>
      </c>
      <c r="K393" t="s">
        <v>164</v>
      </c>
      <c r="L393" t="s">
        <v>155</v>
      </c>
      <c r="M393" t="s">
        <v>162</v>
      </c>
      <c r="N393" t="s">
        <v>171</v>
      </c>
      <c r="O393" t="s">
        <v>356</v>
      </c>
      <c r="P393" t="s">
        <v>56</v>
      </c>
    </row>
    <row r="394" spans="1:16" outlineLevel="2" x14ac:dyDescent="0.3">
      <c r="A394">
        <v>24017</v>
      </c>
      <c r="B394" t="s">
        <v>16</v>
      </c>
      <c r="C394">
        <v>3.1740198441553198</v>
      </c>
      <c r="D394">
        <v>3.1740198441516498</v>
      </c>
      <c r="E394">
        <v>3.1883882953007E-3</v>
      </c>
      <c r="F394">
        <v>3.1740198441553198</v>
      </c>
      <c r="G394">
        <v>3.1883882953043867E-3</v>
      </c>
      <c r="H394">
        <v>3.1740198441553198</v>
      </c>
      <c r="I394">
        <v>3.1883882953043867E-3</v>
      </c>
      <c r="J394" s="121" t="s">
        <v>163</v>
      </c>
      <c r="K394" t="s">
        <v>164</v>
      </c>
      <c r="L394" t="s">
        <v>155</v>
      </c>
      <c r="M394" t="s">
        <v>162</v>
      </c>
      <c r="N394" t="s">
        <v>165</v>
      </c>
      <c r="O394" t="s">
        <v>156</v>
      </c>
      <c r="P394" t="s">
        <v>56</v>
      </c>
    </row>
    <row r="395" spans="1:16" outlineLevel="2" x14ac:dyDescent="0.3">
      <c r="A395">
        <v>24017</v>
      </c>
      <c r="B395" t="s">
        <v>16</v>
      </c>
      <c r="C395">
        <v>1.7295319999999899E-2</v>
      </c>
      <c r="D395">
        <v>1.72953199999758E-2</v>
      </c>
      <c r="E395">
        <v>4.71005446622434E-5</v>
      </c>
      <c r="F395">
        <v>9.7574893283559998E-3</v>
      </c>
      <c r="G395">
        <v>2.6572683356089287E-5</v>
      </c>
      <c r="H395">
        <v>7.5698618224960997E-3</v>
      </c>
      <c r="I395">
        <v>2.0615092109194144E-5</v>
      </c>
      <c r="J395" s="121" t="s">
        <v>343</v>
      </c>
      <c r="K395" t="s">
        <v>161</v>
      </c>
      <c r="L395" t="s">
        <v>155</v>
      </c>
      <c r="M395" t="s">
        <v>162</v>
      </c>
      <c r="N395" t="s">
        <v>332</v>
      </c>
      <c r="O395" t="s">
        <v>344</v>
      </c>
      <c r="P395" t="s">
        <v>56</v>
      </c>
    </row>
    <row r="396" spans="1:16" outlineLevel="2" x14ac:dyDescent="0.3">
      <c r="A396">
        <v>24017</v>
      </c>
      <c r="B396" t="s">
        <v>16</v>
      </c>
      <c r="C396">
        <v>2.0035419999999999</v>
      </c>
      <c r="D396">
        <v>2.0035419999971902</v>
      </c>
      <c r="E396">
        <v>5.4562690631731799E-3</v>
      </c>
      <c r="F396">
        <v>2.32924173868436</v>
      </c>
      <c r="G396">
        <v>6.3432509223430326E-3</v>
      </c>
      <c r="H396">
        <v>2.5242821928594399</v>
      </c>
      <c r="I396">
        <v>6.8744068432991332E-3</v>
      </c>
      <c r="J396" s="121" t="s">
        <v>51</v>
      </c>
      <c r="K396" t="s">
        <v>52</v>
      </c>
      <c r="L396" t="s">
        <v>37</v>
      </c>
      <c r="M396" t="s">
        <v>53</v>
      </c>
      <c r="N396" t="s">
        <v>54</v>
      </c>
      <c r="O396" t="s">
        <v>55</v>
      </c>
      <c r="P396" t="s">
        <v>56</v>
      </c>
    </row>
    <row r="397" spans="1:16" outlineLevel="2" x14ac:dyDescent="0.3">
      <c r="A397">
        <v>24017</v>
      </c>
      <c r="B397" t="s">
        <v>16</v>
      </c>
      <c r="C397">
        <v>8.0992119999999996</v>
      </c>
      <c r="D397">
        <v>8.0992119999886505</v>
      </c>
      <c r="E397">
        <v>2.2056677559881901E-2</v>
      </c>
      <c r="F397">
        <v>9.4158358750918101</v>
      </c>
      <c r="G397">
        <v>2.5642254561796817E-2</v>
      </c>
      <c r="H397">
        <v>10.2042765401441</v>
      </c>
      <c r="I397">
        <v>2.7789424128932681E-2</v>
      </c>
      <c r="J397" s="121" t="s">
        <v>57</v>
      </c>
      <c r="K397" t="s">
        <v>52</v>
      </c>
      <c r="L397" t="s">
        <v>37</v>
      </c>
      <c r="M397" t="s">
        <v>53</v>
      </c>
      <c r="N397" t="s">
        <v>54</v>
      </c>
      <c r="O397" t="s">
        <v>58</v>
      </c>
      <c r="P397" t="s">
        <v>56</v>
      </c>
    </row>
    <row r="398" spans="1:16" outlineLevel="2" x14ac:dyDescent="0.3">
      <c r="A398">
        <v>24017</v>
      </c>
      <c r="B398" t="s">
        <v>16</v>
      </c>
      <c r="C398">
        <v>1.479805</v>
      </c>
      <c r="D398">
        <v>1.4798049999979199</v>
      </c>
      <c r="E398">
        <v>4.0299700435673302E-3</v>
      </c>
      <c r="F398">
        <v>1.7203650191080599</v>
      </c>
      <c r="G398">
        <v>4.6850899213182577E-3</v>
      </c>
      <c r="H398">
        <v>1.86442081593716</v>
      </c>
      <c r="I398">
        <v>5.0773987362123215E-3</v>
      </c>
      <c r="J398" s="121" t="s">
        <v>62</v>
      </c>
      <c r="K398" t="s">
        <v>52</v>
      </c>
      <c r="L398" t="s">
        <v>37</v>
      </c>
      <c r="M398" t="s">
        <v>53</v>
      </c>
      <c r="N398" t="s">
        <v>60</v>
      </c>
      <c r="O398" t="s">
        <v>63</v>
      </c>
      <c r="P398" t="s">
        <v>56</v>
      </c>
    </row>
    <row r="399" spans="1:16" outlineLevel="2" x14ac:dyDescent="0.3">
      <c r="A399">
        <v>24017</v>
      </c>
      <c r="B399" t="s">
        <v>16</v>
      </c>
      <c r="C399">
        <v>1.0052300000000001</v>
      </c>
      <c r="D399">
        <v>1.0052299999985901</v>
      </c>
      <c r="E399">
        <v>2.73755446622709E-3</v>
      </c>
      <c r="F399">
        <v>1.1686421712036399</v>
      </c>
      <c r="G399">
        <v>3.1825767189641524E-3</v>
      </c>
      <c r="H399">
        <v>1.2664991244147099</v>
      </c>
      <c r="I399">
        <v>3.449071689582534E-3</v>
      </c>
      <c r="J399" s="121" t="s">
        <v>64</v>
      </c>
      <c r="K399" t="s">
        <v>52</v>
      </c>
      <c r="L399" t="s">
        <v>37</v>
      </c>
      <c r="M399" t="s">
        <v>53</v>
      </c>
      <c r="N399" t="s">
        <v>60</v>
      </c>
      <c r="O399" t="s">
        <v>65</v>
      </c>
      <c r="P399" t="s">
        <v>56</v>
      </c>
    </row>
    <row r="400" spans="1:16" outlineLevel="2" x14ac:dyDescent="0.3">
      <c r="A400">
        <v>24017</v>
      </c>
      <c r="B400" t="s">
        <v>16</v>
      </c>
      <c r="C400">
        <v>4.7155820000000001E-2</v>
      </c>
      <c r="D400">
        <v>4.7155819999933603E-2</v>
      </c>
      <c r="E400">
        <v>1.2841998910657399E-4</v>
      </c>
      <c r="F400">
        <v>5.48215630947025E-2</v>
      </c>
      <c r="G400">
        <v>1.4929619579167464E-4</v>
      </c>
      <c r="H400">
        <v>5.9412079564932899E-2</v>
      </c>
      <c r="I400">
        <v>1.617976023010168E-4</v>
      </c>
      <c r="J400" s="121" t="s">
        <v>59</v>
      </c>
      <c r="K400" t="s">
        <v>52</v>
      </c>
      <c r="L400" t="s">
        <v>37</v>
      </c>
      <c r="M400" t="s">
        <v>53</v>
      </c>
      <c r="N400" t="s">
        <v>60</v>
      </c>
      <c r="O400" t="s">
        <v>61</v>
      </c>
      <c r="P400" t="s">
        <v>56</v>
      </c>
    </row>
    <row r="401" spans="1:16" outlineLevel="2" x14ac:dyDescent="0.3">
      <c r="A401">
        <v>24017</v>
      </c>
      <c r="B401" t="s">
        <v>16</v>
      </c>
      <c r="C401">
        <v>102.54295740000001</v>
      </c>
      <c r="D401">
        <v>102.542957399918</v>
      </c>
      <c r="E401">
        <v>0.282443129831562</v>
      </c>
      <c r="F401">
        <v>119.21254277884501</v>
      </c>
      <c r="G401">
        <v>0.32835764202040546</v>
      </c>
      <c r="H401">
        <v>129.19487655759801</v>
      </c>
      <c r="I401">
        <v>0.3558528661390008</v>
      </c>
      <c r="J401" s="121" t="s">
        <v>141</v>
      </c>
      <c r="K401" t="s">
        <v>142</v>
      </c>
      <c r="L401" t="s">
        <v>101</v>
      </c>
      <c r="M401" t="s">
        <v>139</v>
      </c>
      <c r="N401" t="s">
        <v>143</v>
      </c>
      <c r="O401" t="s">
        <v>104</v>
      </c>
      <c r="P401" t="s">
        <v>56</v>
      </c>
    </row>
    <row r="402" spans="1:16" outlineLevel="2" x14ac:dyDescent="0.3">
      <c r="A402">
        <v>24017</v>
      </c>
      <c r="B402" t="s">
        <v>16</v>
      </c>
      <c r="C402">
        <v>17.019018989999999</v>
      </c>
      <c r="D402">
        <v>17.019018989976001</v>
      </c>
      <c r="E402">
        <v>4.6348090931307602E-2</v>
      </c>
      <c r="F402">
        <v>19.785664280044902</v>
      </c>
      <c r="G402">
        <v>5.3882527995765456E-2</v>
      </c>
      <c r="H402">
        <v>21.442428746886101</v>
      </c>
      <c r="I402">
        <v>5.8394413798709938E-2</v>
      </c>
      <c r="J402" s="121" t="s">
        <v>144</v>
      </c>
      <c r="K402" t="s">
        <v>24</v>
      </c>
      <c r="L402" t="s">
        <v>101</v>
      </c>
      <c r="M402" t="s">
        <v>139</v>
      </c>
      <c r="N402" t="s">
        <v>145</v>
      </c>
      <c r="O402" t="s">
        <v>104</v>
      </c>
      <c r="P402" t="s">
        <v>56</v>
      </c>
    </row>
    <row r="403" spans="1:16" outlineLevel="2" x14ac:dyDescent="0.3">
      <c r="A403">
        <v>24017</v>
      </c>
      <c r="B403" t="s">
        <v>16</v>
      </c>
      <c r="C403">
        <v>20.411931129999999</v>
      </c>
      <c r="D403">
        <v>20.4119311299713</v>
      </c>
      <c r="E403">
        <v>5.5588047739573501E-2</v>
      </c>
      <c r="F403">
        <v>22.469564021672198</v>
      </c>
      <c r="G403">
        <v>6.119162315270233E-2</v>
      </c>
      <c r="H403">
        <v>22.893147292683299</v>
      </c>
      <c r="I403">
        <v>6.2345172365695527E-2</v>
      </c>
      <c r="J403" s="121" t="s">
        <v>150</v>
      </c>
      <c r="K403" t="s">
        <v>24</v>
      </c>
      <c r="L403" t="s">
        <v>101</v>
      </c>
      <c r="M403" t="s">
        <v>139</v>
      </c>
      <c r="N403" t="s">
        <v>151</v>
      </c>
      <c r="O403" t="s">
        <v>104</v>
      </c>
      <c r="P403" t="s">
        <v>56</v>
      </c>
    </row>
    <row r="404" spans="1:16" outlineLevel="2" x14ac:dyDescent="0.3">
      <c r="A404">
        <v>24017</v>
      </c>
      <c r="B404" t="s">
        <v>16</v>
      </c>
      <c r="C404">
        <v>9.3729589000000002E-2</v>
      </c>
      <c r="D404">
        <v>9.3729588999924895E-2</v>
      </c>
      <c r="E404">
        <v>2.5984028886652099E-4</v>
      </c>
      <c r="F404">
        <v>8.5727717247145604E-2</v>
      </c>
      <c r="G404">
        <v>2.3765723344187068E-4</v>
      </c>
      <c r="H404">
        <v>8.6380155050335194E-2</v>
      </c>
      <c r="I404">
        <v>2.3946594325333008E-4</v>
      </c>
      <c r="J404" s="121" t="s">
        <v>315</v>
      </c>
      <c r="K404" t="s">
        <v>24</v>
      </c>
      <c r="L404" t="s">
        <v>101</v>
      </c>
      <c r="M404" t="s">
        <v>139</v>
      </c>
      <c r="N404" t="s">
        <v>316</v>
      </c>
      <c r="O404" t="s">
        <v>104</v>
      </c>
      <c r="P404" t="s">
        <v>56</v>
      </c>
    </row>
    <row r="405" spans="1:16" outlineLevel="2" x14ac:dyDescent="0.3">
      <c r="A405">
        <v>24017</v>
      </c>
      <c r="B405" t="s">
        <v>16</v>
      </c>
      <c r="C405">
        <v>0.68494952799999997</v>
      </c>
      <c r="D405">
        <v>0.68494952799945497</v>
      </c>
      <c r="E405">
        <v>1.86869191528633E-3</v>
      </c>
      <c r="F405">
        <v>0.69112385445186297</v>
      </c>
      <c r="G405">
        <v>1.8855368264108802E-3</v>
      </c>
      <c r="H405">
        <v>0.73745229829747005</v>
      </c>
      <c r="I405">
        <v>2.0119309400252654E-3</v>
      </c>
      <c r="J405" s="121" t="s">
        <v>152</v>
      </c>
      <c r="K405" t="s">
        <v>24</v>
      </c>
      <c r="L405" t="s">
        <v>101</v>
      </c>
      <c r="M405" t="s">
        <v>139</v>
      </c>
      <c r="N405" t="s">
        <v>153</v>
      </c>
      <c r="O405" t="s">
        <v>104</v>
      </c>
      <c r="P405" t="s">
        <v>56</v>
      </c>
    </row>
    <row r="406" spans="1:16" outlineLevel="2" x14ac:dyDescent="0.3">
      <c r="A406">
        <v>24017</v>
      </c>
      <c r="B406" t="s">
        <v>16</v>
      </c>
      <c r="C406">
        <v>1.41E-2</v>
      </c>
      <c r="D406" t="s">
        <v>2147</v>
      </c>
      <c r="E406" t="s">
        <v>2147</v>
      </c>
      <c r="F406">
        <v>1.41E-2</v>
      </c>
      <c r="G406" t="s">
        <v>2148</v>
      </c>
      <c r="H406">
        <v>1.41E-2</v>
      </c>
      <c r="I406" t="s">
        <v>2148</v>
      </c>
      <c r="J406" s="121" t="s">
        <v>374</v>
      </c>
      <c r="K406" t="s">
        <v>38</v>
      </c>
      <c r="L406" t="s">
        <v>37</v>
      </c>
      <c r="M406" t="s">
        <v>375</v>
      </c>
      <c r="N406" t="s">
        <v>376</v>
      </c>
      <c r="O406" t="s">
        <v>377</v>
      </c>
      <c r="P406" t="s">
        <v>56</v>
      </c>
    </row>
    <row r="407" spans="1:16" outlineLevel="2" x14ac:dyDescent="0.3">
      <c r="A407">
        <v>24017</v>
      </c>
      <c r="B407" t="s">
        <v>16</v>
      </c>
      <c r="C407">
        <v>1.3854340000000001</v>
      </c>
      <c r="D407" t="s">
        <v>2147</v>
      </c>
      <c r="E407" t="s">
        <v>2147</v>
      </c>
      <c r="F407">
        <v>1.3854340000000001</v>
      </c>
      <c r="G407" t="s">
        <v>2148</v>
      </c>
      <c r="H407">
        <v>1.3854340000000001</v>
      </c>
      <c r="I407" t="s">
        <v>2148</v>
      </c>
      <c r="J407" s="121" t="s">
        <v>235</v>
      </c>
      <c r="K407" t="s">
        <v>236</v>
      </c>
      <c r="L407" t="s">
        <v>68</v>
      </c>
      <c r="M407" t="s">
        <v>237</v>
      </c>
      <c r="N407" t="s">
        <v>238</v>
      </c>
      <c r="O407" t="s">
        <v>239</v>
      </c>
      <c r="P407" t="s">
        <v>56</v>
      </c>
    </row>
    <row r="408" spans="1:16" outlineLevel="2" x14ac:dyDescent="0.3">
      <c r="A408">
        <v>24017</v>
      </c>
      <c r="B408" t="s">
        <v>16</v>
      </c>
      <c r="C408">
        <v>9.3101199999999995</v>
      </c>
      <c r="D408" t="s">
        <v>2147</v>
      </c>
      <c r="E408" t="s">
        <v>2147</v>
      </c>
      <c r="F408">
        <v>9.3101199999999995</v>
      </c>
      <c r="G408" t="s">
        <v>2148</v>
      </c>
      <c r="H408">
        <v>9.3101199999999995</v>
      </c>
      <c r="I408" t="s">
        <v>2148</v>
      </c>
      <c r="J408" s="121" t="s">
        <v>240</v>
      </c>
      <c r="K408" t="s">
        <v>236</v>
      </c>
      <c r="L408" t="s">
        <v>68</v>
      </c>
      <c r="M408" t="s">
        <v>237</v>
      </c>
      <c r="N408" t="s">
        <v>238</v>
      </c>
      <c r="O408" t="s">
        <v>241</v>
      </c>
      <c r="P408" t="s">
        <v>56</v>
      </c>
    </row>
    <row r="409" spans="1:16" outlineLevel="2" x14ac:dyDescent="0.3">
      <c r="A409">
        <v>24017</v>
      </c>
      <c r="B409" t="s">
        <v>16</v>
      </c>
      <c r="C409">
        <v>4.0900000000000002E-4</v>
      </c>
      <c r="D409" t="s">
        <v>2147</v>
      </c>
      <c r="E409" t="s">
        <v>2147</v>
      </c>
      <c r="F409">
        <v>4.0900000000000002E-4</v>
      </c>
      <c r="G409" t="s">
        <v>2148</v>
      </c>
      <c r="H409">
        <v>4.0900000000000002E-4</v>
      </c>
      <c r="I409" t="s">
        <v>2148</v>
      </c>
      <c r="J409" s="121" t="s">
        <v>378</v>
      </c>
      <c r="K409" t="s">
        <v>50</v>
      </c>
      <c r="L409" t="s">
        <v>68</v>
      </c>
      <c r="M409" t="s">
        <v>69</v>
      </c>
      <c r="N409" t="s">
        <v>379</v>
      </c>
      <c r="O409" t="s">
        <v>380</v>
      </c>
      <c r="P409" t="s">
        <v>56</v>
      </c>
    </row>
    <row r="410" spans="1:16" outlineLevel="2" x14ac:dyDescent="0.3">
      <c r="A410">
        <v>24017</v>
      </c>
      <c r="B410" t="s">
        <v>16</v>
      </c>
      <c r="C410">
        <v>2.6569850000000002</v>
      </c>
      <c r="D410" t="s">
        <v>2147</v>
      </c>
      <c r="E410" t="s">
        <v>2147</v>
      </c>
      <c r="F410">
        <v>3.0889097214125001</v>
      </c>
      <c r="G410" t="s">
        <v>2148</v>
      </c>
      <c r="H410">
        <v>3.3475614298051299</v>
      </c>
      <c r="I410" t="s">
        <v>2148</v>
      </c>
      <c r="J410" s="121" t="s">
        <v>72</v>
      </c>
      <c r="K410" t="s">
        <v>67</v>
      </c>
      <c r="L410" t="s">
        <v>68</v>
      </c>
      <c r="M410" t="s">
        <v>69</v>
      </c>
      <c r="N410" t="s">
        <v>73</v>
      </c>
      <c r="O410" t="s">
        <v>74</v>
      </c>
      <c r="P410" t="s">
        <v>56</v>
      </c>
    </row>
    <row r="411" spans="1:16" outlineLevel="2" x14ac:dyDescent="0.3">
      <c r="A411">
        <v>24017</v>
      </c>
      <c r="B411" t="s">
        <v>16</v>
      </c>
      <c r="C411">
        <v>1.007757792351E-2</v>
      </c>
      <c r="D411" t="s">
        <v>2147</v>
      </c>
      <c r="E411" t="s">
        <v>2147</v>
      </c>
      <c r="F411">
        <v>1.1715808864642499E-2</v>
      </c>
      <c r="G411" t="s">
        <v>2148</v>
      </c>
      <c r="H411">
        <v>1.2696839147604499E-2</v>
      </c>
      <c r="I411" t="s">
        <v>2148</v>
      </c>
      <c r="J411" s="121" t="s">
        <v>66</v>
      </c>
      <c r="K411" t="s">
        <v>67</v>
      </c>
      <c r="L411" t="s">
        <v>68</v>
      </c>
      <c r="M411" t="s">
        <v>69</v>
      </c>
      <c r="N411" t="s">
        <v>70</v>
      </c>
      <c r="O411" t="s">
        <v>71</v>
      </c>
      <c r="P411" t="s">
        <v>56</v>
      </c>
    </row>
    <row r="412" spans="1:16" outlineLevel="2" x14ac:dyDescent="0.3">
      <c r="A412">
        <v>24017</v>
      </c>
      <c r="B412" t="s">
        <v>16</v>
      </c>
      <c r="C412">
        <v>15.80091</v>
      </c>
      <c r="D412" t="s">
        <v>2147</v>
      </c>
      <c r="E412" t="s">
        <v>2147</v>
      </c>
      <c r="F412">
        <v>15.80091</v>
      </c>
      <c r="G412" t="s">
        <v>2148</v>
      </c>
      <c r="H412">
        <v>15.80091</v>
      </c>
      <c r="I412" t="s">
        <v>2148</v>
      </c>
      <c r="J412" s="121" t="s">
        <v>272</v>
      </c>
      <c r="K412" t="s">
        <v>269</v>
      </c>
      <c r="L412" t="s">
        <v>68</v>
      </c>
      <c r="M412" t="s">
        <v>270</v>
      </c>
      <c r="N412" t="s">
        <v>271</v>
      </c>
      <c r="O412" t="s">
        <v>267</v>
      </c>
      <c r="P412" t="s">
        <v>56</v>
      </c>
    </row>
    <row r="413" spans="1:16" outlineLevel="2" x14ac:dyDescent="0.3">
      <c r="A413">
        <v>24017</v>
      </c>
      <c r="B413" t="s">
        <v>16</v>
      </c>
      <c r="C413">
        <v>104.570894</v>
      </c>
      <c r="D413" t="s">
        <v>2147</v>
      </c>
      <c r="E413" t="s">
        <v>2147</v>
      </c>
      <c r="F413">
        <v>104.570894</v>
      </c>
      <c r="G413" t="s">
        <v>2148</v>
      </c>
      <c r="H413">
        <v>104.570894</v>
      </c>
      <c r="I413" t="s">
        <v>2148</v>
      </c>
      <c r="J413" s="121" t="s">
        <v>268</v>
      </c>
      <c r="K413" t="s">
        <v>269</v>
      </c>
      <c r="L413" t="s">
        <v>68</v>
      </c>
      <c r="M413" t="s">
        <v>270</v>
      </c>
      <c r="N413" t="s">
        <v>271</v>
      </c>
      <c r="O413" t="s">
        <v>266</v>
      </c>
      <c r="P413" t="s">
        <v>56</v>
      </c>
    </row>
    <row r="414" spans="1:16" outlineLevel="2" x14ac:dyDescent="0.3">
      <c r="A414">
        <v>24017</v>
      </c>
      <c r="B414" t="s">
        <v>16</v>
      </c>
      <c r="C414">
        <v>0.67259999999999998</v>
      </c>
      <c r="D414" t="s">
        <v>2147</v>
      </c>
      <c r="E414" t="s">
        <v>2147</v>
      </c>
      <c r="F414">
        <v>0.82057199999999997</v>
      </c>
      <c r="G414" t="s">
        <v>2148</v>
      </c>
      <c r="H414">
        <v>0.92126021999999996</v>
      </c>
      <c r="I414" t="s">
        <v>2148</v>
      </c>
      <c r="J414" s="121" t="s">
        <v>2060</v>
      </c>
      <c r="K414" t="s">
        <v>24</v>
      </c>
      <c r="L414" t="s">
        <v>2528</v>
      </c>
      <c r="M414" t="s">
        <v>2532</v>
      </c>
      <c r="N414" t="s">
        <v>2533</v>
      </c>
      <c r="O414" t="s">
        <v>2534</v>
      </c>
      <c r="P414" t="s">
        <v>56</v>
      </c>
    </row>
    <row r="415" spans="1:16" outlineLevel="2" x14ac:dyDescent="0.3">
      <c r="A415">
        <v>24017</v>
      </c>
      <c r="B415" t="s">
        <v>16</v>
      </c>
      <c r="C415">
        <v>5.5999999999999999E-3</v>
      </c>
      <c r="D415" t="s">
        <v>2147</v>
      </c>
      <c r="E415" t="s">
        <v>2147</v>
      </c>
      <c r="F415">
        <v>6.8319999999998998E-3</v>
      </c>
      <c r="G415" t="s">
        <v>2148</v>
      </c>
      <c r="H415">
        <v>7.6703199999999996E-3</v>
      </c>
      <c r="I415" t="s">
        <v>2148</v>
      </c>
      <c r="J415" s="121" t="s">
        <v>2062</v>
      </c>
      <c r="K415" t="s">
        <v>24</v>
      </c>
      <c r="L415" t="s">
        <v>2528</v>
      </c>
      <c r="M415" t="s">
        <v>2532</v>
      </c>
      <c r="N415" t="s">
        <v>2543</v>
      </c>
      <c r="O415" t="s">
        <v>2543</v>
      </c>
      <c r="P415" t="s">
        <v>56</v>
      </c>
    </row>
    <row r="416" spans="1:16" outlineLevel="2" x14ac:dyDescent="0.3">
      <c r="A416">
        <v>24017</v>
      </c>
      <c r="B416" t="s">
        <v>16</v>
      </c>
      <c r="C416">
        <v>6.8139134000000004E-2</v>
      </c>
      <c r="D416">
        <v>6.8139133999945603E-2</v>
      </c>
      <c r="E416">
        <v>1.86344239742861E-4</v>
      </c>
      <c r="F416">
        <v>6.768492440078E-2</v>
      </c>
      <c r="G416">
        <v>1.851020850885255E-4</v>
      </c>
      <c r="H416">
        <v>7.2527209916140201E-2</v>
      </c>
      <c r="I416">
        <v>1.9834457820530599E-4</v>
      </c>
      <c r="J416" s="121" t="s">
        <v>317</v>
      </c>
      <c r="K416" t="s">
        <v>24</v>
      </c>
      <c r="L416" t="s">
        <v>101</v>
      </c>
      <c r="M416" t="s">
        <v>139</v>
      </c>
      <c r="N416" t="s">
        <v>318</v>
      </c>
      <c r="O416" t="s">
        <v>104</v>
      </c>
      <c r="P416" t="s">
        <v>56</v>
      </c>
    </row>
    <row r="417" spans="1:16" outlineLevel="2" x14ac:dyDescent="0.3">
      <c r="A417">
        <v>24017</v>
      </c>
      <c r="B417" t="s">
        <v>16</v>
      </c>
      <c r="C417">
        <v>28.439503370000001</v>
      </c>
      <c r="D417">
        <v>28.439503369977</v>
      </c>
      <c r="E417">
        <v>7.8050729503675198E-2</v>
      </c>
      <c r="F417">
        <v>33.0626851230762</v>
      </c>
      <c r="G417">
        <v>9.0738810014898433E-2</v>
      </c>
      <c r="H417">
        <v>35.831208894376601</v>
      </c>
      <c r="I417">
        <v>9.8336878700808719E-2</v>
      </c>
      <c r="J417" s="121" t="s">
        <v>146</v>
      </c>
      <c r="K417" t="s">
        <v>24</v>
      </c>
      <c r="L417" t="s">
        <v>101</v>
      </c>
      <c r="M417" t="s">
        <v>139</v>
      </c>
      <c r="N417" t="s">
        <v>147</v>
      </c>
      <c r="O417" t="s">
        <v>104</v>
      </c>
      <c r="P417" t="s">
        <v>56</v>
      </c>
    </row>
    <row r="418" spans="1:16" outlineLevel="2" x14ac:dyDescent="0.3">
      <c r="A418">
        <v>24017</v>
      </c>
      <c r="B418" t="s">
        <v>16</v>
      </c>
      <c r="C418">
        <v>17.908040769999999</v>
      </c>
      <c r="D418">
        <v>17.9080407699857</v>
      </c>
      <c r="E418">
        <v>4.9147681233930797E-2</v>
      </c>
      <c r="F418">
        <v>20.819207193832298</v>
      </c>
      <c r="G418">
        <v>5.7137225218995627E-2</v>
      </c>
      <c r="H418">
        <v>22.562515996526098</v>
      </c>
      <c r="I418">
        <v>6.1921645046244478E-2</v>
      </c>
      <c r="J418" s="121" t="s">
        <v>148</v>
      </c>
      <c r="K418" t="s">
        <v>24</v>
      </c>
      <c r="L418" t="s">
        <v>101</v>
      </c>
      <c r="M418" t="s">
        <v>139</v>
      </c>
      <c r="N418" t="s">
        <v>149</v>
      </c>
      <c r="O418" t="s">
        <v>104</v>
      </c>
      <c r="P418" t="s">
        <v>56</v>
      </c>
    </row>
    <row r="419" spans="1:16" outlineLevel="2" x14ac:dyDescent="0.3">
      <c r="A419">
        <v>24017</v>
      </c>
      <c r="B419" t="s">
        <v>16</v>
      </c>
      <c r="C419">
        <v>10.36917332</v>
      </c>
      <c r="D419">
        <v>10.369173319991701</v>
      </c>
      <c r="E419">
        <v>2.8357209809525299E-2</v>
      </c>
      <c r="F419">
        <v>9.9788520786048291</v>
      </c>
      <c r="G419">
        <v>2.7289774538308255E-2</v>
      </c>
      <c r="H419">
        <v>11.003187681283899</v>
      </c>
      <c r="I419">
        <v>3.0091087497802715E-2</v>
      </c>
      <c r="J419" s="121" t="s">
        <v>100</v>
      </c>
      <c r="K419" t="s">
        <v>23</v>
      </c>
      <c r="L419" t="s">
        <v>101</v>
      </c>
      <c r="M419" t="s">
        <v>102</v>
      </c>
      <c r="N419" t="s">
        <v>103</v>
      </c>
      <c r="O419" t="s">
        <v>104</v>
      </c>
      <c r="P419" t="s">
        <v>56</v>
      </c>
    </row>
    <row r="420" spans="1:16" outlineLevel="2" x14ac:dyDescent="0.3">
      <c r="A420">
        <v>24017</v>
      </c>
      <c r="B420" t="s">
        <v>16</v>
      </c>
      <c r="C420">
        <v>0.37502311900000002</v>
      </c>
      <c r="D420">
        <v>0.37502311899969998</v>
      </c>
      <c r="E420">
        <v>1.0329593194427799E-3</v>
      </c>
      <c r="F420">
        <v>0.43598761680383502</v>
      </c>
      <c r="G420">
        <v>1.2008792235006964E-3</v>
      </c>
      <c r="H420">
        <v>0.47249530142233398</v>
      </c>
      <c r="I420">
        <v>1.3014355656231309E-3</v>
      </c>
      <c r="J420" s="121" t="s">
        <v>105</v>
      </c>
      <c r="K420" t="s">
        <v>106</v>
      </c>
      <c r="L420" t="s">
        <v>101</v>
      </c>
      <c r="M420" t="s">
        <v>107</v>
      </c>
      <c r="N420" t="s">
        <v>108</v>
      </c>
      <c r="O420" t="s">
        <v>104</v>
      </c>
      <c r="P420" t="s">
        <v>56</v>
      </c>
    </row>
    <row r="421" spans="1:16" outlineLevel="2" x14ac:dyDescent="0.3">
      <c r="A421">
        <v>24017</v>
      </c>
      <c r="B421" t="s">
        <v>16</v>
      </c>
      <c r="C421">
        <v>45.597461269999997</v>
      </c>
      <c r="D421">
        <v>45.597461269963397</v>
      </c>
      <c r="E421">
        <v>0.124698154434464</v>
      </c>
      <c r="F421">
        <v>53.009874496330703</v>
      </c>
      <c r="G421">
        <v>0.14496933233538128</v>
      </c>
      <c r="H421">
        <v>57.448688135042303</v>
      </c>
      <c r="I421">
        <v>0.15710842633775904</v>
      </c>
      <c r="J421" s="121" t="s">
        <v>109</v>
      </c>
      <c r="K421" t="s">
        <v>26</v>
      </c>
      <c r="L421" t="s">
        <v>101</v>
      </c>
      <c r="M421" t="s">
        <v>110</v>
      </c>
      <c r="N421" t="s">
        <v>108</v>
      </c>
      <c r="O421" t="s">
        <v>104</v>
      </c>
      <c r="P421" t="s">
        <v>56</v>
      </c>
    </row>
    <row r="422" spans="1:16" outlineLevel="2" x14ac:dyDescent="0.3">
      <c r="A422">
        <v>24017</v>
      </c>
      <c r="B422" t="s">
        <v>16</v>
      </c>
      <c r="C422">
        <v>3.2887200000000001</v>
      </c>
      <c r="D422">
        <v>3.28871999999539</v>
      </c>
      <c r="E422">
        <v>8.9562091503142607E-3</v>
      </c>
      <c r="F422">
        <v>3.8233408088505301</v>
      </c>
      <c r="G422">
        <v>1.041214817225092E-2</v>
      </c>
      <c r="H422">
        <v>4.1434905448953403</v>
      </c>
      <c r="I422">
        <v>1.1284015645139837E-2</v>
      </c>
      <c r="J422" s="121" t="s">
        <v>133</v>
      </c>
      <c r="K422" t="s">
        <v>112</v>
      </c>
      <c r="L422" t="s">
        <v>101</v>
      </c>
      <c r="M422" t="s">
        <v>121</v>
      </c>
      <c r="N422" t="s">
        <v>134</v>
      </c>
      <c r="O422" t="s">
        <v>135</v>
      </c>
      <c r="P422" t="s">
        <v>56</v>
      </c>
    </row>
    <row r="423" spans="1:16" outlineLevel="2" x14ac:dyDescent="0.3">
      <c r="A423">
        <v>24017</v>
      </c>
      <c r="B423" t="s">
        <v>16</v>
      </c>
      <c r="C423">
        <v>228.4030285</v>
      </c>
      <c r="D423">
        <v>228.40302849968</v>
      </c>
      <c r="E423">
        <v>0.62201260484662302</v>
      </c>
      <c r="F423">
        <v>265.53267524419903</v>
      </c>
      <c r="G423">
        <v>0.7231282005560975</v>
      </c>
      <c r="H423">
        <v>287.767213084486</v>
      </c>
      <c r="I423">
        <v>0.78367977419522328</v>
      </c>
      <c r="J423" s="121" t="s">
        <v>131</v>
      </c>
      <c r="K423" t="s">
        <v>112</v>
      </c>
      <c r="L423" t="s">
        <v>101</v>
      </c>
      <c r="M423" t="s">
        <v>121</v>
      </c>
      <c r="N423" t="s">
        <v>132</v>
      </c>
      <c r="O423" t="s">
        <v>104</v>
      </c>
      <c r="P423" t="s">
        <v>56</v>
      </c>
    </row>
    <row r="424" spans="1:16" outlineLevel="2" x14ac:dyDescent="0.3">
      <c r="A424">
        <v>24017</v>
      </c>
      <c r="B424" t="s">
        <v>16</v>
      </c>
      <c r="C424">
        <v>2.8222999999999998</v>
      </c>
      <c r="D424" t="s">
        <v>2147</v>
      </c>
      <c r="E424" t="s">
        <v>2147</v>
      </c>
      <c r="F424">
        <v>2.4010781626663</v>
      </c>
      <c r="G424" t="s">
        <v>2148</v>
      </c>
      <c r="H424">
        <v>2.2733008077624</v>
      </c>
      <c r="I424" t="s">
        <v>2148</v>
      </c>
      <c r="J424" s="121" t="s">
        <v>2068</v>
      </c>
      <c r="K424" t="s">
        <v>26</v>
      </c>
      <c r="L424" t="s">
        <v>2528</v>
      </c>
      <c r="M424" t="s">
        <v>2600</v>
      </c>
      <c r="N424" t="s">
        <v>2601</v>
      </c>
      <c r="O424" t="s">
        <v>2602</v>
      </c>
      <c r="P424" t="s">
        <v>56</v>
      </c>
    </row>
    <row r="425" spans="1:16" outlineLevel="2" x14ac:dyDescent="0.3">
      <c r="A425">
        <v>24017</v>
      </c>
      <c r="B425" t="s">
        <v>16</v>
      </c>
      <c r="C425">
        <v>0.16900000000000001</v>
      </c>
      <c r="D425" t="s">
        <v>2147</v>
      </c>
      <c r="E425" t="s">
        <v>2147</v>
      </c>
      <c r="F425">
        <v>0.14377713548900001</v>
      </c>
      <c r="G425" t="s">
        <v>2148</v>
      </c>
      <c r="H425">
        <v>0.13612579687199999</v>
      </c>
      <c r="I425" t="s">
        <v>2148</v>
      </c>
      <c r="J425" s="121" t="s">
        <v>2069</v>
      </c>
      <c r="K425" t="s">
        <v>26</v>
      </c>
      <c r="L425" t="s">
        <v>2528</v>
      </c>
      <c r="M425" t="s">
        <v>2600</v>
      </c>
      <c r="N425" t="s">
        <v>2606</v>
      </c>
      <c r="O425" t="s">
        <v>2602</v>
      </c>
      <c r="P425" t="s">
        <v>56</v>
      </c>
    </row>
    <row r="426" spans="1:16" outlineLevel="2" x14ac:dyDescent="0.3">
      <c r="A426">
        <v>24017</v>
      </c>
      <c r="B426" t="s">
        <v>16</v>
      </c>
      <c r="C426">
        <v>141.9313966</v>
      </c>
      <c r="D426">
        <v>141.93139659980099</v>
      </c>
      <c r="E426">
        <v>0.38652341121950301</v>
      </c>
      <c r="F426">
        <v>165.004044332728</v>
      </c>
      <c r="G426">
        <v>0.44935741920677719</v>
      </c>
      <c r="H426">
        <v>178.82075696194599</v>
      </c>
      <c r="I426">
        <v>0.48698463224930999</v>
      </c>
      <c r="J426" s="121" t="s">
        <v>129</v>
      </c>
      <c r="K426" t="s">
        <v>112</v>
      </c>
      <c r="L426" t="s">
        <v>101</v>
      </c>
      <c r="M426" t="s">
        <v>121</v>
      </c>
      <c r="N426" t="s">
        <v>130</v>
      </c>
      <c r="O426" t="s">
        <v>104</v>
      </c>
      <c r="P426" t="s">
        <v>56</v>
      </c>
    </row>
    <row r="427" spans="1:16" outlineLevel="2" x14ac:dyDescent="0.3">
      <c r="A427">
        <v>24017</v>
      </c>
      <c r="B427" t="s">
        <v>16</v>
      </c>
      <c r="C427">
        <v>5.8708587679999997</v>
      </c>
      <c r="D427">
        <v>5.8708587679917903</v>
      </c>
      <c r="E427">
        <v>1.5988177472744499E-2</v>
      </c>
      <c r="F427">
        <v>6.8252371471856401</v>
      </c>
      <c r="G427">
        <v>1.8587247132858465E-2</v>
      </c>
      <c r="H427">
        <v>7.3967524737964601</v>
      </c>
      <c r="I427">
        <v>2.014366142101429E-2</v>
      </c>
      <c r="J427" s="121" t="s">
        <v>123</v>
      </c>
      <c r="K427" t="s">
        <v>112</v>
      </c>
      <c r="L427" t="s">
        <v>101</v>
      </c>
      <c r="M427" t="s">
        <v>121</v>
      </c>
      <c r="N427" t="s">
        <v>124</v>
      </c>
      <c r="O427" t="s">
        <v>104</v>
      </c>
      <c r="P427" t="s">
        <v>56</v>
      </c>
    </row>
    <row r="428" spans="1:16" outlineLevel="2" x14ac:dyDescent="0.3">
      <c r="A428">
        <v>24017</v>
      </c>
      <c r="B428" t="s">
        <v>16</v>
      </c>
      <c r="C428">
        <v>108.8934563</v>
      </c>
      <c r="D428">
        <v>108.893456299847</v>
      </c>
      <c r="E428">
        <v>0.29655080691679597</v>
      </c>
      <c r="F428">
        <v>126.595391303781</v>
      </c>
      <c r="G428">
        <v>0.34475869091443778</v>
      </c>
      <c r="H428">
        <v>137.19593233234301</v>
      </c>
      <c r="I428">
        <v>0.37362726670028212</v>
      </c>
      <c r="J428" s="121" t="s">
        <v>125</v>
      </c>
      <c r="K428" t="s">
        <v>112</v>
      </c>
      <c r="L428" t="s">
        <v>101</v>
      </c>
      <c r="M428" t="s">
        <v>121</v>
      </c>
      <c r="N428" t="s">
        <v>126</v>
      </c>
      <c r="O428" t="s">
        <v>104</v>
      </c>
      <c r="P428" t="s">
        <v>56</v>
      </c>
    </row>
    <row r="429" spans="1:16" outlineLevel="2" x14ac:dyDescent="0.3">
      <c r="A429">
        <v>24017</v>
      </c>
      <c r="B429" t="s">
        <v>16</v>
      </c>
      <c r="C429">
        <v>129.15966449999999</v>
      </c>
      <c r="D429">
        <v>129.159664499819</v>
      </c>
      <c r="E429">
        <v>0.35174200571846098</v>
      </c>
      <c r="F429">
        <v>150.156114275552</v>
      </c>
      <c r="G429">
        <v>0.40892187983538081</v>
      </c>
      <c r="H429">
        <v>162.72952657496</v>
      </c>
      <c r="I429">
        <v>0.44316319873355076</v>
      </c>
      <c r="J429" s="121" t="s">
        <v>120</v>
      </c>
      <c r="K429" t="s">
        <v>112</v>
      </c>
      <c r="L429" t="s">
        <v>101</v>
      </c>
      <c r="M429" t="s">
        <v>121</v>
      </c>
      <c r="N429" t="s">
        <v>122</v>
      </c>
      <c r="O429" t="s">
        <v>104</v>
      </c>
      <c r="P429" t="s">
        <v>56</v>
      </c>
    </row>
    <row r="430" spans="1:16" outlineLevel="2" x14ac:dyDescent="0.3">
      <c r="A430">
        <v>24017</v>
      </c>
      <c r="B430" t="s">
        <v>16</v>
      </c>
      <c r="C430">
        <v>8.0084776219999991</v>
      </c>
      <c r="D430">
        <v>8.0084776219887708</v>
      </c>
      <c r="E430">
        <v>2.18095795805795E-2</v>
      </c>
      <c r="F430">
        <v>9.3103515376678008</v>
      </c>
      <c r="G430">
        <v>2.5354987847679266E-2</v>
      </c>
      <c r="H430">
        <v>10.0899594084516</v>
      </c>
      <c r="I430">
        <v>2.7478102964192886E-2</v>
      </c>
      <c r="J430" s="121" t="s">
        <v>127</v>
      </c>
      <c r="K430" t="s">
        <v>112</v>
      </c>
      <c r="L430" t="s">
        <v>101</v>
      </c>
      <c r="M430" t="s">
        <v>121</v>
      </c>
      <c r="N430" t="s">
        <v>128</v>
      </c>
      <c r="O430" t="s">
        <v>104</v>
      </c>
      <c r="P430" t="s">
        <v>56</v>
      </c>
    </row>
    <row r="431" spans="1:16" outlineLevel="2" x14ac:dyDescent="0.3">
      <c r="A431">
        <v>24017</v>
      </c>
      <c r="B431" t="s">
        <v>16</v>
      </c>
      <c r="C431">
        <v>3.2887200000000001</v>
      </c>
      <c r="D431">
        <v>3.28871999999539</v>
      </c>
      <c r="E431">
        <v>8.9562091503142399E-3</v>
      </c>
      <c r="F431">
        <v>3.8233408088505301</v>
      </c>
      <c r="G431">
        <v>1.0412148172250895E-2</v>
      </c>
      <c r="H431">
        <v>4.1434905448953403</v>
      </c>
      <c r="I431">
        <v>1.1284015645139813E-2</v>
      </c>
      <c r="J431" s="121" t="s">
        <v>136</v>
      </c>
      <c r="K431" t="s">
        <v>112</v>
      </c>
      <c r="L431" t="s">
        <v>101</v>
      </c>
      <c r="M431" t="s">
        <v>121</v>
      </c>
      <c r="N431" t="s">
        <v>137</v>
      </c>
      <c r="O431" t="s">
        <v>104</v>
      </c>
      <c r="P431" t="s">
        <v>56</v>
      </c>
    </row>
    <row r="432" spans="1:16" outlineLevel="2" x14ac:dyDescent="0.3">
      <c r="A432">
        <v>24017</v>
      </c>
      <c r="B432" t="s">
        <v>16</v>
      </c>
      <c r="C432">
        <v>0.73</v>
      </c>
      <c r="D432" t="s">
        <v>2147</v>
      </c>
      <c r="E432" t="s">
        <v>2147</v>
      </c>
      <c r="F432">
        <v>0.89059999999999995</v>
      </c>
      <c r="G432" t="s">
        <v>2148</v>
      </c>
      <c r="H432">
        <v>0.99988100000000002</v>
      </c>
      <c r="I432" t="s">
        <v>2148</v>
      </c>
      <c r="J432" s="121" t="s">
        <v>2067</v>
      </c>
      <c r="K432" t="s">
        <v>17</v>
      </c>
      <c r="L432" t="s">
        <v>2528</v>
      </c>
      <c r="M432" t="s">
        <v>2636</v>
      </c>
      <c r="N432" t="s">
        <v>2637</v>
      </c>
      <c r="O432" t="s">
        <v>2638</v>
      </c>
      <c r="P432" t="s">
        <v>56</v>
      </c>
    </row>
    <row r="433" spans="1:16" outlineLevel="2" x14ac:dyDescent="0.3">
      <c r="A433">
        <v>24017</v>
      </c>
      <c r="B433" t="s">
        <v>16</v>
      </c>
      <c r="C433">
        <v>3.340497</v>
      </c>
      <c r="D433">
        <v>3.3404969999963301</v>
      </c>
      <c r="E433">
        <v>9.1298986536619501E-3</v>
      </c>
      <c r="F433">
        <v>3.340497</v>
      </c>
      <c r="G433">
        <v>9.1298986536719803E-3</v>
      </c>
      <c r="H433">
        <v>3.340497</v>
      </c>
      <c r="I433">
        <v>9.1298986536719803E-3</v>
      </c>
      <c r="J433" s="121" t="s">
        <v>116</v>
      </c>
      <c r="K433" t="s">
        <v>112</v>
      </c>
      <c r="L433" t="s">
        <v>101</v>
      </c>
      <c r="M433" t="s">
        <v>113</v>
      </c>
      <c r="N433" t="s">
        <v>117</v>
      </c>
      <c r="O433" t="s">
        <v>104</v>
      </c>
      <c r="P433" t="s">
        <v>56</v>
      </c>
    </row>
    <row r="434" spans="1:16" outlineLevel="2" x14ac:dyDescent="0.3">
      <c r="A434">
        <v>24017</v>
      </c>
      <c r="B434" t="s">
        <v>16</v>
      </c>
      <c r="C434">
        <v>26.044029999999999</v>
      </c>
      <c r="D434">
        <v>26.044029999971301</v>
      </c>
      <c r="E434">
        <v>7.1180831604677794E-2</v>
      </c>
      <c r="F434">
        <v>28.669408873679298</v>
      </c>
      <c r="G434">
        <v>7.8356243839577455E-2</v>
      </c>
      <c r="H434">
        <v>29.209868046672401</v>
      </c>
      <c r="I434">
        <v>7.9833370589242073E-2</v>
      </c>
      <c r="J434" s="121" t="s">
        <v>118</v>
      </c>
      <c r="K434" t="s">
        <v>112</v>
      </c>
      <c r="L434" t="s">
        <v>101</v>
      </c>
      <c r="M434" t="s">
        <v>113</v>
      </c>
      <c r="N434" t="s">
        <v>119</v>
      </c>
      <c r="O434" t="s">
        <v>104</v>
      </c>
      <c r="P434" t="s">
        <v>56</v>
      </c>
    </row>
    <row r="435" spans="1:16" outlineLevel="2" x14ac:dyDescent="0.3">
      <c r="A435">
        <v>24017</v>
      </c>
      <c r="B435" t="s">
        <v>16</v>
      </c>
      <c r="C435">
        <v>17.90174</v>
      </c>
      <c r="D435">
        <v>17.901739999981999</v>
      </c>
      <c r="E435">
        <v>6.1485222600069202E-2</v>
      </c>
      <c r="F435">
        <v>19.7063320695875</v>
      </c>
      <c r="G435">
        <v>6.7683265086560765E-2</v>
      </c>
      <c r="H435">
        <v>20.077824484376499</v>
      </c>
      <c r="I435">
        <v>6.8959190991951066E-2</v>
      </c>
      <c r="J435" s="121" t="s">
        <v>111</v>
      </c>
      <c r="K435" t="s">
        <v>112</v>
      </c>
      <c r="L435" t="s">
        <v>101</v>
      </c>
      <c r="M435" t="s">
        <v>113</v>
      </c>
      <c r="N435" t="s">
        <v>114</v>
      </c>
      <c r="O435" t="s">
        <v>115</v>
      </c>
      <c r="P435" t="s">
        <v>56</v>
      </c>
    </row>
    <row r="436" spans="1:16" outlineLevel="2" x14ac:dyDescent="0.3">
      <c r="A436">
        <v>24017</v>
      </c>
      <c r="B436" t="s">
        <v>16</v>
      </c>
      <c r="C436">
        <v>3.8384429999999998</v>
      </c>
      <c r="D436">
        <v>3.83844299999617</v>
      </c>
      <c r="E436">
        <v>1.31834962574966E-2</v>
      </c>
      <c r="F436">
        <v>4.2253787837486003</v>
      </c>
      <c r="G436">
        <v>1.4512463877179051E-2</v>
      </c>
      <c r="H436">
        <v>4.3050331893594498</v>
      </c>
      <c r="I436">
        <v>1.4786044482196449E-2</v>
      </c>
      <c r="J436" s="121" t="s">
        <v>311</v>
      </c>
      <c r="K436" t="s">
        <v>112</v>
      </c>
      <c r="L436" t="s">
        <v>101</v>
      </c>
      <c r="M436" t="s">
        <v>113</v>
      </c>
      <c r="N436" t="s">
        <v>114</v>
      </c>
      <c r="O436" t="s">
        <v>312</v>
      </c>
      <c r="P436" t="s">
        <v>56</v>
      </c>
    </row>
    <row r="437" spans="1:16" outlineLevel="2" x14ac:dyDescent="0.3">
      <c r="A437">
        <v>24017</v>
      </c>
      <c r="B437" t="s">
        <v>16</v>
      </c>
      <c r="C437">
        <v>9.8118088609999994</v>
      </c>
      <c r="D437">
        <v>9.8118088609891707</v>
      </c>
      <c r="E437">
        <v>2.6816614566644401E-2</v>
      </c>
      <c r="F437">
        <v>10.4770352757472</v>
      </c>
      <c r="G437">
        <v>2.8634742153194063E-2</v>
      </c>
      <c r="H437">
        <v>10.6541253583465</v>
      </c>
      <c r="I437">
        <v>2.9118746331824368E-2</v>
      </c>
      <c r="J437" s="121" t="s">
        <v>313</v>
      </c>
      <c r="K437" t="s">
        <v>112</v>
      </c>
      <c r="L437" t="s">
        <v>101</v>
      </c>
      <c r="M437" t="s">
        <v>113</v>
      </c>
      <c r="N437" t="s">
        <v>314</v>
      </c>
      <c r="O437" t="s">
        <v>108</v>
      </c>
      <c r="P437" t="s">
        <v>56</v>
      </c>
    </row>
    <row r="438" spans="1:16" outlineLevel="2" x14ac:dyDescent="0.3">
      <c r="A438">
        <v>24017</v>
      </c>
      <c r="B438" t="s">
        <v>16</v>
      </c>
      <c r="C438">
        <v>1.401656</v>
      </c>
      <c r="D438">
        <v>1.40165599999803</v>
      </c>
      <c r="E438">
        <v>5.4471704645731598E-3</v>
      </c>
      <c r="F438">
        <v>1.401656</v>
      </c>
      <c r="G438">
        <v>5.447170464580816E-3</v>
      </c>
      <c r="H438">
        <v>1.401656</v>
      </c>
      <c r="I438">
        <v>5.447170464580816E-3</v>
      </c>
      <c r="J438" s="121" t="s">
        <v>203</v>
      </c>
      <c r="K438" t="s">
        <v>67</v>
      </c>
      <c r="L438" t="s">
        <v>186</v>
      </c>
      <c r="M438" t="s">
        <v>187</v>
      </c>
      <c r="N438" t="s">
        <v>202</v>
      </c>
      <c r="O438" t="s">
        <v>194</v>
      </c>
      <c r="P438" t="s">
        <v>56</v>
      </c>
    </row>
    <row r="439" spans="1:16" outlineLevel="2" x14ac:dyDescent="0.3">
      <c r="A439">
        <v>24017</v>
      </c>
      <c r="B439" t="s">
        <v>16</v>
      </c>
      <c r="C439">
        <v>1.572716</v>
      </c>
      <c r="D439">
        <v>1.57271599999779</v>
      </c>
      <c r="E439">
        <v>6.1119505387638899E-3</v>
      </c>
      <c r="F439">
        <v>1.572716</v>
      </c>
      <c r="G439">
        <v>6.1119505387724786E-3</v>
      </c>
      <c r="H439">
        <v>1.572716</v>
      </c>
      <c r="I439">
        <v>6.1119505387724786E-3</v>
      </c>
      <c r="J439" s="121" t="s">
        <v>201</v>
      </c>
      <c r="K439" t="s">
        <v>67</v>
      </c>
      <c r="L439" t="s">
        <v>186</v>
      </c>
      <c r="M439" t="s">
        <v>187</v>
      </c>
      <c r="N439" t="s">
        <v>202</v>
      </c>
      <c r="O439" t="s">
        <v>192</v>
      </c>
      <c r="P439" t="s">
        <v>56</v>
      </c>
    </row>
    <row r="440" spans="1:16" outlineLevel="2" x14ac:dyDescent="0.3">
      <c r="A440">
        <v>24017</v>
      </c>
      <c r="B440" t="s">
        <v>16</v>
      </c>
      <c r="C440">
        <v>0.4224347</v>
      </c>
      <c r="D440">
        <v>0.42268664631250402</v>
      </c>
      <c r="E440">
        <v>1.2943243185259601E-3</v>
      </c>
      <c r="F440">
        <v>0.4224347</v>
      </c>
      <c r="G440">
        <v>1.2935528244603636E-3</v>
      </c>
      <c r="H440">
        <v>0.4224347</v>
      </c>
      <c r="I440">
        <v>1.2935528244603636E-3</v>
      </c>
      <c r="J440" s="121" t="s">
        <v>204</v>
      </c>
      <c r="K440" t="s">
        <v>67</v>
      </c>
      <c r="L440" t="s">
        <v>186</v>
      </c>
      <c r="M440" t="s">
        <v>187</v>
      </c>
      <c r="N440" t="s">
        <v>202</v>
      </c>
      <c r="O440" t="s">
        <v>196</v>
      </c>
      <c r="P440" t="s">
        <v>56</v>
      </c>
    </row>
    <row r="441" spans="1:16" outlineLevel="2" x14ac:dyDescent="0.3">
      <c r="A441">
        <v>24017</v>
      </c>
      <c r="B441" t="s">
        <v>16</v>
      </c>
      <c r="C441">
        <v>9.0858460000000002E-2</v>
      </c>
      <c r="D441">
        <v>9.0858459999872895E-2</v>
      </c>
      <c r="E441">
        <v>3.5309770711829499E-4</v>
      </c>
      <c r="F441">
        <v>9.0858460000000002E-2</v>
      </c>
      <c r="G441">
        <v>3.5309770711878895E-4</v>
      </c>
      <c r="H441">
        <v>9.0858460000000002E-2</v>
      </c>
      <c r="I441">
        <v>3.5309770711878895E-4</v>
      </c>
      <c r="J441" s="121" t="s">
        <v>193</v>
      </c>
      <c r="K441" t="s">
        <v>67</v>
      </c>
      <c r="L441" t="s">
        <v>186</v>
      </c>
      <c r="M441" t="s">
        <v>187</v>
      </c>
      <c r="N441" t="s">
        <v>191</v>
      </c>
      <c r="O441" t="s">
        <v>194</v>
      </c>
      <c r="P441" t="s">
        <v>56</v>
      </c>
    </row>
    <row r="442" spans="1:16" outlineLevel="2" x14ac:dyDescent="0.3">
      <c r="A442">
        <v>24017</v>
      </c>
      <c r="B442" t="s">
        <v>16</v>
      </c>
      <c r="C442">
        <v>7.4524069999999998E-2</v>
      </c>
      <c r="D442">
        <v>7.4524069999895498E-2</v>
      </c>
      <c r="E442">
        <v>2.8961836071317299E-4</v>
      </c>
      <c r="F442">
        <v>7.4524069999999998E-2</v>
      </c>
      <c r="G442">
        <v>2.8961836071357907E-4</v>
      </c>
      <c r="H442">
        <v>7.4524069999999998E-2</v>
      </c>
      <c r="I442">
        <v>2.8961836071357907E-4</v>
      </c>
      <c r="J442" s="121" t="s">
        <v>190</v>
      </c>
      <c r="K442" t="s">
        <v>67</v>
      </c>
      <c r="L442" t="s">
        <v>186</v>
      </c>
      <c r="M442" t="s">
        <v>187</v>
      </c>
      <c r="N442" t="s">
        <v>191</v>
      </c>
      <c r="O442" t="s">
        <v>192</v>
      </c>
      <c r="P442" t="s">
        <v>56</v>
      </c>
    </row>
    <row r="443" spans="1:16" outlineLevel="2" x14ac:dyDescent="0.3">
      <c r="A443">
        <v>24017</v>
      </c>
      <c r="B443" t="s">
        <v>16</v>
      </c>
      <c r="C443">
        <v>1.8054490000000001</v>
      </c>
      <c r="D443">
        <v>1.804867529874</v>
      </c>
      <c r="E443">
        <v>5.56243373789577E-3</v>
      </c>
      <c r="F443">
        <v>1.8054490000000001</v>
      </c>
      <c r="G443">
        <v>5.5642257747034064E-3</v>
      </c>
      <c r="H443">
        <v>1.8054490000000001</v>
      </c>
      <c r="I443">
        <v>5.5642257747034064E-3</v>
      </c>
      <c r="J443" s="121" t="s">
        <v>195</v>
      </c>
      <c r="K443" t="s">
        <v>67</v>
      </c>
      <c r="L443" t="s">
        <v>186</v>
      </c>
      <c r="M443" t="s">
        <v>187</v>
      </c>
      <c r="N443" t="s">
        <v>191</v>
      </c>
      <c r="O443" t="s">
        <v>196</v>
      </c>
      <c r="P443" t="s">
        <v>56</v>
      </c>
    </row>
    <row r="444" spans="1:16" outlineLevel="2" x14ac:dyDescent="0.3">
      <c r="A444">
        <v>24017</v>
      </c>
      <c r="B444" t="s">
        <v>16</v>
      </c>
      <c r="C444">
        <v>17.001263985650699</v>
      </c>
      <c r="D444">
        <v>17.0012639856268</v>
      </c>
      <c r="E444">
        <v>4.6299738522948899E-2</v>
      </c>
      <c r="F444">
        <v>15.2976406471559</v>
      </c>
      <c r="G444">
        <v>4.1660241413823344E-2</v>
      </c>
      <c r="H444">
        <v>14.568307572757201</v>
      </c>
      <c r="I444">
        <v>3.967404023082035E-2</v>
      </c>
      <c r="J444" s="121" t="s">
        <v>197</v>
      </c>
      <c r="K444" t="s">
        <v>17</v>
      </c>
      <c r="L444" t="s">
        <v>186</v>
      </c>
      <c r="M444" t="s">
        <v>187</v>
      </c>
      <c r="N444" t="s">
        <v>198</v>
      </c>
      <c r="O444" t="s">
        <v>199</v>
      </c>
      <c r="P444" t="s">
        <v>56</v>
      </c>
    </row>
    <row r="445" spans="1:16" outlineLevel="2" x14ac:dyDescent="0.3">
      <c r="A445">
        <v>24017</v>
      </c>
      <c r="B445" t="s">
        <v>16</v>
      </c>
      <c r="C445">
        <v>14.308</v>
      </c>
      <c r="D445" t="s">
        <v>2147</v>
      </c>
      <c r="E445" t="s">
        <v>2147</v>
      </c>
      <c r="F445">
        <v>17.455760000000001</v>
      </c>
      <c r="G445" t="s">
        <v>2148</v>
      </c>
      <c r="H445">
        <v>19.597667600000001</v>
      </c>
      <c r="I445" t="s">
        <v>2148</v>
      </c>
      <c r="J445" s="121" t="s">
        <v>2061</v>
      </c>
      <c r="K445" t="s">
        <v>24</v>
      </c>
      <c r="L445" t="s">
        <v>2528</v>
      </c>
      <c r="M445" t="s">
        <v>2529</v>
      </c>
      <c r="N445" t="s">
        <v>2712</v>
      </c>
      <c r="O445" t="s">
        <v>2543</v>
      </c>
      <c r="P445" t="s">
        <v>56</v>
      </c>
    </row>
    <row r="446" spans="1:16" outlineLevel="2" x14ac:dyDescent="0.3">
      <c r="A446">
        <v>24017</v>
      </c>
      <c r="B446" t="s">
        <v>16</v>
      </c>
      <c r="C446">
        <v>22.426179999999999</v>
      </c>
      <c r="D446">
        <v>22.4261799999686</v>
      </c>
      <c r="E446">
        <v>6.1073474945448097E-2</v>
      </c>
      <c r="F446">
        <v>20.178949225068799</v>
      </c>
      <c r="G446">
        <v>5.4953565427747125E-2</v>
      </c>
      <c r="H446">
        <v>19.216894002573301</v>
      </c>
      <c r="I446">
        <v>5.2333589331626497E-2</v>
      </c>
      <c r="J446" s="121" t="s">
        <v>200</v>
      </c>
      <c r="K446" t="s">
        <v>17</v>
      </c>
      <c r="L446" t="s">
        <v>186</v>
      </c>
      <c r="M446" t="s">
        <v>187</v>
      </c>
      <c r="N446" t="s">
        <v>198</v>
      </c>
      <c r="O446" t="s">
        <v>27</v>
      </c>
      <c r="P446" t="s">
        <v>56</v>
      </c>
    </row>
    <row r="447" spans="1:16" outlineLevel="2" x14ac:dyDescent="0.3">
      <c r="A447">
        <v>24017</v>
      </c>
      <c r="B447" t="s">
        <v>16</v>
      </c>
      <c r="C447">
        <v>9.3634832380952506</v>
      </c>
      <c r="D447">
        <v>9.3634832380821695</v>
      </c>
      <c r="E447">
        <v>2.54996820209209E-2</v>
      </c>
      <c r="F447">
        <v>9.5618930290617108</v>
      </c>
      <c r="G447">
        <v>2.6040013695701782E-2</v>
      </c>
      <c r="H447">
        <v>9.6832731364764797</v>
      </c>
      <c r="I447">
        <v>2.6370569543781218E-2</v>
      </c>
      <c r="J447" s="121" t="s">
        <v>185</v>
      </c>
      <c r="K447" t="s">
        <v>17</v>
      </c>
      <c r="L447" t="s">
        <v>186</v>
      </c>
      <c r="M447" t="s">
        <v>187</v>
      </c>
      <c r="N447" t="s">
        <v>188</v>
      </c>
      <c r="O447" t="s">
        <v>189</v>
      </c>
      <c r="P447" t="s">
        <v>56</v>
      </c>
    </row>
    <row r="448" spans="1:16" outlineLevel="2" x14ac:dyDescent="0.3">
      <c r="A448">
        <v>24017</v>
      </c>
      <c r="B448" t="s">
        <v>16</v>
      </c>
      <c r="C448">
        <v>2.3418958571428498E-2</v>
      </c>
      <c r="D448">
        <v>2.3418958571395601E-2</v>
      </c>
      <c r="E448">
        <v>6.3777120292472295E-5</v>
      </c>
      <c r="F448">
        <v>2.3915200253787201E-2</v>
      </c>
      <c r="G448">
        <v>6.5128540996153139E-5</v>
      </c>
      <c r="H448">
        <v>2.4218783400641899E-2</v>
      </c>
      <c r="I448">
        <v>6.5955292485408859E-5</v>
      </c>
      <c r="J448" s="121" t="s">
        <v>359</v>
      </c>
      <c r="K448" t="s">
        <v>17</v>
      </c>
      <c r="L448" t="s">
        <v>186</v>
      </c>
      <c r="M448" t="s">
        <v>187</v>
      </c>
      <c r="N448" t="s">
        <v>188</v>
      </c>
      <c r="O448" t="s">
        <v>360</v>
      </c>
      <c r="P448" t="s">
        <v>56</v>
      </c>
    </row>
    <row r="449" spans="1:16" outlineLevel="2" x14ac:dyDescent="0.3">
      <c r="A449">
        <v>24017</v>
      </c>
      <c r="B449" t="s">
        <v>16</v>
      </c>
      <c r="C449">
        <v>1.466672</v>
      </c>
      <c r="D449">
        <v>1.4666719999979401</v>
      </c>
      <c r="E449">
        <v>3.9942047930227199E-3</v>
      </c>
      <c r="F449">
        <v>1.2763065971973899</v>
      </c>
      <c r="G449">
        <v>3.4757804934569506E-3</v>
      </c>
      <c r="H449">
        <v>1.21130265623078</v>
      </c>
      <c r="I449">
        <v>3.2987545104324134E-3</v>
      </c>
      <c r="J449" s="121" t="s">
        <v>205</v>
      </c>
      <c r="K449" t="s">
        <v>22</v>
      </c>
      <c r="L449" t="s">
        <v>186</v>
      </c>
      <c r="M449" t="s">
        <v>206</v>
      </c>
      <c r="N449" t="s">
        <v>207</v>
      </c>
      <c r="O449" t="s">
        <v>20</v>
      </c>
      <c r="P449" t="s">
        <v>56</v>
      </c>
    </row>
    <row r="450" spans="1:16" outlineLevel="2" x14ac:dyDescent="0.3">
      <c r="A450">
        <v>24017</v>
      </c>
      <c r="B450" t="s">
        <v>16</v>
      </c>
      <c r="C450">
        <v>1.147686</v>
      </c>
      <c r="D450">
        <v>1.1476859999983899</v>
      </c>
      <c r="E450">
        <v>3.1255065359433198E-3</v>
      </c>
      <c r="F450">
        <v>1.147686</v>
      </c>
      <c r="G450">
        <v>3.1255065359477047E-3</v>
      </c>
      <c r="H450">
        <v>1.147686</v>
      </c>
      <c r="I450">
        <v>3.1255065359477047E-3</v>
      </c>
      <c r="J450" s="121" t="s">
        <v>370</v>
      </c>
      <c r="K450" t="s">
        <v>50</v>
      </c>
      <c r="L450" t="s">
        <v>209</v>
      </c>
      <c r="M450" t="s">
        <v>365</v>
      </c>
      <c r="N450" t="s">
        <v>366</v>
      </c>
      <c r="O450" t="s">
        <v>371</v>
      </c>
      <c r="P450" t="s">
        <v>56</v>
      </c>
    </row>
    <row r="451" spans="1:16" outlineLevel="2" x14ac:dyDescent="0.3">
      <c r="A451">
        <v>24017</v>
      </c>
      <c r="B451" t="s">
        <v>16</v>
      </c>
      <c r="C451">
        <v>0.77878689999999995</v>
      </c>
      <c r="D451">
        <v>0.77878689999890804</v>
      </c>
      <c r="E451">
        <v>2.1208793572954901E-3</v>
      </c>
      <c r="F451">
        <v>0.77878689999999995</v>
      </c>
      <c r="G451">
        <v>2.1208793572984638E-3</v>
      </c>
      <c r="H451">
        <v>0.77878689999999995</v>
      </c>
      <c r="I451">
        <v>2.1208793572984638E-3</v>
      </c>
      <c r="J451" s="121" t="s">
        <v>368</v>
      </c>
      <c r="K451" t="s">
        <v>50</v>
      </c>
      <c r="L451" t="s">
        <v>209</v>
      </c>
      <c r="M451" t="s">
        <v>365</v>
      </c>
      <c r="N451" t="s">
        <v>366</v>
      </c>
      <c r="O451" t="s">
        <v>369</v>
      </c>
      <c r="P451" t="s">
        <v>56</v>
      </c>
    </row>
    <row r="452" spans="1:16" outlineLevel="2" x14ac:dyDescent="0.3">
      <c r="A452">
        <v>24017</v>
      </c>
      <c r="B452" t="s">
        <v>16</v>
      </c>
      <c r="C452">
        <v>94.983029999999999</v>
      </c>
      <c r="D452">
        <v>94.983029999866503</v>
      </c>
      <c r="E452">
        <v>0.258668382352578</v>
      </c>
      <c r="F452">
        <v>94.983029999999999</v>
      </c>
      <c r="G452">
        <v>0.25866838235294154</v>
      </c>
      <c r="H452">
        <v>94.983029999999999</v>
      </c>
      <c r="I452">
        <v>0.25866838235294154</v>
      </c>
      <c r="J452" s="121" t="s">
        <v>364</v>
      </c>
      <c r="K452" t="s">
        <v>50</v>
      </c>
      <c r="L452" t="s">
        <v>209</v>
      </c>
      <c r="M452" t="s">
        <v>365</v>
      </c>
      <c r="N452" t="s">
        <v>366</v>
      </c>
      <c r="O452" t="s">
        <v>367</v>
      </c>
      <c r="P452" t="s">
        <v>56</v>
      </c>
    </row>
    <row r="453" spans="1:16" outlineLevel="2" x14ac:dyDescent="0.3">
      <c r="A453">
        <v>24017</v>
      </c>
      <c r="B453" t="s">
        <v>16</v>
      </c>
      <c r="C453">
        <v>13.451750000000001</v>
      </c>
      <c r="D453">
        <v>13.4517499999811</v>
      </c>
      <c r="E453">
        <v>3.6633306100166498E-2</v>
      </c>
      <c r="F453">
        <v>13.451750000000001</v>
      </c>
      <c r="G453">
        <v>3.663330610021797E-2</v>
      </c>
      <c r="H453">
        <v>13.451750000000001</v>
      </c>
      <c r="I453">
        <v>3.663330610021797E-2</v>
      </c>
      <c r="J453" s="121" t="s">
        <v>372</v>
      </c>
      <c r="K453" t="s">
        <v>50</v>
      </c>
      <c r="L453" t="s">
        <v>209</v>
      </c>
      <c r="M453" t="s">
        <v>365</v>
      </c>
      <c r="N453" t="s">
        <v>162</v>
      </c>
      <c r="O453" t="s">
        <v>373</v>
      </c>
      <c r="P453" t="s">
        <v>56</v>
      </c>
    </row>
    <row r="454" spans="1:16" outlineLevel="2" x14ac:dyDescent="0.3">
      <c r="A454">
        <v>24017</v>
      </c>
      <c r="B454" t="s">
        <v>16</v>
      </c>
      <c r="C454">
        <v>1.629875</v>
      </c>
      <c r="D454">
        <v>1.62987499999771</v>
      </c>
      <c r="E454">
        <v>4.43865740740118E-3</v>
      </c>
      <c r="F454">
        <v>1.8948306942595501</v>
      </c>
      <c r="G454">
        <v>5.1602143089857127E-3</v>
      </c>
      <c r="H454">
        <v>2.0534954790499902</v>
      </c>
      <c r="I454">
        <v>5.5923079494825554E-3</v>
      </c>
      <c r="J454" s="121" t="s">
        <v>208</v>
      </c>
      <c r="K454" t="s">
        <v>50</v>
      </c>
      <c r="L454" t="s">
        <v>209</v>
      </c>
      <c r="M454" t="s">
        <v>210</v>
      </c>
      <c r="N454" t="s">
        <v>211</v>
      </c>
      <c r="O454" t="s">
        <v>212</v>
      </c>
      <c r="P454" t="s">
        <v>56</v>
      </c>
    </row>
    <row r="455" spans="1:16" outlineLevel="2" x14ac:dyDescent="0.3">
      <c r="A455">
        <v>24017</v>
      </c>
      <c r="B455" t="s">
        <v>16</v>
      </c>
      <c r="C455">
        <v>24.568300000000001</v>
      </c>
      <c r="D455">
        <v>24.568299999965401</v>
      </c>
      <c r="E455">
        <v>6.6907135076159197E-2</v>
      </c>
      <c r="F455">
        <v>28.562171298889101</v>
      </c>
      <c r="G455">
        <v>7.7783690901114921E-2</v>
      </c>
      <c r="H455">
        <v>30.953841845505899</v>
      </c>
      <c r="I455">
        <v>8.4296954916955935E-2</v>
      </c>
      <c r="J455" s="121" t="s">
        <v>361</v>
      </c>
      <c r="K455" t="s">
        <v>50</v>
      </c>
      <c r="L455" t="s">
        <v>209</v>
      </c>
      <c r="M455" t="s">
        <v>362</v>
      </c>
      <c r="N455" t="s">
        <v>363</v>
      </c>
      <c r="O455" t="s">
        <v>108</v>
      </c>
      <c r="P455" t="s">
        <v>56</v>
      </c>
    </row>
    <row r="456" spans="1:16" outlineLevel="2" x14ac:dyDescent="0.3">
      <c r="A456">
        <v>24017</v>
      </c>
      <c r="B456" t="s">
        <v>16</v>
      </c>
      <c r="C456">
        <v>3.553048</v>
      </c>
      <c r="D456">
        <v>3.55304800035174</v>
      </c>
      <c r="E456">
        <v>1.31459241204781E-2</v>
      </c>
      <c r="F456">
        <v>4.1340085700515798</v>
      </c>
      <c r="G456">
        <v>1.5295420430549836E-2</v>
      </c>
      <c r="H456">
        <v>4.1134051936912099</v>
      </c>
      <c r="I456">
        <v>1.5219189987777246E-2</v>
      </c>
      <c r="J456" s="121" t="s">
        <v>233</v>
      </c>
      <c r="K456" t="s">
        <v>67</v>
      </c>
      <c r="L456" t="s">
        <v>68</v>
      </c>
      <c r="M456" t="s">
        <v>228</v>
      </c>
      <c r="N456" t="s">
        <v>229</v>
      </c>
      <c r="O456" t="s">
        <v>234</v>
      </c>
      <c r="P456" t="s">
        <v>56</v>
      </c>
    </row>
    <row r="457" spans="1:16" outlineLevel="2" x14ac:dyDescent="0.3">
      <c r="A457">
        <v>24017</v>
      </c>
      <c r="B457" t="s">
        <v>16</v>
      </c>
      <c r="C457">
        <v>1.0986499999999999</v>
      </c>
      <c r="D457" t="s">
        <v>2147</v>
      </c>
      <c r="E457" t="s">
        <v>2147</v>
      </c>
      <c r="F457">
        <v>1.33221390746045</v>
      </c>
      <c r="G457" t="s">
        <v>2148</v>
      </c>
      <c r="H457">
        <v>1.5051505000000001</v>
      </c>
      <c r="I457" t="s">
        <v>2148</v>
      </c>
      <c r="J457" s="121" t="s">
        <v>2073</v>
      </c>
      <c r="K457" t="s">
        <v>50</v>
      </c>
      <c r="L457" t="s">
        <v>50</v>
      </c>
      <c r="M457" t="s">
        <v>2729</v>
      </c>
      <c r="N457" t="s">
        <v>2738</v>
      </c>
      <c r="O457" t="s">
        <v>2766</v>
      </c>
      <c r="P457" t="s">
        <v>56</v>
      </c>
    </row>
    <row r="458" spans="1:16" outlineLevel="2" x14ac:dyDescent="0.3">
      <c r="A458">
        <v>24017</v>
      </c>
      <c r="B458" t="s">
        <v>16</v>
      </c>
      <c r="C458">
        <v>0.26614369999999998</v>
      </c>
      <c r="D458">
        <v>0.26614370002634702</v>
      </c>
      <c r="E458">
        <v>9.8470521235381704E-4</v>
      </c>
      <c r="F458">
        <v>0.309660983095426</v>
      </c>
      <c r="G458">
        <v>1.1457148303209395E-3</v>
      </c>
      <c r="H458">
        <v>0.30811767188290001</v>
      </c>
      <c r="I458">
        <v>1.1400047323734473E-3</v>
      </c>
      <c r="J458" s="121" t="s">
        <v>231</v>
      </c>
      <c r="K458" t="s">
        <v>67</v>
      </c>
      <c r="L458" t="s">
        <v>68</v>
      </c>
      <c r="M458" t="s">
        <v>228</v>
      </c>
      <c r="N458" t="s">
        <v>229</v>
      </c>
      <c r="O458" t="s">
        <v>232</v>
      </c>
      <c r="P458" t="s">
        <v>56</v>
      </c>
    </row>
    <row r="459" spans="1:16" outlineLevel="2" x14ac:dyDescent="0.3">
      <c r="A459">
        <v>24017</v>
      </c>
      <c r="B459" t="s">
        <v>16</v>
      </c>
      <c r="C459">
        <v>2.5915569999999999</v>
      </c>
      <c r="D459">
        <v>2.59155700025656</v>
      </c>
      <c r="E459">
        <v>9.5885030756393298E-3</v>
      </c>
      <c r="F459">
        <v>3.01530371888507</v>
      </c>
      <c r="G459">
        <v>1.115632377742567E-2</v>
      </c>
      <c r="H459">
        <v>3.00027582614893</v>
      </c>
      <c r="I459">
        <v>1.1100722069376573E-2</v>
      </c>
      <c r="J459" s="121" t="s">
        <v>227</v>
      </c>
      <c r="K459" t="s">
        <v>67</v>
      </c>
      <c r="L459" t="s">
        <v>68</v>
      </c>
      <c r="M459" t="s">
        <v>228</v>
      </c>
      <c r="N459" t="s">
        <v>229</v>
      </c>
      <c r="O459" t="s">
        <v>230</v>
      </c>
      <c r="P459" t="s">
        <v>56</v>
      </c>
    </row>
    <row r="460" spans="1:16" outlineLevel="2" x14ac:dyDescent="0.3">
      <c r="A460">
        <v>24017</v>
      </c>
      <c r="B460" t="s">
        <v>16</v>
      </c>
      <c r="C460">
        <v>0.91957359999999999</v>
      </c>
      <c r="D460">
        <v>0.91957374399907799</v>
      </c>
      <c r="E460">
        <v>3.47893019607495E-3</v>
      </c>
      <c r="F460">
        <v>0.85639902778720001</v>
      </c>
      <c r="G460">
        <v>3.2399276916078492E-3</v>
      </c>
      <c r="H460">
        <v>0.81842063216000005</v>
      </c>
      <c r="I460">
        <v>3.0962478745098099E-3</v>
      </c>
      <c r="J460" s="121" t="s">
        <v>242</v>
      </c>
      <c r="K460" t="s">
        <v>243</v>
      </c>
      <c r="L460" t="s">
        <v>68</v>
      </c>
      <c r="M460" t="s">
        <v>244</v>
      </c>
      <c r="N460" t="s">
        <v>245</v>
      </c>
      <c r="O460" t="s">
        <v>246</v>
      </c>
      <c r="P460" t="s">
        <v>56</v>
      </c>
    </row>
    <row r="461" spans="1:16" outlineLevel="2" x14ac:dyDescent="0.3">
      <c r="A461">
        <v>24017</v>
      </c>
      <c r="B461" t="s">
        <v>16</v>
      </c>
      <c r="C461">
        <v>7.0833463999999999E-2</v>
      </c>
      <c r="D461">
        <v>7.0833451999929201E-2</v>
      </c>
      <c r="E461">
        <v>2.0608383267953199E-4</v>
      </c>
      <c r="F461">
        <v>7.0833451999999894E-2</v>
      </c>
      <c r="G461">
        <v>2.0608383267973766E-4</v>
      </c>
      <c r="H461">
        <v>7.0833451999999894E-2</v>
      </c>
      <c r="I461">
        <v>2.0608383267973766E-4</v>
      </c>
      <c r="J461" s="121">
        <v>2805007100</v>
      </c>
      <c r="K461" t="s">
        <v>243</v>
      </c>
      <c r="L461" t="s">
        <v>68</v>
      </c>
      <c r="M461" t="s">
        <v>244</v>
      </c>
      <c r="N461" t="s">
        <v>259</v>
      </c>
      <c r="O461" t="s">
        <v>260</v>
      </c>
      <c r="P461" t="s">
        <v>56</v>
      </c>
    </row>
    <row r="462" spans="1:16" outlineLevel="2" x14ac:dyDescent="0.3">
      <c r="A462">
        <v>24017</v>
      </c>
      <c r="B462" t="s">
        <v>16</v>
      </c>
      <c r="C462">
        <v>8.582592E-2</v>
      </c>
      <c r="D462">
        <v>8.5825938399914301E-2</v>
      </c>
      <c r="E462">
        <v>2.68300392156594E-4</v>
      </c>
      <c r="F462">
        <v>8.5825938399999996E-2</v>
      </c>
      <c r="G462">
        <v>2.6830039215686185E-4</v>
      </c>
      <c r="H462">
        <v>8.5825938399999996E-2</v>
      </c>
      <c r="I462">
        <v>2.6830039215686185E-4</v>
      </c>
      <c r="J462" s="121" t="s">
        <v>253</v>
      </c>
      <c r="K462" t="s">
        <v>243</v>
      </c>
      <c r="L462" t="s">
        <v>68</v>
      </c>
      <c r="M462" t="s">
        <v>244</v>
      </c>
      <c r="N462" t="s">
        <v>254</v>
      </c>
      <c r="O462" t="s">
        <v>255</v>
      </c>
      <c r="P462" t="s">
        <v>56</v>
      </c>
    </row>
    <row r="463" spans="1:16" outlineLevel="2" x14ac:dyDescent="0.3">
      <c r="A463">
        <v>24017</v>
      </c>
      <c r="B463" t="s">
        <v>16</v>
      </c>
      <c r="C463">
        <v>0.40327940000000001</v>
      </c>
      <c r="D463">
        <v>0.40327948639959599</v>
      </c>
      <c r="E463">
        <v>1.2606916555542901E-3</v>
      </c>
      <c r="F463">
        <v>0.4032794864</v>
      </c>
      <c r="G463">
        <v>1.260691655555553E-3</v>
      </c>
      <c r="H463">
        <v>0.4032794864</v>
      </c>
      <c r="I463">
        <v>1.260691655555553E-3</v>
      </c>
      <c r="J463" s="121" t="s">
        <v>256</v>
      </c>
      <c r="K463" t="s">
        <v>243</v>
      </c>
      <c r="L463" t="s">
        <v>68</v>
      </c>
      <c r="M463" t="s">
        <v>244</v>
      </c>
      <c r="N463" t="s">
        <v>257</v>
      </c>
      <c r="O463" t="s">
        <v>255</v>
      </c>
      <c r="P463" t="s">
        <v>56</v>
      </c>
    </row>
    <row r="464" spans="1:16" outlineLevel="2" x14ac:dyDescent="0.3">
      <c r="A464">
        <v>24017</v>
      </c>
      <c r="B464" t="s">
        <v>16</v>
      </c>
      <c r="C464">
        <v>9.1041280000000002E-2</v>
      </c>
      <c r="D464">
        <v>9.10412967999088E-2</v>
      </c>
      <c r="E464">
        <v>3.44127738561746E-4</v>
      </c>
      <c r="F464">
        <v>9.0185508610079998E-2</v>
      </c>
      <c r="G464">
        <v>3.4089293781960705E-4</v>
      </c>
      <c r="H464">
        <v>8.966657321832E-2</v>
      </c>
      <c r="I464">
        <v>3.3893140970980314E-4</v>
      </c>
      <c r="J464" s="121" t="s">
        <v>247</v>
      </c>
      <c r="K464" t="s">
        <v>243</v>
      </c>
      <c r="L464" t="s">
        <v>68</v>
      </c>
      <c r="M464" t="s">
        <v>244</v>
      </c>
      <c r="N464" t="s">
        <v>248</v>
      </c>
      <c r="O464" t="s">
        <v>246</v>
      </c>
      <c r="P464" t="s">
        <v>56</v>
      </c>
    </row>
    <row r="465" spans="1:16" outlineLevel="2" x14ac:dyDescent="0.3">
      <c r="A465">
        <v>24017</v>
      </c>
      <c r="B465" t="s">
        <v>16</v>
      </c>
      <c r="C465">
        <v>0.30652256</v>
      </c>
      <c r="D465">
        <v>0.30652250879969201</v>
      </c>
      <c r="E465">
        <v>1.47722373856061E-3</v>
      </c>
      <c r="F465">
        <v>0.33542758137984002</v>
      </c>
      <c r="G465">
        <v>1.6165259371084999E-3</v>
      </c>
      <c r="H465">
        <v>0.35277675537792003</v>
      </c>
      <c r="I465">
        <v>1.7001368007111143E-3</v>
      </c>
      <c r="J465" s="121" t="s">
        <v>263</v>
      </c>
      <c r="K465" t="s">
        <v>243</v>
      </c>
      <c r="L465" t="s">
        <v>68</v>
      </c>
      <c r="M465" t="s">
        <v>244</v>
      </c>
      <c r="N465" t="s">
        <v>264</v>
      </c>
      <c r="O465" t="s">
        <v>265</v>
      </c>
      <c r="P465" t="s">
        <v>56</v>
      </c>
    </row>
    <row r="466" spans="1:16" outlineLevel="2" x14ac:dyDescent="0.3">
      <c r="A466">
        <v>24017</v>
      </c>
      <c r="B466" t="s">
        <v>16</v>
      </c>
      <c r="C466">
        <v>7.9500000000000003E-4</v>
      </c>
      <c r="D466" t="s">
        <v>2147</v>
      </c>
      <c r="E466" t="s">
        <v>2147</v>
      </c>
      <c r="F466">
        <v>9.6989999999999999E-4</v>
      </c>
      <c r="G466" t="s">
        <v>2148</v>
      </c>
      <c r="H466">
        <v>1.0889114999998999E-3</v>
      </c>
      <c r="I466" t="s">
        <v>2148</v>
      </c>
      <c r="J466" s="121" t="s">
        <v>2053</v>
      </c>
      <c r="K466" t="s">
        <v>50</v>
      </c>
      <c r="L466" t="s">
        <v>50</v>
      </c>
      <c r="M466" t="s">
        <v>2851</v>
      </c>
      <c r="N466" t="s">
        <v>2852</v>
      </c>
      <c r="O466" t="s">
        <v>2853</v>
      </c>
      <c r="P466" t="s">
        <v>56</v>
      </c>
    </row>
    <row r="467" spans="1:16" outlineLevel="2" x14ac:dyDescent="0.3">
      <c r="A467">
        <v>24017</v>
      </c>
      <c r="B467" t="s">
        <v>16</v>
      </c>
      <c r="C467">
        <v>0.66476992000000001</v>
      </c>
      <c r="D467">
        <v>0.66477004259933303</v>
      </c>
      <c r="E467">
        <v>2.5127696928079401E-3</v>
      </c>
      <c r="F467">
        <v>0.66477004260000006</v>
      </c>
      <c r="G467">
        <v>2.5127696928104615E-3</v>
      </c>
      <c r="H467">
        <v>0.66477004260000006</v>
      </c>
      <c r="I467">
        <v>2.5127696928104615E-3</v>
      </c>
      <c r="J467" s="121" t="s">
        <v>251</v>
      </c>
      <c r="K467" t="s">
        <v>243</v>
      </c>
      <c r="L467" t="s">
        <v>68</v>
      </c>
      <c r="M467" t="s">
        <v>244</v>
      </c>
      <c r="N467" t="s">
        <v>252</v>
      </c>
      <c r="O467" t="s">
        <v>246</v>
      </c>
      <c r="P467" t="s">
        <v>56</v>
      </c>
    </row>
    <row r="468" spans="1:16" outlineLevel="2" x14ac:dyDescent="0.3">
      <c r="A468">
        <v>24017</v>
      </c>
      <c r="B468" t="s">
        <v>16</v>
      </c>
      <c r="C468">
        <v>8.6587488000000004E-2</v>
      </c>
      <c r="D468">
        <v>8.6587503899913307E-2</v>
      </c>
      <c r="E468">
        <v>3.2729281045718798E-4</v>
      </c>
      <c r="F468">
        <v>8.6587503899999904E-2</v>
      </c>
      <c r="G468">
        <v>3.272928104575153E-4</v>
      </c>
      <c r="H468">
        <v>8.6587503899999904E-2</v>
      </c>
      <c r="I468">
        <v>3.272928104575153E-4</v>
      </c>
      <c r="J468" s="121" t="s">
        <v>261</v>
      </c>
      <c r="K468" t="s">
        <v>243</v>
      </c>
      <c r="L468" t="s">
        <v>68</v>
      </c>
      <c r="M468" t="s">
        <v>244</v>
      </c>
      <c r="N468" t="s">
        <v>262</v>
      </c>
      <c r="O468" t="s">
        <v>74</v>
      </c>
      <c r="P468" t="s">
        <v>56</v>
      </c>
    </row>
    <row r="469" spans="1:16" outlineLevel="2" x14ac:dyDescent="0.3">
      <c r="A469">
        <v>24017</v>
      </c>
      <c r="B469" t="s">
        <v>16</v>
      </c>
      <c r="C469">
        <v>0.21231855999999999</v>
      </c>
      <c r="D469">
        <v>0.21231859909978701</v>
      </c>
      <c r="E469">
        <v>8.0254480065279198E-4</v>
      </c>
      <c r="F469">
        <v>0.21231859910000001</v>
      </c>
      <c r="G469">
        <v>8.02544800653597E-4</v>
      </c>
      <c r="H469">
        <v>0.21231859910000001</v>
      </c>
      <c r="I469">
        <v>8.02544800653597E-4</v>
      </c>
      <c r="J469" s="121" t="s">
        <v>249</v>
      </c>
      <c r="K469" t="s">
        <v>243</v>
      </c>
      <c r="L469" t="s">
        <v>68</v>
      </c>
      <c r="M469" t="s">
        <v>244</v>
      </c>
      <c r="N469" t="s">
        <v>250</v>
      </c>
      <c r="O469" t="s">
        <v>246</v>
      </c>
      <c r="P469" t="s">
        <v>56</v>
      </c>
    </row>
    <row r="470" spans="1:16" outlineLevel="2" x14ac:dyDescent="0.3">
      <c r="A470">
        <v>24017</v>
      </c>
      <c r="B470" t="s">
        <v>16</v>
      </c>
      <c r="C470">
        <v>33.67</v>
      </c>
      <c r="E470">
        <v>0.10331616438356166</v>
      </c>
      <c r="F470">
        <v>33.67</v>
      </c>
      <c r="G470">
        <v>0.10331616438356166</v>
      </c>
      <c r="H470">
        <v>33.67</v>
      </c>
      <c r="I470">
        <v>0.10331616438356166</v>
      </c>
      <c r="J470" s="121">
        <v>2440000000</v>
      </c>
      <c r="K470" t="s">
        <v>1245</v>
      </c>
      <c r="L470" t="s">
        <v>101</v>
      </c>
      <c r="M470" t="s">
        <v>2871</v>
      </c>
      <c r="N470" t="s">
        <v>108</v>
      </c>
      <c r="O470" t="s">
        <v>2872</v>
      </c>
      <c r="P470" t="s">
        <v>56</v>
      </c>
    </row>
    <row r="471" spans="1:16" outlineLevel="2" x14ac:dyDescent="0.3">
      <c r="A471">
        <v>24017</v>
      </c>
      <c r="B471" t="s">
        <v>16</v>
      </c>
      <c r="C471">
        <v>8.3900000000000001E-4</v>
      </c>
      <c r="E471">
        <v>2.689102564102564E-6</v>
      </c>
      <c r="F471">
        <v>8.3900000000000001E-4</v>
      </c>
      <c r="G471">
        <v>2.689102564102564E-6</v>
      </c>
      <c r="H471">
        <v>8.3900000000000001E-4</v>
      </c>
      <c r="I471">
        <v>2.689102564102564E-6</v>
      </c>
      <c r="J471" s="121">
        <v>2102007000</v>
      </c>
      <c r="K471" t="s">
        <v>1246</v>
      </c>
      <c r="L471" t="s">
        <v>155</v>
      </c>
      <c r="M471" t="s">
        <v>36</v>
      </c>
      <c r="N471" t="s">
        <v>2878</v>
      </c>
      <c r="O471" t="s">
        <v>2879</v>
      </c>
      <c r="P471" t="s">
        <v>56</v>
      </c>
    </row>
    <row r="472" spans="1:16" outlineLevel="2" x14ac:dyDescent="0.3">
      <c r="A472">
        <v>24017</v>
      </c>
      <c r="B472" t="s">
        <v>16</v>
      </c>
      <c r="C472">
        <v>0.53824600199999995</v>
      </c>
      <c r="E472">
        <v>1.7251474423076922E-3</v>
      </c>
      <c r="F472">
        <v>0.53824600199999995</v>
      </c>
      <c r="G472">
        <v>1.7251474423076922E-3</v>
      </c>
      <c r="H472">
        <v>0.53824600199999995</v>
      </c>
      <c r="I472">
        <v>1.7251474423076922E-3</v>
      </c>
      <c r="J472" s="121">
        <v>2102006000</v>
      </c>
      <c r="K472" t="s">
        <v>1247</v>
      </c>
      <c r="L472" t="s">
        <v>155</v>
      </c>
      <c r="M472" t="s">
        <v>36</v>
      </c>
      <c r="N472" t="s">
        <v>33</v>
      </c>
      <c r="O472" t="s">
        <v>2879</v>
      </c>
      <c r="P472" t="s">
        <v>56</v>
      </c>
    </row>
    <row r="473" spans="1:16" outlineLevel="2" x14ac:dyDescent="0.3">
      <c r="A473">
        <v>24017</v>
      </c>
      <c r="B473" t="s">
        <v>16</v>
      </c>
      <c r="C473">
        <v>1.7224947589326311E-3</v>
      </c>
      <c r="E473">
        <v>5.520816535040484E-6</v>
      </c>
      <c r="F473">
        <v>1.7224947589326311E-3</v>
      </c>
      <c r="G473">
        <v>5.520816535040484E-6</v>
      </c>
      <c r="H473">
        <v>1.7224947589326311E-3</v>
      </c>
      <c r="I473">
        <v>5.520816535040484E-6</v>
      </c>
      <c r="J473" s="121">
        <v>2103005000</v>
      </c>
      <c r="K473" t="s">
        <v>1248</v>
      </c>
      <c r="L473" t="s">
        <v>155</v>
      </c>
      <c r="M473" t="s">
        <v>2896</v>
      </c>
      <c r="N473" t="s">
        <v>2897</v>
      </c>
      <c r="P473" t="s">
        <v>56</v>
      </c>
    </row>
    <row r="474" spans="1:16" outlineLevel="2" x14ac:dyDescent="0.3">
      <c r="A474">
        <v>24017</v>
      </c>
      <c r="B474" t="s">
        <v>16</v>
      </c>
      <c r="C474">
        <v>1.414225345887337E-4</v>
      </c>
      <c r="E474">
        <v>4.5327735445106953E-7</v>
      </c>
      <c r="F474">
        <v>1.414225345887337E-4</v>
      </c>
      <c r="G474">
        <v>4.5327735445106953E-7</v>
      </c>
      <c r="H474">
        <v>1.414225345887337E-4</v>
      </c>
      <c r="I474">
        <v>4.5327735445106953E-7</v>
      </c>
      <c r="J474" s="121">
        <v>2102005000</v>
      </c>
      <c r="K474" t="s">
        <v>1249</v>
      </c>
      <c r="L474" t="s">
        <v>36</v>
      </c>
      <c r="M474" t="s">
        <v>2897</v>
      </c>
      <c r="N474" t="s">
        <v>2908</v>
      </c>
      <c r="O474" t="s">
        <v>2909</v>
      </c>
      <c r="P474" t="s">
        <v>56</v>
      </c>
    </row>
    <row r="475" spans="1:16" outlineLevel="2" x14ac:dyDescent="0.3">
      <c r="A475">
        <v>24017</v>
      </c>
      <c r="B475" t="s">
        <v>16</v>
      </c>
      <c r="C475">
        <v>2.97</v>
      </c>
      <c r="E475">
        <v>1.1423076923076925E-2</v>
      </c>
      <c r="F475">
        <v>2.97</v>
      </c>
      <c r="G475">
        <v>1.1423076923076925E-2</v>
      </c>
      <c r="H475">
        <v>2.97</v>
      </c>
      <c r="I475">
        <v>1.1423076923076925E-2</v>
      </c>
      <c r="J475" s="121">
        <v>2302050000</v>
      </c>
      <c r="K475" t="s">
        <v>1250</v>
      </c>
      <c r="L475" t="s">
        <v>37</v>
      </c>
      <c r="M475" t="s">
        <v>2920</v>
      </c>
      <c r="N475" t="s">
        <v>2921</v>
      </c>
      <c r="P475" t="s">
        <v>56</v>
      </c>
    </row>
    <row r="476" spans="1:16" outlineLevel="2" x14ac:dyDescent="0.3">
      <c r="A476">
        <v>24017</v>
      </c>
      <c r="B476" t="s">
        <v>16</v>
      </c>
      <c r="C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 s="121">
        <v>2302070001</v>
      </c>
      <c r="K476" t="s">
        <v>1251</v>
      </c>
      <c r="L476" t="s">
        <v>37</v>
      </c>
      <c r="M476" t="s">
        <v>2920</v>
      </c>
      <c r="N476" t="s">
        <v>2926</v>
      </c>
      <c r="O476" t="s">
        <v>2927</v>
      </c>
      <c r="P476" t="s">
        <v>56</v>
      </c>
    </row>
    <row r="477" spans="1:16" outlineLevel="2" x14ac:dyDescent="0.3">
      <c r="A477">
        <v>24017</v>
      </c>
      <c r="B477" t="s">
        <v>16</v>
      </c>
      <c r="C477">
        <v>8.3511289124250422E-4</v>
      </c>
      <c r="E477">
        <v>2.6766438821875137E-6</v>
      </c>
      <c r="F477">
        <v>8.3511289124250422E-4</v>
      </c>
      <c r="G477">
        <v>2.6766438821875137E-6</v>
      </c>
      <c r="H477">
        <v>8.3511289124250422E-4</v>
      </c>
      <c r="I477">
        <v>2.6766438821875137E-6</v>
      </c>
      <c r="J477" s="121">
        <v>2102004001</v>
      </c>
      <c r="K477" t="s">
        <v>1252</v>
      </c>
      <c r="L477" t="s">
        <v>155</v>
      </c>
      <c r="M477" t="s">
        <v>36</v>
      </c>
      <c r="N477" t="s">
        <v>29</v>
      </c>
      <c r="O477" t="s">
        <v>328</v>
      </c>
      <c r="P477" t="s">
        <v>56</v>
      </c>
    </row>
    <row r="478" spans="1:16" outlineLevel="2" x14ac:dyDescent="0.3">
      <c r="A478">
        <v>24017</v>
      </c>
      <c r="B478" t="s">
        <v>16</v>
      </c>
      <c r="C478">
        <v>0.1169158047739506</v>
      </c>
      <c r="E478">
        <v>3.747301435062519E-4</v>
      </c>
      <c r="F478">
        <v>0.1169158047739506</v>
      </c>
      <c r="G478">
        <v>3.747301435062519E-4</v>
      </c>
      <c r="H478">
        <v>0.1169158047739506</v>
      </c>
      <c r="I478">
        <v>3.747301435062519E-4</v>
      </c>
      <c r="J478" s="121">
        <v>2102004002</v>
      </c>
      <c r="K478" t="s">
        <v>1252</v>
      </c>
      <c r="L478" t="s">
        <v>155</v>
      </c>
      <c r="M478" t="s">
        <v>36</v>
      </c>
      <c r="N478" t="s">
        <v>29</v>
      </c>
      <c r="O478" t="s">
        <v>2938</v>
      </c>
      <c r="P478" t="s">
        <v>56</v>
      </c>
    </row>
    <row r="479" spans="1:16" outlineLevel="2" x14ac:dyDescent="0.3">
      <c r="A479">
        <v>24017</v>
      </c>
      <c r="B479" t="s">
        <v>16</v>
      </c>
      <c r="C479">
        <v>6.3</v>
      </c>
      <c r="E479">
        <v>1.7260273972602738E-2</v>
      </c>
      <c r="F479">
        <v>6.3</v>
      </c>
      <c r="G479">
        <v>1.7260273972602738E-2</v>
      </c>
      <c r="H479">
        <v>6.3</v>
      </c>
      <c r="I479">
        <v>1.7260273972602738E-2</v>
      </c>
      <c r="J479" s="121">
        <v>2660000000</v>
      </c>
      <c r="K479" t="s">
        <v>1253</v>
      </c>
      <c r="L479" t="s">
        <v>209</v>
      </c>
      <c r="M479" t="s">
        <v>2954</v>
      </c>
      <c r="N479" t="s">
        <v>2954</v>
      </c>
      <c r="O479" t="s">
        <v>2955</v>
      </c>
      <c r="P479" t="s">
        <v>56</v>
      </c>
    </row>
    <row r="480" spans="1:16" outlineLevel="2" x14ac:dyDescent="0.3">
      <c r="A480">
        <v>24017</v>
      </c>
      <c r="B480" t="s">
        <v>16</v>
      </c>
      <c r="C480">
        <v>0.15752749999999999</v>
      </c>
      <c r="E480">
        <v>5.0489583333333332E-4</v>
      </c>
      <c r="F480">
        <v>0.15752749999999999</v>
      </c>
      <c r="G480">
        <v>5.0489583333333332E-4</v>
      </c>
      <c r="H480">
        <v>0.15752749999999999</v>
      </c>
      <c r="I480">
        <v>5.0489583333333332E-4</v>
      </c>
      <c r="J480" s="121">
        <v>2830000000</v>
      </c>
      <c r="K480" t="s">
        <v>1254</v>
      </c>
      <c r="L480" t="s">
        <v>68</v>
      </c>
      <c r="M480" t="s">
        <v>2961</v>
      </c>
      <c r="N480" t="s">
        <v>2961</v>
      </c>
      <c r="P480" t="s">
        <v>56</v>
      </c>
    </row>
    <row r="481" spans="1:16" outlineLevel="2" x14ac:dyDescent="0.3">
      <c r="A481">
        <v>24017</v>
      </c>
      <c r="B481" t="s">
        <v>16</v>
      </c>
      <c r="C481">
        <v>23.618141999999999</v>
      </c>
      <c r="E481">
        <v>5.1765790684931506E-2</v>
      </c>
      <c r="F481">
        <v>23.618141999999999</v>
      </c>
      <c r="G481">
        <v>5.1765790684931506E-2</v>
      </c>
      <c r="H481">
        <v>23.618141999999999</v>
      </c>
      <c r="I481">
        <v>5.1765790684931506E-2</v>
      </c>
      <c r="J481" s="121">
        <v>2810030000</v>
      </c>
      <c r="K481" t="s">
        <v>1255</v>
      </c>
      <c r="L481" t="s">
        <v>68</v>
      </c>
      <c r="M481" t="s">
        <v>69</v>
      </c>
      <c r="N481" t="s">
        <v>1255</v>
      </c>
      <c r="O481" t="s">
        <v>2967</v>
      </c>
      <c r="P481" t="s">
        <v>56</v>
      </c>
    </row>
    <row r="482" spans="1:16" outlineLevel="2" x14ac:dyDescent="0.3">
      <c r="A482">
        <v>24017</v>
      </c>
      <c r="B482" t="s">
        <v>16</v>
      </c>
      <c r="C482">
        <v>0.31968439999999998</v>
      </c>
      <c r="E482">
        <v>8.758476712328767E-4</v>
      </c>
      <c r="F482">
        <v>0.31968439999999998</v>
      </c>
      <c r="G482">
        <v>8.758476712328767E-4</v>
      </c>
      <c r="H482">
        <v>0.31968439999999998</v>
      </c>
      <c r="I482">
        <v>8.758476712328767E-4</v>
      </c>
      <c r="J482" s="121">
        <v>2810050000</v>
      </c>
      <c r="K482" t="s">
        <v>1256</v>
      </c>
      <c r="L482" t="s">
        <v>68</v>
      </c>
      <c r="M482" t="s">
        <v>69</v>
      </c>
      <c r="N482" t="s">
        <v>2978</v>
      </c>
      <c r="O482" t="s">
        <v>2967</v>
      </c>
      <c r="P482" t="s">
        <v>56</v>
      </c>
    </row>
    <row r="483" spans="1:16" outlineLevel="2" x14ac:dyDescent="0.3">
      <c r="A483">
        <v>24017</v>
      </c>
      <c r="B483" t="s">
        <v>16</v>
      </c>
      <c r="C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 s="121">
        <v>2302070005</v>
      </c>
      <c r="K483" t="s">
        <v>1257</v>
      </c>
      <c r="L483" t="s">
        <v>37</v>
      </c>
      <c r="M483" t="s">
        <v>2920</v>
      </c>
      <c r="N483" t="s">
        <v>2926</v>
      </c>
      <c r="O483" t="s">
        <v>1257</v>
      </c>
      <c r="P483" t="s">
        <v>56</v>
      </c>
    </row>
    <row r="484" spans="1:16" outlineLevel="2" x14ac:dyDescent="0.3">
      <c r="A484">
        <v>24017</v>
      </c>
      <c r="B484" t="s">
        <v>16</v>
      </c>
      <c r="C484">
        <v>6.5926999999999998</v>
      </c>
      <c r="E484">
        <v>1.8062191780821916E-2</v>
      </c>
      <c r="F484">
        <v>6.5926999999999998</v>
      </c>
      <c r="G484">
        <v>1.8062191780821916E-2</v>
      </c>
      <c r="H484">
        <v>6.5926999999999998</v>
      </c>
      <c r="I484">
        <v>1.8062191780821916E-2</v>
      </c>
      <c r="J484" s="121">
        <v>2620030000</v>
      </c>
      <c r="K484" t="s">
        <v>1282</v>
      </c>
      <c r="L484" t="s">
        <v>209</v>
      </c>
      <c r="M484" t="s">
        <v>1282</v>
      </c>
      <c r="N484" t="s">
        <v>2994</v>
      </c>
      <c r="P484" t="s">
        <v>56</v>
      </c>
    </row>
    <row r="485" spans="1:16" outlineLevel="2" x14ac:dyDescent="0.3">
      <c r="A485">
        <v>24017</v>
      </c>
      <c r="B485" t="s">
        <v>16</v>
      </c>
      <c r="C485">
        <v>2.4308870000000002E-6</v>
      </c>
      <c r="E485">
        <v>1.1219478461538462E-8</v>
      </c>
      <c r="F485">
        <v>2.4308870000000002E-6</v>
      </c>
      <c r="G485">
        <v>1.1219478461538462E-8</v>
      </c>
      <c r="H485">
        <v>2.4308870000000002E-6</v>
      </c>
      <c r="I485">
        <v>1.1219478461538462E-8</v>
      </c>
      <c r="J485" s="121">
        <v>2810060200</v>
      </c>
      <c r="K485" t="s">
        <v>67</v>
      </c>
      <c r="M485" t="s">
        <v>69</v>
      </c>
      <c r="N485" t="s">
        <v>70</v>
      </c>
      <c r="O485" t="s">
        <v>2999</v>
      </c>
      <c r="P485" t="s">
        <v>56</v>
      </c>
    </row>
    <row r="486" spans="1:16" outlineLevel="1" x14ac:dyDescent="0.3">
      <c r="A486" s="3" t="s">
        <v>3024</v>
      </c>
      <c r="C486">
        <f t="shared" ref="C486:I486" si="7">SUBTOTAL(9,C368:C485)</f>
        <v>1631.8574531768518</v>
      </c>
      <c r="D486">
        <f t="shared" si="7"/>
        <v>1386.4593375195493</v>
      </c>
      <c r="E486">
        <f t="shared" si="7"/>
        <v>3.6077307914299319</v>
      </c>
      <c r="F486">
        <f t="shared" si="7"/>
        <v>1781.9343202990053</v>
      </c>
      <c r="G486">
        <f t="shared" si="7"/>
        <v>4.0112689266879133</v>
      </c>
      <c r="H486">
        <f t="shared" si="7"/>
        <v>1870.9800673037187</v>
      </c>
      <c r="I486">
        <f t="shared" si="7"/>
        <v>4.2476641272374662</v>
      </c>
    </row>
    <row r="487" spans="1:16" outlineLevel="2" x14ac:dyDescent="0.3">
      <c r="A487">
        <v>24021</v>
      </c>
      <c r="B487" t="s">
        <v>16</v>
      </c>
      <c r="C487">
        <v>0.17064269083969499</v>
      </c>
      <c r="D487">
        <v>0.170620283046413</v>
      </c>
      <c r="E487">
        <v>4.6488727709901602E-4</v>
      </c>
      <c r="F487">
        <v>0.12848495696637499</v>
      </c>
      <c r="G487">
        <v>3.5008160065022273E-4</v>
      </c>
      <c r="H487">
        <v>0.107132338511058</v>
      </c>
      <c r="I487">
        <v>2.9190234742552701E-4</v>
      </c>
      <c r="J487" s="121" t="s">
        <v>335</v>
      </c>
      <c r="K487" t="s">
        <v>336</v>
      </c>
      <c r="L487" t="s">
        <v>155</v>
      </c>
      <c r="M487" t="s">
        <v>36</v>
      </c>
      <c r="N487" t="s">
        <v>337</v>
      </c>
      <c r="O487" t="s">
        <v>159</v>
      </c>
      <c r="P487" t="s">
        <v>56</v>
      </c>
    </row>
    <row r="488" spans="1:16" outlineLevel="2" x14ac:dyDescent="0.3">
      <c r="A488">
        <v>24021</v>
      </c>
      <c r="B488" t="s">
        <v>16</v>
      </c>
      <c r="C488">
        <v>0.11589735234446299</v>
      </c>
      <c r="D488" t="s">
        <v>2147</v>
      </c>
      <c r="E488" t="s">
        <v>2147</v>
      </c>
      <c r="F488">
        <v>0.11589735234446299</v>
      </c>
      <c r="G488" t="s">
        <v>2148</v>
      </c>
      <c r="H488">
        <v>0.11589735234446299</v>
      </c>
      <c r="I488" t="s">
        <v>2148</v>
      </c>
      <c r="J488" s="121" t="s">
        <v>347</v>
      </c>
      <c r="K488" t="s">
        <v>164</v>
      </c>
      <c r="L488" t="s">
        <v>155</v>
      </c>
      <c r="M488" t="s">
        <v>162</v>
      </c>
      <c r="N488" t="s">
        <v>171</v>
      </c>
      <c r="O488" t="s">
        <v>348</v>
      </c>
      <c r="P488" t="s">
        <v>56</v>
      </c>
    </row>
    <row r="489" spans="1:16" outlineLevel="2" x14ac:dyDescent="0.3">
      <c r="A489">
        <v>24021</v>
      </c>
      <c r="B489" t="s">
        <v>16</v>
      </c>
      <c r="C489">
        <v>27.246601639294301</v>
      </c>
      <c r="D489" t="s">
        <v>2147</v>
      </c>
      <c r="E489" t="s">
        <v>2147</v>
      </c>
      <c r="F489">
        <v>27.246601639294301</v>
      </c>
      <c r="G489" t="s">
        <v>2148</v>
      </c>
      <c r="H489">
        <v>27.246601639294301</v>
      </c>
      <c r="I489" t="s">
        <v>2148</v>
      </c>
      <c r="J489" s="121" t="s">
        <v>349</v>
      </c>
      <c r="K489" t="s">
        <v>164</v>
      </c>
      <c r="L489" t="s">
        <v>155</v>
      </c>
      <c r="M489" t="s">
        <v>162</v>
      </c>
      <c r="N489" t="s">
        <v>171</v>
      </c>
      <c r="O489" t="s">
        <v>350</v>
      </c>
      <c r="P489" t="s">
        <v>56</v>
      </c>
    </row>
    <row r="490" spans="1:16" outlineLevel="2" x14ac:dyDescent="0.3">
      <c r="A490">
        <v>24021</v>
      </c>
      <c r="B490" t="s">
        <v>16</v>
      </c>
      <c r="C490">
        <v>3.8632453753891502E-2</v>
      </c>
      <c r="D490" t="s">
        <v>2147</v>
      </c>
      <c r="E490" t="s">
        <v>2147</v>
      </c>
      <c r="F490">
        <v>3.8632453753891502E-2</v>
      </c>
      <c r="G490" t="s">
        <v>2148</v>
      </c>
      <c r="H490">
        <v>3.8632453753891502E-2</v>
      </c>
      <c r="I490" t="s">
        <v>2148</v>
      </c>
      <c r="J490" s="121" t="s">
        <v>353</v>
      </c>
      <c r="K490" t="s">
        <v>164</v>
      </c>
      <c r="L490" t="s">
        <v>155</v>
      </c>
      <c r="M490" t="s">
        <v>162</v>
      </c>
      <c r="N490" t="s">
        <v>171</v>
      </c>
      <c r="O490" t="s">
        <v>354</v>
      </c>
      <c r="P490" t="s">
        <v>56</v>
      </c>
    </row>
    <row r="491" spans="1:16" outlineLevel="2" x14ac:dyDescent="0.3">
      <c r="A491">
        <v>24021</v>
      </c>
      <c r="B491" t="s">
        <v>16</v>
      </c>
      <c r="C491">
        <v>0.37212924300254502</v>
      </c>
      <c r="D491">
        <v>0.37208037718174403</v>
      </c>
      <c r="E491">
        <v>1.01380346065269E-3</v>
      </c>
      <c r="F491">
        <v>0.280193716694425</v>
      </c>
      <c r="G491">
        <v>7.634408505751343E-4</v>
      </c>
      <c r="H491">
        <v>0.23362896960329901</v>
      </c>
      <c r="I491">
        <v>6.3656637763741708E-4</v>
      </c>
      <c r="J491" s="121" t="s">
        <v>338</v>
      </c>
      <c r="K491" t="s">
        <v>336</v>
      </c>
      <c r="L491" t="s">
        <v>155</v>
      </c>
      <c r="M491" t="s">
        <v>36</v>
      </c>
      <c r="N491" t="s">
        <v>339</v>
      </c>
      <c r="O491" t="s">
        <v>159</v>
      </c>
      <c r="P491" t="s">
        <v>56</v>
      </c>
    </row>
    <row r="492" spans="1:16" outlineLevel="2" x14ac:dyDescent="0.3">
      <c r="A492">
        <v>24021</v>
      </c>
      <c r="B492" t="s">
        <v>16</v>
      </c>
      <c r="C492">
        <v>0.13589270000000001</v>
      </c>
      <c r="D492">
        <v>0.13587485537087901</v>
      </c>
      <c r="E492">
        <v>3.7021677851986802E-4</v>
      </c>
      <c r="F492">
        <v>0.14661319536731099</v>
      </c>
      <c r="G492">
        <v>3.9947541971053336E-4</v>
      </c>
      <c r="H492">
        <v>0.15196700258668999</v>
      </c>
      <c r="I492">
        <v>4.140628815051732E-4</v>
      </c>
      <c r="J492" s="121" t="s">
        <v>341</v>
      </c>
      <c r="K492" t="s">
        <v>342</v>
      </c>
      <c r="L492" t="s">
        <v>155</v>
      </c>
      <c r="M492" t="s">
        <v>36</v>
      </c>
      <c r="N492" t="s">
        <v>171</v>
      </c>
      <c r="O492" t="s">
        <v>159</v>
      </c>
      <c r="P492" t="s">
        <v>56</v>
      </c>
    </row>
    <row r="493" spans="1:16" outlineLevel="2" x14ac:dyDescent="0.3">
      <c r="A493">
        <v>24021</v>
      </c>
      <c r="B493" t="s">
        <v>16</v>
      </c>
      <c r="C493">
        <v>0.10649856955796499</v>
      </c>
      <c r="D493">
        <v>0.106467649272352</v>
      </c>
      <c r="E493">
        <v>2.20262558496939E-4</v>
      </c>
      <c r="F493">
        <v>0.110912555247939</v>
      </c>
      <c r="G493">
        <v>2.2945827540392784E-4</v>
      </c>
      <c r="H493">
        <v>0.109367140964014</v>
      </c>
      <c r="I493">
        <v>2.2626108915588478E-4</v>
      </c>
      <c r="J493" s="121" t="s">
        <v>327</v>
      </c>
      <c r="K493" t="s">
        <v>28</v>
      </c>
      <c r="L493" t="s">
        <v>155</v>
      </c>
      <c r="M493" t="s">
        <v>35</v>
      </c>
      <c r="N493" t="s">
        <v>29</v>
      </c>
      <c r="O493" t="s">
        <v>328</v>
      </c>
      <c r="P493" t="s">
        <v>56</v>
      </c>
    </row>
    <row r="494" spans="1:16" outlineLevel="2" x14ac:dyDescent="0.3">
      <c r="A494">
        <v>24021</v>
      </c>
      <c r="B494" t="s">
        <v>16</v>
      </c>
      <c r="C494">
        <v>0.69240550608840701</v>
      </c>
      <c r="D494">
        <v>0.692204476383528</v>
      </c>
      <c r="E494">
        <v>1.4320474812142101E-3</v>
      </c>
      <c r="F494">
        <v>0.72110324360938105</v>
      </c>
      <c r="G494">
        <v>1.4918338712592363E-3</v>
      </c>
      <c r="H494">
        <v>0.71105565927262604</v>
      </c>
      <c r="I494">
        <v>1.4710472130785325E-3</v>
      </c>
      <c r="J494" s="121" t="s">
        <v>329</v>
      </c>
      <c r="K494" t="s">
        <v>28</v>
      </c>
      <c r="L494" t="s">
        <v>155</v>
      </c>
      <c r="M494" t="s">
        <v>35</v>
      </c>
      <c r="N494" t="s">
        <v>29</v>
      </c>
      <c r="O494" t="s">
        <v>330</v>
      </c>
      <c r="P494" t="s">
        <v>56</v>
      </c>
    </row>
    <row r="495" spans="1:16" outlineLevel="2" x14ac:dyDescent="0.3">
      <c r="A495">
        <v>24021</v>
      </c>
      <c r="B495" t="s">
        <v>16</v>
      </c>
      <c r="C495">
        <v>5.6204189067981103</v>
      </c>
      <c r="D495">
        <v>5.6187871012387998</v>
      </c>
      <c r="E495">
        <v>1.1624267381001E-2</v>
      </c>
      <c r="F495">
        <v>5.8619858164441103</v>
      </c>
      <c r="G495">
        <v>1.2127402104087262E-2</v>
      </c>
      <c r="H495">
        <v>5.9155103454619997</v>
      </c>
      <c r="I495">
        <v>1.2238134798801557E-2</v>
      </c>
      <c r="J495" s="121" t="s">
        <v>157</v>
      </c>
      <c r="K495" t="s">
        <v>32</v>
      </c>
      <c r="L495" t="s">
        <v>155</v>
      </c>
      <c r="M495" t="s">
        <v>35</v>
      </c>
      <c r="N495" t="s">
        <v>33</v>
      </c>
      <c r="O495" t="s">
        <v>158</v>
      </c>
      <c r="P495" t="s">
        <v>56</v>
      </c>
    </row>
    <row r="496" spans="1:16" outlineLevel="2" x14ac:dyDescent="0.3">
      <c r="A496">
        <v>24021</v>
      </c>
      <c r="B496" t="s">
        <v>16</v>
      </c>
      <c r="C496">
        <v>0.28219188645856502</v>
      </c>
      <c r="D496">
        <v>0.282109956215154</v>
      </c>
      <c r="E496">
        <v>5.8363513384666595E-4</v>
      </c>
      <c r="F496">
        <v>0.40186328299359703</v>
      </c>
      <c r="G496">
        <v>8.3138338718947275E-4</v>
      </c>
      <c r="H496">
        <v>0.448192772130798</v>
      </c>
      <c r="I496">
        <v>9.2723082893313093E-4</v>
      </c>
      <c r="J496" s="121" t="s">
        <v>154</v>
      </c>
      <c r="K496" t="s">
        <v>30</v>
      </c>
      <c r="L496" t="s">
        <v>155</v>
      </c>
      <c r="M496" t="s">
        <v>35</v>
      </c>
      <c r="N496" t="s">
        <v>31</v>
      </c>
      <c r="O496" t="s">
        <v>156</v>
      </c>
      <c r="P496" t="s">
        <v>56</v>
      </c>
    </row>
    <row r="497" spans="1:16" outlineLevel="2" x14ac:dyDescent="0.3">
      <c r="A497">
        <v>24021</v>
      </c>
      <c r="B497" t="s">
        <v>16</v>
      </c>
      <c r="C497">
        <v>0.29811474960516898</v>
      </c>
      <c r="D497">
        <v>0.29802819639378297</v>
      </c>
      <c r="E497">
        <v>6.16567130866199E-4</v>
      </c>
      <c r="F497">
        <v>0.29811474960516898</v>
      </c>
      <c r="G497">
        <v>6.1674619400806704E-4</v>
      </c>
      <c r="H497">
        <v>0.29811474960516898</v>
      </c>
      <c r="I497">
        <v>6.1674619400806704E-4</v>
      </c>
      <c r="J497" s="121" t="s">
        <v>333</v>
      </c>
      <c r="K497" t="s">
        <v>334</v>
      </c>
      <c r="L497" t="s">
        <v>155</v>
      </c>
      <c r="M497" t="s">
        <v>35</v>
      </c>
      <c r="N497" t="s">
        <v>171</v>
      </c>
      <c r="O497" t="s">
        <v>159</v>
      </c>
      <c r="P497" t="s">
        <v>56</v>
      </c>
    </row>
    <row r="498" spans="1:16" outlineLevel="2" x14ac:dyDescent="0.3">
      <c r="A498">
        <v>24021</v>
      </c>
      <c r="B498" t="s">
        <v>16</v>
      </c>
      <c r="C498">
        <v>2.1890112999999999E-3</v>
      </c>
      <c r="D498">
        <v>2.1883757529228198E-3</v>
      </c>
      <c r="E498">
        <v>4.5273587384127499E-6</v>
      </c>
      <c r="F498">
        <v>1.3997043408653001E-3</v>
      </c>
      <c r="G498">
        <v>2.8957383896924705E-6</v>
      </c>
      <c r="H498">
        <v>1.1681742995191999E-3</v>
      </c>
      <c r="I498">
        <v>2.4167440695930465E-6</v>
      </c>
      <c r="J498" s="121" t="s">
        <v>331</v>
      </c>
      <c r="K498" t="s">
        <v>28</v>
      </c>
      <c r="L498" t="s">
        <v>155</v>
      </c>
      <c r="M498" t="s">
        <v>35</v>
      </c>
      <c r="N498" t="s">
        <v>332</v>
      </c>
      <c r="O498" t="s">
        <v>156</v>
      </c>
      <c r="P498" t="s">
        <v>56</v>
      </c>
    </row>
    <row r="499" spans="1:16" outlineLevel="2" x14ac:dyDescent="0.3">
      <c r="A499">
        <v>24021</v>
      </c>
      <c r="B499" t="s">
        <v>16</v>
      </c>
      <c r="C499">
        <v>2.0528767999999999</v>
      </c>
      <c r="D499">
        <v>2.0528767999976099</v>
      </c>
      <c r="E499">
        <v>2.0621699555114898E-3</v>
      </c>
      <c r="F499">
        <v>1.1581701563445901</v>
      </c>
      <c r="G499">
        <v>1.1634130697890099E-3</v>
      </c>
      <c r="H499">
        <v>0.89850859738982003</v>
      </c>
      <c r="I499">
        <v>9.0257605050055294E-4</v>
      </c>
      <c r="J499" s="121" t="s">
        <v>160</v>
      </c>
      <c r="K499" t="s">
        <v>161</v>
      </c>
      <c r="L499" t="s">
        <v>155</v>
      </c>
      <c r="M499" t="s">
        <v>162</v>
      </c>
      <c r="N499" t="s">
        <v>29</v>
      </c>
      <c r="O499" t="s">
        <v>156</v>
      </c>
      <c r="P499" t="s">
        <v>56</v>
      </c>
    </row>
    <row r="500" spans="1:16" outlineLevel="2" x14ac:dyDescent="0.3">
      <c r="A500">
        <v>24021</v>
      </c>
      <c r="B500" t="s">
        <v>16</v>
      </c>
      <c r="C500">
        <v>6.9369719228201001</v>
      </c>
      <c r="D500">
        <v>6.9369719228120399</v>
      </c>
      <c r="E500">
        <v>6.96837485886457E-3</v>
      </c>
      <c r="F500">
        <v>6.6051187525367601</v>
      </c>
      <c r="G500">
        <v>6.6350194244889108E-3</v>
      </c>
      <c r="H500">
        <v>6.5631957564674899</v>
      </c>
      <c r="I500">
        <v>6.5929066474634335E-3</v>
      </c>
      <c r="J500" s="121" t="s">
        <v>168</v>
      </c>
      <c r="K500" t="s">
        <v>169</v>
      </c>
      <c r="L500" t="s">
        <v>155</v>
      </c>
      <c r="M500" t="s">
        <v>162</v>
      </c>
      <c r="N500" t="s">
        <v>33</v>
      </c>
      <c r="O500" t="s">
        <v>156</v>
      </c>
      <c r="P500" t="s">
        <v>56</v>
      </c>
    </row>
    <row r="501" spans="1:16" outlineLevel="2" x14ac:dyDescent="0.3">
      <c r="A501">
        <v>24021</v>
      </c>
      <c r="B501" t="s">
        <v>16</v>
      </c>
      <c r="C501">
        <v>0.98019828193700398</v>
      </c>
      <c r="D501">
        <v>0.980198281935869</v>
      </c>
      <c r="E501">
        <v>9.8463553558327107E-4</v>
      </c>
      <c r="F501">
        <v>0.86097406487644301</v>
      </c>
      <c r="G501">
        <v>8.6487160313997321E-4</v>
      </c>
      <c r="H501">
        <v>0.86024272143632696</v>
      </c>
      <c r="I501">
        <v>8.6413694898568132E-4</v>
      </c>
      <c r="J501" s="121" t="s">
        <v>166</v>
      </c>
      <c r="K501" t="s">
        <v>167</v>
      </c>
      <c r="L501" t="s">
        <v>155</v>
      </c>
      <c r="M501" t="s">
        <v>162</v>
      </c>
      <c r="N501" t="s">
        <v>31</v>
      </c>
      <c r="O501" t="s">
        <v>156</v>
      </c>
      <c r="P501" t="s">
        <v>56</v>
      </c>
    </row>
    <row r="502" spans="1:16" outlineLevel="2" x14ac:dyDescent="0.3">
      <c r="A502">
        <v>24021</v>
      </c>
      <c r="B502" t="s">
        <v>16</v>
      </c>
      <c r="C502">
        <v>27.773403733036702</v>
      </c>
      <c r="D502">
        <v>27.773403733004599</v>
      </c>
      <c r="E502">
        <v>2.7899130985629E-2</v>
      </c>
      <c r="F502">
        <v>27.773403733036702</v>
      </c>
      <c r="G502">
        <v>2.7899130985661245E-2</v>
      </c>
      <c r="H502">
        <v>27.773403733036702</v>
      </c>
      <c r="I502">
        <v>2.7899130985661245E-2</v>
      </c>
      <c r="J502" s="121" t="s">
        <v>170</v>
      </c>
      <c r="K502" t="s">
        <v>164</v>
      </c>
      <c r="L502" t="s">
        <v>155</v>
      </c>
      <c r="M502" t="s">
        <v>162</v>
      </c>
      <c r="N502" t="s">
        <v>171</v>
      </c>
      <c r="O502" t="s">
        <v>172</v>
      </c>
      <c r="P502" t="s">
        <v>56</v>
      </c>
    </row>
    <row r="503" spans="1:16" outlineLevel="2" x14ac:dyDescent="0.3">
      <c r="A503">
        <v>24021</v>
      </c>
      <c r="B503" t="s">
        <v>16</v>
      </c>
      <c r="C503">
        <v>25.3192177480054</v>
      </c>
      <c r="D503">
        <v>25.319217747976101</v>
      </c>
      <c r="E503">
        <v>2.54338351609751E-2</v>
      </c>
      <c r="F503">
        <v>25.3192177480054</v>
      </c>
      <c r="G503">
        <v>2.5433835161004531E-2</v>
      </c>
      <c r="H503">
        <v>25.3192177480054</v>
      </c>
      <c r="I503">
        <v>2.5433835161004531E-2</v>
      </c>
      <c r="J503" s="121" t="s">
        <v>177</v>
      </c>
      <c r="K503" t="s">
        <v>164</v>
      </c>
      <c r="L503" t="s">
        <v>155</v>
      </c>
      <c r="M503" t="s">
        <v>162</v>
      </c>
      <c r="N503" t="s">
        <v>171</v>
      </c>
      <c r="O503" t="s">
        <v>178</v>
      </c>
      <c r="P503" t="s">
        <v>56</v>
      </c>
    </row>
    <row r="504" spans="1:16" outlineLevel="2" x14ac:dyDescent="0.3">
      <c r="A504">
        <v>24021</v>
      </c>
      <c r="B504" t="s">
        <v>16</v>
      </c>
      <c r="C504">
        <v>7.5818954938989496</v>
      </c>
      <c r="D504">
        <v>7.5818954938901504</v>
      </c>
      <c r="E504">
        <v>7.6162179305384204E-3</v>
      </c>
      <c r="F504">
        <v>7.5818954938989496</v>
      </c>
      <c r="G504">
        <v>7.6162179305472597E-3</v>
      </c>
      <c r="H504">
        <v>7.5818954938989496</v>
      </c>
      <c r="I504">
        <v>7.6162179305472597E-3</v>
      </c>
      <c r="J504" s="121" t="s">
        <v>175</v>
      </c>
      <c r="K504" t="s">
        <v>164</v>
      </c>
      <c r="L504" t="s">
        <v>155</v>
      </c>
      <c r="M504" t="s">
        <v>162</v>
      </c>
      <c r="N504" t="s">
        <v>171</v>
      </c>
      <c r="O504" t="s">
        <v>176</v>
      </c>
      <c r="P504" t="s">
        <v>56</v>
      </c>
    </row>
    <row r="505" spans="1:16" outlineLevel="2" x14ac:dyDescent="0.3">
      <c r="A505">
        <v>24021</v>
      </c>
      <c r="B505" t="s">
        <v>16</v>
      </c>
      <c r="C505">
        <v>6.4723500728565098</v>
      </c>
      <c r="D505">
        <v>6.4723500728489904</v>
      </c>
      <c r="E505">
        <v>6.5016497150716702E-3</v>
      </c>
      <c r="F505">
        <v>6.4723500728565098</v>
      </c>
      <c r="G505">
        <v>6.5016497150792241E-3</v>
      </c>
      <c r="H505">
        <v>6.4723500728565098</v>
      </c>
      <c r="I505">
        <v>6.5016497150792241E-3</v>
      </c>
      <c r="J505" s="121" t="s">
        <v>173</v>
      </c>
      <c r="K505" t="s">
        <v>164</v>
      </c>
      <c r="L505" t="s">
        <v>155</v>
      </c>
      <c r="M505" t="s">
        <v>162</v>
      </c>
      <c r="N505" t="s">
        <v>171</v>
      </c>
      <c r="O505" t="s">
        <v>174</v>
      </c>
      <c r="P505" t="s">
        <v>56</v>
      </c>
    </row>
    <row r="506" spans="1:16" outlineLevel="2" x14ac:dyDescent="0.3">
      <c r="A506">
        <v>24021</v>
      </c>
      <c r="B506" t="s">
        <v>16</v>
      </c>
      <c r="C506">
        <v>81.620349954906203</v>
      </c>
      <c r="D506">
        <v>81.620349954811601</v>
      </c>
      <c r="E506">
        <v>8.1989836621145895E-2</v>
      </c>
      <c r="F506">
        <v>81.620349954906203</v>
      </c>
      <c r="G506">
        <v>8.198983662124093E-2</v>
      </c>
      <c r="H506">
        <v>81.620349954906203</v>
      </c>
      <c r="I506">
        <v>8.198983662124093E-2</v>
      </c>
      <c r="J506" s="121" t="s">
        <v>183</v>
      </c>
      <c r="K506" t="s">
        <v>164</v>
      </c>
      <c r="L506" t="s">
        <v>155</v>
      </c>
      <c r="M506" t="s">
        <v>162</v>
      </c>
      <c r="N506" t="s">
        <v>171</v>
      </c>
      <c r="O506" t="s">
        <v>184</v>
      </c>
      <c r="P506" t="s">
        <v>56</v>
      </c>
    </row>
    <row r="507" spans="1:16" outlineLevel="2" x14ac:dyDescent="0.3">
      <c r="A507">
        <v>24021</v>
      </c>
      <c r="B507" t="s">
        <v>16</v>
      </c>
      <c r="C507">
        <v>24.4413985474689</v>
      </c>
      <c r="D507">
        <v>24.4413985474405</v>
      </c>
      <c r="E507">
        <v>2.4552042166033801E-2</v>
      </c>
      <c r="F507">
        <v>24.4413985474689</v>
      </c>
      <c r="G507">
        <v>2.455204216606233E-2</v>
      </c>
      <c r="H507">
        <v>24.4413985474689</v>
      </c>
      <c r="I507">
        <v>2.455204216606233E-2</v>
      </c>
      <c r="J507" s="121" t="s">
        <v>181</v>
      </c>
      <c r="K507" t="s">
        <v>164</v>
      </c>
      <c r="L507" t="s">
        <v>155</v>
      </c>
      <c r="M507" t="s">
        <v>162</v>
      </c>
      <c r="N507" t="s">
        <v>171</v>
      </c>
      <c r="O507" t="s">
        <v>182</v>
      </c>
      <c r="P507" t="s">
        <v>56</v>
      </c>
    </row>
    <row r="508" spans="1:16" outlineLevel="2" x14ac:dyDescent="0.3">
      <c r="A508">
        <v>24021</v>
      </c>
      <c r="B508" t="s">
        <v>16</v>
      </c>
      <c r="C508">
        <v>20.864606993681299</v>
      </c>
      <c r="D508">
        <v>20.864606993656999</v>
      </c>
      <c r="E508">
        <v>2.0959058856295901E-2</v>
      </c>
      <c r="F508">
        <v>20.864606993681299</v>
      </c>
      <c r="G508">
        <v>2.0959058856320312E-2</v>
      </c>
      <c r="H508">
        <v>20.864606993681299</v>
      </c>
      <c r="I508">
        <v>2.0959058856320312E-2</v>
      </c>
      <c r="J508" s="121" t="s">
        <v>179</v>
      </c>
      <c r="K508" t="s">
        <v>164</v>
      </c>
      <c r="L508" t="s">
        <v>155</v>
      </c>
      <c r="M508" t="s">
        <v>162</v>
      </c>
      <c r="N508" t="s">
        <v>171</v>
      </c>
      <c r="O508" t="s">
        <v>180</v>
      </c>
      <c r="P508" t="s">
        <v>56</v>
      </c>
    </row>
    <row r="509" spans="1:16" outlineLevel="2" x14ac:dyDescent="0.3">
      <c r="A509">
        <v>24021</v>
      </c>
      <c r="B509" t="s">
        <v>16</v>
      </c>
      <c r="C509">
        <v>0.91383225021386805</v>
      </c>
      <c r="D509">
        <v>0.91383225021280901</v>
      </c>
      <c r="E509">
        <v>9.1796907187440295E-4</v>
      </c>
      <c r="F509">
        <v>0.91383225021386805</v>
      </c>
      <c r="G509">
        <v>9.1796907187546677E-4</v>
      </c>
      <c r="H509">
        <v>0.91383225021386805</v>
      </c>
      <c r="I509">
        <v>9.1796907187546677E-4</v>
      </c>
      <c r="J509" s="121" t="s">
        <v>357</v>
      </c>
      <c r="K509" t="s">
        <v>164</v>
      </c>
      <c r="L509" t="s">
        <v>155</v>
      </c>
      <c r="M509" t="s">
        <v>162</v>
      </c>
      <c r="N509" t="s">
        <v>171</v>
      </c>
      <c r="O509" t="s">
        <v>358</v>
      </c>
      <c r="P509" t="s">
        <v>56</v>
      </c>
    </row>
    <row r="510" spans="1:16" outlineLevel="2" x14ac:dyDescent="0.3">
      <c r="A510">
        <v>24021</v>
      </c>
      <c r="B510" t="s">
        <v>16</v>
      </c>
      <c r="C510">
        <v>7.60873005795432</v>
      </c>
      <c r="D510">
        <v>7.6087300579455004</v>
      </c>
      <c r="E510">
        <v>7.6431739718187302E-3</v>
      </c>
      <c r="F510">
        <v>7.60873005795432</v>
      </c>
      <c r="G510">
        <v>7.6431739718275903E-3</v>
      </c>
      <c r="H510">
        <v>7.60873005795432</v>
      </c>
      <c r="I510">
        <v>7.6431739718275903E-3</v>
      </c>
      <c r="J510" s="121" t="s">
        <v>345</v>
      </c>
      <c r="K510" t="s">
        <v>164</v>
      </c>
      <c r="L510" t="s">
        <v>155</v>
      </c>
      <c r="M510" t="s">
        <v>162</v>
      </c>
      <c r="N510" t="s">
        <v>171</v>
      </c>
      <c r="O510" t="s">
        <v>346</v>
      </c>
      <c r="P510" t="s">
        <v>56</v>
      </c>
    </row>
    <row r="511" spans="1:16" outlineLevel="2" x14ac:dyDescent="0.3">
      <c r="A511">
        <v>24021</v>
      </c>
      <c r="B511" t="s">
        <v>16</v>
      </c>
      <c r="C511">
        <v>42.646848536487603</v>
      </c>
      <c r="D511">
        <v>42.646848536438</v>
      </c>
      <c r="E511">
        <v>4.2839906295981001E-2</v>
      </c>
      <c r="F511">
        <v>42.646848536487603</v>
      </c>
      <c r="G511">
        <v>4.2839906296030822E-2</v>
      </c>
      <c r="H511">
        <v>42.646848536487603</v>
      </c>
      <c r="I511">
        <v>4.2839906296030822E-2</v>
      </c>
      <c r="J511" s="121" t="s">
        <v>351</v>
      </c>
      <c r="K511" t="s">
        <v>164</v>
      </c>
      <c r="L511" t="s">
        <v>155</v>
      </c>
      <c r="M511" t="s">
        <v>162</v>
      </c>
      <c r="N511" t="s">
        <v>171</v>
      </c>
      <c r="O511" t="s">
        <v>352</v>
      </c>
      <c r="P511" t="s">
        <v>56</v>
      </c>
    </row>
    <row r="512" spans="1:16" outlineLevel="2" x14ac:dyDescent="0.3">
      <c r="A512">
        <v>24021</v>
      </c>
      <c r="B512" t="s">
        <v>16</v>
      </c>
      <c r="C512">
        <v>58.150120000000001</v>
      </c>
      <c r="D512">
        <v>58.150119999932599</v>
      </c>
      <c r="E512">
        <v>5.84133594248753E-2</v>
      </c>
      <c r="F512">
        <v>58.150120000000001</v>
      </c>
      <c r="G512">
        <v>5.8413359424943009E-2</v>
      </c>
      <c r="H512">
        <v>58.150120000000001</v>
      </c>
      <c r="I512">
        <v>5.8413359424943009E-2</v>
      </c>
      <c r="J512" s="121" t="s">
        <v>355</v>
      </c>
      <c r="K512" t="s">
        <v>164</v>
      </c>
      <c r="L512" t="s">
        <v>155</v>
      </c>
      <c r="M512" t="s">
        <v>162</v>
      </c>
      <c r="N512" t="s">
        <v>171</v>
      </c>
      <c r="O512" t="s">
        <v>356</v>
      </c>
      <c r="P512" t="s">
        <v>56</v>
      </c>
    </row>
    <row r="513" spans="1:16" outlineLevel="2" x14ac:dyDescent="0.3">
      <c r="A513">
        <v>24021</v>
      </c>
      <c r="B513" t="s">
        <v>16</v>
      </c>
      <c r="C513">
        <v>5.2154958875270001</v>
      </c>
      <c r="D513">
        <v>5.2154958875209401</v>
      </c>
      <c r="E513">
        <v>5.2391058841679801E-3</v>
      </c>
      <c r="F513">
        <v>5.2154958875270001</v>
      </c>
      <c r="G513">
        <v>5.2391058841740681E-3</v>
      </c>
      <c r="H513">
        <v>5.2154958875270001</v>
      </c>
      <c r="I513">
        <v>5.2391058841740681E-3</v>
      </c>
      <c r="J513" s="121" t="s">
        <v>163</v>
      </c>
      <c r="K513" t="s">
        <v>164</v>
      </c>
      <c r="L513" t="s">
        <v>155</v>
      </c>
      <c r="M513" t="s">
        <v>162</v>
      </c>
      <c r="N513" t="s">
        <v>165</v>
      </c>
      <c r="O513" t="s">
        <v>156</v>
      </c>
      <c r="P513" t="s">
        <v>56</v>
      </c>
    </row>
    <row r="514" spans="1:16" outlineLevel="2" x14ac:dyDescent="0.3">
      <c r="A514">
        <v>24021</v>
      </c>
      <c r="B514" t="s">
        <v>16</v>
      </c>
      <c r="C514">
        <v>2.2496310666666599E-2</v>
      </c>
      <c r="D514">
        <v>2.2496310666634999E-2</v>
      </c>
      <c r="E514">
        <v>6.1264462599768999E-5</v>
      </c>
      <c r="F514">
        <v>1.26917288178179E-2</v>
      </c>
      <c r="G514">
        <v>3.4563531638937904E-5</v>
      </c>
      <c r="H514">
        <v>9.8462453000356005E-3</v>
      </c>
      <c r="I514">
        <v>2.6814393518615681E-5</v>
      </c>
      <c r="J514" s="121" t="s">
        <v>343</v>
      </c>
      <c r="K514" t="s">
        <v>161</v>
      </c>
      <c r="L514" t="s">
        <v>155</v>
      </c>
      <c r="M514" t="s">
        <v>162</v>
      </c>
      <c r="N514" t="s">
        <v>332</v>
      </c>
      <c r="O514" t="s">
        <v>344</v>
      </c>
      <c r="P514" t="s">
        <v>56</v>
      </c>
    </row>
    <row r="515" spans="1:16" outlineLevel="2" x14ac:dyDescent="0.3">
      <c r="A515">
        <v>24021</v>
      </c>
      <c r="B515" t="s">
        <v>16</v>
      </c>
      <c r="C515">
        <v>4.3197770000000002</v>
      </c>
      <c r="D515">
        <v>4.3197769999939597</v>
      </c>
      <c r="E515">
        <v>1.17640985838615E-2</v>
      </c>
      <c r="F515">
        <v>4.96314568202631</v>
      </c>
      <c r="G515">
        <v>1.3516191944516042E-2</v>
      </c>
      <c r="H515">
        <v>5.3432107423813298</v>
      </c>
      <c r="I515">
        <v>1.4551227511931669E-2</v>
      </c>
      <c r="J515" s="121" t="s">
        <v>51</v>
      </c>
      <c r="K515" t="s">
        <v>52</v>
      </c>
      <c r="L515" t="s">
        <v>37</v>
      </c>
      <c r="M515" t="s">
        <v>53</v>
      </c>
      <c r="N515" t="s">
        <v>54</v>
      </c>
      <c r="O515" t="s">
        <v>55</v>
      </c>
      <c r="P515" t="s">
        <v>56</v>
      </c>
    </row>
    <row r="516" spans="1:16" outlineLevel="2" x14ac:dyDescent="0.3">
      <c r="A516">
        <v>24021</v>
      </c>
      <c r="B516" t="s">
        <v>16</v>
      </c>
      <c r="C516">
        <v>14.701560000000001</v>
      </c>
      <c r="D516">
        <v>14.701559999979301</v>
      </c>
      <c r="E516">
        <v>4.0036928104519198E-2</v>
      </c>
      <c r="F516">
        <v>16.891146008937699</v>
      </c>
      <c r="G516">
        <v>4.5999852965517077E-2</v>
      </c>
      <c r="H516">
        <v>18.1846269661058</v>
      </c>
      <c r="I516">
        <v>4.9522404591791892E-2</v>
      </c>
      <c r="J516" s="121" t="s">
        <v>57</v>
      </c>
      <c r="K516" t="s">
        <v>52</v>
      </c>
      <c r="L516" t="s">
        <v>37</v>
      </c>
      <c r="M516" t="s">
        <v>53</v>
      </c>
      <c r="N516" t="s">
        <v>54</v>
      </c>
      <c r="O516" t="s">
        <v>58</v>
      </c>
      <c r="P516" t="s">
        <v>56</v>
      </c>
    </row>
    <row r="517" spans="1:16" outlineLevel="2" x14ac:dyDescent="0.3">
      <c r="A517">
        <v>24021</v>
      </c>
      <c r="B517" t="s">
        <v>16</v>
      </c>
      <c r="C517">
        <v>2.7769819999999998</v>
      </c>
      <c r="D517">
        <v>2.7769819999960998</v>
      </c>
      <c r="E517">
        <v>7.5625871459589098E-3</v>
      </c>
      <c r="F517">
        <v>3.1905735463577898</v>
      </c>
      <c r="G517">
        <v>8.6889257798415127E-3</v>
      </c>
      <c r="H517">
        <v>3.4348995454625499</v>
      </c>
      <c r="I517">
        <v>9.3543015943969611E-3</v>
      </c>
      <c r="J517" s="121" t="s">
        <v>62</v>
      </c>
      <c r="K517" t="s">
        <v>52</v>
      </c>
      <c r="L517" t="s">
        <v>37</v>
      </c>
      <c r="M517" t="s">
        <v>53</v>
      </c>
      <c r="N517" t="s">
        <v>60</v>
      </c>
      <c r="O517" t="s">
        <v>63</v>
      </c>
      <c r="P517" t="s">
        <v>56</v>
      </c>
    </row>
    <row r="518" spans="1:16" outlineLevel="2" x14ac:dyDescent="0.3">
      <c r="A518">
        <v>24021</v>
      </c>
      <c r="B518" t="s">
        <v>16</v>
      </c>
      <c r="C518">
        <v>1.915683</v>
      </c>
      <c r="D518">
        <v>1.9156829999973199</v>
      </c>
      <c r="E518">
        <v>5.2170016339796099E-3</v>
      </c>
      <c r="F518">
        <v>2.2009964425435</v>
      </c>
      <c r="G518">
        <v>5.9939990265345635E-3</v>
      </c>
      <c r="H518">
        <v>2.3695431464627199</v>
      </c>
      <c r="I518">
        <v>6.4530042114997578E-3</v>
      </c>
      <c r="J518" s="121" t="s">
        <v>64</v>
      </c>
      <c r="K518" t="s">
        <v>52</v>
      </c>
      <c r="L518" t="s">
        <v>37</v>
      </c>
      <c r="M518" t="s">
        <v>53</v>
      </c>
      <c r="N518" t="s">
        <v>60</v>
      </c>
      <c r="O518" t="s">
        <v>65</v>
      </c>
      <c r="P518" t="s">
        <v>56</v>
      </c>
    </row>
    <row r="519" spans="1:16" outlineLevel="2" x14ac:dyDescent="0.3">
      <c r="A519">
        <v>24021</v>
      </c>
      <c r="B519" t="s">
        <v>16</v>
      </c>
      <c r="C519">
        <v>9.6001160000000002E-2</v>
      </c>
      <c r="D519">
        <v>9.6001159999865304E-2</v>
      </c>
      <c r="E519">
        <v>2.6144106753776E-4</v>
      </c>
      <c r="F519">
        <v>0.110299152646888</v>
      </c>
      <c r="G519">
        <v>3.0037895601004409E-4</v>
      </c>
      <c r="H519">
        <v>0.118745580939263</v>
      </c>
      <c r="I519">
        <v>3.2338121170823316E-4</v>
      </c>
      <c r="J519" s="121" t="s">
        <v>59</v>
      </c>
      <c r="K519" t="s">
        <v>52</v>
      </c>
      <c r="L519" t="s">
        <v>37</v>
      </c>
      <c r="M519" t="s">
        <v>53</v>
      </c>
      <c r="N519" t="s">
        <v>60</v>
      </c>
      <c r="O519" t="s">
        <v>61</v>
      </c>
      <c r="P519" t="s">
        <v>56</v>
      </c>
    </row>
    <row r="520" spans="1:16" outlineLevel="2" x14ac:dyDescent="0.3">
      <c r="A520">
        <v>24021</v>
      </c>
      <c r="B520" t="s">
        <v>16</v>
      </c>
      <c r="C520">
        <v>165.35544669999999</v>
      </c>
      <c r="D520">
        <v>165.355446699868</v>
      </c>
      <c r="E520">
        <v>0.45545312018321099</v>
      </c>
      <c r="F520">
        <v>189.98276329742001</v>
      </c>
      <c r="G520">
        <v>0.52328631473442377</v>
      </c>
      <c r="H520">
        <v>204.53115962205999</v>
      </c>
      <c r="I520">
        <v>0.56335824845031823</v>
      </c>
      <c r="J520" s="121" t="s">
        <v>141</v>
      </c>
      <c r="K520" t="s">
        <v>142</v>
      </c>
      <c r="L520" t="s">
        <v>101</v>
      </c>
      <c r="M520" t="s">
        <v>139</v>
      </c>
      <c r="N520" t="s">
        <v>143</v>
      </c>
      <c r="O520" t="s">
        <v>104</v>
      </c>
      <c r="P520" t="s">
        <v>56</v>
      </c>
    </row>
    <row r="521" spans="1:16" outlineLevel="2" x14ac:dyDescent="0.3">
      <c r="A521">
        <v>24021</v>
      </c>
      <c r="B521" t="s">
        <v>16</v>
      </c>
      <c r="C521">
        <v>29.462692409999999</v>
      </c>
      <c r="D521">
        <v>29.462692409958699</v>
      </c>
      <c r="E521">
        <v>8.0236090441064001E-2</v>
      </c>
      <c r="F521">
        <v>33.850736881918003</v>
      </c>
      <c r="G521">
        <v>9.2186102619602403E-2</v>
      </c>
      <c r="H521">
        <v>36.442940129684601</v>
      </c>
      <c r="I521">
        <v>9.9245479656003818E-2</v>
      </c>
      <c r="J521" s="121" t="s">
        <v>144</v>
      </c>
      <c r="K521" t="s">
        <v>24</v>
      </c>
      <c r="L521" t="s">
        <v>101</v>
      </c>
      <c r="M521" t="s">
        <v>139</v>
      </c>
      <c r="N521" t="s">
        <v>145</v>
      </c>
      <c r="O521" t="s">
        <v>104</v>
      </c>
      <c r="P521" t="s">
        <v>56</v>
      </c>
    </row>
    <row r="522" spans="1:16" outlineLevel="2" x14ac:dyDescent="0.3">
      <c r="A522">
        <v>24021</v>
      </c>
      <c r="B522" t="s">
        <v>16</v>
      </c>
      <c r="C522">
        <v>51.895448250000001</v>
      </c>
      <c r="D522">
        <v>51.895448249927597</v>
      </c>
      <c r="E522">
        <v>0.14132747344751401</v>
      </c>
      <c r="F522">
        <v>59.565998400302398</v>
      </c>
      <c r="G522">
        <v>0.16221677124265219</v>
      </c>
      <c r="H522">
        <v>61.528834790190103</v>
      </c>
      <c r="I522">
        <v>0.16756218624779295</v>
      </c>
      <c r="J522" s="121" t="s">
        <v>150</v>
      </c>
      <c r="K522" t="s">
        <v>24</v>
      </c>
      <c r="L522" t="s">
        <v>101</v>
      </c>
      <c r="M522" t="s">
        <v>139</v>
      </c>
      <c r="N522" t="s">
        <v>151</v>
      </c>
      <c r="O522" t="s">
        <v>104</v>
      </c>
      <c r="P522" t="s">
        <v>56</v>
      </c>
    </row>
    <row r="523" spans="1:16" outlineLevel="2" x14ac:dyDescent="0.3">
      <c r="A523">
        <v>24021</v>
      </c>
      <c r="B523" t="s">
        <v>16</v>
      </c>
      <c r="C523">
        <v>2.9056172469999999</v>
      </c>
      <c r="D523">
        <v>2.90561724699768</v>
      </c>
      <c r="E523">
        <v>8.0550489215953196E-3</v>
      </c>
      <c r="F523">
        <v>2.65755922368598</v>
      </c>
      <c r="G523">
        <v>7.3673742062712027E-3</v>
      </c>
      <c r="H523">
        <v>2.6777847955013199</v>
      </c>
      <c r="I523">
        <v>7.4234442101948584E-3</v>
      </c>
      <c r="J523" s="121" t="s">
        <v>315</v>
      </c>
      <c r="K523" t="s">
        <v>24</v>
      </c>
      <c r="L523" t="s">
        <v>101</v>
      </c>
      <c r="M523" t="s">
        <v>139</v>
      </c>
      <c r="N523" t="s">
        <v>316</v>
      </c>
      <c r="O523" t="s">
        <v>104</v>
      </c>
      <c r="P523" t="s">
        <v>56</v>
      </c>
    </row>
    <row r="524" spans="1:16" outlineLevel="2" x14ac:dyDescent="0.3">
      <c r="A524">
        <v>24021</v>
      </c>
      <c r="B524" t="s">
        <v>16</v>
      </c>
      <c r="C524">
        <v>6.6208188979999996</v>
      </c>
      <c r="D524">
        <v>6.62081889799473</v>
      </c>
      <c r="E524">
        <v>1.8063040036531801E-2</v>
      </c>
      <c r="F524">
        <v>6.6805008097085601</v>
      </c>
      <c r="G524">
        <v>1.8225865327081613E-2</v>
      </c>
      <c r="H524">
        <v>7.12831809257254</v>
      </c>
      <c r="I524">
        <v>1.9447608684519297E-2</v>
      </c>
      <c r="J524" s="121" t="s">
        <v>152</v>
      </c>
      <c r="K524" t="s">
        <v>24</v>
      </c>
      <c r="L524" t="s">
        <v>101</v>
      </c>
      <c r="M524" t="s">
        <v>139</v>
      </c>
      <c r="N524" t="s">
        <v>153</v>
      </c>
      <c r="O524" t="s">
        <v>104</v>
      </c>
      <c r="P524" t="s">
        <v>56</v>
      </c>
    </row>
    <row r="525" spans="1:16" outlineLevel="2" x14ac:dyDescent="0.3">
      <c r="A525">
        <v>24021</v>
      </c>
      <c r="B525" t="s">
        <v>16</v>
      </c>
      <c r="C525">
        <v>3.4635850000000001</v>
      </c>
      <c r="D525" t="s">
        <v>2147</v>
      </c>
      <c r="E525" t="s">
        <v>2147</v>
      </c>
      <c r="F525">
        <v>3.4635850000000001</v>
      </c>
      <c r="G525" t="s">
        <v>2148</v>
      </c>
      <c r="H525">
        <v>3.4635850000000001</v>
      </c>
      <c r="I525" t="s">
        <v>2148</v>
      </c>
      <c r="J525" s="121" t="s">
        <v>235</v>
      </c>
      <c r="K525" t="s">
        <v>236</v>
      </c>
      <c r="L525" t="s">
        <v>68</v>
      </c>
      <c r="M525" t="s">
        <v>237</v>
      </c>
      <c r="N525" t="s">
        <v>238</v>
      </c>
      <c r="O525" t="s">
        <v>239</v>
      </c>
      <c r="P525" t="s">
        <v>56</v>
      </c>
    </row>
    <row r="526" spans="1:16" outlineLevel="2" x14ac:dyDescent="0.3">
      <c r="A526">
        <v>24021</v>
      </c>
      <c r="B526" t="s">
        <v>16</v>
      </c>
      <c r="C526">
        <v>0.60404899999999995</v>
      </c>
      <c r="D526" t="s">
        <v>2147</v>
      </c>
      <c r="E526" t="s">
        <v>2147</v>
      </c>
      <c r="F526">
        <v>0.60404899999999995</v>
      </c>
      <c r="G526" t="s">
        <v>2148</v>
      </c>
      <c r="H526">
        <v>0.60404899999999995</v>
      </c>
      <c r="I526" t="s">
        <v>2148</v>
      </c>
      <c r="J526" s="121" t="s">
        <v>381</v>
      </c>
      <c r="K526" t="s">
        <v>236</v>
      </c>
      <c r="L526" t="s">
        <v>68</v>
      </c>
      <c r="M526" t="s">
        <v>237</v>
      </c>
      <c r="N526" t="s">
        <v>238</v>
      </c>
      <c r="O526" t="s">
        <v>382</v>
      </c>
      <c r="P526" t="s">
        <v>56</v>
      </c>
    </row>
    <row r="527" spans="1:16" outlineLevel="2" x14ac:dyDescent="0.3">
      <c r="A527">
        <v>24021</v>
      </c>
      <c r="B527" t="s">
        <v>16</v>
      </c>
      <c r="C527">
        <v>4.0759610000000004</v>
      </c>
      <c r="D527" t="s">
        <v>2147</v>
      </c>
      <c r="E527" t="s">
        <v>2147</v>
      </c>
      <c r="F527">
        <v>4.6830167939821097</v>
      </c>
      <c r="G527" t="s">
        <v>2148</v>
      </c>
      <c r="H527">
        <v>5.0416302972878801</v>
      </c>
      <c r="I527" t="s">
        <v>2148</v>
      </c>
      <c r="J527" s="121" t="s">
        <v>72</v>
      </c>
      <c r="K527" t="s">
        <v>67</v>
      </c>
      <c r="L527" t="s">
        <v>68</v>
      </c>
      <c r="M527" t="s">
        <v>69</v>
      </c>
      <c r="N527" t="s">
        <v>73</v>
      </c>
      <c r="O527" t="s">
        <v>74</v>
      </c>
      <c r="P527" t="s">
        <v>56</v>
      </c>
    </row>
    <row r="528" spans="1:16" outlineLevel="2" x14ac:dyDescent="0.3">
      <c r="A528">
        <v>24021</v>
      </c>
      <c r="B528" t="s">
        <v>16</v>
      </c>
      <c r="C528">
        <v>1.5210045855086E-2</v>
      </c>
      <c r="D528" t="s">
        <v>2147</v>
      </c>
      <c r="E528" t="s">
        <v>2147</v>
      </c>
      <c r="F528">
        <v>1.7475363522027301E-2</v>
      </c>
      <c r="G528" t="s">
        <v>2148</v>
      </c>
      <c r="H528">
        <v>1.8813582368952898E-2</v>
      </c>
      <c r="I528" t="s">
        <v>2148</v>
      </c>
      <c r="J528" s="121" t="s">
        <v>66</v>
      </c>
      <c r="K528" t="s">
        <v>67</v>
      </c>
      <c r="L528" t="s">
        <v>68</v>
      </c>
      <c r="M528" t="s">
        <v>69</v>
      </c>
      <c r="N528" t="s">
        <v>70</v>
      </c>
      <c r="O528" t="s">
        <v>71</v>
      </c>
      <c r="P528" t="s">
        <v>56</v>
      </c>
    </row>
    <row r="529" spans="1:16" outlineLevel="2" x14ac:dyDescent="0.3">
      <c r="A529">
        <v>24021</v>
      </c>
      <c r="B529" t="s">
        <v>16</v>
      </c>
      <c r="C529">
        <v>2.1186029999999998</v>
      </c>
      <c r="D529" t="s">
        <v>2147</v>
      </c>
      <c r="E529" t="s">
        <v>2147</v>
      </c>
      <c r="F529">
        <v>2.1186029999999998</v>
      </c>
      <c r="G529" t="s">
        <v>2148</v>
      </c>
      <c r="H529">
        <v>2.1186029999999998</v>
      </c>
      <c r="I529" t="s">
        <v>2148</v>
      </c>
      <c r="J529" s="121" t="s">
        <v>272</v>
      </c>
      <c r="K529" t="s">
        <v>269</v>
      </c>
      <c r="L529" t="s">
        <v>68</v>
      </c>
      <c r="M529" t="s">
        <v>270</v>
      </c>
      <c r="N529" t="s">
        <v>271</v>
      </c>
      <c r="O529" t="s">
        <v>267</v>
      </c>
      <c r="P529" t="s">
        <v>56</v>
      </c>
    </row>
    <row r="530" spans="1:16" outlineLevel="2" x14ac:dyDescent="0.3">
      <c r="A530">
        <v>24021</v>
      </c>
      <c r="B530" t="s">
        <v>16</v>
      </c>
      <c r="C530">
        <v>43.332048999999998</v>
      </c>
      <c r="D530" t="s">
        <v>2147</v>
      </c>
      <c r="E530" t="s">
        <v>2147</v>
      </c>
      <c r="F530">
        <v>43.332048999999998</v>
      </c>
      <c r="G530" t="s">
        <v>2148</v>
      </c>
      <c r="H530">
        <v>43.332048999999998</v>
      </c>
      <c r="I530" t="s">
        <v>2148</v>
      </c>
      <c r="J530" s="121" t="s">
        <v>268</v>
      </c>
      <c r="K530" t="s">
        <v>269</v>
      </c>
      <c r="L530" t="s">
        <v>68</v>
      </c>
      <c r="M530" t="s">
        <v>270</v>
      </c>
      <c r="N530" t="s">
        <v>271</v>
      </c>
      <c r="O530" t="s">
        <v>266</v>
      </c>
      <c r="P530" t="s">
        <v>56</v>
      </c>
    </row>
    <row r="531" spans="1:16" outlineLevel="2" x14ac:dyDescent="0.3">
      <c r="A531">
        <v>24021</v>
      </c>
      <c r="B531" t="s">
        <v>16</v>
      </c>
      <c r="C531">
        <v>7.2999999999999995E-2</v>
      </c>
      <c r="D531" t="s">
        <v>2147</v>
      </c>
      <c r="E531" t="s">
        <v>2147</v>
      </c>
      <c r="F531">
        <v>5.9286765528999898E-2</v>
      </c>
      <c r="G531" t="s">
        <v>2148</v>
      </c>
      <c r="H531">
        <v>5.2797398700999899E-2</v>
      </c>
      <c r="I531" t="s">
        <v>2148</v>
      </c>
      <c r="J531" s="121" t="s">
        <v>2081</v>
      </c>
      <c r="K531" t="s">
        <v>23</v>
      </c>
      <c r="L531" t="s">
        <v>2528</v>
      </c>
      <c r="M531" t="s">
        <v>2529</v>
      </c>
      <c r="N531" t="s">
        <v>102</v>
      </c>
      <c r="O531" t="s">
        <v>2530</v>
      </c>
      <c r="P531" t="s">
        <v>56</v>
      </c>
    </row>
    <row r="532" spans="1:16" outlineLevel="2" x14ac:dyDescent="0.3">
      <c r="A532">
        <v>24021</v>
      </c>
      <c r="B532" t="s">
        <v>16</v>
      </c>
      <c r="C532">
        <v>222.19970000000001</v>
      </c>
      <c r="D532" t="s">
        <v>2147</v>
      </c>
      <c r="E532" t="s">
        <v>2147</v>
      </c>
      <c r="F532">
        <v>229.48131548902299</v>
      </c>
      <c r="G532" t="s">
        <v>2148</v>
      </c>
      <c r="H532">
        <v>255.299508772129</v>
      </c>
      <c r="I532" t="s">
        <v>2148</v>
      </c>
      <c r="J532" s="121" t="s">
        <v>2084</v>
      </c>
      <c r="K532" t="s">
        <v>24</v>
      </c>
      <c r="L532" t="s">
        <v>2528</v>
      </c>
      <c r="M532" t="s">
        <v>2532</v>
      </c>
      <c r="N532" t="s">
        <v>2536</v>
      </c>
      <c r="O532" t="s">
        <v>2537</v>
      </c>
      <c r="P532" t="s">
        <v>56</v>
      </c>
    </row>
    <row r="533" spans="1:16" outlineLevel="2" x14ac:dyDescent="0.3">
      <c r="A533">
        <v>24021</v>
      </c>
      <c r="B533" t="s">
        <v>16</v>
      </c>
      <c r="C533">
        <v>0.198023215</v>
      </c>
      <c r="D533">
        <v>0.19802321499984099</v>
      </c>
      <c r="E533">
        <v>5.4154614660368401E-4</v>
      </c>
      <c r="F533">
        <v>0.202308815942735</v>
      </c>
      <c r="G533">
        <v>5.5326624051543684E-4</v>
      </c>
      <c r="H533">
        <v>0.222026204535098</v>
      </c>
      <c r="I533">
        <v>6.0718858398052088E-4</v>
      </c>
      <c r="J533" s="121" t="s">
        <v>385</v>
      </c>
      <c r="K533" t="s">
        <v>24</v>
      </c>
      <c r="L533" t="s">
        <v>101</v>
      </c>
      <c r="M533" t="s">
        <v>139</v>
      </c>
      <c r="N533" t="s">
        <v>386</v>
      </c>
      <c r="O533" t="s">
        <v>104</v>
      </c>
      <c r="P533" t="s">
        <v>56</v>
      </c>
    </row>
    <row r="534" spans="1:16" outlineLevel="2" x14ac:dyDescent="0.3">
      <c r="A534">
        <v>24021</v>
      </c>
      <c r="B534" t="s">
        <v>16</v>
      </c>
      <c r="C534">
        <v>0.258763982</v>
      </c>
      <c r="D534">
        <v>0.258763981999792</v>
      </c>
      <c r="E534">
        <v>7.2072991477117995E-4</v>
      </c>
      <c r="F534">
        <v>0.26252736632122597</v>
      </c>
      <c r="G534">
        <v>7.3121199052328552E-4</v>
      </c>
      <c r="H534">
        <v>0.27639537803199299</v>
      </c>
      <c r="I534">
        <v>7.6983827390748102E-4</v>
      </c>
      <c r="J534" s="121" t="s">
        <v>138</v>
      </c>
      <c r="K534" t="s">
        <v>24</v>
      </c>
      <c r="L534" t="s">
        <v>101</v>
      </c>
      <c r="M534" t="s">
        <v>139</v>
      </c>
      <c r="N534" t="s">
        <v>140</v>
      </c>
      <c r="O534" t="s">
        <v>104</v>
      </c>
      <c r="P534" t="s">
        <v>56</v>
      </c>
    </row>
    <row r="535" spans="1:16" outlineLevel="2" x14ac:dyDescent="0.3">
      <c r="A535">
        <v>24021</v>
      </c>
      <c r="B535" t="s">
        <v>16</v>
      </c>
      <c r="C535">
        <v>2.5415185710000001</v>
      </c>
      <c r="D535">
        <v>2.5415185709979502</v>
      </c>
      <c r="E535">
        <v>6.9750647869238199E-3</v>
      </c>
      <c r="F535">
        <v>2.4458495477280899</v>
      </c>
      <c r="G535">
        <v>6.7125061564169506E-3</v>
      </c>
      <c r="H535">
        <v>2.6969175814858102</v>
      </c>
      <c r="I535">
        <v>7.4015492432428099E-3</v>
      </c>
      <c r="J535" s="121" t="s">
        <v>323</v>
      </c>
      <c r="K535" t="s">
        <v>24</v>
      </c>
      <c r="L535" t="s">
        <v>101</v>
      </c>
      <c r="M535" t="s">
        <v>139</v>
      </c>
      <c r="N535" t="s">
        <v>324</v>
      </c>
      <c r="O535" t="s">
        <v>104</v>
      </c>
      <c r="P535" t="s">
        <v>56</v>
      </c>
    </row>
    <row r="536" spans="1:16" outlineLevel="2" x14ac:dyDescent="0.3">
      <c r="A536">
        <v>24021</v>
      </c>
      <c r="B536" t="s">
        <v>16</v>
      </c>
      <c r="C536">
        <v>45.860068920000003</v>
      </c>
      <c r="D536">
        <v>45.860068919963403</v>
      </c>
      <c r="E536">
        <v>0.12586056049314301</v>
      </c>
      <c r="F536">
        <v>52.690266890565702</v>
      </c>
      <c r="G536">
        <v>0.14460568157788076</v>
      </c>
      <c r="H536">
        <v>56.725153381688898</v>
      </c>
      <c r="I536">
        <v>0.15567921651271185</v>
      </c>
      <c r="J536" s="121" t="s">
        <v>146</v>
      </c>
      <c r="K536" t="s">
        <v>24</v>
      </c>
      <c r="L536" t="s">
        <v>101</v>
      </c>
      <c r="M536" t="s">
        <v>139</v>
      </c>
      <c r="N536" t="s">
        <v>147</v>
      </c>
      <c r="O536" t="s">
        <v>104</v>
      </c>
      <c r="P536" t="s">
        <v>56</v>
      </c>
    </row>
    <row r="537" spans="1:16" outlineLevel="2" x14ac:dyDescent="0.3">
      <c r="A537">
        <v>24021</v>
      </c>
      <c r="B537" t="s">
        <v>16</v>
      </c>
      <c r="C537">
        <v>28.912742309999999</v>
      </c>
      <c r="D537">
        <v>28.9127423099768</v>
      </c>
      <c r="E537">
        <v>7.9349509022290404E-2</v>
      </c>
      <c r="F537">
        <v>33.2188796207341</v>
      </c>
      <c r="G537">
        <v>9.1167477644147912E-2</v>
      </c>
      <c r="H537">
        <v>35.762696848123198</v>
      </c>
      <c r="I537">
        <v>9.8148850973308638E-2</v>
      </c>
      <c r="J537" s="121" t="s">
        <v>148</v>
      </c>
      <c r="K537" t="s">
        <v>24</v>
      </c>
      <c r="L537" t="s">
        <v>101</v>
      </c>
      <c r="M537" t="s">
        <v>139</v>
      </c>
      <c r="N537" t="s">
        <v>149</v>
      </c>
      <c r="O537" t="s">
        <v>104</v>
      </c>
      <c r="P537" t="s">
        <v>56</v>
      </c>
    </row>
    <row r="538" spans="1:16" outlineLevel="2" x14ac:dyDescent="0.3">
      <c r="A538">
        <v>24021</v>
      </c>
      <c r="B538" t="s">
        <v>16</v>
      </c>
      <c r="C538">
        <v>25.569766170000001</v>
      </c>
      <c r="D538">
        <v>25.569766169979498</v>
      </c>
      <c r="E538">
        <v>6.9927196863866406E-2</v>
      </c>
      <c r="F538">
        <v>24.6072571477611</v>
      </c>
      <c r="G538">
        <v>6.7294964819486797E-2</v>
      </c>
      <c r="H538">
        <v>27.133207966771199</v>
      </c>
      <c r="I538">
        <v>7.4202836366499283E-2</v>
      </c>
      <c r="J538" s="121" t="s">
        <v>100</v>
      </c>
      <c r="K538" t="s">
        <v>23</v>
      </c>
      <c r="L538" t="s">
        <v>101</v>
      </c>
      <c r="M538" t="s">
        <v>102</v>
      </c>
      <c r="N538" t="s">
        <v>103</v>
      </c>
      <c r="O538" t="s">
        <v>104</v>
      </c>
      <c r="P538" t="s">
        <v>56</v>
      </c>
    </row>
    <row r="539" spans="1:16" outlineLevel="2" x14ac:dyDescent="0.3">
      <c r="A539">
        <v>24021</v>
      </c>
      <c r="B539" t="s">
        <v>16</v>
      </c>
      <c r="C539">
        <v>0.34885871600000001</v>
      </c>
      <c r="D539">
        <v>0.34885871599972001</v>
      </c>
      <c r="E539">
        <v>9.6089239197288804E-4</v>
      </c>
      <c r="F539">
        <v>0.40081620647376998</v>
      </c>
      <c r="G539">
        <v>1.1040034997445468E-3</v>
      </c>
      <c r="H539">
        <v>0.43150969110316501</v>
      </c>
      <c r="I539">
        <v>1.188545277005305E-3</v>
      </c>
      <c r="J539" s="121" t="s">
        <v>105</v>
      </c>
      <c r="K539" t="s">
        <v>106</v>
      </c>
      <c r="L539" t="s">
        <v>101</v>
      </c>
      <c r="M539" t="s">
        <v>107</v>
      </c>
      <c r="N539" t="s">
        <v>108</v>
      </c>
      <c r="O539" t="s">
        <v>104</v>
      </c>
      <c r="P539" t="s">
        <v>56</v>
      </c>
    </row>
    <row r="540" spans="1:16" outlineLevel="2" x14ac:dyDescent="0.3">
      <c r="A540">
        <v>24021</v>
      </c>
      <c r="B540" t="s">
        <v>16</v>
      </c>
      <c r="C540">
        <v>245.70882280000001</v>
      </c>
      <c r="D540">
        <v>245.70882279980199</v>
      </c>
      <c r="E540">
        <v>0.67195488253166502</v>
      </c>
      <c r="F540">
        <v>282.30361958860101</v>
      </c>
      <c r="G540">
        <v>0.7720329021049509</v>
      </c>
      <c r="H540">
        <v>303.92171204273501</v>
      </c>
      <c r="I540">
        <v>0.8311532161826104</v>
      </c>
      <c r="J540" s="121" t="s">
        <v>109</v>
      </c>
      <c r="K540" t="s">
        <v>26</v>
      </c>
      <c r="L540" t="s">
        <v>101</v>
      </c>
      <c r="M540" t="s">
        <v>110</v>
      </c>
      <c r="N540" t="s">
        <v>108</v>
      </c>
      <c r="O540" t="s">
        <v>104</v>
      </c>
      <c r="P540" t="s">
        <v>56</v>
      </c>
    </row>
    <row r="541" spans="1:16" outlineLevel="2" x14ac:dyDescent="0.3">
      <c r="A541">
        <v>24021</v>
      </c>
      <c r="B541" t="s">
        <v>16</v>
      </c>
      <c r="C541">
        <v>5.3032199999999996</v>
      </c>
      <c r="D541">
        <v>5.30321999999257</v>
      </c>
      <c r="E541">
        <v>1.44423202614177E-2</v>
      </c>
      <c r="F541">
        <v>6.0930583786699097</v>
      </c>
      <c r="G541">
        <v>1.6593296238207846E-2</v>
      </c>
      <c r="H541">
        <v>6.5596492766204104</v>
      </c>
      <c r="I541">
        <v>1.7863968618247336E-2</v>
      </c>
      <c r="J541" s="121" t="s">
        <v>133</v>
      </c>
      <c r="K541" t="s">
        <v>112</v>
      </c>
      <c r="L541" t="s">
        <v>101</v>
      </c>
      <c r="M541" t="s">
        <v>121</v>
      </c>
      <c r="N541" t="s">
        <v>134</v>
      </c>
      <c r="O541" t="s">
        <v>135</v>
      </c>
      <c r="P541" t="s">
        <v>56</v>
      </c>
    </row>
    <row r="542" spans="1:16" outlineLevel="2" x14ac:dyDescent="0.3">
      <c r="A542">
        <v>24021</v>
      </c>
      <c r="B542" t="s">
        <v>16</v>
      </c>
      <c r="C542">
        <v>368.31093809999999</v>
      </c>
      <c r="D542">
        <v>368.31093809948197</v>
      </c>
      <c r="E542">
        <v>1.0030254305541499</v>
      </c>
      <c r="F542">
        <v>423.16555740587398</v>
      </c>
      <c r="G542">
        <v>1.1524116487088132</v>
      </c>
      <c r="H542">
        <v>455.57049842907702</v>
      </c>
      <c r="I542">
        <v>1.2406603987720026</v>
      </c>
      <c r="J542" s="121" t="s">
        <v>131</v>
      </c>
      <c r="K542" t="s">
        <v>112</v>
      </c>
      <c r="L542" t="s">
        <v>101</v>
      </c>
      <c r="M542" t="s">
        <v>121</v>
      </c>
      <c r="N542" t="s">
        <v>132</v>
      </c>
      <c r="O542" t="s">
        <v>104</v>
      </c>
      <c r="P542" t="s">
        <v>56</v>
      </c>
    </row>
    <row r="543" spans="1:16" outlineLevel="2" x14ac:dyDescent="0.3">
      <c r="A543">
        <v>24021</v>
      </c>
      <c r="B543" t="s">
        <v>16</v>
      </c>
      <c r="C543">
        <v>228.87127129999999</v>
      </c>
      <c r="D543">
        <v>228.871271299678</v>
      </c>
      <c r="E543">
        <v>0.62328777587058504</v>
      </c>
      <c r="F543">
        <v>262.95835685325102</v>
      </c>
      <c r="G543">
        <v>0.71611752955678631</v>
      </c>
      <c r="H543">
        <v>283.09503833939402</v>
      </c>
      <c r="I543">
        <v>0.77095598676305832</v>
      </c>
      <c r="J543" s="121" t="s">
        <v>129</v>
      </c>
      <c r="K543" t="s">
        <v>112</v>
      </c>
      <c r="L543" t="s">
        <v>101</v>
      </c>
      <c r="M543" t="s">
        <v>121</v>
      </c>
      <c r="N543" t="s">
        <v>130</v>
      </c>
      <c r="O543" t="s">
        <v>104</v>
      </c>
      <c r="P543" t="s">
        <v>56</v>
      </c>
    </row>
    <row r="544" spans="1:16" outlineLevel="2" x14ac:dyDescent="0.3">
      <c r="A544">
        <v>24021</v>
      </c>
      <c r="B544" t="s">
        <v>16</v>
      </c>
      <c r="C544">
        <v>9.4670436020000004</v>
      </c>
      <c r="D544">
        <v>9.4670436019866795</v>
      </c>
      <c r="E544">
        <v>2.5781709155737301E-2</v>
      </c>
      <c r="F544">
        <v>10.877023646086601</v>
      </c>
      <c r="G544">
        <v>2.9621524090649963E-2</v>
      </c>
      <c r="H544">
        <v>11.7099584244277</v>
      </c>
      <c r="I544">
        <v>3.1889864990271709E-2</v>
      </c>
      <c r="J544" s="121" t="s">
        <v>123</v>
      </c>
      <c r="K544" t="s">
        <v>112</v>
      </c>
      <c r="L544" t="s">
        <v>101</v>
      </c>
      <c r="M544" t="s">
        <v>121</v>
      </c>
      <c r="N544" t="s">
        <v>124</v>
      </c>
      <c r="O544" t="s">
        <v>104</v>
      </c>
      <c r="P544" t="s">
        <v>56</v>
      </c>
    </row>
    <row r="545" spans="1:16" outlineLevel="2" x14ac:dyDescent="0.3">
      <c r="A545">
        <v>24021</v>
      </c>
      <c r="B545" t="s">
        <v>16</v>
      </c>
      <c r="C545">
        <v>175.59596289999999</v>
      </c>
      <c r="D545">
        <v>175.59596289975201</v>
      </c>
      <c r="E545">
        <v>0.47820251334355601</v>
      </c>
      <c r="F545">
        <v>201.74845716535501</v>
      </c>
      <c r="G545">
        <v>0.54942390295576538</v>
      </c>
      <c r="H545">
        <v>217.19784037140599</v>
      </c>
      <c r="I545">
        <v>0.59149738663237517</v>
      </c>
      <c r="J545" s="121" t="s">
        <v>125</v>
      </c>
      <c r="K545" t="s">
        <v>112</v>
      </c>
      <c r="L545" t="s">
        <v>101</v>
      </c>
      <c r="M545" t="s">
        <v>121</v>
      </c>
      <c r="N545" t="s">
        <v>126</v>
      </c>
      <c r="O545" t="s">
        <v>104</v>
      </c>
      <c r="P545" t="s">
        <v>56</v>
      </c>
    </row>
    <row r="546" spans="1:16" outlineLevel="2" x14ac:dyDescent="0.3">
      <c r="A546">
        <v>24021</v>
      </c>
      <c r="B546" t="s">
        <v>16</v>
      </c>
      <c r="C546">
        <v>208.276321</v>
      </c>
      <c r="D546">
        <v>208.27632099970799</v>
      </c>
      <c r="E546">
        <v>0.56720130991206097</v>
      </c>
      <c r="F546">
        <v>239.29608478388499</v>
      </c>
      <c r="G546">
        <v>0.65167779080578958</v>
      </c>
      <c r="H546">
        <v>257.62076971817299</v>
      </c>
      <c r="I546">
        <v>0.70158161687955878</v>
      </c>
      <c r="J546" s="121" t="s">
        <v>120</v>
      </c>
      <c r="K546" t="s">
        <v>112</v>
      </c>
      <c r="L546" t="s">
        <v>101</v>
      </c>
      <c r="M546" t="s">
        <v>121</v>
      </c>
      <c r="N546" t="s">
        <v>122</v>
      </c>
      <c r="O546" t="s">
        <v>104</v>
      </c>
      <c r="P546" t="s">
        <v>56</v>
      </c>
    </row>
    <row r="547" spans="1:16" outlineLevel="2" x14ac:dyDescent="0.3">
      <c r="A547">
        <v>24021</v>
      </c>
      <c r="B547" t="s">
        <v>16</v>
      </c>
      <c r="C547">
        <v>12.91405735</v>
      </c>
      <c r="D547">
        <v>12.914057349982</v>
      </c>
      <c r="E547">
        <v>3.5169001497772197E-2</v>
      </c>
      <c r="F547">
        <v>14.837420536775999</v>
      </c>
      <c r="G547">
        <v>4.0406918673137095E-2</v>
      </c>
      <c r="H547">
        <v>15.9736324259906</v>
      </c>
      <c r="I547">
        <v>4.350117763069318E-2</v>
      </c>
      <c r="J547" s="121" t="s">
        <v>127</v>
      </c>
      <c r="K547" t="s">
        <v>112</v>
      </c>
      <c r="L547" t="s">
        <v>101</v>
      </c>
      <c r="M547" t="s">
        <v>121</v>
      </c>
      <c r="N547" t="s">
        <v>128</v>
      </c>
      <c r="O547" t="s">
        <v>104</v>
      </c>
      <c r="P547" t="s">
        <v>56</v>
      </c>
    </row>
    <row r="548" spans="1:16" outlineLevel="2" x14ac:dyDescent="0.3">
      <c r="A548">
        <v>24021</v>
      </c>
      <c r="B548" t="s">
        <v>16</v>
      </c>
      <c r="C548">
        <v>5.3032199999999996</v>
      </c>
      <c r="D548">
        <v>5.30321999999257</v>
      </c>
      <c r="E548">
        <v>1.44423202614177E-2</v>
      </c>
      <c r="F548">
        <v>6.0930583786699097</v>
      </c>
      <c r="G548">
        <v>1.6593296238207846E-2</v>
      </c>
      <c r="H548">
        <v>6.5596492766204104</v>
      </c>
      <c r="I548">
        <v>1.7863968618247336E-2</v>
      </c>
      <c r="J548" s="121" t="s">
        <v>136</v>
      </c>
      <c r="K548" t="s">
        <v>112</v>
      </c>
      <c r="L548" t="s">
        <v>101</v>
      </c>
      <c r="M548" t="s">
        <v>121</v>
      </c>
      <c r="N548" t="s">
        <v>137</v>
      </c>
      <c r="O548" t="s">
        <v>104</v>
      </c>
      <c r="P548" t="s">
        <v>56</v>
      </c>
    </row>
    <row r="549" spans="1:16" outlineLevel="2" x14ac:dyDescent="0.3">
      <c r="A549">
        <v>24021</v>
      </c>
      <c r="B549" t="s">
        <v>16</v>
      </c>
      <c r="C549">
        <v>9.7898320000000005</v>
      </c>
      <c r="D549">
        <v>9.7898319999892092</v>
      </c>
      <c r="E549">
        <v>2.6756549697957099E-2</v>
      </c>
      <c r="F549">
        <v>9.7898320000000005</v>
      </c>
      <c r="G549">
        <v>2.6756549697986593E-2</v>
      </c>
      <c r="H549">
        <v>9.7898320000000005</v>
      </c>
      <c r="I549">
        <v>2.6756549697986593E-2</v>
      </c>
      <c r="J549" s="121" t="s">
        <v>116</v>
      </c>
      <c r="K549" t="s">
        <v>112</v>
      </c>
      <c r="L549" t="s">
        <v>101</v>
      </c>
      <c r="M549" t="s">
        <v>113</v>
      </c>
      <c r="N549" t="s">
        <v>117</v>
      </c>
      <c r="O549" t="s">
        <v>104</v>
      </c>
      <c r="P549" t="s">
        <v>56</v>
      </c>
    </row>
    <row r="550" spans="1:16" outlineLevel="2" x14ac:dyDescent="0.3">
      <c r="A550">
        <v>24021</v>
      </c>
      <c r="B550" t="s">
        <v>16</v>
      </c>
      <c r="C550">
        <v>76.325959999999995</v>
      </c>
      <c r="D550">
        <v>76.325959999915995</v>
      </c>
      <c r="E550">
        <v>0.208606168316706</v>
      </c>
      <c r="F550">
        <v>87.607529457297801</v>
      </c>
      <c r="G550">
        <v>0.2394397795428968</v>
      </c>
      <c r="H550">
        <v>90.494398669013407</v>
      </c>
      <c r="I550">
        <v>0.2473298699484171</v>
      </c>
      <c r="J550" s="121" t="s">
        <v>118</v>
      </c>
      <c r="K550" t="s">
        <v>112</v>
      </c>
      <c r="L550" t="s">
        <v>101</v>
      </c>
      <c r="M550" t="s">
        <v>113</v>
      </c>
      <c r="N550" t="s">
        <v>119</v>
      </c>
      <c r="O550" t="s">
        <v>104</v>
      </c>
      <c r="P550" t="s">
        <v>56</v>
      </c>
    </row>
    <row r="551" spans="1:16" outlineLevel="2" x14ac:dyDescent="0.3">
      <c r="A551">
        <v>24021</v>
      </c>
      <c r="B551" t="s">
        <v>16</v>
      </c>
      <c r="C551">
        <v>52.463769999999997</v>
      </c>
      <c r="D551">
        <v>52.463769999947402</v>
      </c>
      <c r="E551">
        <v>0.180191790121453</v>
      </c>
      <c r="F551">
        <v>60.218322517212997</v>
      </c>
      <c r="G551">
        <v>0.20682553565057354</v>
      </c>
      <c r="H551">
        <v>62.202654484259703</v>
      </c>
      <c r="I551">
        <v>0.21364091184900016</v>
      </c>
      <c r="J551" s="121" t="s">
        <v>111</v>
      </c>
      <c r="K551" t="s">
        <v>112</v>
      </c>
      <c r="L551" t="s">
        <v>101</v>
      </c>
      <c r="M551" t="s">
        <v>113</v>
      </c>
      <c r="N551" t="s">
        <v>114</v>
      </c>
      <c r="O551" t="s">
        <v>115</v>
      </c>
      <c r="P551" t="s">
        <v>56</v>
      </c>
    </row>
    <row r="552" spans="1:16" outlineLevel="2" x14ac:dyDescent="0.3">
      <c r="A552">
        <v>24021</v>
      </c>
      <c r="B552" t="s">
        <v>16</v>
      </c>
      <c r="C552">
        <v>11.249140000000001</v>
      </c>
      <c r="D552">
        <v>11.249139999988699</v>
      </c>
      <c r="E552">
        <v>3.86362374249287E-2</v>
      </c>
      <c r="F552">
        <v>12.9118502265712</v>
      </c>
      <c r="G552">
        <v>4.4346973275239308E-2</v>
      </c>
      <c r="H552">
        <v>13.337325332607</v>
      </c>
      <c r="I552">
        <v>4.580830784972343E-2</v>
      </c>
      <c r="J552" s="121" t="s">
        <v>311</v>
      </c>
      <c r="K552" t="s">
        <v>112</v>
      </c>
      <c r="L552" t="s">
        <v>101</v>
      </c>
      <c r="M552" t="s">
        <v>113</v>
      </c>
      <c r="N552" t="s">
        <v>114</v>
      </c>
      <c r="O552" t="s">
        <v>312</v>
      </c>
      <c r="P552" t="s">
        <v>56</v>
      </c>
    </row>
    <row r="553" spans="1:16" outlineLevel="2" x14ac:dyDescent="0.3">
      <c r="A553">
        <v>24021</v>
      </c>
      <c r="B553" t="s">
        <v>16</v>
      </c>
      <c r="C553">
        <v>72.880816719999999</v>
      </c>
      <c r="D553">
        <v>72.880816719920105</v>
      </c>
      <c r="E553">
        <v>0.19919026134425799</v>
      </c>
      <c r="F553">
        <v>77.8220304245595</v>
      </c>
      <c r="G553">
        <v>0.21269507225996681</v>
      </c>
      <c r="H553">
        <v>79.137432103871703</v>
      </c>
      <c r="I553">
        <v>0.21629019119615811</v>
      </c>
      <c r="J553" s="121" t="s">
        <v>313</v>
      </c>
      <c r="K553" t="s">
        <v>112</v>
      </c>
      <c r="L553" t="s">
        <v>101</v>
      </c>
      <c r="M553" t="s">
        <v>113</v>
      </c>
      <c r="N553" t="s">
        <v>314</v>
      </c>
      <c r="O553" t="s">
        <v>108</v>
      </c>
      <c r="P553" t="s">
        <v>56</v>
      </c>
    </row>
    <row r="554" spans="1:16" outlineLevel="2" x14ac:dyDescent="0.3">
      <c r="A554">
        <v>24021</v>
      </c>
      <c r="B554" t="s">
        <v>16</v>
      </c>
      <c r="C554">
        <v>5.1790820000000002</v>
      </c>
      <c r="D554">
        <v>5.17908199999275</v>
      </c>
      <c r="E554">
        <v>2.01271513866473E-2</v>
      </c>
      <c r="F554">
        <v>5.1790820000000002</v>
      </c>
      <c r="G554">
        <v>2.0127151386675476E-2</v>
      </c>
      <c r="H554">
        <v>5.1790820000000002</v>
      </c>
      <c r="I554">
        <v>2.0127151386675476E-2</v>
      </c>
      <c r="J554" s="121" t="s">
        <v>203</v>
      </c>
      <c r="K554" t="s">
        <v>67</v>
      </c>
      <c r="L554" t="s">
        <v>186</v>
      </c>
      <c r="M554" t="s">
        <v>187</v>
      </c>
      <c r="N554" t="s">
        <v>202</v>
      </c>
      <c r="O554" t="s">
        <v>194</v>
      </c>
      <c r="P554" t="s">
        <v>56</v>
      </c>
    </row>
    <row r="555" spans="1:16" outlineLevel="2" x14ac:dyDescent="0.3">
      <c r="A555">
        <v>24021</v>
      </c>
      <c r="B555" t="s">
        <v>16</v>
      </c>
      <c r="C555">
        <v>5.8111470000000001</v>
      </c>
      <c r="D555">
        <v>5.8111469999918599</v>
      </c>
      <c r="E555">
        <v>2.2583507154175501E-2</v>
      </c>
      <c r="F555">
        <v>5.8111470000000001</v>
      </c>
      <c r="G555">
        <v>2.2583507154207136E-2</v>
      </c>
      <c r="H555">
        <v>5.8111470000000001</v>
      </c>
      <c r="I555">
        <v>2.2583507154207136E-2</v>
      </c>
      <c r="J555" s="121" t="s">
        <v>201</v>
      </c>
      <c r="K555" t="s">
        <v>67</v>
      </c>
      <c r="L555" t="s">
        <v>186</v>
      </c>
      <c r="M555" t="s">
        <v>187</v>
      </c>
      <c r="N555" t="s">
        <v>202</v>
      </c>
      <c r="O555" t="s">
        <v>192</v>
      </c>
      <c r="P555" t="s">
        <v>56</v>
      </c>
    </row>
    <row r="556" spans="1:16" outlineLevel="2" x14ac:dyDescent="0.3">
      <c r="A556">
        <v>24021</v>
      </c>
      <c r="B556" t="s">
        <v>16</v>
      </c>
      <c r="C556">
        <v>1.5608850000000001</v>
      </c>
      <c r="D556">
        <v>1.56181593493501</v>
      </c>
      <c r="E556">
        <v>4.7824939900117103E-3</v>
      </c>
      <c r="F556">
        <v>1.5608850000000001</v>
      </c>
      <c r="G556">
        <v>4.7796433399240855E-3</v>
      </c>
      <c r="H556">
        <v>1.5608850000000001</v>
      </c>
      <c r="I556">
        <v>4.7796433399240855E-3</v>
      </c>
      <c r="J556" s="121" t="s">
        <v>204</v>
      </c>
      <c r="K556" t="s">
        <v>67</v>
      </c>
      <c r="L556" t="s">
        <v>186</v>
      </c>
      <c r="M556" t="s">
        <v>187</v>
      </c>
      <c r="N556" t="s">
        <v>202</v>
      </c>
      <c r="O556" t="s">
        <v>196</v>
      </c>
      <c r="P556" t="s">
        <v>56</v>
      </c>
    </row>
    <row r="557" spans="1:16" outlineLevel="2" x14ac:dyDescent="0.3">
      <c r="A557">
        <v>24021</v>
      </c>
      <c r="B557" t="s">
        <v>16</v>
      </c>
      <c r="C557">
        <v>0.33571970000000001</v>
      </c>
      <c r="D557">
        <v>0.335719699999529</v>
      </c>
      <c r="E557">
        <v>1.30468705175547E-3</v>
      </c>
      <c r="F557">
        <v>0.33571970000000001</v>
      </c>
      <c r="G557">
        <v>1.3046870517573004E-3</v>
      </c>
      <c r="H557">
        <v>0.33571970000000001</v>
      </c>
      <c r="I557">
        <v>1.3046870517573004E-3</v>
      </c>
      <c r="J557" s="121" t="s">
        <v>193</v>
      </c>
      <c r="K557" t="s">
        <v>67</v>
      </c>
      <c r="L557" t="s">
        <v>186</v>
      </c>
      <c r="M557" t="s">
        <v>187</v>
      </c>
      <c r="N557" t="s">
        <v>191</v>
      </c>
      <c r="O557" t="s">
        <v>194</v>
      </c>
      <c r="P557" t="s">
        <v>56</v>
      </c>
    </row>
    <row r="558" spans="1:16" outlineLevel="2" x14ac:dyDescent="0.3">
      <c r="A558">
        <v>24021</v>
      </c>
      <c r="B558" t="s">
        <v>16</v>
      </c>
      <c r="C558">
        <v>0.27536460000000001</v>
      </c>
      <c r="D558">
        <v>0.27536459999961399</v>
      </c>
      <c r="E558">
        <v>1.0701326974014999E-3</v>
      </c>
      <c r="F558">
        <v>0.27536460000000001</v>
      </c>
      <c r="G558">
        <v>1.070132697403E-3</v>
      </c>
      <c r="H558">
        <v>0.27536460000000001</v>
      </c>
      <c r="I558">
        <v>1.070132697403E-3</v>
      </c>
      <c r="J558" s="121" t="s">
        <v>190</v>
      </c>
      <c r="K558" t="s">
        <v>67</v>
      </c>
      <c r="L558" t="s">
        <v>186</v>
      </c>
      <c r="M558" t="s">
        <v>187</v>
      </c>
      <c r="N558" t="s">
        <v>191</v>
      </c>
      <c r="O558" t="s">
        <v>192</v>
      </c>
      <c r="P558" t="s">
        <v>56</v>
      </c>
    </row>
    <row r="559" spans="1:16" outlineLevel="2" x14ac:dyDescent="0.3">
      <c r="A559">
        <v>24021</v>
      </c>
      <c r="B559" t="s">
        <v>16</v>
      </c>
      <c r="C559">
        <v>6.6710880000000001</v>
      </c>
      <c r="D559">
        <v>6.6689394827171498</v>
      </c>
      <c r="E559">
        <v>2.0553050770014299E-2</v>
      </c>
      <c r="F559">
        <v>6.6710880000000001</v>
      </c>
      <c r="G559">
        <v>2.0559672300305452E-2</v>
      </c>
      <c r="H559">
        <v>6.6710880000000001</v>
      </c>
      <c r="I559">
        <v>2.0559672300305452E-2</v>
      </c>
      <c r="J559" s="121" t="s">
        <v>195</v>
      </c>
      <c r="K559" t="s">
        <v>67</v>
      </c>
      <c r="L559" t="s">
        <v>186</v>
      </c>
      <c r="M559" t="s">
        <v>187</v>
      </c>
      <c r="N559" t="s">
        <v>191</v>
      </c>
      <c r="O559" t="s">
        <v>196</v>
      </c>
      <c r="P559" t="s">
        <v>56</v>
      </c>
    </row>
    <row r="560" spans="1:16" outlineLevel="2" x14ac:dyDescent="0.3">
      <c r="A560">
        <v>24021</v>
      </c>
      <c r="B560" t="s">
        <v>16</v>
      </c>
      <c r="C560">
        <v>43.470406109423102</v>
      </c>
      <c r="D560">
        <v>43.470406109362301</v>
      </c>
      <c r="E560">
        <v>0.118383458903491</v>
      </c>
      <c r="F560">
        <v>39.114424198644898</v>
      </c>
      <c r="G560">
        <v>0.10652076306820406</v>
      </c>
      <c r="H560">
        <v>37.249597856326801</v>
      </c>
      <c r="I560">
        <v>0.10144225995731605</v>
      </c>
      <c r="J560" s="121" t="s">
        <v>197</v>
      </c>
      <c r="K560" t="s">
        <v>17</v>
      </c>
      <c r="L560" t="s">
        <v>186</v>
      </c>
      <c r="M560" t="s">
        <v>187</v>
      </c>
      <c r="N560" t="s">
        <v>198</v>
      </c>
      <c r="O560" t="s">
        <v>199</v>
      </c>
      <c r="P560" t="s">
        <v>56</v>
      </c>
    </row>
    <row r="561" spans="1:16" outlineLevel="2" x14ac:dyDescent="0.3">
      <c r="A561">
        <v>24021</v>
      </c>
      <c r="B561" t="s">
        <v>16</v>
      </c>
      <c r="C561">
        <v>57.287599999999998</v>
      </c>
      <c r="D561">
        <v>57.287599999919998</v>
      </c>
      <c r="E561">
        <v>0.15601198257058699</v>
      </c>
      <c r="F561">
        <v>51.547056682236999</v>
      </c>
      <c r="G561">
        <v>0.14037869466840031</v>
      </c>
      <c r="H561">
        <v>49.089489911425801</v>
      </c>
      <c r="I561">
        <v>0.13368597470431756</v>
      </c>
      <c r="J561" s="121" t="s">
        <v>200</v>
      </c>
      <c r="K561" t="s">
        <v>17</v>
      </c>
      <c r="L561" t="s">
        <v>186</v>
      </c>
      <c r="M561" t="s">
        <v>187</v>
      </c>
      <c r="N561" t="s">
        <v>198</v>
      </c>
      <c r="O561" t="s">
        <v>27</v>
      </c>
      <c r="P561" t="s">
        <v>56</v>
      </c>
    </row>
    <row r="562" spans="1:16" outlineLevel="2" x14ac:dyDescent="0.3">
      <c r="A562">
        <v>24021</v>
      </c>
      <c r="B562" t="s">
        <v>16</v>
      </c>
      <c r="C562">
        <v>35.973855952381001</v>
      </c>
      <c r="D562">
        <v>35.973855952330403</v>
      </c>
      <c r="E562">
        <v>9.7968017299375404E-2</v>
      </c>
      <c r="F562">
        <v>36.736132666962</v>
      </c>
      <c r="G562">
        <v>0.10004393427821963</v>
      </c>
      <c r="H562">
        <v>37.202466657058601</v>
      </c>
      <c r="I562">
        <v>0.10131390701813413</v>
      </c>
      <c r="J562" s="121" t="s">
        <v>185</v>
      </c>
      <c r="K562" t="s">
        <v>17</v>
      </c>
      <c r="L562" t="s">
        <v>186</v>
      </c>
      <c r="M562" t="s">
        <v>187</v>
      </c>
      <c r="N562" t="s">
        <v>188</v>
      </c>
      <c r="O562" t="s">
        <v>189</v>
      </c>
      <c r="P562" t="s">
        <v>56</v>
      </c>
    </row>
    <row r="563" spans="1:16" outlineLevel="2" x14ac:dyDescent="0.3">
      <c r="A563">
        <v>24021</v>
      </c>
      <c r="B563" t="s">
        <v>16</v>
      </c>
      <c r="C563">
        <v>8.9974024761904803E-2</v>
      </c>
      <c r="D563">
        <v>8.9974024761779195E-2</v>
      </c>
      <c r="E563">
        <v>2.4502730054950698E-4</v>
      </c>
      <c r="F563">
        <v>9.1880551103810507E-2</v>
      </c>
      <c r="G563">
        <v>2.5021936575111726E-4</v>
      </c>
      <c r="H563">
        <v>9.3046896630623294E-2</v>
      </c>
      <c r="I563">
        <v>2.5339568799189285E-4</v>
      </c>
      <c r="J563" s="121" t="s">
        <v>359</v>
      </c>
      <c r="K563" t="s">
        <v>17</v>
      </c>
      <c r="L563" t="s">
        <v>186</v>
      </c>
      <c r="M563" t="s">
        <v>187</v>
      </c>
      <c r="N563" t="s">
        <v>188</v>
      </c>
      <c r="O563" t="s">
        <v>360</v>
      </c>
      <c r="P563" t="s">
        <v>56</v>
      </c>
    </row>
    <row r="564" spans="1:16" outlineLevel="2" x14ac:dyDescent="0.3">
      <c r="A564">
        <v>24021</v>
      </c>
      <c r="B564" t="s">
        <v>16</v>
      </c>
      <c r="C564">
        <v>3.7466089999999999</v>
      </c>
      <c r="D564">
        <v>3.74660899999478</v>
      </c>
      <c r="E564">
        <v>1.02031835511839E-2</v>
      </c>
      <c r="F564">
        <v>3.2603211787087498</v>
      </c>
      <c r="G564">
        <v>8.87887031238754E-3</v>
      </c>
      <c r="H564">
        <v>3.0942688164484902</v>
      </c>
      <c r="I564">
        <v>8.4266579968639635E-3</v>
      </c>
      <c r="J564" s="121" t="s">
        <v>205</v>
      </c>
      <c r="K564" t="s">
        <v>22</v>
      </c>
      <c r="L564" t="s">
        <v>186</v>
      </c>
      <c r="M564" t="s">
        <v>206</v>
      </c>
      <c r="N564" t="s">
        <v>207</v>
      </c>
      <c r="O564" t="s">
        <v>20</v>
      </c>
      <c r="P564" t="s">
        <v>56</v>
      </c>
    </row>
    <row r="565" spans="1:16" outlineLevel="2" x14ac:dyDescent="0.3">
      <c r="A565">
        <v>24021</v>
      </c>
      <c r="B565" t="s">
        <v>16</v>
      </c>
      <c r="C565">
        <v>3.1231559999999998</v>
      </c>
      <c r="D565">
        <v>3.12315599999561</v>
      </c>
      <c r="E565">
        <v>8.5053267973737093E-3</v>
      </c>
      <c r="F565">
        <v>3.1231559999999998</v>
      </c>
      <c r="G565">
        <v>8.505326797385665E-3</v>
      </c>
      <c r="H565">
        <v>3.1231559999999998</v>
      </c>
      <c r="I565">
        <v>8.505326797385665E-3</v>
      </c>
      <c r="J565" s="121" t="s">
        <v>370</v>
      </c>
      <c r="K565" t="s">
        <v>50</v>
      </c>
      <c r="L565" t="s">
        <v>209</v>
      </c>
      <c r="M565" t="s">
        <v>365</v>
      </c>
      <c r="N565" t="s">
        <v>366</v>
      </c>
      <c r="O565" t="s">
        <v>371</v>
      </c>
      <c r="P565" t="s">
        <v>56</v>
      </c>
    </row>
    <row r="566" spans="1:16" outlineLevel="2" x14ac:dyDescent="0.3">
      <c r="A566">
        <v>24021</v>
      </c>
      <c r="B566" t="s">
        <v>16</v>
      </c>
      <c r="C566">
        <v>2.1192839999999999</v>
      </c>
      <c r="D566">
        <v>2.1192839999970299</v>
      </c>
      <c r="E566">
        <v>5.7714705882272298E-3</v>
      </c>
      <c r="F566">
        <v>2.1192839999999999</v>
      </c>
      <c r="G566">
        <v>5.771470588235318E-3</v>
      </c>
      <c r="H566">
        <v>2.1192839999999999</v>
      </c>
      <c r="I566">
        <v>5.771470588235318E-3</v>
      </c>
      <c r="J566" s="121" t="s">
        <v>368</v>
      </c>
      <c r="K566" t="s">
        <v>50</v>
      </c>
      <c r="L566" t="s">
        <v>209</v>
      </c>
      <c r="M566" t="s">
        <v>365</v>
      </c>
      <c r="N566" t="s">
        <v>366</v>
      </c>
      <c r="O566" t="s">
        <v>369</v>
      </c>
      <c r="P566" t="s">
        <v>56</v>
      </c>
    </row>
    <row r="567" spans="1:16" outlineLevel="2" x14ac:dyDescent="0.3">
      <c r="A567">
        <v>24021</v>
      </c>
      <c r="B567" t="s">
        <v>16</v>
      </c>
      <c r="C567">
        <v>213.89269999999999</v>
      </c>
      <c r="D567">
        <v>213.89269999970099</v>
      </c>
      <c r="E567">
        <v>0.58249645969417296</v>
      </c>
      <c r="F567">
        <v>213.89269999999999</v>
      </c>
      <c r="G567">
        <v>0.58249645969498731</v>
      </c>
      <c r="H567">
        <v>213.89269999999999</v>
      </c>
      <c r="I567">
        <v>0.58249645969498731</v>
      </c>
      <c r="J567" s="121" t="s">
        <v>364</v>
      </c>
      <c r="K567" t="s">
        <v>50</v>
      </c>
      <c r="L567" t="s">
        <v>209</v>
      </c>
      <c r="M567" t="s">
        <v>365</v>
      </c>
      <c r="N567" t="s">
        <v>366</v>
      </c>
      <c r="O567" t="s">
        <v>367</v>
      </c>
      <c r="P567" t="s">
        <v>56</v>
      </c>
    </row>
    <row r="568" spans="1:16" outlineLevel="2" x14ac:dyDescent="0.3">
      <c r="A568">
        <v>24021</v>
      </c>
      <c r="B568" t="s">
        <v>16</v>
      </c>
      <c r="C568">
        <v>18.302869999999999</v>
      </c>
      <c r="D568">
        <v>18.302869999974401</v>
      </c>
      <c r="E568">
        <v>4.9844417211258998E-2</v>
      </c>
      <c r="F568">
        <v>18.302869999999999</v>
      </c>
      <c r="G568">
        <v>4.9844417211328707E-2</v>
      </c>
      <c r="H568">
        <v>18.302869999999999</v>
      </c>
      <c r="I568">
        <v>4.9844417211328707E-2</v>
      </c>
      <c r="J568" s="121" t="s">
        <v>372</v>
      </c>
      <c r="K568" t="s">
        <v>50</v>
      </c>
      <c r="L568" t="s">
        <v>209</v>
      </c>
      <c r="M568" t="s">
        <v>365</v>
      </c>
      <c r="N568" t="s">
        <v>162</v>
      </c>
      <c r="O568" t="s">
        <v>373</v>
      </c>
      <c r="P568" t="s">
        <v>56</v>
      </c>
    </row>
    <row r="569" spans="1:16" outlineLevel="2" x14ac:dyDescent="0.3">
      <c r="A569">
        <v>24021</v>
      </c>
      <c r="B569" t="s">
        <v>16</v>
      </c>
      <c r="C569">
        <v>2.3357999999999999</v>
      </c>
      <c r="D569">
        <v>2.3357999999967198</v>
      </c>
      <c r="E569">
        <v>6.36111111110219E-3</v>
      </c>
      <c r="F569">
        <v>2.6836838299933201</v>
      </c>
      <c r="G569">
        <v>7.3085071622911897E-3</v>
      </c>
      <c r="H569">
        <v>2.8891935051402702</v>
      </c>
      <c r="I569">
        <v>7.8681740336064149E-3</v>
      </c>
      <c r="J569" s="121" t="s">
        <v>208</v>
      </c>
      <c r="K569" t="s">
        <v>50</v>
      </c>
      <c r="L569" t="s">
        <v>209</v>
      </c>
      <c r="M569" t="s">
        <v>210</v>
      </c>
      <c r="N569" t="s">
        <v>211</v>
      </c>
      <c r="O569" t="s">
        <v>212</v>
      </c>
      <c r="P569" t="s">
        <v>56</v>
      </c>
    </row>
    <row r="570" spans="1:16" outlineLevel="2" x14ac:dyDescent="0.3">
      <c r="A570">
        <v>24021</v>
      </c>
      <c r="B570" t="s">
        <v>16</v>
      </c>
      <c r="C570">
        <v>155.14009999999999</v>
      </c>
      <c r="D570">
        <v>155.14009999984401</v>
      </c>
      <c r="E570">
        <v>0.62454663604356397</v>
      </c>
      <c r="F570">
        <v>180.50713161169199</v>
      </c>
      <c r="G570">
        <v>0.72666655384435386</v>
      </c>
      <c r="H570">
        <v>179.607506875723</v>
      </c>
      <c r="I570">
        <v>0.72304493955796645</v>
      </c>
      <c r="J570" s="121" t="s">
        <v>233</v>
      </c>
      <c r="K570" t="s">
        <v>67</v>
      </c>
      <c r="L570" t="s">
        <v>68</v>
      </c>
      <c r="M570" t="s">
        <v>228</v>
      </c>
      <c r="N570" t="s">
        <v>229</v>
      </c>
      <c r="O570" t="s">
        <v>234</v>
      </c>
      <c r="P570" t="s">
        <v>56</v>
      </c>
    </row>
    <row r="571" spans="1:16" outlineLevel="2" x14ac:dyDescent="0.3">
      <c r="A571">
        <v>24021</v>
      </c>
      <c r="B571" t="s">
        <v>16</v>
      </c>
      <c r="C571">
        <v>11.621169999999999</v>
      </c>
      <c r="D571">
        <v>11.6211699999883</v>
      </c>
      <c r="E571">
        <v>4.6783279309413797E-2</v>
      </c>
      <c r="F571">
        <v>13.521353039426</v>
      </c>
      <c r="G571">
        <v>5.4432835582415073E-2</v>
      </c>
      <c r="H571">
        <v>13.4539643243684</v>
      </c>
      <c r="I571">
        <v>5.4161549207734611E-2</v>
      </c>
      <c r="J571" s="121" t="s">
        <v>231</v>
      </c>
      <c r="K571" t="s">
        <v>67</v>
      </c>
      <c r="L571" t="s">
        <v>68</v>
      </c>
      <c r="M571" t="s">
        <v>228</v>
      </c>
      <c r="N571" t="s">
        <v>229</v>
      </c>
      <c r="O571" t="s">
        <v>232</v>
      </c>
      <c r="P571" t="s">
        <v>56</v>
      </c>
    </row>
    <row r="572" spans="1:16" outlineLevel="2" x14ac:dyDescent="0.3">
      <c r="A572">
        <v>24021</v>
      </c>
      <c r="B572" t="s">
        <v>16</v>
      </c>
      <c r="C572">
        <v>0.38324999999999998</v>
      </c>
      <c r="D572" t="s">
        <v>2147</v>
      </c>
      <c r="E572" t="s">
        <v>2147</v>
      </c>
      <c r="F572">
        <v>0.46472578167224998</v>
      </c>
      <c r="G572" t="s">
        <v>2148</v>
      </c>
      <c r="H572">
        <v>0.52505250000000003</v>
      </c>
      <c r="I572" t="s">
        <v>2148</v>
      </c>
      <c r="J572" s="121" t="s">
        <v>2073</v>
      </c>
      <c r="K572" t="s">
        <v>50</v>
      </c>
      <c r="L572" t="s">
        <v>50</v>
      </c>
      <c r="M572" t="s">
        <v>2729</v>
      </c>
      <c r="N572" t="s">
        <v>2738</v>
      </c>
      <c r="O572" t="s">
        <v>2766</v>
      </c>
      <c r="P572" t="s">
        <v>56</v>
      </c>
    </row>
    <row r="573" spans="1:16" outlineLevel="2" x14ac:dyDescent="0.3">
      <c r="A573">
        <v>24021</v>
      </c>
      <c r="B573" t="s">
        <v>16</v>
      </c>
      <c r="C573">
        <v>113.1598</v>
      </c>
      <c r="D573">
        <v>113.159799999886</v>
      </c>
      <c r="E573">
        <v>0.45554677627101098</v>
      </c>
      <c r="F573">
        <v>131.66261277228</v>
      </c>
      <c r="G573">
        <v>0.53003344654100681</v>
      </c>
      <c r="H573">
        <v>131.00642294645601</v>
      </c>
      <c r="I573">
        <v>0.52739182681583707</v>
      </c>
      <c r="J573" s="121" t="s">
        <v>227</v>
      </c>
      <c r="K573" t="s">
        <v>67</v>
      </c>
      <c r="L573" t="s">
        <v>68</v>
      </c>
      <c r="M573" t="s">
        <v>228</v>
      </c>
      <c r="N573" t="s">
        <v>229</v>
      </c>
      <c r="O573" t="s">
        <v>230</v>
      </c>
      <c r="P573" t="s">
        <v>56</v>
      </c>
    </row>
    <row r="574" spans="1:16" outlineLevel="2" x14ac:dyDescent="0.3">
      <c r="A574">
        <v>24021</v>
      </c>
      <c r="B574" t="s">
        <v>16</v>
      </c>
      <c r="C574">
        <v>24.276679999999999</v>
      </c>
      <c r="D574">
        <v>24.2766855999756</v>
      </c>
      <c r="E574">
        <v>9.43053228757227E-2</v>
      </c>
      <c r="F574">
        <v>22.60887729928</v>
      </c>
      <c r="G574">
        <v>8.7826547194248816E-2</v>
      </c>
      <c r="H574">
        <v>21.606250184</v>
      </c>
      <c r="I574">
        <v>8.3931737359477565E-2</v>
      </c>
      <c r="J574" s="121" t="s">
        <v>242</v>
      </c>
      <c r="K574" t="s">
        <v>243</v>
      </c>
      <c r="L574" t="s">
        <v>68</v>
      </c>
      <c r="M574" t="s">
        <v>244</v>
      </c>
      <c r="N574" t="s">
        <v>245</v>
      </c>
      <c r="O574" t="s">
        <v>246</v>
      </c>
      <c r="P574" t="s">
        <v>56</v>
      </c>
    </row>
    <row r="575" spans="1:16" outlineLevel="2" x14ac:dyDescent="0.3">
      <c r="A575">
        <v>24021</v>
      </c>
      <c r="B575" t="s">
        <v>16</v>
      </c>
      <c r="C575">
        <v>1.3784111999999999</v>
      </c>
      <c r="D575">
        <v>1.3784108959986101</v>
      </c>
      <c r="E575">
        <v>4.1303477124141601E-3</v>
      </c>
      <c r="F575">
        <v>1.3784108960000001</v>
      </c>
      <c r="G575">
        <v>4.1303477124183252E-3</v>
      </c>
      <c r="H575">
        <v>1.3784108960000001</v>
      </c>
      <c r="I575">
        <v>4.1303477124183252E-3</v>
      </c>
      <c r="J575" s="121" t="s">
        <v>258</v>
      </c>
      <c r="K575" t="s">
        <v>243</v>
      </c>
      <c r="L575" t="s">
        <v>68</v>
      </c>
      <c r="M575" t="s">
        <v>244</v>
      </c>
      <c r="N575" t="s">
        <v>259</v>
      </c>
      <c r="O575" t="s">
        <v>260</v>
      </c>
      <c r="P575" t="s">
        <v>56</v>
      </c>
    </row>
    <row r="576" spans="1:16" outlineLevel="2" x14ac:dyDescent="0.3">
      <c r="A576">
        <v>24021</v>
      </c>
      <c r="B576" t="s">
        <v>16</v>
      </c>
      <c r="C576">
        <v>1.5301568E-2</v>
      </c>
      <c r="D576">
        <v>1.53015746999846E-2</v>
      </c>
      <c r="E576">
        <v>4.9068047058774302E-5</v>
      </c>
      <c r="F576">
        <v>1.53015746999999E-2</v>
      </c>
      <c r="G576">
        <v>4.9068047058823369E-5</v>
      </c>
      <c r="H576">
        <v>1.53015746999999E-2</v>
      </c>
      <c r="I576">
        <v>4.9068047058823369E-5</v>
      </c>
      <c r="J576" s="121" t="s">
        <v>253</v>
      </c>
      <c r="K576" t="s">
        <v>243</v>
      </c>
      <c r="L576" t="s">
        <v>68</v>
      </c>
      <c r="M576" t="s">
        <v>244</v>
      </c>
      <c r="N576" t="s">
        <v>254</v>
      </c>
      <c r="O576" t="s">
        <v>255</v>
      </c>
      <c r="P576" t="s">
        <v>56</v>
      </c>
    </row>
    <row r="577" spans="1:16" outlineLevel="2" x14ac:dyDescent="0.3">
      <c r="A577">
        <v>24021</v>
      </c>
      <c r="B577" t="s">
        <v>16</v>
      </c>
      <c r="C577">
        <v>0.40327940000000001</v>
      </c>
      <c r="D577">
        <v>0.40327957489959598</v>
      </c>
      <c r="E577">
        <v>1.29320946535818E-3</v>
      </c>
      <c r="F577">
        <v>0.40327957489999999</v>
      </c>
      <c r="G577">
        <v>1.2932094653594754E-3</v>
      </c>
      <c r="H577">
        <v>0.40327957489999999</v>
      </c>
      <c r="I577">
        <v>1.2932094653594754E-3</v>
      </c>
      <c r="J577" s="121" t="s">
        <v>256</v>
      </c>
      <c r="K577" t="s">
        <v>243</v>
      </c>
      <c r="L577" t="s">
        <v>68</v>
      </c>
      <c r="M577" t="s">
        <v>244</v>
      </c>
      <c r="N577" t="s">
        <v>257</v>
      </c>
      <c r="O577" t="s">
        <v>255</v>
      </c>
      <c r="P577" t="s">
        <v>56</v>
      </c>
    </row>
    <row r="578" spans="1:16" outlineLevel="2" x14ac:dyDescent="0.3">
      <c r="A578">
        <v>24021</v>
      </c>
      <c r="B578" t="s">
        <v>16</v>
      </c>
      <c r="C578">
        <v>10.958959999999999</v>
      </c>
      <c r="D578">
        <v>10.958960479989001</v>
      </c>
      <c r="E578">
        <v>4.48942065359028E-2</v>
      </c>
      <c r="F578">
        <v>10.855946251488</v>
      </c>
      <c r="G578">
        <v>4.447220099450995E-2</v>
      </c>
      <c r="H578">
        <v>10.793480176752</v>
      </c>
      <c r="I578">
        <v>4.4216304017255049E-2</v>
      </c>
      <c r="J578" s="121" t="s">
        <v>247</v>
      </c>
      <c r="K578" t="s">
        <v>243</v>
      </c>
      <c r="L578" t="s">
        <v>68</v>
      </c>
      <c r="M578" t="s">
        <v>244</v>
      </c>
      <c r="N578" t="s">
        <v>248</v>
      </c>
      <c r="O578" t="s">
        <v>246</v>
      </c>
      <c r="P578" t="s">
        <v>56</v>
      </c>
    </row>
    <row r="579" spans="1:16" outlineLevel="2" x14ac:dyDescent="0.3">
      <c r="A579">
        <v>24021</v>
      </c>
      <c r="B579" t="s">
        <v>16</v>
      </c>
      <c r="C579">
        <v>2.5844824000000002</v>
      </c>
      <c r="D579">
        <v>2.5844826479974099</v>
      </c>
      <c r="E579">
        <v>1.2661277908484E-2</v>
      </c>
      <c r="F579">
        <v>2.8281993617064001</v>
      </c>
      <c r="G579">
        <v>1.3855236415267926E-2</v>
      </c>
      <c r="H579">
        <v>2.9744810795832</v>
      </c>
      <c r="I579">
        <v>1.4571864744888838E-2</v>
      </c>
      <c r="J579" s="121" t="s">
        <v>263</v>
      </c>
      <c r="K579" t="s">
        <v>243</v>
      </c>
      <c r="L579" t="s">
        <v>68</v>
      </c>
      <c r="M579" t="s">
        <v>244</v>
      </c>
      <c r="N579" t="s">
        <v>264</v>
      </c>
      <c r="O579" t="s">
        <v>265</v>
      </c>
      <c r="P579" t="s">
        <v>56</v>
      </c>
    </row>
    <row r="580" spans="1:16" outlineLevel="2" x14ac:dyDescent="0.3">
      <c r="A580">
        <v>24021</v>
      </c>
      <c r="B580" t="s">
        <v>16</v>
      </c>
      <c r="C580">
        <v>3.2318235334000001</v>
      </c>
      <c r="D580">
        <v>3.2318236747967601</v>
      </c>
      <c r="E580">
        <v>1.3239408958156699E-2</v>
      </c>
      <c r="F580">
        <v>3.2318236748000002</v>
      </c>
      <c r="G580">
        <v>1.3239408958169973E-2</v>
      </c>
      <c r="H580">
        <v>3.2318236748000002</v>
      </c>
      <c r="I580">
        <v>1.3239408958169973E-2</v>
      </c>
      <c r="J580" s="121" t="s">
        <v>251</v>
      </c>
      <c r="K580" t="s">
        <v>243</v>
      </c>
      <c r="L580" t="s">
        <v>68</v>
      </c>
      <c r="M580" t="s">
        <v>244</v>
      </c>
      <c r="N580" t="s">
        <v>252</v>
      </c>
      <c r="O580" t="s">
        <v>246</v>
      </c>
      <c r="P580" t="s">
        <v>56</v>
      </c>
    </row>
    <row r="581" spans="1:16" outlineLevel="2" x14ac:dyDescent="0.3">
      <c r="A581">
        <v>24021</v>
      </c>
      <c r="B581" t="s">
        <v>16</v>
      </c>
      <c r="C581">
        <v>0.82183519999999999</v>
      </c>
      <c r="D581">
        <v>0.82183523589917995</v>
      </c>
      <c r="E581">
        <v>3.3667099071861802E-3</v>
      </c>
      <c r="F581">
        <v>0.82183523589999996</v>
      </c>
      <c r="G581">
        <v>3.3667099071895395E-3</v>
      </c>
      <c r="H581">
        <v>0.82183523589999996</v>
      </c>
      <c r="I581">
        <v>3.3667099071895395E-3</v>
      </c>
      <c r="J581" s="121" t="s">
        <v>261</v>
      </c>
      <c r="K581" t="s">
        <v>243</v>
      </c>
      <c r="L581" t="s">
        <v>68</v>
      </c>
      <c r="M581" t="s">
        <v>244</v>
      </c>
      <c r="N581" t="s">
        <v>262</v>
      </c>
      <c r="O581" t="s">
        <v>74</v>
      </c>
      <c r="P581" t="s">
        <v>56</v>
      </c>
    </row>
    <row r="582" spans="1:16" outlineLevel="2" x14ac:dyDescent="0.3">
      <c r="A582">
        <v>24021</v>
      </c>
      <c r="B582" t="s">
        <v>16</v>
      </c>
      <c r="C582">
        <v>0.98149184160000003</v>
      </c>
      <c r="D582">
        <v>0.98149188449901703</v>
      </c>
      <c r="E582">
        <v>4.02075538627048E-3</v>
      </c>
      <c r="F582">
        <v>0.98149188450000002</v>
      </c>
      <c r="G582">
        <v>4.0207553862745072E-3</v>
      </c>
      <c r="H582">
        <v>0.98149188450000002</v>
      </c>
      <c r="I582">
        <v>4.0207553862745072E-3</v>
      </c>
      <c r="J582" s="121" t="s">
        <v>249</v>
      </c>
      <c r="K582" t="s">
        <v>243</v>
      </c>
      <c r="L582" t="s">
        <v>68</v>
      </c>
      <c r="M582" t="s">
        <v>244</v>
      </c>
      <c r="N582" t="s">
        <v>250</v>
      </c>
      <c r="O582" t="s">
        <v>246</v>
      </c>
      <c r="P582" t="s">
        <v>56</v>
      </c>
    </row>
    <row r="583" spans="1:16" outlineLevel="2" x14ac:dyDescent="0.3">
      <c r="A583">
        <v>24021</v>
      </c>
      <c r="B583" t="s">
        <v>16</v>
      </c>
      <c r="C583">
        <v>57.45</v>
      </c>
      <c r="E583">
        <v>0.17628493150684935</v>
      </c>
      <c r="F583">
        <v>57.45</v>
      </c>
      <c r="G583">
        <v>0.17628493150684935</v>
      </c>
      <c r="H583">
        <v>57.45</v>
      </c>
      <c r="I583">
        <v>0.17628493150684935</v>
      </c>
      <c r="J583" s="121">
        <v>2440000000</v>
      </c>
      <c r="K583" t="s">
        <v>1245</v>
      </c>
      <c r="L583" t="s">
        <v>101</v>
      </c>
      <c r="M583" t="s">
        <v>2871</v>
      </c>
      <c r="N583" t="s">
        <v>108</v>
      </c>
      <c r="O583" t="s">
        <v>2872</v>
      </c>
      <c r="P583" t="s">
        <v>56</v>
      </c>
    </row>
    <row r="584" spans="1:16" outlineLevel="2" x14ac:dyDescent="0.3">
      <c r="A584">
        <v>24021</v>
      </c>
      <c r="B584" t="s">
        <v>16</v>
      </c>
      <c r="C584">
        <v>1.1602453770000001</v>
      </c>
      <c r="E584">
        <v>3.7187351826923078E-3</v>
      </c>
      <c r="F584">
        <v>1.1602453770000001</v>
      </c>
      <c r="G584">
        <v>3.7187351826923078E-3</v>
      </c>
      <c r="H584">
        <v>1.1602453770000001</v>
      </c>
      <c r="I584">
        <v>3.7187351826923078E-3</v>
      </c>
      <c r="J584" s="121">
        <v>2102006000</v>
      </c>
      <c r="K584" t="s">
        <v>1247</v>
      </c>
      <c r="L584" t="s">
        <v>155</v>
      </c>
      <c r="M584" t="s">
        <v>36</v>
      </c>
      <c r="N584" t="s">
        <v>33</v>
      </c>
      <c r="O584" t="s">
        <v>2879</v>
      </c>
      <c r="P584" t="s">
        <v>56</v>
      </c>
    </row>
    <row r="585" spans="1:16" outlineLevel="2" x14ac:dyDescent="0.3">
      <c r="A585">
        <v>24021</v>
      </c>
      <c r="B585" t="s">
        <v>16</v>
      </c>
      <c r="C585">
        <v>4.4855895772975274E-3</v>
      </c>
      <c r="E585">
        <v>1.4376889670825408E-5</v>
      </c>
      <c r="F585">
        <v>4.4855895772975274E-3</v>
      </c>
      <c r="G585">
        <v>1.4376889670825408E-5</v>
      </c>
      <c r="H585">
        <v>4.4855895772975274E-3</v>
      </c>
      <c r="I585">
        <v>1.4376889670825408E-5</v>
      </c>
      <c r="J585" s="121">
        <v>2103005000</v>
      </c>
      <c r="K585" t="s">
        <v>1248</v>
      </c>
      <c r="L585" t="s">
        <v>155</v>
      </c>
      <c r="M585" t="s">
        <v>2896</v>
      </c>
      <c r="N585" t="s">
        <v>2897</v>
      </c>
      <c r="P585" t="s">
        <v>56</v>
      </c>
    </row>
    <row r="586" spans="1:16" outlineLevel="2" x14ac:dyDescent="0.3">
      <c r="A586">
        <v>24021</v>
      </c>
      <c r="B586" t="s">
        <v>16</v>
      </c>
      <c r="C586">
        <v>6.0999785170008528E-4</v>
      </c>
      <c r="E586">
        <v>1.9551213195515553E-6</v>
      </c>
      <c r="F586">
        <v>6.0999785170008528E-4</v>
      </c>
      <c r="G586">
        <v>1.9551213195515553E-6</v>
      </c>
      <c r="H586">
        <v>6.0999785170008528E-4</v>
      </c>
      <c r="I586">
        <v>1.9551213195515553E-6</v>
      </c>
      <c r="J586" s="121">
        <v>2102005000</v>
      </c>
      <c r="K586" t="s">
        <v>1249</v>
      </c>
      <c r="L586" t="s">
        <v>36</v>
      </c>
      <c r="M586" t="s">
        <v>2897</v>
      </c>
      <c r="N586" t="s">
        <v>2908</v>
      </c>
      <c r="O586" t="s">
        <v>2909</v>
      </c>
      <c r="P586" t="s">
        <v>56</v>
      </c>
    </row>
    <row r="587" spans="1:16" outlineLevel="2" x14ac:dyDescent="0.3">
      <c r="A587">
        <v>24021</v>
      </c>
      <c r="B587" t="s">
        <v>16</v>
      </c>
      <c r="C587">
        <v>19.03</v>
      </c>
      <c r="E587">
        <v>7.3192307692307695E-2</v>
      </c>
      <c r="F587">
        <v>19.03</v>
      </c>
      <c r="G587">
        <v>7.3192307692307695E-2</v>
      </c>
      <c r="H587">
        <v>19.03</v>
      </c>
      <c r="I587">
        <v>7.3192307692307695E-2</v>
      </c>
      <c r="J587" s="121">
        <v>2302050000</v>
      </c>
      <c r="K587" t="s">
        <v>1250</v>
      </c>
      <c r="L587" t="s">
        <v>37</v>
      </c>
      <c r="M587" t="s">
        <v>2920</v>
      </c>
      <c r="N587" t="s">
        <v>2921</v>
      </c>
      <c r="P587" t="s">
        <v>56</v>
      </c>
    </row>
    <row r="588" spans="1:16" outlineLevel="2" x14ac:dyDescent="0.3">
      <c r="A588">
        <v>24021</v>
      </c>
      <c r="B588" t="s">
        <v>16</v>
      </c>
      <c r="C588">
        <v>2.0059859599999998</v>
      </c>
      <c r="E588">
        <v>7.7153306153846151E-3</v>
      </c>
      <c r="F588">
        <v>2.0059859599999998</v>
      </c>
      <c r="G588">
        <v>7.7153306153846151E-3</v>
      </c>
      <c r="H588">
        <v>2.0059859599999998</v>
      </c>
      <c r="I588">
        <v>7.7153306153846151E-3</v>
      </c>
      <c r="J588" s="121">
        <v>2302070001</v>
      </c>
      <c r="K588" t="s">
        <v>1251</v>
      </c>
      <c r="L588" t="s">
        <v>37</v>
      </c>
      <c r="M588" t="s">
        <v>2920</v>
      </c>
      <c r="N588" t="s">
        <v>2926</v>
      </c>
      <c r="O588" t="s">
        <v>2927</v>
      </c>
      <c r="P588" t="s">
        <v>56</v>
      </c>
    </row>
    <row r="589" spans="1:16" outlineLevel="2" x14ac:dyDescent="0.3">
      <c r="A589">
        <v>24021</v>
      </c>
      <c r="B589" t="s">
        <v>16</v>
      </c>
      <c r="C589">
        <v>9.0500670857605219E-4</v>
      </c>
      <c r="E589">
        <v>2.9006625274873469E-6</v>
      </c>
      <c r="F589">
        <v>9.0500670857605219E-4</v>
      </c>
      <c r="G589">
        <v>2.9006625274873469E-6</v>
      </c>
      <c r="H589">
        <v>9.0500670857605219E-4</v>
      </c>
      <c r="I589">
        <v>2.9006625274873469E-6</v>
      </c>
      <c r="J589" s="121">
        <v>2102004001</v>
      </c>
      <c r="K589" t="s">
        <v>1252</v>
      </c>
      <c r="L589" t="s">
        <v>155</v>
      </c>
      <c r="M589" t="s">
        <v>36</v>
      </c>
      <c r="N589" t="s">
        <v>29</v>
      </c>
      <c r="O589" t="s">
        <v>328</v>
      </c>
      <c r="P589" t="s">
        <v>56</v>
      </c>
    </row>
    <row r="590" spans="1:16" outlineLevel="2" x14ac:dyDescent="0.3">
      <c r="A590">
        <v>24021</v>
      </c>
      <c r="B590" t="s">
        <v>16</v>
      </c>
      <c r="C590">
        <v>0.12670093920064732</v>
      </c>
      <c r="E590">
        <v>4.0609275384822857E-4</v>
      </c>
      <c r="F590">
        <v>0.12670093920064732</v>
      </c>
      <c r="G590">
        <v>4.0609275384822857E-4</v>
      </c>
      <c r="H590">
        <v>0.12670093920064732</v>
      </c>
      <c r="I590">
        <v>4.0609275384822857E-4</v>
      </c>
      <c r="J590" s="121">
        <v>2102004002</v>
      </c>
      <c r="K590" t="s">
        <v>1252</v>
      </c>
      <c r="L590" t="s">
        <v>155</v>
      </c>
      <c r="M590" t="s">
        <v>36</v>
      </c>
      <c r="N590" t="s">
        <v>29</v>
      </c>
      <c r="O590" t="s">
        <v>2938</v>
      </c>
      <c r="P590" t="s">
        <v>56</v>
      </c>
    </row>
    <row r="591" spans="1:16" outlineLevel="2" x14ac:dyDescent="0.3">
      <c r="A591">
        <v>24021</v>
      </c>
      <c r="B591" t="s">
        <v>16</v>
      </c>
      <c r="C591">
        <v>7.14</v>
      </c>
      <c r="E591">
        <v>1.9561643835616437E-2</v>
      </c>
      <c r="F591">
        <v>7.14</v>
      </c>
      <c r="G591">
        <v>1.9561643835616437E-2</v>
      </c>
      <c r="H591">
        <v>7.14</v>
      </c>
      <c r="I591">
        <v>1.9561643835616437E-2</v>
      </c>
      <c r="J591" s="121">
        <v>2660000000</v>
      </c>
      <c r="K591" t="s">
        <v>1253</v>
      </c>
      <c r="L591" t="s">
        <v>209</v>
      </c>
      <c r="M591" t="s">
        <v>2954</v>
      </c>
      <c r="N591" t="s">
        <v>2954</v>
      </c>
      <c r="O591" t="s">
        <v>2955</v>
      </c>
      <c r="P591" t="s">
        <v>56</v>
      </c>
    </row>
    <row r="592" spans="1:16" outlineLevel="2" x14ac:dyDescent="0.3">
      <c r="A592">
        <v>24021</v>
      </c>
      <c r="B592" t="s">
        <v>16</v>
      </c>
      <c r="C592">
        <v>0.11506999999999999</v>
      </c>
      <c r="E592">
        <v>3.6881410256410253E-4</v>
      </c>
      <c r="F592">
        <v>0.11506999999999999</v>
      </c>
      <c r="G592">
        <v>3.6881410256410253E-4</v>
      </c>
      <c r="H592">
        <v>0.11506999999999999</v>
      </c>
      <c r="I592">
        <v>3.6881410256410253E-4</v>
      </c>
      <c r="J592" s="121">
        <v>2830000000</v>
      </c>
      <c r="K592" t="s">
        <v>1254</v>
      </c>
      <c r="L592" t="s">
        <v>68</v>
      </c>
      <c r="M592" t="s">
        <v>2961</v>
      </c>
      <c r="N592" t="s">
        <v>2961</v>
      </c>
      <c r="P592" t="s">
        <v>56</v>
      </c>
    </row>
    <row r="593" spans="1:16" outlineLevel="2" x14ac:dyDescent="0.3">
      <c r="A593">
        <v>24021</v>
      </c>
      <c r="B593" t="s">
        <v>16</v>
      </c>
      <c r="C593">
        <v>25.270440000000001</v>
      </c>
      <c r="E593">
        <v>5.5387265753424661E-2</v>
      </c>
      <c r="F593">
        <v>25.270440000000001</v>
      </c>
      <c r="G593">
        <v>5.5387265753424661E-2</v>
      </c>
      <c r="H593">
        <v>25.270440000000001</v>
      </c>
      <c r="I593">
        <v>5.5387265753424661E-2</v>
      </c>
      <c r="J593" s="121">
        <v>2810030000</v>
      </c>
      <c r="K593" t="s">
        <v>1255</v>
      </c>
      <c r="L593" t="s">
        <v>68</v>
      </c>
      <c r="M593" t="s">
        <v>69</v>
      </c>
      <c r="N593" t="s">
        <v>1255</v>
      </c>
      <c r="O593" t="s">
        <v>2967</v>
      </c>
      <c r="P593" t="s">
        <v>56</v>
      </c>
    </row>
    <row r="594" spans="1:16" outlineLevel="2" x14ac:dyDescent="0.3">
      <c r="A594">
        <v>24021</v>
      </c>
      <c r="B594" t="s">
        <v>16</v>
      </c>
      <c r="C594">
        <v>0.59527439999999998</v>
      </c>
      <c r="E594">
        <v>1.6308887671232877E-3</v>
      </c>
      <c r="F594">
        <v>0.59527439999999998</v>
      </c>
      <c r="G594">
        <v>1.6308887671232877E-3</v>
      </c>
      <c r="H594">
        <v>0.59527439999999998</v>
      </c>
      <c r="I594">
        <v>1.6308887671232877E-3</v>
      </c>
      <c r="J594" s="121">
        <v>2810050000</v>
      </c>
      <c r="K594" t="s">
        <v>1256</v>
      </c>
      <c r="L594" t="s">
        <v>68</v>
      </c>
      <c r="M594" t="s">
        <v>69</v>
      </c>
      <c r="N594" t="s">
        <v>2978</v>
      </c>
      <c r="O594" t="s">
        <v>2967</v>
      </c>
      <c r="P594" t="s">
        <v>56</v>
      </c>
    </row>
    <row r="595" spans="1:16" outlineLevel="2" x14ac:dyDescent="0.3">
      <c r="A595">
        <v>24021</v>
      </c>
      <c r="B595" t="s">
        <v>16</v>
      </c>
      <c r="C595">
        <v>1.325532363856638E-2</v>
      </c>
      <c r="E595">
        <v>3.6315955174154466E-5</v>
      </c>
      <c r="F595">
        <v>1.325532363856638E-2</v>
      </c>
      <c r="G595">
        <v>3.6315955174154466E-5</v>
      </c>
      <c r="H595">
        <v>1.325532363856638E-2</v>
      </c>
      <c r="I595">
        <v>3.6315955174154466E-5</v>
      </c>
      <c r="J595" s="121">
        <v>2302070005</v>
      </c>
      <c r="K595" t="s">
        <v>1257</v>
      </c>
      <c r="L595" t="s">
        <v>37</v>
      </c>
      <c r="M595" t="s">
        <v>2920</v>
      </c>
      <c r="N595" t="s">
        <v>2926</v>
      </c>
      <c r="O595" t="s">
        <v>1257</v>
      </c>
      <c r="P595" t="s">
        <v>56</v>
      </c>
    </row>
    <row r="596" spans="1:16" outlineLevel="2" x14ac:dyDescent="0.3">
      <c r="A596">
        <v>24021</v>
      </c>
      <c r="B596" t="s">
        <v>16</v>
      </c>
      <c r="C596">
        <v>1.5169999999999999</v>
      </c>
      <c r="E596">
        <v>4.1561643835616438E-3</v>
      </c>
      <c r="F596">
        <v>1.5169999999999999</v>
      </c>
      <c r="G596">
        <v>4.1561643835616438E-3</v>
      </c>
      <c r="H596">
        <v>1.5169999999999999</v>
      </c>
      <c r="I596">
        <v>4.1561643835616438E-3</v>
      </c>
      <c r="J596" s="121">
        <v>2620030000</v>
      </c>
      <c r="K596" t="s">
        <v>1282</v>
      </c>
      <c r="L596" t="s">
        <v>209</v>
      </c>
      <c r="M596" t="s">
        <v>1282</v>
      </c>
      <c r="N596" t="s">
        <v>2994</v>
      </c>
      <c r="P596" t="s">
        <v>56</v>
      </c>
    </row>
    <row r="597" spans="1:16" outlineLevel="2" x14ac:dyDescent="0.3">
      <c r="A597">
        <v>24021</v>
      </c>
      <c r="B597" t="s">
        <v>16</v>
      </c>
      <c r="C597">
        <v>4.9511830000000003E-7</v>
      </c>
      <c r="E597">
        <v>2.2851613846153849E-9</v>
      </c>
      <c r="F597">
        <v>4.9511830000000003E-7</v>
      </c>
      <c r="G597">
        <v>2.2851613846153849E-9</v>
      </c>
      <c r="H597">
        <v>4.9511830000000003E-7</v>
      </c>
      <c r="I597">
        <v>2.2851613846153849E-9</v>
      </c>
      <c r="J597" s="121">
        <v>2810060200</v>
      </c>
      <c r="K597" t="s">
        <v>67</v>
      </c>
      <c r="M597" t="s">
        <v>69</v>
      </c>
      <c r="N597" t="s">
        <v>70</v>
      </c>
      <c r="O597" t="s">
        <v>2999</v>
      </c>
      <c r="P597" t="s">
        <v>56</v>
      </c>
    </row>
    <row r="598" spans="1:16" outlineLevel="1" x14ac:dyDescent="0.3">
      <c r="A598" s="3" t="s">
        <v>3025</v>
      </c>
      <c r="C598">
        <f t="shared" ref="C598:I598" si="8">SUBTOTAL(9,C487:C597)</f>
        <v>3335.3268082860186</v>
      </c>
      <c r="D598">
        <f t="shared" si="8"/>
        <v>2917.2269635528578</v>
      </c>
      <c r="E598">
        <f t="shared" si="8"/>
        <v>8.229138746941512</v>
      </c>
      <c r="F598">
        <f t="shared" si="8"/>
        <v>3640.4159709163027</v>
      </c>
      <c r="G598">
        <f t="shared" si="8"/>
        <v>9.1066969823181978</v>
      </c>
      <c r="H598">
        <f t="shared" si="8"/>
        <v>3808.5453425620499</v>
      </c>
      <c r="I598">
        <f t="shared" si="8"/>
        <v>9.4931771001363092</v>
      </c>
    </row>
    <row r="599" spans="1:16" outlineLevel="2" x14ac:dyDescent="0.3">
      <c r="A599">
        <v>24031</v>
      </c>
      <c r="B599" t="s">
        <v>16</v>
      </c>
      <c r="C599">
        <v>0.345182945292621</v>
      </c>
      <c r="D599">
        <v>0.34513761790095399</v>
      </c>
      <c r="E599">
        <v>9.4039280996134405E-4</v>
      </c>
      <c r="F599">
        <v>0.25990457401491102</v>
      </c>
      <c r="G599">
        <v>7.0815923852678576E-4</v>
      </c>
      <c r="H599">
        <v>0.21671163271840899</v>
      </c>
      <c r="I599">
        <v>5.9047188910557775E-4</v>
      </c>
      <c r="J599" s="121" t="s">
        <v>335</v>
      </c>
      <c r="K599" t="s">
        <v>336</v>
      </c>
      <c r="L599" t="s">
        <v>155</v>
      </c>
      <c r="M599" t="s">
        <v>36</v>
      </c>
      <c r="N599" t="s">
        <v>337</v>
      </c>
      <c r="O599" t="s">
        <v>159</v>
      </c>
      <c r="P599" t="s">
        <v>56</v>
      </c>
    </row>
    <row r="600" spans="1:16" outlineLevel="2" x14ac:dyDescent="0.3">
      <c r="A600">
        <v>24031</v>
      </c>
      <c r="B600" t="s">
        <v>16</v>
      </c>
      <c r="C600">
        <v>1.95602954096535E-2</v>
      </c>
      <c r="D600" t="s">
        <v>2147</v>
      </c>
      <c r="E600" t="s">
        <v>2147</v>
      </c>
      <c r="F600">
        <v>1.95602954096535E-2</v>
      </c>
      <c r="G600" t="s">
        <v>2148</v>
      </c>
      <c r="H600">
        <v>1.95602954096535E-2</v>
      </c>
      <c r="I600" t="s">
        <v>2148</v>
      </c>
      <c r="J600" s="121" t="s">
        <v>347</v>
      </c>
      <c r="K600" t="s">
        <v>164</v>
      </c>
      <c r="L600" t="s">
        <v>155</v>
      </c>
      <c r="M600" t="s">
        <v>162</v>
      </c>
      <c r="N600" t="s">
        <v>171</v>
      </c>
      <c r="O600" t="s">
        <v>348</v>
      </c>
      <c r="P600" t="s">
        <v>56</v>
      </c>
    </row>
    <row r="601" spans="1:16" outlineLevel="2" x14ac:dyDescent="0.3">
      <c r="A601">
        <v>24031</v>
      </c>
      <c r="B601" t="s">
        <v>16</v>
      </c>
      <c r="C601">
        <v>4.59848015020125</v>
      </c>
      <c r="D601" t="s">
        <v>2147</v>
      </c>
      <c r="E601" t="s">
        <v>2147</v>
      </c>
      <c r="F601">
        <v>4.59848015020125</v>
      </c>
      <c r="G601" t="s">
        <v>2148</v>
      </c>
      <c r="H601">
        <v>4.59848015020125</v>
      </c>
      <c r="I601" t="s">
        <v>2148</v>
      </c>
      <c r="J601" s="121" t="s">
        <v>349</v>
      </c>
      <c r="K601" t="s">
        <v>164</v>
      </c>
      <c r="L601" t="s">
        <v>155</v>
      </c>
      <c r="M601" t="s">
        <v>162</v>
      </c>
      <c r="N601" t="s">
        <v>171</v>
      </c>
      <c r="O601" t="s">
        <v>350</v>
      </c>
      <c r="P601" t="s">
        <v>56</v>
      </c>
    </row>
    <row r="602" spans="1:16" outlineLevel="2" x14ac:dyDescent="0.3">
      <c r="A602">
        <v>24031</v>
      </c>
      <c r="B602" t="s">
        <v>16</v>
      </c>
      <c r="C602">
        <v>6.5200999560863001E-3</v>
      </c>
      <c r="D602" t="s">
        <v>2147</v>
      </c>
      <c r="E602" t="s">
        <v>2147</v>
      </c>
      <c r="F602">
        <v>6.5200999560863001E-3</v>
      </c>
      <c r="G602" t="s">
        <v>2148</v>
      </c>
      <c r="H602">
        <v>6.5200999560863001E-3</v>
      </c>
      <c r="I602" t="s">
        <v>2148</v>
      </c>
      <c r="J602" s="121" t="s">
        <v>353</v>
      </c>
      <c r="K602" t="s">
        <v>164</v>
      </c>
      <c r="L602" t="s">
        <v>155</v>
      </c>
      <c r="M602" t="s">
        <v>162</v>
      </c>
      <c r="N602" t="s">
        <v>171</v>
      </c>
      <c r="O602" t="s">
        <v>354</v>
      </c>
      <c r="P602" t="s">
        <v>56</v>
      </c>
    </row>
    <row r="603" spans="1:16" outlineLevel="2" x14ac:dyDescent="0.3">
      <c r="A603">
        <v>24031</v>
      </c>
      <c r="B603" t="s">
        <v>16</v>
      </c>
      <c r="C603">
        <v>0.75275805343511604</v>
      </c>
      <c r="D603">
        <v>0.75265920568037303</v>
      </c>
      <c r="E603">
        <v>2.0507625615477101E-3</v>
      </c>
      <c r="F603">
        <v>0.56678715991745598</v>
      </c>
      <c r="G603">
        <v>1.5443189682028276E-3</v>
      </c>
      <c r="H603">
        <v>0.472594109953967</v>
      </c>
      <c r="I603">
        <v>1.287672163161095E-3</v>
      </c>
      <c r="J603" s="121" t="s">
        <v>338</v>
      </c>
      <c r="K603" t="s">
        <v>336</v>
      </c>
      <c r="L603" t="s">
        <v>155</v>
      </c>
      <c r="M603" t="s">
        <v>36</v>
      </c>
      <c r="N603" t="s">
        <v>339</v>
      </c>
      <c r="O603" t="s">
        <v>159</v>
      </c>
      <c r="P603" t="s">
        <v>56</v>
      </c>
    </row>
    <row r="604" spans="1:16" outlineLevel="2" x14ac:dyDescent="0.3">
      <c r="A604">
        <v>24031</v>
      </c>
      <c r="B604" t="s">
        <v>16</v>
      </c>
      <c r="C604">
        <v>0.2748892</v>
      </c>
      <c r="D604">
        <v>0.27485310316902001</v>
      </c>
      <c r="E604">
        <v>7.4888933749865205E-4</v>
      </c>
      <c r="F604">
        <v>0.29657504769545401</v>
      </c>
      <c r="G604">
        <v>8.0807488955545403E-4</v>
      </c>
      <c r="H604">
        <v>0.30740494351391401</v>
      </c>
      <c r="I604">
        <v>8.3758299192415275E-4</v>
      </c>
      <c r="J604" s="121" t="s">
        <v>341</v>
      </c>
      <c r="K604" t="s">
        <v>342</v>
      </c>
      <c r="L604" t="s">
        <v>155</v>
      </c>
      <c r="M604" t="s">
        <v>36</v>
      </c>
      <c r="N604" t="s">
        <v>171</v>
      </c>
      <c r="O604" t="s">
        <v>159</v>
      </c>
      <c r="P604" t="s">
        <v>56</v>
      </c>
    </row>
    <row r="605" spans="1:16" outlineLevel="2" x14ac:dyDescent="0.3">
      <c r="A605">
        <v>24031</v>
      </c>
      <c r="B605" t="s">
        <v>16</v>
      </c>
      <c r="C605">
        <v>4.9639020000000005E-4</v>
      </c>
      <c r="D605">
        <v>4.9632501696207296E-4</v>
      </c>
      <c r="E605">
        <v>1.35233151400209E-6</v>
      </c>
      <c r="F605">
        <v>4.6422443765969999E-4</v>
      </c>
      <c r="G605">
        <v>1.2648674057569893E-6</v>
      </c>
      <c r="H605">
        <v>4.9223872249560001E-4</v>
      </c>
      <c r="I605">
        <v>1.3411976307730565E-6</v>
      </c>
      <c r="J605" s="121" t="s">
        <v>340</v>
      </c>
      <c r="K605" t="s">
        <v>34</v>
      </c>
      <c r="L605" t="s">
        <v>155</v>
      </c>
      <c r="M605" t="s">
        <v>36</v>
      </c>
      <c r="N605" t="s">
        <v>332</v>
      </c>
      <c r="O605" t="s">
        <v>159</v>
      </c>
      <c r="P605" t="s">
        <v>56</v>
      </c>
    </row>
    <row r="606" spans="1:16" outlineLevel="2" x14ac:dyDescent="0.3">
      <c r="A606">
        <v>24031</v>
      </c>
      <c r="B606" t="s">
        <v>16</v>
      </c>
      <c r="C606">
        <v>0.59066641843202705</v>
      </c>
      <c r="D606">
        <v>0.59049492716753904</v>
      </c>
      <c r="E606">
        <v>1.2216285822623199E-3</v>
      </c>
      <c r="F606">
        <v>0.61514743380461701</v>
      </c>
      <c r="G606">
        <v>1.2726302172411776E-3</v>
      </c>
      <c r="H606">
        <v>0.60657619830475396</v>
      </c>
      <c r="I606">
        <v>1.2548978612289755E-3</v>
      </c>
      <c r="J606" s="121" t="s">
        <v>327</v>
      </c>
      <c r="K606" t="s">
        <v>28</v>
      </c>
      <c r="L606" t="s">
        <v>155</v>
      </c>
      <c r="M606" t="s">
        <v>35</v>
      </c>
      <c r="N606" t="s">
        <v>29</v>
      </c>
      <c r="O606" t="s">
        <v>328</v>
      </c>
      <c r="P606" t="s">
        <v>56</v>
      </c>
    </row>
    <row r="607" spans="1:16" outlineLevel="2" x14ac:dyDescent="0.3">
      <c r="A607">
        <v>24031</v>
      </c>
      <c r="B607" t="s">
        <v>16</v>
      </c>
      <c r="C607">
        <v>3.8402463736447001</v>
      </c>
      <c r="D607">
        <v>3.8391314148692999</v>
      </c>
      <c r="E607">
        <v>7.9424774908097608E-3</v>
      </c>
      <c r="F607">
        <v>3.9994108827043102</v>
      </c>
      <c r="G607">
        <v>8.2740670947988385E-3</v>
      </c>
      <c r="H607">
        <v>3.94368457929709</v>
      </c>
      <c r="I607">
        <v>8.1587793219594831E-3</v>
      </c>
      <c r="J607" s="121" t="s">
        <v>329</v>
      </c>
      <c r="K607" t="s">
        <v>28</v>
      </c>
      <c r="L607" t="s">
        <v>155</v>
      </c>
      <c r="M607" t="s">
        <v>35</v>
      </c>
      <c r="N607" t="s">
        <v>29</v>
      </c>
      <c r="O607" t="s">
        <v>330</v>
      </c>
      <c r="P607" t="s">
        <v>56</v>
      </c>
    </row>
    <row r="608" spans="1:16" outlineLevel="2" x14ac:dyDescent="0.3">
      <c r="A608">
        <v>24031</v>
      </c>
      <c r="B608" t="s">
        <v>16</v>
      </c>
      <c r="C608">
        <v>31.172185523437399</v>
      </c>
      <c r="D608">
        <v>31.163135140098301</v>
      </c>
      <c r="E608">
        <v>6.4470962998207496E-2</v>
      </c>
      <c r="F608">
        <v>32.511973295252901</v>
      </c>
      <c r="G608">
        <v>6.7261468330889779E-2</v>
      </c>
      <c r="H608">
        <v>32.808833115894103</v>
      </c>
      <c r="I608">
        <v>6.7875618300915957E-2</v>
      </c>
      <c r="J608" s="121" t="s">
        <v>157</v>
      </c>
      <c r="K608" t="s">
        <v>32</v>
      </c>
      <c r="L608" t="s">
        <v>155</v>
      </c>
      <c r="M608" t="s">
        <v>35</v>
      </c>
      <c r="N608" t="s">
        <v>33</v>
      </c>
      <c r="O608" t="s">
        <v>158</v>
      </c>
      <c r="P608" t="s">
        <v>56</v>
      </c>
    </row>
    <row r="609" spans="1:16" outlineLevel="2" x14ac:dyDescent="0.3">
      <c r="A609">
        <v>24031</v>
      </c>
      <c r="B609" t="s">
        <v>16</v>
      </c>
      <c r="C609">
        <v>1.5651039897577099</v>
      </c>
      <c r="D609">
        <v>1.56464958494666</v>
      </c>
      <c r="E609">
        <v>3.2369806517463999E-3</v>
      </c>
      <c r="F609">
        <v>2.2288303021170002</v>
      </c>
      <c r="G609">
        <v>4.6110519782771465E-3</v>
      </c>
      <c r="H609">
        <v>2.48578477803074</v>
      </c>
      <c r="I609">
        <v>5.1426449144301748E-3</v>
      </c>
      <c r="J609" s="121" t="s">
        <v>154</v>
      </c>
      <c r="K609" t="s">
        <v>30</v>
      </c>
      <c r="L609" t="s">
        <v>155</v>
      </c>
      <c r="M609" t="s">
        <v>35</v>
      </c>
      <c r="N609" t="s">
        <v>31</v>
      </c>
      <c r="O609" t="s">
        <v>156</v>
      </c>
      <c r="P609" t="s">
        <v>56</v>
      </c>
    </row>
    <row r="610" spans="1:16" outlineLevel="2" x14ac:dyDescent="0.3">
      <c r="A610">
        <v>24031</v>
      </c>
      <c r="B610" t="s">
        <v>16</v>
      </c>
      <c r="C610">
        <v>1.65341568700646</v>
      </c>
      <c r="D610">
        <v>1.65293564219936</v>
      </c>
      <c r="E610">
        <v>3.41962874234474E-3</v>
      </c>
      <c r="F610">
        <v>1.65341568700646</v>
      </c>
      <c r="G610">
        <v>3.4206218693474278E-3</v>
      </c>
      <c r="H610">
        <v>1.65341568700646</v>
      </c>
      <c r="I610">
        <v>3.4206218693474278E-3</v>
      </c>
      <c r="J610" s="121" t="s">
        <v>333</v>
      </c>
      <c r="K610" t="s">
        <v>334</v>
      </c>
      <c r="L610" t="s">
        <v>155</v>
      </c>
      <c r="M610" t="s">
        <v>35</v>
      </c>
      <c r="N610" t="s">
        <v>171</v>
      </c>
      <c r="O610" t="s">
        <v>159</v>
      </c>
      <c r="P610" t="s">
        <v>56</v>
      </c>
    </row>
    <row r="611" spans="1:16" outlineLevel="2" x14ac:dyDescent="0.3">
      <c r="A611">
        <v>24031</v>
      </c>
      <c r="B611" t="s">
        <v>16</v>
      </c>
      <c r="C611">
        <v>1.21407789999999E-2</v>
      </c>
      <c r="D611">
        <v>1.21372541042591E-2</v>
      </c>
      <c r="E611">
        <v>2.5109811857429899E-5</v>
      </c>
      <c r="F611">
        <v>7.7630942644229999E-3</v>
      </c>
      <c r="G611">
        <v>1.6060456074883658E-5</v>
      </c>
      <c r="H611">
        <v>6.4789734086537999E-3</v>
      </c>
      <c r="I611">
        <v>1.3403839280542039E-5</v>
      </c>
      <c r="J611" s="121" t="s">
        <v>331</v>
      </c>
      <c r="K611" t="s">
        <v>28</v>
      </c>
      <c r="L611" t="s">
        <v>155</v>
      </c>
      <c r="M611" t="s">
        <v>35</v>
      </c>
      <c r="N611" t="s">
        <v>332</v>
      </c>
      <c r="O611" t="s">
        <v>156</v>
      </c>
      <c r="P611" t="s">
        <v>56</v>
      </c>
    </row>
    <row r="612" spans="1:16" outlineLevel="2" x14ac:dyDescent="0.3">
      <c r="A612">
        <v>24031</v>
      </c>
      <c r="B612" t="s">
        <v>16</v>
      </c>
      <c r="C612">
        <v>2.3460008000000001</v>
      </c>
      <c r="D612">
        <v>2.3460007999972698</v>
      </c>
      <c r="E612">
        <v>2.3566208967659001E-3</v>
      </c>
      <c r="F612">
        <v>1.32354173096044</v>
      </c>
      <c r="G612">
        <v>1.3295332639812884E-3</v>
      </c>
      <c r="H612">
        <v>1.02680389212027</v>
      </c>
      <c r="I612">
        <v>1.0314521244212719E-3</v>
      </c>
      <c r="J612" s="121" t="s">
        <v>160</v>
      </c>
      <c r="K612" t="s">
        <v>161</v>
      </c>
      <c r="L612" t="s">
        <v>155</v>
      </c>
      <c r="M612" t="s">
        <v>162</v>
      </c>
      <c r="N612" t="s">
        <v>29</v>
      </c>
      <c r="O612" t="s">
        <v>156</v>
      </c>
      <c r="P612" t="s">
        <v>56</v>
      </c>
    </row>
    <row r="613" spans="1:16" outlineLevel="2" x14ac:dyDescent="0.3">
      <c r="A613">
        <v>24031</v>
      </c>
      <c r="B613" t="s">
        <v>16</v>
      </c>
      <c r="C613">
        <v>46.7214598286617</v>
      </c>
      <c r="D613">
        <v>46.721459828607301</v>
      </c>
      <c r="E613">
        <v>4.69329629212542E-2</v>
      </c>
      <c r="F613">
        <v>44.486383092456002</v>
      </c>
      <c r="G613">
        <v>4.4687768229804983E-2</v>
      </c>
      <c r="H613">
        <v>44.204025948944398</v>
      </c>
      <c r="I613">
        <v>4.4404132885455846E-2</v>
      </c>
      <c r="J613" s="121" t="s">
        <v>168</v>
      </c>
      <c r="K613" t="s">
        <v>169</v>
      </c>
      <c r="L613" t="s">
        <v>155</v>
      </c>
      <c r="M613" t="s">
        <v>162</v>
      </c>
      <c r="N613" t="s">
        <v>33</v>
      </c>
      <c r="O613" t="s">
        <v>156</v>
      </c>
      <c r="P613" t="s">
        <v>56</v>
      </c>
    </row>
    <row r="614" spans="1:16" outlineLevel="2" x14ac:dyDescent="0.3">
      <c r="A614">
        <v>24031</v>
      </c>
      <c r="B614" t="s">
        <v>16</v>
      </c>
      <c r="C614">
        <v>1.50008109993012</v>
      </c>
      <c r="D614">
        <v>1.50008109992838</v>
      </c>
      <c r="E614">
        <v>1.50687180794606E-3</v>
      </c>
      <c r="F614">
        <v>1.3176221036614399</v>
      </c>
      <c r="G614">
        <v>1.3235868391574296E-3</v>
      </c>
      <c r="H614">
        <v>1.31650286636803</v>
      </c>
      <c r="I614">
        <v>1.3224625351955161E-3</v>
      </c>
      <c r="J614" s="121" t="s">
        <v>166</v>
      </c>
      <c r="K614" t="s">
        <v>167</v>
      </c>
      <c r="L614" t="s">
        <v>155</v>
      </c>
      <c r="M614" t="s">
        <v>162</v>
      </c>
      <c r="N614" t="s">
        <v>31</v>
      </c>
      <c r="O614" t="s">
        <v>156</v>
      </c>
      <c r="P614" t="s">
        <v>56</v>
      </c>
    </row>
    <row r="615" spans="1:16" outlineLevel="2" x14ac:dyDescent="0.3">
      <c r="A615">
        <v>24031</v>
      </c>
      <c r="B615" t="s">
        <v>16</v>
      </c>
      <c r="C615">
        <v>75.313741413877096</v>
      </c>
      <c r="D615">
        <v>75.3137414137897</v>
      </c>
      <c r="E615">
        <v>7.5654678732234998E-2</v>
      </c>
      <c r="F615">
        <v>75.313741413877096</v>
      </c>
      <c r="G615">
        <v>7.5654678732322789E-2</v>
      </c>
      <c r="H615">
        <v>75.313741413877096</v>
      </c>
      <c r="I615">
        <v>7.5654678732322789E-2</v>
      </c>
      <c r="J615" s="121" t="s">
        <v>170</v>
      </c>
      <c r="K615" t="s">
        <v>164</v>
      </c>
      <c r="L615" t="s">
        <v>155</v>
      </c>
      <c r="M615" t="s">
        <v>162</v>
      </c>
      <c r="N615" t="s">
        <v>171</v>
      </c>
      <c r="O615" t="s">
        <v>172</v>
      </c>
      <c r="P615" t="s">
        <v>56</v>
      </c>
    </row>
    <row r="616" spans="1:16" outlineLevel="2" x14ac:dyDescent="0.3">
      <c r="A616">
        <v>24031</v>
      </c>
      <c r="B616" t="s">
        <v>16</v>
      </c>
      <c r="C616">
        <v>63.633567822121897</v>
      </c>
      <c r="D616">
        <v>63.633567822048299</v>
      </c>
      <c r="E616">
        <v>6.3921630233622601E-2</v>
      </c>
      <c r="F616">
        <v>63.633567822121897</v>
      </c>
      <c r="G616">
        <v>6.3921630233696528E-2</v>
      </c>
      <c r="H616">
        <v>63.633567822121897</v>
      </c>
      <c r="I616">
        <v>6.3921630233696528E-2</v>
      </c>
      <c r="J616" s="121" t="s">
        <v>177</v>
      </c>
      <c r="K616" t="s">
        <v>164</v>
      </c>
      <c r="L616" t="s">
        <v>155</v>
      </c>
      <c r="M616" t="s">
        <v>162</v>
      </c>
      <c r="N616" t="s">
        <v>171</v>
      </c>
      <c r="O616" t="s">
        <v>178</v>
      </c>
      <c r="P616" t="s">
        <v>56</v>
      </c>
    </row>
    <row r="617" spans="1:16" outlineLevel="2" x14ac:dyDescent="0.3">
      <c r="A617">
        <v>24031</v>
      </c>
      <c r="B617" t="s">
        <v>16</v>
      </c>
      <c r="C617">
        <v>19.055215642711001</v>
      </c>
      <c r="D617">
        <v>19.0552156426888</v>
      </c>
      <c r="E617">
        <v>1.9141476582613701E-2</v>
      </c>
      <c r="F617">
        <v>19.055215642711001</v>
      </c>
      <c r="G617">
        <v>1.9141476582636003E-2</v>
      </c>
      <c r="H617">
        <v>19.055215642711001</v>
      </c>
      <c r="I617">
        <v>1.9141476582636003E-2</v>
      </c>
      <c r="J617" s="121" t="s">
        <v>175</v>
      </c>
      <c r="K617" t="s">
        <v>164</v>
      </c>
      <c r="L617" t="s">
        <v>155</v>
      </c>
      <c r="M617" t="s">
        <v>162</v>
      </c>
      <c r="N617" t="s">
        <v>171</v>
      </c>
      <c r="O617" t="s">
        <v>176</v>
      </c>
      <c r="P617" t="s">
        <v>56</v>
      </c>
    </row>
    <row r="618" spans="1:16" outlineLevel="2" x14ac:dyDescent="0.3">
      <c r="A618">
        <v>24031</v>
      </c>
      <c r="B618" t="s">
        <v>16</v>
      </c>
      <c r="C618">
        <v>16.266643150016002</v>
      </c>
      <c r="D618">
        <v>16.266643149997101</v>
      </c>
      <c r="E618">
        <v>1.63402805180465E-2</v>
      </c>
      <c r="F618">
        <v>16.266643150016002</v>
      </c>
      <c r="G618">
        <v>1.6340280518065485E-2</v>
      </c>
      <c r="H618">
        <v>16.266643150016002</v>
      </c>
      <c r="I618">
        <v>1.6340280518065485E-2</v>
      </c>
      <c r="J618" s="121" t="s">
        <v>173</v>
      </c>
      <c r="K618" t="s">
        <v>164</v>
      </c>
      <c r="L618" t="s">
        <v>155</v>
      </c>
      <c r="M618" t="s">
        <v>162</v>
      </c>
      <c r="N618" t="s">
        <v>171</v>
      </c>
      <c r="O618" t="s">
        <v>174</v>
      </c>
      <c r="P618" t="s">
        <v>56</v>
      </c>
    </row>
    <row r="619" spans="1:16" outlineLevel="2" x14ac:dyDescent="0.3">
      <c r="A619">
        <v>24031</v>
      </c>
      <c r="B619" t="s">
        <v>16</v>
      </c>
      <c r="C619">
        <v>116.659417224725</v>
      </c>
      <c r="D619">
        <v>116.65941722458901</v>
      </c>
      <c r="E619">
        <v>0.117187522031671</v>
      </c>
      <c r="F619">
        <v>116.659417224725</v>
      </c>
      <c r="G619">
        <v>0.1171875220318076</v>
      </c>
      <c r="H619">
        <v>116.659417224725</v>
      </c>
      <c r="I619">
        <v>0.1171875220318076</v>
      </c>
      <c r="J619" s="121" t="s">
        <v>183</v>
      </c>
      <c r="K619" t="s">
        <v>164</v>
      </c>
      <c r="L619" t="s">
        <v>155</v>
      </c>
      <c r="M619" t="s">
        <v>162</v>
      </c>
      <c r="N619" t="s">
        <v>171</v>
      </c>
      <c r="O619" t="s">
        <v>184</v>
      </c>
      <c r="P619" t="s">
        <v>56</v>
      </c>
    </row>
    <row r="620" spans="1:16" outlineLevel="2" x14ac:dyDescent="0.3">
      <c r="A620">
        <v>24031</v>
      </c>
      <c r="B620" t="s">
        <v>16</v>
      </c>
      <c r="C620">
        <v>34.9339155138154</v>
      </c>
      <c r="D620">
        <v>34.933915513774799</v>
      </c>
      <c r="E620">
        <v>3.5092057643676802E-2</v>
      </c>
      <c r="F620">
        <v>34.9339155138154</v>
      </c>
      <c r="G620">
        <v>3.5092057643717589E-2</v>
      </c>
      <c r="H620">
        <v>34.9339155138154</v>
      </c>
      <c r="I620">
        <v>3.5092057643717589E-2</v>
      </c>
      <c r="J620" s="121" t="s">
        <v>181</v>
      </c>
      <c r="K620" t="s">
        <v>164</v>
      </c>
      <c r="L620" t="s">
        <v>155</v>
      </c>
      <c r="M620" t="s">
        <v>162</v>
      </c>
      <c r="N620" t="s">
        <v>171</v>
      </c>
      <c r="O620" t="s">
        <v>182</v>
      </c>
      <c r="P620" t="s">
        <v>56</v>
      </c>
    </row>
    <row r="621" spans="1:16" outlineLevel="2" x14ac:dyDescent="0.3">
      <c r="A621">
        <v>24031</v>
      </c>
      <c r="B621" t="s">
        <v>16</v>
      </c>
      <c r="C621">
        <v>29.821633672269702</v>
      </c>
      <c r="D621">
        <v>29.821633672234999</v>
      </c>
      <c r="E621">
        <v>2.9956633044527701E-2</v>
      </c>
      <c r="F621">
        <v>29.821633672269702</v>
      </c>
      <c r="G621">
        <v>2.9956633044562562E-2</v>
      </c>
      <c r="H621">
        <v>29.821633672269702</v>
      </c>
      <c r="I621">
        <v>2.9956633044562562E-2</v>
      </c>
      <c r="J621" s="121" t="s">
        <v>179</v>
      </c>
      <c r="K621" t="s">
        <v>164</v>
      </c>
      <c r="L621" t="s">
        <v>155</v>
      </c>
      <c r="M621" t="s">
        <v>162</v>
      </c>
      <c r="N621" t="s">
        <v>171</v>
      </c>
      <c r="O621" t="s">
        <v>180</v>
      </c>
      <c r="P621" t="s">
        <v>56</v>
      </c>
    </row>
    <row r="622" spans="1:16" outlineLevel="2" x14ac:dyDescent="0.3">
      <c r="A622">
        <v>24031</v>
      </c>
      <c r="B622" t="s">
        <v>16</v>
      </c>
      <c r="C622">
        <v>4.3978660800257101</v>
      </c>
      <c r="D622">
        <v>4.39786608002058</v>
      </c>
      <c r="E622">
        <v>4.4177747532594498E-3</v>
      </c>
      <c r="F622">
        <v>4.3978660800257101</v>
      </c>
      <c r="G622">
        <v>4.4177747532646037E-3</v>
      </c>
      <c r="H622">
        <v>4.3978660800257101</v>
      </c>
      <c r="I622">
        <v>4.4177747532646037E-3</v>
      </c>
      <c r="J622" s="121" t="s">
        <v>357</v>
      </c>
      <c r="K622" t="s">
        <v>164</v>
      </c>
      <c r="L622" t="s">
        <v>155</v>
      </c>
      <c r="M622" t="s">
        <v>162</v>
      </c>
      <c r="N622" t="s">
        <v>171</v>
      </c>
      <c r="O622" t="s">
        <v>358</v>
      </c>
      <c r="P622" t="s">
        <v>56</v>
      </c>
    </row>
    <row r="623" spans="1:16" outlineLevel="2" x14ac:dyDescent="0.3">
      <c r="A623">
        <v>24031</v>
      </c>
      <c r="B623" t="s">
        <v>16</v>
      </c>
      <c r="C623">
        <v>1.2841453106049701</v>
      </c>
      <c r="D623">
        <v>1.2841453106034799</v>
      </c>
      <c r="E623">
        <v>1.2899585002083601E-3</v>
      </c>
      <c r="F623">
        <v>1.2841453106049701</v>
      </c>
      <c r="G623">
        <v>1.2899585002098569E-3</v>
      </c>
      <c r="H623">
        <v>1.2841453106049701</v>
      </c>
      <c r="I623">
        <v>1.2899585002098569E-3</v>
      </c>
      <c r="J623" s="121" t="s">
        <v>345</v>
      </c>
      <c r="K623" t="s">
        <v>164</v>
      </c>
      <c r="L623" t="s">
        <v>155</v>
      </c>
      <c r="M623" t="s">
        <v>162</v>
      </c>
      <c r="N623" t="s">
        <v>171</v>
      </c>
      <c r="O623" t="s">
        <v>346</v>
      </c>
      <c r="P623" t="s">
        <v>56</v>
      </c>
    </row>
    <row r="624" spans="1:16" outlineLevel="2" x14ac:dyDescent="0.3">
      <c r="A624">
        <v>24031</v>
      </c>
      <c r="B624" t="s">
        <v>16</v>
      </c>
      <c r="C624">
        <v>7.1976207557284697</v>
      </c>
      <c r="D624">
        <v>7.1976207557201297</v>
      </c>
      <c r="E624">
        <v>7.2302036213907697E-3</v>
      </c>
      <c r="F624">
        <v>7.1976207557284697</v>
      </c>
      <c r="G624">
        <v>7.2302036213991476E-3</v>
      </c>
      <c r="H624">
        <v>7.1976207557284697</v>
      </c>
      <c r="I624">
        <v>7.2302036213991476E-3</v>
      </c>
      <c r="J624" s="121" t="s">
        <v>351</v>
      </c>
      <c r="K624" t="s">
        <v>164</v>
      </c>
      <c r="L624" t="s">
        <v>155</v>
      </c>
      <c r="M624" t="s">
        <v>162</v>
      </c>
      <c r="N624" t="s">
        <v>171</v>
      </c>
      <c r="O624" t="s">
        <v>352</v>
      </c>
      <c r="P624" t="s">
        <v>56</v>
      </c>
    </row>
    <row r="625" spans="1:16" outlineLevel="2" x14ac:dyDescent="0.3">
      <c r="A625">
        <v>24031</v>
      </c>
      <c r="B625" t="s">
        <v>16</v>
      </c>
      <c r="C625">
        <v>171.5771</v>
      </c>
      <c r="D625">
        <v>171.57709999980099</v>
      </c>
      <c r="E625">
        <v>0.17235381133139099</v>
      </c>
      <c r="F625">
        <v>171.5771</v>
      </c>
      <c r="G625">
        <v>0.17235381133159092</v>
      </c>
      <c r="H625">
        <v>171.5771</v>
      </c>
      <c r="I625">
        <v>0.17235381133159092</v>
      </c>
      <c r="J625" s="121" t="s">
        <v>355</v>
      </c>
      <c r="K625" t="s">
        <v>164</v>
      </c>
      <c r="L625" t="s">
        <v>155</v>
      </c>
      <c r="M625" t="s">
        <v>162</v>
      </c>
      <c r="N625" t="s">
        <v>171</v>
      </c>
      <c r="O625" t="s">
        <v>356</v>
      </c>
      <c r="P625" t="s">
        <v>56</v>
      </c>
    </row>
    <row r="626" spans="1:16" outlineLevel="2" x14ac:dyDescent="0.3">
      <c r="A626">
        <v>24031</v>
      </c>
      <c r="B626" t="s">
        <v>16</v>
      </c>
      <c r="C626">
        <v>13.9186611519251</v>
      </c>
      <c r="D626">
        <v>13.9186611519089</v>
      </c>
      <c r="E626">
        <v>1.39816694545161E-2</v>
      </c>
      <c r="F626">
        <v>13.9186611519251</v>
      </c>
      <c r="G626">
        <v>1.3981669454532374E-2</v>
      </c>
      <c r="H626">
        <v>13.9186611519251</v>
      </c>
      <c r="I626">
        <v>1.3981669454532374E-2</v>
      </c>
      <c r="J626" s="121" t="s">
        <v>163</v>
      </c>
      <c r="K626" t="s">
        <v>164</v>
      </c>
      <c r="L626" t="s">
        <v>155</v>
      </c>
      <c r="M626" t="s">
        <v>162</v>
      </c>
      <c r="N626" t="s">
        <v>165</v>
      </c>
      <c r="O626" t="s">
        <v>156</v>
      </c>
      <c r="P626" t="s">
        <v>56</v>
      </c>
    </row>
    <row r="627" spans="1:16" outlineLevel="2" x14ac:dyDescent="0.3">
      <c r="A627">
        <v>24031</v>
      </c>
      <c r="B627" t="s">
        <v>16</v>
      </c>
      <c r="C627">
        <v>2.5708489333333299E-2</v>
      </c>
      <c r="D627">
        <v>2.57084893332972E-2</v>
      </c>
      <c r="E627">
        <v>7.0012225853206098E-5</v>
      </c>
      <c r="F627">
        <v>1.45039415470864E-2</v>
      </c>
      <c r="G627">
        <v>3.9498751489886833E-5</v>
      </c>
      <c r="H627">
        <v>1.12521602328519E-2</v>
      </c>
      <c r="I627">
        <v>3.0643137889030324E-5</v>
      </c>
      <c r="J627" s="121" t="s">
        <v>343</v>
      </c>
      <c r="K627" t="s">
        <v>161</v>
      </c>
      <c r="L627" t="s">
        <v>155</v>
      </c>
      <c r="M627" t="s">
        <v>162</v>
      </c>
      <c r="N627" t="s">
        <v>332</v>
      </c>
      <c r="O627" t="s">
        <v>344</v>
      </c>
      <c r="P627" t="s">
        <v>56</v>
      </c>
    </row>
    <row r="628" spans="1:16" outlineLevel="2" x14ac:dyDescent="0.3">
      <c r="A628">
        <v>24031</v>
      </c>
      <c r="B628" t="s">
        <v>16</v>
      </c>
      <c r="C628">
        <v>17.685770000000002</v>
      </c>
      <c r="D628">
        <v>17.6857699999752</v>
      </c>
      <c r="E628">
        <v>4.8163861655705797E-2</v>
      </c>
      <c r="F628">
        <v>19.5767356177446</v>
      </c>
      <c r="G628">
        <v>5.3313550157256445E-2</v>
      </c>
      <c r="H628">
        <v>20.612150254477299</v>
      </c>
      <c r="I628">
        <v>5.6133306793238739E-2</v>
      </c>
      <c r="J628" s="121" t="s">
        <v>51</v>
      </c>
      <c r="K628" t="s">
        <v>52</v>
      </c>
      <c r="L628" t="s">
        <v>37</v>
      </c>
      <c r="M628" t="s">
        <v>53</v>
      </c>
      <c r="N628" t="s">
        <v>54</v>
      </c>
      <c r="O628" t="s">
        <v>55</v>
      </c>
      <c r="P628" t="s">
        <v>56</v>
      </c>
    </row>
    <row r="629" spans="1:16" outlineLevel="2" x14ac:dyDescent="0.3">
      <c r="A629">
        <v>24031</v>
      </c>
      <c r="B629" t="s">
        <v>16</v>
      </c>
      <c r="C629">
        <v>63.928199999999997</v>
      </c>
      <c r="D629">
        <v>63.928199999910603</v>
      </c>
      <c r="E629">
        <v>0.174096405228514</v>
      </c>
      <c r="F629">
        <v>70.763414310957401</v>
      </c>
      <c r="G629">
        <v>0.19271082328692024</v>
      </c>
      <c r="H629">
        <v>74.506095233528001</v>
      </c>
      <c r="I629">
        <v>0.20290330945949808</v>
      </c>
      <c r="J629" s="121" t="s">
        <v>57</v>
      </c>
      <c r="K629" t="s">
        <v>52</v>
      </c>
      <c r="L629" t="s">
        <v>37</v>
      </c>
      <c r="M629" t="s">
        <v>53</v>
      </c>
      <c r="N629" t="s">
        <v>54</v>
      </c>
      <c r="O629" t="s">
        <v>58</v>
      </c>
      <c r="P629" t="s">
        <v>56</v>
      </c>
    </row>
    <row r="630" spans="1:16" outlineLevel="2" x14ac:dyDescent="0.3">
      <c r="A630">
        <v>24031</v>
      </c>
      <c r="B630" t="s">
        <v>16</v>
      </c>
      <c r="C630">
        <v>11.349460000000001</v>
      </c>
      <c r="D630">
        <v>11.349459999983999</v>
      </c>
      <c r="E630">
        <v>3.09081154683663E-2</v>
      </c>
      <c r="F630">
        <v>12.562946245719999</v>
      </c>
      <c r="G630">
        <v>3.421281657331187E-2</v>
      </c>
      <c r="H630">
        <v>13.2274011720824</v>
      </c>
      <c r="I630">
        <v>3.6022334346629971E-2</v>
      </c>
      <c r="J630" s="121" t="s">
        <v>62</v>
      </c>
      <c r="K630" t="s">
        <v>52</v>
      </c>
      <c r="L630" t="s">
        <v>37</v>
      </c>
      <c r="M630" t="s">
        <v>53</v>
      </c>
      <c r="N630" t="s">
        <v>60</v>
      </c>
      <c r="O630" t="s">
        <v>63</v>
      </c>
      <c r="P630" t="s">
        <v>56</v>
      </c>
    </row>
    <row r="631" spans="1:16" outlineLevel="2" x14ac:dyDescent="0.3">
      <c r="A631">
        <v>24031</v>
      </c>
      <c r="B631" t="s">
        <v>16</v>
      </c>
      <c r="C631">
        <v>8.3319609999999997</v>
      </c>
      <c r="D631">
        <v>8.3319609999883699</v>
      </c>
      <c r="E631">
        <v>2.26905255990968E-2</v>
      </c>
      <c r="F631">
        <v>9.22281572554426</v>
      </c>
      <c r="G631">
        <v>2.5116600559760983E-2</v>
      </c>
      <c r="H631">
        <v>9.7106109627369701</v>
      </c>
      <c r="I631">
        <v>2.644501896170191E-2</v>
      </c>
      <c r="J631" s="121" t="s">
        <v>64</v>
      </c>
      <c r="K631" t="s">
        <v>52</v>
      </c>
      <c r="L631" t="s">
        <v>37</v>
      </c>
      <c r="M631" t="s">
        <v>53</v>
      </c>
      <c r="N631" t="s">
        <v>60</v>
      </c>
      <c r="O631" t="s">
        <v>65</v>
      </c>
      <c r="P631" t="s">
        <v>56</v>
      </c>
    </row>
    <row r="632" spans="1:16" outlineLevel="2" x14ac:dyDescent="0.3">
      <c r="A632">
        <v>24031</v>
      </c>
      <c r="B632" t="s">
        <v>16</v>
      </c>
      <c r="C632">
        <v>0.4047502</v>
      </c>
      <c r="D632">
        <v>0.40475019999943401</v>
      </c>
      <c r="E632">
        <v>1.10226089324464E-3</v>
      </c>
      <c r="F632">
        <v>0.448026162085635</v>
      </c>
      <c r="G632">
        <v>1.2201148204946421E-3</v>
      </c>
      <c r="H632">
        <v>0.47172229074163702</v>
      </c>
      <c r="I632">
        <v>1.2846467612789611E-3</v>
      </c>
      <c r="J632" s="121" t="s">
        <v>59</v>
      </c>
      <c r="K632" t="s">
        <v>52</v>
      </c>
      <c r="L632" t="s">
        <v>37</v>
      </c>
      <c r="M632" t="s">
        <v>53</v>
      </c>
      <c r="N632" t="s">
        <v>60</v>
      </c>
      <c r="O632" t="s">
        <v>61</v>
      </c>
      <c r="P632" t="s">
        <v>56</v>
      </c>
    </row>
    <row r="633" spans="1:16" outlineLevel="2" x14ac:dyDescent="0.3">
      <c r="A633">
        <v>24031</v>
      </c>
      <c r="B633" t="s">
        <v>16</v>
      </c>
      <c r="C633">
        <v>655.91672889999995</v>
      </c>
      <c r="D633">
        <v>655.91672889947495</v>
      </c>
      <c r="E633">
        <v>1.80664941324772</v>
      </c>
      <c r="F633">
        <v>726.04746012931105</v>
      </c>
      <c r="G633">
        <v>1.9998166840987051</v>
      </c>
      <c r="H633">
        <v>764.44815071733001</v>
      </c>
      <c r="I633">
        <v>2.1055870998579658</v>
      </c>
      <c r="J633" s="121" t="s">
        <v>141</v>
      </c>
      <c r="K633" t="s">
        <v>142</v>
      </c>
      <c r="L633" t="s">
        <v>101</v>
      </c>
      <c r="M633" t="s">
        <v>139</v>
      </c>
      <c r="N633" t="s">
        <v>143</v>
      </c>
      <c r="O633" t="s">
        <v>104</v>
      </c>
      <c r="P633" t="s">
        <v>56</v>
      </c>
    </row>
    <row r="634" spans="1:16" outlineLevel="2" x14ac:dyDescent="0.3">
      <c r="A634">
        <v>24031</v>
      </c>
      <c r="B634" t="s">
        <v>16</v>
      </c>
      <c r="C634">
        <v>107.86102219999999</v>
      </c>
      <c r="D634">
        <v>107.861022199849</v>
      </c>
      <c r="E634">
        <v>0.29373916721091797</v>
      </c>
      <c r="F634">
        <v>119.393541534753</v>
      </c>
      <c r="G634">
        <v>0.32514581027982864</v>
      </c>
      <c r="H634">
        <v>125.708272593611</v>
      </c>
      <c r="I634">
        <v>0.34234279028761189</v>
      </c>
      <c r="J634" s="121" t="s">
        <v>144</v>
      </c>
      <c r="K634" t="s">
        <v>24</v>
      </c>
      <c r="L634" t="s">
        <v>101</v>
      </c>
      <c r="M634" t="s">
        <v>139</v>
      </c>
      <c r="N634" t="s">
        <v>145</v>
      </c>
      <c r="O634" t="s">
        <v>104</v>
      </c>
      <c r="P634" t="s">
        <v>56</v>
      </c>
    </row>
    <row r="635" spans="1:16" outlineLevel="2" x14ac:dyDescent="0.3">
      <c r="A635">
        <v>24031</v>
      </c>
      <c r="B635" t="s">
        <v>16</v>
      </c>
      <c r="C635">
        <v>122.9200881</v>
      </c>
      <c r="D635">
        <v>122.920088099829</v>
      </c>
      <c r="E635">
        <v>0.33474969526096898</v>
      </c>
      <c r="F635">
        <v>140.86869702937099</v>
      </c>
      <c r="G635">
        <v>0.38362934920852299</v>
      </c>
      <c r="H635">
        <v>149.018465599536</v>
      </c>
      <c r="I635">
        <v>0.40582370805973467</v>
      </c>
      <c r="J635" s="121" t="s">
        <v>150</v>
      </c>
      <c r="K635" t="s">
        <v>24</v>
      </c>
      <c r="L635" t="s">
        <v>101</v>
      </c>
      <c r="M635" t="s">
        <v>139</v>
      </c>
      <c r="N635" t="s">
        <v>151</v>
      </c>
      <c r="O635" t="s">
        <v>104</v>
      </c>
      <c r="P635" t="s">
        <v>56</v>
      </c>
    </row>
    <row r="636" spans="1:16" outlineLevel="2" x14ac:dyDescent="0.3">
      <c r="A636">
        <v>24031</v>
      </c>
      <c r="B636" t="s">
        <v>16</v>
      </c>
      <c r="C636">
        <v>0.17183757899999999</v>
      </c>
      <c r="D636">
        <v>0.17183757899986199</v>
      </c>
      <c r="E636">
        <v>4.7637386061176001E-4</v>
      </c>
      <c r="F636">
        <v>0.15716748085757701</v>
      </c>
      <c r="G636">
        <v>4.3570492586379479E-4</v>
      </c>
      <c r="H636">
        <v>0.15836361682429001</v>
      </c>
      <c r="I636">
        <v>4.3902089383538796E-4</v>
      </c>
      <c r="J636" s="121" t="s">
        <v>315</v>
      </c>
      <c r="K636" t="s">
        <v>24</v>
      </c>
      <c r="L636" t="s">
        <v>101</v>
      </c>
      <c r="M636" t="s">
        <v>139</v>
      </c>
      <c r="N636" t="s">
        <v>316</v>
      </c>
      <c r="O636" t="s">
        <v>104</v>
      </c>
      <c r="P636" t="s">
        <v>56</v>
      </c>
    </row>
    <row r="637" spans="1:16" outlineLevel="2" x14ac:dyDescent="0.3">
      <c r="A637">
        <v>24031</v>
      </c>
      <c r="B637" t="s">
        <v>16</v>
      </c>
      <c r="C637">
        <v>5.6163661420000004</v>
      </c>
      <c r="D637">
        <v>5.6163661419954796</v>
      </c>
      <c r="E637">
        <v>1.5322673531126599E-2</v>
      </c>
      <c r="F637">
        <v>5.6669936358755697</v>
      </c>
      <c r="G637">
        <v>1.5460796392209888E-2</v>
      </c>
      <c r="H637">
        <v>6.0468719959436097</v>
      </c>
      <c r="I637">
        <v>1.6497187529414887E-2</v>
      </c>
      <c r="J637" s="121" t="s">
        <v>152</v>
      </c>
      <c r="K637" t="s">
        <v>24</v>
      </c>
      <c r="L637" t="s">
        <v>101</v>
      </c>
      <c r="M637" t="s">
        <v>139</v>
      </c>
      <c r="N637" t="s">
        <v>153</v>
      </c>
      <c r="O637" t="s">
        <v>104</v>
      </c>
      <c r="P637" t="s">
        <v>56</v>
      </c>
    </row>
    <row r="638" spans="1:16" outlineLevel="2" x14ac:dyDescent="0.3">
      <c r="A638">
        <v>24031</v>
      </c>
      <c r="B638" t="s">
        <v>16</v>
      </c>
      <c r="C638">
        <v>0.69271700000000003</v>
      </c>
      <c r="D638" t="s">
        <v>2147</v>
      </c>
      <c r="E638" t="s">
        <v>2147</v>
      </c>
      <c r="F638">
        <v>0.69271700000000003</v>
      </c>
      <c r="G638" t="s">
        <v>2148</v>
      </c>
      <c r="H638">
        <v>0.69271700000000003</v>
      </c>
      <c r="I638" t="s">
        <v>2148</v>
      </c>
      <c r="J638" s="121" t="s">
        <v>235</v>
      </c>
      <c r="K638" t="s">
        <v>236</v>
      </c>
      <c r="L638" t="s">
        <v>68</v>
      </c>
      <c r="M638" t="s">
        <v>237</v>
      </c>
      <c r="N638" t="s">
        <v>238</v>
      </c>
      <c r="O638" t="s">
        <v>239</v>
      </c>
      <c r="P638" t="s">
        <v>56</v>
      </c>
    </row>
    <row r="639" spans="1:16" outlineLevel="2" x14ac:dyDescent="0.3">
      <c r="A639">
        <v>24031</v>
      </c>
      <c r="B639" t="s">
        <v>16</v>
      </c>
      <c r="C639">
        <v>12.69862</v>
      </c>
      <c r="D639" t="s">
        <v>2147</v>
      </c>
      <c r="E639" t="s">
        <v>2147</v>
      </c>
      <c r="F639">
        <v>14.056358668590899</v>
      </c>
      <c r="G639" t="s">
        <v>2148</v>
      </c>
      <c r="H639">
        <v>14.7998002611427</v>
      </c>
      <c r="I639" t="s">
        <v>2148</v>
      </c>
      <c r="J639" s="121" t="s">
        <v>72</v>
      </c>
      <c r="K639" t="s">
        <v>67</v>
      </c>
      <c r="L639" t="s">
        <v>68</v>
      </c>
      <c r="M639" t="s">
        <v>69</v>
      </c>
      <c r="N639" t="s">
        <v>73</v>
      </c>
      <c r="O639" t="s">
        <v>74</v>
      </c>
      <c r="P639" t="s">
        <v>56</v>
      </c>
    </row>
    <row r="640" spans="1:16" outlineLevel="2" x14ac:dyDescent="0.3">
      <c r="A640">
        <v>24031</v>
      </c>
      <c r="B640" t="s">
        <v>16</v>
      </c>
      <c r="C640">
        <v>4.73860100709948E-2</v>
      </c>
      <c r="D640" t="s">
        <v>2147</v>
      </c>
      <c r="E640" t="s">
        <v>2147</v>
      </c>
      <c r="F640">
        <v>5.2452530545158603E-2</v>
      </c>
      <c r="G640" t="s">
        <v>2148</v>
      </c>
      <c r="H640">
        <v>5.5226747805920698E-2</v>
      </c>
      <c r="I640" t="s">
        <v>2148</v>
      </c>
      <c r="J640" s="121" t="s">
        <v>66</v>
      </c>
      <c r="K640" t="s">
        <v>67</v>
      </c>
      <c r="L640" t="s">
        <v>68</v>
      </c>
      <c r="M640" t="s">
        <v>69</v>
      </c>
      <c r="N640" t="s">
        <v>70</v>
      </c>
      <c r="O640" t="s">
        <v>71</v>
      </c>
      <c r="P640" t="s">
        <v>56</v>
      </c>
    </row>
    <row r="641" spans="1:16" outlineLevel="2" x14ac:dyDescent="0.3">
      <c r="A641">
        <v>24031</v>
      </c>
      <c r="B641" t="s">
        <v>16</v>
      </c>
      <c r="C641">
        <v>0.49487799999999998</v>
      </c>
      <c r="D641" t="s">
        <v>2147</v>
      </c>
      <c r="E641" t="s">
        <v>2147</v>
      </c>
      <c r="F641">
        <v>0.49487799999999998</v>
      </c>
      <c r="G641" t="s">
        <v>2148</v>
      </c>
      <c r="H641">
        <v>0.49487799999999998</v>
      </c>
      <c r="I641" t="s">
        <v>2148</v>
      </c>
      <c r="J641" s="121" t="s">
        <v>272</v>
      </c>
      <c r="K641" t="s">
        <v>269</v>
      </c>
      <c r="L641" t="s">
        <v>68</v>
      </c>
      <c r="M641" t="s">
        <v>270</v>
      </c>
      <c r="N641" t="s">
        <v>271</v>
      </c>
      <c r="O641" t="s">
        <v>267</v>
      </c>
      <c r="P641" t="s">
        <v>56</v>
      </c>
    </row>
    <row r="642" spans="1:16" outlineLevel="2" x14ac:dyDescent="0.3">
      <c r="A642">
        <v>24031</v>
      </c>
      <c r="B642" t="s">
        <v>16</v>
      </c>
      <c r="C642">
        <v>10.644615</v>
      </c>
      <c r="D642" t="s">
        <v>2147</v>
      </c>
      <c r="E642" t="s">
        <v>2147</v>
      </c>
      <c r="F642">
        <v>10.644615</v>
      </c>
      <c r="G642" t="s">
        <v>2148</v>
      </c>
      <c r="H642">
        <v>10.644615</v>
      </c>
      <c r="I642" t="s">
        <v>2148</v>
      </c>
      <c r="J642" s="121" t="s">
        <v>268</v>
      </c>
      <c r="K642" t="s">
        <v>269</v>
      </c>
      <c r="L642" t="s">
        <v>68</v>
      </c>
      <c r="M642" t="s">
        <v>270</v>
      </c>
      <c r="N642" t="s">
        <v>271</v>
      </c>
      <c r="O642" t="s">
        <v>266</v>
      </c>
      <c r="P642" t="s">
        <v>56</v>
      </c>
    </row>
    <row r="643" spans="1:16" outlineLevel="2" x14ac:dyDescent="0.3">
      <c r="A643">
        <v>24031</v>
      </c>
      <c r="B643" t="s">
        <v>16</v>
      </c>
      <c r="C643">
        <v>0.54963499999999998</v>
      </c>
      <c r="D643" t="s">
        <v>2147</v>
      </c>
      <c r="E643" t="s">
        <v>2147</v>
      </c>
      <c r="F643">
        <v>0.67055469999999995</v>
      </c>
      <c r="G643" t="s">
        <v>2148</v>
      </c>
      <c r="H643">
        <v>0.75283505949999996</v>
      </c>
      <c r="I643" t="s">
        <v>2148</v>
      </c>
      <c r="J643" s="121" t="s">
        <v>2084</v>
      </c>
      <c r="K643" t="s">
        <v>24</v>
      </c>
      <c r="L643" t="s">
        <v>2528</v>
      </c>
      <c r="M643" t="s">
        <v>2532</v>
      </c>
      <c r="N643" t="s">
        <v>2536</v>
      </c>
      <c r="O643" t="s">
        <v>2537</v>
      </c>
      <c r="P643" t="s">
        <v>56</v>
      </c>
    </row>
    <row r="644" spans="1:16" outlineLevel="2" x14ac:dyDescent="0.3">
      <c r="A644">
        <v>24031</v>
      </c>
      <c r="B644" t="s">
        <v>16</v>
      </c>
      <c r="C644">
        <v>1.0300400000000001</v>
      </c>
      <c r="D644" t="s">
        <v>2147</v>
      </c>
      <c r="E644" t="s">
        <v>2147</v>
      </c>
      <c r="F644">
        <v>1.2566488</v>
      </c>
      <c r="G644" t="s">
        <v>2148</v>
      </c>
      <c r="H644">
        <v>1.410845788</v>
      </c>
      <c r="I644" t="s">
        <v>2148</v>
      </c>
      <c r="J644" s="121" t="s">
        <v>2096</v>
      </c>
      <c r="K644" t="s">
        <v>24</v>
      </c>
      <c r="L644" t="s">
        <v>2528</v>
      </c>
      <c r="M644" t="s">
        <v>2532</v>
      </c>
      <c r="N644" t="s">
        <v>2536</v>
      </c>
      <c r="O644" t="s">
        <v>2541</v>
      </c>
      <c r="P644" t="s">
        <v>56</v>
      </c>
    </row>
    <row r="645" spans="1:16" outlineLevel="2" x14ac:dyDescent="0.3">
      <c r="A645">
        <v>24031</v>
      </c>
      <c r="B645" t="s">
        <v>16</v>
      </c>
      <c r="C645">
        <v>0.10206372800000001</v>
      </c>
      <c r="D645">
        <v>0.102063727999918</v>
      </c>
      <c r="E645">
        <v>2.7911989312165501E-4</v>
      </c>
      <c r="F645">
        <v>0.101383379978703</v>
      </c>
      <c r="G645">
        <v>2.7725930395164925E-4</v>
      </c>
      <c r="H645">
        <v>0.108636505792396</v>
      </c>
      <c r="I645">
        <v>2.970948688637749E-4</v>
      </c>
      <c r="J645" s="121" t="s">
        <v>317</v>
      </c>
      <c r="K645" t="s">
        <v>24</v>
      </c>
      <c r="L645" t="s">
        <v>101</v>
      </c>
      <c r="M645" t="s">
        <v>139</v>
      </c>
      <c r="N645" t="s">
        <v>318</v>
      </c>
      <c r="O645" t="s">
        <v>104</v>
      </c>
      <c r="P645" t="s">
        <v>56</v>
      </c>
    </row>
    <row r="646" spans="1:16" outlineLevel="2" x14ac:dyDescent="0.3">
      <c r="A646">
        <v>24031</v>
      </c>
      <c r="B646" t="s">
        <v>16</v>
      </c>
      <c r="C646">
        <v>0.24567340800000001</v>
      </c>
      <c r="D646">
        <v>0.245673407999803</v>
      </c>
      <c r="E646">
        <v>6.8632387430511005E-4</v>
      </c>
      <c r="F646">
        <v>0.24924640701115899</v>
      </c>
      <c r="G646">
        <v>6.9630555911311402E-4</v>
      </c>
      <c r="H646">
        <v>0.262412851865018</v>
      </c>
      <c r="I646">
        <v>7.3308790978141405E-4</v>
      </c>
      <c r="J646" s="121" t="s">
        <v>325</v>
      </c>
      <c r="K646" t="s">
        <v>24</v>
      </c>
      <c r="L646" t="s">
        <v>101</v>
      </c>
      <c r="M646" t="s">
        <v>139</v>
      </c>
      <c r="N646" t="s">
        <v>326</v>
      </c>
      <c r="O646" t="s">
        <v>104</v>
      </c>
      <c r="P646" t="s">
        <v>56</v>
      </c>
    </row>
    <row r="647" spans="1:16" outlineLevel="2" x14ac:dyDescent="0.3">
      <c r="A647">
        <v>24031</v>
      </c>
      <c r="B647" t="s">
        <v>16</v>
      </c>
      <c r="C647">
        <v>1.4786514000000001E-2</v>
      </c>
      <c r="D647">
        <v>1.4786513999988199E-2</v>
      </c>
      <c r="E647">
        <v>4.1184568627417597E-5</v>
      </c>
      <c r="F647">
        <v>1.50015645434454E-2</v>
      </c>
      <c r="G647">
        <v>4.1783544414772455E-5</v>
      </c>
      <c r="H647">
        <v>1.57940223953013E-2</v>
      </c>
      <c r="I647">
        <v>4.3990760719042769E-5</v>
      </c>
      <c r="J647" s="121" t="s">
        <v>138</v>
      </c>
      <c r="K647" t="s">
        <v>24</v>
      </c>
      <c r="L647" t="s">
        <v>101</v>
      </c>
      <c r="M647" t="s">
        <v>139</v>
      </c>
      <c r="N647" t="s">
        <v>140</v>
      </c>
      <c r="O647" t="s">
        <v>104</v>
      </c>
      <c r="P647" t="s">
        <v>56</v>
      </c>
    </row>
    <row r="648" spans="1:16" outlineLevel="2" x14ac:dyDescent="0.3">
      <c r="A648">
        <v>24031</v>
      </c>
      <c r="B648" t="s">
        <v>16</v>
      </c>
      <c r="C648">
        <v>0.55078970599999999</v>
      </c>
      <c r="D648">
        <v>0.55078970599955701</v>
      </c>
      <c r="E648">
        <v>1.5062781546763401E-3</v>
      </c>
      <c r="F648">
        <v>0.55880022325913403</v>
      </c>
      <c r="G648">
        <v>1.5281850041042203E-3</v>
      </c>
      <c r="H648">
        <v>0.58831885268329298</v>
      </c>
      <c r="I648">
        <v>1.6089113978136056E-3</v>
      </c>
      <c r="J648" s="121" t="s">
        <v>319</v>
      </c>
      <c r="K648" t="s">
        <v>24</v>
      </c>
      <c r="L648" t="s">
        <v>101</v>
      </c>
      <c r="M648" t="s">
        <v>139</v>
      </c>
      <c r="N648" t="s">
        <v>320</v>
      </c>
      <c r="O648" t="s">
        <v>104</v>
      </c>
      <c r="P648" t="s">
        <v>56</v>
      </c>
    </row>
    <row r="649" spans="1:16" outlineLevel="2" x14ac:dyDescent="0.3">
      <c r="A649">
        <v>24031</v>
      </c>
      <c r="B649" t="s">
        <v>16</v>
      </c>
      <c r="C649">
        <v>4.4091496430000001</v>
      </c>
      <c r="D649">
        <v>4.40914964299649</v>
      </c>
      <c r="E649">
        <v>1.21006805797473E-2</v>
      </c>
      <c r="F649">
        <v>4.2431783828964198</v>
      </c>
      <c r="G649">
        <v>1.1645181137336856E-2</v>
      </c>
      <c r="H649">
        <v>4.6787433809424597</v>
      </c>
      <c r="I649">
        <v>1.2840566492752335E-2</v>
      </c>
      <c r="J649" s="121" t="s">
        <v>323</v>
      </c>
      <c r="K649" t="s">
        <v>24</v>
      </c>
      <c r="L649" t="s">
        <v>101</v>
      </c>
      <c r="M649" t="s">
        <v>139</v>
      </c>
      <c r="N649" t="s">
        <v>324</v>
      </c>
      <c r="O649" t="s">
        <v>104</v>
      </c>
      <c r="P649" t="s">
        <v>56</v>
      </c>
    </row>
    <row r="650" spans="1:16" outlineLevel="2" x14ac:dyDescent="0.3">
      <c r="A650">
        <v>24031</v>
      </c>
      <c r="B650" t="s">
        <v>16</v>
      </c>
      <c r="C650">
        <v>181.91343610000001</v>
      </c>
      <c r="D650">
        <v>181.91343609985401</v>
      </c>
      <c r="E650">
        <v>0.49925191060483798</v>
      </c>
      <c r="F650">
        <v>201.363652464392</v>
      </c>
      <c r="G650">
        <v>0.55263201209631252</v>
      </c>
      <c r="H650">
        <v>212.013787253902</v>
      </c>
      <c r="I650">
        <v>0.58186074998317927</v>
      </c>
      <c r="J650" s="121" t="s">
        <v>146</v>
      </c>
      <c r="K650" t="s">
        <v>24</v>
      </c>
      <c r="L650" t="s">
        <v>101</v>
      </c>
      <c r="M650" t="s">
        <v>139</v>
      </c>
      <c r="N650" t="s">
        <v>147</v>
      </c>
      <c r="O650" t="s">
        <v>104</v>
      </c>
      <c r="P650" t="s">
        <v>56</v>
      </c>
    </row>
    <row r="651" spans="1:16" outlineLevel="2" x14ac:dyDescent="0.3">
      <c r="A651">
        <v>24031</v>
      </c>
      <c r="B651" t="s">
        <v>16</v>
      </c>
      <c r="C651">
        <v>114.6884192</v>
      </c>
      <c r="D651">
        <v>114.688419199908</v>
      </c>
      <c r="E651">
        <v>0.31475636784944699</v>
      </c>
      <c r="F651">
        <v>126.9509250146</v>
      </c>
      <c r="G651">
        <v>0.34841017368172994</v>
      </c>
      <c r="H651">
        <v>133.665366506455</v>
      </c>
      <c r="I651">
        <v>0.36683760716505409</v>
      </c>
      <c r="J651" s="121" t="s">
        <v>148</v>
      </c>
      <c r="K651" t="s">
        <v>24</v>
      </c>
      <c r="L651" t="s">
        <v>101</v>
      </c>
      <c r="M651" t="s">
        <v>139</v>
      </c>
      <c r="N651" t="s">
        <v>149</v>
      </c>
      <c r="O651" t="s">
        <v>104</v>
      </c>
      <c r="P651" t="s">
        <v>56</v>
      </c>
    </row>
    <row r="652" spans="1:16" outlineLevel="2" x14ac:dyDescent="0.3">
      <c r="A652">
        <v>24031</v>
      </c>
      <c r="B652" t="s">
        <v>16</v>
      </c>
      <c r="C652">
        <v>58.089074920000002</v>
      </c>
      <c r="D652">
        <v>58.089074919953198</v>
      </c>
      <c r="E652">
        <v>0.158859731081018</v>
      </c>
      <c r="F652">
        <v>55.902458963785001</v>
      </c>
      <c r="G652">
        <v>0.15287985925050576</v>
      </c>
      <c r="H652">
        <v>61.640882436028598</v>
      </c>
      <c r="I652">
        <v>0.16857307541698477</v>
      </c>
      <c r="J652" s="121" t="s">
        <v>100</v>
      </c>
      <c r="K652" t="s">
        <v>23</v>
      </c>
      <c r="L652" t="s">
        <v>101</v>
      </c>
      <c r="M652" t="s">
        <v>102</v>
      </c>
      <c r="N652" t="s">
        <v>103</v>
      </c>
      <c r="O652" t="s">
        <v>104</v>
      </c>
      <c r="P652" t="s">
        <v>56</v>
      </c>
    </row>
    <row r="653" spans="1:16" outlineLevel="2" x14ac:dyDescent="0.3">
      <c r="A653">
        <v>24031</v>
      </c>
      <c r="B653" t="s">
        <v>16</v>
      </c>
      <c r="C653">
        <v>5.3985886240000003</v>
      </c>
      <c r="D653">
        <v>5.3985886239956802</v>
      </c>
      <c r="E653">
        <v>1.48698097489787E-2</v>
      </c>
      <c r="F653">
        <v>5.9758066627017996</v>
      </c>
      <c r="G653">
        <v>1.6459692404806246E-2</v>
      </c>
      <c r="H653">
        <v>6.2918674097876197</v>
      </c>
      <c r="I653">
        <v>1.7330246452469125E-2</v>
      </c>
      <c r="J653" s="121" t="s">
        <v>105</v>
      </c>
      <c r="K653" t="s">
        <v>106</v>
      </c>
      <c r="L653" t="s">
        <v>101</v>
      </c>
      <c r="M653" t="s">
        <v>107</v>
      </c>
      <c r="N653" t="s">
        <v>108</v>
      </c>
      <c r="O653" t="s">
        <v>104</v>
      </c>
      <c r="P653" t="s">
        <v>56</v>
      </c>
    </row>
    <row r="654" spans="1:16" outlineLevel="2" x14ac:dyDescent="0.3">
      <c r="A654">
        <v>24031</v>
      </c>
      <c r="B654" t="s">
        <v>16</v>
      </c>
      <c r="C654">
        <v>148.0299565</v>
      </c>
      <c r="D654">
        <v>148.029956499881</v>
      </c>
      <c r="E654">
        <v>0.40482653775965699</v>
      </c>
      <c r="F654">
        <v>163.857345306805</v>
      </c>
      <c r="G654">
        <v>0.44811066189224869</v>
      </c>
      <c r="H654">
        <v>172.52376942263399</v>
      </c>
      <c r="I654">
        <v>0.47181125974772847</v>
      </c>
      <c r="J654" s="121" t="s">
        <v>109</v>
      </c>
      <c r="K654" t="s">
        <v>26</v>
      </c>
      <c r="L654" t="s">
        <v>101</v>
      </c>
      <c r="M654" t="s">
        <v>110</v>
      </c>
      <c r="N654" t="s">
        <v>108</v>
      </c>
      <c r="O654" t="s">
        <v>104</v>
      </c>
      <c r="P654" t="s">
        <v>56</v>
      </c>
    </row>
    <row r="655" spans="1:16" outlineLevel="2" x14ac:dyDescent="0.3">
      <c r="A655">
        <v>24031</v>
      </c>
      <c r="B655" t="s">
        <v>16</v>
      </c>
      <c r="C655">
        <v>21.03632</v>
      </c>
      <c r="D655">
        <v>21.036319999970601</v>
      </c>
      <c r="E655">
        <v>5.7288453158961097E-2</v>
      </c>
      <c r="F655">
        <v>23.285527009017599</v>
      </c>
      <c r="G655">
        <v>6.3413744577934375E-2</v>
      </c>
      <c r="H655">
        <v>24.517099828917001</v>
      </c>
      <c r="I655">
        <v>6.6767701059141885E-2</v>
      </c>
      <c r="J655" s="121" t="s">
        <v>133</v>
      </c>
      <c r="K655" t="s">
        <v>112</v>
      </c>
      <c r="L655" t="s">
        <v>101</v>
      </c>
      <c r="M655" t="s">
        <v>121</v>
      </c>
      <c r="N655" t="s">
        <v>134</v>
      </c>
      <c r="O655" t="s">
        <v>135</v>
      </c>
      <c r="P655" t="s">
        <v>56</v>
      </c>
    </row>
    <row r="656" spans="1:16" outlineLevel="2" x14ac:dyDescent="0.3">
      <c r="A656">
        <v>24031</v>
      </c>
      <c r="B656" t="s">
        <v>16</v>
      </c>
      <c r="C656">
        <v>1460.981935</v>
      </c>
      <c r="D656">
        <v>1460.98193499795</v>
      </c>
      <c r="E656">
        <v>3.9787089733059702</v>
      </c>
      <c r="F656">
        <v>1617.19037869405</v>
      </c>
      <c r="G656">
        <v>4.4041132317376155</v>
      </c>
      <c r="H656">
        <v>1702.7236678582201</v>
      </c>
      <c r="I656">
        <v>4.6370470257576866</v>
      </c>
      <c r="J656" s="121" t="s">
        <v>131</v>
      </c>
      <c r="K656" t="s">
        <v>112</v>
      </c>
      <c r="L656" t="s">
        <v>101</v>
      </c>
      <c r="M656" t="s">
        <v>121</v>
      </c>
      <c r="N656" t="s">
        <v>132</v>
      </c>
      <c r="O656" t="s">
        <v>104</v>
      </c>
      <c r="P656" t="s">
        <v>56</v>
      </c>
    </row>
    <row r="657" spans="1:16" outlineLevel="2" x14ac:dyDescent="0.3">
      <c r="A657">
        <v>24031</v>
      </c>
      <c r="B657" t="s">
        <v>16</v>
      </c>
      <c r="C657">
        <v>907.86533059999999</v>
      </c>
      <c r="D657">
        <v>907.86533059872602</v>
      </c>
      <c r="E657">
        <v>2.4724001377960998</v>
      </c>
      <c r="F657">
        <v>1004.93445033338</v>
      </c>
      <c r="G657">
        <v>2.7367495924111709</v>
      </c>
      <c r="H657">
        <v>1058.0854893599701</v>
      </c>
      <c r="I657">
        <v>2.8814964307188786</v>
      </c>
      <c r="J657" s="121" t="s">
        <v>129</v>
      </c>
      <c r="K657" t="s">
        <v>112</v>
      </c>
      <c r="L657" t="s">
        <v>101</v>
      </c>
      <c r="M657" t="s">
        <v>121</v>
      </c>
      <c r="N657" t="s">
        <v>130</v>
      </c>
      <c r="O657" t="s">
        <v>104</v>
      </c>
      <c r="P657" t="s">
        <v>56</v>
      </c>
    </row>
    <row r="658" spans="1:16" outlineLevel="2" x14ac:dyDescent="0.3">
      <c r="A658">
        <v>24031</v>
      </c>
      <c r="B658" t="s">
        <v>16</v>
      </c>
      <c r="C658">
        <v>37.552988310000003</v>
      </c>
      <c r="D658">
        <v>37.552988309947203</v>
      </c>
      <c r="E658">
        <v>0.10226848668286299</v>
      </c>
      <c r="F658">
        <v>41.568160379849097</v>
      </c>
      <c r="G658">
        <v>0.11320305114338015</v>
      </c>
      <c r="H658">
        <v>43.7667026965944</v>
      </c>
      <c r="I658">
        <v>0.11919036682079112</v>
      </c>
      <c r="J658" s="121" t="s">
        <v>123</v>
      </c>
      <c r="K658" t="s">
        <v>112</v>
      </c>
      <c r="L658" t="s">
        <v>101</v>
      </c>
      <c r="M658" t="s">
        <v>121</v>
      </c>
      <c r="N658" t="s">
        <v>124</v>
      </c>
      <c r="O658" t="s">
        <v>104</v>
      </c>
      <c r="P658" t="s">
        <v>56</v>
      </c>
    </row>
    <row r="659" spans="1:16" outlineLevel="2" x14ac:dyDescent="0.3">
      <c r="A659">
        <v>24031</v>
      </c>
      <c r="B659" t="s">
        <v>16</v>
      </c>
      <c r="C659">
        <v>696.53773880000006</v>
      </c>
      <c r="D659">
        <v>696.53773879902894</v>
      </c>
      <c r="E659">
        <v>1.89688926688187</v>
      </c>
      <c r="F659">
        <v>771.01167550348396</v>
      </c>
      <c r="G659">
        <v>2.0997049986478133</v>
      </c>
      <c r="H659">
        <v>811.79052594596897</v>
      </c>
      <c r="I659">
        <v>2.2107585129247322</v>
      </c>
      <c r="J659" s="121" t="s">
        <v>125</v>
      </c>
      <c r="K659" t="s">
        <v>112</v>
      </c>
      <c r="L659" t="s">
        <v>101</v>
      </c>
      <c r="M659" t="s">
        <v>121</v>
      </c>
      <c r="N659" t="s">
        <v>126</v>
      </c>
      <c r="O659" t="s">
        <v>104</v>
      </c>
      <c r="P659" t="s">
        <v>56</v>
      </c>
    </row>
    <row r="660" spans="1:16" outlineLevel="2" x14ac:dyDescent="0.3">
      <c r="A660">
        <v>24031</v>
      </c>
      <c r="B660" t="s">
        <v>16</v>
      </c>
      <c r="C660">
        <v>826.1709333</v>
      </c>
      <c r="D660">
        <v>826.17093329884005</v>
      </c>
      <c r="E660">
        <v>2.2499208423171102</v>
      </c>
      <c r="F660">
        <v>914.50527380370795</v>
      </c>
      <c r="G660">
        <v>2.4904827717965987</v>
      </c>
      <c r="H660">
        <v>962.87350864911798</v>
      </c>
      <c r="I660">
        <v>2.6222045442514195</v>
      </c>
      <c r="J660" s="121" t="s">
        <v>120</v>
      </c>
      <c r="K660" t="s">
        <v>112</v>
      </c>
      <c r="L660" t="s">
        <v>101</v>
      </c>
      <c r="M660" t="s">
        <v>121</v>
      </c>
      <c r="N660" t="s">
        <v>122</v>
      </c>
      <c r="O660" t="s">
        <v>104</v>
      </c>
      <c r="P660" t="s">
        <v>56</v>
      </c>
    </row>
    <row r="661" spans="1:16" outlineLevel="2" x14ac:dyDescent="0.3">
      <c r="A661">
        <v>24031</v>
      </c>
      <c r="B661" t="s">
        <v>16</v>
      </c>
      <c r="C661">
        <v>51.226281950000001</v>
      </c>
      <c r="D661">
        <v>51.226281949928598</v>
      </c>
      <c r="E661">
        <v>0.13950512513596999</v>
      </c>
      <c r="F661">
        <v>56.703404964284402</v>
      </c>
      <c r="G661">
        <v>0.15442103748443339</v>
      </c>
      <c r="H661">
        <v>59.702451209736203</v>
      </c>
      <c r="I661">
        <v>0.16258837475418225</v>
      </c>
      <c r="J661" s="121" t="s">
        <v>127</v>
      </c>
      <c r="K661" t="s">
        <v>112</v>
      </c>
      <c r="L661" t="s">
        <v>101</v>
      </c>
      <c r="M661" t="s">
        <v>121</v>
      </c>
      <c r="N661" t="s">
        <v>128</v>
      </c>
      <c r="O661" t="s">
        <v>104</v>
      </c>
      <c r="P661" t="s">
        <v>56</v>
      </c>
    </row>
    <row r="662" spans="1:16" outlineLevel="2" x14ac:dyDescent="0.3">
      <c r="A662">
        <v>24031</v>
      </c>
      <c r="B662" t="s">
        <v>16</v>
      </c>
      <c r="C662">
        <v>21.03632</v>
      </c>
      <c r="D662">
        <v>21.036319999970502</v>
      </c>
      <c r="E662">
        <v>5.7288453158961E-2</v>
      </c>
      <c r="F662">
        <v>23.285527009017599</v>
      </c>
      <c r="G662">
        <v>6.3413744577934569E-2</v>
      </c>
      <c r="H662">
        <v>24.517099828917001</v>
      </c>
      <c r="I662">
        <v>6.6767701059142093E-2</v>
      </c>
      <c r="J662" s="121" t="s">
        <v>136</v>
      </c>
      <c r="K662" t="s">
        <v>112</v>
      </c>
      <c r="L662" t="s">
        <v>101</v>
      </c>
      <c r="M662" t="s">
        <v>121</v>
      </c>
      <c r="N662" t="s">
        <v>137</v>
      </c>
      <c r="O662" t="s">
        <v>104</v>
      </c>
      <c r="P662" t="s">
        <v>56</v>
      </c>
    </row>
    <row r="663" spans="1:16" outlineLevel="2" x14ac:dyDescent="0.3">
      <c r="A663">
        <v>24031</v>
      </c>
      <c r="B663" t="s">
        <v>16</v>
      </c>
      <c r="C663">
        <v>22.726209999999998</v>
      </c>
      <c r="D663">
        <v>22.726209999975001</v>
      </c>
      <c r="E663">
        <v>6.2112911366733102E-2</v>
      </c>
      <c r="F663">
        <v>22.726209999999998</v>
      </c>
      <c r="G663">
        <v>6.2112911366801422E-2</v>
      </c>
      <c r="H663">
        <v>22.726209999999998</v>
      </c>
      <c r="I663">
        <v>6.2112911366801422E-2</v>
      </c>
      <c r="J663" s="121" t="s">
        <v>116</v>
      </c>
      <c r="K663" t="s">
        <v>112</v>
      </c>
      <c r="L663" t="s">
        <v>101</v>
      </c>
      <c r="M663" t="s">
        <v>113</v>
      </c>
      <c r="N663" t="s">
        <v>117</v>
      </c>
      <c r="O663" t="s">
        <v>104</v>
      </c>
      <c r="P663" t="s">
        <v>56</v>
      </c>
    </row>
    <row r="664" spans="1:16" outlineLevel="2" x14ac:dyDescent="0.3">
      <c r="A664">
        <v>24031</v>
      </c>
      <c r="B664" t="s">
        <v>16</v>
      </c>
      <c r="C664">
        <v>177.18379999999999</v>
      </c>
      <c r="D664">
        <v>177.18379999980399</v>
      </c>
      <c r="E664">
        <v>0.484260317273359</v>
      </c>
      <c r="F664">
        <v>203.05591564827901</v>
      </c>
      <c r="G664">
        <v>0.55497129046886229</v>
      </c>
      <c r="H664">
        <v>214.80344192085801</v>
      </c>
      <c r="I664">
        <v>0.58707840635610764</v>
      </c>
      <c r="J664" s="121" t="s">
        <v>118</v>
      </c>
      <c r="K664" t="s">
        <v>112</v>
      </c>
      <c r="L664" t="s">
        <v>101</v>
      </c>
      <c r="M664" t="s">
        <v>113</v>
      </c>
      <c r="N664" t="s">
        <v>119</v>
      </c>
      <c r="O664" t="s">
        <v>104</v>
      </c>
      <c r="P664" t="s">
        <v>56</v>
      </c>
    </row>
    <row r="665" spans="1:16" outlineLevel="2" x14ac:dyDescent="0.3">
      <c r="A665">
        <v>24031</v>
      </c>
      <c r="B665" t="s">
        <v>16</v>
      </c>
      <c r="C665">
        <v>121.7899</v>
      </c>
      <c r="D665">
        <v>121.78989999987699</v>
      </c>
      <c r="E665">
        <v>0.41829895372964598</v>
      </c>
      <c r="F665">
        <v>139.57348053948701</v>
      </c>
      <c r="G665">
        <v>0.47937834646494898</v>
      </c>
      <c r="H665">
        <v>147.64831610563201</v>
      </c>
      <c r="I665">
        <v>0.50711213447906833</v>
      </c>
      <c r="J665" s="121" t="s">
        <v>111</v>
      </c>
      <c r="K665" t="s">
        <v>112</v>
      </c>
      <c r="L665" t="s">
        <v>101</v>
      </c>
      <c r="M665" t="s">
        <v>113</v>
      </c>
      <c r="N665" t="s">
        <v>114</v>
      </c>
      <c r="O665" t="s">
        <v>115</v>
      </c>
      <c r="P665" t="s">
        <v>56</v>
      </c>
    </row>
    <row r="666" spans="1:16" outlineLevel="2" x14ac:dyDescent="0.3">
      <c r="A666">
        <v>24031</v>
      </c>
      <c r="B666" t="s">
        <v>16</v>
      </c>
      <c r="C666">
        <v>26.113849999999999</v>
      </c>
      <c r="D666">
        <v>26.113849999973699</v>
      </c>
      <c r="E666">
        <v>8.9690492666903807E-2</v>
      </c>
      <c r="F666">
        <v>29.926955640706499</v>
      </c>
      <c r="G666">
        <v>0.10278696536275751</v>
      </c>
      <c r="H666">
        <v>31.658339316602301</v>
      </c>
      <c r="I666">
        <v>0.10873356668300274</v>
      </c>
      <c r="J666" s="121" t="s">
        <v>311</v>
      </c>
      <c r="K666" t="s">
        <v>112</v>
      </c>
      <c r="L666" t="s">
        <v>101</v>
      </c>
      <c r="M666" t="s">
        <v>113</v>
      </c>
      <c r="N666" t="s">
        <v>114</v>
      </c>
      <c r="O666" t="s">
        <v>312</v>
      </c>
      <c r="P666" t="s">
        <v>56</v>
      </c>
    </row>
    <row r="667" spans="1:16" outlineLevel="2" x14ac:dyDescent="0.3">
      <c r="A667">
        <v>24031</v>
      </c>
      <c r="B667" t="s">
        <v>16</v>
      </c>
      <c r="C667">
        <v>25.047406079999998</v>
      </c>
      <c r="D667">
        <v>25.047406079972401</v>
      </c>
      <c r="E667">
        <v>6.8456962855382095E-2</v>
      </c>
      <c r="F667">
        <v>26.7455838962785</v>
      </c>
      <c r="G667">
        <v>7.3098245682095817E-2</v>
      </c>
      <c r="H667">
        <v>27.1976562179517</v>
      </c>
      <c r="I667">
        <v>7.4333802690830286E-2</v>
      </c>
      <c r="J667" s="121" t="s">
        <v>313</v>
      </c>
      <c r="K667" t="s">
        <v>112</v>
      </c>
      <c r="L667" t="s">
        <v>101</v>
      </c>
      <c r="M667" t="s">
        <v>113</v>
      </c>
      <c r="N667" t="s">
        <v>314</v>
      </c>
      <c r="O667" t="s">
        <v>108</v>
      </c>
      <c r="P667" t="s">
        <v>56</v>
      </c>
    </row>
    <row r="668" spans="1:16" outlineLevel="2" x14ac:dyDescent="0.3">
      <c r="A668">
        <v>24031</v>
      </c>
      <c r="B668" t="s">
        <v>16</v>
      </c>
      <c r="C668">
        <v>20.534800000000001</v>
      </c>
      <c r="D668">
        <v>20.534799999971298</v>
      </c>
      <c r="E668">
        <v>7.9803144320658603E-2</v>
      </c>
      <c r="F668">
        <v>20.534800000000001</v>
      </c>
      <c r="G668">
        <v>7.9803144320770153E-2</v>
      </c>
      <c r="H668">
        <v>20.534800000000001</v>
      </c>
      <c r="I668">
        <v>7.9803144320770153E-2</v>
      </c>
      <c r="J668" s="121" t="s">
        <v>203</v>
      </c>
      <c r="K668" t="s">
        <v>67</v>
      </c>
      <c r="L668" t="s">
        <v>186</v>
      </c>
      <c r="M668" t="s">
        <v>187</v>
      </c>
      <c r="N668" t="s">
        <v>202</v>
      </c>
      <c r="O668" t="s">
        <v>194</v>
      </c>
      <c r="P668" t="s">
        <v>56</v>
      </c>
    </row>
    <row r="669" spans="1:16" outlineLevel="2" x14ac:dyDescent="0.3">
      <c r="A669">
        <v>24031</v>
      </c>
      <c r="B669" t="s">
        <v>16</v>
      </c>
      <c r="C669">
        <v>23.04091</v>
      </c>
      <c r="D669">
        <v>23.040909999967699</v>
      </c>
      <c r="E669">
        <v>8.9542487192926401E-2</v>
      </c>
      <c r="F669">
        <v>23.04091</v>
      </c>
      <c r="G669">
        <v>8.9542487193051939E-2</v>
      </c>
      <c r="H669">
        <v>23.04091</v>
      </c>
      <c r="I669">
        <v>8.9542487193051939E-2</v>
      </c>
      <c r="J669" s="121" t="s">
        <v>201</v>
      </c>
      <c r="K669" t="s">
        <v>67</v>
      </c>
      <c r="L669" t="s">
        <v>186</v>
      </c>
      <c r="M669" t="s">
        <v>187</v>
      </c>
      <c r="N669" t="s">
        <v>202</v>
      </c>
      <c r="O669" t="s">
        <v>192</v>
      </c>
      <c r="P669" t="s">
        <v>56</v>
      </c>
    </row>
    <row r="670" spans="1:16" outlineLevel="2" x14ac:dyDescent="0.3">
      <c r="A670">
        <v>24031</v>
      </c>
      <c r="B670" t="s">
        <v>16</v>
      </c>
      <c r="C670">
        <v>6.1888339999999999</v>
      </c>
      <c r="D670">
        <v>6.1925251122713103</v>
      </c>
      <c r="E670">
        <v>1.8962358796567401E-2</v>
      </c>
      <c r="F670">
        <v>6.1888339999999999</v>
      </c>
      <c r="G670">
        <v>1.8951056105988351E-2</v>
      </c>
      <c r="H670">
        <v>6.1888339999999999</v>
      </c>
      <c r="I670">
        <v>1.8951056105988351E-2</v>
      </c>
      <c r="J670" s="121" t="s">
        <v>204</v>
      </c>
      <c r="K670" t="s">
        <v>67</v>
      </c>
      <c r="L670" t="s">
        <v>186</v>
      </c>
      <c r="M670" t="s">
        <v>187</v>
      </c>
      <c r="N670" t="s">
        <v>202</v>
      </c>
      <c r="O670" t="s">
        <v>196</v>
      </c>
      <c r="P670" t="s">
        <v>56</v>
      </c>
    </row>
    <row r="671" spans="1:16" outlineLevel="2" x14ac:dyDescent="0.3">
      <c r="A671">
        <v>24031</v>
      </c>
      <c r="B671" t="s">
        <v>16</v>
      </c>
      <c r="C671">
        <v>1.3311120000000001</v>
      </c>
      <c r="D671">
        <v>1.33111199999813</v>
      </c>
      <c r="E671">
        <v>5.1730196078345198E-3</v>
      </c>
      <c r="F671">
        <v>1.3311120000000001</v>
      </c>
      <c r="G671">
        <v>5.1730196078417874E-3</v>
      </c>
      <c r="H671">
        <v>1.3311120000000001</v>
      </c>
      <c r="I671">
        <v>5.1730196078417874E-3</v>
      </c>
      <c r="J671" s="121" t="s">
        <v>193</v>
      </c>
      <c r="K671" t="s">
        <v>67</v>
      </c>
      <c r="L671" t="s">
        <v>186</v>
      </c>
      <c r="M671" t="s">
        <v>187</v>
      </c>
      <c r="N671" t="s">
        <v>191</v>
      </c>
      <c r="O671" t="s">
        <v>194</v>
      </c>
      <c r="P671" t="s">
        <v>56</v>
      </c>
    </row>
    <row r="672" spans="1:16" outlineLevel="2" x14ac:dyDescent="0.3">
      <c r="A672">
        <v>24031</v>
      </c>
      <c r="B672" t="s">
        <v>16</v>
      </c>
      <c r="C672">
        <v>2.7374999999999999E-3</v>
      </c>
      <c r="D672" t="s">
        <v>2147</v>
      </c>
      <c r="E672" t="s">
        <v>2147</v>
      </c>
      <c r="F672">
        <v>3.3397499999999998E-3</v>
      </c>
      <c r="G672" t="s">
        <v>2148</v>
      </c>
      <c r="H672">
        <v>3.7495537499998999E-3</v>
      </c>
      <c r="I672" t="s">
        <v>2148</v>
      </c>
      <c r="J672" s="121" t="s">
        <v>2097</v>
      </c>
      <c r="K672" t="s">
        <v>17</v>
      </c>
      <c r="L672" t="s">
        <v>2528</v>
      </c>
      <c r="M672" t="s">
        <v>2636</v>
      </c>
      <c r="N672" t="s">
        <v>2688</v>
      </c>
      <c r="O672" t="s">
        <v>2689</v>
      </c>
      <c r="P672" t="s">
        <v>56</v>
      </c>
    </row>
    <row r="673" spans="1:16" outlineLevel="2" x14ac:dyDescent="0.3">
      <c r="A673">
        <v>24031</v>
      </c>
      <c r="B673" t="s">
        <v>16</v>
      </c>
      <c r="C673">
        <v>2.6736249999999999</v>
      </c>
      <c r="D673" t="s">
        <v>2147</v>
      </c>
      <c r="E673" t="s">
        <v>2147</v>
      </c>
      <c r="F673">
        <v>3.1547305855381298</v>
      </c>
      <c r="G673" t="s">
        <v>2148</v>
      </c>
      <c r="H673">
        <v>3.52437243144638</v>
      </c>
      <c r="I673" t="s">
        <v>2148</v>
      </c>
      <c r="J673" s="121" t="s">
        <v>2094</v>
      </c>
      <c r="K673" t="s">
        <v>17</v>
      </c>
      <c r="L673" t="s">
        <v>2528</v>
      </c>
      <c r="M673" t="s">
        <v>2636</v>
      </c>
      <c r="N673" t="s">
        <v>2692</v>
      </c>
      <c r="O673" t="s">
        <v>2689</v>
      </c>
      <c r="P673" t="s">
        <v>56</v>
      </c>
    </row>
    <row r="674" spans="1:16" outlineLevel="2" x14ac:dyDescent="0.3">
      <c r="A674">
        <v>24031</v>
      </c>
      <c r="B674" t="s">
        <v>16</v>
      </c>
      <c r="C674">
        <v>1.091807</v>
      </c>
      <c r="D674">
        <v>1.0918069999984701</v>
      </c>
      <c r="E674">
        <v>4.2430231407807797E-3</v>
      </c>
      <c r="F674">
        <v>1.091807</v>
      </c>
      <c r="G674">
        <v>4.2430231407867254E-3</v>
      </c>
      <c r="H674">
        <v>1.091807</v>
      </c>
      <c r="I674">
        <v>4.2430231407867254E-3</v>
      </c>
      <c r="J674" s="121" t="s">
        <v>190</v>
      </c>
      <c r="K674" t="s">
        <v>67</v>
      </c>
      <c r="L674" t="s">
        <v>186</v>
      </c>
      <c r="M674" t="s">
        <v>187</v>
      </c>
      <c r="N674" t="s">
        <v>191</v>
      </c>
      <c r="O674" t="s">
        <v>192</v>
      </c>
      <c r="P674" t="s">
        <v>56</v>
      </c>
    </row>
    <row r="675" spans="1:16" outlineLevel="2" x14ac:dyDescent="0.3">
      <c r="A675">
        <v>24031</v>
      </c>
      <c r="B675" t="s">
        <v>16</v>
      </c>
      <c r="C675">
        <v>26.45054</v>
      </c>
      <c r="D675">
        <v>26.442021233296401</v>
      </c>
      <c r="E675">
        <v>8.1491848333329606E-2</v>
      </c>
      <c r="F675">
        <v>26.45054</v>
      </c>
      <c r="G675">
        <v>8.1518102379420546E-2</v>
      </c>
      <c r="H675">
        <v>26.45054</v>
      </c>
      <c r="I675">
        <v>8.1518102379420546E-2</v>
      </c>
      <c r="J675" s="121" t="s">
        <v>195</v>
      </c>
      <c r="K675" t="s">
        <v>67</v>
      </c>
      <c r="L675" t="s">
        <v>186</v>
      </c>
      <c r="M675" t="s">
        <v>187</v>
      </c>
      <c r="N675" t="s">
        <v>191</v>
      </c>
      <c r="O675" t="s">
        <v>196</v>
      </c>
      <c r="P675" t="s">
        <v>56</v>
      </c>
    </row>
    <row r="676" spans="1:16" outlineLevel="2" x14ac:dyDescent="0.3">
      <c r="A676">
        <v>24031</v>
      </c>
      <c r="B676" t="s">
        <v>16</v>
      </c>
      <c r="C676">
        <v>4.5937545729999897E-2</v>
      </c>
      <c r="D676">
        <v>4.59375457299359E-2</v>
      </c>
      <c r="E676">
        <v>1.2510224871986801E-4</v>
      </c>
      <c r="F676">
        <v>2.45939337270955E-2</v>
      </c>
      <c r="G676">
        <v>6.6976943701239932E-5</v>
      </c>
      <c r="H676">
        <v>2.3421388907246099E-2</v>
      </c>
      <c r="I676">
        <v>6.3783738854155533E-5</v>
      </c>
      <c r="J676" s="121" t="s">
        <v>387</v>
      </c>
      <c r="K676" t="s">
        <v>25</v>
      </c>
      <c r="L676" t="s">
        <v>186</v>
      </c>
      <c r="M676" t="s">
        <v>187</v>
      </c>
      <c r="N676" t="s">
        <v>388</v>
      </c>
      <c r="O676" t="s">
        <v>20</v>
      </c>
      <c r="P676" t="s">
        <v>56</v>
      </c>
    </row>
    <row r="677" spans="1:16" outlineLevel="2" x14ac:dyDescent="0.3">
      <c r="A677">
        <v>24031</v>
      </c>
      <c r="B677" t="s">
        <v>16</v>
      </c>
      <c r="C677">
        <v>108.600377815459</v>
      </c>
      <c r="D677">
        <v>108.600377815306</v>
      </c>
      <c r="E677">
        <v>0.295752662895716</v>
      </c>
      <c r="F677">
        <v>97.718002341969296</v>
      </c>
      <c r="G677">
        <v>0.26611656411211904</v>
      </c>
      <c r="H677">
        <v>93.059181239028902</v>
      </c>
      <c r="I677">
        <v>0.25342914280781503</v>
      </c>
      <c r="J677" s="121" t="s">
        <v>197</v>
      </c>
      <c r="K677" t="s">
        <v>17</v>
      </c>
      <c r="L677" t="s">
        <v>186</v>
      </c>
      <c r="M677" t="s">
        <v>187</v>
      </c>
      <c r="N677" t="s">
        <v>198</v>
      </c>
      <c r="O677" t="s">
        <v>199</v>
      </c>
      <c r="P677" t="s">
        <v>56</v>
      </c>
    </row>
    <row r="678" spans="1:16" outlineLevel="2" x14ac:dyDescent="0.3">
      <c r="A678">
        <v>24031</v>
      </c>
      <c r="B678" t="s">
        <v>16</v>
      </c>
      <c r="C678">
        <v>143.1388</v>
      </c>
      <c r="D678">
        <v>143.1387999998</v>
      </c>
      <c r="E678">
        <v>0.38981154684041402</v>
      </c>
      <c r="F678">
        <v>128.79547820169401</v>
      </c>
      <c r="G678">
        <v>0.35075021296757636</v>
      </c>
      <c r="H678">
        <v>122.65500175489299</v>
      </c>
      <c r="I678">
        <v>0.33402778255689819</v>
      </c>
      <c r="J678" s="121" t="s">
        <v>200</v>
      </c>
      <c r="K678" t="s">
        <v>17</v>
      </c>
      <c r="L678" t="s">
        <v>186</v>
      </c>
      <c r="M678" t="s">
        <v>187</v>
      </c>
      <c r="N678" t="s">
        <v>198</v>
      </c>
      <c r="O678" t="s">
        <v>27</v>
      </c>
      <c r="P678" t="s">
        <v>56</v>
      </c>
    </row>
    <row r="679" spans="1:16" outlineLevel="2" x14ac:dyDescent="0.3">
      <c r="A679">
        <v>24031</v>
      </c>
      <c r="B679" t="s">
        <v>16</v>
      </c>
      <c r="C679">
        <v>22.735679285714301</v>
      </c>
      <c r="D679">
        <v>22.735679285682401</v>
      </c>
      <c r="E679">
        <v>6.1916337923971797E-2</v>
      </c>
      <c r="F679">
        <v>23.2174424565188</v>
      </c>
      <c r="G679">
        <v>6.322832912995327E-2</v>
      </c>
      <c r="H679">
        <v>23.512168161010901</v>
      </c>
      <c r="I679">
        <v>6.4030959044147448E-2</v>
      </c>
      <c r="J679" s="121" t="s">
        <v>185</v>
      </c>
      <c r="K679" t="s">
        <v>17</v>
      </c>
      <c r="L679" t="s">
        <v>186</v>
      </c>
      <c r="M679" t="s">
        <v>187</v>
      </c>
      <c r="N679" t="s">
        <v>188</v>
      </c>
      <c r="O679" t="s">
        <v>189</v>
      </c>
      <c r="P679" t="s">
        <v>56</v>
      </c>
    </row>
    <row r="680" spans="1:16" outlineLevel="2" x14ac:dyDescent="0.3">
      <c r="A680">
        <v>24031</v>
      </c>
      <c r="B680" t="s">
        <v>16</v>
      </c>
      <c r="C680">
        <v>5.6864091428571399E-2</v>
      </c>
      <c r="D680">
        <v>5.6864091428491997E-2</v>
      </c>
      <c r="E680">
        <v>1.54858636787831E-4</v>
      </c>
      <c r="F680">
        <v>5.8069026836362697E-2</v>
      </c>
      <c r="G680">
        <v>1.5814005129728277E-4</v>
      </c>
      <c r="H680">
        <v>5.8806163791717297E-2</v>
      </c>
      <c r="I680">
        <v>1.6014750487940315E-4</v>
      </c>
      <c r="J680" s="121" t="s">
        <v>359</v>
      </c>
      <c r="K680" t="s">
        <v>17</v>
      </c>
      <c r="L680" t="s">
        <v>186</v>
      </c>
      <c r="M680" t="s">
        <v>187</v>
      </c>
      <c r="N680" t="s">
        <v>188</v>
      </c>
      <c r="O680" t="s">
        <v>360</v>
      </c>
      <c r="P680" t="s">
        <v>56</v>
      </c>
    </row>
    <row r="681" spans="1:16" outlineLevel="2" x14ac:dyDescent="0.3">
      <c r="A681">
        <v>24031</v>
      </c>
      <c r="B681" t="s">
        <v>16</v>
      </c>
      <c r="C681">
        <v>1.9927999999999999</v>
      </c>
      <c r="D681" t="s">
        <v>2147</v>
      </c>
      <c r="E681" t="s">
        <v>2147</v>
      </c>
      <c r="F681" t="s">
        <v>18</v>
      </c>
      <c r="G681" t="s">
        <v>2148</v>
      </c>
      <c r="H681" t="s">
        <v>18</v>
      </c>
      <c r="I681" t="s">
        <v>2148</v>
      </c>
      <c r="J681" s="121" t="s">
        <v>2099</v>
      </c>
      <c r="K681" t="s">
        <v>50</v>
      </c>
      <c r="L681" t="s">
        <v>50</v>
      </c>
      <c r="M681" t="s">
        <v>2729</v>
      </c>
      <c r="N681" t="s">
        <v>2730</v>
      </c>
      <c r="O681" t="s">
        <v>2731</v>
      </c>
      <c r="P681" t="s">
        <v>56</v>
      </c>
    </row>
    <row r="682" spans="1:16" outlineLevel="2" x14ac:dyDescent="0.3">
      <c r="A682">
        <v>24031</v>
      </c>
      <c r="B682" t="s">
        <v>16</v>
      </c>
      <c r="C682">
        <v>9.3612769999999994</v>
      </c>
      <c r="D682">
        <v>9.3612769999869005</v>
      </c>
      <c r="E682">
        <v>2.5493673747240899E-2</v>
      </c>
      <c r="F682">
        <v>8.1462382818327601</v>
      </c>
      <c r="G682">
        <v>2.2184744776232907E-2</v>
      </c>
      <c r="H682">
        <v>7.7313398604542201</v>
      </c>
      <c r="I682">
        <v>2.1054847114526647E-2</v>
      </c>
      <c r="J682" s="121" t="s">
        <v>205</v>
      </c>
      <c r="K682" t="s">
        <v>22</v>
      </c>
      <c r="L682" t="s">
        <v>186</v>
      </c>
      <c r="M682" t="s">
        <v>206</v>
      </c>
      <c r="N682" t="s">
        <v>207</v>
      </c>
      <c r="O682" t="s">
        <v>20</v>
      </c>
      <c r="P682" t="s">
        <v>56</v>
      </c>
    </row>
    <row r="683" spans="1:16" outlineLevel="2" x14ac:dyDescent="0.3">
      <c r="A683">
        <v>24031</v>
      </c>
      <c r="B683" t="s">
        <v>16</v>
      </c>
      <c r="C683">
        <v>112.1177885</v>
      </c>
      <c r="D683">
        <v>112.117788499843</v>
      </c>
      <c r="E683">
        <v>0.30533166802789502</v>
      </c>
      <c r="F683">
        <v>100.88294847221</v>
      </c>
      <c r="G683">
        <v>0.27473569845373103</v>
      </c>
      <c r="H683">
        <v>96.0732348267709</v>
      </c>
      <c r="I683">
        <v>0.26163734974610819</v>
      </c>
      <c r="J683" s="121" t="s">
        <v>389</v>
      </c>
      <c r="K683" t="s">
        <v>22</v>
      </c>
      <c r="L683" t="s">
        <v>186</v>
      </c>
      <c r="M683" t="s">
        <v>206</v>
      </c>
      <c r="N683" t="s">
        <v>390</v>
      </c>
      <c r="O683" t="s">
        <v>20</v>
      </c>
      <c r="P683" t="s">
        <v>56</v>
      </c>
    </row>
    <row r="684" spans="1:16" outlineLevel="2" x14ac:dyDescent="0.3">
      <c r="A684">
        <v>24031</v>
      </c>
      <c r="B684" t="s">
        <v>16</v>
      </c>
      <c r="C684">
        <v>0.90885000000000005</v>
      </c>
      <c r="D684" t="s">
        <v>2147</v>
      </c>
      <c r="E684" t="s">
        <v>2147</v>
      </c>
      <c r="F684">
        <v>1.10206399653705</v>
      </c>
      <c r="G684" t="s">
        <v>2148</v>
      </c>
      <c r="H684">
        <v>1.2451245</v>
      </c>
      <c r="I684" t="s">
        <v>2148</v>
      </c>
      <c r="J684" s="121" t="s">
        <v>2100</v>
      </c>
      <c r="K684" t="s">
        <v>50</v>
      </c>
      <c r="L684" t="s">
        <v>50</v>
      </c>
      <c r="M684" t="s">
        <v>2729</v>
      </c>
      <c r="N684" t="s">
        <v>2738</v>
      </c>
      <c r="O684" t="s">
        <v>2739</v>
      </c>
      <c r="P684" t="s">
        <v>56</v>
      </c>
    </row>
    <row r="685" spans="1:16" outlineLevel="2" x14ac:dyDescent="0.3">
      <c r="A685">
        <v>24031</v>
      </c>
      <c r="B685" t="s">
        <v>16</v>
      </c>
      <c r="C685">
        <v>1.2297579999999999</v>
      </c>
      <c r="D685">
        <v>1.2297579999982799</v>
      </c>
      <c r="E685">
        <v>3.3490141612153501E-3</v>
      </c>
      <c r="F685">
        <v>1.2297579999999999</v>
      </c>
      <c r="G685">
        <v>3.3490141612200338E-3</v>
      </c>
      <c r="H685">
        <v>1.2297579999999999</v>
      </c>
      <c r="I685">
        <v>3.3490141612200338E-3</v>
      </c>
      <c r="J685" s="121" t="s">
        <v>370</v>
      </c>
      <c r="K685" t="s">
        <v>50</v>
      </c>
      <c r="L685" t="s">
        <v>209</v>
      </c>
      <c r="M685" t="s">
        <v>365</v>
      </c>
      <c r="N685" t="s">
        <v>366</v>
      </c>
      <c r="O685" t="s">
        <v>371</v>
      </c>
      <c r="P685" t="s">
        <v>56</v>
      </c>
    </row>
    <row r="686" spans="1:16" outlineLevel="2" x14ac:dyDescent="0.3">
      <c r="A686">
        <v>24031</v>
      </c>
      <c r="B686" t="s">
        <v>16</v>
      </c>
      <c r="C686">
        <v>0.83447879999999997</v>
      </c>
      <c r="D686">
        <v>0.83447879999883401</v>
      </c>
      <c r="E686">
        <v>2.2725457516308001E-3</v>
      </c>
      <c r="F686">
        <v>0.83447879999999997</v>
      </c>
      <c r="G686">
        <v>2.2725457516339755E-3</v>
      </c>
      <c r="H686">
        <v>0.83447879999999997</v>
      </c>
      <c r="I686">
        <v>2.2725457516339755E-3</v>
      </c>
      <c r="J686" s="121" t="s">
        <v>368</v>
      </c>
      <c r="K686" t="s">
        <v>50</v>
      </c>
      <c r="L686" t="s">
        <v>209</v>
      </c>
      <c r="M686" t="s">
        <v>365</v>
      </c>
      <c r="N686" t="s">
        <v>366</v>
      </c>
      <c r="O686" t="s">
        <v>369</v>
      </c>
      <c r="P686" t="s">
        <v>56</v>
      </c>
    </row>
    <row r="687" spans="1:16" outlineLevel="2" x14ac:dyDescent="0.3">
      <c r="A687">
        <v>24031</v>
      </c>
      <c r="B687" t="s">
        <v>16</v>
      </c>
      <c r="C687">
        <v>359.27170000000001</v>
      </c>
      <c r="D687">
        <v>359.27169999949803</v>
      </c>
      <c r="E687">
        <v>0.97840876906181196</v>
      </c>
      <c r="F687">
        <v>359.27170000000001</v>
      </c>
      <c r="G687">
        <v>0.97840876906317908</v>
      </c>
      <c r="H687">
        <v>359.27170000000001</v>
      </c>
      <c r="I687">
        <v>0.97840876906317908</v>
      </c>
      <c r="J687" s="121" t="s">
        <v>364</v>
      </c>
      <c r="K687" t="s">
        <v>50</v>
      </c>
      <c r="L687" t="s">
        <v>209</v>
      </c>
      <c r="M687" t="s">
        <v>365</v>
      </c>
      <c r="N687" t="s">
        <v>366</v>
      </c>
      <c r="O687" t="s">
        <v>367</v>
      </c>
      <c r="P687" t="s">
        <v>56</v>
      </c>
    </row>
    <row r="688" spans="1:16" outlineLevel="2" x14ac:dyDescent="0.3">
      <c r="A688">
        <v>24031</v>
      </c>
      <c r="B688" t="s">
        <v>16</v>
      </c>
      <c r="C688">
        <v>7.2068479999999999</v>
      </c>
      <c r="D688">
        <v>7.2068479999899298</v>
      </c>
      <c r="E688">
        <v>1.96264923747002E-2</v>
      </c>
      <c r="F688">
        <v>7.2068479999999999</v>
      </c>
      <c r="G688">
        <v>1.9626492374727626E-2</v>
      </c>
      <c r="H688">
        <v>7.2068479999999999</v>
      </c>
      <c r="I688">
        <v>1.9626492374727626E-2</v>
      </c>
      <c r="J688" s="121" t="s">
        <v>372</v>
      </c>
      <c r="K688" t="s">
        <v>50</v>
      </c>
      <c r="L688" t="s">
        <v>209</v>
      </c>
      <c r="M688" t="s">
        <v>365</v>
      </c>
      <c r="N688" t="s">
        <v>162</v>
      </c>
      <c r="O688" t="s">
        <v>373</v>
      </c>
      <c r="P688" t="s">
        <v>56</v>
      </c>
    </row>
    <row r="689" spans="1:16" outlineLevel="2" x14ac:dyDescent="0.3">
      <c r="A689">
        <v>24031</v>
      </c>
      <c r="B689" t="s">
        <v>16</v>
      </c>
      <c r="C689">
        <v>1.2605500000000001</v>
      </c>
      <c r="D689">
        <v>1.2605499999982299</v>
      </c>
      <c r="E689">
        <v>3.4328703703655501E-3</v>
      </c>
      <c r="F689">
        <v>1.39532822619247</v>
      </c>
      <c r="G689">
        <v>3.7999134700230667E-3</v>
      </c>
      <c r="H689">
        <v>1.46912721375893</v>
      </c>
      <c r="I689">
        <v>4.0008911050079792E-3</v>
      </c>
      <c r="J689" s="121" t="s">
        <v>208</v>
      </c>
      <c r="K689" t="s">
        <v>50</v>
      </c>
      <c r="L689" t="s">
        <v>209</v>
      </c>
      <c r="M689" t="s">
        <v>210</v>
      </c>
      <c r="N689" t="s">
        <v>211</v>
      </c>
      <c r="O689" t="s">
        <v>212</v>
      </c>
      <c r="P689" t="s">
        <v>56</v>
      </c>
    </row>
    <row r="690" spans="1:16" outlineLevel="2" x14ac:dyDescent="0.3">
      <c r="A690">
        <v>24031</v>
      </c>
      <c r="B690" t="s">
        <v>16</v>
      </c>
      <c r="C690">
        <v>87.224739999999997</v>
      </c>
      <c r="D690">
        <v>87.224739999877698</v>
      </c>
      <c r="E690">
        <v>0.23754014161186701</v>
      </c>
      <c r="F690">
        <v>96.550824437189505</v>
      </c>
      <c r="G690">
        <v>0.26293797504681199</v>
      </c>
      <c r="H690">
        <v>101.657402917018</v>
      </c>
      <c r="I690">
        <v>0.27684477918577843</v>
      </c>
      <c r="J690" s="121" t="s">
        <v>361</v>
      </c>
      <c r="K690" t="s">
        <v>50</v>
      </c>
      <c r="L690" t="s">
        <v>209</v>
      </c>
      <c r="M690" t="s">
        <v>362</v>
      </c>
      <c r="N690" t="s">
        <v>363</v>
      </c>
      <c r="O690" t="s">
        <v>108</v>
      </c>
      <c r="P690" t="s">
        <v>56</v>
      </c>
    </row>
    <row r="691" spans="1:16" outlineLevel="2" x14ac:dyDescent="0.3">
      <c r="A691">
        <v>24031</v>
      </c>
      <c r="B691" t="s">
        <v>16</v>
      </c>
      <c r="C691">
        <v>11.534179999999999</v>
      </c>
      <c r="D691">
        <v>11.534179999988501</v>
      </c>
      <c r="E691">
        <v>4.3117001370229502E-2</v>
      </c>
      <c r="F691">
        <v>13.420139263110901</v>
      </c>
      <c r="G691">
        <v>5.0167082791910678E-2</v>
      </c>
      <c r="H691">
        <v>13.3532549847256</v>
      </c>
      <c r="I691">
        <v>4.9917056390138846E-2</v>
      </c>
      <c r="J691" s="121" t="s">
        <v>233</v>
      </c>
      <c r="K691" t="s">
        <v>67</v>
      </c>
      <c r="L691" t="s">
        <v>68</v>
      </c>
      <c r="M691" t="s">
        <v>228</v>
      </c>
      <c r="N691" t="s">
        <v>229</v>
      </c>
      <c r="O691" t="s">
        <v>234</v>
      </c>
      <c r="P691" t="s">
        <v>56</v>
      </c>
    </row>
    <row r="692" spans="1:16" outlineLevel="2" x14ac:dyDescent="0.3">
      <c r="A692">
        <v>24031</v>
      </c>
      <c r="B692" t="s">
        <v>16</v>
      </c>
      <c r="C692">
        <v>0.86398399999999997</v>
      </c>
      <c r="D692">
        <v>0.863983999999133</v>
      </c>
      <c r="E692">
        <v>3.2297397224472302E-3</v>
      </c>
      <c r="F692">
        <v>1.00525443517438</v>
      </c>
      <c r="G692">
        <v>3.7578360021160197E-3</v>
      </c>
      <c r="H692">
        <v>1.0002443740884199</v>
      </c>
      <c r="I692">
        <v>3.7391074223029346E-3</v>
      </c>
      <c r="J692" s="121" t="s">
        <v>231</v>
      </c>
      <c r="K692" t="s">
        <v>67</v>
      </c>
      <c r="L692" t="s">
        <v>68</v>
      </c>
      <c r="M692" t="s">
        <v>228</v>
      </c>
      <c r="N692" t="s">
        <v>229</v>
      </c>
      <c r="O692" t="s">
        <v>232</v>
      </c>
      <c r="P692" t="s">
        <v>56</v>
      </c>
    </row>
    <row r="693" spans="1:16" outlineLevel="2" x14ac:dyDescent="0.3">
      <c r="A693">
        <v>24031</v>
      </c>
      <c r="B693" t="s">
        <v>16</v>
      </c>
      <c r="C693">
        <v>8.2485000000000003E-2</v>
      </c>
      <c r="D693" t="s">
        <v>2147</v>
      </c>
      <c r="E693" t="s">
        <v>2147</v>
      </c>
      <c r="F693">
        <v>0.100020629096505</v>
      </c>
      <c r="G693" t="s">
        <v>2148</v>
      </c>
      <c r="H693">
        <v>0.11300445000000001</v>
      </c>
      <c r="I693" t="s">
        <v>2148</v>
      </c>
      <c r="J693" s="121" t="s">
        <v>2073</v>
      </c>
      <c r="K693" t="s">
        <v>50</v>
      </c>
      <c r="L693" t="s">
        <v>50</v>
      </c>
      <c r="M693" t="s">
        <v>2729</v>
      </c>
      <c r="N693" t="s">
        <v>2738</v>
      </c>
      <c r="O693" t="s">
        <v>2766</v>
      </c>
      <c r="P693" t="s">
        <v>56</v>
      </c>
    </row>
    <row r="694" spans="1:16" outlineLevel="2" x14ac:dyDescent="0.3">
      <c r="A694">
        <v>24031</v>
      </c>
      <c r="B694" t="s">
        <v>16</v>
      </c>
      <c r="C694">
        <v>8.4129729999999991</v>
      </c>
      <c r="D694">
        <v>8.4129729999915899</v>
      </c>
      <c r="E694">
        <v>3.1449324387923999E-2</v>
      </c>
      <c r="F694">
        <v>9.7885822205645905</v>
      </c>
      <c r="G694">
        <v>3.6591618391347384E-2</v>
      </c>
      <c r="H694">
        <v>9.7397971636138507</v>
      </c>
      <c r="I694">
        <v>3.6409250388819772E-2</v>
      </c>
      <c r="J694" s="121" t="s">
        <v>227</v>
      </c>
      <c r="K694" t="s">
        <v>67</v>
      </c>
      <c r="L694" t="s">
        <v>68</v>
      </c>
      <c r="M694" t="s">
        <v>228</v>
      </c>
      <c r="N694" t="s">
        <v>229</v>
      </c>
      <c r="O694" t="s">
        <v>230</v>
      </c>
      <c r="P694" t="s">
        <v>56</v>
      </c>
    </row>
    <row r="695" spans="1:16" outlineLevel="2" x14ac:dyDescent="0.3">
      <c r="A695">
        <v>24031</v>
      </c>
      <c r="B695" t="s">
        <v>16</v>
      </c>
      <c r="C695">
        <v>2.0194648000000002</v>
      </c>
      <c r="D695">
        <v>2.0194642719979701</v>
      </c>
      <c r="E695">
        <v>7.78617934639746E-3</v>
      </c>
      <c r="F695">
        <v>1.8807270765135999</v>
      </c>
      <c r="G695">
        <v>7.2512688253072435E-3</v>
      </c>
      <c r="H695">
        <v>1.7973232020800001</v>
      </c>
      <c r="I695">
        <v>6.9296996183007059E-3</v>
      </c>
      <c r="J695" s="121" t="s">
        <v>242</v>
      </c>
      <c r="K695" t="s">
        <v>243</v>
      </c>
      <c r="L695" t="s">
        <v>68</v>
      </c>
      <c r="M695" t="s">
        <v>244</v>
      </c>
      <c r="N695" t="s">
        <v>245</v>
      </c>
      <c r="O695" t="s">
        <v>246</v>
      </c>
      <c r="P695" t="s">
        <v>56</v>
      </c>
    </row>
    <row r="696" spans="1:16" outlineLevel="2" x14ac:dyDescent="0.3">
      <c r="A696">
        <v>24031</v>
      </c>
      <c r="B696" t="s">
        <v>16</v>
      </c>
      <c r="C696">
        <v>0.10858464</v>
      </c>
      <c r="D696">
        <v>0.108584674399891</v>
      </c>
      <c r="E696">
        <v>3.1963325490164102E-4</v>
      </c>
      <c r="F696">
        <v>0.1085846744</v>
      </c>
      <c r="G696">
        <v>3.1963325490196189E-4</v>
      </c>
      <c r="H696">
        <v>0.1085846744</v>
      </c>
      <c r="I696">
        <v>3.1963325490196189E-4</v>
      </c>
      <c r="J696" s="121" t="s">
        <v>258</v>
      </c>
      <c r="K696" t="s">
        <v>243</v>
      </c>
      <c r="L696" t="s">
        <v>68</v>
      </c>
      <c r="M696" t="s">
        <v>244</v>
      </c>
      <c r="N696" t="s">
        <v>259</v>
      </c>
      <c r="O696" t="s">
        <v>260</v>
      </c>
      <c r="P696" t="s">
        <v>56</v>
      </c>
    </row>
    <row r="697" spans="1:16" outlineLevel="2" x14ac:dyDescent="0.3">
      <c r="A697">
        <v>24031</v>
      </c>
      <c r="B697" t="s">
        <v>16</v>
      </c>
      <c r="C697">
        <v>0.48109000000000002</v>
      </c>
      <c r="D697">
        <v>0.48109015199951899</v>
      </c>
      <c r="E697">
        <v>1.5283941960768999E-3</v>
      </c>
      <c r="F697">
        <v>0.48109015199999999</v>
      </c>
      <c r="G697">
        <v>1.528394196078428E-3</v>
      </c>
      <c r="H697">
        <v>0.48109015199999999</v>
      </c>
      <c r="I697">
        <v>1.528394196078428E-3</v>
      </c>
      <c r="J697" s="121" t="s">
        <v>253</v>
      </c>
      <c r="K697" t="s">
        <v>243</v>
      </c>
      <c r="L697" t="s">
        <v>68</v>
      </c>
      <c r="M697" t="s">
        <v>244</v>
      </c>
      <c r="N697" t="s">
        <v>254</v>
      </c>
      <c r="O697" t="s">
        <v>255</v>
      </c>
      <c r="P697" t="s">
        <v>56</v>
      </c>
    </row>
    <row r="698" spans="1:16" outlineLevel="2" x14ac:dyDescent="0.3">
      <c r="A698">
        <v>24031</v>
      </c>
      <c r="B698" t="s">
        <v>16</v>
      </c>
      <c r="C698">
        <v>2.5338190000000001E-3</v>
      </c>
      <c r="D698">
        <v>2.5338197999974698E-3</v>
      </c>
      <c r="E698">
        <v>8.0497921568547303E-6</v>
      </c>
      <c r="F698">
        <v>2.5338197999999999E-3</v>
      </c>
      <c r="G698">
        <v>8.0497921568627686E-6</v>
      </c>
      <c r="H698">
        <v>2.5338197999999999E-3</v>
      </c>
      <c r="I698">
        <v>8.0497921568627686E-6</v>
      </c>
      <c r="J698" s="121" t="s">
        <v>256</v>
      </c>
      <c r="K698" t="s">
        <v>243</v>
      </c>
      <c r="L698" t="s">
        <v>68</v>
      </c>
      <c r="M698" t="s">
        <v>244</v>
      </c>
      <c r="N698" t="s">
        <v>257</v>
      </c>
      <c r="O698" t="s">
        <v>255</v>
      </c>
      <c r="P698" t="s">
        <v>56</v>
      </c>
    </row>
    <row r="699" spans="1:16" outlineLevel="2" x14ac:dyDescent="0.3">
      <c r="A699">
        <v>24031</v>
      </c>
      <c r="B699" t="s">
        <v>16</v>
      </c>
      <c r="C699">
        <v>0.20873464</v>
      </c>
      <c r="D699">
        <v>0.20873475279979101</v>
      </c>
      <c r="E699">
        <v>7.9338771241750595E-4</v>
      </c>
      <c r="F699">
        <v>0.20677264612367999</v>
      </c>
      <c r="G699">
        <v>7.8592986792156826E-4</v>
      </c>
      <c r="H699">
        <v>0.20558285803272</v>
      </c>
      <c r="I699">
        <v>7.8140755796078393E-4</v>
      </c>
      <c r="J699" s="121" t="s">
        <v>247</v>
      </c>
      <c r="K699" t="s">
        <v>243</v>
      </c>
      <c r="L699" t="s">
        <v>68</v>
      </c>
      <c r="M699" t="s">
        <v>244</v>
      </c>
      <c r="N699" t="s">
        <v>248</v>
      </c>
      <c r="O699" t="s">
        <v>246</v>
      </c>
      <c r="P699" t="s">
        <v>56</v>
      </c>
    </row>
    <row r="700" spans="1:16" outlineLevel="2" x14ac:dyDescent="0.3">
      <c r="A700">
        <v>24031</v>
      </c>
      <c r="B700" t="s">
        <v>16</v>
      </c>
      <c r="C700">
        <v>0.23535320000000001</v>
      </c>
      <c r="D700">
        <v>0.23535319679976399</v>
      </c>
      <c r="E700">
        <v>1.1461631895413301E-3</v>
      </c>
      <c r="F700">
        <v>0.25754700325823998</v>
      </c>
      <c r="G700">
        <v>1.2542463783163352E-3</v>
      </c>
      <c r="H700">
        <v>0.27086799419711999</v>
      </c>
      <c r="I700">
        <v>1.3191192148444394E-3</v>
      </c>
      <c r="J700" s="121" t="s">
        <v>263</v>
      </c>
      <c r="K700" t="s">
        <v>243</v>
      </c>
      <c r="L700" t="s">
        <v>68</v>
      </c>
      <c r="M700" t="s">
        <v>244</v>
      </c>
      <c r="N700" t="s">
        <v>264</v>
      </c>
      <c r="O700" t="s">
        <v>265</v>
      </c>
      <c r="P700" t="s">
        <v>56</v>
      </c>
    </row>
    <row r="701" spans="1:16" outlineLevel="2" x14ac:dyDescent="0.3">
      <c r="A701">
        <v>24031</v>
      </c>
      <c r="B701" t="s">
        <v>16</v>
      </c>
      <c r="C701">
        <v>3.0284891140000001</v>
      </c>
      <c r="D701">
        <v>3.0284907505969598</v>
      </c>
      <c r="E701">
        <v>1.1511103524824999E-2</v>
      </c>
      <c r="F701">
        <v>3.0284907506000001</v>
      </c>
      <c r="G701">
        <v>1.1511103524836556E-2</v>
      </c>
      <c r="H701">
        <v>3.0284907506000001</v>
      </c>
      <c r="I701">
        <v>1.1511103524836556E-2</v>
      </c>
      <c r="J701" s="121" t="s">
        <v>251</v>
      </c>
      <c r="K701" t="s">
        <v>243</v>
      </c>
      <c r="L701" t="s">
        <v>68</v>
      </c>
      <c r="M701" t="s">
        <v>244</v>
      </c>
      <c r="N701" t="s">
        <v>252</v>
      </c>
      <c r="O701" t="s">
        <v>246</v>
      </c>
      <c r="P701" t="s">
        <v>56</v>
      </c>
    </row>
    <row r="702" spans="1:16" outlineLevel="2" x14ac:dyDescent="0.3">
      <c r="A702">
        <v>24031</v>
      </c>
      <c r="B702" t="s">
        <v>16</v>
      </c>
      <c r="C702">
        <v>0.21317891999999999</v>
      </c>
      <c r="D702">
        <v>0.213179035099786</v>
      </c>
      <c r="E702">
        <v>8.1028015097957999E-4</v>
      </c>
      <c r="F702">
        <v>0.2131790351</v>
      </c>
      <c r="G702">
        <v>8.1028015098039336E-4</v>
      </c>
      <c r="H702">
        <v>0.2131790351</v>
      </c>
      <c r="I702">
        <v>8.1028015098039336E-4</v>
      </c>
      <c r="J702" s="121" t="s">
        <v>261</v>
      </c>
      <c r="K702" t="s">
        <v>243</v>
      </c>
      <c r="L702" t="s">
        <v>68</v>
      </c>
      <c r="M702" t="s">
        <v>244</v>
      </c>
      <c r="N702" t="s">
        <v>262</v>
      </c>
      <c r="O702" t="s">
        <v>74</v>
      </c>
      <c r="P702" t="s">
        <v>56</v>
      </c>
    </row>
    <row r="703" spans="1:16" outlineLevel="2" x14ac:dyDescent="0.3">
      <c r="A703">
        <v>24031</v>
      </c>
      <c r="B703" t="s">
        <v>16</v>
      </c>
      <c r="C703">
        <v>1.5079271999999999</v>
      </c>
      <c r="D703">
        <v>1.5079280148984799</v>
      </c>
      <c r="E703">
        <v>5.7315398712360901E-3</v>
      </c>
      <c r="F703">
        <v>1.5079280149000001</v>
      </c>
      <c r="G703">
        <v>5.7315398712418676E-3</v>
      </c>
      <c r="H703">
        <v>1.5079280149000001</v>
      </c>
      <c r="I703">
        <v>5.7315398712418676E-3</v>
      </c>
      <c r="J703" s="121" t="s">
        <v>249</v>
      </c>
      <c r="K703" t="s">
        <v>243</v>
      </c>
      <c r="L703" t="s">
        <v>68</v>
      </c>
      <c r="M703" t="s">
        <v>244</v>
      </c>
      <c r="N703" t="s">
        <v>250</v>
      </c>
      <c r="O703" t="s">
        <v>246</v>
      </c>
      <c r="P703" t="s">
        <v>56</v>
      </c>
    </row>
    <row r="704" spans="1:16" outlineLevel="2" x14ac:dyDescent="0.3">
      <c r="A704">
        <v>24031</v>
      </c>
      <c r="B704" t="s">
        <v>16</v>
      </c>
      <c r="C704">
        <v>207.25</v>
      </c>
      <c r="E704">
        <v>0.6359452054794521</v>
      </c>
      <c r="F704">
        <v>207.25</v>
      </c>
      <c r="G704">
        <v>0.6359452054794521</v>
      </c>
      <c r="H704">
        <v>207.25</v>
      </c>
      <c r="I704">
        <v>0.6359452054794521</v>
      </c>
      <c r="J704" s="121">
        <v>2440000000</v>
      </c>
      <c r="K704" t="s">
        <v>1245</v>
      </c>
      <c r="L704" t="s">
        <v>101</v>
      </c>
      <c r="M704" t="s">
        <v>2871</v>
      </c>
      <c r="N704" t="s">
        <v>108</v>
      </c>
      <c r="O704" t="s">
        <v>2872</v>
      </c>
      <c r="P704" t="s">
        <v>56</v>
      </c>
    </row>
    <row r="705" spans="1:16" outlineLevel="2" x14ac:dyDescent="0.3">
      <c r="A705">
        <v>24031</v>
      </c>
      <c r="B705" t="s">
        <v>16</v>
      </c>
      <c r="C705">
        <v>7.0289999999999997E-3</v>
      </c>
      <c r="E705">
        <v>2.2528846153846153E-5</v>
      </c>
      <c r="F705">
        <v>7.0289999999999997E-3</v>
      </c>
      <c r="G705">
        <v>2.2528846153846153E-5</v>
      </c>
      <c r="H705">
        <v>7.0289999999999997E-3</v>
      </c>
      <c r="I705">
        <v>2.2528846153846153E-5</v>
      </c>
      <c r="J705" s="121">
        <v>2102007000</v>
      </c>
      <c r="K705" t="s">
        <v>1246</v>
      </c>
      <c r="L705" t="s">
        <v>155</v>
      </c>
      <c r="M705" t="s">
        <v>36</v>
      </c>
      <c r="N705" t="s">
        <v>2878</v>
      </c>
      <c r="O705" t="s">
        <v>2879</v>
      </c>
      <c r="P705" t="s">
        <v>56</v>
      </c>
    </row>
    <row r="706" spans="1:16" outlineLevel="2" x14ac:dyDescent="0.3">
      <c r="A706">
        <v>24031</v>
      </c>
      <c r="B706" t="s">
        <v>16</v>
      </c>
      <c r="C706">
        <v>4.0054135070000001</v>
      </c>
      <c r="E706">
        <v>1.283786380448718E-2</v>
      </c>
      <c r="F706">
        <v>4.0054135070000001</v>
      </c>
      <c r="G706">
        <v>1.283786380448718E-2</v>
      </c>
      <c r="H706">
        <v>4.0054135070000001</v>
      </c>
      <c r="I706">
        <v>1.283786380448718E-2</v>
      </c>
      <c r="J706" s="121">
        <v>2102006000</v>
      </c>
      <c r="K706" t="s">
        <v>1247</v>
      </c>
      <c r="L706" t="s">
        <v>155</v>
      </c>
      <c r="M706" t="s">
        <v>36</v>
      </c>
      <c r="N706" t="s">
        <v>33</v>
      </c>
      <c r="O706" t="s">
        <v>2879</v>
      </c>
      <c r="P706" t="s">
        <v>56</v>
      </c>
    </row>
    <row r="707" spans="1:16" outlineLevel="2" x14ac:dyDescent="0.3">
      <c r="A707">
        <v>24031</v>
      </c>
      <c r="B707" t="s">
        <v>16</v>
      </c>
      <c r="C707">
        <v>2.4277939357360119E-2</v>
      </c>
      <c r="E707">
        <v>7.781390819666705E-5</v>
      </c>
      <c r="F707">
        <v>2.4277939357360119E-2</v>
      </c>
      <c r="G707">
        <v>7.781390819666705E-5</v>
      </c>
      <c r="H707">
        <v>2.4277939357360119E-2</v>
      </c>
      <c r="I707">
        <v>7.781390819666705E-5</v>
      </c>
      <c r="J707" s="121">
        <v>2103005000</v>
      </c>
      <c r="K707" t="s">
        <v>1248</v>
      </c>
      <c r="L707" t="s">
        <v>155</v>
      </c>
      <c r="M707" t="s">
        <v>2896</v>
      </c>
      <c r="N707" t="s">
        <v>2897</v>
      </c>
      <c r="P707" t="s">
        <v>56</v>
      </c>
    </row>
    <row r="708" spans="1:16" outlineLevel="2" x14ac:dyDescent="0.3">
      <c r="A708">
        <v>24031</v>
      </c>
      <c r="B708" t="s">
        <v>16</v>
      </c>
      <c r="C708">
        <v>1.1851851396210782E-3</v>
      </c>
      <c r="E708">
        <v>3.7986703192983277E-6</v>
      </c>
      <c r="F708">
        <v>1.1851851396210782E-3</v>
      </c>
      <c r="G708">
        <v>3.7986703192983277E-6</v>
      </c>
      <c r="H708">
        <v>1.1851851396210782E-3</v>
      </c>
      <c r="I708">
        <v>3.7986703192983277E-6</v>
      </c>
      <c r="J708" s="121">
        <v>2102005000</v>
      </c>
      <c r="K708" t="s">
        <v>1249</v>
      </c>
      <c r="L708" t="s">
        <v>36</v>
      </c>
      <c r="M708" t="s">
        <v>2897</v>
      </c>
      <c r="N708" t="s">
        <v>2908</v>
      </c>
      <c r="O708" t="s">
        <v>2909</v>
      </c>
      <c r="P708" t="s">
        <v>56</v>
      </c>
    </row>
    <row r="709" spans="1:16" outlineLevel="2" x14ac:dyDescent="0.3">
      <c r="A709">
        <v>24031</v>
      </c>
      <c r="B709" t="s">
        <v>16</v>
      </c>
      <c r="C709">
        <v>56.1</v>
      </c>
      <c r="E709">
        <v>0.21576923076923077</v>
      </c>
      <c r="F709">
        <v>56.1</v>
      </c>
      <c r="G709">
        <v>0.21576923076923077</v>
      </c>
      <c r="H709">
        <v>56.1</v>
      </c>
      <c r="I709">
        <v>0.21576923076923077</v>
      </c>
      <c r="J709" s="121">
        <v>2302050000</v>
      </c>
      <c r="K709" t="s">
        <v>1250</v>
      </c>
      <c r="L709" t="s">
        <v>37</v>
      </c>
      <c r="M709" t="s">
        <v>2920</v>
      </c>
      <c r="N709" t="s">
        <v>2921</v>
      </c>
      <c r="P709" t="s">
        <v>56</v>
      </c>
    </row>
    <row r="710" spans="1:16" outlineLevel="2" x14ac:dyDescent="0.3">
      <c r="A710">
        <v>24031</v>
      </c>
      <c r="B710" t="s">
        <v>16</v>
      </c>
      <c r="C710">
        <v>0.50253199500000012</v>
      </c>
      <c r="E710">
        <v>1.9328153653846158E-3</v>
      </c>
      <c r="F710">
        <v>0.50253199500000012</v>
      </c>
      <c r="G710">
        <v>1.9328153653846158E-3</v>
      </c>
      <c r="H710">
        <v>0.50253199500000012</v>
      </c>
      <c r="I710">
        <v>1.9328153653846158E-3</v>
      </c>
      <c r="J710" s="121">
        <v>2302070001</v>
      </c>
      <c r="K710" t="s">
        <v>1251</v>
      </c>
      <c r="L710" t="s">
        <v>37</v>
      </c>
      <c r="M710" t="s">
        <v>2920</v>
      </c>
      <c r="N710" t="s">
        <v>2926</v>
      </c>
      <c r="O710" t="s">
        <v>2927</v>
      </c>
      <c r="P710" t="s">
        <v>56</v>
      </c>
    </row>
    <row r="711" spans="1:16" outlineLevel="2" x14ac:dyDescent="0.3">
      <c r="A711">
        <v>24031</v>
      </c>
      <c r="B711" t="s">
        <v>16</v>
      </c>
      <c r="C711">
        <v>6.6654557876676193E-3</v>
      </c>
      <c r="E711">
        <v>2.1363640345088523E-5</v>
      </c>
      <c r="F711">
        <v>6.6654557876676193E-3</v>
      </c>
      <c r="G711">
        <v>2.1363640345088523E-5</v>
      </c>
      <c r="H711">
        <v>6.6654557876676193E-3</v>
      </c>
      <c r="I711">
        <v>2.1363640345088523E-5</v>
      </c>
      <c r="J711" s="121">
        <v>2102004001</v>
      </c>
      <c r="K711" t="s">
        <v>1252</v>
      </c>
      <c r="L711" t="s">
        <v>155</v>
      </c>
      <c r="M711" t="s">
        <v>36</v>
      </c>
      <c r="N711" t="s">
        <v>29</v>
      </c>
      <c r="O711" t="s">
        <v>328</v>
      </c>
      <c r="P711" t="s">
        <v>56</v>
      </c>
    </row>
    <row r="712" spans="1:16" outlineLevel="2" x14ac:dyDescent="0.3">
      <c r="A712">
        <v>24031</v>
      </c>
      <c r="B712" t="s">
        <v>16</v>
      </c>
      <c r="C712">
        <v>0.93316381027346662</v>
      </c>
      <c r="E712">
        <v>2.9909096483123928E-3</v>
      </c>
      <c r="F712">
        <v>0.93316381027346662</v>
      </c>
      <c r="G712">
        <v>2.9909096483123928E-3</v>
      </c>
      <c r="H712">
        <v>0.93316381027346662</v>
      </c>
      <c r="I712">
        <v>2.9909096483123928E-3</v>
      </c>
      <c r="J712" s="121">
        <v>2102004002</v>
      </c>
      <c r="K712" t="s">
        <v>1252</v>
      </c>
      <c r="L712" t="s">
        <v>155</v>
      </c>
      <c r="M712" t="s">
        <v>36</v>
      </c>
      <c r="N712" t="s">
        <v>29</v>
      </c>
      <c r="O712" t="s">
        <v>2938</v>
      </c>
      <c r="P712" t="s">
        <v>56</v>
      </c>
    </row>
    <row r="713" spans="1:16" outlineLevel="2" x14ac:dyDescent="0.3">
      <c r="A713">
        <v>24031</v>
      </c>
      <c r="B713" t="s">
        <v>16</v>
      </c>
      <c r="C713">
        <v>12.18</v>
      </c>
      <c r="E713">
        <v>3.3369863013698632E-2</v>
      </c>
      <c r="F713">
        <v>12.18</v>
      </c>
      <c r="G713">
        <v>3.3369863013698632E-2</v>
      </c>
      <c r="H713">
        <v>12.18</v>
      </c>
      <c r="I713">
        <v>3.3369863013698632E-2</v>
      </c>
      <c r="J713" s="121">
        <v>2660000000</v>
      </c>
      <c r="K713" t="s">
        <v>1253</v>
      </c>
      <c r="L713" t="s">
        <v>209</v>
      </c>
      <c r="M713" t="s">
        <v>2954</v>
      </c>
      <c r="N713" t="s">
        <v>2954</v>
      </c>
      <c r="O713" t="s">
        <v>2955</v>
      </c>
      <c r="P713" t="s">
        <v>56</v>
      </c>
    </row>
    <row r="714" spans="1:16" outlineLevel="2" x14ac:dyDescent="0.3">
      <c r="A714">
        <v>24031</v>
      </c>
      <c r="B714" t="s">
        <v>16</v>
      </c>
      <c r="C714">
        <v>0.23791000000000001</v>
      </c>
      <c r="E714">
        <v>7.6253205128205132E-4</v>
      </c>
      <c r="F714">
        <v>0.23791000000000001</v>
      </c>
      <c r="G714">
        <v>7.6253205128205132E-4</v>
      </c>
      <c r="H714">
        <v>0.23791000000000001</v>
      </c>
      <c r="I714">
        <v>7.6253205128205132E-4</v>
      </c>
      <c r="J714" s="121">
        <v>2830000000</v>
      </c>
      <c r="K714" t="s">
        <v>1254</v>
      </c>
      <c r="L714" t="s">
        <v>68</v>
      </c>
      <c r="M714" t="s">
        <v>2961</v>
      </c>
      <c r="N714" t="s">
        <v>2961</v>
      </c>
      <c r="P714" t="s">
        <v>56</v>
      </c>
    </row>
    <row r="715" spans="1:16" outlineLevel="2" x14ac:dyDescent="0.3">
      <c r="A715">
        <v>24031</v>
      </c>
      <c r="B715" t="s">
        <v>16</v>
      </c>
      <c r="C715">
        <v>47.333477999999999</v>
      </c>
      <c r="E715">
        <v>0.10374460931506849</v>
      </c>
      <c r="F715">
        <v>47.333477999999999</v>
      </c>
      <c r="G715">
        <v>0.10374460931506849</v>
      </c>
      <c r="H715">
        <v>47.333477999999999</v>
      </c>
      <c r="I715">
        <v>0.10374460931506849</v>
      </c>
      <c r="J715" s="121">
        <v>2810030000</v>
      </c>
      <c r="K715" t="s">
        <v>1255</v>
      </c>
      <c r="L715" t="s">
        <v>68</v>
      </c>
      <c r="M715" t="s">
        <v>69</v>
      </c>
      <c r="N715" t="s">
        <v>1255</v>
      </c>
      <c r="O715" t="s">
        <v>2967</v>
      </c>
      <c r="P715" t="s">
        <v>56</v>
      </c>
    </row>
    <row r="716" spans="1:16" outlineLevel="2" x14ac:dyDescent="0.3">
      <c r="A716">
        <v>24031</v>
      </c>
      <c r="B716" t="s">
        <v>16</v>
      </c>
      <c r="C716">
        <v>1.0637774</v>
      </c>
      <c r="E716">
        <v>2.9144586301369864E-3</v>
      </c>
      <c r="F716">
        <v>1.0637774</v>
      </c>
      <c r="G716">
        <v>2.9144586301369864E-3</v>
      </c>
      <c r="H716">
        <v>1.0637774</v>
      </c>
      <c r="I716">
        <v>2.9144586301369864E-3</v>
      </c>
      <c r="J716" s="121">
        <v>2810050000</v>
      </c>
      <c r="K716" t="s">
        <v>1256</v>
      </c>
      <c r="L716" t="s">
        <v>68</v>
      </c>
      <c r="M716" t="s">
        <v>69</v>
      </c>
      <c r="N716" t="s">
        <v>2978</v>
      </c>
      <c r="O716" t="s">
        <v>2967</v>
      </c>
      <c r="P716" t="s">
        <v>56</v>
      </c>
    </row>
    <row r="717" spans="1:16" outlineLevel="2" x14ac:dyDescent="0.3">
      <c r="A717">
        <v>24031</v>
      </c>
      <c r="B717" t="s">
        <v>16</v>
      </c>
      <c r="C717">
        <v>8.5088758727915201E-2</v>
      </c>
      <c r="E717">
        <v>2.3311988692579507E-4</v>
      </c>
      <c r="F717">
        <v>8.5088758727915201E-2</v>
      </c>
      <c r="G717">
        <v>2.3311988692579507E-4</v>
      </c>
      <c r="H717">
        <v>8.5088758727915201E-2</v>
      </c>
      <c r="I717">
        <v>2.3311988692579507E-4</v>
      </c>
      <c r="J717" s="121">
        <v>2302070005</v>
      </c>
      <c r="K717" t="s">
        <v>1257</v>
      </c>
      <c r="L717" t="s">
        <v>37</v>
      </c>
      <c r="M717" t="s">
        <v>2920</v>
      </c>
      <c r="N717" t="s">
        <v>2926</v>
      </c>
      <c r="O717" t="s">
        <v>1257</v>
      </c>
      <c r="P717" t="s">
        <v>56</v>
      </c>
    </row>
    <row r="718" spans="1:16" outlineLevel="2" x14ac:dyDescent="0.3">
      <c r="A718">
        <v>24031</v>
      </c>
      <c r="B718" t="s">
        <v>16</v>
      </c>
      <c r="C718">
        <v>41.817799999999998</v>
      </c>
      <c r="E718">
        <v>0.11456931506849315</v>
      </c>
      <c r="F718">
        <v>41.817799999999998</v>
      </c>
      <c r="G718">
        <v>0.11456931506849315</v>
      </c>
      <c r="H718">
        <v>41.817799999999998</v>
      </c>
      <c r="I718">
        <v>0.11456931506849315</v>
      </c>
      <c r="J718" s="121">
        <v>2620030000</v>
      </c>
      <c r="K718" t="s">
        <v>1282</v>
      </c>
      <c r="L718" t="s">
        <v>209</v>
      </c>
      <c r="M718" t="s">
        <v>1282</v>
      </c>
      <c r="N718" t="s">
        <v>2994</v>
      </c>
      <c r="P718" t="s">
        <v>56</v>
      </c>
    </row>
    <row r="719" spans="1:16" outlineLevel="2" x14ac:dyDescent="0.3">
      <c r="A719">
        <v>24031</v>
      </c>
      <c r="B719" t="s">
        <v>16</v>
      </c>
      <c r="C719">
        <v>1.5549179999999999E-5</v>
      </c>
      <c r="E719">
        <v>7.1765446153846155E-8</v>
      </c>
      <c r="F719">
        <v>1.5549179999999999E-5</v>
      </c>
      <c r="G719">
        <v>7.1765446153846155E-8</v>
      </c>
      <c r="H719">
        <v>1.5549179999999999E-5</v>
      </c>
      <c r="I719">
        <v>7.1765446153846155E-8</v>
      </c>
      <c r="J719" s="121">
        <v>2810060200</v>
      </c>
      <c r="K719" t="s">
        <v>67</v>
      </c>
      <c r="M719" t="s">
        <v>69</v>
      </c>
      <c r="N719" t="s">
        <v>70</v>
      </c>
      <c r="O719" t="s">
        <v>2999</v>
      </c>
      <c r="P719" t="s">
        <v>56</v>
      </c>
    </row>
    <row r="720" spans="1:16" outlineLevel="1" x14ac:dyDescent="0.3">
      <c r="A720" s="3" t="s">
        <v>3026</v>
      </c>
      <c r="C720">
        <f t="shared" ref="C720:I720" si="9">SUBTOTAL(9,C599:C719)</f>
        <v>7916.0875808473847</v>
      </c>
      <c r="D720">
        <f t="shared" si="9"/>
        <v>7508.080014717767</v>
      </c>
      <c r="E720">
        <f t="shared" si="9"/>
        <v>20.738716023443743</v>
      </c>
      <c r="F720">
        <f t="shared" si="9"/>
        <v>8526.0518090474561</v>
      </c>
      <c r="G720">
        <f t="shared" si="9"/>
        <v>22.425237789302408</v>
      </c>
      <c r="H720">
        <f t="shared" si="9"/>
        <v>8865.8676951669695</v>
      </c>
      <c r="I720">
        <f t="shared" si="9"/>
        <v>23.355883391695919</v>
      </c>
    </row>
    <row r="721" spans="1:16" outlineLevel="2" x14ac:dyDescent="0.3">
      <c r="A721">
        <v>24033</v>
      </c>
      <c r="B721" t="s">
        <v>16</v>
      </c>
      <c r="C721">
        <v>0.43415653307888102</v>
      </c>
      <c r="D721">
        <v>0.43409952219961201</v>
      </c>
      <c r="E721">
        <v>1.18278636784622E-3</v>
      </c>
      <c r="F721">
        <v>0.32689699860461002</v>
      </c>
      <c r="G721">
        <v>8.9069278786624555E-4</v>
      </c>
      <c r="H721">
        <v>0.27257074088387601</v>
      </c>
      <c r="I721">
        <v>7.4267060916723821E-4</v>
      </c>
      <c r="J721" s="121" t="s">
        <v>335</v>
      </c>
      <c r="K721" t="s">
        <v>336</v>
      </c>
      <c r="L721" t="s">
        <v>155</v>
      </c>
      <c r="M721" t="s">
        <v>36</v>
      </c>
      <c r="N721" t="s">
        <v>337</v>
      </c>
      <c r="O721" t="s">
        <v>159</v>
      </c>
      <c r="P721" t="s">
        <v>56</v>
      </c>
    </row>
    <row r="722" spans="1:16" outlineLevel="2" x14ac:dyDescent="0.3">
      <c r="A722">
        <v>24033</v>
      </c>
      <c r="B722" t="s">
        <v>16</v>
      </c>
      <c r="C722">
        <v>3.8385491586107101E-2</v>
      </c>
      <c r="D722" t="s">
        <v>2147</v>
      </c>
      <c r="E722" t="s">
        <v>2147</v>
      </c>
      <c r="F722">
        <v>3.8385491586107101E-2</v>
      </c>
      <c r="G722" t="s">
        <v>2148</v>
      </c>
      <c r="H722">
        <v>3.8385491586107101E-2</v>
      </c>
      <c r="I722" t="s">
        <v>2148</v>
      </c>
      <c r="J722" s="121" t="s">
        <v>347</v>
      </c>
      <c r="K722" t="s">
        <v>164</v>
      </c>
      <c r="L722" t="s">
        <v>155</v>
      </c>
      <c r="M722" t="s">
        <v>162</v>
      </c>
      <c r="N722" t="s">
        <v>171</v>
      </c>
      <c r="O722" t="s">
        <v>348</v>
      </c>
      <c r="P722" t="s">
        <v>56</v>
      </c>
    </row>
    <row r="723" spans="1:16" outlineLevel="2" x14ac:dyDescent="0.3">
      <c r="A723">
        <v>24033</v>
      </c>
      <c r="B723" t="s">
        <v>16</v>
      </c>
      <c r="C723">
        <v>9.0241465282693607</v>
      </c>
      <c r="D723" t="s">
        <v>2147</v>
      </c>
      <c r="E723" t="s">
        <v>2147</v>
      </c>
      <c r="F723">
        <v>9.0241465282693607</v>
      </c>
      <c r="G723" t="s">
        <v>2148</v>
      </c>
      <c r="H723">
        <v>9.0241465282693607</v>
      </c>
      <c r="I723" t="s">
        <v>2148</v>
      </c>
      <c r="J723" s="121" t="s">
        <v>349</v>
      </c>
      <c r="K723" t="s">
        <v>164</v>
      </c>
      <c r="L723" t="s">
        <v>155</v>
      </c>
      <c r="M723" t="s">
        <v>162</v>
      </c>
      <c r="N723" t="s">
        <v>171</v>
      </c>
      <c r="O723" t="s">
        <v>350</v>
      </c>
      <c r="P723" t="s">
        <v>56</v>
      </c>
    </row>
    <row r="724" spans="1:16" outlineLevel="2" x14ac:dyDescent="0.3">
      <c r="A724">
        <v>24033</v>
      </c>
      <c r="B724" t="s">
        <v>16</v>
      </c>
      <c r="C724">
        <v>1.27951638620357E-2</v>
      </c>
      <c r="D724" t="s">
        <v>2147</v>
      </c>
      <c r="E724" t="s">
        <v>2147</v>
      </c>
      <c r="F724">
        <v>1.27951638620357E-2</v>
      </c>
      <c r="G724" t="s">
        <v>2148</v>
      </c>
      <c r="H724">
        <v>1.27951638620357E-2</v>
      </c>
      <c r="I724" t="s">
        <v>2148</v>
      </c>
      <c r="J724" s="121" t="s">
        <v>353</v>
      </c>
      <c r="K724" t="s">
        <v>164</v>
      </c>
      <c r="L724" t="s">
        <v>155</v>
      </c>
      <c r="M724" t="s">
        <v>162</v>
      </c>
      <c r="N724" t="s">
        <v>171</v>
      </c>
      <c r="O724" t="s">
        <v>354</v>
      </c>
      <c r="P724" t="s">
        <v>56</v>
      </c>
    </row>
    <row r="725" spans="1:16" outlineLevel="2" x14ac:dyDescent="0.3">
      <c r="A725">
        <v>24033</v>
      </c>
      <c r="B725" t="s">
        <v>16</v>
      </c>
      <c r="C725">
        <v>0.94678742366412405</v>
      </c>
      <c r="D725">
        <v>0.94666309711508401</v>
      </c>
      <c r="E725">
        <v>2.5793629086187501E-3</v>
      </c>
      <c r="F725">
        <v>0.71288105448400796</v>
      </c>
      <c r="G725">
        <v>1.9423794545247129E-3</v>
      </c>
      <c r="H725">
        <v>0.59440899736680597</v>
      </c>
      <c r="I725">
        <v>1.6195798959836413E-3</v>
      </c>
      <c r="J725" s="121" t="s">
        <v>338</v>
      </c>
      <c r="K725" t="s">
        <v>336</v>
      </c>
      <c r="L725" t="s">
        <v>155</v>
      </c>
      <c r="M725" t="s">
        <v>36</v>
      </c>
      <c r="N725" t="s">
        <v>339</v>
      </c>
      <c r="O725" t="s">
        <v>159</v>
      </c>
      <c r="P725" t="s">
        <v>56</v>
      </c>
    </row>
    <row r="726" spans="1:16" outlineLevel="2" x14ac:dyDescent="0.3">
      <c r="A726">
        <v>24033</v>
      </c>
      <c r="B726" t="s">
        <v>16</v>
      </c>
      <c r="C726">
        <v>0.345744</v>
      </c>
      <c r="D726">
        <v>0.34569859893393401</v>
      </c>
      <c r="E726">
        <v>9.4192130903700505E-4</v>
      </c>
      <c r="F726">
        <v>0.37301954129306297</v>
      </c>
      <c r="G726">
        <v>1.0163623911541859E-3</v>
      </c>
      <c r="H726">
        <v>0.38664092583584397</v>
      </c>
      <c r="I726">
        <v>1.0534764332677457E-3</v>
      </c>
      <c r="J726" s="121" t="s">
        <v>341</v>
      </c>
      <c r="K726" t="s">
        <v>342</v>
      </c>
      <c r="L726" t="s">
        <v>155</v>
      </c>
      <c r="M726" t="s">
        <v>36</v>
      </c>
      <c r="N726" t="s">
        <v>171</v>
      </c>
      <c r="O726" t="s">
        <v>159</v>
      </c>
      <c r="P726" t="s">
        <v>56</v>
      </c>
    </row>
    <row r="727" spans="1:16" outlineLevel="2" x14ac:dyDescent="0.3">
      <c r="A727">
        <v>24033</v>
      </c>
      <c r="B727" t="s">
        <v>16</v>
      </c>
      <c r="C727">
        <v>6.2433870000000002E-4</v>
      </c>
      <c r="D727">
        <v>6.2425671551851803E-4</v>
      </c>
      <c r="E727">
        <v>1.70090565732583E-6</v>
      </c>
      <c r="F727">
        <v>5.8388195801750004E-4</v>
      </c>
      <c r="G727">
        <v>1.5908969834269862E-6</v>
      </c>
      <c r="H727">
        <v>6.1911714633480005E-4</v>
      </c>
      <c r="I727">
        <v>1.6869019276366073E-6</v>
      </c>
      <c r="J727" s="121" t="s">
        <v>340</v>
      </c>
      <c r="K727" t="s">
        <v>34</v>
      </c>
      <c r="L727" t="s">
        <v>155</v>
      </c>
      <c r="M727" t="s">
        <v>36</v>
      </c>
      <c r="N727" t="s">
        <v>332</v>
      </c>
      <c r="O727" t="s">
        <v>159</v>
      </c>
      <c r="P727" t="s">
        <v>56</v>
      </c>
    </row>
    <row r="728" spans="1:16" outlineLevel="2" x14ac:dyDescent="0.3">
      <c r="A728">
        <v>24033</v>
      </c>
      <c r="B728" t="s">
        <v>16</v>
      </c>
      <c r="C728">
        <v>0.32838121234362</v>
      </c>
      <c r="D728">
        <v>0.32828587171211898</v>
      </c>
      <c r="E728">
        <v>6.7916485914643998E-4</v>
      </c>
      <c r="F728">
        <v>0.34199144183456398</v>
      </c>
      <c r="G728">
        <v>7.0751923685141379E-4</v>
      </c>
      <c r="H728">
        <v>0.337226260309264</v>
      </c>
      <c r="I728">
        <v>6.9766092701139843E-4</v>
      </c>
      <c r="J728" s="121" t="s">
        <v>327</v>
      </c>
      <c r="K728" t="s">
        <v>28</v>
      </c>
      <c r="L728" t="s">
        <v>155</v>
      </c>
      <c r="M728" t="s">
        <v>35</v>
      </c>
      <c r="N728" t="s">
        <v>29</v>
      </c>
      <c r="O728" t="s">
        <v>328</v>
      </c>
      <c r="P728" t="s">
        <v>56</v>
      </c>
    </row>
    <row r="729" spans="1:16" outlineLevel="2" x14ac:dyDescent="0.3">
      <c r="A729">
        <v>24033</v>
      </c>
      <c r="B729" t="s">
        <v>16</v>
      </c>
      <c r="C729">
        <v>2.1349856046705602</v>
      </c>
      <c r="D729">
        <v>2.1343657431555099</v>
      </c>
      <c r="E729">
        <v>4.4156216707016104E-3</v>
      </c>
      <c r="F729">
        <v>2.2234731397279002</v>
      </c>
      <c r="G729">
        <v>4.5999689657172903E-3</v>
      </c>
      <c r="H729">
        <v>2.1924920921595898</v>
      </c>
      <c r="I729">
        <v>4.5358747093967129E-3</v>
      </c>
      <c r="J729" s="121" t="s">
        <v>329</v>
      </c>
      <c r="K729" t="s">
        <v>28</v>
      </c>
      <c r="L729" t="s">
        <v>155</v>
      </c>
      <c r="M729" t="s">
        <v>35</v>
      </c>
      <c r="N729" t="s">
        <v>29</v>
      </c>
      <c r="O729" t="s">
        <v>330</v>
      </c>
      <c r="P729" t="s">
        <v>56</v>
      </c>
    </row>
    <row r="730" spans="1:16" outlineLevel="2" x14ac:dyDescent="0.3">
      <c r="A730">
        <v>24033</v>
      </c>
      <c r="B730" t="s">
        <v>16</v>
      </c>
      <c r="C730">
        <v>17.330180183236401</v>
      </c>
      <c r="D730">
        <v>17.325148621561802</v>
      </c>
      <c r="E730">
        <v>3.5842639410240899E-2</v>
      </c>
      <c r="F730">
        <v>18.0750353514889</v>
      </c>
      <c r="G730">
        <v>3.7394021175927522E-2</v>
      </c>
      <c r="H730">
        <v>18.240074603453099</v>
      </c>
      <c r="I730">
        <v>3.7735457923507666E-2</v>
      </c>
      <c r="J730" s="121" t="s">
        <v>157</v>
      </c>
      <c r="K730" t="s">
        <v>32</v>
      </c>
      <c r="L730" t="s">
        <v>155</v>
      </c>
      <c r="M730" t="s">
        <v>35</v>
      </c>
      <c r="N730" t="s">
        <v>33</v>
      </c>
      <c r="O730" t="s">
        <v>158</v>
      </c>
      <c r="P730" t="s">
        <v>56</v>
      </c>
    </row>
    <row r="731" spans="1:16" outlineLevel="2" x14ac:dyDescent="0.3">
      <c r="A731">
        <v>24033</v>
      </c>
      <c r="B731" t="s">
        <v>16</v>
      </c>
      <c r="C731">
        <v>0.87011963886742905</v>
      </c>
      <c r="D731">
        <v>0.86986701249072895</v>
      </c>
      <c r="E731">
        <v>1.79959955003019E-3</v>
      </c>
      <c r="F731">
        <v>1.23911831435242</v>
      </c>
      <c r="G731">
        <v>2.5635145705293076E-3</v>
      </c>
      <c r="H731">
        <v>1.3819721676750001</v>
      </c>
      <c r="I731">
        <v>2.8590536891162808E-3</v>
      </c>
      <c r="J731" s="121" t="s">
        <v>154</v>
      </c>
      <c r="K731" t="s">
        <v>30</v>
      </c>
      <c r="L731" t="s">
        <v>155</v>
      </c>
      <c r="M731" t="s">
        <v>35</v>
      </c>
      <c r="N731" t="s">
        <v>31</v>
      </c>
      <c r="O731" t="s">
        <v>156</v>
      </c>
      <c r="P731" t="s">
        <v>56</v>
      </c>
    </row>
    <row r="732" spans="1:16" outlineLevel="2" x14ac:dyDescent="0.3">
      <c r="A732">
        <v>24033</v>
      </c>
      <c r="B732" t="s">
        <v>16</v>
      </c>
      <c r="C732">
        <v>0.91921706389088198</v>
      </c>
      <c r="D732">
        <v>0.91895018280249297</v>
      </c>
      <c r="E732">
        <v>1.9011438665047101E-3</v>
      </c>
      <c r="F732">
        <v>0.91921706389088198</v>
      </c>
      <c r="G732">
        <v>1.9016959958298597E-3</v>
      </c>
      <c r="H732">
        <v>0.91921706389088198</v>
      </c>
      <c r="I732">
        <v>1.9016959958298597E-3</v>
      </c>
      <c r="J732" s="121" t="s">
        <v>333</v>
      </c>
      <c r="K732" t="s">
        <v>334</v>
      </c>
      <c r="L732" t="s">
        <v>155</v>
      </c>
      <c r="M732" t="s">
        <v>35</v>
      </c>
      <c r="N732" t="s">
        <v>171</v>
      </c>
      <c r="O732" t="s">
        <v>159</v>
      </c>
      <c r="P732" t="s">
        <v>56</v>
      </c>
    </row>
    <row r="733" spans="1:16" outlineLevel="2" x14ac:dyDescent="0.3">
      <c r="A733">
        <v>24033</v>
      </c>
      <c r="B733" t="s">
        <v>16</v>
      </c>
      <c r="C733">
        <v>6.7496687999999997E-3</v>
      </c>
      <c r="D733">
        <v>6.7477091334246101E-3</v>
      </c>
      <c r="E733">
        <v>1.39598055172542E-5</v>
      </c>
      <c r="F733">
        <v>4.3158939923076001E-3</v>
      </c>
      <c r="G733">
        <v>8.9288141463089682E-6</v>
      </c>
      <c r="H733">
        <v>3.6019867153845998E-3</v>
      </c>
      <c r="I733">
        <v>7.4518674454158823E-6</v>
      </c>
      <c r="J733" s="121" t="s">
        <v>331</v>
      </c>
      <c r="K733" t="s">
        <v>28</v>
      </c>
      <c r="L733" t="s">
        <v>155</v>
      </c>
      <c r="M733" t="s">
        <v>35</v>
      </c>
      <c r="N733" t="s">
        <v>332</v>
      </c>
      <c r="O733" t="s">
        <v>156</v>
      </c>
      <c r="P733" t="s">
        <v>56</v>
      </c>
    </row>
    <row r="734" spans="1:16" outlineLevel="2" x14ac:dyDescent="0.3">
      <c r="A734">
        <v>24033</v>
      </c>
      <c r="B734" t="s">
        <v>16</v>
      </c>
      <c r="C734">
        <v>2.3772918000000001</v>
      </c>
      <c r="D734">
        <v>2.3772917999972401</v>
      </c>
      <c r="E734">
        <v>2.3880535478036599E-3</v>
      </c>
      <c r="F734">
        <v>1.3411951538848901</v>
      </c>
      <c r="G734">
        <v>1.3472666020787208E-3</v>
      </c>
      <c r="H734">
        <v>1.0404994205226099</v>
      </c>
      <c r="I734">
        <v>1.0452096510279282E-3</v>
      </c>
      <c r="J734" s="121" t="s">
        <v>160</v>
      </c>
      <c r="K734" t="s">
        <v>161</v>
      </c>
      <c r="L734" t="s">
        <v>155</v>
      </c>
      <c r="M734" t="s">
        <v>162</v>
      </c>
      <c r="N734" t="s">
        <v>29</v>
      </c>
      <c r="O734" t="s">
        <v>156</v>
      </c>
      <c r="P734" t="s">
        <v>56</v>
      </c>
    </row>
    <row r="735" spans="1:16" outlineLevel="2" x14ac:dyDescent="0.3">
      <c r="A735">
        <v>24033</v>
      </c>
      <c r="B735" t="s">
        <v>16</v>
      </c>
      <c r="C735">
        <v>40.198073899629897</v>
      </c>
      <c r="D735">
        <v>40.198073899583299</v>
      </c>
      <c r="E735">
        <v>4.03800463161001E-2</v>
      </c>
      <c r="F735">
        <v>38.275065069366001</v>
      </c>
      <c r="G735">
        <v>3.844833222889233E-2</v>
      </c>
      <c r="H735">
        <v>38.032131450369697</v>
      </c>
      <c r="I735">
        <v>3.8204298875172106E-2</v>
      </c>
      <c r="J735" s="121" t="s">
        <v>168</v>
      </c>
      <c r="K735" t="s">
        <v>169</v>
      </c>
      <c r="L735" t="s">
        <v>155</v>
      </c>
      <c r="M735" t="s">
        <v>162</v>
      </c>
      <c r="N735" t="s">
        <v>33</v>
      </c>
      <c r="O735" t="s">
        <v>156</v>
      </c>
      <c r="P735" t="s">
        <v>56</v>
      </c>
    </row>
    <row r="736" spans="1:16" outlineLevel="2" x14ac:dyDescent="0.3">
      <c r="A736">
        <v>24033</v>
      </c>
      <c r="B736" t="s">
        <v>16</v>
      </c>
      <c r="C736">
        <v>1.13177267784766</v>
      </c>
      <c r="D736">
        <v>1.1317726778463399</v>
      </c>
      <c r="E736">
        <v>1.1368960927057199E-3</v>
      </c>
      <c r="F736">
        <v>0.99411204948961696</v>
      </c>
      <c r="G736">
        <v>9.9861228928683132E-4</v>
      </c>
      <c r="H736">
        <v>0.99326761368627103</v>
      </c>
      <c r="I736">
        <v>9.977640308121774E-4</v>
      </c>
      <c r="J736" s="121" t="s">
        <v>166</v>
      </c>
      <c r="K736" t="s">
        <v>167</v>
      </c>
      <c r="L736" t="s">
        <v>155</v>
      </c>
      <c r="M736" t="s">
        <v>162</v>
      </c>
      <c r="N736" t="s">
        <v>31</v>
      </c>
      <c r="O736" t="s">
        <v>156</v>
      </c>
      <c r="P736" t="s">
        <v>56</v>
      </c>
    </row>
    <row r="737" spans="1:16" outlineLevel="2" x14ac:dyDescent="0.3">
      <c r="A737">
        <v>24033</v>
      </c>
      <c r="B737" t="s">
        <v>16</v>
      </c>
      <c r="C737">
        <v>77.946111115704397</v>
      </c>
      <c r="D737">
        <v>77.946111115613704</v>
      </c>
      <c r="E737">
        <v>7.8298964892469902E-2</v>
      </c>
      <c r="F737">
        <v>77.946111115704397</v>
      </c>
      <c r="G737">
        <v>7.829896489256101E-2</v>
      </c>
      <c r="H737">
        <v>77.946111115704397</v>
      </c>
      <c r="I737">
        <v>7.829896489256101E-2</v>
      </c>
      <c r="J737" s="121" t="s">
        <v>170</v>
      </c>
      <c r="K737" t="s">
        <v>164</v>
      </c>
      <c r="L737" t="s">
        <v>155</v>
      </c>
      <c r="M737" t="s">
        <v>162</v>
      </c>
      <c r="N737" t="s">
        <v>171</v>
      </c>
      <c r="O737" t="s">
        <v>172</v>
      </c>
      <c r="P737" t="s">
        <v>56</v>
      </c>
    </row>
    <row r="738" spans="1:16" outlineLevel="2" x14ac:dyDescent="0.3">
      <c r="A738">
        <v>24033</v>
      </c>
      <c r="B738" t="s">
        <v>16</v>
      </c>
      <c r="C738">
        <v>66.858477299616396</v>
      </c>
      <c r="D738">
        <v>66.858477299539004</v>
      </c>
      <c r="E738">
        <v>6.7161138534234499E-2</v>
      </c>
      <c r="F738">
        <v>66.858477299616396</v>
      </c>
      <c r="G738">
        <v>6.7161138534312242E-2</v>
      </c>
      <c r="H738">
        <v>66.858477299616396</v>
      </c>
      <c r="I738">
        <v>6.7161138534312242E-2</v>
      </c>
      <c r="J738" s="121" t="s">
        <v>177</v>
      </c>
      <c r="K738" t="s">
        <v>164</v>
      </c>
      <c r="L738" t="s">
        <v>155</v>
      </c>
      <c r="M738" t="s">
        <v>162</v>
      </c>
      <c r="N738" t="s">
        <v>171</v>
      </c>
      <c r="O738" t="s">
        <v>178</v>
      </c>
      <c r="P738" t="s">
        <v>56</v>
      </c>
    </row>
    <row r="739" spans="1:16" outlineLevel="2" x14ac:dyDescent="0.3">
      <c r="A739">
        <v>24033</v>
      </c>
      <c r="B739" t="s">
        <v>16</v>
      </c>
      <c r="C739">
        <v>20.020922878116</v>
      </c>
      <c r="D739">
        <v>20.020922878092598</v>
      </c>
      <c r="E739">
        <v>2.0111555472234598E-2</v>
      </c>
      <c r="F739">
        <v>20.020922878116</v>
      </c>
      <c r="G739">
        <v>2.0111555472258107E-2</v>
      </c>
      <c r="H739">
        <v>20.020922878116</v>
      </c>
      <c r="I739">
        <v>2.0111555472258107E-2</v>
      </c>
      <c r="J739" s="121" t="s">
        <v>175</v>
      </c>
      <c r="K739" t="s">
        <v>164</v>
      </c>
      <c r="L739" t="s">
        <v>155</v>
      </c>
      <c r="M739" t="s">
        <v>162</v>
      </c>
      <c r="N739" t="s">
        <v>171</v>
      </c>
      <c r="O739" t="s">
        <v>176</v>
      </c>
      <c r="P739" t="s">
        <v>56</v>
      </c>
    </row>
    <row r="740" spans="1:16" outlineLevel="2" x14ac:dyDescent="0.3">
      <c r="A740">
        <v>24033</v>
      </c>
      <c r="B740" t="s">
        <v>16</v>
      </c>
      <c r="C740">
        <v>17.091030420263198</v>
      </c>
      <c r="D740">
        <v>17.091030420243399</v>
      </c>
      <c r="E740">
        <v>1.71683997020179E-2</v>
      </c>
      <c r="F740">
        <v>17.091030420263198</v>
      </c>
      <c r="G740">
        <v>1.7168399702037786E-2</v>
      </c>
      <c r="H740">
        <v>17.091030420263198</v>
      </c>
      <c r="I740">
        <v>1.7168399702037786E-2</v>
      </c>
      <c r="J740" s="121" t="s">
        <v>173</v>
      </c>
      <c r="K740" t="s">
        <v>164</v>
      </c>
      <c r="L740" t="s">
        <v>155</v>
      </c>
      <c r="M740" t="s">
        <v>162</v>
      </c>
      <c r="N740" t="s">
        <v>171</v>
      </c>
      <c r="O740" t="s">
        <v>174</v>
      </c>
      <c r="P740" t="s">
        <v>56</v>
      </c>
    </row>
    <row r="741" spans="1:16" outlineLevel="2" x14ac:dyDescent="0.3">
      <c r="A741">
        <v>24033</v>
      </c>
      <c r="B741" t="s">
        <v>16</v>
      </c>
      <c r="C741">
        <v>102.980504216618</v>
      </c>
      <c r="D741">
        <v>102.98050421649801</v>
      </c>
      <c r="E741">
        <v>0.10344668603538899</v>
      </c>
      <c r="F741">
        <v>102.980504216618</v>
      </c>
      <c r="G741">
        <v>0.10344668603550954</v>
      </c>
      <c r="H741">
        <v>102.980504216618</v>
      </c>
      <c r="I741">
        <v>0.10344668603550954</v>
      </c>
      <c r="J741" s="121" t="s">
        <v>183</v>
      </c>
      <c r="K741" t="s">
        <v>164</v>
      </c>
      <c r="L741" t="s">
        <v>155</v>
      </c>
      <c r="M741" t="s">
        <v>162</v>
      </c>
      <c r="N741" t="s">
        <v>171</v>
      </c>
      <c r="O741" t="s">
        <v>184</v>
      </c>
      <c r="P741" t="s">
        <v>56</v>
      </c>
    </row>
    <row r="742" spans="1:16" outlineLevel="2" x14ac:dyDescent="0.3">
      <c r="A742">
        <v>24033</v>
      </c>
      <c r="B742" t="s">
        <v>16</v>
      </c>
      <c r="C742">
        <v>30.8377320689006</v>
      </c>
      <c r="D742">
        <v>30.837732068864799</v>
      </c>
      <c r="E742">
        <v>3.09773312108159E-2</v>
      </c>
      <c r="F742">
        <v>30.8377320689006</v>
      </c>
      <c r="G742">
        <v>3.0977331210851864E-2</v>
      </c>
      <c r="H742">
        <v>30.8377320689006</v>
      </c>
      <c r="I742">
        <v>3.0977331210851864E-2</v>
      </c>
      <c r="J742" s="121" t="s">
        <v>181</v>
      </c>
      <c r="K742" t="s">
        <v>164</v>
      </c>
      <c r="L742" t="s">
        <v>155</v>
      </c>
      <c r="M742" t="s">
        <v>162</v>
      </c>
      <c r="N742" t="s">
        <v>171</v>
      </c>
      <c r="O742" t="s">
        <v>182</v>
      </c>
      <c r="P742" t="s">
        <v>56</v>
      </c>
    </row>
    <row r="743" spans="1:16" outlineLevel="2" x14ac:dyDescent="0.3">
      <c r="A743">
        <v>24033</v>
      </c>
      <c r="B743" t="s">
        <v>16</v>
      </c>
      <c r="C743">
        <v>26.324891924591501</v>
      </c>
      <c r="D743">
        <v>26.324891924561001</v>
      </c>
      <c r="E743">
        <v>2.64440619178802E-2</v>
      </c>
      <c r="F743">
        <v>26.324891924591501</v>
      </c>
      <c r="G743">
        <v>2.6444061917910835E-2</v>
      </c>
      <c r="H743">
        <v>26.324891924591501</v>
      </c>
      <c r="I743">
        <v>2.6444061917910835E-2</v>
      </c>
      <c r="J743" s="121" t="s">
        <v>179</v>
      </c>
      <c r="K743" t="s">
        <v>164</v>
      </c>
      <c r="L743" t="s">
        <v>155</v>
      </c>
      <c r="M743" t="s">
        <v>162</v>
      </c>
      <c r="N743" t="s">
        <v>171</v>
      </c>
      <c r="O743" t="s">
        <v>180</v>
      </c>
      <c r="P743" t="s">
        <v>56</v>
      </c>
    </row>
    <row r="744" spans="1:16" outlineLevel="2" x14ac:dyDescent="0.3">
      <c r="A744">
        <v>24033</v>
      </c>
      <c r="B744" t="s">
        <v>16</v>
      </c>
      <c r="C744">
        <v>3.2370333180187698</v>
      </c>
      <c r="D744">
        <v>3.2370333180150199</v>
      </c>
      <c r="E744">
        <v>3.2516870244760701E-3</v>
      </c>
      <c r="F744">
        <v>3.2370333180187698</v>
      </c>
      <c r="G744">
        <v>3.2516870244798371E-3</v>
      </c>
      <c r="H744">
        <v>3.2370333180187698</v>
      </c>
      <c r="I744">
        <v>3.2516870244798371E-3</v>
      </c>
      <c r="J744" s="121" t="s">
        <v>357</v>
      </c>
      <c r="K744" t="s">
        <v>164</v>
      </c>
      <c r="L744" t="s">
        <v>155</v>
      </c>
      <c r="M744" t="s">
        <v>162</v>
      </c>
      <c r="N744" t="s">
        <v>171</v>
      </c>
      <c r="O744" t="s">
        <v>358</v>
      </c>
      <c r="P744" t="s">
        <v>56</v>
      </c>
    </row>
    <row r="745" spans="1:16" outlineLevel="2" x14ac:dyDescent="0.3">
      <c r="A745">
        <v>24033</v>
      </c>
      <c r="B745" t="s">
        <v>16</v>
      </c>
      <c r="C745">
        <v>2.5200306734919899</v>
      </c>
      <c r="D745">
        <v>2.5200306734890501</v>
      </c>
      <c r="E745">
        <v>2.5314385850346999E-3</v>
      </c>
      <c r="F745">
        <v>2.5200306734919899</v>
      </c>
      <c r="G745">
        <v>2.5314385850376529E-3</v>
      </c>
      <c r="H745">
        <v>2.5200306734919899</v>
      </c>
      <c r="I745">
        <v>2.5314385850376529E-3</v>
      </c>
      <c r="J745" s="121" t="s">
        <v>345</v>
      </c>
      <c r="K745" t="s">
        <v>164</v>
      </c>
      <c r="L745" t="s">
        <v>155</v>
      </c>
      <c r="M745" t="s">
        <v>162</v>
      </c>
      <c r="N745" t="s">
        <v>171</v>
      </c>
      <c r="O745" t="s">
        <v>346</v>
      </c>
      <c r="P745" t="s">
        <v>56</v>
      </c>
    </row>
    <row r="746" spans="1:16" outlineLevel="2" x14ac:dyDescent="0.3">
      <c r="A746">
        <v>24033</v>
      </c>
      <c r="B746" t="s">
        <v>16</v>
      </c>
      <c r="C746">
        <v>14.1247468229727</v>
      </c>
      <c r="D746">
        <v>14.1247468229563</v>
      </c>
      <c r="E746">
        <v>1.41886880535357E-2</v>
      </c>
      <c r="F746">
        <v>14.1247468229727</v>
      </c>
      <c r="G746">
        <v>1.4188688053552173E-2</v>
      </c>
      <c r="H746">
        <v>14.1247468229727</v>
      </c>
      <c r="I746">
        <v>1.4188688053552173E-2</v>
      </c>
      <c r="J746" s="121" t="s">
        <v>351</v>
      </c>
      <c r="K746" t="s">
        <v>164</v>
      </c>
      <c r="L746" t="s">
        <v>155</v>
      </c>
      <c r="M746" t="s">
        <v>162</v>
      </c>
      <c r="N746" t="s">
        <v>171</v>
      </c>
      <c r="O746" t="s">
        <v>352</v>
      </c>
      <c r="P746" t="s">
        <v>56</v>
      </c>
    </row>
    <row r="747" spans="1:16" outlineLevel="2" x14ac:dyDescent="0.3">
      <c r="A747">
        <v>24033</v>
      </c>
      <c r="B747" t="s">
        <v>16</v>
      </c>
      <c r="C747">
        <v>157.11269999999999</v>
      </c>
      <c r="D747">
        <v>157.11269999981701</v>
      </c>
      <c r="E747">
        <v>0.157823932526925</v>
      </c>
      <c r="F747">
        <v>157.11269999999999</v>
      </c>
      <c r="G747">
        <v>0.1578239325271088</v>
      </c>
      <c r="H747">
        <v>157.11269999999999</v>
      </c>
      <c r="I747">
        <v>0.1578239325271088</v>
      </c>
      <c r="J747" s="121" t="s">
        <v>355</v>
      </c>
      <c r="K747" t="s">
        <v>164</v>
      </c>
      <c r="L747" t="s">
        <v>155</v>
      </c>
      <c r="M747" t="s">
        <v>162</v>
      </c>
      <c r="N747" t="s">
        <v>171</v>
      </c>
      <c r="O747" t="s">
        <v>356</v>
      </c>
      <c r="P747" t="s">
        <v>56</v>
      </c>
    </row>
    <row r="748" spans="1:16" outlineLevel="2" x14ac:dyDescent="0.3">
      <c r="A748">
        <v>24033</v>
      </c>
      <c r="B748" t="s">
        <v>16</v>
      </c>
      <c r="C748">
        <v>17.4571086969937</v>
      </c>
      <c r="D748">
        <v>17.4571086969734</v>
      </c>
      <c r="E748">
        <v>1.7536135176274899E-2</v>
      </c>
      <c r="F748">
        <v>17.4571086969937</v>
      </c>
      <c r="G748">
        <v>1.7536135176295292E-2</v>
      </c>
      <c r="H748">
        <v>17.4571086969937</v>
      </c>
      <c r="I748">
        <v>1.7536135176295292E-2</v>
      </c>
      <c r="J748" s="121" t="s">
        <v>163</v>
      </c>
      <c r="K748" t="s">
        <v>164</v>
      </c>
      <c r="L748" t="s">
        <v>155</v>
      </c>
      <c r="M748" t="s">
        <v>162</v>
      </c>
      <c r="N748" t="s">
        <v>165</v>
      </c>
      <c r="O748" t="s">
        <v>156</v>
      </c>
      <c r="P748" t="s">
        <v>56</v>
      </c>
    </row>
    <row r="749" spans="1:16" outlineLevel="2" x14ac:dyDescent="0.3">
      <c r="A749">
        <v>24033</v>
      </c>
      <c r="B749" t="s">
        <v>16</v>
      </c>
      <c r="C749">
        <v>2.60513866666666E-2</v>
      </c>
      <c r="D749">
        <v>2.6051386666630202E-2</v>
      </c>
      <c r="E749">
        <v>7.0946042120452398E-5</v>
      </c>
      <c r="F749">
        <v>1.4697393710487901E-2</v>
      </c>
      <c r="G749">
        <v>4.0025582000239259E-5</v>
      </c>
      <c r="H749">
        <v>1.1402240452971399E-2</v>
      </c>
      <c r="I749">
        <v>3.1051853085433998E-5</v>
      </c>
      <c r="J749" s="121" t="s">
        <v>343</v>
      </c>
      <c r="K749" t="s">
        <v>161</v>
      </c>
      <c r="L749" t="s">
        <v>155</v>
      </c>
      <c r="M749" t="s">
        <v>162</v>
      </c>
      <c r="N749" t="s">
        <v>332</v>
      </c>
      <c r="O749" t="s">
        <v>344</v>
      </c>
      <c r="P749" t="s">
        <v>56</v>
      </c>
    </row>
    <row r="750" spans="1:16" outlineLevel="2" x14ac:dyDescent="0.3">
      <c r="A750">
        <v>24033</v>
      </c>
      <c r="B750" t="s">
        <v>16</v>
      </c>
      <c r="C750">
        <v>12.96916</v>
      </c>
      <c r="D750">
        <v>12.9691599999817</v>
      </c>
      <c r="E750">
        <v>3.5319063180778397E-2</v>
      </c>
      <c r="F750">
        <v>13.975825763484</v>
      </c>
      <c r="G750">
        <v>3.8060527678333705E-2</v>
      </c>
      <c r="H750">
        <v>14.484291460274701</v>
      </c>
      <c r="I750">
        <v>3.9445238181576366E-2</v>
      </c>
      <c r="J750" s="121" t="s">
        <v>51</v>
      </c>
      <c r="K750" t="s">
        <v>52</v>
      </c>
      <c r="L750" t="s">
        <v>37</v>
      </c>
      <c r="M750" t="s">
        <v>53</v>
      </c>
      <c r="N750" t="s">
        <v>54</v>
      </c>
      <c r="O750" t="s">
        <v>55</v>
      </c>
      <c r="P750" t="s">
        <v>56</v>
      </c>
    </row>
    <row r="751" spans="1:16" outlineLevel="2" x14ac:dyDescent="0.3">
      <c r="A751">
        <v>24033</v>
      </c>
      <c r="B751" t="s">
        <v>16</v>
      </c>
      <c r="C751">
        <v>44.816429999999997</v>
      </c>
      <c r="D751">
        <v>44.816429999937</v>
      </c>
      <c r="E751">
        <v>0.122049101307018</v>
      </c>
      <c r="F751">
        <v>48.295079790933201</v>
      </c>
      <c r="G751">
        <v>0.13152254845025385</v>
      </c>
      <c r="H751">
        <v>50.052141721514701</v>
      </c>
      <c r="I751">
        <v>0.1363075754943211</v>
      </c>
      <c r="J751" s="121" t="s">
        <v>57</v>
      </c>
      <c r="K751" t="s">
        <v>52</v>
      </c>
      <c r="L751" t="s">
        <v>37</v>
      </c>
      <c r="M751" t="s">
        <v>53</v>
      </c>
      <c r="N751" t="s">
        <v>54</v>
      </c>
      <c r="O751" t="s">
        <v>58</v>
      </c>
      <c r="P751" t="s">
        <v>56</v>
      </c>
    </row>
    <row r="752" spans="1:16" outlineLevel="2" x14ac:dyDescent="0.3">
      <c r="A752">
        <v>24033</v>
      </c>
      <c r="B752" t="s">
        <v>16</v>
      </c>
      <c r="C752">
        <v>8.6367010000000004</v>
      </c>
      <c r="D752">
        <v>8.6367009999879105</v>
      </c>
      <c r="E752">
        <v>2.3520427559879899E-2</v>
      </c>
      <c r="F752">
        <v>9.3070814414586795</v>
      </c>
      <c r="G752">
        <v>2.5346082356913581E-2</v>
      </c>
      <c r="H752">
        <v>9.6456898163987503</v>
      </c>
      <c r="I752">
        <v>2.6268218454244926E-2</v>
      </c>
      <c r="J752" s="121" t="s">
        <v>62</v>
      </c>
      <c r="K752" t="s">
        <v>52</v>
      </c>
      <c r="L752" t="s">
        <v>37</v>
      </c>
      <c r="M752" t="s">
        <v>53</v>
      </c>
      <c r="N752" t="s">
        <v>60</v>
      </c>
      <c r="O752" t="s">
        <v>63</v>
      </c>
      <c r="P752" t="s">
        <v>56</v>
      </c>
    </row>
    <row r="753" spans="1:16" outlineLevel="2" x14ac:dyDescent="0.3">
      <c r="A753">
        <v>24033</v>
      </c>
      <c r="B753" t="s">
        <v>16</v>
      </c>
      <c r="C753">
        <v>5.6970239999999999</v>
      </c>
      <c r="D753">
        <v>5.69702399999204</v>
      </c>
      <c r="E753">
        <v>1.5514771241808299E-2</v>
      </c>
      <c r="F753">
        <v>6.1392268114809898</v>
      </c>
      <c r="G753">
        <v>1.6719027264381684E-2</v>
      </c>
      <c r="H753">
        <v>6.3625829330642896</v>
      </c>
      <c r="I753">
        <v>1.7327295569347097E-2</v>
      </c>
      <c r="J753" s="121" t="s">
        <v>64</v>
      </c>
      <c r="K753" t="s">
        <v>52</v>
      </c>
      <c r="L753" t="s">
        <v>37</v>
      </c>
      <c r="M753" t="s">
        <v>53</v>
      </c>
      <c r="N753" t="s">
        <v>60</v>
      </c>
      <c r="O753" t="s">
        <v>65</v>
      </c>
      <c r="P753" t="s">
        <v>56</v>
      </c>
    </row>
    <row r="754" spans="1:16" outlineLevel="2" x14ac:dyDescent="0.3">
      <c r="A754">
        <v>24033</v>
      </c>
      <c r="B754" t="s">
        <v>16</v>
      </c>
      <c r="C754">
        <v>0.30995790000000001</v>
      </c>
      <c r="D754">
        <v>0.30995789999956502</v>
      </c>
      <c r="E754">
        <v>8.4411192810339398E-4</v>
      </c>
      <c r="F754">
        <v>0.33401682178455699</v>
      </c>
      <c r="G754">
        <v>9.0963186760500633E-4</v>
      </c>
      <c r="H754">
        <v>0.34616895496814598</v>
      </c>
      <c r="I754">
        <v>9.4272591222262355E-4</v>
      </c>
      <c r="J754" s="121" t="s">
        <v>59</v>
      </c>
      <c r="K754" t="s">
        <v>52</v>
      </c>
      <c r="L754" t="s">
        <v>37</v>
      </c>
      <c r="M754" t="s">
        <v>53</v>
      </c>
      <c r="N754" t="s">
        <v>60</v>
      </c>
      <c r="O754" t="s">
        <v>61</v>
      </c>
      <c r="P754" t="s">
        <v>56</v>
      </c>
    </row>
    <row r="755" spans="1:16" outlineLevel="2" x14ac:dyDescent="0.3">
      <c r="A755">
        <v>24033</v>
      </c>
      <c r="B755" t="s">
        <v>16</v>
      </c>
      <c r="C755">
        <v>567.2377371</v>
      </c>
      <c r="D755">
        <v>567.23773709954799</v>
      </c>
      <c r="E755">
        <v>1.56239302910037</v>
      </c>
      <c r="F755">
        <v>611.266711196605</v>
      </c>
      <c r="G755">
        <v>1.6836659235298359</v>
      </c>
      <c r="H755">
        <v>633.50569438753803</v>
      </c>
      <c r="I755">
        <v>1.7449207203095085</v>
      </c>
      <c r="J755" s="121" t="s">
        <v>141</v>
      </c>
      <c r="K755" t="s">
        <v>142</v>
      </c>
      <c r="L755" t="s">
        <v>101</v>
      </c>
      <c r="M755" t="s">
        <v>139</v>
      </c>
      <c r="N755" t="s">
        <v>143</v>
      </c>
      <c r="O755" t="s">
        <v>104</v>
      </c>
      <c r="P755" t="s">
        <v>56</v>
      </c>
    </row>
    <row r="756" spans="1:16" outlineLevel="2" x14ac:dyDescent="0.3">
      <c r="A756">
        <v>24033</v>
      </c>
      <c r="B756" t="s">
        <v>16</v>
      </c>
      <c r="C756">
        <v>71.669859489999993</v>
      </c>
      <c r="D756">
        <v>71.669859489899494</v>
      </c>
      <c r="E756">
        <v>0.19517935590931201</v>
      </c>
      <c r="F756">
        <v>77.232871575770702</v>
      </c>
      <c r="G756">
        <v>0.21032917095798084</v>
      </c>
      <c r="H756">
        <v>80.042742457498804</v>
      </c>
      <c r="I756">
        <v>0.21798132477532317</v>
      </c>
      <c r="J756" s="121" t="s">
        <v>144</v>
      </c>
      <c r="K756" t="s">
        <v>24</v>
      </c>
      <c r="L756" t="s">
        <v>101</v>
      </c>
      <c r="M756" t="s">
        <v>139</v>
      </c>
      <c r="N756" t="s">
        <v>145</v>
      </c>
      <c r="O756" t="s">
        <v>104</v>
      </c>
      <c r="P756" t="s">
        <v>56</v>
      </c>
    </row>
    <row r="757" spans="1:16" outlineLevel="2" x14ac:dyDescent="0.3">
      <c r="A757">
        <v>24033</v>
      </c>
      <c r="B757" t="s">
        <v>16</v>
      </c>
      <c r="C757">
        <v>149.9950671</v>
      </c>
      <c r="D757">
        <v>149.99506709978999</v>
      </c>
      <c r="E757">
        <v>0.40848329820204299</v>
      </c>
      <c r="F757">
        <v>160.40871265137301</v>
      </c>
      <c r="G757">
        <v>0.43684289937737808</v>
      </c>
      <c r="H757">
        <v>163.87607385908899</v>
      </c>
      <c r="I757">
        <v>0.44628560419141944</v>
      </c>
      <c r="J757" s="121" t="s">
        <v>150</v>
      </c>
      <c r="K757" t="s">
        <v>24</v>
      </c>
      <c r="L757" t="s">
        <v>101</v>
      </c>
      <c r="M757" t="s">
        <v>139</v>
      </c>
      <c r="N757" t="s">
        <v>151</v>
      </c>
      <c r="O757" t="s">
        <v>104</v>
      </c>
      <c r="P757" t="s">
        <v>56</v>
      </c>
    </row>
    <row r="758" spans="1:16" outlineLevel="2" x14ac:dyDescent="0.3">
      <c r="A758">
        <v>24033</v>
      </c>
      <c r="B758" t="s">
        <v>16</v>
      </c>
      <c r="C758">
        <v>1.5621598E-2</v>
      </c>
      <c r="D758">
        <v>1.5621597999987399E-2</v>
      </c>
      <c r="E758">
        <v>4.33067143490479E-5</v>
      </c>
      <c r="F758">
        <v>1.4287952722086199E-2</v>
      </c>
      <c r="G758">
        <v>3.9609538484384734E-5</v>
      </c>
      <c r="H758">
        <v>1.4396692354791E-2</v>
      </c>
      <c r="I758">
        <v>3.9910990116411808E-5</v>
      </c>
      <c r="J758" s="121" t="s">
        <v>315</v>
      </c>
      <c r="K758" t="s">
        <v>24</v>
      </c>
      <c r="L758" t="s">
        <v>101</v>
      </c>
      <c r="M758" t="s">
        <v>139</v>
      </c>
      <c r="N758" t="s">
        <v>316</v>
      </c>
      <c r="O758" t="s">
        <v>104</v>
      </c>
      <c r="P758" t="s">
        <v>56</v>
      </c>
    </row>
    <row r="759" spans="1:16" outlineLevel="2" x14ac:dyDescent="0.3">
      <c r="A759">
        <v>24033</v>
      </c>
      <c r="B759" t="s">
        <v>16</v>
      </c>
      <c r="C759">
        <v>9.5703070869999998</v>
      </c>
      <c r="D759">
        <v>9.5703070869923295</v>
      </c>
      <c r="E759">
        <v>2.6109888027084499E-2</v>
      </c>
      <c r="F759">
        <v>9.6565765094671594</v>
      </c>
      <c r="G759">
        <v>2.6345249854087999E-2</v>
      </c>
      <c r="H759">
        <v>10.3038905323849</v>
      </c>
      <c r="I759">
        <v>2.8111263891371665E-2</v>
      </c>
      <c r="J759" s="121" t="s">
        <v>152</v>
      </c>
      <c r="K759" t="s">
        <v>24</v>
      </c>
      <c r="L759" t="s">
        <v>101</v>
      </c>
      <c r="M759" t="s">
        <v>139</v>
      </c>
      <c r="N759" t="s">
        <v>153</v>
      </c>
      <c r="O759" t="s">
        <v>104</v>
      </c>
      <c r="P759" t="s">
        <v>56</v>
      </c>
    </row>
    <row r="760" spans="1:16" outlineLevel="2" x14ac:dyDescent="0.3">
      <c r="A760">
        <v>24033</v>
      </c>
      <c r="B760" t="s">
        <v>16</v>
      </c>
      <c r="C760">
        <v>0.69271700000000003</v>
      </c>
      <c r="D760" t="s">
        <v>2147</v>
      </c>
      <c r="E760" t="s">
        <v>2147</v>
      </c>
      <c r="F760">
        <v>0.69271700000000003</v>
      </c>
      <c r="G760" t="s">
        <v>2148</v>
      </c>
      <c r="H760">
        <v>0.69271700000000003</v>
      </c>
      <c r="I760" t="s">
        <v>2148</v>
      </c>
      <c r="J760" s="121" t="s">
        <v>235</v>
      </c>
      <c r="K760" t="s">
        <v>236</v>
      </c>
      <c r="L760" t="s">
        <v>68</v>
      </c>
      <c r="M760" t="s">
        <v>237</v>
      </c>
      <c r="N760" t="s">
        <v>238</v>
      </c>
      <c r="O760" t="s">
        <v>239</v>
      </c>
      <c r="P760" t="s">
        <v>56</v>
      </c>
    </row>
    <row r="761" spans="1:16" outlineLevel="2" x14ac:dyDescent="0.3">
      <c r="A761">
        <v>24033</v>
      </c>
      <c r="B761" t="s">
        <v>16</v>
      </c>
      <c r="C761">
        <v>11.091699999999999</v>
      </c>
      <c r="D761" t="s">
        <v>2147</v>
      </c>
      <c r="E761" t="s">
        <v>2147</v>
      </c>
      <c r="F761">
        <v>11.9526373813598</v>
      </c>
      <c r="G761" t="s">
        <v>2148</v>
      </c>
      <c r="H761">
        <v>12.387495843210299</v>
      </c>
      <c r="I761" t="s">
        <v>2148</v>
      </c>
      <c r="J761" s="121" t="s">
        <v>72</v>
      </c>
      <c r="K761" t="s">
        <v>67</v>
      </c>
      <c r="L761" t="s">
        <v>68</v>
      </c>
      <c r="M761" t="s">
        <v>69</v>
      </c>
      <c r="N761" t="s">
        <v>73</v>
      </c>
      <c r="O761" t="s">
        <v>74</v>
      </c>
      <c r="P761" t="s">
        <v>56</v>
      </c>
    </row>
    <row r="762" spans="1:16" outlineLevel="2" x14ac:dyDescent="0.3">
      <c r="A762">
        <v>24033</v>
      </c>
      <c r="B762" t="s">
        <v>16</v>
      </c>
      <c r="C762">
        <v>5.1761040426522902E-2</v>
      </c>
      <c r="D762" t="s">
        <v>2147</v>
      </c>
      <c r="E762" t="s">
        <v>2147</v>
      </c>
      <c r="F762">
        <v>5.5778730645449498E-2</v>
      </c>
      <c r="G762" t="s">
        <v>2148</v>
      </c>
      <c r="H762">
        <v>5.7808061264169701E-2</v>
      </c>
      <c r="I762" t="s">
        <v>2148</v>
      </c>
      <c r="J762" s="121" t="s">
        <v>66</v>
      </c>
      <c r="K762" t="s">
        <v>67</v>
      </c>
      <c r="L762" t="s">
        <v>68</v>
      </c>
      <c r="M762" t="s">
        <v>69</v>
      </c>
      <c r="N762" t="s">
        <v>70</v>
      </c>
      <c r="O762" t="s">
        <v>71</v>
      </c>
      <c r="P762" t="s">
        <v>56</v>
      </c>
    </row>
    <row r="763" spans="1:16" outlineLevel="2" x14ac:dyDescent="0.3">
      <c r="A763">
        <v>24033</v>
      </c>
      <c r="B763" t="s">
        <v>16</v>
      </c>
      <c r="C763">
        <v>21.068881999999999</v>
      </c>
      <c r="D763" t="s">
        <v>2147</v>
      </c>
      <c r="E763" t="s">
        <v>2147</v>
      </c>
      <c r="F763">
        <v>21.068881999999999</v>
      </c>
      <c r="G763" t="s">
        <v>2148</v>
      </c>
      <c r="H763">
        <v>21.068881999999999</v>
      </c>
      <c r="I763" t="s">
        <v>2148</v>
      </c>
      <c r="J763" s="121" t="s">
        <v>272</v>
      </c>
      <c r="K763" t="s">
        <v>269</v>
      </c>
      <c r="L763" t="s">
        <v>68</v>
      </c>
      <c r="M763" t="s">
        <v>270</v>
      </c>
      <c r="N763" t="s">
        <v>271</v>
      </c>
      <c r="O763" t="s">
        <v>267</v>
      </c>
      <c r="P763" t="s">
        <v>56</v>
      </c>
    </row>
    <row r="764" spans="1:16" outlineLevel="2" x14ac:dyDescent="0.3">
      <c r="A764">
        <v>24033</v>
      </c>
      <c r="B764" t="s">
        <v>16</v>
      </c>
      <c r="C764">
        <v>117.974099</v>
      </c>
      <c r="D764" t="s">
        <v>2147</v>
      </c>
      <c r="E764" t="s">
        <v>2147</v>
      </c>
      <c r="F764">
        <v>117.974099</v>
      </c>
      <c r="G764" t="s">
        <v>2148</v>
      </c>
      <c r="H764">
        <v>117.974099</v>
      </c>
      <c r="I764" t="s">
        <v>2148</v>
      </c>
      <c r="J764" s="121" t="s">
        <v>268</v>
      </c>
      <c r="K764" t="s">
        <v>269</v>
      </c>
      <c r="L764" t="s">
        <v>68</v>
      </c>
      <c r="M764" t="s">
        <v>270</v>
      </c>
      <c r="N764" t="s">
        <v>271</v>
      </c>
      <c r="O764" t="s">
        <v>266</v>
      </c>
      <c r="P764" t="s">
        <v>56</v>
      </c>
    </row>
    <row r="765" spans="1:16" outlineLevel="2" x14ac:dyDescent="0.3">
      <c r="A765">
        <v>24033</v>
      </c>
      <c r="B765" t="s">
        <v>16</v>
      </c>
      <c r="C765">
        <v>1.053949013</v>
      </c>
      <c r="D765">
        <v>1.05394901299915</v>
      </c>
      <c r="E765">
        <v>2.8754031052009299E-3</v>
      </c>
      <c r="F765">
        <v>1.06344960392512</v>
      </c>
      <c r="G765">
        <v>2.9013227923137259E-3</v>
      </c>
      <c r="H765">
        <v>1.1347363420990599</v>
      </c>
      <c r="I765">
        <v>3.0958085841090049E-3</v>
      </c>
      <c r="J765" s="121" t="s">
        <v>321</v>
      </c>
      <c r="K765" t="s">
        <v>24</v>
      </c>
      <c r="L765" t="s">
        <v>101</v>
      </c>
      <c r="M765" t="s">
        <v>139</v>
      </c>
      <c r="N765" t="s">
        <v>322</v>
      </c>
      <c r="O765" t="s">
        <v>104</v>
      </c>
      <c r="P765" t="s">
        <v>56</v>
      </c>
    </row>
    <row r="766" spans="1:16" outlineLevel="2" x14ac:dyDescent="0.3">
      <c r="A766">
        <v>24033</v>
      </c>
      <c r="B766" t="s">
        <v>16</v>
      </c>
      <c r="C766">
        <v>0.65877496999999996</v>
      </c>
      <c r="D766">
        <v>0.65877496999947405</v>
      </c>
      <c r="E766">
        <v>1.8015920329465199E-3</v>
      </c>
      <c r="F766">
        <v>0.65438363278253797</v>
      </c>
      <c r="G766">
        <v>1.7895827756063088E-3</v>
      </c>
      <c r="H766">
        <v>0.70119926291826695</v>
      </c>
      <c r="I766">
        <v>1.9176123306301855E-3</v>
      </c>
      <c r="J766" s="121" t="s">
        <v>317</v>
      </c>
      <c r="K766" t="s">
        <v>24</v>
      </c>
      <c r="L766" t="s">
        <v>101</v>
      </c>
      <c r="M766" t="s">
        <v>139</v>
      </c>
      <c r="N766" t="s">
        <v>318</v>
      </c>
      <c r="O766" t="s">
        <v>104</v>
      </c>
      <c r="P766" t="s">
        <v>56</v>
      </c>
    </row>
    <row r="767" spans="1:16" outlineLevel="2" x14ac:dyDescent="0.3">
      <c r="A767">
        <v>24033</v>
      </c>
      <c r="B767" t="s">
        <v>16</v>
      </c>
      <c r="C767">
        <v>3.1946411000000001E-2</v>
      </c>
      <c r="D767">
        <v>3.1946410999974403E-2</v>
      </c>
      <c r="E767">
        <v>8.7365795848065402E-5</v>
      </c>
      <c r="F767">
        <v>3.2637792407470799E-2</v>
      </c>
      <c r="G767">
        <v>8.9256558691519914E-5</v>
      </c>
      <c r="H767">
        <v>3.5818731570681203E-2</v>
      </c>
      <c r="I767">
        <v>9.7955666755282652E-5</v>
      </c>
      <c r="J767" s="121" t="s">
        <v>385</v>
      </c>
      <c r="K767" t="s">
        <v>24</v>
      </c>
      <c r="L767" t="s">
        <v>101</v>
      </c>
      <c r="M767" t="s">
        <v>139</v>
      </c>
      <c r="N767" t="s">
        <v>386</v>
      </c>
      <c r="O767" t="s">
        <v>104</v>
      </c>
      <c r="P767" t="s">
        <v>56</v>
      </c>
    </row>
    <row r="768" spans="1:16" outlineLevel="2" x14ac:dyDescent="0.3">
      <c r="A768">
        <v>24033</v>
      </c>
      <c r="B768" t="s">
        <v>16</v>
      </c>
      <c r="C768">
        <v>0.49340483299999999</v>
      </c>
      <c r="D768">
        <v>0.49340483299960503</v>
      </c>
      <c r="E768">
        <v>1.37839711404754E-3</v>
      </c>
      <c r="F768">
        <v>0.50058076219299596</v>
      </c>
      <c r="G768">
        <v>1.3984441006784705E-3</v>
      </c>
      <c r="H768">
        <v>0.52702394779134099</v>
      </c>
      <c r="I768">
        <v>1.4723169293927596E-3</v>
      </c>
      <c r="J768" s="121" t="s">
        <v>325</v>
      </c>
      <c r="K768" t="s">
        <v>24</v>
      </c>
      <c r="L768" t="s">
        <v>101</v>
      </c>
      <c r="M768" t="s">
        <v>139</v>
      </c>
      <c r="N768" t="s">
        <v>326</v>
      </c>
      <c r="O768" t="s">
        <v>104</v>
      </c>
      <c r="P768" t="s">
        <v>56</v>
      </c>
    </row>
    <row r="769" spans="1:16" outlineLevel="2" x14ac:dyDescent="0.3">
      <c r="A769">
        <v>24033</v>
      </c>
      <c r="B769" t="s">
        <v>16</v>
      </c>
      <c r="C769">
        <v>1.1089883840000001</v>
      </c>
      <c r="D769">
        <v>1.1089883839991099</v>
      </c>
      <c r="E769">
        <v>3.0888421847000001E-3</v>
      </c>
      <c r="F769">
        <v>1.12511717234415</v>
      </c>
      <c r="G769">
        <v>3.1337653620272547E-3</v>
      </c>
      <c r="H769">
        <v>1.18455150233686</v>
      </c>
      <c r="I769">
        <v>3.2993065600683429E-3</v>
      </c>
      <c r="J769" s="121" t="s">
        <v>138</v>
      </c>
      <c r="K769" t="s">
        <v>24</v>
      </c>
      <c r="L769" t="s">
        <v>101</v>
      </c>
      <c r="M769" t="s">
        <v>139</v>
      </c>
      <c r="N769" t="s">
        <v>140</v>
      </c>
      <c r="O769" t="s">
        <v>104</v>
      </c>
      <c r="P769" t="s">
        <v>56</v>
      </c>
    </row>
    <row r="770" spans="1:16" outlineLevel="2" x14ac:dyDescent="0.3">
      <c r="A770">
        <v>24033</v>
      </c>
      <c r="B770" t="s">
        <v>16</v>
      </c>
      <c r="C770">
        <v>5.1022910709999998</v>
      </c>
      <c r="D770">
        <v>5.1022910709959204</v>
      </c>
      <c r="E770">
        <v>1.4002970974933601E-2</v>
      </c>
      <c r="F770">
        <v>4.9102282591120998</v>
      </c>
      <c r="G770">
        <v>1.3475864633340997E-2</v>
      </c>
      <c r="H770">
        <v>5.4142663572289704</v>
      </c>
      <c r="I770">
        <v>1.485917083049482E-2</v>
      </c>
      <c r="J770" s="121" t="s">
        <v>323</v>
      </c>
      <c r="K770" t="s">
        <v>24</v>
      </c>
      <c r="L770" t="s">
        <v>101</v>
      </c>
      <c r="M770" t="s">
        <v>139</v>
      </c>
      <c r="N770" t="s">
        <v>324</v>
      </c>
      <c r="O770" t="s">
        <v>104</v>
      </c>
      <c r="P770" t="s">
        <v>56</v>
      </c>
    </row>
    <row r="771" spans="1:16" outlineLevel="2" x14ac:dyDescent="0.3">
      <c r="A771">
        <v>24033</v>
      </c>
      <c r="B771" t="s">
        <v>16</v>
      </c>
      <c r="C771">
        <v>157.3190602</v>
      </c>
      <c r="D771">
        <v>157.319060199874</v>
      </c>
      <c r="E771">
        <v>0.43175393232763698</v>
      </c>
      <c r="F771">
        <v>169.53016036738401</v>
      </c>
      <c r="G771">
        <v>0.46526665804994166</v>
      </c>
      <c r="H771">
        <v>175.69797274405599</v>
      </c>
      <c r="I771">
        <v>0.4821938965174476</v>
      </c>
      <c r="J771" s="121" t="s">
        <v>146</v>
      </c>
      <c r="K771" t="s">
        <v>24</v>
      </c>
      <c r="L771" t="s">
        <v>101</v>
      </c>
      <c r="M771" t="s">
        <v>139</v>
      </c>
      <c r="N771" t="s">
        <v>147</v>
      </c>
      <c r="O771" t="s">
        <v>104</v>
      </c>
      <c r="P771" t="s">
        <v>56</v>
      </c>
    </row>
    <row r="772" spans="1:16" outlineLevel="2" x14ac:dyDescent="0.3">
      <c r="A772">
        <v>24033</v>
      </c>
      <c r="B772" t="s">
        <v>16</v>
      </c>
      <c r="C772">
        <v>99.182693080000007</v>
      </c>
      <c r="D772">
        <v>99.182693079920497</v>
      </c>
      <c r="E772">
        <v>0.272201713522155</v>
      </c>
      <c r="F772">
        <v>106.881250384697</v>
      </c>
      <c r="G772">
        <v>0.29333000138100634</v>
      </c>
      <c r="H772">
        <v>110.769782652515</v>
      </c>
      <c r="I772">
        <v>0.30400187480486418</v>
      </c>
      <c r="J772" s="121" t="s">
        <v>148</v>
      </c>
      <c r="K772" t="s">
        <v>24</v>
      </c>
      <c r="L772" t="s">
        <v>101</v>
      </c>
      <c r="M772" t="s">
        <v>139</v>
      </c>
      <c r="N772" t="s">
        <v>149</v>
      </c>
      <c r="O772" t="s">
        <v>104</v>
      </c>
      <c r="P772" t="s">
        <v>56</v>
      </c>
    </row>
    <row r="773" spans="1:16" outlineLevel="2" x14ac:dyDescent="0.3">
      <c r="A773">
        <v>24033</v>
      </c>
      <c r="B773" t="s">
        <v>16</v>
      </c>
      <c r="C773">
        <v>61.924225509999999</v>
      </c>
      <c r="D773">
        <v>61.924225509950602</v>
      </c>
      <c r="E773">
        <v>0.16934795097816099</v>
      </c>
      <c r="F773">
        <v>59.593245032812099</v>
      </c>
      <c r="G773">
        <v>0.16297327669967415</v>
      </c>
      <c r="H773">
        <v>65.710530075765107</v>
      </c>
      <c r="I773">
        <v>0.17970258867802058</v>
      </c>
      <c r="J773" s="121" t="s">
        <v>100</v>
      </c>
      <c r="K773" t="s">
        <v>23</v>
      </c>
      <c r="L773" t="s">
        <v>101</v>
      </c>
      <c r="M773" t="s">
        <v>102</v>
      </c>
      <c r="N773" t="s">
        <v>103</v>
      </c>
      <c r="O773" t="s">
        <v>104</v>
      </c>
      <c r="P773" t="s">
        <v>56</v>
      </c>
    </row>
    <row r="774" spans="1:16" outlineLevel="2" x14ac:dyDescent="0.3">
      <c r="A774">
        <v>24033</v>
      </c>
      <c r="B774" t="s">
        <v>16</v>
      </c>
      <c r="C774">
        <v>4.8316932110000002</v>
      </c>
      <c r="D774">
        <v>4.8316932109961304</v>
      </c>
      <c r="E774">
        <v>1.3308359613399901E-2</v>
      </c>
      <c r="F774">
        <v>5.2067290757107401</v>
      </c>
      <c r="G774">
        <v>1.4341354039491666E-2</v>
      </c>
      <c r="H774">
        <v>5.3961592512355896</v>
      </c>
      <c r="I774">
        <v>1.4863118312888987E-2</v>
      </c>
      <c r="J774" s="121" t="s">
        <v>105</v>
      </c>
      <c r="K774" t="s">
        <v>106</v>
      </c>
      <c r="L774" t="s">
        <v>101</v>
      </c>
      <c r="M774" t="s">
        <v>107</v>
      </c>
      <c r="N774" t="s">
        <v>108</v>
      </c>
      <c r="O774" t="s">
        <v>104</v>
      </c>
      <c r="P774" t="s">
        <v>56</v>
      </c>
    </row>
    <row r="775" spans="1:16" outlineLevel="2" x14ac:dyDescent="0.3">
      <c r="A775">
        <v>24033</v>
      </c>
      <c r="B775" t="s">
        <v>16</v>
      </c>
      <c r="C775">
        <v>751.46625949999998</v>
      </c>
      <c r="D775">
        <v>751.46625949940199</v>
      </c>
      <c r="E775">
        <v>2.0550805476767402</v>
      </c>
      <c r="F775">
        <v>809.79504531589396</v>
      </c>
      <c r="G775">
        <v>2.2145958307460405</v>
      </c>
      <c r="H775">
        <v>839.25684663929098</v>
      </c>
      <c r="I775">
        <v>2.2951668131871736</v>
      </c>
      <c r="J775" s="121" t="s">
        <v>109</v>
      </c>
      <c r="K775" t="s">
        <v>26</v>
      </c>
      <c r="L775" t="s">
        <v>101</v>
      </c>
      <c r="M775" t="s">
        <v>110</v>
      </c>
      <c r="N775" t="s">
        <v>108</v>
      </c>
      <c r="O775" t="s">
        <v>104</v>
      </c>
      <c r="P775" t="s">
        <v>56</v>
      </c>
    </row>
    <row r="776" spans="1:16" outlineLevel="2" x14ac:dyDescent="0.3">
      <c r="A776">
        <v>24033</v>
      </c>
      <c r="B776" t="s">
        <v>16</v>
      </c>
      <c r="C776">
        <v>18.192240000000002</v>
      </c>
      <c r="D776">
        <v>18.1922399999746</v>
      </c>
      <c r="E776">
        <v>4.95431372548326E-2</v>
      </c>
      <c r="F776">
        <v>19.604321057607802</v>
      </c>
      <c r="G776">
        <v>5.338867390416048E-2</v>
      </c>
      <c r="H776">
        <v>20.3175615440991</v>
      </c>
      <c r="I776">
        <v>5.5331049956696687E-2</v>
      </c>
      <c r="J776" s="121" t="s">
        <v>133</v>
      </c>
      <c r="K776" t="s">
        <v>112</v>
      </c>
      <c r="L776" t="s">
        <v>101</v>
      </c>
      <c r="M776" t="s">
        <v>121</v>
      </c>
      <c r="N776" t="s">
        <v>134</v>
      </c>
      <c r="O776" t="s">
        <v>135</v>
      </c>
      <c r="P776" t="s">
        <v>56</v>
      </c>
    </row>
    <row r="777" spans="1:16" outlineLevel="2" x14ac:dyDescent="0.3">
      <c r="A777">
        <v>24033</v>
      </c>
      <c r="B777" t="s">
        <v>16</v>
      </c>
      <c r="C777">
        <v>1263.4590169999999</v>
      </c>
      <c r="D777">
        <v>1263.45901699822</v>
      </c>
      <c r="E777">
        <v>3.4407925299516</v>
      </c>
      <c r="F777">
        <v>1361.52866345197</v>
      </c>
      <c r="G777">
        <v>3.7078667305337096</v>
      </c>
      <c r="H777">
        <v>1411.06352688533</v>
      </c>
      <c r="I777">
        <v>3.8427655960929696</v>
      </c>
      <c r="J777" s="121" t="s">
        <v>131</v>
      </c>
      <c r="K777" t="s">
        <v>112</v>
      </c>
      <c r="L777" t="s">
        <v>101</v>
      </c>
      <c r="M777" t="s">
        <v>121</v>
      </c>
      <c r="N777" t="s">
        <v>132</v>
      </c>
      <c r="O777" t="s">
        <v>104</v>
      </c>
      <c r="P777" t="s">
        <v>56</v>
      </c>
    </row>
    <row r="778" spans="1:16" outlineLevel="2" x14ac:dyDescent="0.3">
      <c r="A778">
        <v>24033</v>
      </c>
      <c r="B778" t="s">
        <v>16</v>
      </c>
      <c r="C778">
        <v>0.24138000000000001</v>
      </c>
      <c r="D778" t="s">
        <v>2147</v>
      </c>
      <c r="E778" t="s">
        <v>2147</v>
      </c>
      <c r="F778">
        <v>0.20535458558778</v>
      </c>
      <c r="G778" t="s">
        <v>2148</v>
      </c>
      <c r="H778">
        <v>0.19442630088144</v>
      </c>
      <c r="I778" t="s">
        <v>2148</v>
      </c>
      <c r="J778" s="121" t="s">
        <v>2068</v>
      </c>
      <c r="K778" t="s">
        <v>26</v>
      </c>
      <c r="L778" t="s">
        <v>2528</v>
      </c>
      <c r="M778" t="s">
        <v>2600</v>
      </c>
      <c r="N778" t="s">
        <v>2601</v>
      </c>
      <c r="O778" t="s">
        <v>2602</v>
      </c>
      <c r="P778" t="s">
        <v>56</v>
      </c>
    </row>
    <row r="779" spans="1:16" outlineLevel="2" x14ac:dyDescent="0.3">
      <c r="A779">
        <v>24033</v>
      </c>
      <c r="B779" t="s">
        <v>16</v>
      </c>
      <c r="C779">
        <v>785.12315799999999</v>
      </c>
      <c r="D779">
        <v>785.12315799889905</v>
      </c>
      <c r="E779">
        <v>2.13813496187064</v>
      </c>
      <c r="F779">
        <v>846.06439114671605</v>
      </c>
      <c r="G779">
        <v>2.3040969257808168</v>
      </c>
      <c r="H779">
        <v>876.84573655374004</v>
      </c>
      <c r="I779">
        <v>2.3879241191550653</v>
      </c>
      <c r="J779" s="121" t="s">
        <v>129</v>
      </c>
      <c r="K779" t="s">
        <v>112</v>
      </c>
      <c r="L779" t="s">
        <v>101</v>
      </c>
      <c r="M779" t="s">
        <v>121</v>
      </c>
      <c r="N779" t="s">
        <v>130</v>
      </c>
      <c r="O779" t="s">
        <v>104</v>
      </c>
      <c r="P779" t="s">
        <v>56</v>
      </c>
    </row>
    <row r="780" spans="1:16" outlineLevel="2" x14ac:dyDescent="0.3">
      <c r="A780">
        <v>24033</v>
      </c>
      <c r="B780" t="s">
        <v>16</v>
      </c>
      <c r="C780">
        <v>32.47587867</v>
      </c>
      <c r="D780">
        <v>32.475878669954497</v>
      </c>
      <c r="E780">
        <v>8.8441935375693295E-2</v>
      </c>
      <c r="F780">
        <v>34.996655281295602</v>
      </c>
      <c r="G780">
        <v>9.5306795428365162E-2</v>
      </c>
      <c r="H780">
        <v>36.269896591976497</v>
      </c>
      <c r="I780">
        <v>9.8774228191657376E-2</v>
      </c>
      <c r="J780" s="121" t="s">
        <v>123</v>
      </c>
      <c r="K780" t="s">
        <v>112</v>
      </c>
      <c r="L780" t="s">
        <v>101</v>
      </c>
      <c r="M780" t="s">
        <v>121</v>
      </c>
      <c r="N780" t="s">
        <v>124</v>
      </c>
      <c r="O780" t="s">
        <v>104</v>
      </c>
      <c r="P780" t="s">
        <v>56</v>
      </c>
    </row>
    <row r="781" spans="1:16" outlineLevel="2" x14ac:dyDescent="0.3">
      <c r="A781">
        <v>24033</v>
      </c>
      <c r="B781" t="s">
        <v>16</v>
      </c>
      <c r="C781">
        <v>602.36684519999994</v>
      </c>
      <c r="D781">
        <v>602.366845199159</v>
      </c>
      <c r="E781">
        <v>1.6404325849650201</v>
      </c>
      <c r="F781">
        <v>649.12253948711805</v>
      </c>
      <c r="G781">
        <v>1.7677629070999841</v>
      </c>
      <c r="H781">
        <v>672.73878584911995</v>
      </c>
      <c r="I781">
        <v>1.8320773035106643</v>
      </c>
      <c r="J781" s="121" t="s">
        <v>125</v>
      </c>
      <c r="K781" t="s">
        <v>112</v>
      </c>
      <c r="L781" t="s">
        <v>101</v>
      </c>
      <c r="M781" t="s">
        <v>121</v>
      </c>
      <c r="N781" t="s">
        <v>126</v>
      </c>
      <c r="O781" t="s">
        <v>104</v>
      </c>
      <c r="P781" t="s">
        <v>56</v>
      </c>
    </row>
    <row r="782" spans="1:16" outlineLevel="2" x14ac:dyDescent="0.3">
      <c r="A782">
        <v>24033</v>
      </c>
      <c r="B782" t="s">
        <v>16</v>
      </c>
      <c r="C782">
        <v>714.47388409999996</v>
      </c>
      <c r="D782">
        <v>714.47388409899497</v>
      </c>
      <c r="E782">
        <v>1.9457349784831099</v>
      </c>
      <c r="F782">
        <v>769.93132298015303</v>
      </c>
      <c r="G782">
        <v>2.0967628621463952</v>
      </c>
      <c r="H782">
        <v>797.94281033304605</v>
      </c>
      <c r="I782">
        <v>2.1730468690987186</v>
      </c>
      <c r="J782" s="121" t="s">
        <v>120</v>
      </c>
      <c r="K782" t="s">
        <v>112</v>
      </c>
      <c r="L782" t="s">
        <v>101</v>
      </c>
      <c r="M782" t="s">
        <v>121</v>
      </c>
      <c r="N782" t="s">
        <v>122</v>
      </c>
      <c r="O782" t="s">
        <v>104</v>
      </c>
      <c r="P782" t="s">
        <v>56</v>
      </c>
    </row>
    <row r="783" spans="1:16" outlineLevel="2" x14ac:dyDescent="0.3">
      <c r="A783">
        <v>24033</v>
      </c>
      <c r="B783" t="s">
        <v>16</v>
      </c>
      <c r="C783">
        <v>44.300562810000002</v>
      </c>
      <c r="D783">
        <v>44.300562809937901</v>
      </c>
      <c r="E783">
        <v>0.12064423423185699</v>
      </c>
      <c r="F783">
        <v>47.739171006976598</v>
      </c>
      <c r="G783">
        <v>0.13000863563991444</v>
      </c>
      <c r="H783">
        <v>49.476007975400599</v>
      </c>
      <c r="I783">
        <v>0.13473858381100379</v>
      </c>
      <c r="J783" s="121" t="s">
        <v>127</v>
      </c>
      <c r="K783" t="s">
        <v>112</v>
      </c>
      <c r="L783" t="s">
        <v>101</v>
      </c>
      <c r="M783" t="s">
        <v>121</v>
      </c>
      <c r="N783" t="s">
        <v>128</v>
      </c>
      <c r="O783" t="s">
        <v>104</v>
      </c>
      <c r="P783" t="s">
        <v>56</v>
      </c>
    </row>
    <row r="784" spans="1:16" outlineLevel="2" x14ac:dyDescent="0.3">
      <c r="A784">
        <v>24033</v>
      </c>
      <c r="B784" t="s">
        <v>16</v>
      </c>
      <c r="C784">
        <v>18.192240000000002</v>
      </c>
      <c r="D784">
        <v>18.1922399999746</v>
      </c>
      <c r="E784">
        <v>4.95431372548326E-2</v>
      </c>
      <c r="F784">
        <v>19.604321057607802</v>
      </c>
      <c r="G784">
        <v>5.338867390416048E-2</v>
      </c>
      <c r="H784">
        <v>20.3175615440991</v>
      </c>
      <c r="I784">
        <v>5.5331049956696687E-2</v>
      </c>
      <c r="J784" s="121" t="s">
        <v>136</v>
      </c>
      <c r="K784" t="s">
        <v>112</v>
      </c>
      <c r="L784" t="s">
        <v>101</v>
      </c>
      <c r="M784" t="s">
        <v>121</v>
      </c>
      <c r="N784" t="s">
        <v>137</v>
      </c>
      <c r="O784" t="s">
        <v>104</v>
      </c>
      <c r="P784" t="s">
        <v>56</v>
      </c>
    </row>
    <row r="785" spans="1:16" outlineLevel="2" x14ac:dyDescent="0.3">
      <c r="A785">
        <v>24033</v>
      </c>
      <c r="B785" t="s">
        <v>16</v>
      </c>
      <c r="C785">
        <v>28.056509999999999</v>
      </c>
      <c r="D785">
        <v>28.056509999969201</v>
      </c>
      <c r="E785">
        <v>7.6681132440907296E-2</v>
      </c>
      <c r="F785">
        <v>28.056509999999999</v>
      </c>
      <c r="G785">
        <v>7.6681132440991479E-2</v>
      </c>
      <c r="H785">
        <v>28.056509999999999</v>
      </c>
      <c r="I785">
        <v>7.6681132440991479E-2</v>
      </c>
      <c r="J785" s="121" t="s">
        <v>116</v>
      </c>
      <c r="K785" t="s">
        <v>112</v>
      </c>
      <c r="L785" t="s">
        <v>101</v>
      </c>
      <c r="M785" t="s">
        <v>113</v>
      </c>
      <c r="N785" t="s">
        <v>117</v>
      </c>
      <c r="O785" t="s">
        <v>104</v>
      </c>
      <c r="P785" t="s">
        <v>56</v>
      </c>
    </row>
    <row r="786" spans="1:16" outlineLevel="2" x14ac:dyDescent="0.3">
      <c r="A786">
        <v>24033</v>
      </c>
      <c r="B786" t="s">
        <v>16</v>
      </c>
      <c r="C786">
        <v>218.74119999999999</v>
      </c>
      <c r="D786">
        <v>218.741199999759</v>
      </c>
      <c r="E786">
        <v>0.59784067681557496</v>
      </c>
      <c r="F786">
        <v>233.927654916969</v>
      </c>
      <c r="G786">
        <v>0.63934671448083435</v>
      </c>
      <c r="H786">
        <v>238.98418621545301</v>
      </c>
      <c r="I786">
        <v>0.65316669943944361</v>
      </c>
      <c r="J786" s="121" t="s">
        <v>118</v>
      </c>
      <c r="K786" t="s">
        <v>112</v>
      </c>
      <c r="L786" t="s">
        <v>101</v>
      </c>
      <c r="M786" t="s">
        <v>113</v>
      </c>
      <c r="N786" t="s">
        <v>119</v>
      </c>
      <c r="O786" t="s">
        <v>104</v>
      </c>
      <c r="P786" t="s">
        <v>56</v>
      </c>
    </row>
    <row r="787" spans="1:16" outlineLevel="2" x14ac:dyDescent="0.3">
      <c r="A787">
        <v>24033</v>
      </c>
      <c r="B787" t="s">
        <v>16</v>
      </c>
      <c r="C787">
        <v>0.91249999999999998</v>
      </c>
      <c r="D787" t="s">
        <v>2147</v>
      </c>
      <c r="E787" t="s">
        <v>2147</v>
      </c>
      <c r="F787">
        <v>1.1132500000000001</v>
      </c>
      <c r="G787" t="s">
        <v>2148</v>
      </c>
      <c r="H787">
        <v>1.2498512500000001</v>
      </c>
      <c r="I787" t="s">
        <v>2148</v>
      </c>
      <c r="J787" s="121" t="s">
        <v>2067</v>
      </c>
      <c r="K787" t="s">
        <v>17</v>
      </c>
      <c r="L787" t="s">
        <v>2528</v>
      </c>
      <c r="M787" t="s">
        <v>2636</v>
      </c>
      <c r="N787" t="s">
        <v>2637</v>
      </c>
      <c r="O787" t="s">
        <v>2638</v>
      </c>
      <c r="P787" t="s">
        <v>56</v>
      </c>
    </row>
    <row r="788" spans="1:16" outlineLevel="2" x14ac:dyDescent="0.3">
      <c r="A788">
        <v>24033</v>
      </c>
      <c r="B788" t="s">
        <v>16</v>
      </c>
      <c r="C788">
        <v>150.35499999999999</v>
      </c>
      <c r="D788">
        <v>150.35499999985001</v>
      </c>
      <c r="E788">
        <v>0.51640849682954804</v>
      </c>
      <c r="F788">
        <v>160.79363446411099</v>
      </c>
      <c r="G788">
        <v>0.5522609761794034</v>
      </c>
      <c r="H788">
        <v>164.269316061284</v>
      </c>
      <c r="I788">
        <v>0.56419853401955522</v>
      </c>
      <c r="J788" s="121" t="s">
        <v>111</v>
      </c>
      <c r="K788" t="s">
        <v>112</v>
      </c>
      <c r="L788" t="s">
        <v>101</v>
      </c>
      <c r="M788" t="s">
        <v>113</v>
      </c>
      <c r="N788" t="s">
        <v>114</v>
      </c>
      <c r="O788" t="s">
        <v>115</v>
      </c>
      <c r="P788" t="s">
        <v>56</v>
      </c>
    </row>
    <row r="789" spans="1:16" outlineLevel="2" x14ac:dyDescent="0.3">
      <c r="A789">
        <v>24033</v>
      </c>
      <c r="B789" t="s">
        <v>16</v>
      </c>
      <c r="C789">
        <v>32.238709999999998</v>
      </c>
      <c r="D789">
        <v>32.238709999967597</v>
      </c>
      <c r="E789">
        <v>0.11072690479747101</v>
      </c>
      <c r="F789">
        <v>34.476933599377901</v>
      </c>
      <c r="G789">
        <v>0.11841429586887575</v>
      </c>
      <c r="H789">
        <v>35.222179790482897</v>
      </c>
      <c r="I789">
        <v>0.12097391454013287</v>
      </c>
      <c r="J789" s="121" t="s">
        <v>311</v>
      </c>
      <c r="K789" t="s">
        <v>112</v>
      </c>
      <c r="L789" t="s">
        <v>101</v>
      </c>
      <c r="M789" t="s">
        <v>113</v>
      </c>
      <c r="N789" t="s">
        <v>114</v>
      </c>
      <c r="O789" t="s">
        <v>312</v>
      </c>
      <c r="P789" t="s">
        <v>56</v>
      </c>
    </row>
    <row r="790" spans="1:16" outlineLevel="2" x14ac:dyDescent="0.3">
      <c r="A790">
        <v>24033</v>
      </c>
      <c r="B790" t="s">
        <v>16</v>
      </c>
      <c r="C790">
        <v>5.691339181</v>
      </c>
      <c r="D790">
        <v>5.6913391809937304</v>
      </c>
      <c r="E790">
        <v>1.5554975779396E-2</v>
      </c>
      <c r="F790">
        <v>6.07720372566469</v>
      </c>
      <c r="G790">
        <v>1.6609580584277167E-2</v>
      </c>
      <c r="H790">
        <v>6.1799248181708997</v>
      </c>
      <c r="I790">
        <v>1.6890327181018957E-2</v>
      </c>
      <c r="J790" s="121" t="s">
        <v>313</v>
      </c>
      <c r="K790" t="s">
        <v>112</v>
      </c>
      <c r="L790" t="s">
        <v>101</v>
      </c>
      <c r="M790" t="s">
        <v>113</v>
      </c>
      <c r="N790" t="s">
        <v>314</v>
      </c>
      <c r="O790" t="s">
        <v>108</v>
      </c>
      <c r="P790" t="s">
        <v>56</v>
      </c>
    </row>
    <row r="791" spans="1:16" outlineLevel="2" x14ac:dyDescent="0.3">
      <c r="A791">
        <v>24033</v>
      </c>
      <c r="B791" t="s">
        <v>16</v>
      </c>
      <c r="C791">
        <v>11.888909999999999</v>
      </c>
      <c r="D791">
        <v>11.888909999983399</v>
      </c>
      <c r="E791">
        <v>4.6203147853659303E-2</v>
      </c>
      <c r="F791">
        <v>11.888909999999999</v>
      </c>
      <c r="G791">
        <v>4.6203147853723814E-2</v>
      </c>
      <c r="H791">
        <v>11.888909999999999</v>
      </c>
      <c r="I791">
        <v>4.6203147853723814E-2</v>
      </c>
      <c r="J791" s="121" t="s">
        <v>203</v>
      </c>
      <c r="K791" t="s">
        <v>67</v>
      </c>
      <c r="L791" t="s">
        <v>186</v>
      </c>
      <c r="M791" t="s">
        <v>187</v>
      </c>
      <c r="N791" t="s">
        <v>202</v>
      </c>
      <c r="O791" t="s">
        <v>194</v>
      </c>
      <c r="P791" t="s">
        <v>56</v>
      </c>
    </row>
    <row r="792" spans="1:16" outlineLevel="2" x14ac:dyDescent="0.3">
      <c r="A792">
        <v>24033</v>
      </c>
      <c r="B792" t="s">
        <v>16</v>
      </c>
      <c r="C792">
        <v>13.33986</v>
      </c>
      <c r="D792">
        <v>13.3398599999813</v>
      </c>
      <c r="E792">
        <v>5.1841886592388503E-2</v>
      </c>
      <c r="F792">
        <v>13.33986</v>
      </c>
      <c r="G792">
        <v>5.1841886592461174E-2</v>
      </c>
      <c r="H792">
        <v>13.33986</v>
      </c>
      <c r="I792">
        <v>5.1841886592461174E-2</v>
      </c>
      <c r="J792" s="121" t="s">
        <v>201</v>
      </c>
      <c r="K792" t="s">
        <v>67</v>
      </c>
      <c r="L792" t="s">
        <v>186</v>
      </c>
      <c r="M792" t="s">
        <v>187</v>
      </c>
      <c r="N792" t="s">
        <v>202</v>
      </c>
      <c r="O792" t="s">
        <v>192</v>
      </c>
      <c r="P792" t="s">
        <v>56</v>
      </c>
    </row>
    <row r="793" spans="1:16" outlineLevel="2" x14ac:dyDescent="0.3">
      <c r="A793">
        <v>24033</v>
      </c>
      <c r="B793" t="s">
        <v>16</v>
      </c>
      <c r="C793">
        <v>3.5831110000000002</v>
      </c>
      <c r="D793">
        <v>3.5852480204761501</v>
      </c>
      <c r="E793">
        <v>1.0978519764777501E-2</v>
      </c>
      <c r="F793">
        <v>3.5831110000000002</v>
      </c>
      <c r="G793">
        <v>1.0971975915816104E-2</v>
      </c>
      <c r="H793">
        <v>3.5831110000000002</v>
      </c>
      <c r="I793">
        <v>1.0971975915816104E-2</v>
      </c>
      <c r="J793" s="121" t="s">
        <v>204</v>
      </c>
      <c r="K793" t="s">
        <v>67</v>
      </c>
      <c r="L793" t="s">
        <v>186</v>
      </c>
      <c r="M793" t="s">
        <v>187</v>
      </c>
      <c r="N793" t="s">
        <v>202</v>
      </c>
      <c r="O793" t="s">
        <v>196</v>
      </c>
      <c r="P793" t="s">
        <v>56</v>
      </c>
    </row>
    <row r="794" spans="1:16" outlineLevel="2" x14ac:dyDescent="0.3">
      <c r="A794">
        <v>24033</v>
      </c>
      <c r="B794" t="s">
        <v>16</v>
      </c>
      <c r="C794">
        <v>0.77066590000000001</v>
      </c>
      <c r="D794">
        <v>0.77066589999892399</v>
      </c>
      <c r="E794">
        <v>2.9949920155399701E-3</v>
      </c>
      <c r="F794">
        <v>0.77066590000000001</v>
      </c>
      <c r="G794">
        <v>2.9949920155441516E-3</v>
      </c>
      <c r="H794">
        <v>0.77066590000000001</v>
      </c>
      <c r="I794">
        <v>2.9949920155441516E-3</v>
      </c>
      <c r="J794" s="121" t="s">
        <v>193</v>
      </c>
      <c r="K794" t="s">
        <v>67</v>
      </c>
      <c r="L794" t="s">
        <v>186</v>
      </c>
      <c r="M794" t="s">
        <v>187</v>
      </c>
      <c r="N794" t="s">
        <v>191</v>
      </c>
      <c r="O794" t="s">
        <v>194</v>
      </c>
      <c r="P794" t="s">
        <v>56</v>
      </c>
    </row>
    <row r="795" spans="1:16" outlineLevel="2" x14ac:dyDescent="0.3">
      <c r="A795">
        <v>24033</v>
      </c>
      <c r="B795" t="s">
        <v>16</v>
      </c>
      <c r="C795">
        <v>3.3580000000000001</v>
      </c>
      <c r="D795" t="s">
        <v>2147</v>
      </c>
      <c r="E795" t="s">
        <v>2147</v>
      </c>
      <c r="F795">
        <v>4.0967599999999997</v>
      </c>
      <c r="G795" t="s">
        <v>2148</v>
      </c>
      <c r="H795">
        <v>4.5994526000000002</v>
      </c>
      <c r="I795" t="s">
        <v>2148</v>
      </c>
      <c r="J795" s="121" t="s">
        <v>2094</v>
      </c>
      <c r="K795" t="s">
        <v>17</v>
      </c>
      <c r="L795" t="s">
        <v>2528</v>
      </c>
      <c r="M795" t="s">
        <v>2636</v>
      </c>
      <c r="N795" t="s">
        <v>2692</v>
      </c>
      <c r="O795" t="s">
        <v>2689</v>
      </c>
      <c r="P795" t="s">
        <v>56</v>
      </c>
    </row>
    <row r="796" spans="1:16" outlineLevel="2" x14ac:dyDescent="0.3">
      <c r="A796">
        <v>24033</v>
      </c>
      <c r="B796" t="s">
        <v>16</v>
      </c>
      <c r="C796">
        <v>0.63211689999999998</v>
      </c>
      <c r="D796">
        <v>0.63211689999911502</v>
      </c>
      <c r="E796">
        <v>2.4565574633416101E-3</v>
      </c>
      <c r="F796">
        <v>0.63211689999999998</v>
      </c>
      <c r="G796">
        <v>2.4565574633450492E-3</v>
      </c>
      <c r="H796">
        <v>0.63211689999999998</v>
      </c>
      <c r="I796">
        <v>2.4565574633450492E-3</v>
      </c>
      <c r="J796" s="121" t="s">
        <v>190</v>
      </c>
      <c r="K796" t="s">
        <v>67</v>
      </c>
      <c r="L796" t="s">
        <v>186</v>
      </c>
      <c r="M796" t="s">
        <v>187</v>
      </c>
      <c r="N796" t="s">
        <v>191</v>
      </c>
      <c r="O796" t="s">
        <v>192</v>
      </c>
      <c r="P796" t="s">
        <v>56</v>
      </c>
    </row>
    <row r="797" spans="1:16" outlineLevel="2" x14ac:dyDescent="0.3">
      <c r="A797">
        <v>24033</v>
      </c>
      <c r="B797" t="s">
        <v>16</v>
      </c>
      <c r="C797">
        <v>15.3139</v>
      </c>
      <c r="D797">
        <v>15.3089679441167</v>
      </c>
      <c r="E797">
        <v>4.7180814311986799E-2</v>
      </c>
      <c r="F797">
        <v>15.3139</v>
      </c>
      <c r="G797">
        <v>4.7196014449164943E-2</v>
      </c>
      <c r="H797">
        <v>15.3139</v>
      </c>
      <c r="I797">
        <v>4.7196014449164943E-2</v>
      </c>
      <c r="J797" s="121" t="s">
        <v>195</v>
      </c>
      <c r="K797" t="s">
        <v>67</v>
      </c>
      <c r="L797" t="s">
        <v>186</v>
      </c>
      <c r="M797" t="s">
        <v>187</v>
      </c>
      <c r="N797" t="s">
        <v>191</v>
      </c>
      <c r="O797" t="s">
        <v>196</v>
      </c>
      <c r="P797" t="s">
        <v>56</v>
      </c>
    </row>
    <row r="798" spans="1:16" outlineLevel="2" x14ac:dyDescent="0.3">
      <c r="A798">
        <v>24033</v>
      </c>
      <c r="B798" t="s">
        <v>16</v>
      </c>
      <c r="C798">
        <v>4.5178658524999998E-2</v>
      </c>
      <c r="D798">
        <v>4.5178658524936501E-2</v>
      </c>
      <c r="E798">
        <v>1.2303556243174399E-4</v>
      </c>
      <c r="F798">
        <v>2.4187642504316501E-2</v>
      </c>
      <c r="G798">
        <v>6.5870486122866128E-5</v>
      </c>
      <c r="H798">
        <v>2.3034468098078201E-2</v>
      </c>
      <c r="I798">
        <v>6.273003294683591E-5</v>
      </c>
      <c r="J798" s="121" t="s">
        <v>387</v>
      </c>
      <c r="K798" t="s">
        <v>25</v>
      </c>
      <c r="L798" t="s">
        <v>186</v>
      </c>
      <c r="M798" t="s">
        <v>187</v>
      </c>
      <c r="N798" t="s">
        <v>388</v>
      </c>
      <c r="O798" t="s">
        <v>20</v>
      </c>
      <c r="P798" t="s">
        <v>56</v>
      </c>
    </row>
    <row r="799" spans="1:16" outlineLevel="2" x14ac:dyDescent="0.3">
      <c r="A799">
        <v>24033</v>
      </c>
      <c r="B799" t="s">
        <v>16</v>
      </c>
      <c r="C799">
        <v>119.992397302648</v>
      </c>
      <c r="D799">
        <v>119.99239730248</v>
      </c>
      <c r="E799">
        <v>0.326776681106972</v>
      </c>
      <c r="F799">
        <v>107.96847668949501</v>
      </c>
      <c r="G799">
        <v>0.29403179926333095</v>
      </c>
      <c r="H799">
        <v>102.820952122905</v>
      </c>
      <c r="I799">
        <v>0.28001348617348887</v>
      </c>
      <c r="J799" s="121" t="s">
        <v>197</v>
      </c>
      <c r="K799" t="s">
        <v>17</v>
      </c>
      <c r="L799" t="s">
        <v>186</v>
      </c>
      <c r="M799" t="s">
        <v>187</v>
      </c>
      <c r="N799" t="s">
        <v>198</v>
      </c>
      <c r="O799" t="s">
        <v>199</v>
      </c>
      <c r="P799" t="s">
        <v>56</v>
      </c>
    </row>
    <row r="800" spans="1:16" outlineLevel="2" x14ac:dyDescent="0.3">
      <c r="A800">
        <v>24033</v>
      </c>
      <c r="B800" t="s">
        <v>16</v>
      </c>
      <c r="C800">
        <v>158.06970000000001</v>
      </c>
      <c r="D800">
        <v>158.06969999977801</v>
      </c>
      <c r="E800">
        <v>0.43047303921508301</v>
      </c>
      <c r="F800">
        <v>142.230217108837</v>
      </c>
      <c r="G800">
        <v>0.3873371925621934</v>
      </c>
      <c r="H800">
        <v>135.44922362696499</v>
      </c>
      <c r="I800">
        <v>0.36887043471395803</v>
      </c>
      <c r="J800" s="121" t="s">
        <v>200</v>
      </c>
      <c r="K800" t="s">
        <v>17</v>
      </c>
      <c r="L800" t="s">
        <v>186</v>
      </c>
      <c r="M800" t="s">
        <v>187</v>
      </c>
      <c r="N800" t="s">
        <v>198</v>
      </c>
      <c r="O800" t="s">
        <v>27</v>
      </c>
      <c r="P800" t="s">
        <v>56</v>
      </c>
    </row>
    <row r="801" spans="1:16" outlineLevel="2" x14ac:dyDescent="0.3">
      <c r="A801">
        <v>24033</v>
      </c>
      <c r="B801" t="s">
        <v>16</v>
      </c>
      <c r="C801">
        <v>25.566220714285699</v>
      </c>
      <c r="D801">
        <v>25.566220714249901</v>
      </c>
      <c r="E801">
        <v>6.9624784080201105E-2</v>
      </c>
      <c r="F801">
        <v>26.1079623267538</v>
      </c>
      <c r="G801">
        <v>7.1100115268937211E-2</v>
      </c>
      <c r="H801">
        <v>26.439380724969599</v>
      </c>
      <c r="I801">
        <v>7.2002670819633824E-2</v>
      </c>
      <c r="J801" s="121" t="s">
        <v>185</v>
      </c>
      <c r="K801" t="s">
        <v>17</v>
      </c>
      <c r="L801" t="s">
        <v>186</v>
      </c>
      <c r="M801" t="s">
        <v>187</v>
      </c>
      <c r="N801" t="s">
        <v>188</v>
      </c>
      <c r="O801" t="s">
        <v>189</v>
      </c>
      <c r="P801" t="s">
        <v>56</v>
      </c>
    </row>
    <row r="802" spans="1:16" outlineLevel="2" x14ac:dyDescent="0.3">
      <c r="A802">
        <v>24033</v>
      </c>
      <c r="B802" t="s">
        <v>16</v>
      </c>
      <c r="C802">
        <v>6.3943555952381007E-2</v>
      </c>
      <c r="D802">
        <v>6.3943555952291398E-2</v>
      </c>
      <c r="E802">
        <v>1.74138224270946E-4</v>
      </c>
      <c r="F802">
        <v>6.52985033846087E-2</v>
      </c>
      <c r="G802">
        <v>1.7782816825873821E-4</v>
      </c>
      <c r="H802">
        <v>6.6127412401971494E-2</v>
      </c>
      <c r="I802">
        <v>1.800855457570029E-4</v>
      </c>
      <c r="J802" s="121" t="s">
        <v>359</v>
      </c>
      <c r="K802" t="s">
        <v>17</v>
      </c>
      <c r="L802" t="s">
        <v>186</v>
      </c>
      <c r="M802" t="s">
        <v>187</v>
      </c>
      <c r="N802" t="s">
        <v>188</v>
      </c>
      <c r="O802" t="s">
        <v>360</v>
      </c>
      <c r="P802" t="s">
        <v>56</v>
      </c>
    </row>
    <row r="803" spans="1:16" outlineLevel="2" x14ac:dyDescent="0.3">
      <c r="A803">
        <v>24033</v>
      </c>
      <c r="B803" t="s">
        <v>16</v>
      </c>
      <c r="C803">
        <v>1.0980000000000001</v>
      </c>
      <c r="D803" t="s">
        <v>2147</v>
      </c>
      <c r="E803" t="s">
        <v>2147</v>
      </c>
      <c r="F803">
        <v>1.3314257228340001</v>
      </c>
      <c r="G803" t="s">
        <v>2148</v>
      </c>
      <c r="H803">
        <v>1.5042599999999999</v>
      </c>
      <c r="I803" t="s">
        <v>2148</v>
      </c>
      <c r="J803" s="121" t="s">
        <v>2109</v>
      </c>
      <c r="K803" t="s">
        <v>50</v>
      </c>
      <c r="L803" t="s">
        <v>50</v>
      </c>
      <c r="M803" t="s">
        <v>2729</v>
      </c>
      <c r="N803" t="s">
        <v>2734</v>
      </c>
      <c r="O803" t="s">
        <v>2735</v>
      </c>
      <c r="P803" t="s">
        <v>56</v>
      </c>
    </row>
    <row r="804" spans="1:16" outlineLevel="2" x14ac:dyDescent="0.3">
      <c r="A804">
        <v>24033</v>
      </c>
      <c r="B804" t="s">
        <v>16</v>
      </c>
      <c r="C804">
        <v>10.337759999999999</v>
      </c>
      <c r="D804">
        <v>10.337759999985501</v>
      </c>
      <c r="E804">
        <v>2.81529411764311E-2</v>
      </c>
      <c r="F804">
        <v>8.9959795293312403</v>
      </c>
      <c r="G804">
        <v>2.4498854927372655E-2</v>
      </c>
      <c r="H804">
        <v>8.5378026903604294</v>
      </c>
      <c r="I804">
        <v>2.3251096651308357E-2</v>
      </c>
      <c r="J804" s="121" t="s">
        <v>205</v>
      </c>
      <c r="K804" t="s">
        <v>22</v>
      </c>
      <c r="L804" t="s">
        <v>186</v>
      </c>
      <c r="M804" t="s">
        <v>206</v>
      </c>
      <c r="N804" t="s">
        <v>207</v>
      </c>
      <c r="O804" t="s">
        <v>20</v>
      </c>
      <c r="P804" t="s">
        <v>56</v>
      </c>
    </row>
    <row r="805" spans="1:16" outlineLevel="2" x14ac:dyDescent="0.3">
      <c r="A805">
        <v>24033</v>
      </c>
      <c r="B805" t="s">
        <v>16</v>
      </c>
      <c r="C805">
        <v>110.26562215</v>
      </c>
      <c r="D805">
        <v>110.265622149845</v>
      </c>
      <c r="E805">
        <v>0.30028764202027602</v>
      </c>
      <c r="F805">
        <v>99.216379723852498</v>
      </c>
      <c r="G805">
        <v>0.27019711253772555</v>
      </c>
      <c r="H805">
        <v>94.486121710623493</v>
      </c>
      <c r="I805">
        <v>0.25731514627076196</v>
      </c>
      <c r="J805" s="121" t="s">
        <v>389</v>
      </c>
      <c r="K805" t="s">
        <v>22</v>
      </c>
      <c r="L805" t="s">
        <v>186</v>
      </c>
      <c r="M805" t="s">
        <v>206</v>
      </c>
      <c r="N805" t="s">
        <v>390</v>
      </c>
      <c r="O805" t="s">
        <v>20</v>
      </c>
      <c r="P805" t="s">
        <v>56</v>
      </c>
    </row>
    <row r="806" spans="1:16" outlineLevel="2" x14ac:dyDescent="0.3">
      <c r="A806">
        <v>24033</v>
      </c>
      <c r="B806" t="s">
        <v>16</v>
      </c>
      <c r="C806">
        <v>0.90146879999999996</v>
      </c>
      <c r="D806">
        <v>0.90146879999873897</v>
      </c>
      <c r="E806">
        <v>2.4549803921534198E-3</v>
      </c>
      <c r="F806">
        <v>0.90146879999999996</v>
      </c>
      <c r="G806">
        <v>2.4549803921568537E-3</v>
      </c>
      <c r="H806">
        <v>0.90146879999999996</v>
      </c>
      <c r="I806">
        <v>2.4549803921568537E-3</v>
      </c>
      <c r="J806" s="121" t="s">
        <v>370</v>
      </c>
      <c r="K806" t="s">
        <v>50</v>
      </c>
      <c r="L806" t="s">
        <v>209</v>
      </c>
      <c r="M806" t="s">
        <v>365</v>
      </c>
      <c r="N806" t="s">
        <v>366</v>
      </c>
      <c r="O806" t="s">
        <v>371</v>
      </c>
      <c r="P806" t="s">
        <v>56</v>
      </c>
    </row>
    <row r="807" spans="1:16" outlineLevel="2" x14ac:dyDescent="0.3">
      <c r="A807">
        <v>24033</v>
      </c>
      <c r="B807" t="s">
        <v>16</v>
      </c>
      <c r="C807">
        <v>0.611711</v>
      </c>
      <c r="D807">
        <v>0.61171099999914202</v>
      </c>
      <c r="E807">
        <v>1.6658796296272901E-3</v>
      </c>
      <c r="F807">
        <v>0.611711</v>
      </c>
      <c r="G807">
        <v>1.6658796296296265E-3</v>
      </c>
      <c r="H807">
        <v>0.611711</v>
      </c>
      <c r="I807">
        <v>1.6658796296296265E-3</v>
      </c>
      <c r="J807" s="121" t="s">
        <v>368</v>
      </c>
      <c r="K807" t="s">
        <v>50</v>
      </c>
      <c r="L807" t="s">
        <v>209</v>
      </c>
      <c r="M807" t="s">
        <v>365</v>
      </c>
      <c r="N807" t="s">
        <v>366</v>
      </c>
      <c r="O807" t="s">
        <v>369</v>
      </c>
      <c r="P807" t="s">
        <v>56</v>
      </c>
    </row>
    <row r="808" spans="1:16" outlineLevel="2" x14ac:dyDescent="0.3">
      <c r="A808">
        <v>24033</v>
      </c>
      <c r="B808" t="s">
        <v>16</v>
      </c>
      <c r="C808">
        <v>241.5523</v>
      </c>
      <c r="D808">
        <v>241.55229999966099</v>
      </c>
      <c r="E808">
        <v>0.65782216775506897</v>
      </c>
      <c r="F808">
        <v>241.5523</v>
      </c>
      <c r="G808">
        <v>0.65782216775599212</v>
      </c>
      <c r="H808">
        <v>241.5523</v>
      </c>
      <c r="I808">
        <v>0.65782216775599212</v>
      </c>
      <c r="J808" s="121" t="s">
        <v>364</v>
      </c>
      <c r="K808" t="s">
        <v>50</v>
      </c>
      <c r="L808" t="s">
        <v>209</v>
      </c>
      <c r="M808" t="s">
        <v>365</v>
      </c>
      <c r="N808" t="s">
        <v>366</v>
      </c>
      <c r="O808" t="s">
        <v>367</v>
      </c>
      <c r="P808" t="s">
        <v>56</v>
      </c>
    </row>
    <row r="809" spans="1:16" outlineLevel="2" x14ac:dyDescent="0.3">
      <c r="A809">
        <v>24033</v>
      </c>
      <c r="B809" t="s">
        <v>16</v>
      </c>
      <c r="C809">
        <v>5.2829480000000002</v>
      </c>
      <c r="D809">
        <v>5.2829479999926301</v>
      </c>
      <c r="E809">
        <v>1.43871132897401E-2</v>
      </c>
      <c r="F809">
        <v>5.2829480000000002</v>
      </c>
      <c r="G809">
        <v>1.4387113289760171E-2</v>
      </c>
      <c r="H809">
        <v>5.2829480000000002</v>
      </c>
      <c r="I809">
        <v>1.4387113289760171E-2</v>
      </c>
      <c r="J809" s="121" t="s">
        <v>372</v>
      </c>
      <c r="K809" t="s">
        <v>50</v>
      </c>
      <c r="L809" t="s">
        <v>209</v>
      </c>
      <c r="M809" t="s">
        <v>365</v>
      </c>
      <c r="N809" t="s">
        <v>162</v>
      </c>
      <c r="O809" t="s">
        <v>373</v>
      </c>
      <c r="P809" t="s">
        <v>56</v>
      </c>
    </row>
    <row r="810" spans="1:16" outlineLevel="2" x14ac:dyDescent="0.3">
      <c r="A810">
        <v>24033</v>
      </c>
      <c r="B810" t="s">
        <v>16</v>
      </c>
      <c r="C810">
        <v>7.0664749999999996</v>
      </c>
      <c r="D810">
        <v>7.0664749999901</v>
      </c>
      <c r="E810">
        <v>1.9244212962935998E-2</v>
      </c>
      <c r="F810">
        <v>7.6149745520924901</v>
      </c>
      <c r="G810">
        <v>2.0737948126613531E-2</v>
      </c>
      <c r="H810">
        <v>7.8920210327226004</v>
      </c>
      <c r="I810">
        <v>2.1492432006325158E-2</v>
      </c>
      <c r="J810" s="121" t="s">
        <v>208</v>
      </c>
      <c r="K810" t="s">
        <v>50</v>
      </c>
      <c r="L810" t="s">
        <v>209</v>
      </c>
      <c r="M810" t="s">
        <v>210</v>
      </c>
      <c r="N810" t="s">
        <v>211</v>
      </c>
      <c r="O810" t="s">
        <v>212</v>
      </c>
      <c r="P810" t="s">
        <v>56</v>
      </c>
    </row>
    <row r="811" spans="1:16" outlineLevel="2" x14ac:dyDescent="0.3">
      <c r="A811">
        <v>24033</v>
      </c>
      <c r="B811" t="s">
        <v>16</v>
      </c>
      <c r="C811">
        <v>2.464909</v>
      </c>
      <c r="D811">
        <v>2.46490899999753</v>
      </c>
      <c r="E811">
        <v>9.1468710143234808E-3</v>
      </c>
      <c r="F811">
        <v>2.8679474441091899</v>
      </c>
      <c r="G811">
        <v>1.0642480248622464E-2</v>
      </c>
      <c r="H811">
        <v>2.8536539564273302</v>
      </c>
      <c r="I811">
        <v>1.0589439471794223E-2</v>
      </c>
      <c r="J811" s="121" t="s">
        <v>233</v>
      </c>
      <c r="K811" t="s">
        <v>67</v>
      </c>
      <c r="L811" t="s">
        <v>68</v>
      </c>
      <c r="M811" t="s">
        <v>228</v>
      </c>
      <c r="N811" t="s">
        <v>229</v>
      </c>
      <c r="O811" t="s">
        <v>234</v>
      </c>
      <c r="P811" t="s">
        <v>56</v>
      </c>
    </row>
    <row r="812" spans="1:16" outlineLevel="2" x14ac:dyDescent="0.3">
      <c r="A812">
        <v>24033</v>
      </c>
      <c r="B812" t="s">
        <v>16</v>
      </c>
      <c r="C812">
        <v>0.1846342</v>
      </c>
      <c r="D812">
        <v>0.18463419999981501</v>
      </c>
      <c r="E812">
        <v>6.8514708341476402E-4</v>
      </c>
      <c r="F812">
        <v>0.21482382594454599</v>
      </c>
      <c r="G812">
        <v>7.9717580921657017E-4</v>
      </c>
      <c r="H812">
        <v>0.213753171140109</v>
      </c>
      <c r="I812">
        <v>7.9320278571060683E-4</v>
      </c>
      <c r="J812" s="121" t="s">
        <v>231</v>
      </c>
      <c r="K812" t="s">
        <v>67</v>
      </c>
      <c r="L812" t="s">
        <v>68</v>
      </c>
      <c r="M812" t="s">
        <v>228</v>
      </c>
      <c r="N812" t="s">
        <v>229</v>
      </c>
      <c r="O812" t="s">
        <v>232</v>
      </c>
      <c r="P812" t="s">
        <v>56</v>
      </c>
    </row>
    <row r="813" spans="1:16" outlineLevel="2" x14ac:dyDescent="0.3">
      <c r="A813">
        <v>24033</v>
      </c>
      <c r="B813" t="s">
        <v>16</v>
      </c>
      <c r="C813">
        <v>1.7978670000000001</v>
      </c>
      <c r="D813">
        <v>1.7978669999982</v>
      </c>
      <c r="E813">
        <v>6.6715880991585199E-3</v>
      </c>
      <c r="F813">
        <v>2.0918370891169902</v>
      </c>
      <c r="G813">
        <v>7.7624626455378978E-3</v>
      </c>
      <c r="H813">
        <v>2.08141163737896</v>
      </c>
      <c r="I813">
        <v>7.7237755125387029E-3</v>
      </c>
      <c r="J813" s="121" t="s">
        <v>227</v>
      </c>
      <c r="K813" t="s">
        <v>67</v>
      </c>
      <c r="L813" t="s">
        <v>68</v>
      </c>
      <c r="M813" t="s">
        <v>228</v>
      </c>
      <c r="N813" t="s">
        <v>229</v>
      </c>
      <c r="O813" t="s">
        <v>230</v>
      </c>
      <c r="P813" t="s">
        <v>56</v>
      </c>
    </row>
    <row r="814" spans="1:16" outlineLevel="2" x14ac:dyDescent="0.3">
      <c r="A814">
        <v>24033</v>
      </c>
      <c r="B814" t="s">
        <v>16</v>
      </c>
      <c r="C814">
        <v>30.489004999999999</v>
      </c>
      <c r="D814" t="s">
        <v>2147</v>
      </c>
      <c r="E814" t="s">
        <v>2147</v>
      </c>
      <c r="F814">
        <v>36.970715410395698</v>
      </c>
      <c r="G814" t="s">
        <v>2148</v>
      </c>
      <c r="H814">
        <v>41.769936850000001</v>
      </c>
      <c r="I814" t="s">
        <v>2148</v>
      </c>
      <c r="J814" s="121" t="s">
        <v>2073</v>
      </c>
      <c r="K814" t="s">
        <v>50</v>
      </c>
      <c r="L814" t="s">
        <v>50</v>
      </c>
      <c r="M814" t="s">
        <v>2729</v>
      </c>
      <c r="N814" t="s">
        <v>2738</v>
      </c>
      <c r="O814" t="s">
        <v>2766</v>
      </c>
      <c r="P814" t="s">
        <v>56</v>
      </c>
    </row>
    <row r="815" spans="1:16" outlineLevel="2" x14ac:dyDescent="0.3">
      <c r="A815">
        <v>24033</v>
      </c>
      <c r="B815" t="s">
        <v>16</v>
      </c>
      <c r="C815">
        <v>1.0153080000000001</v>
      </c>
      <c r="D815">
        <v>1.0153082319989799</v>
      </c>
      <c r="E815">
        <v>3.8615869281007102E-3</v>
      </c>
      <c r="F815">
        <v>0.94555655646159997</v>
      </c>
      <c r="G815">
        <v>3.5962959061438043E-3</v>
      </c>
      <c r="H815">
        <v>0.90362432648000002</v>
      </c>
      <c r="I815">
        <v>3.4368123660130849E-3</v>
      </c>
      <c r="J815" s="121" t="s">
        <v>242</v>
      </c>
      <c r="K815" t="s">
        <v>243</v>
      </c>
      <c r="L815" t="s">
        <v>68</v>
      </c>
      <c r="M815" t="s">
        <v>244</v>
      </c>
      <c r="N815" t="s">
        <v>245</v>
      </c>
      <c r="O815" t="s">
        <v>246</v>
      </c>
      <c r="P815" t="s">
        <v>56</v>
      </c>
    </row>
    <row r="816" spans="1:16" outlineLevel="2" x14ac:dyDescent="0.3">
      <c r="A816">
        <v>24033</v>
      </c>
      <c r="B816" t="s">
        <v>16</v>
      </c>
      <c r="C816">
        <v>5.9823095999999999E-2</v>
      </c>
      <c r="D816">
        <v>5.9823095999939999E-2</v>
      </c>
      <c r="E816">
        <v>1.7489833202596899E-4</v>
      </c>
      <c r="F816">
        <v>5.9823095999999999E-2</v>
      </c>
      <c r="G816">
        <v>1.7489833202614442E-4</v>
      </c>
      <c r="H816">
        <v>5.9823095999999999E-2</v>
      </c>
      <c r="I816">
        <v>1.7489833202614442E-4</v>
      </c>
      <c r="J816" s="121" t="s">
        <v>258</v>
      </c>
      <c r="K816" t="s">
        <v>243</v>
      </c>
      <c r="L816" t="s">
        <v>68</v>
      </c>
      <c r="M816" t="s">
        <v>244</v>
      </c>
      <c r="N816" t="s">
        <v>259</v>
      </c>
      <c r="O816" t="s">
        <v>260</v>
      </c>
      <c r="P816" t="s">
        <v>56</v>
      </c>
    </row>
    <row r="817" spans="1:16" outlineLevel="2" x14ac:dyDescent="0.3">
      <c r="A817">
        <v>24033</v>
      </c>
      <c r="B817" t="s">
        <v>16</v>
      </c>
      <c r="C817">
        <v>5.8207080000000001E-2</v>
      </c>
      <c r="D817">
        <v>5.82071159999418E-2</v>
      </c>
      <c r="E817">
        <v>1.8317516862726701E-4</v>
      </c>
      <c r="F817">
        <v>5.8207116000000003E-2</v>
      </c>
      <c r="G817">
        <v>1.8317516862745016E-4</v>
      </c>
      <c r="H817">
        <v>5.8207116000000003E-2</v>
      </c>
      <c r="I817">
        <v>1.8317516862745016E-4</v>
      </c>
      <c r="J817" s="121" t="s">
        <v>253</v>
      </c>
      <c r="K817" t="s">
        <v>243</v>
      </c>
      <c r="L817" t="s">
        <v>68</v>
      </c>
      <c r="M817" t="s">
        <v>244</v>
      </c>
      <c r="N817" t="s">
        <v>254</v>
      </c>
      <c r="O817" t="s">
        <v>255</v>
      </c>
      <c r="P817" t="s">
        <v>56</v>
      </c>
    </row>
    <row r="818" spans="1:16" outlineLevel="2" x14ac:dyDescent="0.3">
      <c r="A818">
        <v>24033</v>
      </c>
      <c r="B818" t="s">
        <v>16</v>
      </c>
      <c r="C818">
        <v>2.3689200000000001E-2</v>
      </c>
      <c r="D818">
        <v>2.3689214699976199E-2</v>
      </c>
      <c r="E818">
        <v>7.4548890849598698E-5</v>
      </c>
      <c r="F818">
        <v>2.3689214699999898E-2</v>
      </c>
      <c r="G818">
        <v>7.4548890849673277E-5</v>
      </c>
      <c r="H818">
        <v>2.3689214699999898E-2</v>
      </c>
      <c r="I818">
        <v>7.4548890849673277E-5</v>
      </c>
      <c r="J818" s="121" t="s">
        <v>256</v>
      </c>
      <c r="K818" t="s">
        <v>243</v>
      </c>
      <c r="L818" t="s">
        <v>68</v>
      </c>
      <c r="M818" t="s">
        <v>244</v>
      </c>
      <c r="N818" t="s">
        <v>257</v>
      </c>
      <c r="O818" t="s">
        <v>255</v>
      </c>
      <c r="P818" t="s">
        <v>56</v>
      </c>
    </row>
    <row r="819" spans="1:16" outlineLevel="2" x14ac:dyDescent="0.3">
      <c r="A819">
        <v>24033</v>
      </c>
      <c r="B819" t="s">
        <v>16</v>
      </c>
      <c r="C819">
        <v>0.28190280000000001</v>
      </c>
      <c r="D819">
        <v>0.281902886399717</v>
      </c>
      <c r="E819">
        <v>1.06615142483553E-3</v>
      </c>
      <c r="F819">
        <v>0.27925299926783997</v>
      </c>
      <c r="G819">
        <v>1.0561296014431362E-3</v>
      </c>
      <c r="H819">
        <v>0.27764615281535998</v>
      </c>
      <c r="I819">
        <v>1.0500525383215675E-3</v>
      </c>
      <c r="J819" s="121" t="s">
        <v>247</v>
      </c>
      <c r="K819" t="s">
        <v>243</v>
      </c>
      <c r="L819" t="s">
        <v>68</v>
      </c>
      <c r="M819" t="s">
        <v>244</v>
      </c>
      <c r="N819" t="s">
        <v>248</v>
      </c>
      <c r="O819" t="s">
        <v>246</v>
      </c>
      <c r="P819" t="s">
        <v>56</v>
      </c>
    </row>
    <row r="820" spans="1:16" outlineLevel="2" x14ac:dyDescent="0.3">
      <c r="A820">
        <v>24033</v>
      </c>
      <c r="B820" t="s">
        <v>16</v>
      </c>
      <c r="C820">
        <v>0.22433016</v>
      </c>
      <c r="D820">
        <v>0.22433021199977499</v>
      </c>
      <c r="E820">
        <v>1.0833489673191699E-3</v>
      </c>
      <c r="F820">
        <v>0.24548455099159999</v>
      </c>
      <c r="G820">
        <v>1.1855087749385567E-3</v>
      </c>
      <c r="H820">
        <v>0.25818164099079999</v>
      </c>
      <c r="I820">
        <v>1.2468263264888832E-3</v>
      </c>
      <c r="J820" s="121" t="s">
        <v>263</v>
      </c>
      <c r="K820" t="s">
        <v>243</v>
      </c>
      <c r="L820" t="s">
        <v>68</v>
      </c>
      <c r="M820" t="s">
        <v>244</v>
      </c>
      <c r="N820" t="s">
        <v>264</v>
      </c>
      <c r="O820" t="s">
        <v>265</v>
      </c>
      <c r="P820" t="s">
        <v>56</v>
      </c>
    </row>
    <row r="821" spans="1:16" outlineLevel="2" x14ac:dyDescent="0.3">
      <c r="A821">
        <v>24033</v>
      </c>
      <c r="B821" t="s">
        <v>16</v>
      </c>
      <c r="C821">
        <v>0.83054850930000002</v>
      </c>
      <c r="D821">
        <v>0.83054876369917296</v>
      </c>
      <c r="E821">
        <v>3.14111983463738E-3</v>
      </c>
      <c r="F821">
        <v>0.83054876369999997</v>
      </c>
      <c r="G821">
        <v>3.1411198346405077E-3</v>
      </c>
      <c r="H821">
        <v>0.83054876369999997</v>
      </c>
      <c r="I821">
        <v>3.1411198346405077E-3</v>
      </c>
      <c r="J821" s="121" t="s">
        <v>251</v>
      </c>
      <c r="K821" t="s">
        <v>243</v>
      </c>
      <c r="L821" t="s">
        <v>68</v>
      </c>
      <c r="M821" t="s">
        <v>244</v>
      </c>
      <c r="N821" t="s">
        <v>252</v>
      </c>
      <c r="O821" t="s">
        <v>246</v>
      </c>
      <c r="P821" t="s">
        <v>56</v>
      </c>
    </row>
    <row r="822" spans="1:16" outlineLevel="2" x14ac:dyDescent="0.3">
      <c r="A822">
        <v>24033</v>
      </c>
      <c r="B822" t="s">
        <v>16</v>
      </c>
      <c r="C822">
        <v>9.8636930499999997E-2</v>
      </c>
      <c r="D822">
        <v>9.8636960799901599E-2</v>
      </c>
      <c r="E822">
        <v>3.73043134640149E-4</v>
      </c>
      <c r="F822">
        <v>9.8636960800000006E-2</v>
      </c>
      <c r="G822">
        <v>3.7304313464052116E-4</v>
      </c>
      <c r="H822">
        <v>9.8636960800000006E-2</v>
      </c>
      <c r="I822">
        <v>3.7304313464052116E-4</v>
      </c>
      <c r="J822" s="121" t="s">
        <v>261</v>
      </c>
      <c r="K822" t="s">
        <v>243</v>
      </c>
      <c r="L822" t="s">
        <v>68</v>
      </c>
      <c r="M822" t="s">
        <v>244</v>
      </c>
      <c r="N822" t="s">
        <v>262</v>
      </c>
      <c r="O822" t="s">
        <v>74</v>
      </c>
      <c r="P822" t="s">
        <v>56</v>
      </c>
    </row>
    <row r="823" spans="1:16" outlineLevel="2" x14ac:dyDescent="0.3">
      <c r="A823">
        <v>24033</v>
      </c>
      <c r="B823" t="s">
        <v>16</v>
      </c>
      <c r="C823">
        <v>0.16892504</v>
      </c>
      <c r="D823">
        <v>0.16892509179983101</v>
      </c>
      <c r="E823">
        <v>6.3887152679674702E-4</v>
      </c>
      <c r="F823">
        <v>0.16892509180000001</v>
      </c>
      <c r="G823">
        <v>6.3887152679738615E-4</v>
      </c>
      <c r="H823">
        <v>0.16892509180000001</v>
      </c>
      <c r="I823">
        <v>6.3887152679738615E-4</v>
      </c>
      <c r="J823" s="121" t="s">
        <v>249</v>
      </c>
      <c r="K823" t="s">
        <v>243</v>
      </c>
      <c r="L823" t="s">
        <v>68</v>
      </c>
      <c r="M823" t="s">
        <v>244</v>
      </c>
      <c r="N823" t="s">
        <v>250</v>
      </c>
      <c r="O823" t="s">
        <v>246</v>
      </c>
      <c r="P823" t="s">
        <v>56</v>
      </c>
    </row>
    <row r="824" spans="1:16" outlineLevel="2" x14ac:dyDescent="0.3">
      <c r="A824">
        <v>24033</v>
      </c>
      <c r="B824" t="s">
        <v>16</v>
      </c>
      <c r="C824">
        <v>185.51</v>
      </c>
      <c r="E824">
        <v>0.56923616438356173</v>
      </c>
      <c r="F824">
        <v>185.51</v>
      </c>
      <c r="G824">
        <v>0.56923616438356173</v>
      </c>
      <c r="H824">
        <v>185.51</v>
      </c>
      <c r="I824">
        <v>0.56923616438356173</v>
      </c>
      <c r="J824" s="121">
        <v>2440000000</v>
      </c>
      <c r="K824" t="s">
        <v>1245</v>
      </c>
      <c r="L824" t="s">
        <v>101</v>
      </c>
      <c r="M824" t="s">
        <v>2871</v>
      </c>
      <c r="N824" t="s">
        <v>108</v>
      </c>
      <c r="O824" t="s">
        <v>2872</v>
      </c>
      <c r="P824" t="s">
        <v>56</v>
      </c>
    </row>
    <row r="825" spans="1:16" outlineLevel="2" x14ac:dyDescent="0.3">
      <c r="A825">
        <v>24033</v>
      </c>
      <c r="B825" t="s">
        <v>16</v>
      </c>
      <c r="C825">
        <v>8.5760000000000003E-3</v>
      </c>
      <c r="E825">
        <v>2.7487179487179489E-5</v>
      </c>
      <c r="F825">
        <v>8.5760000000000003E-3</v>
      </c>
      <c r="G825">
        <v>2.7487179487179489E-5</v>
      </c>
      <c r="H825">
        <v>8.5760000000000003E-3</v>
      </c>
      <c r="I825">
        <v>2.7487179487179489E-5</v>
      </c>
      <c r="J825" s="121">
        <v>2102007000</v>
      </c>
      <c r="K825" t="s">
        <v>1246</v>
      </c>
      <c r="L825" t="s">
        <v>155</v>
      </c>
      <c r="M825" t="s">
        <v>36</v>
      </c>
      <c r="N825" t="s">
        <v>2878</v>
      </c>
      <c r="O825" t="s">
        <v>2879</v>
      </c>
      <c r="P825" t="s">
        <v>56</v>
      </c>
    </row>
    <row r="826" spans="1:16" outlineLevel="2" x14ac:dyDescent="0.3">
      <c r="A826">
        <v>24033</v>
      </c>
      <c r="B826" t="s">
        <v>16</v>
      </c>
      <c r="C826">
        <v>4.4500215680000004</v>
      </c>
      <c r="E826">
        <v>1.4262889641025641E-2</v>
      </c>
      <c r="F826">
        <v>4.4500215680000004</v>
      </c>
      <c r="G826">
        <v>1.4262889641025641E-2</v>
      </c>
      <c r="H826">
        <v>4.4500215680000004</v>
      </c>
      <c r="I826">
        <v>1.4262889641025641E-2</v>
      </c>
      <c r="J826" s="121">
        <v>2102006000</v>
      </c>
      <c r="K826" t="s">
        <v>1247</v>
      </c>
      <c r="L826" t="s">
        <v>155</v>
      </c>
      <c r="M826" t="s">
        <v>36</v>
      </c>
      <c r="N826" t="s">
        <v>33</v>
      </c>
      <c r="O826" t="s">
        <v>2879</v>
      </c>
      <c r="P826" t="s">
        <v>56</v>
      </c>
    </row>
    <row r="827" spans="1:16" outlineLevel="2" x14ac:dyDescent="0.3">
      <c r="A827">
        <v>24033</v>
      </c>
      <c r="B827" t="s">
        <v>16</v>
      </c>
      <c r="C827">
        <v>1.2915455593939647E-2</v>
      </c>
      <c r="E827">
        <v>4.1395691006216818E-5</v>
      </c>
      <c r="F827">
        <v>1.2915455593939647E-2</v>
      </c>
      <c r="G827">
        <v>4.1395691006216818E-5</v>
      </c>
      <c r="H827">
        <v>1.2915455593939647E-2</v>
      </c>
      <c r="I827">
        <v>4.1395691006216818E-5</v>
      </c>
      <c r="J827" s="121">
        <v>2103005000</v>
      </c>
      <c r="K827" t="s">
        <v>1248</v>
      </c>
      <c r="L827" t="s">
        <v>155</v>
      </c>
      <c r="M827" t="s">
        <v>2896</v>
      </c>
      <c r="N827" t="s">
        <v>2897</v>
      </c>
      <c r="P827" t="s">
        <v>56</v>
      </c>
    </row>
    <row r="828" spans="1:16" outlineLevel="2" x14ac:dyDescent="0.3">
      <c r="A828">
        <v>24033</v>
      </c>
      <c r="B828" t="s">
        <v>16</v>
      </c>
      <c r="C828">
        <v>1.4458948290706514E-3</v>
      </c>
      <c r="E828">
        <v>4.6342782983033696E-6</v>
      </c>
      <c r="F828">
        <v>1.4458948290706514E-3</v>
      </c>
      <c r="G828">
        <v>4.6342782983033696E-6</v>
      </c>
      <c r="H828">
        <v>1.4458948290706514E-3</v>
      </c>
      <c r="I828">
        <v>4.6342782983033696E-6</v>
      </c>
      <c r="J828" s="121">
        <v>2102005000</v>
      </c>
      <c r="K828" t="s">
        <v>1249</v>
      </c>
      <c r="L828" t="s">
        <v>36</v>
      </c>
      <c r="M828" t="s">
        <v>2897</v>
      </c>
      <c r="N828" t="s">
        <v>2908</v>
      </c>
      <c r="O828" t="s">
        <v>2909</v>
      </c>
      <c r="P828" t="s">
        <v>56</v>
      </c>
    </row>
    <row r="829" spans="1:16" outlineLevel="2" x14ac:dyDescent="0.3">
      <c r="A829">
        <v>24033</v>
      </c>
      <c r="B829" t="s">
        <v>16</v>
      </c>
      <c r="C829">
        <v>77.88</v>
      </c>
      <c r="E829">
        <v>0.29953846153846153</v>
      </c>
      <c r="F829">
        <v>77.88</v>
      </c>
      <c r="G829">
        <v>0.29953846153846153</v>
      </c>
      <c r="H829">
        <v>77.88</v>
      </c>
      <c r="I829">
        <v>0.29953846153846153</v>
      </c>
      <c r="J829" s="121">
        <v>2302050000</v>
      </c>
      <c r="K829" t="s">
        <v>1250</v>
      </c>
      <c r="L829" t="s">
        <v>37</v>
      </c>
      <c r="M829" t="s">
        <v>2920</v>
      </c>
      <c r="N829" t="s">
        <v>2921</v>
      </c>
      <c r="P829" t="s">
        <v>56</v>
      </c>
    </row>
    <row r="830" spans="1:16" outlineLevel="2" x14ac:dyDescent="0.3">
      <c r="A830">
        <v>24033</v>
      </c>
      <c r="B830" t="s">
        <v>16</v>
      </c>
      <c r="C830">
        <v>0.15808898799999996</v>
      </c>
      <c r="E830">
        <v>6.080345692307691E-4</v>
      </c>
      <c r="F830">
        <v>0.15808898799999996</v>
      </c>
      <c r="G830">
        <v>6.080345692307691E-4</v>
      </c>
      <c r="H830">
        <v>0.15808898799999996</v>
      </c>
      <c r="I830">
        <v>6.080345692307691E-4</v>
      </c>
      <c r="J830" s="121">
        <v>2302070001</v>
      </c>
      <c r="K830" t="s">
        <v>1251</v>
      </c>
      <c r="L830" t="s">
        <v>37</v>
      </c>
      <c r="M830" t="s">
        <v>2920</v>
      </c>
      <c r="N830" t="s">
        <v>2926</v>
      </c>
      <c r="O830" t="s">
        <v>2927</v>
      </c>
      <c r="P830" t="s">
        <v>56</v>
      </c>
    </row>
    <row r="831" spans="1:16" outlineLevel="2" x14ac:dyDescent="0.3">
      <c r="A831">
        <v>24033</v>
      </c>
      <c r="B831" t="s">
        <v>16</v>
      </c>
      <c r="C831">
        <v>7.8116978025486563E-3</v>
      </c>
      <c r="E831">
        <v>2.5037492956886717E-5</v>
      </c>
      <c r="F831">
        <v>7.8116978025486563E-3</v>
      </c>
      <c r="G831">
        <v>2.5037492956886717E-5</v>
      </c>
      <c r="H831">
        <v>7.8116978025486563E-3</v>
      </c>
      <c r="I831">
        <v>2.5037492956886717E-5</v>
      </c>
      <c r="J831" s="121">
        <v>2102004001</v>
      </c>
      <c r="K831" t="s">
        <v>1252</v>
      </c>
      <c r="L831" t="s">
        <v>155</v>
      </c>
      <c r="M831" t="s">
        <v>36</v>
      </c>
      <c r="N831" t="s">
        <v>29</v>
      </c>
      <c r="O831" t="s">
        <v>328</v>
      </c>
      <c r="P831" t="s">
        <v>56</v>
      </c>
    </row>
    <row r="832" spans="1:16" outlineLevel="2" x14ac:dyDescent="0.3">
      <c r="A832">
        <v>24033</v>
      </c>
      <c r="B832" t="s">
        <v>16</v>
      </c>
      <c r="C832">
        <v>1.0936376923568121</v>
      </c>
      <c r="E832">
        <v>3.5052490139641413E-3</v>
      </c>
      <c r="F832">
        <v>1.0936376923568121</v>
      </c>
      <c r="G832">
        <v>3.5052490139641413E-3</v>
      </c>
      <c r="H832">
        <v>1.0936376923568121</v>
      </c>
      <c r="I832">
        <v>3.5052490139641413E-3</v>
      </c>
      <c r="J832" s="121">
        <v>2102004002</v>
      </c>
      <c r="K832" t="s">
        <v>1252</v>
      </c>
      <c r="L832" t="s">
        <v>155</v>
      </c>
      <c r="M832" t="s">
        <v>36</v>
      </c>
      <c r="N832" t="s">
        <v>29</v>
      </c>
      <c r="O832" t="s">
        <v>2938</v>
      </c>
      <c r="P832" t="s">
        <v>56</v>
      </c>
    </row>
    <row r="833" spans="1:16" outlineLevel="2" x14ac:dyDescent="0.3">
      <c r="A833">
        <v>24033</v>
      </c>
      <c r="B833" t="s">
        <v>16</v>
      </c>
      <c r="C833">
        <v>15.12</v>
      </c>
      <c r="E833">
        <v>4.1424657534246574E-2</v>
      </c>
      <c r="F833">
        <v>15.12</v>
      </c>
      <c r="G833">
        <v>4.1424657534246574E-2</v>
      </c>
      <c r="H833">
        <v>15.12</v>
      </c>
      <c r="I833">
        <v>4.1424657534246574E-2</v>
      </c>
      <c r="J833" s="121">
        <v>2660000000</v>
      </c>
      <c r="K833" t="s">
        <v>1253</v>
      </c>
      <c r="L833" t="s">
        <v>209</v>
      </c>
      <c r="M833" t="s">
        <v>2954</v>
      </c>
      <c r="N833" t="s">
        <v>2954</v>
      </c>
      <c r="O833" t="s">
        <v>2955</v>
      </c>
      <c r="P833" t="s">
        <v>56</v>
      </c>
    </row>
    <row r="834" spans="1:16" outlineLevel="2" x14ac:dyDescent="0.3">
      <c r="A834">
        <v>24033</v>
      </c>
      <c r="B834" t="s">
        <v>16</v>
      </c>
      <c r="C834">
        <v>1.5945149999999999</v>
      </c>
      <c r="E834">
        <v>5.1106249999999997E-3</v>
      </c>
      <c r="F834">
        <v>1.5945149999999999</v>
      </c>
      <c r="G834">
        <v>5.1106249999999997E-3</v>
      </c>
      <c r="H834">
        <v>1.5945149999999999</v>
      </c>
      <c r="I834">
        <v>5.1106249999999997E-3</v>
      </c>
      <c r="J834" s="121">
        <v>2830000000</v>
      </c>
      <c r="K834" t="s">
        <v>1254</v>
      </c>
      <c r="L834" t="s">
        <v>68</v>
      </c>
      <c r="M834" t="s">
        <v>2961</v>
      </c>
      <c r="N834" t="s">
        <v>2961</v>
      </c>
      <c r="P834" t="s">
        <v>56</v>
      </c>
    </row>
    <row r="835" spans="1:16" outlineLevel="2" x14ac:dyDescent="0.3">
      <c r="A835">
        <v>24033</v>
      </c>
      <c r="B835" t="s">
        <v>16</v>
      </c>
      <c r="C835">
        <v>83.198064000000002</v>
      </c>
      <c r="E835">
        <v>0.18235192109589043</v>
      </c>
      <c r="F835">
        <v>83.198064000000002</v>
      </c>
      <c r="G835">
        <v>0.18235192109589043</v>
      </c>
      <c r="H835">
        <v>83.198064000000002</v>
      </c>
      <c r="I835">
        <v>0.18235192109589043</v>
      </c>
      <c r="J835" s="121">
        <v>2810030000</v>
      </c>
      <c r="K835" t="s">
        <v>1255</v>
      </c>
      <c r="L835" t="s">
        <v>68</v>
      </c>
      <c r="M835" t="s">
        <v>69</v>
      </c>
      <c r="N835" t="s">
        <v>1255</v>
      </c>
      <c r="O835" t="s">
        <v>2967</v>
      </c>
      <c r="P835" t="s">
        <v>56</v>
      </c>
    </row>
    <row r="836" spans="1:16" outlineLevel="2" x14ac:dyDescent="0.3">
      <c r="A836">
        <v>24033</v>
      </c>
      <c r="B836" t="s">
        <v>16</v>
      </c>
      <c r="C836">
        <v>2.7559</v>
      </c>
      <c r="E836">
        <v>7.5504109589041093E-3</v>
      </c>
      <c r="F836">
        <v>2.7559</v>
      </c>
      <c r="G836">
        <v>7.5504109589041093E-3</v>
      </c>
      <c r="H836">
        <v>2.7559</v>
      </c>
      <c r="I836">
        <v>7.5504109589041093E-3</v>
      </c>
      <c r="J836" s="121">
        <v>2810050000</v>
      </c>
      <c r="K836" t="s">
        <v>1256</v>
      </c>
      <c r="L836" t="s">
        <v>68</v>
      </c>
      <c r="M836" t="s">
        <v>69</v>
      </c>
      <c r="N836" t="s">
        <v>2978</v>
      </c>
      <c r="O836" t="s">
        <v>2967</v>
      </c>
      <c r="P836" t="s">
        <v>56</v>
      </c>
    </row>
    <row r="837" spans="1:16" outlineLevel="2" x14ac:dyDescent="0.3">
      <c r="A837">
        <v>24033</v>
      </c>
      <c r="B837" t="s">
        <v>16</v>
      </c>
      <c r="C837">
        <v>2.4311073922261485E-2</v>
      </c>
      <c r="E837">
        <v>6.6605681978798592E-5</v>
      </c>
      <c r="F837">
        <v>2.4311073922261485E-2</v>
      </c>
      <c r="G837">
        <v>6.6605681978798592E-5</v>
      </c>
      <c r="H837">
        <v>2.4311073922261485E-2</v>
      </c>
      <c r="I837">
        <v>6.6605681978798592E-5</v>
      </c>
      <c r="J837" s="121">
        <v>2302070005</v>
      </c>
      <c r="K837" t="s">
        <v>1257</v>
      </c>
      <c r="L837" t="s">
        <v>37</v>
      </c>
      <c r="M837" t="s">
        <v>2920</v>
      </c>
      <c r="N837" t="s">
        <v>2926</v>
      </c>
      <c r="O837" t="s">
        <v>1257</v>
      </c>
      <c r="P837" t="s">
        <v>56</v>
      </c>
    </row>
    <row r="838" spans="1:16" outlineLevel="2" x14ac:dyDescent="0.3">
      <c r="A838">
        <v>24033</v>
      </c>
      <c r="B838" t="s">
        <v>16</v>
      </c>
      <c r="C838">
        <v>1.3446960000000001E-5</v>
      </c>
      <c r="E838">
        <v>6.2062892307692298E-8</v>
      </c>
      <c r="F838">
        <v>1.3446960000000001E-5</v>
      </c>
      <c r="G838">
        <v>6.2062892307692298E-8</v>
      </c>
      <c r="H838">
        <v>1.3446960000000001E-5</v>
      </c>
      <c r="I838">
        <v>6.2062892307692298E-8</v>
      </c>
      <c r="J838" s="121">
        <v>2810060200</v>
      </c>
      <c r="K838" t="s">
        <v>67</v>
      </c>
      <c r="M838" t="s">
        <v>69</v>
      </c>
      <c r="N838" t="s">
        <v>70</v>
      </c>
      <c r="O838" t="s">
        <v>2999</v>
      </c>
      <c r="P838" t="s">
        <v>56</v>
      </c>
    </row>
    <row r="839" spans="1:16" outlineLevel="1" x14ac:dyDescent="0.3">
      <c r="A839" s="3" t="s">
        <v>3027</v>
      </c>
      <c r="C839">
        <f t="shared" ref="C839:I839" si="10">SUBTOTAL(9,C721:C838)</f>
        <v>7771.6809033245063</v>
      </c>
      <c r="D839">
        <f t="shared" si="10"/>
        <v>7203.8029419449022</v>
      </c>
      <c r="E839">
        <f t="shared" si="10"/>
        <v>19.940833496273836</v>
      </c>
      <c r="F839">
        <f t="shared" si="10"/>
        <v>8179.5368800904234</v>
      </c>
      <c r="G839">
        <f t="shared" si="10"/>
        <v>21.045292644823192</v>
      </c>
      <c r="H839">
        <f t="shared" si="10"/>
        <v>8392.8732920236689</v>
      </c>
      <c r="I839">
        <f t="shared" si="10"/>
        <v>21.614934899642698</v>
      </c>
    </row>
    <row r="840" spans="1:16" outlineLevel="1" x14ac:dyDescent="0.3"/>
    <row r="841" spans="1:16" outlineLevel="1" x14ac:dyDescent="0.3">
      <c r="A841" s="3" t="s">
        <v>1240</v>
      </c>
      <c r="B841" s="3" t="s">
        <v>16</v>
      </c>
      <c r="C841">
        <f t="shared" ref="C841:I841" si="11">SUBTOTAL(9,C257:C840)</f>
        <v>21508.13254355223</v>
      </c>
      <c r="D841">
        <f t="shared" si="11"/>
        <v>19789.260602092774</v>
      </c>
      <c r="E841">
        <f t="shared" si="11"/>
        <v>54.477690694711129</v>
      </c>
      <c r="F841">
        <f t="shared" si="11"/>
        <v>23060.380201224089</v>
      </c>
      <c r="G841">
        <f t="shared" si="11"/>
        <v>58.767574542010308</v>
      </c>
      <c r="H841">
        <f t="shared" si="11"/>
        <v>23917.382897358915</v>
      </c>
      <c r="I841">
        <f t="shared" si="11"/>
        <v>61.018042199196195</v>
      </c>
    </row>
    <row r="844" spans="1:16" ht="15" thickBot="1" x14ac:dyDescent="0.35"/>
    <row r="845" spans="1:16" ht="15" thickBot="1" x14ac:dyDescent="0.35">
      <c r="A845" s="142" t="s">
        <v>3028</v>
      </c>
      <c r="B845" s="136" t="s">
        <v>3029</v>
      </c>
      <c r="C845" s="136">
        <f>SUM(C253,C841)</f>
        <v>26744.149795035944</v>
      </c>
      <c r="D845" s="136">
        <f t="shared" ref="D845:I845" si="12">SUM(D253,D841)</f>
        <v>24259.446673938019</v>
      </c>
      <c r="E845" s="136">
        <f t="shared" si="12"/>
        <v>62.639672476413061</v>
      </c>
      <c r="F845" s="136">
        <f t="shared" si="12"/>
        <v>27486.243694046796</v>
      </c>
      <c r="G845" s="136">
        <f t="shared" si="12"/>
        <v>66.177943207995042</v>
      </c>
      <c r="H845" s="136">
        <f t="shared" si="12"/>
        <v>28192.867458206823</v>
      </c>
      <c r="I845" s="137">
        <f t="shared" si="12"/>
        <v>68.084006138426474</v>
      </c>
    </row>
  </sheetData>
  <autoFilter ref="A256:P839" xr:uid="{43B40AEF-A31F-4EED-AB50-A2E741D8903A}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9D05C-7C79-43A2-9BD0-A4E4B17475E2}">
  <dimension ref="A1:X824"/>
  <sheetViews>
    <sheetView topLeftCell="D698" workbookViewId="0">
      <selection activeCell="K706" sqref="K706"/>
    </sheetView>
  </sheetViews>
  <sheetFormatPr defaultRowHeight="14.4" x14ac:dyDescent="0.3"/>
  <cols>
    <col min="1" max="1" width="7.6640625" bestFit="1" customWidth="1"/>
    <col min="2" max="2" width="10.44140625" bestFit="1" customWidth="1"/>
    <col min="3" max="3" width="23" customWidth="1"/>
    <col min="4" max="4" width="27.88671875" customWidth="1"/>
    <col min="5" max="5" width="29.33203125" customWidth="1"/>
    <col min="6" max="6" width="20.44140625" hidden="1" customWidth="1"/>
    <col min="7" max="7" width="18.109375" customWidth="1"/>
    <col min="8" max="8" width="14.44140625" customWidth="1"/>
    <col min="9" max="9" width="18" customWidth="1"/>
    <col min="10" max="10" width="14.6640625" customWidth="1"/>
    <col min="11" max="11" width="16.33203125" customWidth="1"/>
    <col min="12" max="12" width="37.88671875" customWidth="1"/>
    <col min="13" max="13" width="37.44140625" customWidth="1"/>
    <col min="14" max="14" width="38.33203125" customWidth="1"/>
    <col min="15" max="15" width="36.6640625" customWidth="1"/>
    <col min="16" max="16" width="41.88671875" customWidth="1"/>
    <col min="17" max="17" width="20.109375" bestFit="1" customWidth="1"/>
    <col min="19" max="19" width="26.88671875" bestFit="1" customWidth="1"/>
    <col min="20" max="20" width="32.88671875" bestFit="1" customWidth="1"/>
  </cols>
  <sheetData>
    <row r="1" spans="1:24" s="92" customFormat="1" ht="52.2" x14ac:dyDescent="0.35">
      <c r="A1" s="88" t="s">
        <v>2122</v>
      </c>
      <c r="B1" s="88" t="s">
        <v>3</v>
      </c>
      <c r="C1" s="89" t="s">
        <v>2123</v>
      </c>
      <c r="D1" s="89" t="s">
        <v>2124</v>
      </c>
      <c r="E1" s="89" t="s">
        <v>2125</v>
      </c>
      <c r="F1" s="89" t="s">
        <v>2126</v>
      </c>
      <c r="G1" s="89" t="s">
        <v>2127</v>
      </c>
      <c r="H1" s="89" t="s">
        <v>2128</v>
      </c>
      <c r="I1" s="89" t="s">
        <v>2129</v>
      </c>
      <c r="J1" s="89" t="s">
        <v>2130</v>
      </c>
      <c r="K1" s="90" t="s">
        <v>7</v>
      </c>
      <c r="L1" s="88" t="s">
        <v>8</v>
      </c>
      <c r="M1" s="88" t="s">
        <v>9</v>
      </c>
      <c r="N1" s="88" t="s">
        <v>10</v>
      </c>
      <c r="O1" s="88" t="s">
        <v>11</v>
      </c>
      <c r="P1" s="88" t="s">
        <v>12</v>
      </c>
      <c r="Q1" s="88" t="s">
        <v>13</v>
      </c>
      <c r="R1" s="91"/>
      <c r="S1" s="91" t="s">
        <v>2131</v>
      </c>
      <c r="T1" s="51" t="s">
        <v>2132</v>
      </c>
      <c r="U1" s="51"/>
      <c r="V1" s="51"/>
      <c r="W1" s="51"/>
      <c r="X1" s="51"/>
    </row>
    <row r="2" spans="1:24" x14ac:dyDescent="0.3">
      <c r="A2" s="57">
        <v>24009</v>
      </c>
      <c r="B2" s="57" t="s">
        <v>14</v>
      </c>
      <c r="C2" s="50">
        <v>0.84779086513994995</v>
      </c>
      <c r="D2" s="50">
        <v>0.84767953823600195</v>
      </c>
      <c r="E2" s="50">
        <v>2.3096634547012701E-3</v>
      </c>
      <c r="F2" s="50">
        <v>2.7246894026811321E-3</v>
      </c>
      <c r="G2" s="50">
        <v>0.63834186092577505</v>
      </c>
      <c r="H2" s="50">
        <v>1.7392833037522123E-3</v>
      </c>
      <c r="I2" s="50">
        <v>0.53225730034976404</v>
      </c>
      <c r="J2" s="50">
        <v>1.4502358257626705E-3</v>
      </c>
      <c r="K2" s="58" t="s">
        <v>335</v>
      </c>
      <c r="L2" s="59" t="s">
        <v>336</v>
      </c>
      <c r="M2" s="59" t="s">
        <v>155</v>
      </c>
      <c r="N2" s="59" t="s">
        <v>36</v>
      </c>
      <c r="O2" s="59" t="s">
        <v>337</v>
      </c>
      <c r="P2" s="59" t="s">
        <v>159</v>
      </c>
      <c r="Q2" s="59" t="s">
        <v>56</v>
      </c>
      <c r="R2" s="52"/>
      <c r="S2" s="52" t="s">
        <v>2133</v>
      </c>
      <c r="T2" s="52"/>
      <c r="U2" s="52"/>
      <c r="V2" s="52"/>
      <c r="W2" s="52"/>
      <c r="X2" s="52"/>
    </row>
    <row r="3" spans="1:24" x14ac:dyDescent="0.3">
      <c r="A3" s="57">
        <v>24017</v>
      </c>
      <c r="B3" s="57" t="s">
        <v>14</v>
      </c>
      <c r="C3" s="50">
        <v>1.23539713740458</v>
      </c>
      <c r="D3" s="50">
        <v>1.2352349123274899</v>
      </c>
      <c r="E3" s="50">
        <v>3.36563147544047E-3</v>
      </c>
      <c r="F3" s="50">
        <v>2.724689402681133E-3</v>
      </c>
      <c r="G3" s="50">
        <v>0.93018896534469697</v>
      </c>
      <c r="H3" s="50">
        <v>2.5344760163656236E-3</v>
      </c>
      <c r="I3" s="50">
        <v>0.77560300806761295</v>
      </c>
      <c r="J3" s="50">
        <v>2.1132772967694343E-3</v>
      </c>
      <c r="K3" s="58" t="s">
        <v>335</v>
      </c>
      <c r="L3" s="59" t="s">
        <v>336</v>
      </c>
      <c r="M3" s="59" t="s">
        <v>155</v>
      </c>
      <c r="N3" s="59" t="s">
        <v>36</v>
      </c>
      <c r="O3" s="59" t="s">
        <v>337</v>
      </c>
      <c r="P3" s="59" t="s">
        <v>159</v>
      </c>
      <c r="Q3" s="59" t="s">
        <v>56</v>
      </c>
      <c r="R3" s="52"/>
      <c r="S3" s="52" t="s">
        <v>2134</v>
      </c>
      <c r="T3" s="52"/>
      <c r="U3" s="52"/>
      <c r="V3" s="52"/>
      <c r="W3" s="52"/>
      <c r="X3" s="52"/>
    </row>
    <row r="4" spans="1:24" x14ac:dyDescent="0.3">
      <c r="A4" s="57">
        <v>24021</v>
      </c>
      <c r="B4" s="57" t="s">
        <v>14</v>
      </c>
      <c r="C4" s="50">
        <v>5.1192807251908503</v>
      </c>
      <c r="D4" s="50">
        <v>5.1186084913923802</v>
      </c>
      <c r="E4" s="50">
        <v>1.39466183129704E-2</v>
      </c>
      <c r="F4" s="50">
        <v>2.7246894026811174E-3</v>
      </c>
      <c r="G4" s="50">
        <v>3.8545487089912598</v>
      </c>
      <c r="H4" s="50">
        <v>1.0502448019506668E-2</v>
      </c>
      <c r="I4" s="50">
        <v>3.2139701553317299</v>
      </c>
      <c r="J4" s="50">
        <v>8.75707042276575E-3</v>
      </c>
      <c r="K4" s="58" t="s">
        <v>335</v>
      </c>
      <c r="L4" s="59" t="s">
        <v>336</v>
      </c>
      <c r="M4" s="59" t="s">
        <v>155</v>
      </c>
      <c r="N4" s="59" t="s">
        <v>36</v>
      </c>
      <c r="O4" s="59" t="s">
        <v>337</v>
      </c>
      <c r="P4" s="59" t="s">
        <v>159</v>
      </c>
      <c r="Q4" s="59" t="s">
        <v>56</v>
      </c>
      <c r="R4" s="52"/>
      <c r="S4" s="52" t="s">
        <v>2135</v>
      </c>
      <c r="T4" s="52"/>
      <c r="U4" s="52"/>
      <c r="V4" s="52"/>
      <c r="W4" s="52"/>
      <c r="X4" s="52"/>
    </row>
    <row r="5" spans="1:24" x14ac:dyDescent="0.3">
      <c r="A5" s="57">
        <v>24031</v>
      </c>
      <c r="B5" s="57" t="s">
        <v>14</v>
      </c>
      <c r="C5" s="50">
        <v>10.355487277353699</v>
      </c>
      <c r="D5" s="50">
        <v>10.354127455745701</v>
      </c>
      <c r="E5" s="50">
        <v>2.8211781352680199E-2</v>
      </c>
      <c r="F5" s="50">
        <v>2.7246894026811451E-3</v>
      </c>
      <c r="G5" s="50">
        <v>7.7971364061913304</v>
      </c>
      <c r="H5" s="50">
        <v>2.1244774937208867E-2</v>
      </c>
      <c r="I5" s="50">
        <v>6.5013483026155798</v>
      </c>
      <c r="J5" s="50">
        <v>1.7714154823275721E-2</v>
      </c>
      <c r="K5" s="58" t="s">
        <v>335</v>
      </c>
      <c r="L5" s="59" t="s">
        <v>336</v>
      </c>
      <c r="M5" s="59" t="s">
        <v>155</v>
      </c>
      <c r="N5" s="59" t="s">
        <v>36</v>
      </c>
      <c r="O5" s="59" t="s">
        <v>337</v>
      </c>
      <c r="P5" s="59" t="s">
        <v>159</v>
      </c>
      <c r="Q5" s="59" t="s">
        <v>56</v>
      </c>
      <c r="R5" s="52"/>
      <c r="S5" s="52" t="s">
        <v>2136</v>
      </c>
      <c r="T5" s="52"/>
      <c r="U5" s="52"/>
      <c r="V5" s="52"/>
      <c r="W5" s="52"/>
      <c r="X5" s="52"/>
    </row>
    <row r="6" spans="1:24" x14ac:dyDescent="0.3">
      <c r="A6" s="57">
        <v>24033</v>
      </c>
      <c r="B6" s="57" t="s">
        <v>14</v>
      </c>
      <c r="C6" s="50">
        <v>13.024692748091599</v>
      </c>
      <c r="D6" s="50">
        <v>13.0229824221396</v>
      </c>
      <c r="E6" s="50">
        <v>3.5483582196906401E-2</v>
      </c>
      <c r="F6" s="50">
        <v>2.72468940268113E-3</v>
      </c>
      <c r="G6" s="50">
        <v>9.8069075153702805</v>
      </c>
      <c r="H6" s="50">
        <v>2.6720776980203333E-2</v>
      </c>
      <c r="I6" s="50">
        <v>8.1771201897062298</v>
      </c>
      <c r="J6" s="50">
        <v>2.2280112725342475E-2</v>
      </c>
      <c r="K6" s="58" t="s">
        <v>335</v>
      </c>
      <c r="L6" s="59" t="s">
        <v>336</v>
      </c>
      <c r="M6" s="59" t="s">
        <v>155</v>
      </c>
      <c r="N6" s="59" t="s">
        <v>36</v>
      </c>
      <c r="O6" s="59" t="s">
        <v>337</v>
      </c>
      <c r="P6" s="59" t="s">
        <v>159</v>
      </c>
      <c r="Q6" s="59" t="s">
        <v>56</v>
      </c>
      <c r="R6" s="52"/>
      <c r="S6" s="52" t="s">
        <v>2137</v>
      </c>
      <c r="T6" s="52"/>
      <c r="U6" s="52"/>
      <c r="V6" s="52"/>
      <c r="W6" s="52"/>
      <c r="X6" s="52"/>
    </row>
    <row r="7" spans="1:24" x14ac:dyDescent="0.3">
      <c r="A7" s="57">
        <v>24009</v>
      </c>
      <c r="B7" s="57" t="s">
        <v>16</v>
      </c>
      <c r="C7" s="50">
        <v>2.8259699109414799E-2</v>
      </c>
      <c r="D7" s="50">
        <v>2.8255988212143299E-2</v>
      </c>
      <c r="E7" s="50">
        <v>7.6988791643909499E-5</v>
      </c>
      <c r="F7" s="50">
        <v>2.7246894026811204E-3</v>
      </c>
      <c r="G7" s="50">
        <v>2.1278064745045799E-2</v>
      </c>
      <c r="H7" s="50">
        <v>5.7976117520389045E-5</v>
      </c>
      <c r="I7" s="50">
        <v>1.7741912274780999E-2</v>
      </c>
      <c r="J7" s="50">
        <v>4.8341200358393874E-5</v>
      </c>
      <c r="K7" s="58" t="s">
        <v>335</v>
      </c>
      <c r="L7" s="59" t="s">
        <v>336</v>
      </c>
      <c r="M7" s="59" t="s">
        <v>155</v>
      </c>
      <c r="N7" s="59" t="s">
        <v>36</v>
      </c>
      <c r="O7" s="59" t="s">
        <v>337</v>
      </c>
      <c r="P7" s="59" t="s">
        <v>159</v>
      </c>
      <c r="Q7" s="59" t="s">
        <v>56</v>
      </c>
      <c r="R7" s="52"/>
      <c r="S7" s="52" t="s">
        <v>2138</v>
      </c>
      <c r="T7" s="52"/>
      <c r="U7" s="52"/>
      <c r="V7" s="52"/>
      <c r="W7" s="52"/>
      <c r="X7" s="52"/>
    </row>
    <row r="8" spans="1:24" x14ac:dyDescent="0.3">
      <c r="A8" s="57">
        <v>24017</v>
      </c>
      <c r="B8" s="57" t="s">
        <v>16</v>
      </c>
      <c r="C8" s="50">
        <v>4.11799045801527E-2</v>
      </c>
      <c r="D8" s="50">
        <v>4.1174497077583201E-2</v>
      </c>
      <c r="E8" s="50">
        <v>1.1218771584801499E-4</v>
      </c>
      <c r="F8" s="50">
        <v>2.7246894026811031E-3</v>
      </c>
      <c r="G8" s="50">
        <v>3.1006298844823199E-2</v>
      </c>
      <c r="H8" s="50">
        <v>8.4482533878853095E-5</v>
      </c>
      <c r="I8" s="50">
        <v>2.58534336022537E-2</v>
      </c>
      <c r="J8" s="50">
        <v>7.0442576558980193E-5</v>
      </c>
      <c r="K8" s="58" t="s">
        <v>335</v>
      </c>
      <c r="L8" s="59" t="s">
        <v>336</v>
      </c>
      <c r="M8" s="59" t="s">
        <v>155</v>
      </c>
      <c r="N8" s="59" t="s">
        <v>36</v>
      </c>
      <c r="O8" s="59" t="s">
        <v>337</v>
      </c>
      <c r="P8" s="59" t="s">
        <v>159</v>
      </c>
      <c r="Q8" s="59" t="s">
        <v>56</v>
      </c>
      <c r="R8" s="52"/>
      <c r="S8" s="52" t="s">
        <v>2139</v>
      </c>
      <c r="T8" s="52"/>
      <c r="U8" s="52"/>
      <c r="V8" s="52"/>
      <c r="W8" s="52"/>
      <c r="X8" s="52"/>
    </row>
    <row r="9" spans="1:24" x14ac:dyDescent="0.3">
      <c r="A9" s="57">
        <v>24021</v>
      </c>
      <c r="B9" s="57" t="s">
        <v>16</v>
      </c>
      <c r="C9" s="50">
        <v>0.17064269083969499</v>
      </c>
      <c r="D9" s="50">
        <v>0.170620283046413</v>
      </c>
      <c r="E9" s="50">
        <v>4.6488727709901602E-4</v>
      </c>
      <c r="F9" s="50">
        <v>2.7246894026811282E-3</v>
      </c>
      <c r="G9" s="50">
        <v>0.12848495696637499</v>
      </c>
      <c r="H9" s="50">
        <v>3.5008160065022273E-4</v>
      </c>
      <c r="I9" s="50">
        <v>0.107132338511058</v>
      </c>
      <c r="J9" s="50">
        <v>2.9190234742552701E-4</v>
      </c>
      <c r="K9" s="58" t="s">
        <v>335</v>
      </c>
      <c r="L9" s="59" t="s">
        <v>336</v>
      </c>
      <c r="M9" s="59" t="s">
        <v>155</v>
      </c>
      <c r="N9" s="59" t="s">
        <v>36</v>
      </c>
      <c r="O9" s="59" t="s">
        <v>337</v>
      </c>
      <c r="P9" s="59" t="s">
        <v>159</v>
      </c>
      <c r="Q9" s="59" t="s">
        <v>56</v>
      </c>
      <c r="R9" s="52"/>
      <c r="S9" s="52" t="s">
        <v>2140</v>
      </c>
      <c r="T9" s="52"/>
      <c r="U9" s="52"/>
      <c r="V9" s="52"/>
      <c r="W9" s="52"/>
      <c r="X9" s="52"/>
    </row>
    <row r="10" spans="1:24" x14ac:dyDescent="0.3">
      <c r="A10" s="57">
        <v>24031</v>
      </c>
      <c r="B10" s="57" t="s">
        <v>16</v>
      </c>
      <c r="C10" s="50">
        <v>0.345182945292621</v>
      </c>
      <c r="D10" s="50">
        <v>0.34513761790095399</v>
      </c>
      <c r="E10" s="50">
        <v>9.4039280996134405E-4</v>
      </c>
      <c r="F10" s="50">
        <v>2.7246894026811464E-3</v>
      </c>
      <c r="G10" s="50">
        <v>0.25990457401491102</v>
      </c>
      <c r="H10" s="50">
        <v>7.0815923852678576E-4</v>
      </c>
      <c r="I10" s="50">
        <v>0.21671163271840899</v>
      </c>
      <c r="J10" s="50">
        <v>5.9047188910557775E-4</v>
      </c>
      <c r="K10" s="58" t="s">
        <v>335</v>
      </c>
      <c r="L10" s="59" t="s">
        <v>336</v>
      </c>
      <c r="M10" s="59" t="s">
        <v>155</v>
      </c>
      <c r="N10" s="59" t="s">
        <v>36</v>
      </c>
      <c r="O10" s="59" t="s">
        <v>337</v>
      </c>
      <c r="P10" s="59" t="s">
        <v>159</v>
      </c>
      <c r="Q10" s="59" t="s">
        <v>56</v>
      </c>
      <c r="R10" s="52"/>
      <c r="S10" s="52" t="s">
        <v>2141</v>
      </c>
      <c r="T10" s="52"/>
      <c r="U10" s="52"/>
      <c r="V10" s="52"/>
      <c r="W10" s="52"/>
      <c r="X10" s="52"/>
    </row>
    <row r="11" spans="1:24" x14ac:dyDescent="0.3">
      <c r="A11" s="57">
        <v>24033</v>
      </c>
      <c r="B11" s="57" t="s">
        <v>16</v>
      </c>
      <c r="C11" s="50">
        <v>0.43415653307888102</v>
      </c>
      <c r="D11" s="50">
        <v>0.43409952219961201</v>
      </c>
      <c r="E11" s="50">
        <v>1.18278636784622E-3</v>
      </c>
      <c r="F11" s="50">
        <v>2.7246894026811191E-3</v>
      </c>
      <c r="G11" s="50">
        <v>0.32689699860461002</v>
      </c>
      <c r="H11" s="50">
        <v>8.9069278786624555E-4</v>
      </c>
      <c r="I11" s="50">
        <v>0.27257074088387601</v>
      </c>
      <c r="J11" s="50">
        <v>7.4267060916723821E-4</v>
      </c>
      <c r="K11" s="58" t="s">
        <v>335</v>
      </c>
      <c r="L11" s="59" t="s">
        <v>336</v>
      </c>
      <c r="M11" s="59" t="s">
        <v>155</v>
      </c>
      <c r="N11" s="59" t="s">
        <v>36</v>
      </c>
      <c r="O11" s="59" t="s">
        <v>337</v>
      </c>
      <c r="P11" s="59" t="s">
        <v>159</v>
      </c>
      <c r="Q11" s="59" t="s">
        <v>56</v>
      </c>
      <c r="R11" s="52"/>
      <c r="S11" s="52" t="s">
        <v>2142</v>
      </c>
      <c r="T11" s="52"/>
      <c r="U11" s="52"/>
      <c r="V11" s="52"/>
      <c r="W11" s="52"/>
      <c r="X11" s="52"/>
    </row>
    <row r="12" spans="1:24" x14ac:dyDescent="0.3">
      <c r="A12" s="57">
        <v>24009</v>
      </c>
      <c r="B12" s="57" t="s">
        <v>14</v>
      </c>
      <c r="C12" s="50">
        <v>13.5580190839695</v>
      </c>
      <c r="D12" s="50">
        <v>13.5562387247437</v>
      </c>
      <c r="E12" s="50">
        <v>3.6936539993524697E-2</v>
      </c>
      <c r="F12" s="50">
        <v>2.7246894026811286E-3</v>
      </c>
      <c r="G12" s="50">
        <v>10.208474151345801</v>
      </c>
      <c r="H12" s="50">
        <v>2.7814921337716132E-2</v>
      </c>
      <c r="I12" s="50">
        <v>8.5119513932636295</v>
      </c>
      <c r="J12" s="50">
        <v>2.3192423757362281E-2</v>
      </c>
      <c r="K12" s="58" t="s">
        <v>338</v>
      </c>
      <c r="L12" s="59" t="s">
        <v>336</v>
      </c>
      <c r="M12" s="59" t="s">
        <v>155</v>
      </c>
      <c r="N12" s="59" t="s">
        <v>36</v>
      </c>
      <c r="O12" s="59" t="s">
        <v>339</v>
      </c>
      <c r="P12" s="59" t="s">
        <v>159</v>
      </c>
      <c r="Q12" s="59" t="s">
        <v>56</v>
      </c>
      <c r="R12" s="52"/>
      <c r="S12" s="52" t="s">
        <v>2143</v>
      </c>
      <c r="T12" s="52"/>
      <c r="U12" s="52"/>
      <c r="V12" s="52"/>
      <c r="W12" s="52"/>
      <c r="X12" s="52"/>
    </row>
    <row r="13" spans="1:24" x14ac:dyDescent="0.3">
      <c r="A13" s="57">
        <v>24017</v>
      </c>
      <c r="B13" s="57" t="s">
        <v>14</v>
      </c>
      <c r="C13" s="50">
        <v>19.756692748091599</v>
      </c>
      <c r="D13" s="50">
        <v>19.754098415542899</v>
      </c>
      <c r="E13" s="50">
        <v>5.3823782612349901E-2</v>
      </c>
      <c r="F13" s="50">
        <v>2.7246894026811334E-3</v>
      </c>
      <c r="G13" s="50">
        <v>14.8757488823304</v>
      </c>
      <c r="H13" s="50">
        <v>4.0531795336631357E-2</v>
      </c>
      <c r="I13" s="50">
        <v>12.403582508763099</v>
      </c>
      <c r="J13" s="50">
        <v>3.3795909816907881E-2</v>
      </c>
      <c r="K13" s="58" t="s">
        <v>338</v>
      </c>
      <c r="L13" s="59" t="s">
        <v>336</v>
      </c>
      <c r="M13" s="59" t="s">
        <v>155</v>
      </c>
      <c r="N13" s="59" t="s">
        <v>36</v>
      </c>
      <c r="O13" s="59" t="s">
        <v>339</v>
      </c>
      <c r="P13" s="59" t="s">
        <v>159</v>
      </c>
      <c r="Q13" s="59" t="s">
        <v>56</v>
      </c>
      <c r="R13" s="52"/>
      <c r="S13" s="52" t="s">
        <v>2144</v>
      </c>
      <c r="T13" s="52"/>
      <c r="U13" s="52"/>
      <c r="V13" s="52"/>
      <c r="W13" s="52"/>
      <c r="X13" s="52"/>
    </row>
    <row r="14" spans="1:24" x14ac:dyDescent="0.3">
      <c r="A14" s="57">
        <v>24021</v>
      </c>
      <c r="B14" s="57" t="s">
        <v>14</v>
      </c>
      <c r="C14" s="50">
        <v>81.868431297710003</v>
      </c>
      <c r="D14" s="50">
        <v>81.857680817417901</v>
      </c>
      <c r="E14" s="50">
        <v>0.22303675545127299</v>
      </c>
      <c r="F14" s="50">
        <v>2.7246894026811304E-3</v>
      </c>
      <c r="G14" s="50">
        <v>61.642616044261501</v>
      </c>
      <c r="H14" s="50">
        <v>0.16795698268934114</v>
      </c>
      <c r="I14" s="50">
        <v>51.398371954852401</v>
      </c>
      <c r="J14" s="50">
        <v>0.14004459938044936</v>
      </c>
      <c r="K14" s="58" t="s">
        <v>338</v>
      </c>
      <c r="L14" s="59" t="s">
        <v>336</v>
      </c>
      <c r="M14" s="59" t="s">
        <v>155</v>
      </c>
      <c r="N14" s="59" t="s">
        <v>36</v>
      </c>
      <c r="O14" s="59" t="s">
        <v>339</v>
      </c>
      <c r="P14" s="59" t="s">
        <v>159</v>
      </c>
      <c r="Q14" s="59" t="s">
        <v>56</v>
      </c>
      <c r="R14" s="52"/>
      <c r="S14" s="52" t="s">
        <v>2145</v>
      </c>
      <c r="T14" s="52"/>
      <c r="U14" s="52"/>
      <c r="V14" s="52"/>
      <c r="W14" s="52"/>
      <c r="X14" s="52"/>
    </row>
    <row r="15" spans="1:24" x14ac:dyDescent="0.3">
      <c r="A15" s="57">
        <v>24031</v>
      </c>
      <c r="B15" s="57" t="s">
        <v>14</v>
      </c>
      <c r="C15" s="50">
        <v>165.60681933842301</v>
      </c>
      <c r="D15" s="50">
        <v>165.58507282613101</v>
      </c>
      <c r="E15" s="50">
        <v>0.45116789317154199</v>
      </c>
      <c r="F15" s="50">
        <v>2.7246894026811282E-3</v>
      </c>
      <c r="G15" s="50">
        <v>124.693211009105</v>
      </c>
      <c r="H15" s="50">
        <v>0.33975027062279017</v>
      </c>
      <c r="I15" s="50">
        <v>103.97073406308699</v>
      </c>
      <c r="J15" s="50">
        <v>0.28328795729067091</v>
      </c>
      <c r="K15" s="58" t="s">
        <v>338</v>
      </c>
      <c r="L15" s="59" t="s">
        <v>336</v>
      </c>
      <c r="M15" s="59" t="s">
        <v>155</v>
      </c>
      <c r="N15" s="59" t="s">
        <v>36</v>
      </c>
      <c r="O15" s="59" t="s">
        <v>339</v>
      </c>
      <c r="P15" s="59" t="s">
        <v>159</v>
      </c>
      <c r="Q15" s="59" t="s">
        <v>56</v>
      </c>
      <c r="R15" s="52"/>
      <c r="S15" s="52" t="s">
        <v>2146</v>
      </c>
      <c r="T15" s="52"/>
      <c r="U15" s="52"/>
      <c r="V15" s="52"/>
      <c r="W15" s="52"/>
      <c r="X15" s="52"/>
    </row>
    <row r="16" spans="1:24" x14ac:dyDescent="0.3">
      <c r="A16" s="57">
        <v>24009</v>
      </c>
      <c r="B16" s="57" t="s">
        <v>14</v>
      </c>
      <c r="C16" s="50">
        <v>8.5480976345327697E-2</v>
      </c>
      <c r="D16" s="50" t="s">
        <v>2147</v>
      </c>
      <c r="E16" s="50" t="s">
        <v>2147</v>
      </c>
      <c r="F16" s="50" t="s">
        <v>2147</v>
      </c>
      <c r="G16" s="50">
        <v>8.5480976345327697E-2</v>
      </c>
      <c r="H16" s="50" t="s">
        <v>2148</v>
      </c>
      <c r="I16" s="50">
        <v>8.5480976345327697E-2</v>
      </c>
      <c r="J16" s="50" t="s">
        <v>2148</v>
      </c>
      <c r="K16" s="58" t="s">
        <v>347</v>
      </c>
      <c r="L16" s="59" t="s">
        <v>164</v>
      </c>
      <c r="M16" s="59" t="s">
        <v>155</v>
      </c>
      <c r="N16" s="59" t="s">
        <v>162</v>
      </c>
      <c r="O16" s="59" t="s">
        <v>171</v>
      </c>
      <c r="P16" s="59" t="s">
        <v>348</v>
      </c>
      <c r="Q16" s="59" t="s">
        <v>56</v>
      </c>
      <c r="R16" s="52"/>
      <c r="S16" s="52" t="s">
        <v>2149</v>
      </c>
      <c r="T16" s="52"/>
      <c r="U16" s="52"/>
      <c r="V16" s="52"/>
      <c r="W16" s="52"/>
      <c r="X16" s="52"/>
    </row>
    <row r="17" spans="1:24" x14ac:dyDescent="0.3">
      <c r="A17" s="60">
        <v>24017</v>
      </c>
      <c r="B17" s="60" t="s">
        <v>14</v>
      </c>
      <c r="C17" s="61">
        <v>0.128364594677049</v>
      </c>
      <c r="D17" s="61" t="s">
        <v>2147</v>
      </c>
      <c r="E17" s="61" t="s">
        <v>2147</v>
      </c>
      <c r="F17" s="61" t="s">
        <v>2147</v>
      </c>
      <c r="G17" s="61">
        <v>0.128364594677049</v>
      </c>
      <c r="H17" s="61" t="s">
        <v>2148</v>
      </c>
      <c r="I17" s="61">
        <v>0.128364594677049</v>
      </c>
      <c r="J17" s="61" t="s">
        <v>2148</v>
      </c>
      <c r="K17" s="62" t="s">
        <v>347</v>
      </c>
      <c r="L17" s="63" t="s">
        <v>164</v>
      </c>
      <c r="M17" s="63" t="s">
        <v>155</v>
      </c>
      <c r="N17" s="63" t="s">
        <v>162</v>
      </c>
      <c r="O17" s="63" t="s">
        <v>171</v>
      </c>
      <c r="P17" s="63" t="s">
        <v>348</v>
      </c>
      <c r="Q17" s="63" t="s">
        <v>56</v>
      </c>
      <c r="R17" s="53"/>
      <c r="S17" s="53" t="s">
        <v>2150</v>
      </c>
      <c r="T17" s="53"/>
      <c r="U17" s="53"/>
      <c r="V17" s="53"/>
      <c r="W17" s="53"/>
      <c r="X17" s="53"/>
    </row>
    <row r="18" spans="1:24" x14ac:dyDescent="0.3">
      <c r="A18" s="57">
        <v>24021</v>
      </c>
      <c r="B18" s="57" t="s">
        <v>14</v>
      </c>
      <c r="C18" s="50">
        <v>0.200368490175514</v>
      </c>
      <c r="D18" s="50" t="s">
        <v>2147</v>
      </c>
      <c r="E18" s="50" t="s">
        <v>2147</v>
      </c>
      <c r="F18" s="50" t="s">
        <v>2147</v>
      </c>
      <c r="G18" s="50">
        <v>0.200368490175514</v>
      </c>
      <c r="H18" s="50" t="s">
        <v>2148</v>
      </c>
      <c r="I18" s="50">
        <v>0.200368490175514</v>
      </c>
      <c r="J18" s="50" t="s">
        <v>2148</v>
      </c>
      <c r="K18" s="58" t="s">
        <v>347</v>
      </c>
      <c r="L18" s="59" t="s">
        <v>164</v>
      </c>
      <c r="M18" s="59" t="s">
        <v>155</v>
      </c>
      <c r="N18" s="59" t="s">
        <v>162</v>
      </c>
      <c r="O18" s="59" t="s">
        <v>171</v>
      </c>
      <c r="P18" s="59" t="s">
        <v>348</v>
      </c>
      <c r="Q18" s="59" t="s">
        <v>56</v>
      </c>
      <c r="R18" s="52"/>
      <c r="S18" s="52" t="s">
        <v>2151</v>
      </c>
      <c r="T18" s="52"/>
      <c r="U18" s="52"/>
      <c r="V18" s="52"/>
      <c r="W18" s="52"/>
      <c r="X18" s="52"/>
    </row>
    <row r="19" spans="1:24" x14ac:dyDescent="0.3">
      <c r="A19" s="57">
        <v>24031</v>
      </c>
      <c r="B19" s="57" t="s">
        <v>14</v>
      </c>
      <c r="C19" s="50">
        <v>3.3816713775124997E-2</v>
      </c>
      <c r="D19" s="50" t="s">
        <v>2147</v>
      </c>
      <c r="E19" s="50" t="s">
        <v>2147</v>
      </c>
      <c r="F19" s="50" t="s">
        <v>2147</v>
      </c>
      <c r="G19" s="50">
        <v>3.3816713775124997E-2</v>
      </c>
      <c r="H19" s="50" t="s">
        <v>2148</v>
      </c>
      <c r="I19" s="50">
        <v>3.3816713775124997E-2</v>
      </c>
      <c r="J19" s="50" t="s">
        <v>2148</v>
      </c>
      <c r="K19" s="58" t="s">
        <v>347</v>
      </c>
      <c r="L19" s="59" t="s">
        <v>164</v>
      </c>
      <c r="M19" s="59" t="s">
        <v>155</v>
      </c>
      <c r="N19" s="59" t="s">
        <v>162</v>
      </c>
      <c r="O19" s="59" t="s">
        <v>171</v>
      </c>
      <c r="P19" s="59" t="s">
        <v>348</v>
      </c>
      <c r="Q19" s="59" t="s">
        <v>56</v>
      </c>
      <c r="R19" s="52"/>
      <c r="S19" s="52" t="s">
        <v>2152</v>
      </c>
      <c r="T19" s="52"/>
      <c r="U19" s="52"/>
      <c r="V19" s="52"/>
      <c r="W19" s="52"/>
      <c r="X19" s="52"/>
    </row>
    <row r="20" spans="1:24" x14ac:dyDescent="0.3">
      <c r="A20" s="57">
        <v>24033</v>
      </c>
      <c r="B20" s="57" t="s">
        <v>14</v>
      </c>
      <c r="C20" s="50">
        <v>6.63625465914984E-2</v>
      </c>
      <c r="D20" s="50" t="s">
        <v>2147</v>
      </c>
      <c r="E20" s="50" t="s">
        <v>2147</v>
      </c>
      <c r="F20" s="50" t="s">
        <v>2147</v>
      </c>
      <c r="G20" s="50">
        <v>6.63625465914984E-2</v>
      </c>
      <c r="H20" s="50" t="s">
        <v>2148</v>
      </c>
      <c r="I20" s="50">
        <v>6.63625465914984E-2</v>
      </c>
      <c r="J20" s="50" t="s">
        <v>2148</v>
      </c>
      <c r="K20" s="58" t="s">
        <v>347</v>
      </c>
      <c r="L20" s="59" t="s">
        <v>164</v>
      </c>
      <c r="M20" s="59" t="s">
        <v>155</v>
      </c>
      <c r="N20" s="59" t="s">
        <v>162</v>
      </c>
      <c r="O20" s="59" t="s">
        <v>171</v>
      </c>
      <c r="P20" s="59" t="s">
        <v>348</v>
      </c>
      <c r="Q20" s="59" t="s">
        <v>56</v>
      </c>
      <c r="R20" s="52"/>
      <c r="S20" s="52" t="s">
        <v>2153</v>
      </c>
      <c r="T20" s="52"/>
      <c r="U20" s="52"/>
      <c r="V20" s="52"/>
      <c r="W20" s="52"/>
      <c r="X20" s="52"/>
    </row>
    <row r="21" spans="1:24" x14ac:dyDescent="0.3">
      <c r="A21" s="57">
        <v>24009</v>
      </c>
      <c r="B21" s="57" t="s">
        <v>16</v>
      </c>
      <c r="C21" s="50">
        <v>4.944399287278E-2</v>
      </c>
      <c r="D21" s="50" t="s">
        <v>2147</v>
      </c>
      <c r="E21" s="50" t="s">
        <v>2147</v>
      </c>
      <c r="F21" s="50" t="s">
        <v>2147</v>
      </c>
      <c r="G21" s="50">
        <v>4.944399287278E-2</v>
      </c>
      <c r="H21" s="50" t="s">
        <v>2148</v>
      </c>
      <c r="I21" s="50">
        <v>4.944399287278E-2</v>
      </c>
      <c r="J21" s="50" t="s">
        <v>2148</v>
      </c>
      <c r="K21" s="58" t="s">
        <v>347</v>
      </c>
      <c r="L21" s="59" t="s">
        <v>164</v>
      </c>
      <c r="M21" s="59" t="s">
        <v>155</v>
      </c>
      <c r="N21" s="59" t="s">
        <v>162</v>
      </c>
      <c r="O21" s="59" t="s">
        <v>171</v>
      </c>
      <c r="P21" s="59" t="s">
        <v>348</v>
      </c>
      <c r="Q21" s="59" t="s">
        <v>56</v>
      </c>
      <c r="R21" s="52"/>
      <c r="S21" s="52" t="s">
        <v>2154</v>
      </c>
      <c r="T21" s="52"/>
      <c r="U21" s="52"/>
      <c r="V21" s="52"/>
      <c r="W21" s="52"/>
      <c r="X21" s="52"/>
    </row>
    <row r="22" spans="1:24" x14ac:dyDescent="0.3">
      <c r="A22" s="57">
        <v>24017</v>
      </c>
      <c r="B22" s="57" t="s">
        <v>16</v>
      </c>
      <c r="C22" s="50">
        <v>7.4248785616369106E-2</v>
      </c>
      <c r="D22" s="50" t="s">
        <v>2147</v>
      </c>
      <c r="E22" s="50" t="s">
        <v>2147</v>
      </c>
      <c r="F22" s="50" t="s">
        <v>2147</v>
      </c>
      <c r="G22" s="50">
        <v>7.4248785616369106E-2</v>
      </c>
      <c r="H22" s="50" t="s">
        <v>2148</v>
      </c>
      <c r="I22" s="50">
        <v>7.4248785616369106E-2</v>
      </c>
      <c r="J22" s="50" t="s">
        <v>2148</v>
      </c>
      <c r="K22" s="58" t="s">
        <v>347</v>
      </c>
      <c r="L22" s="59" t="s">
        <v>164</v>
      </c>
      <c r="M22" s="59" t="s">
        <v>155</v>
      </c>
      <c r="N22" s="59" t="s">
        <v>162</v>
      </c>
      <c r="O22" s="59" t="s">
        <v>171</v>
      </c>
      <c r="P22" s="59" t="s">
        <v>348</v>
      </c>
      <c r="Q22" s="59" t="s">
        <v>56</v>
      </c>
      <c r="R22" s="52"/>
      <c r="S22" s="52" t="s">
        <v>2155</v>
      </c>
      <c r="T22" s="52"/>
      <c r="U22" s="52"/>
      <c r="V22" s="52"/>
      <c r="W22" s="52"/>
      <c r="X22" s="52"/>
    </row>
    <row r="23" spans="1:24" x14ac:dyDescent="0.3">
      <c r="A23" s="57">
        <v>24021</v>
      </c>
      <c r="B23" s="57" t="s">
        <v>16</v>
      </c>
      <c r="C23" s="50">
        <v>0.11589735234446299</v>
      </c>
      <c r="D23" s="50" t="s">
        <v>2147</v>
      </c>
      <c r="E23" s="50" t="s">
        <v>2147</v>
      </c>
      <c r="F23" s="50" t="s">
        <v>2147</v>
      </c>
      <c r="G23" s="50">
        <v>0.11589735234446299</v>
      </c>
      <c r="H23" s="50" t="s">
        <v>2148</v>
      </c>
      <c r="I23" s="50">
        <v>0.11589735234446299</v>
      </c>
      <c r="J23" s="50" t="s">
        <v>2148</v>
      </c>
      <c r="K23" s="58" t="s">
        <v>347</v>
      </c>
      <c r="L23" s="59" t="s">
        <v>164</v>
      </c>
      <c r="M23" s="59" t="s">
        <v>155</v>
      </c>
      <c r="N23" s="59" t="s">
        <v>162</v>
      </c>
      <c r="O23" s="59" t="s">
        <v>171</v>
      </c>
      <c r="P23" s="59" t="s">
        <v>348</v>
      </c>
      <c r="Q23" s="59" t="s">
        <v>56</v>
      </c>
      <c r="R23" s="52"/>
      <c r="S23" s="52" t="s">
        <v>2156</v>
      </c>
      <c r="T23" s="52"/>
      <c r="U23" s="52"/>
      <c r="V23" s="52"/>
      <c r="W23" s="52"/>
      <c r="X23" s="52"/>
    </row>
    <row r="24" spans="1:24" x14ac:dyDescent="0.3">
      <c r="A24" s="57">
        <v>24031</v>
      </c>
      <c r="B24" s="57" t="s">
        <v>16</v>
      </c>
      <c r="C24" s="50">
        <v>1.95602954096535E-2</v>
      </c>
      <c r="D24" s="50" t="s">
        <v>2147</v>
      </c>
      <c r="E24" s="50" t="s">
        <v>2147</v>
      </c>
      <c r="F24" s="50" t="s">
        <v>2147</v>
      </c>
      <c r="G24" s="50">
        <v>1.95602954096535E-2</v>
      </c>
      <c r="H24" s="50" t="s">
        <v>2148</v>
      </c>
      <c r="I24" s="50">
        <v>1.95602954096535E-2</v>
      </c>
      <c r="J24" s="50" t="s">
        <v>2148</v>
      </c>
      <c r="K24" s="58" t="s">
        <v>347</v>
      </c>
      <c r="L24" s="59" t="s">
        <v>164</v>
      </c>
      <c r="M24" s="59" t="s">
        <v>155</v>
      </c>
      <c r="N24" s="59" t="s">
        <v>162</v>
      </c>
      <c r="O24" s="59" t="s">
        <v>171</v>
      </c>
      <c r="P24" s="59" t="s">
        <v>348</v>
      </c>
      <c r="Q24" s="59" t="s">
        <v>56</v>
      </c>
      <c r="R24" s="52"/>
      <c r="S24" s="52" t="s">
        <v>2157</v>
      </c>
      <c r="T24" s="52"/>
      <c r="U24" s="52"/>
      <c r="V24" s="52"/>
      <c r="W24" s="52"/>
      <c r="X24" s="52"/>
    </row>
    <row r="25" spans="1:24" x14ac:dyDescent="0.3">
      <c r="A25" s="57">
        <v>24033</v>
      </c>
      <c r="B25" s="57" t="s">
        <v>16</v>
      </c>
      <c r="C25" s="50">
        <v>3.8385491586107101E-2</v>
      </c>
      <c r="D25" s="50" t="s">
        <v>2147</v>
      </c>
      <c r="E25" s="50" t="s">
        <v>2147</v>
      </c>
      <c r="F25" s="50" t="s">
        <v>2147</v>
      </c>
      <c r="G25" s="50">
        <v>3.8385491586107101E-2</v>
      </c>
      <c r="H25" s="50" t="s">
        <v>2148</v>
      </c>
      <c r="I25" s="50">
        <v>3.8385491586107101E-2</v>
      </c>
      <c r="J25" s="50" t="s">
        <v>2148</v>
      </c>
      <c r="K25" s="58" t="s">
        <v>347</v>
      </c>
      <c r="L25" s="59" t="s">
        <v>164</v>
      </c>
      <c r="M25" s="59" t="s">
        <v>155</v>
      </c>
      <c r="N25" s="59" t="s">
        <v>162</v>
      </c>
      <c r="O25" s="59" t="s">
        <v>171</v>
      </c>
      <c r="P25" s="59" t="s">
        <v>348</v>
      </c>
      <c r="Q25" s="59" t="s">
        <v>56</v>
      </c>
      <c r="R25" s="52"/>
      <c r="S25" s="52" t="s">
        <v>2158</v>
      </c>
      <c r="T25" s="52"/>
      <c r="U25" s="52"/>
      <c r="V25" s="52"/>
      <c r="W25" s="52"/>
      <c r="X25" s="52"/>
    </row>
    <row r="26" spans="1:24" x14ac:dyDescent="0.3">
      <c r="A26" s="57">
        <v>24009</v>
      </c>
      <c r="B26" s="57" t="s">
        <v>14</v>
      </c>
      <c r="C26" s="50">
        <v>0.34492326291542502</v>
      </c>
      <c r="D26" s="50" t="s">
        <v>2147</v>
      </c>
      <c r="E26" s="50" t="s">
        <v>2147</v>
      </c>
      <c r="F26" s="50" t="s">
        <v>2147</v>
      </c>
      <c r="G26" s="50">
        <v>0.34492326291542502</v>
      </c>
      <c r="H26" s="50" t="s">
        <v>2148</v>
      </c>
      <c r="I26" s="50">
        <v>0.34492326291542502</v>
      </c>
      <c r="J26" s="50" t="s">
        <v>2148</v>
      </c>
      <c r="K26" s="58" t="s">
        <v>349</v>
      </c>
      <c r="L26" s="59" t="s">
        <v>164</v>
      </c>
      <c r="M26" s="59" t="s">
        <v>155</v>
      </c>
      <c r="N26" s="59" t="s">
        <v>162</v>
      </c>
      <c r="O26" s="59" t="s">
        <v>171</v>
      </c>
      <c r="P26" s="59" t="s">
        <v>350</v>
      </c>
      <c r="Q26" s="59" t="s">
        <v>56</v>
      </c>
      <c r="R26" s="52"/>
      <c r="S26" s="52" t="s">
        <v>2159</v>
      </c>
      <c r="T26" s="52"/>
      <c r="U26" s="52"/>
      <c r="V26" s="52"/>
      <c r="W26" s="52"/>
      <c r="X26" s="52"/>
    </row>
    <row r="27" spans="1:24" x14ac:dyDescent="0.3">
      <c r="A27" s="60">
        <v>24017</v>
      </c>
      <c r="B27" s="60" t="s">
        <v>14</v>
      </c>
      <c r="C27" s="61">
        <v>0.51796237297886805</v>
      </c>
      <c r="D27" s="61" t="s">
        <v>2147</v>
      </c>
      <c r="E27" s="61" t="s">
        <v>2147</v>
      </c>
      <c r="F27" s="61" t="s">
        <v>2147</v>
      </c>
      <c r="G27" s="61">
        <v>0.51796237297886805</v>
      </c>
      <c r="H27" s="61" t="s">
        <v>2148</v>
      </c>
      <c r="I27" s="61">
        <v>0.51796237297886805</v>
      </c>
      <c r="J27" s="61" t="s">
        <v>2148</v>
      </c>
      <c r="K27" s="62" t="s">
        <v>349</v>
      </c>
      <c r="L27" s="63" t="s">
        <v>164</v>
      </c>
      <c r="M27" s="63" t="s">
        <v>155</v>
      </c>
      <c r="N27" s="63" t="s">
        <v>162</v>
      </c>
      <c r="O27" s="63" t="s">
        <v>171</v>
      </c>
      <c r="P27" s="63" t="s">
        <v>350</v>
      </c>
      <c r="Q27" s="63" t="s">
        <v>56</v>
      </c>
      <c r="R27" s="53"/>
      <c r="S27" s="53" t="s">
        <v>2160</v>
      </c>
      <c r="T27" s="53"/>
      <c r="U27" s="53"/>
      <c r="V27" s="53"/>
      <c r="W27" s="53"/>
      <c r="X27" s="53"/>
    </row>
    <row r="28" spans="1:24" x14ac:dyDescent="0.3">
      <c r="A28" s="57">
        <v>24021</v>
      </c>
      <c r="B28" s="57" t="s">
        <v>14</v>
      </c>
      <c r="C28" s="50">
        <v>0.80850446845885404</v>
      </c>
      <c r="D28" s="50" t="s">
        <v>2147</v>
      </c>
      <c r="E28" s="50" t="s">
        <v>2147</v>
      </c>
      <c r="F28" s="50" t="s">
        <v>2147</v>
      </c>
      <c r="G28" s="50">
        <v>0.80850446845885404</v>
      </c>
      <c r="H28" s="50" t="s">
        <v>2148</v>
      </c>
      <c r="I28" s="50">
        <v>0.80850446845885404</v>
      </c>
      <c r="J28" s="50" t="s">
        <v>2148</v>
      </c>
      <c r="K28" s="58" t="s">
        <v>349</v>
      </c>
      <c r="L28" s="59" t="s">
        <v>164</v>
      </c>
      <c r="M28" s="59" t="s">
        <v>155</v>
      </c>
      <c r="N28" s="59" t="s">
        <v>162</v>
      </c>
      <c r="O28" s="59" t="s">
        <v>171</v>
      </c>
      <c r="P28" s="59" t="s">
        <v>350</v>
      </c>
      <c r="Q28" s="59" t="s">
        <v>56</v>
      </c>
      <c r="R28" s="52"/>
      <c r="S28" s="52" t="s">
        <v>2161</v>
      </c>
      <c r="T28" s="52"/>
      <c r="U28" s="52"/>
      <c r="V28" s="52"/>
      <c r="W28" s="52"/>
      <c r="X28" s="52"/>
    </row>
    <row r="29" spans="1:24" x14ac:dyDescent="0.3">
      <c r="A29" s="57">
        <v>24031</v>
      </c>
      <c r="B29" s="57" t="s">
        <v>14</v>
      </c>
      <c r="C29" s="50">
        <v>0.136453397074492</v>
      </c>
      <c r="D29" s="50" t="s">
        <v>2147</v>
      </c>
      <c r="E29" s="50" t="s">
        <v>2147</v>
      </c>
      <c r="F29" s="50" t="s">
        <v>2147</v>
      </c>
      <c r="G29" s="50">
        <v>0.136453397074492</v>
      </c>
      <c r="H29" s="50" t="s">
        <v>2148</v>
      </c>
      <c r="I29" s="50">
        <v>0.136453397074492</v>
      </c>
      <c r="J29" s="50" t="s">
        <v>2148</v>
      </c>
      <c r="K29" s="58" t="s">
        <v>349</v>
      </c>
      <c r="L29" s="59" t="s">
        <v>164</v>
      </c>
      <c r="M29" s="59" t="s">
        <v>155</v>
      </c>
      <c r="N29" s="59" t="s">
        <v>162</v>
      </c>
      <c r="O29" s="59" t="s">
        <v>171</v>
      </c>
      <c r="P29" s="59" t="s">
        <v>350</v>
      </c>
      <c r="Q29" s="59" t="s">
        <v>56</v>
      </c>
      <c r="R29" s="52"/>
      <c r="S29" s="52" t="s">
        <v>2162</v>
      </c>
      <c r="T29" s="52"/>
      <c r="U29" s="52"/>
      <c r="V29" s="52"/>
      <c r="W29" s="52"/>
      <c r="X29" s="52"/>
    </row>
    <row r="30" spans="1:24" x14ac:dyDescent="0.3">
      <c r="A30" s="57">
        <v>24033</v>
      </c>
      <c r="B30" s="57" t="s">
        <v>14</v>
      </c>
      <c r="C30" s="50">
        <v>0.26777868425732898</v>
      </c>
      <c r="D30" s="50" t="s">
        <v>2147</v>
      </c>
      <c r="E30" s="50" t="s">
        <v>2147</v>
      </c>
      <c r="F30" s="50" t="s">
        <v>2147</v>
      </c>
      <c r="G30" s="50">
        <v>0.26777868425732898</v>
      </c>
      <c r="H30" s="50" t="s">
        <v>2148</v>
      </c>
      <c r="I30" s="50">
        <v>0.26777868425732898</v>
      </c>
      <c r="J30" s="50" t="s">
        <v>2148</v>
      </c>
      <c r="K30" s="58" t="s">
        <v>349</v>
      </c>
      <c r="L30" s="59" t="s">
        <v>164</v>
      </c>
      <c r="M30" s="59" t="s">
        <v>155</v>
      </c>
      <c r="N30" s="59" t="s">
        <v>162</v>
      </c>
      <c r="O30" s="59" t="s">
        <v>171</v>
      </c>
      <c r="P30" s="59" t="s">
        <v>350</v>
      </c>
      <c r="Q30" s="59" t="s">
        <v>56</v>
      </c>
      <c r="R30" s="52"/>
      <c r="S30" s="52" t="s">
        <v>2163</v>
      </c>
      <c r="T30" s="52"/>
      <c r="U30" s="52"/>
      <c r="V30" s="52"/>
      <c r="W30" s="52"/>
      <c r="X30" s="52"/>
    </row>
    <row r="31" spans="1:24" x14ac:dyDescent="0.3">
      <c r="A31" s="57">
        <v>24009</v>
      </c>
      <c r="B31" s="57" t="s">
        <v>16</v>
      </c>
      <c r="C31" s="50">
        <v>11.6239149054742</v>
      </c>
      <c r="D31" s="50" t="s">
        <v>2147</v>
      </c>
      <c r="E31" s="50" t="s">
        <v>2147</v>
      </c>
      <c r="F31" s="50" t="s">
        <v>2147</v>
      </c>
      <c r="G31" s="50">
        <v>11.6239149054742</v>
      </c>
      <c r="H31" s="50" t="s">
        <v>2148</v>
      </c>
      <c r="I31" s="50">
        <v>11.6239149054742</v>
      </c>
      <c r="J31" s="50" t="s">
        <v>2148</v>
      </c>
      <c r="K31" s="58" t="s">
        <v>349</v>
      </c>
      <c r="L31" s="59" t="s">
        <v>164</v>
      </c>
      <c r="M31" s="59" t="s">
        <v>155</v>
      </c>
      <c r="N31" s="59" t="s">
        <v>162</v>
      </c>
      <c r="O31" s="59" t="s">
        <v>171</v>
      </c>
      <c r="P31" s="59" t="s">
        <v>350</v>
      </c>
      <c r="Q31" s="59" t="s">
        <v>56</v>
      </c>
      <c r="R31" s="52"/>
      <c r="S31" s="52" t="s">
        <v>2164</v>
      </c>
      <c r="T31" s="52"/>
      <c r="U31" s="52"/>
      <c r="V31" s="52"/>
      <c r="W31" s="52"/>
      <c r="X31" s="52"/>
    </row>
    <row r="32" spans="1:24" x14ac:dyDescent="0.3">
      <c r="A32" s="57">
        <v>24017</v>
      </c>
      <c r="B32" s="57" t="s">
        <v>16</v>
      </c>
      <c r="C32" s="50">
        <v>17.455334171939</v>
      </c>
      <c r="D32" s="50" t="s">
        <v>2147</v>
      </c>
      <c r="E32" s="50" t="s">
        <v>2147</v>
      </c>
      <c r="F32" s="50" t="s">
        <v>2147</v>
      </c>
      <c r="G32" s="50">
        <v>17.455334171939</v>
      </c>
      <c r="H32" s="50" t="s">
        <v>2148</v>
      </c>
      <c r="I32" s="50">
        <v>17.455334171939</v>
      </c>
      <c r="J32" s="50" t="s">
        <v>2148</v>
      </c>
      <c r="K32" s="58" t="s">
        <v>349</v>
      </c>
      <c r="L32" s="59" t="s">
        <v>164</v>
      </c>
      <c r="M32" s="59" t="s">
        <v>155</v>
      </c>
      <c r="N32" s="59" t="s">
        <v>162</v>
      </c>
      <c r="O32" s="59" t="s">
        <v>171</v>
      </c>
      <c r="P32" s="59" t="s">
        <v>350</v>
      </c>
      <c r="Q32" s="59" t="s">
        <v>56</v>
      </c>
      <c r="R32" s="52"/>
      <c r="S32" s="52" t="s">
        <v>2165</v>
      </c>
      <c r="T32" s="52"/>
      <c r="U32" s="52"/>
      <c r="V32" s="52"/>
      <c r="W32" s="52"/>
      <c r="X32" s="52"/>
    </row>
    <row r="33" spans="1:24" x14ac:dyDescent="0.3">
      <c r="A33" s="57">
        <v>24021</v>
      </c>
      <c r="B33" s="57" t="s">
        <v>16</v>
      </c>
      <c r="C33" s="50">
        <v>27.246601639294301</v>
      </c>
      <c r="D33" s="50" t="s">
        <v>2147</v>
      </c>
      <c r="E33" s="50" t="s">
        <v>2147</v>
      </c>
      <c r="F33" s="50" t="s">
        <v>2147</v>
      </c>
      <c r="G33" s="50">
        <v>27.246601639294301</v>
      </c>
      <c r="H33" s="50" t="s">
        <v>2148</v>
      </c>
      <c r="I33" s="50">
        <v>27.246601639294301</v>
      </c>
      <c r="J33" s="50" t="s">
        <v>2148</v>
      </c>
      <c r="K33" s="58" t="s">
        <v>349</v>
      </c>
      <c r="L33" s="59" t="s">
        <v>164</v>
      </c>
      <c r="M33" s="59" t="s">
        <v>155</v>
      </c>
      <c r="N33" s="59" t="s">
        <v>162</v>
      </c>
      <c r="O33" s="59" t="s">
        <v>171</v>
      </c>
      <c r="P33" s="59" t="s">
        <v>350</v>
      </c>
      <c r="Q33" s="59" t="s">
        <v>56</v>
      </c>
      <c r="R33" s="52"/>
      <c r="S33" s="52" t="s">
        <v>2166</v>
      </c>
      <c r="T33" s="52"/>
      <c r="U33" s="52"/>
      <c r="V33" s="52"/>
      <c r="W33" s="52"/>
      <c r="X33" s="52"/>
    </row>
    <row r="34" spans="1:24" x14ac:dyDescent="0.3">
      <c r="A34" s="57">
        <v>24031</v>
      </c>
      <c r="B34" s="57" t="s">
        <v>16</v>
      </c>
      <c r="C34" s="50">
        <v>4.59848015020125</v>
      </c>
      <c r="D34" s="50" t="s">
        <v>2147</v>
      </c>
      <c r="E34" s="50" t="s">
        <v>2147</v>
      </c>
      <c r="F34" s="50" t="s">
        <v>2147</v>
      </c>
      <c r="G34" s="50">
        <v>4.59848015020125</v>
      </c>
      <c r="H34" s="50" t="s">
        <v>2148</v>
      </c>
      <c r="I34" s="50">
        <v>4.59848015020125</v>
      </c>
      <c r="J34" s="50" t="s">
        <v>2148</v>
      </c>
      <c r="K34" s="58" t="s">
        <v>349</v>
      </c>
      <c r="L34" s="59" t="s">
        <v>164</v>
      </c>
      <c r="M34" s="59" t="s">
        <v>155</v>
      </c>
      <c r="N34" s="59" t="s">
        <v>162</v>
      </c>
      <c r="O34" s="59" t="s">
        <v>171</v>
      </c>
      <c r="P34" s="59" t="s">
        <v>350</v>
      </c>
      <c r="Q34" s="59" t="s">
        <v>56</v>
      </c>
      <c r="R34" s="52"/>
      <c r="S34" s="52" t="s">
        <v>2167</v>
      </c>
      <c r="T34" s="52"/>
      <c r="U34" s="52"/>
      <c r="V34" s="52"/>
      <c r="W34" s="52"/>
      <c r="X34" s="52"/>
    </row>
    <row r="35" spans="1:24" x14ac:dyDescent="0.3">
      <c r="A35" s="57">
        <v>24033</v>
      </c>
      <c r="B35" s="57" t="s">
        <v>16</v>
      </c>
      <c r="C35" s="50">
        <v>9.0241465282693607</v>
      </c>
      <c r="D35" s="50" t="s">
        <v>2147</v>
      </c>
      <c r="E35" s="50" t="s">
        <v>2147</v>
      </c>
      <c r="F35" s="50" t="s">
        <v>2147</v>
      </c>
      <c r="G35" s="50">
        <v>9.0241465282693607</v>
      </c>
      <c r="H35" s="50" t="s">
        <v>2148</v>
      </c>
      <c r="I35" s="50">
        <v>9.0241465282693607</v>
      </c>
      <c r="J35" s="50" t="s">
        <v>2148</v>
      </c>
      <c r="K35" s="58" t="s">
        <v>349</v>
      </c>
      <c r="L35" s="59" t="s">
        <v>164</v>
      </c>
      <c r="M35" s="59" t="s">
        <v>155</v>
      </c>
      <c r="N35" s="59" t="s">
        <v>162</v>
      </c>
      <c r="O35" s="59" t="s">
        <v>171</v>
      </c>
      <c r="P35" s="59" t="s">
        <v>350</v>
      </c>
      <c r="Q35" s="59" t="s">
        <v>56</v>
      </c>
      <c r="R35" s="52"/>
      <c r="S35" s="52" t="s">
        <v>2168</v>
      </c>
      <c r="T35" s="52"/>
      <c r="U35" s="52"/>
      <c r="V35" s="52"/>
      <c r="W35" s="52"/>
      <c r="X35" s="52"/>
    </row>
    <row r="36" spans="1:24" x14ac:dyDescent="0.3">
      <c r="A36" s="57">
        <v>24009</v>
      </c>
      <c r="B36" s="57" t="s">
        <v>14</v>
      </c>
      <c r="C36" s="50">
        <v>2.84936558093721E-2</v>
      </c>
      <c r="D36" s="50" t="s">
        <v>2147</v>
      </c>
      <c r="E36" s="50" t="s">
        <v>2147</v>
      </c>
      <c r="F36" s="50" t="s">
        <v>2147</v>
      </c>
      <c r="G36" s="50">
        <v>2.84936558093721E-2</v>
      </c>
      <c r="H36" s="50" t="s">
        <v>2148</v>
      </c>
      <c r="I36" s="50">
        <v>2.84936558093721E-2</v>
      </c>
      <c r="J36" s="50" t="s">
        <v>2148</v>
      </c>
      <c r="K36" s="58" t="s">
        <v>353</v>
      </c>
      <c r="L36" s="59" t="s">
        <v>164</v>
      </c>
      <c r="M36" s="59" t="s">
        <v>155</v>
      </c>
      <c r="N36" s="59" t="s">
        <v>162</v>
      </c>
      <c r="O36" s="59" t="s">
        <v>171</v>
      </c>
      <c r="P36" s="59" t="s">
        <v>354</v>
      </c>
      <c r="Q36" s="59" t="s">
        <v>56</v>
      </c>
      <c r="R36" s="52"/>
      <c r="S36" s="52" t="s">
        <v>2169</v>
      </c>
      <c r="T36" s="52"/>
      <c r="U36" s="52"/>
      <c r="V36" s="52"/>
      <c r="W36" s="52"/>
      <c r="X36" s="52"/>
    </row>
    <row r="37" spans="1:24" x14ac:dyDescent="0.3">
      <c r="A37" s="60">
        <v>24017</v>
      </c>
      <c r="B37" s="60" t="s">
        <v>14</v>
      </c>
      <c r="C37" s="61">
        <v>4.2788195253279301E-2</v>
      </c>
      <c r="D37" s="61" t="s">
        <v>2147</v>
      </c>
      <c r="E37" s="61" t="s">
        <v>2147</v>
      </c>
      <c r="F37" s="61" t="s">
        <v>2147</v>
      </c>
      <c r="G37" s="61">
        <v>4.2788195253279301E-2</v>
      </c>
      <c r="H37" s="61" t="s">
        <v>2148</v>
      </c>
      <c r="I37" s="61">
        <v>4.2788195253279301E-2</v>
      </c>
      <c r="J37" s="61" t="s">
        <v>2148</v>
      </c>
      <c r="K37" s="62" t="s">
        <v>353</v>
      </c>
      <c r="L37" s="63" t="s">
        <v>164</v>
      </c>
      <c r="M37" s="63" t="s">
        <v>155</v>
      </c>
      <c r="N37" s="63" t="s">
        <v>162</v>
      </c>
      <c r="O37" s="63" t="s">
        <v>171</v>
      </c>
      <c r="P37" s="63" t="s">
        <v>354</v>
      </c>
      <c r="Q37" s="63" t="s">
        <v>56</v>
      </c>
      <c r="R37" s="53"/>
      <c r="S37" s="53" t="s">
        <v>2170</v>
      </c>
      <c r="T37" s="53"/>
      <c r="U37" s="53"/>
      <c r="V37" s="53"/>
      <c r="W37" s="53"/>
      <c r="X37" s="53"/>
    </row>
    <row r="38" spans="1:24" x14ac:dyDescent="0.3">
      <c r="A38" s="57">
        <v>24021</v>
      </c>
      <c r="B38" s="57" t="s">
        <v>14</v>
      </c>
      <c r="C38" s="50">
        <v>6.6789502669978795E-2</v>
      </c>
      <c r="D38" s="50" t="s">
        <v>2147</v>
      </c>
      <c r="E38" s="50" t="s">
        <v>2147</v>
      </c>
      <c r="F38" s="50" t="s">
        <v>2147</v>
      </c>
      <c r="G38" s="50">
        <v>6.6789502669978795E-2</v>
      </c>
      <c r="H38" s="50" t="s">
        <v>2148</v>
      </c>
      <c r="I38" s="50">
        <v>6.6789502669978795E-2</v>
      </c>
      <c r="J38" s="50" t="s">
        <v>2148</v>
      </c>
      <c r="K38" s="58" t="s">
        <v>353</v>
      </c>
      <c r="L38" s="59" t="s">
        <v>164</v>
      </c>
      <c r="M38" s="59" t="s">
        <v>155</v>
      </c>
      <c r="N38" s="59" t="s">
        <v>162</v>
      </c>
      <c r="O38" s="59" t="s">
        <v>171</v>
      </c>
      <c r="P38" s="59" t="s">
        <v>354</v>
      </c>
      <c r="Q38" s="59" t="s">
        <v>56</v>
      </c>
      <c r="R38" s="52"/>
      <c r="S38" s="52" t="s">
        <v>2171</v>
      </c>
      <c r="T38" s="52"/>
      <c r="U38" s="52"/>
      <c r="V38" s="52"/>
      <c r="W38" s="52"/>
      <c r="X38" s="52"/>
    </row>
    <row r="39" spans="1:24" x14ac:dyDescent="0.3">
      <c r="A39" s="57">
        <v>24031</v>
      </c>
      <c r="B39" s="57" t="s">
        <v>14</v>
      </c>
      <c r="C39" s="50">
        <v>1.12722379250416E-2</v>
      </c>
      <c r="D39" s="50" t="s">
        <v>2147</v>
      </c>
      <c r="E39" s="50" t="s">
        <v>2147</v>
      </c>
      <c r="F39" s="50" t="s">
        <v>2147</v>
      </c>
      <c r="G39" s="50">
        <v>1.12722379250416E-2</v>
      </c>
      <c r="H39" s="50" t="s">
        <v>2148</v>
      </c>
      <c r="I39" s="50">
        <v>1.12722379250416E-2</v>
      </c>
      <c r="J39" s="50" t="s">
        <v>2148</v>
      </c>
      <c r="K39" s="58" t="s">
        <v>353</v>
      </c>
      <c r="L39" s="59" t="s">
        <v>164</v>
      </c>
      <c r="M39" s="59" t="s">
        <v>155</v>
      </c>
      <c r="N39" s="59" t="s">
        <v>162</v>
      </c>
      <c r="O39" s="59" t="s">
        <v>171</v>
      </c>
      <c r="P39" s="59" t="s">
        <v>354</v>
      </c>
      <c r="Q39" s="59" t="s">
        <v>56</v>
      </c>
      <c r="R39" s="52"/>
      <c r="S39" s="52" t="s">
        <v>2172</v>
      </c>
      <c r="T39" s="52"/>
      <c r="U39" s="52"/>
      <c r="V39" s="52"/>
      <c r="W39" s="52"/>
      <c r="X39" s="52"/>
    </row>
    <row r="40" spans="1:24" x14ac:dyDescent="0.3">
      <c r="A40" s="57">
        <v>24033</v>
      </c>
      <c r="B40" s="57" t="s">
        <v>14</v>
      </c>
      <c r="C40" s="50">
        <v>2.2120845891429E-2</v>
      </c>
      <c r="D40" s="50" t="s">
        <v>2147</v>
      </c>
      <c r="E40" s="50" t="s">
        <v>2147</v>
      </c>
      <c r="F40" s="50" t="s">
        <v>2147</v>
      </c>
      <c r="G40" s="50">
        <v>2.2120845891429E-2</v>
      </c>
      <c r="H40" s="50" t="s">
        <v>2148</v>
      </c>
      <c r="I40" s="50">
        <v>2.2120845891429E-2</v>
      </c>
      <c r="J40" s="50" t="s">
        <v>2148</v>
      </c>
      <c r="K40" s="58" t="s">
        <v>353</v>
      </c>
      <c r="L40" s="59" t="s">
        <v>164</v>
      </c>
      <c r="M40" s="59" t="s">
        <v>155</v>
      </c>
      <c r="N40" s="59" t="s">
        <v>162</v>
      </c>
      <c r="O40" s="59" t="s">
        <v>171</v>
      </c>
      <c r="P40" s="59" t="s">
        <v>354</v>
      </c>
      <c r="Q40" s="59" t="s">
        <v>56</v>
      </c>
      <c r="R40" s="52"/>
      <c r="S40" s="52" t="s">
        <v>2173</v>
      </c>
      <c r="T40" s="52"/>
      <c r="U40" s="52"/>
      <c r="V40" s="52"/>
      <c r="W40" s="52"/>
      <c r="X40" s="52"/>
    </row>
    <row r="41" spans="1:24" x14ac:dyDescent="0.3">
      <c r="A41" s="57">
        <v>24009</v>
      </c>
      <c r="B41" s="57" t="s">
        <v>16</v>
      </c>
      <c r="C41" s="50">
        <v>1.6481333929997101E-2</v>
      </c>
      <c r="D41" s="50" t="s">
        <v>2147</v>
      </c>
      <c r="E41" s="50" t="s">
        <v>2147</v>
      </c>
      <c r="F41" s="50" t="s">
        <v>2147</v>
      </c>
      <c r="G41" s="50">
        <v>1.6481333929997101E-2</v>
      </c>
      <c r="H41" s="50" t="s">
        <v>2148</v>
      </c>
      <c r="I41" s="50">
        <v>1.6481333929997101E-2</v>
      </c>
      <c r="J41" s="50" t="s">
        <v>2148</v>
      </c>
      <c r="K41" s="58" t="s">
        <v>353</v>
      </c>
      <c r="L41" s="59" t="s">
        <v>164</v>
      </c>
      <c r="M41" s="59" t="s">
        <v>155</v>
      </c>
      <c r="N41" s="59" t="s">
        <v>162</v>
      </c>
      <c r="O41" s="59" t="s">
        <v>171</v>
      </c>
      <c r="P41" s="59" t="s">
        <v>354</v>
      </c>
      <c r="Q41" s="59" t="s">
        <v>56</v>
      </c>
      <c r="R41" s="52"/>
      <c r="S41" s="52" t="s">
        <v>2174</v>
      </c>
      <c r="T41" s="52"/>
      <c r="U41" s="52"/>
      <c r="V41" s="52"/>
      <c r="W41" s="52"/>
      <c r="X41" s="52"/>
    </row>
    <row r="42" spans="1:24" x14ac:dyDescent="0.3">
      <c r="A42" s="57">
        <v>24017</v>
      </c>
      <c r="B42" s="57" t="s">
        <v>16</v>
      </c>
      <c r="C42" s="50">
        <v>2.4749595205456301E-2</v>
      </c>
      <c r="D42" s="50" t="s">
        <v>2147</v>
      </c>
      <c r="E42" s="50" t="s">
        <v>2147</v>
      </c>
      <c r="F42" s="50" t="s">
        <v>2147</v>
      </c>
      <c r="G42" s="50">
        <v>2.4749595205456301E-2</v>
      </c>
      <c r="H42" s="50" t="s">
        <v>2148</v>
      </c>
      <c r="I42" s="50">
        <v>2.4749595205456301E-2</v>
      </c>
      <c r="J42" s="50" t="s">
        <v>2148</v>
      </c>
      <c r="K42" s="58" t="s">
        <v>353</v>
      </c>
      <c r="L42" s="59" t="s">
        <v>164</v>
      </c>
      <c r="M42" s="59" t="s">
        <v>155</v>
      </c>
      <c r="N42" s="59" t="s">
        <v>162</v>
      </c>
      <c r="O42" s="59" t="s">
        <v>171</v>
      </c>
      <c r="P42" s="59" t="s">
        <v>354</v>
      </c>
      <c r="Q42" s="59" t="s">
        <v>56</v>
      </c>
      <c r="R42" s="52"/>
      <c r="S42" s="52" t="s">
        <v>2175</v>
      </c>
      <c r="T42" s="52"/>
      <c r="U42" s="52"/>
      <c r="V42" s="52"/>
      <c r="W42" s="52"/>
      <c r="X42" s="52"/>
    </row>
    <row r="43" spans="1:24" x14ac:dyDescent="0.3">
      <c r="A43" s="57">
        <v>24021</v>
      </c>
      <c r="B43" s="57" t="s">
        <v>16</v>
      </c>
      <c r="C43" s="50">
        <v>3.8632453753891502E-2</v>
      </c>
      <c r="D43" s="50" t="s">
        <v>2147</v>
      </c>
      <c r="E43" s="50" t="s">
        <v>2147</v>
      </c>
      <c r="F43" s="50" t="s">
        <v>2147</v>
      </c>
      <c r="G43" s="50">
        <v>3.8632453753891502E-2</v>
      </c>
      <c r="H43" s="50" t="s">
        <v>2148</v>
      </c>
      <c r="I43" s="50">
        <v>3.8632453753891502E-2</v>
      </c>
      <c r="J43" s="50" t="s">
        <v>2148</v>
      </c>
      <c r="K43" s="58" t="s">
        <v>353</v>
      </c>
      <c r="L43" s="59" t="s">
        <v>164</v>
      </c>
      <c r="M43" s="59" t="s">
        <v>155</v>
      </c>
      <c r="N43" s="59" t="s">
        <v>162</v>
      </c>
      <c r="O43" s="59" t="s">
        <v>171</v>
      </c>
      <c r="P43" s="59" t="s">
        <v>354</v>
      </c>
      <c r="Q43" s="59" t="s">
        <v>56</v>
      </c>
      <c r="R43" s="52"/>
      <c r="S43" s="52" t="s">
        <v>2176</v>
      </c>
      <c r="T43" s="52"/>
      <c r="U43" s="52"/>
      <c r="V43" s="52"/>
      <c r="W43" s="52"/>
      <c r="X43" s="52"/>
    </row>
    <row r="44" spans="1:24" x14ac:dyDescent="0.3">
      <c r="A44" s="57">
        <v>24031</v>
      </c>
      <c r="B44" s="57" t="s">
        <v>16</v>
      </c>
      <c r="C44" s="50">
        <v>6.5200999560863001E-3</v>
      </c>
      <c r="D44" s="50" t="s">
        <v>2147</v>
      </c>
      <c r="E44" s="50" t="s">
        <v>2147</v>
      </c>
      <c r="F44" s="50" t="s">
        <v>2147</v>
      </c>
      <c r="G44" s="50">
        <v>6.5200999560863001E-3</v>
      </c>
      <c r="H44" s="50" t="s">
        <v>2148</v>
      </c>
      <c r="I44" s="50">
        <v>6.5200999560863001E-3</v>
      </c>
      <c r="J44" s="50" t="s">
        <v>2148</v>
      </c>
      <c r="K44" s="58" t="s">
        <v>353</v>
      </c>
      <c r="L44" s="59" t="s">
        <v>164</v>
      </c>
      <c r="M44" s="59" t="s">
        <v>155</v>
      </c>
      <c r="N44" s="59" t="s">
        <v>162</v>
      </c>
      <c r="O44" s="59" t="s">
        <v>171</v>
      </c>
      <c r="P44" s="59" t="s">
        <v>354</v>
      </c>
      <c r="Q44" s="59" t="s">
        <v>56</v>
      </c>
      <c r="R44" s="52"/>
      <c r="S44" s="52" t="s">
        <v>2177</v>
      </c>
      <c r="T44" s="52"/>
      <c r="U44" s="52"/>
      <c r="V44" s="52"/>
      <c r="W44" s="52"/>
      <c r="X44" s="52"/>
    </row>
    <row r="45" spans="1:24" x14ac:dyDescent="0.3">
      <c r="A45" s="57">
        <v>24033</v>
      </c>
      <c r="B45" s="57" t="s">
        <v>16</v>
      </c>
      <c r="C45" s="50">
        <v>1.27951638620357E-2</v>
      </c>
      <c r="D45" s="50" t="s">
        <v>2147</v>
      </c>
      <c r="E45" s="50" t="s">
        <v>2147</v>
      </c>
      <c r="F45" s="50" t="s">
        <v>2147</v>
      </c>
      <c r="G45" s="50">
        <v>1.27951638620357E-2</v>
      </c>
      <c r="H45" s="50" t="s">
        <v>2148</v>
      </c>
      <c r="I45" s="50">
        <v>1.27951638620357E-2</v>
      </c>
      <c r="J45" s="50" t="s">
        <v>2148</v>
      </c>
      <c r="K45" s="58" t="s">
        <v>353</v>
      </c>
      <c r="L45" s="59" t="s">
        <v>164</v>
      </c>
      <c r="M45" s="59" t="s">
        <v>155</v>
      </c>
      <c r="N45" s="59" t="s">
        <v>162</v>
      </c>
      <c r="O45" s="59" t="s">
        <v>171</v>
      </c>
      <c r="P45" s="59" t="s">
        <v>354</v>
      </c>
      <c r="Q45" s="59" t="s">
        <v>56</v>
      </c>
      <c r="R45" s="52"/>
      <c r="S45" s="52" t="s">
        <v>2178</v>
      </c>
      <c r="T45" s="52"/>
      <c r="U45" s="52"/>
      <c r="V45" s="52"/>
      <c r="W45" s="52"/>
      <c r="X45" s="52"/>
    </row>
    <row r="46" spans="1:24" x14ac:dyDescent="0.3">
      <c r="A46" s="57">
        <v>24033</v>
      </c>
      <c r="B46" s="57" t="s">
        <v>14</v>
      </c>
      <c r="C46" s="50">
        <v>208.29325699745601</v>
      </c>
      <c r="D46" s="50">
        <v>208.26590515354201</v>
      </c>
      <c r="E46" s="50">
        <v>0.56745990471164998</v>
      </c>
      <c r="F46" s="50">
        <v>2.7246894026811334E-3</v>
      </c>
      <c r="G46" s="50">
        <v>156.83384990011399</v>
      </c>
      <c r="H46" s="50">
        <v>0.42732352880452412</v>
      </c>
      <c r="I46" s="50">
        <v>130.769994357304</v>
      </c>
      <c r="J46" s="50">
        <v>0.35630761781401782</v>
      </c>
      <c r="K46" s="58" t="s">
        <v>338</v>
      </c>
      <c r="L46" s="59" t="s">
        <v>336</v>
      </c>
      <c r="M46" s="59" t="s">
        <v>155</v>
      </c>
      <c r="N46" s="59" t="s">
        <v>36</v>
      </c>
      <c r="O46" s="59" t="s">
        <v>339</v>
      </c>
      <c r="P46" s="59" t="s">
        <v>159</v>
      </c>
      <c r="Q46" s="59" t="s">
        <v>56</v>
      </c>
      <c r="R46" s="52"/>
      <c r="S46" s="52" t="s">
        <v>2179</v>
      </c>
      <c r="T46" s="52"/>
      <c r="U46" s="52"/>
      <c r="V46" s="52"/>
      <c r="W46" s="52"/>
      <c r="X46" s="52"/>
    </row>
    <row r="47" spans="1:24" x14ac:dyDescent="0.3">
      <c r="A47" s="57">
        <v>24009</v>
      </c>
      <c r="B47" s="57" t="s">
        <v>16</v>
      </c>
      <c r="C47" s="50">
        <v>6.16273683206107E-2</v>
      </c>
      <c r="D47" s="50">
        <v>6.1619275777513902E-2</v>
      </c>
      <c r="E47" s="50">
        <v>1.6789338771187599E-4</v>
      </c>
      <c r="F47" s="50">
        <v>2.7246894026810944E-3</v>
      </c>
      <c r="G47" s="50">
        <v>4.6402161895484399E-2</v>
      </c>
      <c r="H47" s="50">
        <v>1.2643147877811883E-4</v>
      </c>
      <c r="I47" s="50">
        <v>3.8690693706134802E-2</v>
      </c>
      <c r="J47" s="50">
        <v>1.0542012312348561E-4</v>
      </c>
      <c r="K47" s="58" t="s">
        <v>338</v>
      </c>
      <c r="L47" s="59" t="s">
        <v>336</v>
      </c>
      <c r="M47" s="59" t="s">
        <v>155</v>
      </c>
      <c r="N47" s="59" t="s">
        <v>36</v>
      </c>
      <c r="O47" s="59" t="s">
        <v>339</v>
      </c>
      <c r="P47" s="59" t="s">
        <v>159</v>
      </c>
      <c r="Q47" s="59" t="s">
        <v>56</v>
      </c>
      <c r="R47" s="52"/>
      <c r="S47" s="52" t="s">
        <v>2180</v>
      </c>
      <c r="T47" s="52"/>
      <c r="U47" s="52"/>
      <c r="V47" s="52"/>
      <c r="W47" s="52"/>
      <c r="X47" s="52"/>
    </row>
    <row r="48" spans="1:24" x14ac:dyDescent="0.3">
      <c r="A48" s="57">
        <v>24017</v>
      </c>
      <c r="B48" s="57" t="s">
        <v>16</v>
      </c>
      <c r="C48" s="50">
        <v>8.9803127226463206E-2</v>
      </c>
      <c r="D48" s="50">
        <v>8.9791334808627596E-2</v>
      </c>
      <c r="E48" s="50">
        <v>2.4465349840566098E-4</v>
      </c>
      <c r="F48" s="50">
        <v>2.7246894026811313E-3</v>
      </c>
      <c r="G48" s="50">
        <v>6.7617024089109107E-2</v>
      </c>
      <c r="H48" s="50">
        <v>1.8423538897643034E-4</v>
      </c>
      <c r="I48" s="50">
        <v>5.6379906915643999E-2</v>
      </c>
      <c r="J48" s="50">
        <v>1.5361773489720382E-4</v>
      </c>
      <c r="K48" s="58" t="s">
        <v>338</v>
      </c>
      <c r="L48" s="59" t="s">
        <v>336</v>
      </c>
      <c r="M48" s="59" t="s">
        <v>155</v>
      </c>
      <c r="N48" s="59" t="s">
        <v>36</v>
      </c>
      <c r="O48" s="59" t="s">
        <v>339</v>
      </c>
      <c r="P48" s="59" t="s">
        <v>159</v>
      </c>
      <c r="Q48" s="59" t="s">
        <v>56</v>
      </c>
      <c r="R48" s="52"/>
      <c r="S48" s="52" t="s">
        <v>2181</v>
      </c>
      <c r="T48" s="52"/>
      <c r="U48" s="52"/>
      <c r="V48" s="52"/>
      <c r="W48" s="52"/>
      <c r="X48" s="52"/>
    </row>
    <row r="49" spans="1:24" x14ac:dyDescent="0.3">
      <c r="A49" s="57">
        <v>24021</v>
      </c>
      <c r="B49" s="57" t="s">
        <v>16</v>
      </c>
      <c r="C49" s="50">
        <v>0.37212924300254502</v>
      </c>
      <c r="D49" s="50">
        <v>0.37208037718174403</v>
      </c>
      <c r="E49" s="50">
        <v>1.01380346065269E-3</v>
      </c>
      <c r="F49" s="50">
        <v>2.7246894026811148E-3</v>
      </c>
      <c r="G49" s="50">
        <v>0.280193716694425</v>
      </c>
      <c r="H49" s="50">
        <v>7.634408505751343E-4</v>
      </c>
      <c r="I49" s="50">
        <v>0.23362896960329901</v>
      </c>
      <c r="J49" s="50">
        <v>6.3656637763741708E-4</v>
      </c>
      <c r="K49" s="58" t="s">
        <v>338</v>
      </c>
      <c r="L49" s="59" t="s">
        <v>336</v>
      </c>
      <c r="M49" s="59" t="s">
        <v>155</v>
      </c>
      <c r="N49" s="59" t="s">
        <v>36</v>
      </c>
      <c r="O49" s="59" t="s">
        <v>339</v>
      </c>
      <c r="P49" s="59" t="s">
        <v>159</v>
      </c>
      <c r="Q49" s="59" t="s">
        <v>56</v>
      </c>
      <c r="R49" s="52"/>
      <c r="S49" s="52" t="s">
        <v>2182</v>
      </c>
      <c r="T49" s="52"/>
      <c r="U49" s="52"/>
      <c r="V49" s="52"/>
      <c r="W49" s="52"/>
      <c r="X49" s="52"/>
    </row>
    <row r="50" spans="1:24" x14ac:dyDescent="0.3">
      <c r="A50" s="57">
        <v>24031</v>
      </c>
      <c r="B50" s="57" t="s">
        <v>16</v>
      </c>
      <c r="C50" s="50">
        <v>0.75275805343511604</v>
      </c>
      <c r="D50" s="50">
        <v>0.75265920568037303</v>
      </c>
      <c r="E50" s="50">
        <v>2.0507625615477101E-3</v>
      </c>
      <c r="F50" s="50">
        <v>2.7246894026811308E-3</v>
      </c>
      <c r="G50" s="50">
        <v>0.56678715991745598</v>
      </c>
      <c r="H50" s="50">
        <v>1.5443189682028276E-3</v>
      </c>
      <c r="I50" s="50">
        <v>0.472594109953967</v>
      </c>
      <c r="J50" s="50">
        <v>1.287672163161095E-3</v>
      </c>
      <c r="K50" s="58" t="s">
        <v>338</v>
      </c>
      <c r="L50" s="59" t="s">
        <v>336</v>
      </c>
      <c r="M50" s="59" t="s">
        <v>155</v>
      </c>
      <c r="N50" s="59" t="s">
        <v>36</v>
      </c>
      <c r="O50" s="59" t="s">
        <v>339</v>
      </c>
      <c r="P50" s="59" t="s">
        <v>159</v>
      </c>
      <c r="Q50" s="59" t="s">
        <v>56</v>
      </c>
      <c r="R50" s="52"/>
      <c r="S50" s="52" t="s">
        <v>2183</v>
      </c>
      <c r="T50" s="52"/>
      <c r="U50" s="52"/>
      <c r="V50" s="52"/>
      <c r="W50" s="52"/>
      <c r="X50" s="52"/>
    </row>
    <row r="51" spans="1:24" x14ac:dyDescent="0.3">
      <c r="A51" s="57">
        <v>24033</v>
      </c>
      <c r="B51" s="57" t="s">
        <v>16</v>
      </c>
      <c r="C51" s="50">
        <v>0.94678742366412405</v>
      </c>
      <c r="D51" s="50">
        <v>0.94666309711508401</v>
      </c>
      <c r="E51" s="50">
        <v>2.5793629086187501E-3</v>
      </c>
      <c r="F51" s="50">
        <v>2.7246894026811122E-3</v>
      </c>
      <c r="G51" s="50">
        <v>0.71288105448400796</v>
      </c>
      <c r="H51" s="50">
        <v>1.9423794545247129E-3</v>
      </c>
      <c r="I51" s="50">
        <v>0.59440899736680597</v>
      </c>
      <c r="J51" s="50">
        <v>1.6195798959836413E-3</v>
      </c>
      <c r="K51" s="58" t="s">
        <v>338</v>
      </c>
      <c r="L51" s="59" t="s">
        <v>336</v>
      </c>
      <c r="M51" s="59" t="s">
        <v>155</v>
      </c>
      <c r="N51" s="59" t="s">
        <v>36</v>
      </c>
      <c r="O51" s="59" t="s">
        <v>339</v>
      </c>
      <c r="P51" s="59" t="s">
        <v>159</v>
      </c>
      <c r="Q51" s="59" t="s">
        <v>56</v>
      </c>
      <c r="R51" s="52"/>
      <c r="S51" s="52" t="s">
        <v>2184</v>
      </c>
      <c r="T51" s="52"/>
      <c r="U51" s="52"/>
      <c r="V51" s="52"/>
      <c r="W51" s="52"/>
      <c r="X51" s="52"/>
    </row>
    <row r="52" spans="1:24" x14ac:dyDescent="0.3">
      <c r="A52" s="57">
        <v>24009</v>
      </c>
      <c r="B52" s="57" t="s">
        <v>14</v>
      </c>
      <c r="C52" s="50">
        <v>0.29123900000000003</v>
      </c>
      <c r="D52" s="50">
        <v>0.29120075620956598</v>
      </c>
      <c r="E52" s="50">
        <v>7.9343161449693504E-4</v>
      </c>
      <c r="F52" s="50">
        <v>2.7246894026811278E-3</v>
      </c>
      <c r="G52" s="50">
        <v>0.31421467382413099</v>
      </c>
      <c r="H52" s="50">
        <v>8.561373919355169E-4</v>
      </c>
      <c r="I52" s="50">
        <v>0.32568870782864001</v>
      </c>
      <c r="J52" s="50">
        <v>8.8740057079360552E-4</v>
      </c>
      <c r="K52" s="58" t="s">
        <v>341</v>
      </c>
      <c r="L52" s="59" t="s">
        <v>342</v>
      </c>
      <c r="M52" s="59" t="s">
        <v>155</v>
      </c>
      <c r="N52" s="59" t="s">
        <v>36</v>
      </c>
      <c r="O52" s="59" t="s">
        <v>171</v>
      </c>
      <c r="P52" s="59" t="s">
        <v>159</v>
      </c>
      <c r="Q52" s="59" t="s">
        <v>56</v>
      </c>
      <c r="R52" s="52"/>
      <c r="S52" s="52" t="s">
        <v>2185</v>
      </c>
      <c r="T52" s="52"/>
      <c r="U52" s="52"/>
      <c r="V52" s="52"/>
      <c r="W52" s="52"/>
      <c r="X52" s="52"/>
    </row>
    <row r="53" spans="1:24" x14ac:dyDescent="0.3">
      <c r="A53" s="57">
        <v>24017</v>
      </c>
      <c r="B53" s="57" t="s">
        <v>14</v>
      </c>
      <c r="C53" s="50">
        <v>0.4243922</v>
      </c>
      <c r="D53" s="50">
        <v>0.42433647131545199</v>
      </c>
      <c r="E53" s="50">
        <v>1.1561850865643201E-3</v>
      </c>
      <c r="F53" s="50">
        <v>2.7246894026811365E-3</v>
      </c>
      <c r="G53" s="50">
        <v>0.45787225164385698</v>
      </c>
      <c r="H53" s="50">
        <v>1.2475596718357677E-3</v>
      </c>
      <c r="I53" s="50">
        <v>0.47459216392912301</v>
      </c>
      <c r="J53" s="50">
        <v>1.2931162396531903E-3</v>
      </c>
      <c r="K53" s="58" t="s">
        <v>341</v>
      </c>
      <c r="L53" s="59" t="s">
        <v>342</v>
      </c>
      <c r="M53" s="59" t="s">
        <v>155</v>
      </c>
      <c r="N53" s="59" t="s">
        <v>36</v>
      </c>
      <c r="O53" s="59" t="s">
        <v>171</v>
      </c>
      <c r="P53" s="59" t="s">
        <v>159</v>
      </c>
      <c r="Q53" s="59" t="s">
        <v>56</v>
      </c>
      <c r="R53" s="52"/>
      <c r="S53" s="52" t="s">
        <v>2186</v>
      </c>
      <c r="T53" s="52"/>
      <c r="U53" s="52"/>
      <c r="V53" s="52"/>
      <c r="W53" s="52"/>
      <c r="X53" s="52"/>
    </row>
    <row r="54" spans="1:24" x14ac:dyDescent="0.3">
      <c r="A54" s="57">
        <v>24021</v>
      </c>
      <c r="B54" s="57" t="s">
        <v>14</v>
      </c>
      <c r="C54" s="50">
        <v>1.7586109999999999</v>
      </c>
      <c r="D54" s="50">
        <v>1.7583800695595799</v>
      </c>
      <c r="E54" s="50">
        <v>4.7910395414146696E-3</v>
      </c>
      <c r="F54" s="50">
        <v>2.7246894026811152E-3</v>
      </c>
      <c r="G54" s="50">
        <v>1.8973467899166301</v>
      </c>
      <c r="H54" s="50">
        <v>5.1696806916968745E-3</v>
      </c>
      <c r="I54" s="50">
        <v>1.96663133770969</v>
      </c>
      <c r="J54" s="50">
        <v>5.3584595648381774E-3</v>
      </c>
      <c r="K54" s="58" t="s">
        <v>341</v>
      </c>
      <c r="L54" s="59" t="s">
        <v>342</v>
      </c>
      <c r="M54" s="59" t="s">
        <v>155</v>
      </c>
      <c r="N54" s="59" t="s">
        <v>36</v>
      </c>
      <c r="O54" s="59" t="s">
        <v>171</v>
      </c>
      <c r="P54" s="59" t="s">
        <v>159</v>
      </c>
      <c r="Q54" s="59" t="s">
        <v>56</v>
      </c>
      <c r="R54" s="52"/>
      <c r="S54" s="52" t="s">
        <v>2187</v>
      </c>
      <c r="T54" s="52"/>
      <c r="U54" s="52"/>
      <c r="V54" s="52"/>
      <c r="W54" s="52"/>
      <c r="X54" s="52"/>
    </row>
    <row r="55" spans="1:24" x14ac:dyDescent="0.3">
      <c r="A55" s="57">
        <v>24031</v>
      </c>
      <c r="B55" s="57" t="s">
        <v>14</v>
      </c>
      <c r="C55" s="50">
        <v>3.5573890000000001</v>
      </c>
      <c r="D55" s="50">
        <v>3.5569218646252398</v>
      </c>
      <c r="E55" s="50">
        <v>9.6915073107091809E-3</v>
      </c>
      <c r="F55" s="50">
        <v>2.7246894026811256E-3</v>
      </c>
      <c r="G55" s="50">
        <v>3.8380293308950799</v>
      </c>
      <c r="H55" s="50">
        <v>1.0457437845069155E-2</v>
      </c>
      <c r="I55" s="50">
        <v>3.9781808983474698</v>
      </c>
      <c r="J55" s="50">
        <v>1.0839307335675832E-2</v>
      </c>
      <c r="K55" s="58" t="s">
        <v>341</v>
      </c>
      <c r="L55" s="59" t="s">
        <v>342</v>
      </c>
      <c r="M55" s="59" t="s">
        <v>155</v>
      </c>
      <c r="N55" s="59" t="s">
        <v>36</v>
      </c>
      <c r="O55" s="59" t="s">
        <v>171</v>
      </c>
      <c r="P55" s="59" t="s">
        <v>159</v>
      </c>
      <c r="Q55" s="59" t="s">
        <v>56</v>
      </c>
      <c r="R55" s="52"/>
      <c r="S55" s="52" t="s">
        <v>2188</v>
      </c>
      <c r="T55" s="52"/>
      <c r="U55" s="52"/>
      <c r="V55" s="52"/>
      <c r="W55" s="52"/>
      <c r="X55" s="52"/>
    </row>
    <row r="56" spans="1:24" x14ac:dyDescent="0.3">
      <c r="A56" s="57">
        <v>24033</v>
      </c>
      <c r="B56" s="57" t="s">
        <v>14</v>
      </c>
      <c r="C56" s="50">
        <v>4.4743339999999998</v>
      </c>
      <c r="D56" s="50">
        <v>4.4737464568075396</v>
      </c>
      <c r="E56" s="50">
        <v>1.21895695611457E-2</v>
      </c>
      <c r="F56" s="50">
        <v>2.7246894026811174E-3</v>
      </c>
      <c r="G56" s="50">
        <v>4.8273115839232297</v>
      </c>
      <c r="H56" s="50">
        <v>1.3152924716155423E-2</v>
      </c>
      <c r="I56" s="50">
        <v>5.0035883204301301</v>
      </c>
      <c r="J56" s="50">
        <v>1.3633224072054986E-2</v>
      </c>
      <c r="K56" s="58" t="s">
        <v>341</v>
      </c>
      <c r="L56" s="59" t="s">
        <v>342</v>
      </c>
      <c r="M56" s="59" t="s">
        <v>155</v>
      </c>
      <c r="N56" s="59" t="s">
        <v>36</v>
      </c>
      <c r="O56" s="59" t="s">
        <v>171</v>
      </c>
      <c r="P56" s="59" t="s">
        <v>159</v>
      </c>
      <c r="Q56" s="59" t="s">
        <v>56</v>
      </c>
      <c r="R56" s="52"/>
      <c r="S56" s="52" t="s">
        <v>2189</v>
      </c>
      <c r="T56" s="52"/>
      <c r="U56" s="52"/>
      <c r="V56" s="52"/>
      <c r="W56" s="52"/>
      <c r="X56" s="52"/>
    </row>
    <row r="57" spans="1:24" x14ac:dyDescent="0.3">
      <c r="A57" s="57">
        <v>24009</v>
      </c>
      <c r="B57" s="57" t="s">
        <v>16</v>
      </c>
      <c r="C57" s="50">
        <v>2.2504840000000002E-2</v>
      </c>
      <c r="D57" s="50">
        <v>2.2501884796937498E-2</v>
      </c>
      <c r="E57" s="50">
        <v>6.1310647046567294E-5</v>
      </c>
      <c r="F57" s="50">
        <v>2.7246894026811326E-3</v>
      </c>
      <c r="G57" s="50">
        <v>2.4280233622778001E-2</v>
      </c>
      <c r="H57" s="50">
        <v>6.6156095246605343E-5</v>
      </c>
      <c r="I57" s="50">
        <v>2.5166863845468099E-2</v>
      </c>
      <c r="J57" s="50">
        <v>6.8571887218465868E-5</v>
      </c>
      <c r="K57" s="58" t="s">
        <v>341</v>
      </c>
      <c r="L57" s="59" t="s">
        <v>342</v>
      </c>
      <c r="M57" s="59" t="s">
        <v>155</v>
      </c>
      <c r="N57" s="59" t="s">
        <v>36</v>
      </c>
      <c r="O57" s="59" t="s">
        <v>171</v>
      </c>
      <c r="P57" s="59" t="s">
        <v>159</v>
      </c>
      <c r="Q57" s="59" t="s">
        <v>56</v>
      </c>
      <c r="R57" s="52"/>
      <c r="S57" s="52" t="s">
        <v>2190</v>
      </c>
      <c r="T57" s="52"/>
      <c r="U57" s="52"/>
      <c r="V57" s="52"/>
      <c r="W57" s="52"/>
      <c r="X57" s="52"/>
    </row>
    <row r="58" spans="1:24" x14ac:dyDescent="0.3">
      <c r="A58" s="57">
        <v>24017</v>
      </c>
      <c r="B58" s="57" t="s">
        <v>16</v>
      </c>
      <c r="C58" s="50">
        <v>3.2793950000000002E-2</v>
      </c>
      <c r="D58" s="50">
        <v>3.2789643691602803E-2</v>
      </c>
      <c r="E58" s="50">
        <v>8.9341594684199898E-5</v>
      </c>
      <c r="F58" s="50">
        <v>2.7246894026811169E-3</v>
      </c>
      <c r="G58" s="50">
        <v>3.5381045473493702E-2</v>
      </c>
      <c r="H58" s="50">
        <v>9.6402359657406995E-5</v>
      </c>
      <c r="I58" s="50">
        <v>3.6673038982062901E-2</v>
      </c>
      <c r="J58" s="50">
        <v>9.9922640678538281E-5</v>
      </c>
      <c r="K58" s="58" t="s">
        <v>341</v>
      </c>
      <c r="L58" s="59" t="s">
        <v>342</v>
      </c>
      <c r="M58" s="59" t="s">
        <v>155</v>
      </c>
      <c r="N58" s="59" t="s">
        <v>36</v>
      </c>
      <c r="O58" s="59" t="s">
        <v>171</v>
      </c>
      <c r="P58" s="59" t="s">
        <v>159</v>
      </c>
      <c r="Q58" s="59" t="s">
        <v>56</v>
      </c>
      <c r="R58" s="52"/>
      <c r="S58" s="52" t="s">
        <v>2191</v>
      </c>
      <c r="T58" s="52"/>
      <c r="U58" s="52"/>
      <c r="V58" s="52"/>
      <c r="W58" s="52"/>
      <c r="X58" s="52"/>
    </row>
    <row r="59" spans="1:24" x14ac:dyDescent="0.3">
      <c r="A59" s="57">
        <v>24021</v>
      </c>
      <c r="B59" s="57" t="s">
        <v>16</v>
      </c>
      <c r="C59" s="50">
        <v>0.13589270000000001</v>
      </c>
      <c r="D59" s="50">
        <v>0.13587485537087901</v>
      </c>
      <c r="E59" s="50">
        <v>3.7021677851986802E-4</v>
      </c>
      <c r="F59" s="50">
        <v>2.7246894026811503E-3</v>
      </c>
      <c r="G59" s="50">
        <v>0.14661319536731099</v>
      </c>
      <c r="H59" s="50">
        <v>3.9947541971053336E-4</v>
      </c>
      <c r="I59" s="50">
        <v>0.15196700258668999</v>
      </c>
      <c r="J59" s="50">
        <v>4.140628815051732E-4</v>
      </c>
      <c r="K59" s="58" t="s">
        <v>341</v>
      </c>
      <c r="L59" s="59" t="s">
        <v>342</v>
      </c>
      <c r="M59" s="59" t="s">
        <v>155</v>
      </c>
      <c r="N59" s="59" t="s">
        <v>36</v>
      </c>
      <c r="O59" s="59" t="s">
        <v>171</v>
      </c>
      <c r="P59" s="59" t="s">
        <v>159</v>
      </c>
      <c r="Q59" s="59" t="s">
        <v>56</v>
      </c>
      <c r="R59" s="52"/>
      <c r="S59" s="52" t="s">
        <v>2192</v>
      </c>
      <c r="T59" s="52"/>
      <c r="U59" s="52"/>
      <c r="V59" s="52"/>
      <c r="W59" s="52"/>
      <c r="X59" s="52"/>
    </row>
    <row r="60" spans="1:24" x14ac:dyDescent="0.3">
      <c r="A60" s="57">
        <v>24031</v>
      </c>
      <c r="B60" s="57" t="s">
        <v>16</v>
      </c>
      <c r="C60" s="50">
        <v>0.2748892</v>
      </c>
      <c r="D60" s="50">
        <v>0.27485310316902001</v>
      </c>
      <c r="E60" s="50">
        <v>7.4888933749865205E-4</v>
      </c>
      <c r="F60" s="50">
        <v>2.7246894026811295E-3</v>
      </c>
      <c r="G60" s="50">
        <v>0.29657504769545401</v>
      </c>
      <c r="H60" s="50">
        <v>8.0807488955545403E-4</v>
      </c>
      <c r="I60" s="50">
        <v>0.30740494351391401</v>
      </c>
      <c r="J60" s="50">
        <v>8.3758299192415275E-4</v>
      </c>
      <c r="K60" s="58" t="s">
        <v>341</v>
      </c>
      <c r="L60" s="59" t="s">
        <v>342</v>
      </c>
      <c r="M60" s="59" t="s">
        <v>155</v>
      </c>
      <c r="N60" s="59" t="s">
        <v>36</v>
      </c>
      <c r="O60" s="59" t="s">
        <v>171</v>
      </c>
      <c r="P60" s="59" t="s">
        <v>159</v>
      </c>
      <c r="Q60" s="59" t="s">
        <v>56</v>
      </c>
      <c r="R60" s="52"/>
      <c r="S60" s="52" t="s">
        <v>2193</v>
      </c>
      <c r="T60" s="52"/>
      <c r="U60" s="52"/>
      <c r="V60" s="52"/>
      <c r="W60" s="52"/>
      <c r="X60" s="52"/>
    </row>
    <row r="61" spans="1:24" x14ac:dyDescent="0.3">
      <c r="A61" s="57">
        <v>24033</v>
      </c>
      <c r="B61" s="57" t="s">
        <v>16</v>
      </c>
      <c r="C61" s="50">
        <v>0.345744</v>
      </c>
      <c r="D61" s="50">
        <v>0.34569859893393401</v>
      </c>
      <c r="E61" s="50">
        <v>9.4192130903700505E-4</v>
      </c>
      <c r="F61" s="50">
        <v>2.7246894026811326E-3</v>
      </c>
      <c r="G61" s="50">
        <v>0.37301954129306297</v>
      </c>
      <c r="H61" s="50">
        <v>1.0163623911541859E-3</v>
      </c>
      <c r="I61" s="50">
        <v>0.38664092583584397</v>
      </c>
      <c r="J61" s="50">
        <v>1.0534764332677457E-3</v>
      </c>
      <c r="K61" s="58" t="s">
        <v>341</v>
      </c>
      <c r="L61" s="59" t="s">
        <v>342</v>
      </c>
      <c r="M61" s="59" t="s">
        <v>155</v>
      </c>
      <c r="N61" s="59" t="s">
        <v>36</v>
      </c>
      <c r="O61" s="59" t="s">
        <v>171</v>
      </c>
      <c r="P61" s="59" t="s">
        <v>159</v>
      </c>
      <c r="Q61" s="59" t="s">
        <v>56</v>
      </c>
      <c r="R61" s="52"/>
      <c r="S61" s="52" t="s">
        <v>2194</v>
      </c>
      <c r="T61" s="52"/>
      <c r="U61" s="52"/>
      <c r="V61" s="52"/>
      <c r="W61" s="52"/>
      <c r="X61" s="52"/>
    </row>
    <row r="62" spans="1:24" x14ac:dyDescent="0.3">
      <c r="A62" s="57">
        <v>24009</v>
      </c>
      <c r="B62" s="57" t="s">
        <v>14</v>
      </c>
      <c r="C62" s="50">
        <v>4.1259119999999998E-3</v>
      </c>
      <c r="D62" s="50">
        <v>4.1253702095327902E-3</v>
      </c>
      <c r="E62" s="50">
        <v>1.1240352492050399E-5</v>
      </c>
      <c r="F62" s="50">
        <v>2.7246894026811234E-3</v>
      </c>
      <c r="G62" s="50">
        <v>3.8585555839612002E-3</v>
      </c>
      <c r="H62" s="50">
        <v>1.0513365509275155E-5</v>
      </c>
      <c r="I62" s="50">
        <v>4.0914056160041004E-3</v>
      </c>
      <c r="J62" s="50">
        <v>1.1147809523996406E-5</v>
      </c>
      <c r="K62" s="58" t="s">
        <v>340</v>
      </c>
      <c r="L62" s="59" t="s">
        <v>34</v>
      </c>
      <c r="M62" s="59" t="s">
        <v>155</v>
      </c>
      <c r="N62" s="59" t="s">
        <v>36</v>
      </c>
      <c r="O62" s="59" t="s">
        <v>332</v>
      </c>
      <c r="P62" s="59" t="s">
        <v>159</v>
      </c>
      <c r="Q62" s="59" t="s">
        <v>56</v>
      </c>
      <c r="R62" s="52"/>
      <c r="S62" s="52" t="s">
        <v>2195</v>
      </c>
      <c r="T62" s="52"/>
      <c r="U62" s="52"/>
      <c r="V62" s="52"/>
      <c r="W62" s="52"/>
      <c r="X62" s="52"/>
    </row>
    <row r="63" spans="1:24" x14ac:dyDescent="0.3">
      <c r="A63" s="57">
        <v>24017</v>
      </c>
      <c r="B63" s="57" t="s">
        <v>14</v>
      </c>
      <c r="C63" s="50">
        <v>6.0122609999999996E-3</v>
      </c>
      <c r="D63" s="50">
        <v>6.0114715052904397E-3</v>
      </c>
      <c r="E63" s="50">
        <v>1.63793927049844E-5</v>
      </c>
      <c r="F63" s="50">
        <v>2.724689402681123E-3</v>
      </c>
      <c r="G63" s="50">
        <v>5.6226703947592997E-3</v>
      </c>
      <c r="H63" s="50">
        <v>1.532003043936955E-5</v>
      </c>
      <c r="I63" s="50">
        <v>5.9619784475001998E-3</v>
      </c>
      <c r="J63" s="50">
        <v>1.6244539494917048E-5</v>
      </c>
      <c r="K63" s="58" t="s">
        <v>340</v>
      </c>
      <c r="L63" s="59" t="s">
        <v>34</v>
      </c>
      <c r="M63" s="59" t="s">
        <v>155</v>
      </c>
      <c r="N63" s="59" t="s">
        <v>36</v>
      </c>
      <c r="O63" s="59" t="s">
        <v>332</v>
      </c>
      <c r="P63" s="59" t="s">
        <v>159</v>
      </c>
      <c r="Q63" s="59" t="s">
        <v>56</v>
      </c>
      <c r="R63" s="52"/>
      <c r="S63" s="52" t="s">
        <v>2196</v>
      </c>
      <c r="T63" s="52"/>
      <c r="U63" s="52"/>
      <c r="V63" s="52"/>
      <c r="W63" s="52"/>
      <c r="X63" s="52"/>
    </row>
    <row r="64" spans="1:24" x14ac:dyDescent="0.3">
      <c r="A64" s="57">
        <v>24021</v>
      </c>
      <c r="B64" s="57" t="s">
        <v>14</v>
      </c>
      <c r="C64" s="50">
        <v>2.4913810000000002E-2</v>
      </c>
      <c r="D64" s="50">
        <v>2.49105384651831E-2</v>
      </c>
      <c r="E64" s="50">
        <v>6.7873480171164906E-5</v>
      </c>
      <c r="F64" s="50">
        <v>2.7246894026811243E-3</v>
      </c>
      <c r="G64" s="50">
        <v>2.32994113042761E-2</v>
      </c>
      <c r="H64" s="50">
        <v>6.3483659069469886E-5</v>
      </c>
      <c r="I64" s="50">
        <v>2.4705447462296901E-2</v>
      </c>
      <c r="J64" s="50">
        <v>6.7314670889015646E-5</v>
      </c>
      <c r="K64" s="58" t="s">
        <v>340</v>
      </c>
      <c r="L64" s="59" t="s">
        <v>34</v>
      </c>
      <c r="M64" s="59" t="s">
        <v>155</v>
      </c>
      <c r="N64" s="59" t="s">
        <v>36</v>
      </c>
      <c r="O64" s="59" t="s">
        <v>332</v>
      </c>
      <c r="P64" s="59" t="s">
        <v>159</v>
      </c>
      <c r="Q64" s="59" t="s">
        <v>56</v>
      </c>
      <c r="R64" s="52"/>
      <c r="S64" s="52" t="s">
        <v>2197</v>
      </c>
      <c r="T64" s="52"/>
      <c r="U64" s="52"/>
      <c r="V64" s="52"/>
      <c r="W64" s="52"/>
      <c r="X64" s="52"/>
    </row>
    <row r="65" spans="1:24" x14ac:dyDescent="0.3">
      <c r="A65" s="57">
        <v>24031</v>
      </c>
      <c r="B65" s="57" t="s">
        <v>14</v>
      </c>
      <c r="C65" s="50">
        <v>5.0396669999999998E-2</v>
      </c>
      <c r="D65" s="50">
        <v>5.0390052206071199E-2</v>
      </c>
      <c r="E65" s="50">
        <v>1.3729724124642999E-4</v>
      </c>
      <c r="F65" s="50">
        <v>2.7246894026811083E-3</v>
      </c>
      <c r="G65" s="50">
        <v>4.7130998538395801E-2</v>
      </c>
      <c r="H65" s="50">
        <v>1.2841733225534585E-4</v>
      </c>
      <c r="I65" s="50">
        <v>4.9975185768845298E-2</v>
      </c>
      <c r="J65" s="50">
        <v>1.3616685906139251E-4</v>
      </c>
      <c r="K65" s="58" t="s">
        <v>340</v>
      </c>
      <c r="L65" s="59" t="s">
        <v>34</v>
      </c>
      <c r="M65" s="59" t="s">
        <v>155</v>
      </c>
      <c r="N65" s="59" t="s">
        <v>36</v>
      </c>
      <c r="O65" s="59" t="s">
        <v>332</v>
      </c>
      <c r="P65" s="59" t="s">
        <v>159</v>
      </c>
      <c r="Q65" s="59" t="s">
        <v>56</v>
      </c>
      <c r="R65" s="52"/>
      <c r="S65" s="52" t="s">
        <v>2198</v>
      </c>
      <c r="T65" s="52"/>
      <c r="U65" s="52"/>
      <c r="V65" s="52"/>
      <c r="W65" s="52"/>
      <c r="X65" s="52"/>
    </row>
    <row r="66" spans="1:24" x14ac:dyDescent="0.3">
      <c r="A66" s="57">
        <v>24033</v>
      </c>
      <c r="B66" s="57" t="s">
        <v>14</v>
      </c>
      <c r="C66" s="50">
        <v>6.3386799999999993E-2</v>
      </c>
      <c r="D66" s="50">
        <v>6.3378476418695595E-2</v>
      </c>
      <c r="E66" s="50">
        <v>1.7268666305609499E-4</v>
      </c>
      <c r="F66" s="50">
        <v>2.7246894026811174E-3</v>
      </c>
      <c r="G66" s="50">
        <v>5.9279376557093699E-2</v>
      </c>
      <c r="H66" s="50">
        <v>1.6151788910265667E-4</v>
      </c>
      <c r="I66" s="50">
        <v>6.2856674960719505E-2</v>
      </c>
      <c r="J66" s="50">
        <v>1.7126491615324397E-4</v>
      </c>
      <c r="K66" s="58" t="s">
        <v>340</v>
      </c>
      <c r="L66" s="59" t="s">
        <v>34</v>
      </c>
      <c r="M66" s="59" t="s">
        <v>155</v>
      </c>
      <c r="N66" s="59" t="s">
        <v>36</v>
      </c>
      <c r="O66" s="59" t="s">
        <v>332</v>
      </c>
      <c r="P66" s="59" t="s">
        <v>159</v>
      </c>
      <c r="Q66" s="59" t="s">
        <v>56</v>
      </c>
      <c r="R66" s="52"/>
      <c r="S66" s="52" t="s">
        <v>2199</v>
      </c>
      <c r="T66" s="52"/>
      <c r="U66" s="52"/>
      <c r="V66" s="52"/>
      <c r="W66" s="52"/>
      <c r="X66" s="52"/>
    </row>
    <row r="67" spans="1:24" x14ac:dyDescent="0.3">
      <c r="A67" s="57">
        <v>24031</v>
      </c>
      <c r="B67" s="57" t="s">
        <v>16</v>
      </c>
      <c r="C67" s="50">
        <v>4.9639020000000005E-4</v>
      </c>
      <c r="D67" s="50">
        <v>4.9632501696207296E-4</v>
      </c>
      <c r="E67" s="50">
        <v>1.35233151400209E-6</v>
      </c>
      <c r="F67" s="50">
        <v>2.7246894026811252E-3</v>
      </c>
      <c r="G67" s="50">
        <v>4.6422443765969999E-4</v>
      </c>
      <c r="H67" s="50">
        <v>1.2648674057569893E-6</v>
      </c>
      <c r="I67" s="50">
        <v>4.9223872249560001E-4</v>
      </c>
      <c r="J67" s="50">
        <v>1.3411976307730565E-6</v>
      </c>
      <c r="K67" s="58" t="s">
        <v>340</v>
      </c>
      <c r="L67" s="59" t="s">
        <v>34</v>
      </c>
      <c r="M67" s="59" t="s">
        <v>155</v>
      </c>
      <c r="N67" s="59" t="s">
        <v>36</v>
      </c>
      <c r="O67" s="59" t="s">
        <v>332</v>
      </c>
      <c r="P67" s="59" t="s">
        <v>159</v>
      </c>
      <c r="Q67" s="59" t="s">
        <v>56</v>
      </c>
      <c r="R67" s="52"/>
      <c r="S67" s="52" t="s">
        <v>2200</v>
      </c>
      <c r="T67" s="52"/>
      <c r="U67" s="52"/>
      <c r="V67" s="52"/>
      <c r="W67" s="52"/>
      <c r="X67" s="52"/>
    </row>
    <row r="68" spans="1:24" x14ac:dyDescent="0.3">
      <c r="A68" s="57">
        <v>24033</v>
      </c>
      <c r="B68" s="57" t="s">
        <v>16</v>
      </c>
      <c r="C68" s="50">
        <v>6.2433870000000002E-4</v>
      </c>
      <c r="D68" s="50">
        <v>6.2425671551851803E-4</v>
      </c>
      <c r="E68" s="50">
        <v>1.70090565732583E-6</v>
      </c>
      <c r="F68" s="50">
        <v>2.7246894026811221E-3</v>
      </c>
      <c r="G68" s="50">
        <v>5.8388195801750004E-4</v>
      </c>
      <c r="H68" s="50">
        <v>1.5908969834269862E-6</v>
      </c>
      <c r="I68" s="50">
        <v>6.1911714633480005E-4</v>
      </c>
      <c r="J68" s="50">
        <v>1.6869019276366073E-6</v>
      </c>
      <c r="K68" s="58" t="s">
        <v>340</v>
      </c>
      <c r="L68" s="59" t="s">
        <v>34</v>
      </c>
      <c r="M68" s="59" t="s">
        <v>155</v>
      </c>
      <c r="N68" s="59" t="s">
        <v>36</v>
      </c>
      <c r="O68" s="59" t="s">
        <v>332</v>
      </c>
      <c r="P68" s="59" t="s">
        <v>159</v>
      </c>
      <c r="Q68" s="59" t="s">
        <v>56</v>
      </c>
      <c r="R68" s="52"/>
      <c r="S68" s="52" t="s">
        <v>2201</v>
      </c>
      <c r="T68" s="52"/>
      <c r="U68" s="52"/>
      <c r="V68" s="52"/>
      <c r="W68" s="52"/>
      <c r="X68" s="52"/>
    </row>
    <row r="69" spans="1:24" x14ac:dyDescent="0.3">
      <c r="A69" s="57">
        <v>24009</v>
      </c>
      <c r="B69" s="57" t="s">
        <v>14</v>
      </c>
      <c r="C69" s="50">
        <v>1.3014926930775601</v>
      </c>
      <c r="D69" s="50">
        <v>1.3011148239103001</v>
      </c>
      <c r="E69" s="50">
        <v>2.6917742804639902E-3</v>
      </c>
      <c r="F69" s="50">
        <v>2.0688214683268901E-3</v>
      </c>
      <c r="G69" s="50">
        <v>1.3554349210971</v>
      </c>
      <c r="H69" s="50">
        <v>2.8041528636856446E-3</v>
      </c>
      <c r="I69" s="50">
        <v>1.3365487951457899</v>
      </c>
      <c r="J69" s="50">
        <v>2.765080840864049E-3</v>
      </c>
      <c r="K69" s="58" t="s">
        <v>327</v>
      </c>
      <c r="L69" s="59" t="s">
        <v>28</v>
      </c>
      <c r="M69" s="59" t="s">
        <v>155</v>
      </c>
      <c r="N69" s="59" t="s">
        <v>35</v>
      </c>
      <c r="O69" s="59" t="s">
        <v>29</v>
      </c>
      <c r="P69" s="59" t="s">
        <v>328</v>
      </c>
      <c r="Q69" s="59" t="s">
        <v>56</v>
      </c>
      <c r="R69" s="52"/>
      <c r="S69" s="52" t="s">
        <v>2202</v>
      </c>
      <c r="T69" s="52"/>
      <c r="U69" s="52"/>
      <c r="V69" s="52"/>
      <c r="W69" s="52"/>
      <c r="X69" s="52"/>
    </row>
    <row r="70" spans="1:24" x14ac:dyDescent="0.3">
      <c r="A70" s="57">
        <v>24017</v>
      </c>
      <c r="B70" s="57" t="s">
        <v>14</v>
      </c>
      <c r="C70" s="50">
        <v>2.4705879799833199</v>
      </c>
      <c r="D70" s="50">
        <v>2.46987068127883</v>
      </c>
      <c r="E70" s="50">
        <v>5.1097214894208097E-3</v>
      </c>
      <c r="F70" s="50">
        <v>2.0688214683268918E-3</v>
      </c>
      <c r="G70" s="50">
        <v>2.5729850359694399</v>
      </c>
      <c r="H70" s="50">
        <v>5.3230466800974173E-3</v>
      </c>
      <c r="I70" s="50">
        <v>2.5371340196618299</v>
      </c>
      <c r="J70" s="50">
        <v>5.2488773278988963E-3</v>
      </c>
      <c r="K70" s="58" t="s">
        <v>327</v>
      </c>
      <c r="L70" s="59" t="s">
        <v>28</v>
      </c>
      <c r="M70" s="59" t="s">
        <v>155</v>
      </c>
      <c r="N70" s="59" t="s">
        <v>35</v>
      </c>
      <c r="O70" s="59" t="s">
        <v>29</v>
      </c>
      <c r="P70" s="59" t="s">
        <v>328</v>
      </c>
      <c r="Q70" s="59" t="s">
        <v>56</v>
      </c>
      <c r="R70" s="52"/>
      <c r="S70" s="52" t="s">
        <v>2203</v>
      </c>
      <c r="T70" s="52"/>
      <c r="U70" s="52"/>
      <c r="V70" s="52"/>
      <c r="W70" s="52"/>
      <c r="X70" s="52"/>
    </row>
    <row r="71" spans="1:24" x14ac:dyDescent="0.3">
      <c r="A71" s="57">
        <v>24021</v>
      </c>
      <c r="B71" s="57" t="s">
        <v>14</v>
      </c>
      <c r="C71" s="50">
        <v>6.2646218665554603</v>
      </c>
      <c r="D71" s="50">
        <v>6.2628030261881502</v>
      </c>
      <c r="E71" s="50">
        <v>1.29566213524806E-2</v>
      </c>
      <c r="F71" s="50">
        <v>2.0688214683268805E-3</v>
      </c>
      <c r="G71" s="50">
        <v>6.5242680889117697</v>
      </c>
      <c r="H71" s="50">
        <v>1.3497545887460658E-2</v>
      </c>
      <c r="I71" s="50">
        <v>6.4333613644726704</v>
      </c>
      <c r="J71" s="50">
        <v>1.3309476104325773E-2</v>
      </c>
      <c r="K71" s="58" t="s">
        <v>327</v>
      </c>
      <c r="L71" s="59" t="s">
        <v>28</v>
      </c>
      <c r="M71" s="59" t="s">
        <v>155</v>
      </c>
      <c r="N71" s="59" t="s">
        <v>35</v>
      </c>
      <c r="O71" s="59" t="s">
        <v>29</v>
      </c>
      <c r="P71" s="59" t="s">
        <v>328</v>
      </c>
      <c r="Q71" s="59" t="s">
        <v>56</v>
      </c>
      <c r="R71" s="52"/>
      <c r="S71" s="52" t="s">
        <v>2204</v>
      </c>
      <c r="T71" s="52"/>
      <c r="U71" s="52"/>
      <c r="V71" s="52"/>
      <c r="W71" s="52"/>
      <c r="X71" s="52"/>
    </row>
    <row r="72" spans="1:24" x14ac:dyDescent="0.3">
      <c r="A72" s="57">
        <v>24031</v>
      </c>
      <c r="B72" s="57" t="s">
        <v>14</v>
      </c>
      <c r="C72" s="50">
        <v>34.745087272727297</v>
      </c>
      <c r="D72" s="50">
        <v>34.7349995501731</v>
      </c>
      <c r="E72" s="50">
        <v>7.1860512771722701E-2</v>
      </c>
      <c r="F72" s="50">
        <v>2.0688214683268823E-3</v>
      </c>
      <c r="G72" s="50">
        <v>36.185147159496502</v>
      </c>
      <c r="H72" s="50">
        <v>7.4860609278133872E-2</v>
      </c>
      <c r="I72" s="50">
        <v>35.680956780317103</v>
      </c>
      <c r="J72" s="50">
        <v>7.3817529397563655E-2</v>
      </c>
      <c r="K72" s="58" t="s">
        <v>327</v>
      </c>
      <c r="L72" s="59" t="s">
        <v>28</v>
      </c>
      <c r="M72" s="59" t="s">
        <v>155</v>
      </c>
      <c r="N72" s="59" t="s">
        <v>35</v>
      </c>
      <c r="O72" s="59" t="s">
        <v>29</v>
      </c>
      <c r="P72" s="59" t="s">
        <v>328</v>
      </c>
      <c r="Q72" s="59" t="s">
        <v>56</v>
      </c>
      <c r="R72" s="52"/>
      <c r="S72" s="52" t="s">
        <v>2205</v>
      </c>
      <c r="T72" s="52"/>
      <c r="U72" s="52"/>
      <c r="V72" s="52"/>
      <c r="W72" s="52"/>
      <c r="X72" s="52"/>
    </row>
    <row r="73" spans="1:24" x14ac:dyDescent="0.3">
      <c r="A73" s="57">
        <v>24033</v>
      </c>
      <c r="B73" s="57" t="s">
        <v>14</v>
      </c>
      <c r="C73" s="50">
        <v>19.316534870725601</v>
      </c>
      <c r="D73" s="50">
        <v>19.310926600325899</v>
      </c>
      <c r="E73" s="50">
        <v>3.9950859524039102E-2</v>
      </c>
      <c r="F73" s="50">
        <v>2.068821468326894E-3</v>
      </c>
      <c r="G73" s="50">
        <v>20.117136314042298</v>
      </c>
      <c r="H73" s="50">
        <v>4.1618763487749268E-2</v>
      </c>
      <c r="I73" s="50">
        <v>19.836831620476399</v>
      </c>
      <c r="J73" s="50">
        <v>4.1038863120027344E-2</v>
      </c>
      <c r="K73" s="58" t="s">
        <v>327</v>
      </c>
      <c r="L73" s="59" t="s">
        <v>28</v>
      </c>
      <c r="M73" s="59" t="s">
        <v>155</v>
      </c>
      <c r="N73" s="59" t="s">
        <v>35</v>
      </c>
      <c r="O73" s="59" t="s">
        <v>29</v>
      </c>
      <c r="P73" s="59" t="s">
        <v>328</v>
      </c>
      <c r="Q73" s="59" t="s">
        <v>56</v>
      </c>
      <c r="R73" s="52"/>
      <c r="S73" s="52" t="s">
        <v>2206</v>
      </c>
      <c r="T73" s="52"/>
      <c r="U73" s="52"/>
      <c r="V73" s="52"/>
      <c r="W73" s="52"/>
      <c r="X73" s="52"/>
    </row>
    <row r="74" spans="1:24" x14ac:dyDescent="0.3">
      <c r="A74" s="57">
        <v>24009</v>
      </c>
      <c r="B74" s="57" t="s">
        <v>16</v>
      </c>
      <c r="C74" s="50">
        <v>2.2125385562969099E-2</v>
      </c>
      <c r="D74" s="50">
        <v>2.2118961784286E-2</v>
      </c>
      <c r="E74" s="50">
        <v>4.57601829964331E-5</v>
      </c>
      <c r="F74" s="50">
        <v>2.0688214683268979E-3</v>
      </c>
      <c r="G74" s="50">
        <v>2.3042403844674299E-2</v>
      </c>
      <c r="H74" s="50">
        <v>4.767061975572044E-5</v>
      </c>
      <c r="I74" s="50">
        <v>2.2721339561573801E-2</v>
      </c>
      <c r="J74" s="50">
        <v>4.7006395074129143E-5</v>
      </c>
      <c r="K74" s="58" t="s">
        <v>327</v>
      </c>
      <c r="L74" s="59" t="s">
        <v>28</v>
      </c>
      <c r="M74" s="59" t="s">
        <v>155</v>
      </c>
      <c r="N74" s="59" t="s">
        <v>35</v>
      </c>
      <c r="O74" s="59" t="s">
        <v>29</v>
      </c>
      <c r="P74" s="59" t="s">
        <v>328</v>
      </c>
      <c r="Q74" s="59" t="s">
        <v>56</v>
      </c>
      <c r="R74" s="52"/>
      <c r="S74" s="52" t="s">
        <v>2207</v>
      </c>
      <c r="T74" s="52"/>
      <c r="U74" s="52"/>
      <c r="V74" s="52"/>
      <c r="W74" s="52"/>
      <c r="X74" s="52"/>
    </row>
    <row r="75" spans="1:24" x14ac:dyDescent="0.3">
      <c r="A75" s="57">
        <v>24017</v>
      </c>
      <c r="B75" s="57" t="s">
        <v>16</v>
      </c>
      <c r="C75" s="50">
        <v>4.19999934862385E-2</v>
      </c>
      <c r="D75" s="50">
        <v>4.1987799408893398E-2</v>
      </c>
      <c r="E75" s="50">
        <v>8.6865260824921695E-5</v>
      </c>
      <c r="F75" s="50">
        <v>2.0688214683268883E-3</v>
      </c>
      <c r="G75" s="50">
        <v>4.3740743347919699E-2</v>
      </c>
      <c r="H75" s="50">
        <v>9.0491788878752807E-5</v>
      </c>
      <c r="I75" s="50">
        <v>4.3131276102229901E-2</v>
      </c>
      <c r="J75" s="50">
        <v>8.9230909956627692E-5</v>
      </c>
      <c r="K75" s="58" t="s">
        <v>327</v>
      </c>
      <c r="L75" s="59" t="s">
        <v>28</v>
      </c>
      <c r="M75" s="59" t="s">
        <v>155</v>
      </c>
      <c r="N75" s="59" t="s">
        <v>35</v>
      </c>
      <c r="O75" s="59" t="s">
        <v>29</v>
      </c>
      <c r="P75" s="59" t="s">
        <v>328</v>
      </c>
      <c r="Q75" s="59" t="s">
        <v>56</v>
      </c>
      <c r="R75" s="52"/>
      <c r="S75" s="52" t="s">
        <v>2208</v>
      </c>
      <c r="T75" s="52"/>
      <c r="U75" s="52"/>
      <c r="V75" s="52"/>
      <c r="W75" s="52"/>
      <c r="X75" s="52"/>
    </row>
    <row r="76" spans="1:24" x14ac:dyDescent="0.3">
      <c r="A76" s="57">
        <v>24021</v>
      </c>
      <c r="B76" s="57" t="s">
        <v>16</v>
      </c>
      <c r="C76" s="50">
        <v>0.10649856955796499</v>
      </c>
      <c r="D76" s="50">
        <v>0.106467649272352</v>
      </c>
      <c r="E76" s="50">
        <v>2.20262558496939E-4</v>
      </c>
      <c r="F76" s="50">
        <v>2.0688214683268844E-3</v>
      </c>
      <c r="G76" s="50">
        <v>0.110912555247939</v>
      </c>
      <c r="H76" s="50">
        <v>2.2945827540392784E-4</v>
      </c>
      <c r="I76" s="50">
        <v>0.109367140964014</v>
      </c>
      <c r="J76" s="50">
        <v>2.2626108915588478E-4</v>
      </c>
      <c r="K76" s="58" t="s">
        <v>327</v>
      </c>
      <c r="L76" s="59" t="s">
        <v>28</v>
      </c>
      <c r="M76" s="59" t="s">
        <v>155</v>
      </c>
      <c r="N76" s="59" t="s">
        <v>35</v>
      </c>
      <c r="O76" s="59" t="s">
        <v>29</v>
      </c>
      <c r="P76" s="59" t="s">
        <v>328</v>
      </c>
      <c r="Q76" s="59" t="s">
        <v>56</v>
      </c>
      <c r="R76" s="52"/>
      <c r="S76" s="52" t="s">
        <v>2209</v>
      </c>
      <c r="T76" s="52"/>
      <c r="U76" s="52"/>
      <c r="V76" s="52"/>
      <c r="W76" s="52"/>
      <c r="X76" s="52"/>
    </row>
    <row r="77" spans="1:24" x14ac:dyDescent="0.3">
      <c r="A77" s="57">
        <v>24031</v>
      </c>
      <c r="B77" s="57" t="s">
        <v>16</v>
      </c>
      <c r="C77" s="50">
        <v>0.59066641843202705</v>
      </c>
      <c r="D77" s="50">
        <v>0.59049492716753904</v>
      </c>
      <c r="E77" s="50">
        <v>1.2216285822623199E-3</v>
      </c>
      <c r="F77" s="50">
        <v>2.0688214683268762E-3</v>
      </c>
      <c r="G77" s="50">
        <v>0.61514743380461701</v>
      </c>
      <c r="H77" s="50">
        <v>1.2726302172411776E-3</v>
      </c>
      <c r="I77" s="50">
        <v>0.60657619830475396</v>
      </c>
      <c r="J77" s="50">
        <v>1.2548978612289755E-3</v>
      </c>
      <c r="K77" s="58" t="s">
        <v>327</v>
      </c>
      <c r="L77" s="59" t="s">
        <v>28</v>
      </c>
      <c r="M77" s="59" t="s">
        <v>155</v>
      </c>
      <c r="N77" s="59" t="s">
        <v>35</v>
      </c>
      <c r="O77" s="59" t="s">
        <v>29</v>
      </c>
      <c r="P77" s="59" t="s">
        <v>328</v>
      </c>
      <c r="Q77" s="59" t="s">
        <v>56</v>
      </c>
      <c r="R77" s="52"/>
      <c r="S77" s="52" t="s">
        <v>2210</v>
      </c>
      <c r="T77" s="52"/>
      <c r="U77" s="52"/>
      <c r="V77" s="52"/>
      <c r="W77" s="52"/>
      <c r="X77" s="52"/>
    </row>
    <row r="78" spans="1:24" x14ac:dyDescent="0.3">
      <c r="A78" s="57">
        <v>24033</v>
      </c>
      <c r="B78" s="57" t="s">
        <v>16</v>
      </c>
      <c r="C78" s="50">
        <v>0.32838121234362</v>
      </c>
      <c r="D78" s="50">
        <v>0.32828587171211898</v>
      </c>
      <c r="E78" s="50">
        <v>6.7916485914643998E-4</v>
      </c>
      <c r="F78" s="50">
        <v>2.0688214683268927E-3</v>
      </c>
      <c r="G78" s="50">
        <v>0.34199144183456398</v>
      </c>
      <c r="H78" s="50">
        <v>7.0751923685141379E-4</v>
      </c>
      <c r="I78" s="50">
        <v>0.337226260309264</v>
      </c>
      <c r="J78" s="50">
        <v>6.9766092701139843E-4</v>
      </c>
      <c r="K78" s="58" t="s">
        <v>327</v>
      </c>
      <c r="L78" s="59" t="s">
        <v>28</v>
      </c>
      <c r="M78" s="59" t="s">
        <v>155</v>
      </c>
      <c r="N78" s="59" t="s">
        <v>35</v>
      </c>
      <c r="O78" s="59" t="s">
        <v>29</v>
      </c>
      <c r="P78" s="59" t="s">
        <v>328</v>
      </c>
      <c r="Q78" s="59" t="s">
        <v>56</v>
      </c>
      <c r="R78" s="52"/>
      <c r="S78" s="52" t="s">
        <v>2211</v>
      </c>
      <c r="T78" s="52"/>
      <c r="U78" s="52"/>
      <c r="V78" s="52"/>
      <c r="W78" s="52"/>
      <c r="X78" s="52"/>
    </row>
    <row r="79" spans="1:24" x14ac:dyDescent="0.3">
      <c r="A79" s="57">
        <v>24009</v>
      </c>
      <c r="B79" s="57" t="s">
        <v>14</v>
      </c>
      <c r="C79" s="50">
        <v>2.0686890950792298</v>
      </c>
      <c r="D79" s="50">
        <v>2.0680884817758902</v>
      </c>
      <c r="E79" s="50">
        <v>4.2785058494975003E-3</v>
      </c>
      <c r="F79" s="50">
        <v>2.0688214683268775E-3</v>
      </c>
      <c r="G79" s="50">
        <v>2.1544288763794501</v>
      </c>
      <c r="H79" s="50">
        <v>4.4571287114371586E-3</v>
      </c>
      <c r="I79" s="50">
        <v>2.12440986589128</v>
      </c>
      <c r="J79" s="50">
        <v>4.3950247380813027E-3</v>
      </c>
      <c r="K79" s="58" t="s">
        <v>329</v>
      </c>
      <c r="L79" s="59" t="s">
        <v>28</v>
      </c>
      <c r="M79" s="59" t="s">
        <v>155</v>
      </c>
      <c r="N79" s="59" t="s">
        <v>35</v>
      </c>
      <c r="O79" s="59" t="s">
        <v>29</v>
      </c>
      <c r="P79" s="59" t="s">
        <v>330</v>
      </c>
      <c r="Q79" s="59" t="s">
        <v>56</v>
      </c>
      <c r="R79" s="52"/>
      <c r="S79" s="52" t="s">
        <v>2212</v>
      </c>
      <c r="T79" s="52"/>
      <c r="U79" s="52"/>
      <c r="V79" s="52"/>
      <c r="W79" s="52"/>
      <c r="X79" s="52"/>
    </row>
    <row r="80" spans="1:24" x14ac:dyDescent="0.3">
      <c r="A80" s="57">
        <v>24017</v>
      </c>
      <c r="B80" s="57" t="s">
        <v>14</v>
      </c>
      <c r="C80" s="50">
        <v>3.9269344528774002</v>
      </c>
      <c r="D80" s="50">
        <v>3.9257943254994401</v>
      </c>
      <c r="E80" s="50">
        <v>8.1217675808291194E-3</v>
      </c>
      <c r="F80" s="50">
        <v>2.0688214683268888E-3</v>
      </c>
      <c r="G80" s="50">
        <v>4.08969187349265</v>
      </c>
      <c r="H80" s="50">
        <v>8.4608423467236078E-3</v>
      </c>
      <c r="I80" s="50">
        <v>4.0327076283454701</v>
      </c>
      <c r="J80" s="50">
        <v>8.342952117006721E-3</v>
      </c>
      <c r="K80" s="58" t="s">
        <v>329</v>
      </c>
      <c r="L80" s="59" t="s">
        <v>28</v>
      </c>
      <c r="M80" s="59" t="s">
        <v>155</v>
      </c>
      <c r="N80" s="59" t="s">
        <v>35</v>
      </c>
      <c r="O80" s="59" t="s">
        <v>29</v>
      </c>
      <c r="P80" s="59" t="s">
        <v>330</v>
      </c>
      <c r="Q80" s="59" t="s">
        <v>56</v>
      </c>
      <c r="R80" s="52"/>
      <c r="S80" s="52" t="s">
        <v>2213</v>
      </c>
      <c r="T80" s="52"/>
      <c r="U80" s="52"/>
      <c r="V80" s="52"/>
      <c r="W80" s="52"/>
      <c r="X80" s="52"/>
    </row>
    <row r="81" spans="1:24" x14ac:dyDescent="0.3">
      <c r="A81" s="57">
        <v>24021</v>
      </c>
      <c r="B81" s="57" t="s">
        <v>14</v>
      </c>
      <c r="C81" s="50">
        <v>9.9574510150125093</v>
      </c>
      <c r="D81" s="50">
        <v>9.9545600162822794</v>
      </c>
      <c r="E81" s="50">
        <v>2.05942074694332E-2</v>
      </c>
      <c r="F81" s="50">
        <v>2.0688214683268844E-3</v>
      </c>
      <c r="G81" s="50">
        <v>10.3701518284724</v>
      </c>
      <c r="H81" s="50">
        <v>2.1453992732552996E-2</v>
      </c>
      <c r="I81" s="50">
        <v>10.225657990724599</v>
      </c>
      <c r="J81" s="50">
        <v>2.1155060778979405E-2</v>
      </c>
      <c r="K81" s="58" t="s">
        <v>329</v>
      </c>
      <c r="L81" s="59" t="s">
        <v>28</v>
      </c>
      <c r="M81" s="59" t="s">
        <v>155</v>
      </c>
      <c r="N81" s="59" t="s">
        <v>35</v>
      </c>
      <c r="O81" s="59" t="s">
        <v>29</v>
      </c>
      <c r="P81" s="59" t="s">
        <v>330</v>
      </c>
      <c r="Q81" s="59" t="s">
        <v>56</v>
      </c>
      <c r="R81" s="52"/>
      <c r="S81" s="52" t="s">
        <v>2214</v>
      </c>
      <c r="T81" s="52"/>
      <c r="U81" s="52"/>
      <c r="V81" s="52"/>
      <c r="W81" s="52"/>
      <c r="X81" s="52"/>
    </row>
    <row r="82" spans="1:24" x14ac:dyDescent="0.3">
      <c r="A82" s="57">
        <v>24031</v>
      </c>
      <c r="B82" s="57" t="s">
        <v>14</v>
      </c>
      <c r="C82" s="50">
        <v>55.226399816513798</v>
      </c>
      <c r="D82" s="50">
        <v>55.210365647578001</v>
      </c>
      <c r="E82" s="50">
        <v>0.11422038972588699</v>
      </c>
      <c r="F82" s="50">
        <v>2.0688214683268935E-3</v>
      </c>
      <c r="G82" s="50">
        <v>57.515337024879003</v>
      </c>
      <c r="H82" s="50">
        <v>0.11898896399512632</v>
      </c>
      <c r="I82" s="50">
        <v>56.713939715220697</v>
      </c>
      <c r="J82" s="50">
        <v>0.11733101603624581</v>
      </c>
      <c r="K82" s="58" t="s">
        <v>329</v>
      </c>
      <c r="L82" s="59" t="s">
        <v>28</v>
      </c>
      <c r="M82" s="59" t="s">
        <v>155</v>
      </c>
      <c r="N82" s="59" t="s">
        <v>35</v>
      </c>
      <c r="O82" s="59" t="s">
        <v>29</v>
      </c>
      <c r="P82" s="59" t="s">
        <v>330</v>
      </c>
      <c r="Q82" s="59" t="s">
        <v>56</v>
      </c>
      <c r="R82" s="52"/>
      <c r="S82" s="52" t="s">
        <v>2215</v>
      </c>
      <c r="T82" s="52"/>
      <c r="U82" s="52"/>
      <c r="V82" s="52"/>
      <c r="W82" s="52"/>
      <c r="X82" s="52"/>
    </row>
    <row r="83" spans="1:24" x14ac:dyDescent="0.3">
      <c r="A83" s="57">
        <v>24033</v>
      </c>
      <c r="B83" s="57" t="s">
        <v>14</v>
      </c>
      <c r="C83" s="50">
        <v>30.703135629691399</v>
      </c>
      <c r="D83" s="50">
        <v>30.694221428056402</v>
      </c>
      <c r="E83" s="50">
        <v>6.3500864243941996E-2</v>
      </c>
      <c r="F83" s="50">
        <v>2.0688214683268788E-3</v>
      </c>
      <c r="G83" s="50">
        <v>31.9756710437285</v>
      </c>
      <c r="H83" s="50">
        <v>6.6151954719423658E-2</v>
      </c>
      <c r="I83" s="50">
        <v>31.530133938766799</v>
      </c>
      <c r="J83" s="50">
        <v>6.5230217991742681E-2</v>
      </c>
      <c r="K83" s="58" t="s">
        <v>329</v>
      </c>
      <c r="L83" s="59" t="s">
        <v>28</v>
      </c>
      <c r="M83" s="59" t="s">
        <v>155</v>
      </c>
      <c r="N83" s="59" t="s">
        <v>35</v>
      </c>
      <c r="O83" s="59" t="s">
        <v>29</v>
      </c>
      <c r="P83" s="59" t="s">
        <v>330</v>
      </c>
      <c r="Q83" s="59" t="s">
        <v>56</v>
      </c>
      <c r="R83" s="52"/>
      <c r="S83" s="52" t="s">
        <v>2216</v>
      </c>
      <c r="T83" s="52"/>
      <c r="U83" s="52"/>
      <c r="V83" s="52"/>
      <c r="W83" s="52"/>
      <c r="X83" s="52"/>
    </row>
    <row r="84" spans="1:24" x14ac:dyDescent="0.3">
      <c r="A84" s="57">
        <v>24009</v>
      </c>
      <c r="B84" s="57" t="s">
        <v>16</v>
      </c>
      <c r="C84" s="50">
        <v>0.14384924386989201</v>
      </c>
      <c r="D84" s="50">
        <v>0.143807479368039</v>
      </c>
      <c r="E84" s="50">
        <v>2.97512000622573E-4</v>
      </c>
      <c r="F84" s="50">
        <v>2.0688214683268736E-3</v>
      </c>
      <c r="G84" s="50">
        <v>0.149811281731909</v>
      </c>
      <c r="H84" s="50">
        <v>3.0993279584453888E-4</v>
      </c>
      <c r="I84" s="50">
        <v>0.14772386706398399</v>
      </c>
      <c r="J84" s="50">
        <v>3.0561430756623523E-4</v>
      </c>
      <c r="K84" s="58" t="s">
        <v>329</v>
      </c>
      <c r="L84" s="59" t="s">
        <v>28</v>
      </c>
      <c r="M84" s="59" t="s">
        <v>155</v>
      </c>
      <c r="N84" s="59" t="s">
        <v>35</v>
      </c>
      <c r="O84" s="59" t="s">
        <v>29</v>
      </c>
      <c r="P84" s="59" t="s">
        <v>330</v>
      </c>
      <c r="Q84" s="59" t="s">
        <v>56</v>
      </c>
      <c r="R84" s="52"/>
      <c r="S84" s="52" t="s">
        <v>2217</v>
      </c>
      <c r="T84" s="52"/>
      <c r="U84" s="52"/>
      <c r="V84" s="52"/>
      <c r="W84" s="52"/>
      <c r="X84" s="52"/>
    </row>
    <row r="85" spans="1:24" x14ac:dyDescent="0.3">
      <c r="A85" s="57">
        <v>24017</v>
      </c>
      <c r="B85" s="57" t="s">
        <v>16</v>
      </c>
      <c r="C85" s="50">
        <v>0.27306500442034998</v>
      </c>
      <c r="D85" s="50">
        <v>0.27298572403224097</v>
      </c>
      <c r="E85" s="50">
        <v>5.6475872642465996E-4</v>
      </c>
      <c r="F85" s="50">
        <v>2.0688214683268901E-3</v>
      </c>
      <c r="G85" s="50">
        <v>0.28438257447736598</v>
      </c>
      <c r="H85" s="50">
        <v>5.8833677529684545E-4</v>
      </c>
      <c r="I85" s="50">
        <v>0.28042009347857999</v>
      </c>
      <c r="J85" s="50">
        <v>5.8013910953871959E-4</v>
      </c>
      <c r="K85" s="58" t="s">
        <v>329</v>
      </c>
      <c r="L85" s="59" t="s">
        <v>28</v>
      </c>
      <c r="M85" s="59" t="s">
        <v>155</v>
      </c>
      <c r="N85" s="59" t="s">
        <v>35</v>
      </c>
      <c r="O85" s="59" t="s">
        <v>29</v>
      </c>
      <c r="P85" s="59" t="s">
        <v>330</v>
      </c>
      <c r="Q85" s="59" t="s">
        <v>56</v>
      </c>
      <c r="R85" s="52"/>
      <c r="S85" s="52" t="s">
        <v>2218</v>
      </c>
      <c r="T85" s="52"/>
      <c r="U85" s="52"/>
      <c r="V85" s="52"/>
      <c r="W85" s="52"/>
      <c r="X85" s="52"/>
    </row>
    <row r="86" spans="1:24" x14ac:dyDescent="0.3">
      <c r="A86" s="57">
        <v>24021</v>
      </c>
      <c r="B86" s="57" t="s">
        <v>16</v>
      </c>
      <c r="C86" s="50">
        <v>0.69240550608840701</v>
      </c>
      <c r="D86" s="50">
        <v>0.692204476383528</v>
      </c>
      <c r="E86" s="50">
        <v>1.4320474812142101E-3</v>
      </c>
      <c r="F86" s="50">
        <v>2.0688214683268809E-3</v>
      </c>
      <c r="G86" s="50">
        <v>0.72110324360938105</v>
      </c>
      <c r="H86" s="50">
        <v>1.4918338712592363E-3</v>
      </c>
      <c r="I86" s="50">
        <v>0.71105565927262604</v>
      </c>
      <c r="J86" s="50">
        <v>1.4710472130785325E-3</v>
      </c>
      <c r="K86" s="58" t="s">
        <v>329</v>
      </c>
      <c r="L86" s="59" t="s">
        <v>28</v>
      </c>
      <c r="M86" s="59" t="s">
        <v>155</v>
      </c>
      <c r="N86" s="59" t="s">
        <v>35</v>
      </c>
      <c r="O86" s="59" t="s">
        <v>29</v>
      </c>
      <c r="P86" s="59" t="s">
        <v>330</v>
      </c>
      <c r="Q86" s="59" t="s">
        <v>56</v>
      </c>
      <c r="R86" s="52"/>
      <c r="S86" s="52" t="s">
        <v>2219</v>
      </c>
      <c r="T86" s="52"/>
      <c r="U86" s="52"/>
      <c r="V86" s="52"/>
      <c r="W86" s="52"/>
      <c r="X86" s="52"/>
    </row>
    <row r="87" spans="1:24" x14ac:dyDescent="0.3">
      <c r="A87" s="57">
        <v>24031</v>
      </c>
      <c r="B87" s="57" t="s">
        <v>16</v>
      </c>
      <c r="C87" s="50">
        <v>3.8402463736447001</v>
      </c>
      <c r="D87" s="50">
        <v>3.8391314148692999</v>
      </c>
      <c r="E87" s="50">
        <v>7.9424774908097608E-3</v>
      </c>
      <c r="F87" s="50">
        <v>2.0688214683268809E-3</v>
      </c>
      <c r="G87" s="50">
        <v>3.9994108827043102</v>
      </c>
      <c r="H87" s="50">
        <v>8.2740670947988385E-3</v>
      </c>
      <c r="I87" s="50">
        <v>3.94368457929709</v>
      </c>
      <c r="J87" s="50">
        <v>8.1587793219594831E-3</v>
      </c>
      <c r="K87" s="58" t="s">
        <v>329</v>
      </c>
      <c r="L87" s="59" t="s">
        <v>28</v>
      </c>
      <c r="M87" s="59" t="s">
        <v>155</v>
      </c>
      <c r="N87" s="59" t="s">
        <v>35</v>
      </c>
      <c r="O87" s="59" t="s">
        <v>29</v>
      </c>
      <c r="P87" s="59" t="s">
        <v>330</v>
      </c>
      <c r="Q87" s="59" t="s">
        <v>56</v>
      </c>
      <c r="R87" s="52"/>
      <c r="S87" s="52" t="s">
        <v>2220</v>
      </c>
      <c r="T87" s="52"/>
      <c r="U87" s="52"/>
      <c r="V87" s="52"/>
      <c r="W87" s="52"/>
      <c r="X87" s="52"/>
    </row>
    <row r="88" spans="1:24" x14ac:dyDescent="0.3">
      <c r="A88" s="57">
        <v>24033</v>
      </c>
      <c r="B88" s="57" t="s">
        <v>16</v>
      </c>
      <c r="C88" s="50">
        <v>2.1349856046705602</v>
      </c>
      <c r="D88" s="50">
        <v>2.1343657431555099</v>
      </c>
      <c r="E88" s="50">
        <v>4.4156216707016104E-3</v>
      </c>
      <c r="F88" s="50">
        <v>2.068821468326897E-3</v>
      </c>
      <c r="G88" s="50">
        <v>2.2234731397279002</v>
      </c>
      <c r="H88" s="50">
        <v>4.5999689657172903E-3</v>
      </c>
      <c r="I88" s="50">
        <v>2.1924920921595898</v>
      </c>
      <c r="J88" s="50">
        <v>4.5358747093967129E-3</v>
      </c>
      <c r="K88" s="58" t="s">
        <v>329</v>
      </c>
      <c r="L88" s="59" t="s">
        <v>28</v>
      </c>
      <c r="M88" s="59" t="s">
        <v>155</v>
      </c>
      <c r="N88" s="59" t="s">
        <v>35</v>
      </c>
      <c r="O88" s="59" t="s">
        <v>29</v>
      </c>
      <c r="P88" s="59" t="s">
        <v>330</v>
      </c>
      <c r="Q88" s="59" t="s">
        <v>56</v>
      </c>
      <c r="R88" s="52"/>
      <c r="S88" s="52" t="s">
        <v>2221</v>
      </c>
      <c r="T88" s="52"/>
      <c r="U88" s="52"/>
      <c r="V88" s="52"/>
      <c r="W88" s="52"/>
      <c r="X88" s="52"/>
    </row>
    <row r="89" spans="1:24" x14ac:dyDescent="0.3">
      <c r="A89" s="57">
        <v>24009</v>
      </c>
      <c r="B89" s="57" t="s">
        <v>14</v>
      </c>
      <c r="C89" s="50">
        <v>21.2301482030106</v>
      </c>
      <c r="D89" s="50">
        <v>21.223984343263201</v>
      </c>
      <c r="E89" s="50">
        <v>4.3908634452776797E-2</v>
      </c>
      <c r="F89" s="50">
        <v>2.0688214683268948E-3</v>
      </c>
      <c r="G89" s="50">
        <v>18.395021721211499</v>
      </c>
      <c r="H89" s="50">
        <v>3.80560158471819E-2</v>
      </c>
      <c r="I89" s="50">
        <v>16.925678778340401</v>
      </c>
      <c r="J89" s="50">
        <v>3.5016207622635555E-2</v>
      </c>
      <c r="K89" s="58" t="s">
        <v>157</v>
      </c>
      <c r="L89" s="59" t="s">
        <v>32</v>
      </c>
      <c r="M89" s="59" t="s">
        <v>155</v>
      </c>
      <c r="N89" s="59" t="s">
        <v>35</v>
      </c>
      <c r="O89" s="59" t="s">
        <v>33</v>
      </c>
      <c r="P89" s="59" t="s">
        <v>158</v>
      </c>
      <c r="Q89" s="59" t="s">
        <v>56</v>
      </c>
      <c r="R89" s="52"/>
      <c r="S89" s="52" t="s">
        <v>2222</v>
      </c>
      <c r="T89" s="52"/>
      <c r="U89" s="52"/>
      <c r="V89" s="52"/>
      <c r="W89" s="52"/>
      <c r="X89" s="52"/>
    </row>
    <row r="90" spans="1:24" x14ac:dyDescent="0.3">
      <c r="A90" s="57">
        <v>24017</v>
      </c>
      <c r="B90" s="57" t="s">
        <v>14</v>
      </c>
      <c r="C90" s="50">
        <v>40.3006031105784</v>
      </c>
      <c r="D90" s="50">
        <v>40.288902426111498</v>
      </c>
      <c r="E90" s="50">
        <v>8.3350546274467002E-2</v>
      </c>
      <c r="F90" s="50">
        <v>2.0688214683268953E-3</v>
      </c>
      <c r="G90" s="50">
        <v>34.918760929416798</v>
      </c>
      <c r="H90" s="50">
        <v>7.2240682258151889E-2</v>
      </c>
      <c r="I90" s="50">
        <v>32.1295478628033</v>
      </c>
      <c r="J90" s="50">
        <v>6.6470298386203983E-2</v>
      </c>
      <c r="K90" s="58" t="s">
        <v>157</v>
      </c>
      <c r="L90" s="59" t="s">
        <v>32</v>
      </c>
      <c r="M90" s="59" t="s">
        <v>155</v>
      </c>
      <c r="N90" s="59" t="s">
        <v>35</v>
      </c>
      <c r="O90" s="59" t="s">
        <v>33</v>
      </c>
      <c r="P90" s="59" t="s">
        <v>158</v>
      </c>
      <c r="Q90" s="59" t="s">
        <v>56</v>
      </c>
      <c r="R90" s="52"/>
      <c r="S90" s="52" t="s">
        <v>2223</v>
      </c>
      <c r="T90" s="52"/>
      <c r="U90" s="52"/>
      <c r="V90" s="52"/>
      <c r="W90" s="52"/>
      <c r="X90" s="52"/>
    </row>
    <row r="91" spans="1:24" x14ac:dyDescent="0.3">
      <c r="A91" s="57">
        <v>24021</v>
      </c>
      <c r="B91" s="57" t="s">
        <v>14</v>
      </c>
      <c r="C91" s="50">
        <v>102.189430690763</v>
      </c>
      <c r="D91" s="50">
        <v>102.15976149993</v>
      </c>
      <c r="E91" s="50">
        <v>0.211350307790211</v>
      </c>
      <c r="F91" s="50">
        <v>2.0688214683268992E-3</v>
      </c>
      <c r="G91" s="50">
        <v>88.542801456668997</v>
      </c>
      <c r="H91" s="50">
        <v>0.18317924851936307</v>
      </c>
      <c r="I91" s="50">
        <v>81.470249848188203</v>
      </c>
      <c r="J91" s="50">
        <v>0.16854740191588805</v>
      </c>
      <c r="K91" s="58" t="s">
        <v>157</v>
      </c>
      <c r="L91" s="59" t="s">
        <v>32</v>
      </c>
      <c r="M91" s="59" t="s">
        <v>155</v>
      </c>
      <c r="N91" s="59" t="s">
        <v>35</v>
      </c>
      <c r="O91" s="59" t="s">
        <v>33</v>
      </c>
      <c r="P91" s="59" t="s">
        <v>158</v>
      </c>
      <c r="Q91" s="59" t="s">
        <v>56</v>
      </c>
      <c r="R91" s="52"/>
      <c r="S91" s="52" t="s">
        <v>2224</v>
      </c>
      <c r="T91" s="52"/>
      <c r="U91" s="52"/>
      <c r="V91" s="52"/>
      <c r="W91" s="52"/>
      <c r="X91" s="52"/>
    </row>
    <row r="92" spans="1:24" x14ac:dyDescent="0.3">
      <c r="A92" s="57">
        <v>24031</v>
      </c>
      <c r="B92" s="57" t="s">
        <v>14</v>
      </c>
      <c r="C92" s="50">
        <v>566.76700951704402</v>
      </c>
      <c r="D92" s="50">
        <v>566.602457092696</v>
      </c>
      <c r="E92" s="50">
        <v>1.1721993272401301</v>
      </c>
      <c r="F92" s="50">
        <v>2.0688214683268814E-3</v>
      </c>
      <c r="G92" s="50">
        <v>491.07954175532802</v>
      </c>
      <c r="H92" s="50">
        <v>1.0159558986395498</v>
      </c>
      <c r="I92" s="50">
        <v>451.85347994347802</v>
      </c>
      <c r="J92" s="50">
        <v>0.93480417984527719</v>
      </c>
      <c r="K92" s="58" t="s">
        <v>157</v>
      </c>
      <c r="L92" s="59" t="s">
        <v>32</v>
      </c>
      <c r="M92" s="59" t="s">
        <v>155</v>
      </c>
      <c r="N92" s="59" t="s">
        <v>35</v>
      </c>
      <c r="O92" s="59" t="s">
        <v>33</v>
      </c>
      <c r="P92" s="59" t="s">
        <v>158</v>
      </c>
      <c r="Q92" s="59" t="s">
        <v>56</v>
      </c>
      <c r="R92" s="52"/>
      <c r="S92" s="52" t="s">
        <v>2225</v>
      </c>
      <c r="T92" s="52"/>
      <c r="U92" s="52"/>
      <c r="V92" s="52"/>
      <c r="W92" s="52"/>
      <c r="X92" s="52"/>
    </row>
    <row r="93" spans="1:24" x14ac:dyDescent="0.3">
      <c r="A93" s="57">
        <v>24033</v>
      </c>
      <c r="B93" s="57" t="s">
        <v>14</v>
      </c>
      <c r="C93" s="50">
        <v>315.09420504122102</v>
      </c>
      <c r="D93" s="50">
        <v>315.00272209590798</v>
      </c>
      <c r="E93" s="50">
        <v>0.65168439405342105</v>
      </c>
      <c r="F93" s="50">
        <v>2.0688214683268818E-3</v>
      </c>
      <c r="G93" s="50">
        <v>273.01574584105902</v>
      </c>
      <c r="H93" s="50">
        <v>0.56482083618725853</v>
      </c>
      <c r="I93" s="50">
        <v>251.20801081774701</v>
      </c>
      <c r="J93" s="50">
        <v>0.51970452579544657</v>
      </c>
      <c r="K93" s="58" t="s">
        <v>157</v>
      </c>
      <c r="L93" s="59" t="s">
        <v>32</v>
      </c>
      <c r="M93" s="59" t="s">
        <v>155</v>
      </c>
      <c r="N93" s="59" t="s">
        <v>35</v>
      </c>
      <c r="O93" s="59" t="s">
        <v>33</v>
      </c>
      <c r="P93" s="59" t="s">
        <v>158</v>
      </c>
      <c r="Q93" s="59" t="s">
        <v>56</v>
      </c>
      <c r="R93" s="52"/>
      <c r="S93" s="52" t="s">
        <v>2226</v>
      </c>
      <c r="T93" s="52"/>
      <c r="U93" s="52"/>
      <c r="V93" s="52"/>
      <c r="W93" s="52"/>
      <c r="X93" s="52"/>
    </row>
    <row r="94" spans="1:24" x14ac:dyDescent="0.3">
      <c r="A94" s="57">
        <v>24009</v>
      </c>
      <c r="B94" s="57" t="s">
        <v>16</v>
      </c>
      <c r="C94" s="50">
        <v>1.1676579323594301</v>
      </c>
      <c r="D94" s="50">
        <v>1.1673189201368499</v>
      </c>
      <c r="E94" s="50">
        <v>2.4149744423632899E-3</v>
      </c>
      <c r="F94" s="50">
        <v>2.0688214683269009E-3</v>
      </c>
      <c r="G94" s="50">
        <v>1.2178441414162899</v>
      </c>
      <c r="H94" s="50">
        <v>2.5195021048381627E-3</v>
      </c>
      <c r="I94" s="50">
        <v>1.22896401378167</v>
      </c>
      <c r="J94" s="50">
        <v>2.5425071355127163E-3</v>
      </c>
      <c r="K94" s="58" t="s">
        <v>157</v>
      </c>
      <c r="L94" s="59" t="s">
        <v>32</v>
      </c>
      <c r="M94" s="59" t="s">
        <v>155</v>
      </c>
      <c r="N94" s="59" t="s">
        <v>35</v>
      </c>
      <c r="O94" s="59" t="s">
        <v>33</v>
      </c>
      <c r="P94" s="59" t="s">
        <v>158</v>
      </c>
      <c r="Q94" s="59" t="s">
        <v>56</v>
      </c>
      <c r="R94" s="52"/>
      <c r="S94" s="52" t="s">
        <v>2227</v>
      </c>
      <c r="T94" s="52"/>
      <c r="U94" s="52"/>
      <c r="V94" s="52"/>
      <c r="W94" s="52"/>
      <c r="X94" s="52"/>
    </row>
    <row r="95" spans="1:24" x14ac:dyDescent="0.3">
      <c r="A95" s="57">
        <v>24017</v>
      </c>
      <c r="B95" s="57" t="s">
        <v>16</v>
      </c>
      <c r="C95" s="50">
        <v>2.2165325693648898</v>
      </c>
      <c r="D95" s="50">
        <v>2.2158890318939202</v>
      </c>
      <c r="E95" s="50">
        <v>4.5842788006122204E-3</v>
      </c>
      <c r="F95" s="50">
        <v>2.0688214683268853E-3</v>
      </c>
      <c r="G95" s="50">
        <v>2.31179965386344</v>
      </c>
      <c r="H95" s="50">
        <v>4.7827007543833474E-3</v>
      </c>
      <c r="I95" s="50">
        <v>2.3329081982256001</v>
      </c>
      <c r="J95" s="50">
        <v>4.8263705641249143E-3</v>
      </c>
      <c r="K95" s="58" t="s">
        <v>157</v>
      </c>
      <c r="L95" s="59" t="s">
        <v>32</v>
      </c>
      <c r="M95" s="59" t="s">
        <v>155</v>
      </c>
      <c r="N95" s="59" t="s">
        <v>35</v>
      </c>
      <c r="O95" s="59" t="s">
        <v>33</v>
      </c>
      <c r="P95" s="59" t="s">
        <v>158</v>
      </c>
      <c r="Q95" s="59" t="s">
        <v>56</v>
      </c>
      <c r="R95" s="52"/>
      <c r="S95" s="52" t="s">
        <v>2228</v>
      </c>
      <c r="T95" s="52"/>
      <c r="U95" s="52"/>
      <c r="V95" s="52"/>
      <c r="W95" s="52"/>
      <c r="X95" s="52"/>
    </row>
    <row r="96" spans="1:24" x14ac:dyDescent="0.3">
      <c r="A96" s="57">
        <v>24021</v>
      </c>
      <c r="B96" s="57" t="s">
        <v>16</v>
      </c>
      <c r="C96" s="50">
        <v>5.6204189067981103</v>
      </c>
      <c r="D96" s="50">
        <v>5.6187871012387998</v>
      </c>
      <c r="E96" s="50">
        <v>1.1624267381001E-2</v>
      </c>
      <c r="F96" s="50">
        <v>2.0688214683268823E-3</v>
      </c>
      <c r="G96" s="50">
        <v>5.8619858164441103</v>
      </c>
      <c r="H96" s="50">
        <v>1.2127402104087262E-2</v>
      </c>
      <c r="I96" s="50">
        <v>5.9155103454619997</v>
      </c>
      <c r="J96" s="50">
        <v>1.2238134798801557E-2</v>
      </c>
      <c r="K96" s="58" t="s">
        <v>157</v>
      </c>
      <c r="L96" s="59" t="s">
        <v>32</v>
      </c>
      <c r="M96" s="59" t="s">
        <v>155</v>
      </c>
      <c r="N96" s="59" t="s">
        <v>35</v>
      </c>
      <c r="O96" s="59" t="s">
        <v>33</v>
      </c>
      <c r="P96" s="59" t="s">
        <v>158</v>
      </c>
      <c r="Q96" s="59" t="s">
        <v>56</v>
      </c>
      <c r="R96" s="52"/>
      <c r="S96" s="52" t="s">
        <v>2229</v>
      </c>
      <c r="T96" s="52"/>
      <c r="U96" s="52"/>
      <c r="V96" s="52"/>
      <c r="W96" s="52"/>
      <c r="X96" s="52"/>
    </row>
    <row r="97" spans="1:24" x14ac:dyDescent="0.3">
      <c r="A97" s="57">
        <v>24031</v>
      </c>
      <c r="B97" s="57" t="s">
        <v>16</v>
      </c>
      <c r="C97" s="50">
        <v>31.172185523437399</v>
      </c>
      <c r="D97" s="50">
        <v>31.163135140098301</v>
      </c>
      <c r="E97" s="50">
        <v>6.4470962998207496E-2</v>
      </c>
      <c r="F97" s="50">
        <v>2.0688214683268909E-3</v>
      </c>
      <c r="G97" s="50">
        <v>32.511973295252901</v>
      </c>
      <c r="H97" s="50">
        <v>6.7261468330889779E-2</v>
      </c>
      <c r="I97" s="50">
        <v>32.808833115894103</v>
      </c>
      <c r="J97" s="50">
        <v>6.7875618300915957E-2</v>
      </c>
      <c r="K97" s="58" t="s">
        <v>157</v>
      </c>
      <c r="L97" s="59" t="s">
        <v>32</v>
      </c>
      <c r="M97" s="59" t="s">
        <v>155</v>
      </c>
      <c r="N97" s="59" t="s">
        <v>35</v>
      </c>
      <c r="O97" s="59" t="s">
        <v>33</v>
      </c>
      <c r="P97" s="59" t="s">
        <v>158</v>
      </c>
      <c r="Q97" s="59" t="s">
        <v>56</v>
      </c>
      <c r="R97" s="52"/>
      <c r="S97" s="52" t="s">
        <v>2230</v>
      </c>
      <c r="T97" s="52"/>
      <c r="U97" s="52"/>
      <c r="V97" s="52"/>
      <c r="W97" s="52"/>
      <c r="X97" s="52"/>
    </row>
    <row r="98" spans="1:24" x14ac:dyDescent="0.3">
      <c r="A98" s="57">
        <v>24033</v>
      </c>
      <c r="B98" s="57" t="s">
        <v>16</v>
      </c>
      <c r="C98" s="50">
        <v>17.330180183236401</v>
      </c>
      <c r="D98" s="50">
        <v>17.325148621561802</v>
      </c>
      <c r="E98" s="50">
        <v>3.5842639410240899E-2</v>
      </c>
      <c r="F98" s="50">
        <v>2.0688214683268796E-3</v>
      </c>
      <c r="G98" s="50">
        <v>18.0750353514889</v>
      </c>
      <c r="H98" s="50">
        <v>3.7394021175927522E-2</v>
      </c>
      <c r="I98" s="50">
        <v>18.240074603453099</v>
      </c>
      <c r="J98" s="50">
        <v>3.7735457923507666E-2</v>
      </c>
      <c r="K98" s="58" t="s">
        <v>157</v>
      </c>
      <c r="L98" s="59" t="s">
        <v>32</v>
      </c>
      <c r="M98" s="59" t="s">
        <v>155</v>
      </c>
      <c r="N98" s="59" t="s">
        <v>35</v>
      </c>
      <c r="O98" s="59" t="s">
        <v>33</v>
      </c>
      <c r="P98" s="59" t="s">
        <v>158</v>
      </c>
      <c r="Q98" s="59" t="s">
        <v>56</v>
      </c>
      <c r="R98" s="52"/>
      <c r="S98" s="52" t="s">
        <v>2231</v>
      </c>
      <c r="T98" s="52"/>
      <c r="U98" s="52"/>
      <c r="V98" s="52"/>
      <c r="W98" s="52"/>
      <c r="X98" s="52"/>
    </row>
    <row r="99" spans="1:24" x14ac:dyDescent="0.3">
      <c r="A99" s="57">
        <v>24009</v>
      </c>
      <c r="B99" s="57" t="s">
        <v>14</v>
      </c>
      <c r="C99" s="50">
        <v>1.604327180439</v>
      </c>
      <c r="D99" s="50">
        <v>1.60386138775425</v>
      </c>
      <c r="E99" s="50">
        <v>3.3181028712065599E-3</v>
      </c>
      <c r="F99" s="50">
        <v>2.0688214683268957E-3</v>
      </c>
      <c r="G99" s="50">
        <v>2.2846871886295101</v>
      </c>
      <c r="H99" s="50">
        <v>4.7266099042481509E-3</v>
      </c>
      <c r="I99" s="50">
        <v>2.5480812202987302</v>
      </c>
      <c r="J99" s="50">
        <v>5.2715251315946067E-3</v>
      </c>
      <c r="K99" s="58" t="s">
        <v>154</v>
      </c>
      <c r="L99" s="59" t="s">
        <v>30</v>
      </c>
      <c r="M99" s="59" t="s">
        <v>155</v>
      </c>
      <c r="N99" s="59" t="s">
        <v>35</v>
      </c>
      <c r="O99" s="59" t="s">
        <v>31</v>
      </c>
      <c r="P99" s="59" t="s">
        <v>156</v>
      </c>
      <c r="Q99" s="59" t="s">
        <v>56</v>
      </c>
      <c r="R99" s="52"/>
      <c r="S99" s="52" t="s">
        <v>2232</v>
      </c>
      <c r="T99" s="52"/>
      <c r="U99" s="52"/>
      <c r="V99" s="52"/>
      <c r="W99" s="52"/>
      <c r="X99" s="52"/>
    </row>
    <row r="100" spans="1:24" x14ac:dyDescent="0.3">
      <c r="A100" s="57">
        <v>24017</v>
      </c>
      <c r="B100" s="57" t="s">
        <v>14</v>
      </c>
      <c r="C100" s="50">
        <v>3.0454501347187102</v>
      </c>
      <c r="D100" s="50">
        <v>3.0445659332841002</v>
      </c>
      <c r="E100" s="50">
        <v>6.2986633645148796E-3</v>
      </c>
      <c r="F100" s="50">
        <v>2.0688214683269031E-3</v>
      </c>
      <c r="G100" s="50">
        <v>4.3369588144096198</v>
      </c>
      <c r="H100" s="50">
        <v>8.9723935025002137E-3</v>
      </c>
      <c r="I100" s="50">
        <v>4.83695245598817</v>
      </c>
      <c r="J100" s="50">
        <v>1.0006791082224865E-2</v>
      </c>
      <c r="K100" s="58" t="s">
        <v>154</v>
      </c>
      <c r="L100" s="59" t="s">
        <v>30</v>
      </c>
      <c r="M100" s="59" t="s">
        <v>155</v>
      </c>
      <c r="N100" s="59" t="s">
        <v>35</v>
      </c>
      <c r="O100" s="59" t="s">
        <v>31</v>
      </c>
      <c r="P100" s="59" t="s">
        <v>156</v>
      </c>
      <c r="Q100" s="59" t="s">
        <v>56</v>
      </c>
      <c r="R100" s="52"/>
      <c r="S100" s="52" t="s">
        <v>2233</v>
      </c>
      <c r="T100" s="52"/>
      <c r="U100" s="52"/>
      <c r="V100" s="52"/>
      <c r="W100" s="52"/>
      <c r="X100" s="52"/>
    </row>
    <row r="101" spans="1:24" x14ac:dyDescent="0.3">
      <c r="A101" s="57">
        <v>24021</v>
      </c>
      <c r="B101" s="57" t="s">
        <v>14</v>
      </c>
      <c r="C101" s="50">
        <v>7.7222893946686897</v>
      </c>
      <c r="D101" s="50">
        <v>7.7200473420790603</v>
      </c>
      <c r="E101" s="50">
        <v>1.59713996777931E-2</v>
      </c>
      <c r="F101" s="50">
        <v>2.0688214683268892E-3</v>
      </c>
      <c r="G101" s="50">
        <v>10.997143140130101</v>
      </c>
      <c r="H101" s="50">
        <v>2.2751125818564932E-2</v>
      </c>
      <c r="I101" s="50">
        <v>12.2649674107516</v>
      </c>
      <c r="J101" s="50">
        <v>2.5374027887692569E-2</v>
      </c>
      <c r="K101" s="58" t="s">
        <v>154</v>
      </c>
      <c r="L101" s="59" t="s">
        <v>30</v>
      </c>
      <c r="M101" s="59" t="s">
        <v>155</v>
      </c>
      <c r="N101" s="59" t="s">
        <v>35</v>
      </c>
      <c r="O101" s="59" t="s">
        <v>31</v>
      </c>
      <c r="P101" s="59" t="s">
        <v>156</v>
      </c>
      <c r="Q101" s="59" t="s">
        <v>56</v>
      </c>
      <c r="R101" s="52"/>
      <c r="S101" s="52" t="s">
        <v>2234</v>
      </c>
      <c r="T101" s="52"/>
      <c r="U101" s="52"/>
      <c r="V101" s="52"/>
      <c r="W101" s="52"/>
      <c r="X101" s="52"/>
    </row>
    <row r="102" spans="1:24" x14ac:dyDescent="0.3">
      <c r="A102" s="57">
        <v>24031</v>
      </c>
      <c r="B102" s="57" t="s">
        <v>14</v>
      </c>
      <c r="C102" s="50">
        <v>42.829663070023599</v>
      </c>
      <c r="D102" s="50">
        <v>42.8172281103774</v>
      </c>
      <c r="E102" s="50">
        <v>8.8581200728998097E-2</v>
      </c>
      <c r="F102" s="50">
        <v>2.068821468326884E-3</v>
      </c>
      <c r="G102" s="50">
        <v>60.992784827484797</v>
      </c>
      <c r="H102" s="50">
        <v>0.1261831826641428</v>
      </c>
      <c r="I102" s="50">
        <v>68.024441317877901</v>
      </c>
      <c r="J102" s="50">
        <v>0.1407304245693681</v>
      </c>
      <c r="K102" s="58" t="s">
        <v>154</v>
      </c>
      <c r="L102" s="59" t="s">
        <v>30</v>
      </c>
      <c r="M102" s="59" t="s">
        <v>155</v>
      </c>
      <c r="N102" s="59" t="s">
        <v>35</v>
      </c>
      <c r="O102" s="59" t="s">
        <v>31</v>
      </c>
      <c r="P102" s="59" t="s">
        <v>156</v>
      </c>
      <c r="Q102" s="59" t="s">
        <v>56</v>
      </c>
      <c r="R102" s="52"/>
      <c r="S102" s="52" t="s">
        <v>2235</v>
      </c>
      <c r="T102" s="52"/>
      <c r="U102" s="52"/>
      <c r="V102" s="52"/>
      <c r="W102" s="52"/>
      <c r="X102" s="52"/>
    </row>
    <row r="103" spans="1:24" x14ac:dyDescent="0.3">
      <c r="A103" s="57">
        <v>24033</v>
      </c>
      <c r="B103" s="57" t="s">
        <v>14</v>
      </c>
      <c r="C103" s="50">
        <v>23.811163683080999</v>
      </c>
      <c r="D103" s="50">
        <v>23.804250463636698</v>
      </c>
      <c r="E103" s="50">
        <v>4.9246744396601899E-2</v>
      </c>
      <c r="F103" s="50">
        <v>2.0688214683268888E-3</v>
      </c>
      <c r="G103" s="50">
        <v>33.908956524821498</v>
      </c>
      <c r="H103" s="50">
        <v>7.0151577227113848E-2</v>
      </c>
      <c r="I103" s="50">
        <v>37.818208002756499</v>
      </c>
      <c r="J103" s="50">
        <v>7.8239120609754395E-2</v>
      </c>
      <c r="K103" s="58" t="s">
        <v>154</v>
      </c>
      <c r="L103" s="59" t="s">
        <v>30</v>
      </c>
      <c r="M103" s="59" t="s">
        <v>155</v>
      </c>
      <c r="N103" s="59" t="s">
        <v>35</v>
      </c>
      <c r="O103" s="59" t="s">
        <v>31</v>
      </c>
      <c r="P103" s="59" t="s">
        <v>156</v>
      </c>
      <c r="Q103" s="59" t="s">
        <v>56</v>
      </c>
      <c r="R103" s="52"/>
      <c r="S103" s="52" t="s">
        <v>2236</v>
      </c>
      <c r="T103" s="52"/>
      <c r="U103" s="52"/>
      <c r="V103" s="52"/>
      <c r="W103" s="52"/>
      <c r="X103" s="52"/>
    </row>
    <row r="104" spans="1:24" x14ac:dyDescent="0.3">
      <c r="A104" s="57">
        <v>24009</v>
      </c>
      <c r="B104" s="57" t="s">
        <v>16</v>
      </c>
      <c r="C104" s="50">
        <v>5.86261652969821E-2</v>
      </c>
      <c r="D104" s="50">
        <v>5.8609144056388202E-2</v>
      </c>
      <c r="E104" s="50">
        <v>1.21251855464118E-4</v>
      </c>
      <c r="F104" s="50">
        <v>2.0688214683268684E-3</v>
      </c>
      <c r="G104" s="50">
        <v>8.34882375650082E-2</v>
      </c>
      <c r="H104" s="50">
        <v>1.7272225822726267E-4</v>
      </c>
      <c r="I104" s="50">
        <v>9.3113320420397494E-2</v>
      </c>
      <c r="J104" s="50">
        <v>1.9263483627291692E-4</v>
      </c>
      <c r="K104" s="58" t="s">
        <v>154</v>
      </c>
      <c r="L104" s="59" t="s">
        <v>30</v>
      </c>
      <c r="M104" s="59" t="s">
        <v>155</v>
      </c>
      <c r="N104" s="59" t="s">
        <v>35</v>
      </c>
      <c r="O104" s="59" t="s">
        <v>31</v>
      </c>
      <c r="P104" s="59" t="s">
        <v>156</v>
      </c>
      <c r="Q104" s="59" t="s">
        <v>56</v>
      </c>
      <c r="R104" s="52"/>
      <c r="S104" s="52" t="s">
        <v>2237</v>
      </c>
      <c r="T104" s="52"/>
      <c r="U104" s="52"/>
      <c r="V104" s="52"/>
      <c r="W104" s="52"/>
      <c r="X104" s="52"/>
    </row>
    <row r="105" spans="1:24" x14ac:dyDescent="0.3">
      <c r="A105" s="57">
        <v>24017</v>
      </c>
      <c r="B105" s="57" t="s">
        <v>16</v>
      </c>
      <c r="C105" s="50">
        <v>0.111288418850555</v>
      </c>
      <c r="D105" s="50">
        <v>0.11125610790299301</v>
      </c>
      <c r="E105" s="50">
        <v>2.30169024512206E-4</v>
      </c>
      <c r="F105" s="50">
        <v>2.0688214683269E-3</v>
      </c>
      <c r="G105" s="50">
        <v>0.15848339907893499</v>
      </c>
      <c r="H105" s="50">
        <v>3.2787385838792038E-4</v>
      </c>
      <c r="I105" s="50">
        <v>0.176754426134102</v>
      </c>
      <c r="J105" s="50">
        <v>3.6567335140803148E-4</v>
      </c>
      <c r="K105" s="58" t="s">
        <v>154</v>
      </c>
      <c r="L105" s="59" t="s">
        <v>30</v>
      </c>
      <c r="M105" s="59" t="s">
        <v>155</v>
      </c>
      <c r="N105" s="59" t="s">
        <v>35</v>
      </c>
      <c r="O105" s="59" t="s">
        <v>31</v>
      </c>
      <c r="P105" s="59" t="s">
        <v>156</v>
      </c>
      <c r="Q105" s="59" t="s">
        <v>56</v>
      </c>
      <c r="R105" s="52"/>
      <c r="S105" s="52" t="s">
        <v>2238</v>
      </c>
      <c r="T105" s="52"/>
      <c r="U105" s="52"/>
      <c r="V105" s="52"/>
      <c r="W105" s="52"/>
      <c r="X105" s="52"/>
    </row>
    <row r="106" spans="1:24" x14ac:dyDescent="0.3">
      <c r="A106" s="57">
        <v>24021</v>
      </c>
      <c r="B106" s="57" t="s">
        <v>16</v>
      </c>
      <c r="C106" s="50">
        <v>0.28219188645856502</v>
      </c>
      <c r="D106" s="50">
        <v>0.282109956215154</v>
      </c>
      <c r="E106" s="50">
        <v>5.8363513384666595E-4</v>
      </c>
      <c r="F106" s="50">
        <v>2.068821468326877E-3</v>
      </c>
      <c r="G106" s="50">
        <v>0.40186328299359703</v>
      </c>
      <c r="H106" s="50">
        <v>8.3138338718947275E-4</v>
      </c>
      <c r="I106" s="50">
        <v>0.448192772130798</v>
      </c>
      <c r="J106" s="50">
        <v>9.2723082893313093E-4</v>
      </c>
      <c r="K106" s="58" t="s">
        <v>154</v>
      </c>
      <c r="L106" s="59" t="s">
        <v>30</v>
      </c>
      <c r="M106" s="59" t="s">
        <v>155</v>
      </c>
      <c r="N106" s="59" t="s">
        <v>35</v>
      </c>
      <c r="O106" s="59" t="s">
        <v>31</v>
      </c>
      <c r="P106" s="59" t="s">
        <v>156</v>
      </c>
      <c r="Q106" s="59" t="s">
        <v>56</v>
      </c>
      <c r="R106" s="52"/>
      <c r="S106" s="52" t="s">
        <v>2239</v>
      </c>
      <c r="T106" s="52"/>
      <c r="U106" s="52"/>
      <c r="V106" s="52"/>
      <c r="W106" s="52"/>
      <c r="X106" s="52"/>
    </row>
    <row r="107" spans="1:24" x14ac:dyDescent="0.3">
      <c r="A107" s="57">
        <v>24031</v>
      </c>
      <c r="B107" s="57" t="s">
        <v>16</v>
      </c>
      <c r="C107" s="50">
        <v>1.5651039897577099</v>
      </c>
      <c r="D107" s="50">
        <v>1.56464958494666</v>
      </c>
      <c r="E107" s="50">
        <v>3.2369806517463999E-3</v>
      </c>
      <c r="F107" s="50">
        <v>2.0688214683268849E-3</v>
      </c>
      <c r="G107" s="50">
        <v>2.2288303021170002</v>
      </c>
      <c r="H107" s="50">
        <v>4.6110519782771465E-3</v>
      </c>
      <c r="I107" s="50">
        <v>2.48578477803074</v>
      </c>
      <c r="J107" s="50">
        <v>5.1426449144301748E-3</v>
      </c>
      <c r="K107" s="58" t="s">
        <v>154</v>
      </c>
      <c r="L107" s="59" t="s">
        <v>30</v>
      </c>
      <c r="M107" s="59" t="s">
        <v>155</v>
      </c>
      <c r="N107" s="59" t="s">
        <v>35</v>
      </c>
      <c r="O107" s="59" t="s">
        <v>31</v>
      </c>
      <c r="P107" s="59" t="s">
        <v>156</v>
      </c>
      <c r="Q107" s="59" t="s">
        <v>56</v>
      </c>
      <c r="R107" s="52"/>
      <c r="S107" s="52" t="s">
        <v>2240</v>
      </c>
      <c r="T107" s="52"/>
      <c r="U107" s="52"/>
      <c r="V107" s="52"/>
      <c r="W107" s="52"/>
      <c r="X107" s="52"/>
    </row>
    <row r="108" spans="1:24" x14ac:dyDescent="0.3">
      <c r="A108" s="57">
        <v>24033</v>
      </c>
      <c r="B108" s="57" t="s">
        <v>16</v>
      </c>
      <c r="C108" s="50">
        <v>0.87011963886742905</v>
      </c>
      <c r="D108" s="50">
        <v>0.86986701249072895</v>
      </c>
      <c r="E108" s="50">
        <v>1.79959955003019E-3</v>
      </c>
      <c r="F108" s="50">
        <v>2.0688214683268844E-3</v>
      </c>
      <c r="G108" s="50">
        <v>1.23911831435242</v>
      </c>
      <c r="H108" s="50">
        <v>2.5635145705293076E-3</v>
      </c>
      <c r="I108" s="50">
        <v>1.3819721676750001</v>
      </c>
      <c r="J108" s="50">
        <v>2.8590536891162808E-3</v>
      </c>
      <c r="K108" s="58" t="s">
        <v>154</v>
      </c>
      <c r="L108" s="59" t="s">
        <v>30</v>
      </c>
      <c r="M108" s="59" t="s">
        <v>155</v>
      </c>
      <c r="N108" s="59" t="s">
        <v>35</v>
      </c>
      <c r="O108" s="59" t="s">
        <v>31</v>
      </c>
      <c r="P108" s="59" t="s">
        <v>156</v>
      </c>
      <c r="Q108" s="59" t="s">
        <v>56</v>
      </c>
      <c r="R108" s="52"/>
      <c r="S108" s="52" t="s">
        <v>2241</v>
      </c>
      <c r="T108" s="52"/>
      <c r="U108" s="52"/>
      <c r="V108" s="52"/>
      <c r="W108" s="52"/>
      <c r="X108" s="52"/>
    </row>
    <row r="109" spans="1:24" x14ac:dyDescent="0.3">
      <c r="A109" s="57">
        <v>24009</v>
      </c>
      <c r="B109" s="57" t="s">
        <v>14</v>
      </c>
      <c r="C109" s="50">
        <v>0.80150118277099802</v>
      </c>
      <c r="D109" s="50">
        <v>0.801268478748838</v>
      </c>
      <c r="E109" s="50">
        <v>1.6576814307292199E-3</v>
      </c>
      <c r="F109" s="50">
        <v>2.0688214683268844E-3</v>
      </c>
      <c r="G109" s="50">
        <v>0.80150118277099802</v>
      </c>
      <c r="H109" s="50">
        <v>1.6581628538060308E-3</v>
      </c>
      <c r="I109" s="50">
        <v>0.80150118277099802</v>
      </c>
      <c r="J109" s="50">
        <v>1.6581628538060308E-3</v>
      </c>
      <c r="K109" s="58" t="s">
        <v>333</v>
      </c>
      <c r="L109" s="59" t="s">
        <v>334</v>
      </c>
      <c r="M109" s="59" t="s">
        <v>155</v>
      </c>
      <c r="N109" s="59" t="s">
        <v>35</v>
      </c>
      <c r="O109" s="59" t="s">
        <v>171</v>
      </c>
      <c r="P109" s="59" t="s">
        <v>159</v>
      </c>
      <c r="Q109" s="59" t="s">
        <v>56</v>
      </c>
      <c r="R109" s="52"/>
      <c r="S109" s="52" t="s">
        <v>2242</v>
      </c>
      <c r="T109" s="52"/>
      <c r="U109" s="52"/>
      <c r="V109" s="52"/>
      <c r="W109" s="52"/>
      <c r="X109" s="52"/>
    </row>
    <row r="110" spans="1:24" x14ac:dyDescent="0.3">
      <c r="A110" s="57">
        <v>24017</v>
      </c>
      <c r="B110" s="57" t="s">
        <v>14</v>
      </c>
      <c r="C110" s="50">
        <v>1.5214673811916699</v>
      </c>
      <c r="D110" s="50">
        <v>1.52102564562496</v>
      </c>
      <c r="E110" s="50">
        <v>3.1467305095446898E-3</v>
      </c>
      <c r="F110" s="50">
        <v>2.0688214683268927E-3</v>
      </c>
      <c r="G110" s="50">
        <v>1.5214673811916699</v>
      </c>
      <c r="H110" s="50">
        <v>3.1476443815684225E-3</v>
      </c>
      <c r="I110" s="50">
        <v>1.5214673811916699</v>
      </c>
      <c r="J110" s="50">
        <v>3.1476443815684225E-3</v>
      </c>
      <c r="K110" s="58" t="s">
        <v>333</v>
      </c>
      <c r="L110" s="59" t="s">
        <v>334</v>
      </c>
      <c r="M110" s="59" t="s">
        <v>155</v>
      </c>
      <c r="N110" s="59" t="s">
        <v>35</v>
      </c>
      <c r="O110" s="59" t="s">
        <v>171</v>
      </c>
      <c r="P110" s="59" t="s">
        <v>159</v>
      </c>
      <c r="Q110" s="59" t="s">
        <v>56</v>
      </c>
      <c r="R110" s="52"/>
      <c r="S110" s="52" t="s">
        <v>2243</v>
      </c>
      <c r="T110" s="52"/>
      <c r="U110" s="52"/>
      <c r="V110" s="52"/>
      <c r="W110" s="52"/>
      <c r="X110" s="52"/>
    </row>
    <row r="111" spans="1:24" x14ac:dyDescent="0.3">
      <c r="A111" s="57">
        <v>24021</v>
      </c>
      <c r="B111" s="57" t="s">
        <v>14</v>
      </c>
      <c r="C111" s="50">
        <v>3.8579557430007201</v>
      </c>
      <c r="D111" s="50">
        <v>3.8568356425716499</v>
      </c>
      <c r="E111" s="50">
        <v>7.97910437716059E-3</v>
      </c>
      <c r="F111" s="50">
        <v>2.0688214683268966E-3</v>
      </c>
      <c r="G111" s="50">
        <v>3.8579557430007201</v>
      </c>
      <c r="H111" s="50">
        <v>7.9814216649749335E-3</v>
      </c>
      <c r="I111" s="50">
        <v>3.8579557430007201</v>
      </c>
      <c r="J111" s="50">
        <v>7.9814216649749335E-3</v>
      </c>
      <c r="K111" s="58" t="s">
        <v>333</v>
      </c>
      <c r="L111" s="59" t="s">
        <v>334</v>
      </c>
      <c r="M111" s="59" t="s">
        <v>155</v>
      </c>
      <c r="N111" s="59" t="s">
        <v>35</v>
      </c>
      <c r="O111" s="59" t="s">
        <v>171</v>
      </c>
      <c r="P111" s="59" t="s">
        <v>159</v>
      </c>
      <c r="Q111" s="59" t="s">
        <v>56</v>
      </c>
      <c r="R111" s="52"/>
      <c r="S111" s="52" t="s">
        <v>2244</v>
      </c>
      <c r="T111" s="52"/>
      <c r="U111" s="52"/>
      <c r="V111" s="52"/>
      <c r="W111" s="52"/>
      <c r="X111" s="52"/>
    </row>
    <row r="112" spans="1:24" x14ac:dyDescent="0.3">
      <c r="A112" s="57">
        <v>24031</v>
      </c>
      <c r="B112" s="57" t="s">
        <v>14</v>
      </c>
      <c r="C112" s="50">
        <v>21.3971420531227</v>
      </c>
      <c r="D112" s="50">
        <v>21.3909297091793</v>
      </c>
      <c r="E112" s="50">
        <v>4.42540146098215E-2</v>
      </c>
      <c r="F112" s="50">
        <v>2.0688214683268849E-3</v>
      </c>
      <c r="G112" s="50">
        <v>21.3971420531227</v>
      </c>
      <c r="H112" s="50">
        <v>4.4266866840340237E-2</v>
      </c>
      <c r="I112" s="50">
        <v>21.3971420531227</v>
      </c>
      <c r="J112" s="50">
        <v>4.4266866840340237E-2</v>
      </c>
      <c r="K112" s="58" t="s">
        <v>333</v>
      </c>
      <c r="L112" s="59" t="s">
        <v>334</v>
      </c>
      <c r="M112" s="59" t="s">
        <v>155</v>
      </c>
      <c r="N112" s="59" t="s">
        <v>35</v>
      </c>
      <c r="O112" s="59" t="s">
        <v>171</v>
      </c>
      <c r="P112" s="59" t="s">
        <v>159</v>
      </c>
      <c r="Q112" s="59" t="s">
        <v>56</v>
      </c>
      <c r="R112" s="52"/>
      <c r="S112" s="52" t="s">
        <v>2245</v>
      </c>
      <c r="T112" s="52"/>
      <c r="U112" s="52"/>
      <c r="V112" s="52"/>
      <c r="W112" s="52"/>
      <c r="X112" s="52"/>
    </row>
    <row r="113" spans="1:24" x14ac:dyDescent="0.3">
      <c r="A113" s="57">
        <v>24033</v>
      </c>
      <c r="B113" s="57" t="s">
        <v>14</v>
      </c>
      <c r="C113" s="50">
        <v>11.8957497056712</v>
      </c>
      <c r="D113" s="50">
        <v>11.8922959505643</v>
      </c>
      <c r="E113" s="50">
        <v>2.4603037170224398E-2</v>
      </c>
      <c r="F113" s="50">
        <v>2.0688214683268931E-3</v>
      </c>
      <c r="G113" s="50">
        <v>11.8957497056712</v>
      </c>
      <c r="H113" s="50">
        <v>2.4610182372935899E-2</v>
      </c>
      <c r="I113" s="50">
        <v>11.8957497056712</v>
      </c>
      <c r="J113" s="50">
        <v>2.4610182372935899E-2</v>
      </c>
      <c r="K113" s="58" t="s">
        <v>333</v>
      </c>
      <c r="L113" s="59" t="s">
        <v>334</v>
      </c>
      <c r="M113" s="59" t="s">
        <v>155</v>
      </c>
      <c r="N113" s="59" t="s">
        <v>35</v>
      </c>
      <c r="O113" s="59" t="s">
        <v>171</v>
      </c>
      <c r="P113" s="59" t="s">
        <v>159</v>
      </c>
      <c r="Q113" s="59" t="s">
        <v>56</v>
      </c>
      <c r="R113" s="52"/>
      <c r="S113" s="52" t="s">
        <v>2246</v>
      </c>
      <c r="T113" s="52"/>
      <c r="U113" s="52"/>
      <c r="V113" s="52"/>
      <c r="W113" s="52"/>
      <c r="X113" s="52"/>
    </row>
    <row r="114" spans="1:24" x14ac:dyDescent="0.3">
      <c r="A114" s="57">
        <v>24009</v>
      </c>
      <c r="B114" s="57" t="s">
        <v>16</v>
      </c>
      <c r="C114" s="50">
        <v>6.1934185599425602E-2</v>
      </c>
      <c r="D114" s="50">
        <v>6.1916203924029599E-2</v>
      </c>
      <c r="E114" s="50">
        <v>1.28093571915337E-4</v>
      </c>
      <c r="F114" s="50">
        <v>2.0688214683268727E-3</v>
      </c>
      <c r="G114" s="50">
        <v>6.1934185599425602E-2</v>
      </c>
      <c r="H114" s="50">
        <v>1.2813077279143274E-4</v>
      </c>
      <c r="I114" s="50">
        <v>6.1934185599425602E-2</v>
      </c>
      <c r="J114" s="50">
        <v>1.2813077279143274E-4</v>
      </c>
      <c r="K114" s="58" t="s">
        <v>333</v>
      </c>
      <c r="L114" s="59" t="s">
        <v>334</v>
      </c>
      <c r="M114" s="59" t="s">
        <v>155</v>
      </c>
      <c r="N114" s="59" t="s">
        <v>35</v>
      </c>
      <c r="O114" s="59" t="s">
        <v>171</v>
      </c>
      <c r="P114" s="59" t="s">
        <v>159</v>
      </c>
      <c r="Q114" s="59" t="s">
        <v>56</v>
      </c>
      <c r="R114" s="52"/>
      <c r="S114" s="52" t="s">
        <v>2247</v>
      </c>
      <c r="T114" s="52"/>
      <c r="U114" s="52"/>
      <c r="V114" s="52"/>
      <c r="W114" s="52"/>
      <c r="X114" s="52"/>
    </row>
    <row r="115" spans="1:24" x14ac:dyDescent="0.3">
      <c r="A115" s="57">
        <v>24017</v>
      </c>
      <c r="B115" s="57" t="s">
        <v>16</v>
      </c>
      <c r="C115" s="50">
        <v>0.11756793811916701</v>
      </c>
      <c r="D115" s="50">
        <v>0.117533804005998</v>
      </c>
      <c r="E115" s="50">
        <v>2.4315645698173499E-4</v>
      </c>
      <c r="F115" s="50">
        <v>2.0688214683269009E-3</v>
      </c>
      <c r="G115" s="50">
        <v>0.11756793811916701</v>
      </c>
      <c r="H115" s="50">
        <v>2.4322707436786131E-4</v>
      </c>
      <c r="I115" s="50">
        <v>0.11756793811916701</v>
      </c>
      <c r="J115" s="50">
        <v>2.4322707436786131E-4</v>
      </c>
      <c r="K115" s="58" t="s">
        <v>333</v>
      </c>
      <c r="L115" s="59" t="s">
        <v>334</v>
      </c>
      <c r="M115" s="59" t="s">
        <v>155</v>
      </c>
      <c r="N115" s="59" t="s">
        <v>35</v>
      </c>
      <c r="O115" s="59" t="s">
        <v>171</v>
      </c>
      <c r="P115" s="59" t="s">
        <v>159</v>
      </c>
      <c r="Q115" s="59" t="s">
        <v>56</v>
      </c>
      <c r="R115" s="52"/>
      <c r="S115" s="52" t="s">
        <v>2248</v>
      </c>
      <c r="T115" s="52"/>
      <c r="U115" s="52"/>
      <c r="V115" s="52"/>
      <c r="W115" s="52"/>
      <c r="X115" s="52"/>
    </row>
    <row r="116" spans="1:24" x14ac:dyDescent="0.3">
      <c r="A116" s="57">
        <v>24021</v>
      </c>
      <c r="B116" s="57" t="s">
        <v>16</v>
      </c>
      <c r="C116" s="50">
        <v>0.29811474960516898</v>
      </c>
      <c r="D116" s="50">
        <v>0.29802819639378297</v>
      </c>
      <c r="E116" s="50">
        <v>6.16567130866199E-4</v>
      </c>
      <c r="F116" s="50">
        <v>2.068821468326884E-3</v>
      </c>
      <c r="G116" s="50">
        <v>0.29811474960516898</v>
      </c>
      <c r="H116" s="50">
        <v>6.1674619400806704E-4</v>
      </c>
      <c r="I116" s="50">
        <v>0.29811474960516898</v>
      </c>
      <c r="J116" s="50">
        <v>6.1674619400806704E-4</v>
      </c>
      <c r="K116" s="58" t="s">
        <v>333</v>
      </c>
      <c r="L116" s="59" t="s">
        <v>334</v>
      </c>
      <c r="M116" s="59" t="s">
        <v>155</v>
      </c>
      <c r="N116" s="59" t="s">
        <v>35</v>
      </c>
      <c r="O116" s="59" t="s">
        <v>171</v>
      </c>
      <c r="P116" s="59" t="s">
        <v>159</v>
      </c>
      <c r="Q116" s="59" t="s">
        <v>56</v>
      </c>
      <c r="R116" s="52"/>
      <c r="S116" s="52" t="s">
        <v>2249</v>
      </c>
      <c r="T116" s="52"/>
      <c r="U116" s="52"/>
      <c r="V116" s="52"/>
      <c r="W116" s="52"/>
      <c r="X116" s="52"/>
    </row>
    <row r="117" spans="1:24" x14ac:dyDescent="0.3">
      <c r="A117" s="57">
        <v>24031</v>
      </c>
      <c r="B117" s="57" t="s">
        <v>16</v>
      </c>
      <c r="C117" s="50">
        <v>1.65341568700646</v>
      </c>
      <c r="D117" s="50">
        <v>1.65293564219936</v>
      </c>
      <c r="E117" s="50">
        <v>3.41962874234474E-3</v>
      </c>
      <c r="F117" s="50">
        <v>2.0688214683268957E-3</v>
      </c>
      <c r="G117" s="50">
        <v>1.65341568700646</v>
      </c>
      <c r="H117" s="50">
        <v>3.4206218693474278E-3</v>
      </c>
      <c r="I117" s="50">
        <v>1.65341568700646</v>
      </c>
      <c r="J117" s="50">
        <v>3.4206218693474278E-3</v>
      </c>
      <c r="K117" s="58" t="s">
        <v>333</v>
      </c>
      <c r="L117" s="59" t="s">
        <v>334</v>
      </c>
      <c r="M117" s="59" t="s">
        <v>155</v>
      </c>
      <c r="N117" s="59" t="s">
        <v>35</v>
      </c>
      <c r="O117" s="59" t="s">
        <v>171</v>
      </c>
      <c r="P117" s="59" t="s">
        <v>159</v>
      </c>
      <c r="Q117" s="59" t="s">
        <v>56</v>
      </c>
      <c r="R117" s="52"/>
      <c r="S117" s="52" t="s">
        <v>2250</v>
      </c>
      <c r="T117" s="52"/>
      <c r="U117" s="52"/>
      <c r="V117" s="52"/>
      <c r="W117" s="52"/>
      <c r="X117" s="52"/>
    </row>
    <row r="118" spans="1:24" x14ac:dyDescent="0.3">
      <c r="A118" s="57">
        <v>24033</v>
      </c>
      <c r="B118" s="57" t="s">
        <v>16</v>
      </c>
      <c r="C118" s="50">
        <v>0.91921706389088198</v>
      </c>
      <c r="D118" s="50">
        <v>0.91895018280249297</v>
      </c>
      <c r="E118" s="50">
        <v>1.9011438665047101E-3</v>
      </c>
      <c r="F118" s="50">
        <v>2.0688214683268818E-3</v>
      </c>
      <c r="G118" s="50">
        <v>0.91921706389088198</v>
      </c>
      <c r="H118" s="50">
        <v>1.9016959958298597E-3</v>
      </c>
      <c r="I118" s="50">
        <v>0.91921706389088198</v>
      </c>
      <c r="J118" s="50">
        <v>1.9016959958298597E-3</v>
      </c>
      <c r="K118" s="58" t="s">
        <v>333</v>
      </c>
      <c r="L118" s="59" t="s">
        <v>334</v>
      </c>
      <c r="M118" s="59" t="s">
        <v>155</v>
      </c>
      <c r="N118" s="59" t="s">
        <v>35</v>
      </c>
      <c r="O118" s="59" t="s">
        <v>171</v>
      </c>
      <c r="P118" s="59" t="s">
        <v>159</v>
      </c>
      <c r="Q118" s="59" t="s">
        <v>56</v>
      </c>
      <c r="R118" s="52"/>
      <c r="S118" s="52" t="s">
        <v>2251</v>
      </c>
      <c r="T118" s="52"/>
      <c r="U118" s="52"/>
      <c r="V118" s="52"/>
      <c r="W118" s="52"/>
      <c r="X118" s="52"/>
    </row>
    <row r="119" spans="1:24" x14ac:dyDescent="0.3">
      <c r="A119" s="57">
        <v>24009</v>
      </c>
      <c r="B119" s="57" t="s">
        <v>14</v>
      </c>
      <c r="C119" s="50">
        <v>2.67513679999999E-2</v>
      </c>
      <c r="D119" s="50">
        <v>2.6743601135688699E-2</v>
      </c>
      <c r="E119" s="50">
        <v>5.5327736169884202E-5</v>
      </c>
      <c r="F119" s="50">
        <v>2.0688214683268909E-3</v>
      </c>
      <c r="G119" s="50">
        <v>1.71054420384615E-2</v>
      </c>
      <c r="H119" s="50">
        <v>3.5388105714390449E-5</v>
      </c>
      <c r="I119" s="50">
        <v>1.4275970423076901E-2</v>
      </c>
      <c r="J119" s="50">
        <v>2.9534434092461221E-5</v>
      </c>
      <c r="K119" s="58" t="s">
        <v>331</v>
      </c>
      <c r="L119" s="59" t="s">
        <v>28</v>
      </c>
      <c r="M119" s="59" t="s">
        <v>155</v>
      </c>
      <c r="N119" s="59" t="s">
        <v>35</v>
      </c>
      <c r="O119" s="59" t="s">
        <v>332</v>
      </c>
      <c r="P119" s="59" t="s">
        <v>156</v>
      </c>
      <c r="Q119" s="59" t="s">
        <v>56</v>
      </c>
      <c r="R119" s="52"/>
      <c r="S119" s="52" t="s">
        <v>2252</v>
      </c>
      <c r="T119" s="52"/>
      <c r="U119" s="52"/>
      <c r="V119" s="52"/>
      <c r="W119" s="52"/>
      <c r="X119" s="52"/>
    </row>
    <row r="120" spans="1:24" x14ac:dyDescent="0.3">
      <c r="A120" s="57">
        <v>24017</v>
      </c>
      <c r="B120" s="57" t="s">
        <v>14</v>
      </c>
      <c r="C120" s="50">
        <v>5.0781387999999997E-2</v>
      </c>
      <c r="D120" s="50">
        <v>5.0766644374547698E-2</v>
      </c>
      <c r="E120" s="50">
        <v>1.0502712375698E-4</v>
      </c>
      <c r="F120" s="50">
        <v>2.068821468326874E-3</v>
      </c>
      <c r="G120" s="50">
        <v>3.2470791365384603E-2</v>
      </c>
      <c r="H120" s="50">
        <v>6.7176270270270555E-5</v>
      </c>
      <c r="I120" s="50">
        <v>2.70996830192307E-2</v>
      </c>
      <c r="J120" s="50">
        <v>5.6064406015037709E-5</v>
      </c>
      <c r="K120" s="58" t="s">
        <v>331</v>
      </c>
      <c r="L120" s="59" t="s">
        <v>28</v>
      </c>
      <c r="M120" s="59" t="s">
        <v>155</v>
      </c>
      <c r="N120" s="59" t="s">
        <v>35</v>
      </c>
      <c r="O120" s="59" t="s">
        <v>332</v>
      </c>
      <c r="P120" s="59" t="s">
        <v>156</v>
      </c>
      <c r="Q120" s="59" t="s">
        <v>56</v>
      </c>
      <c r="R120" s="52"/>
      <c r="S120" s="52" t="s">
        <v>2253</v>
      </c>
      <c r="T120" s="52"/>
      <c r="U120" s="52"/>
      <c r="V120" s="52"/>
      <c r="W120" s="52"/>
      <c r="X120" s="52"/>
    </row>
    <row r="121" spans="1:24" x14ac:dyDescent="0.3">
      <c r="A121" s="57">
        <v>24021</v>
      </c>
      <c r="B121" s="57" t="s">
        <v>14</v>
      </c>
      <c r="C121" s="50">
        <v>0.12876535</v>
      </c>
      <c r="D121" s="50">
        <v>0.12872796488379001</v>
      </c>
      <c r="E121" s="50">
        <v>2.6631517732561598E-4</v>
      </c>
      <c r="F121" s="50">
        <v>2.0688214683268992E-3</v>
      </c>
      <c r="G121" s="50">
        <v>8.2335536298076897E-2</v>
      </c>
      <c r="H121" s="50">
        <v>1.7033752509967016E-4</v>
      </c>
      <c r="I121" s="50">
        <v>6.8716124278846102E-2</v>
      </c>
      <c r="J121" s="50">
        <v>1.4216139312829608E-4</v>
      </c>
      <c r="K121" s="58" t="s">
        <v>331</v>
      </c>
      <c r="L121" s="59" t="s">
        <v>28</v>
      </c>
      <c r="M121" s="59" t="s">
        <v>155</v>
      </c>
      <c r="N121" s="59" t="s">
        <v>35</v>
      </c>
      <c r="O121" s="59" t="s">
        <v>332</v>
      </c>
      <c r="P121" s="59" t="s">
        <v>156</v>
      </c>
      <c r="Q121" s="59" t="s">
        <v>56</v>
      </c>
      <c r="R121" s="52"/>
      <c r="S121" s="52" t="s">
        <v>2254</v>
      </c>
      <c r="T121" s="52"/>
      <c r="U121" s="52"/>
      <c r="V121" s="52"/>
      <c r="W121" s="52"/>
      <c r="X121" s="52"/>
    </row>
    <row r="122" spans="1:24" x14ac:dyDescent="0.3">
      <c r="A122" s="57">
        <v>24031</v>
      </c>
      <c r="B122" s="57" t="s">
        <v>14</v>
      </c>
      <c r="C122" s="50">
        <v>0.71416310000000005</v>
      </c>
      <c r="D122" s="50">
        <v>0.71395575329930805</v>
      </c>
      <c r="E122" s="50">
        <v>1.4770469898611001E-3</v>
      </c>
      <c r="F122" s="50">
        <v>2.0688214683268827E-3</v>
      </c>
      <c r="G122" s="50">
        <v>0.45665236682692301</v>
      </c>
      <c r="H122" s="50">
        <v>9.4473222005382108E-4</v>
      </c>
      <c r="I122" s="50">
        <v>0.38111588509615402</v>
      </c>
      <c r="J122" s="50">
        <v>7.8846072500732484E-4</v>
      </c>
      <c r="K122" s="58" t="s">
        <v>331</v>
      </c>
      <c r="L122" s="59" t="s">
        <v>28</v>
      </c>
      <c r="M122" s="59" t="s">
        <v>155</v>
      </c>
      <c r="N122" s="59" t="s">
        <v>35</v>
      </c>
      <c r="O122" s="59" t="s">
        <v>332</v>
      </c>
      <c r="P122" s="59" t="s">
        <v>156</v>
      </c>
      <c r="Q122" s="59" t="s">
        <v>56</v>
      </c>
      <c r="R122" s="52"/>
      <c r="S122" s="52" t="s">
        <v>2255</v>
      </c>
      <c r="T122" s="52"/>
      <c r="U122" s="52"/>
      <c r="V122" s="52"/>
      <c r="W122" s="52"/>
      <c r="X122" s="52"/>
    </row>
    <row r="123" spans="1:24" x14ac:dyDescent="0.3">
      <c r="A123" s="57">
        <v>24033</v>
      </c>
      <c r="B123" s="57" t="s">
        <v>14</v>
      </c>
      <c r="C123" s="50">
        <v>0.39703929999999998</v>
      </c>
      <c r="D123" s="50">
        <v>0.39692402550751998</v>
      </c>
      <c r="E123" s="50">
        <v>8.2116494526468596E-4</v>
      </c>
      <c r="F123" s="50">
        <v>2.0688214683268862E-3</v>
      </c>
      <c r="G123" s="50">
        <v>0.25387609086538498</v>
      </c>
      <c r="H123" s="50">
        <v>5.2522430707721579E-4</v>
      </c>
      <c r="I123" s="50">
        <v>0.21188154951923099</v>
      </c>
      <c r="J123" s="50">
        <v>4.3834509838775132E-4</v>
      </c>
      <c r="K123" s="58" t="s">
        <v>331</v>
      </c>
      <c r="L123" s="59" t="s">
        <v>28</v>
      </c>
      <c r="M123" s="59" t="s">
        <v>155</v>
      </c>
      <c r="N123" s="59" t="s">
        <v>35</v>
      </c>
      <c r="O123" s="59" t="s">
        <v>332</v>
      </c>
      <c r="P123" s="59" t="s">
        <v>156</v>
      </c>
      <c r="Q123" s="59" t="s">
        <v>56</v>
      </c>
      <c r="R123" s="52"/>
      <c r="S123" s="52" t="s">
        <v>2256</v>
      </c>
      <c r="T123" s="52"/>
      <c r="U123" s="52"/>
      <c r="V123" s="52"/>
      <c r="W123" s="52"/>
      <c r="X123" s="52"/>
    </row>
    <row r="124" spans="1:24" x14ac:dyDescent="0.3">
      <c r="A124" s="57">
        <v>24009</v>
      </c>
      <c r="B124" s="57" t="s">
        <v>16</v>
      </c>
      <c r="C124" s="50">
        <v>4.5477326999989999E-4</v>
      </c>
      <c r="D124" s="50">
        <v>4.5464123330264401E-4</v>
      </c>
      <c r="E124" s="50">
        <v>9.4057154384312098E-7</v>
      </c>
      <c r="F124" s="50">
        <v>2.0688214683268831E-3</v>
      </c>
      <c r="G124" s="50">
        <v>2.9079252360569998E-4</v>
      </c>
      <c r="H124" s="50">
        <v>6.0159781566442408E-7</v>
      </c>
      <c r="I124" s="64" t="s">
        <v>18</v>
      </c>
      <c r="J124" s="50" t="s">
        <v>2148</v>
      </c>
      <c r="K124" s="58" t="s">
        <v>331</v>
      </c>
      <c r="L124" s="59" t="s">
        <v>28</v>
      </c>
      <c r="M124" s="59" t="s">
        <v>155</v>
      </c>
      <c r="N124" s="59" t="s">
        <v>35</v>
      </c>
      <c r="O124" s="59" t="s">
        <v>332</v>
      </c>
      <c r="P124" s="59" t="s">
        <v>156</v>
      </c>
      <c r="Q124" s="59" t="s">
        <v>56</v>
      </c>
      <c r="R124" s="52"/>
      <c r="S124" s="52" t="s">
        <v>2257</v>
      </c>
      <c r="T124" s="52"/>
      <c r="U124" s="52"/>
      <c r="V124" s="52"/>
      <c r="W124" s="52"/>
      <c r="X124" s="52"/>
    </row>
    <row r="125" spans="1:24" x14ac:dyDescent="0.3">
      <c r="A125" s="57">
        <v>24017</v>
      </c>
      <c r="B125" s="57" t="s">
        <v>16</v>
      </c>
      <c r="C125" s="50">
        <v>8.6328339999990002E-4</v>
      </c>
      <c r="D125" s="50">
        <v>8.6303275842421505E-4</v>
      </c>
      <c r="E125" s="50">
        <v>1.7854606984973799E-6</v>
      </c>
      <c r="F125" s="50">
        <v>2.0688214683268775E-3</v>
      </c>
      <c r="G125" s="50">
        <v>5.5200332788460003E-4</v>
      </c>
      <c r="H125" s="50">
        <v>1.1419963353155409E-6</v>
      </c>
      <c r="I125" s="50">
        <v>4.6069450673069998E-4</v>
      </c>
      <c r="J125" s="50">
        <v>9.5309468586473331E-7</v>
      </c>
      <c r="K125" s="58" t="s">
        <v>331</v>
      </c>
      <c r="L125" s="59" t="s">
        <v>28</v>
      </c>
      <c r="M125" s="59" t="s">
        <v>155</v>
      </c>
      <c r="N125" s="59" t="s">
        <v>35</v>
      </c>
      <c r="O125" s="59" t="s">
        <v>332</v>
      </c>
      <c r="P125" s="59" t="s">
        <v>156</v>
      </c>
      <c r="Q125" s="59" t="s">
        <v>56</v>
      </c>
      <c r="R125" s="52"/>
      <c r="S125" s="52" t="s">
        <v>2258</v>
      </c>
      <c r="T125" s="52"/>
      <c r="U125" s="52"/>
      <c r="V125" s="52"/>
      <c r="W125" s="52"/>
      <c r="X125" s="52"/>
    </row>
    <row r="126" spans="1:24" x14ac:dyDescent="0.3">
      <c r="A126" s="57">
        <v>24021</v>
      </c>
      <c r="B126" s="57" t="s">
        <v>16</v>
      </c>
      <c r="C126" s="50">
        <v>2.1890112999999999E-3</v>
      </c>
      <c r="D126" s="50">
        <v>2.1883757529228198E-3</v>
      </c>
      <c r="E126" s="50">
        <v>4.5273587384127499E-6</v>
      </c>
      <c r="F126" s="50">
        <v>2.0688214683268892E-3</v>
      </c>
      <c r="G126" s="50">
        <v>1.3997043408653001E-3</v>
      </c>
      <c r="H126" s="50">
        <v>2.8957383896924705E-6</v>
      </c>
      <c r="I126" s="50">
        <v>1.1681742995191999E-3</v>
      </c>
      <c r="J126" s="50">
        <v>2.4167440695930465E-6</v>
      </c>
      <c r="K126" s="58" t="s">
        <v>331</v>
      </c>
      <c r="L126" s="59" t="s">
        <v>28</v>
      </c>
      <c r="M126" s="59" t="s">
        <v>155</v>
      </c>
      <c r="N126" s="59" t="s">
        <v>35</v>
      </c>
      <c r="O126" s="59" t="s">
        <v>332</v>
      </c>
      <c r="P126" s="59" t="s">
        <v>156</v>
      </c>
      <c r="Q126" s="59" t="s">
        <v>56</v>
      </c>
      <c r="R126" s="52"/>
      <c r="S126" s="52" t="s">
        <v>2259</v>
      </c>
      <c r="T126" s="52"/>
      <c r="U126" s="52"/>
      <c r="V126" s="52"/>
      <c r="W126" s="52"/>
      <c r="X126" s="52"/>
    </row>
    <row r="127" spans="1:24" x14ac:dyDescent="0.3">
      <c r="A127" s="57">
        <v>24031</v>
      </c>
      <c r="B127" s="57" t="s">
        <v>16</v>
      </c>
      <c r="C127" s="50">
        <v>1.21407789999999E-2</v>
      </c>
      <c r="D127" s="50">
        <v>1.21372541042591E-2</v>
      </c>
      <c r="E127" s="50">
        <v>2.5109811857429899E-5</v>
      </c>
      <c r="F127" s="50">
        <v>2.0688214683268914E-3</v>
      </c>
      <c r="G127" s="50">
        <v>7.7630942644229999E-3</v>
      </c>
      <c r="H127" s="50">
        <v>1.6060456074883658E-5</v>
      </c>
      <c r="I127" s="50">
        <v>6.4789734086537999E-3</v>
      </c>
      <c r="J127" s="50">
        <v>1.3403839280542039E-5</v>
      </c>
      <c r="K127" s="58" t="s">
        <v>331</v>
      </c>
      <c r="L127" s="59" t="s">
        <v>28</v>
      </c>
      <c r="M127" s="59" t="s">
        <v>155</v>
      </c>
      <c r="N127" s="59" t="s">
        <v>35</v>
      </c>
      <c r="O127" s="59" t="s">
        <v>332</v>
      </c>
      <c r="P127" s="59" t="s">
        <v>156</v>
      </c>
      <c r="Q127" s="59" t="s">
        <v>56</v>
      </c>
      <c r="R127" s="52"/>
      <c r="S127" s="52" t="s">
        <v>2260</v>
      </c>
      <c r="T127" s="52"/>
      <c r="U127" s="52"/>
      <c r="V127" s="52"/>
      <c r="W127" s="52"/>
      <c r="X127" s="52"/>
    </row>
    <row r="128" spans="1:24" x14ac:dyDescent="0.3">
      <c r="A128" s="57">
        <v>24033</v>
      </c>
      <c r="B128" s="57" t="s">
        <v>16</v>
      </c>
      <c r="C128" s="50">
        <v>6.7496687999999997E-3</v>
      </c>
      <c r="D128" s="50">
        <v>6.7477091334246101E-3</v>
      </c>
      <c r="E128" s="50">
        <v>1.39598055172542E-5</v>
      </c>
      <c r="F128" s="50">
        <v>2.0688214683268796E-3</v>
      </c>
      <c r="G128" s="50">
        <v>4.3158939923076001E-3</v>
      </c>
      <c r="H128" s="50">
        <v>8.9288141463089682E-6</v>
      </c>
      <c r="I128" s="50">
        <v>3.6019867153845998E-3</v>
      </c>
      <c r="J128" s="50">
        <v>7.4518674454158823E-6</v>
      </c>
      <c r="K128" s="58" t="s">
        <v>331</v>
      </c>
      <c r="L128" s="59" t="s">
        <v>28</v>
      </c>
      <c r="M128" s="59" t="s">
        <v>155</v>
      </c>
      <c r="N128" s="59" t="s">
        <v>35</v>
      </c>
      <c r="O128" s="59" t="s">
        <v>332</v>
      </c>
      <c r="P128" s="59" t="s">
        <v>156</v>
      </c>
      <c r="Q128" s="59" t="s">
        <v>56</v>
      </c>
      <c r="R128" s="52"/>
      <c r="S128" s="52" t="s">
        <v>2261</v>
      </c>
      <c r="T128" s="52"/>
      <c r="U128" s="52"/>
      <c r="V128" s="52"/>
      <c r="W128" s="52"/>
      <c r="X128" s="52"/>
    </row>
    <row r="129" spans="1:24" x14ac:dyDescent="0.3">
      <c r="A129" s="57">
        <v>24009</v>
      </c>
      <c r="B129" s="57" t="s">
        <v>14</v>
      </c>
      <c r="C129" s="50">
        <v>18.449145000000001</v>
      </c>
      <c r="D129" s="50">
        <v>18.4491449999785</v>
      </c>
      <c r="E129" s="50">
        <v>1.8532662322393201E-2</v>
      </c>
      <c r="F129" s="50">
        <v>1.0045268939246127E-3</v>
      </c>
      <c r="G129" s="50">
        <v>10.408442021008799</v>
      </c>
      <c r="H129" s="50">
        <v>1.0455559933958388E-2</v>
      </c>
      <c r="I129" s="50">
        <v>8.0748710283010698</v>
      </c>
      <c r="J129" s="50">
        <v>8.1114251129011175E-3</v>
      </c>
      <c r="K129" s="58" t="s">
        <v>160</v>
      </c>
      <c r="L129" s="59" t="s">
        <v>161</v>
      </c>
      <c r="M129" s="59" t="s">
        <v>155</v>
      </c>
      <c r="N129" s="59" t="s">
        <v>162</v>
      </c>
      <c r="O129" s="59" t="s">
        <v>29</v>
      </c>
      <c r="P129" s="59" t="s">
        <v>156</v>
      </c>
      <c r="Q129" s="59" t="s">
        <v>56</v>
      </c>
      <c r="R129" s="52"/>
      <c r="S129" s="52" t="s">
        <v>2262</v>
      </c>
      <c r="T129" s="52"/>
      <c r="U129" s="52"/>
      <c r="V129" s="52"/>
      <c r="W129" s="52"/>
      <c r="X129" s="52"/>
    </row>
    <row r="130" spans="1:24" x14ac:dyDescent="0.3">
      <c r="A130" s="57">
        <v>24017</v>
      </c>
      <c r="B130" s="57" t="s">
        <v>14</v>
      </c>
      <c r="C130" s="50">
        <v>39.844037999999998</v>
      </c>
      <c r="D130" s="50">
        <v>39.844037999953798</v>
      </c>
      <c r="E130" s="50">
        <v>4.0024407733507399E-2</v>
      </c>
      <c r="F130" s="50">
        <v>1.004526893924602E-3</v>
      </c>
      <c r="G130" s="50">
        <v>22.4787847570102</v>
      </c>
      <c r="H130" s="50">
        <v>2.2580543831159147E-2</v>
      </c>
      <c r="I130" s="50">
        <v>17.439044904071501</v>
      </c>
      <c r="J130" s="50">
        <v>1.7517989610498604E-2</v>
      </c>
      <c r="K130" s="58" t="s">
        <v>160</v>
      </c>
      <c r="L130" s="59" t="s">
        <v>161</v>
      </c>
      <c r="M130" s="59" t="s">
        <v>155</v>
      </c>
      <c r="N130" s="59" t="s">
        <v>162</v>
      </c>
      <c r="O130" s="59" t="s">
        <v>29</v>
      </c>
      <c r="P130" s="59" t="s">
        <v>156</v>
      </c>
      <c r="Q130" s="59" t="s">
        <v>56</v>
      </c>
      <c r="R130" s="52"/>
      <c r="S130" s="52" t="s">
        <v>2263</v>
      </c>
      <c r="T130" s="52"/>
      <c r="U130" s="52"/>
      <c r="V130" s="52"/>
      <c r="W130" s="52"/>
      <c r="X130" s="52"/>
    </row>
    <row r="131" spans="1:24" x14ac:dyDescent="0.3">
      <c r="A131" s="57">
        <v>24021</v>
      </c>
      <c r="B131" s="57" t="s">
        <v>14</v>
      </c>
      <c r="C131" s="50">
        <v>51.825800000000001</v>
      </c>
      <c r="D131" s="50">
        <v>51.825799999939797</v>
      </c>
      <c r="E131" s="50">
        <v>5.2060409899097299E-2</v>
      </c>
      <c r="F131" s="50">
        <v>1.0045268939246046E-3</v>
      </c>
      <c r="G131" s="50">
        <v>29.238527557369</v>
      </c>
      <c r="H131" s="50">
        <v>2.9370887270132838E-2</v>
      </c>
      <c r="I131" s="50">
        <v>22.683254478108601</v>
      </c>
      <c r="J131" s="50">
        <v>2.2785939164995814E-2</v>
      </c>
      <c r="K131" s="58" t="s">
        <v>160</v>
      </c>
      <c r="L131" s="59" t="s">
        <v>161</v>
      </c>
      <c r="M131" s="59" t="s">
        <v>155</v>
      </c>
      <c r="N131" s="59" t="s">
        <v>162</v>
      </c>
      <c r="O131" s="59" t="s">
        <v>29</v>
      </c>
      <c r="P131" s="59" t="s">
        <v>156</v>
      </c>
      <c r="Q131" s="59" t="s">
        <v>56</v>
      </c>
      <c r="R131" s="52"/>
      <c r="S131" s="52" t="s">
        <v>2264</v>
      </c>
      <c r="T131" s="52"/>
      <c r="U131" s="52"/>
      <c r="V131" s="52"/>
      <c r="W131" s="52"/>
      <c r="X131" s="52"/>
    </row>
    <row r="132" spans="1:24" x14ac:dyDescent="0.3">
      <c r="A132" s="57">
        <v>24031</v>
      </c>
      <c r="B132" s="57" t="s">
        <v>14</v>
      </c>
      <c r="C132" s="50">
        <v>59.225842</v>
      </c>
      <c r="D132" s="50">
        <v>59.225841999931397</v>
      </c>
      <c r="E132" s="50">
        <v>5.9493951104260298E-2</v>
      </c>
      <c r="F132" s="50">
        <v>1.0045268939246016E-3</v>
      </c>
      <c r="G132" s="50">
        <v>33.413404393668401</v>
      </c>
      <c r="H132" s="50">
        <v>3.3564663331018353E-2</v>
      </c>
      <c r="I132" s="50">
        <v>25.922124612958299</v>
      </c>
      <c r="J132" s="50">
        <v>2.6039471321381465E-2</v>
      </c>
      <c r="K132" s="58" t="s">
        <v>160</v>
      </c>
      <c r="L132" s="59" t="s">
        <v>161</v>
      </c>
      <c r="M132" s="59" t="s">
        <v>155</v>
      </c>
      <c r="N132" s="59" t="s">
        <v>162</v>
      </c>
      <c r="O132" s="59" t="s">
        <v>29</v>
      </c>
      <c r="P132" s="59" t="s">
        <v>156</v>
      </c>
      <c r="Q132" s="59" t="s">
        <v>56</v>
      </c>
      <c r="R132" s="52"/>
      <c r="S132" s="52" t="s">
        <v>2265</v>
      </c>
      <c r="T132" s="52"/>
      <c r="U132" s="52"/>
      <c r="V132" s="52"/>
      <c r="W132" s="52"/>
      <c r="X132" s="52"/>
    </row>
    <row r="133" spans="1:24" x14ac:dyDescent="0.3">
      <c r="A133" s="57">
        <v>24033</v>
      </c>
      <c r="B133" s="57" t="s">
        <v>14</v>
      </c>
      <c r="C133" s="50">
        <v>60.015787000000003</v>
      </c>
      <c r="D133" s="50">
        <v>60.015786999930398</v>
      </c>
      <c r="E133" s="50">
        <v>6.0287472101480603E-2</v>
      </c>
      <c r="F133" s="50">
        <v>1.0045268939246023E-3</v>
      </c>
      <c r="G133" s="50">
        <v>33.859067145643401</v>
      </c>
      <c r="H133" s="50">
        <v>3.4012343550997713E-2</v>
      </c>
      <c r="I133" s="50">
        <v>26.267869849089902</v>
      </c>
      <c r="J133" s="50">
        <v>2.6386781709521988E-2</v>
      </c>
      <c r="K133" s="58" t="s">
        <v>160</v>
      </c>
      <c r="L133" s="59" t="s">
        <v>161</v>
      </c>
      <c r="M133" s="59" t="s">
        <v>155</v>
      </c>
      <c r="N133" s="59" t="s">
        <v>162</v>
      </c>
      <c r="O133" s="59" t="s">
        <v>29</v>
      </c>
      <c r="P133" s="59" t="s">
        <v>156</v>
      </c>
      <c r="Q133" s="59" t="s">
        <v>56</v>
      </c>
      <c r="R133" s="52"/>
      <c r="S133" s="52" t="s">
        <v>2266</v>
      </c>
      <c r="T133" s="52"/>
      <c r="U133" s="52"/>
      <c r="V133" s="52"/>
      <c r="W133" s="52"/>
      <c r="X133" s="52"/>
    </row>
    <row r="134" spans="1:24" x14ac:dyDescent="0.3">
      <c r="A134" s="57">
        <v>24009</v>
      </c>
      <c r="B134" s="57" t="s">
        <v>16</v>
      </c>
      <c r="C134" s="50">
        <v>0.73079123000000001</v>
      </c>
      <c r="D134" s="50">
        <v>0.73079122999915203</v>
      </c>
      <c r="E134" s="50">
        <v>7.3409944437838901E-4</v>
      </c>
      <c r="F134" s="50">
        <v>1.004526893924604E-3</v>
      </c>
      <c r="G134" s="50">
        <v>0.41229000839424701</v>
      </c>
      <c r="H134" s="50">
        <v>4.1415640152842184E-4</v>
      </c>
      <c r="I134" s="50">
        <v>0.31985465618398601</v>
      </c>
      <c r="J134" s="50">
        <v>3.2130260428382158E-4</v>
      </c>
      <c r="K134" s="58" t="s">
        <v>160</v>
      </c>
      <c r="L134" s="59" t="s">
        <v>161</v>
      </c>
      <c r="M134" s="59" t="s">
        <v>155</v>
      </c>
      <c r="N134" s="59" t="s">
        <v>162</v>
      </c>
      <c r="O134" s="59" t="s">
        <v>29</v>
      </c>
      <c r="P134" s="59" t="s">
        <v>156</v>
      </c>
      <c r="Q134" s="59" t="s">
        <v>56</v>
      </c>
      <c r="R134" s="52"/>
      <c r="S134" s="52" t="s">
        <v>2267</v>
      </c>
      <c r="T134" s="52"/>
      <c r="U134" s="52"/>
      <c r="V134" s="52"/>
      <c r="W134" s="52"/>
      <c r="X134" s="52"/>
    </row>
    <row r="135" spans="1:24" x14ac:dyDescent="0.3">
      <c r="A135" s="57">
        <v>24017</v>
      </c>
      <c r="B135" s="57" t="s">
        <v>16</v>
      </c>
      <c r="C135" s="50">
        <v>1.5782662999999999</v>
      </c>
      <c r="D135" s="50">
        <v>1.57826629999816</v>
      </c>
      <c r="E135" s="50">
        <v>1.5854109441230399E-3</v>
      </c>
      <c r="F135" s="50">
        <v>1.0045268939246109E-3</v>
      </c>
      <c r="G135" s="50">
        <v>0.89040946218711103</v>
      </c>
      <c r="H135" s="50">
        <v>8.9444025137190195E-4</v>
      </c>
      <c r="I135" s="50">
        <v>0.69077980691321605</v>
      </c>
      <c r="J135" s="50">
        <v>6.939068938243754E-4</v>
      </c>
      <c r="K135" s="58" t="s">
        <v>160</v>
      </c>
      <c r="L135" s="59" t="s">
        <v>161</v>
      </c>
      <c r="M135" s="59" t="s">
        <v>155</v>
      </c>
      <c r="N135" s="59" t="s">
        <v>162</v>
      </c>
      <c r="O135" s="59" t="s">
        <v>29</v>
      </c>
      <c r="P135" s="59" t="s">
        <v>156</v>
      </c>
      <c r="Q135" s="59" t="s">
        <v>56</v>
      </c>
      <c r="R135" s="52"/>
      <c r="S135" s="52" t="s">
        <v>2268</v>
      </c>
      <c r="T135" s="52"/>
      <c r="U135" s="52"/>
      <c r="V135" s="52"/>
      <c r="W135" s="52"/>
      <c r="X135" s="52"/>
    </row>
    <row r="136" spans="1:24" x14ac:dyDescent="0.3">
      <c r="A136" s="57">
        <v>24021</v>
      </c>
      <c r="B136" s="57" t="s">
        <v>16</v>
      </c>
      <c r="C136" s="50">
        <v>2.0528767999999999</v>
      </c>
      <c r="D136" s="50">
        <v>2.0528767999976099</v>
      </c>
      <c r="E136" s="50">
        <v>2.0621699555114898E-3</v>
      </c>
      <c r="F136" s="50">
        <v>1.004526893924609E-3</v>
      </c>
      <c r="G136" s="50">
        <v>1.1581701563445901</v>
      </c>
      <c r="H136" s="50">
        <v>1.1634130697890099E-3</v>
      </c>
      <c r="I136" s="50">
        <v>0.89850859738982003</v>
      </c>
      <c r="J136" s="50">
        <v>9.0257605050055294E-4</v>
      </c>
      <c r="K136" s="58" t="s">
        <v>160</v>
      </c>
      <c r="L136" s="59" t="s">
        <v>161</v>
      </c>
      <c r="M136" s="59" t="s">
        <v>155</v>
      </c>
      <c r="N136" s="59" t="s">
        <v>162</v>
      </c>
      <c r="O136" s="59" t="s">
        <v>29</v>
      </c>
      <c r="P136" s="59" t="s">
        <v>156</v>
      </c>
      <c r="Q136" s="59" t="s">
        <v>56</v>
      </c>
      <c r="R136" s="52"/>
      <c r="S136" s="52" t="s">
        <v>2269</v>
      </c>
      <c r="T136" s="52"/>
      <c r="U136" s="52"/>
      <c r="V136" s="52"/>
      <c r="W136" s="52"/>
      <c r="X136" s="52"/>
    </row>
    <row r="137" spans="1:24" x14ac:dyDescent="0.3">
      <c r="A137" s="57">
        <v>24031</v>
      </c>
      <c r="B137" s="57" t="s">
        <v>16</v>
      </c>
      <c r="C137" s="50">
        <v>2.3460008000000001</v>
      </c>
      <c r="D137" s="50">
        <v>2.3460007999972698</v>
      </c>
      <c r="E137" s="50">
        <v>2.3566208967659001E-3</v>
      </c>
      <c r="F137" s="50">
        <v>1.0045268939246068E-3</v>
      </c>
      <c r="G137" s="50">
        <v>1.32354173096044</v>
      </c>
      <c r="H137" s="50">
        <v>1.3295332639812884E-3</v>
      </c>
      <c r="I137" s="50">
        <v>1.02680389212027</v>
      </c>
      <c r="J137" s="50">
        <v>1.0314521244212719E-3</v>
      </c>
      <c r="K137" s="58" t="s">
        <v>160</v>
      </c>
      <c r="L137" s="59" t="s">
        <v>161</v>
      </c>
      <c r="M137" s="59" t="s">
        <v>155</v>
      </c>
      <c r="N137" s="59" t="s">
        <v>162</v>
      </c>
      <c r="O137" s="59" t="s">
        <v>29</v>
      </c>
      <c r="P137" s="59" t="s">
        <v>156</v>
      </c>
      <c r="Q137" s="59" t="s">
        <v>56</v>
      </c>
      <c r="R137" s="52"/>
      <c r="S137" s="52" t="s">
        <v>2270</v>
      </c>
      <c r="T137" s="52"/>
      <c r="U137" s="52"/>
      <c r="V137" s="52"/>
      <c r="W137" s="52"/>
      <c r="X137" s="52"/>
    </row>
    <row r="138" spans="1:24" x14ac:dyDescent="0.3">
      <c r="A138" s="57">
        <v>24033</v>
      </c>
      <c r="B138" s="57" t="s">
        <v>16</v>
      </c>
      <c r="C138" s="50">
        <v>2.3772918000000001</v>
      </c>
      <c r="D138" s="50">
        <v>2.3772917999972401</v>
      </c>
      <c r="E138" s="50">
        <v>2.3880535478036599E-3</v>
      </c>
      <c r="F138" s="50">
        <v>1.0045268939246046E-3</v>
      </c>
      <c r="G138" s="50">
        <v>1.3411951538848901</v>
      </c>
      <c r="H138" s="50">
        <v>1.3472666020787208E-3</v>
      </c>
      <c r="I138" s="50">
        <v>1.0404994205226099</v>
      </c>
      <c r="J138" s="50">
        <v>1.0452096510279282E-3</v>
      </c>
      <c r="K138" s="58" t="s">
        <v>160</v>
      </c>
      <c r="L138" s="59" t="s">
        <v>161</v>
      </c>
      <c r="M138" s="59" t="s">
        <v>155</v>
      </c>
      <c r="N138" s="59" t="s">
        <v>162</v>
      </c>
      <c r="O138" s="59" t="s">
        <v>29</v>
      </c>
      <c r="P138" s="59" t="s">
        <v>156</v>
      </c>
      <c r="Q138" s="59" t="s">
        <v>56</v>
      </c>
      <c r="R138" s="52"/>
      <c r="S138" s="52" t="s">
        <v>2271</v>
      </c>
      <c r="T138" s="52"/>
      <c r="U138" s="52"/>
      <c r="V138" s="52"/>
      <c r="W138" s="52"/>
      <c r="X138" s="52"/>
    </row>
    <row r="139" spans="1:24" x14ac:dyDescent="0.3">
      <c r="A139" s="57">
        <v>24009</v>
      </c>
      <c r="B139" s="57" t="s">
        <v>14</v>
      </c>
      <c r="C139" s="50">
        <v>5.72291075890986</v>
      </c>
      <c r="D139" s="50">
        <v>5.7229107589032102</v>
      </c>
      <c r="E139" s="50">
        <v>5.7488177688487596E-3</v>
      </c>
      <c r="F139" s="50">
        <v>1.0045268939246075E-3</v>
      </c>
      <c r="G139" s="50">
        <v>5.44913625041786</v>
      </c>
      <c r="H139" s="50">
        <v>5.4738039122042351E-3</v>
      </c>
      <c r="I139" s="50">
        <v>5.4145503290792796</v>
      </c>
      <c r="J139" s="50">
        <v>5.4390614240684698E-3</v>
      </c>
      <c r="K139" s="58" t="s">
        <v>168</v>
      </c>
      <c r="L139" s="59" t="s">
        <v>169</v>
      </c>
      <c r="M139" s="59" t="s">
        <v>155</v>
      </c>
      <c r="N139" s="59" t="s">
        <v>162</v>
      </c>
      <c r="O139" s="59" t="s">
        <v>33</v>
      </c>
      <c r="P139" s="59" t="s">
        <v>156</v>
      </c>
      <c r="Q139" s="59" t="s">
        <v>56</v>
      </c>
      <c r="R139" s="52"/>
      <c r="S139" s="52" t="s">
        <v>2272</v>
      </c>
      <c r="T139" s="52"/>
      <c r="U139" s="52"/>
      <c r="V139" s="52"/>
      <c r="W139" s="52"/>
      <c r="X139" s="52"/>
    </row>
    <row r="140" spans="1:24" x14ac:dyDescent="0.3">
      <c r="A140" s="57">
        <v>24017</v>
      </c>
      <c r="B140" s="57" t="s">
        <v>14</v>
      </c>
      <c r="C140" s="50">
        <v>57.092942712425902</v>
      </c>
      <c r="D140" s="50">
        <v>57.0929427123598</v>
      </c>
      <c r="E140" s="50">
        <v>5.7351396407862E-2</v>
      </c>
      <c r="F140" s="50">
        <v>1.0045268939246014E-3</v>
      </c>
      <c r="G140" s="50">
        <v>54.361711528168598</v>
      </c>
      <c r="H140" s="50">
        <v>5.46078012298164E-2</v>
      </c>
      <c r="I140" s="50">
        <v>54.016675215560497</v>
      </c>
      <c r="J140" s="50">
        <v>5.4261202974420983E-2</v>
      </c>
      <c r="K140" s="58" t="s">
        <v>168</v>
      </c>
      <c r="L140" s="59" t="s">
        <v>169</v>
      </c>
      <c r="M140" s="59" t="s">
        <v>155</v>
      </c>
      <c r="N140" s="59" t="s">
        <v>162</v>
      </c>
      <c r="O140" s="59" t="s">
        <v>33</v>
      </c>
      <c r="P140" s="59" t="s">
        <v>156</v>
      </c>
      <c r="Q140" s="59" t="s">
        <v>56</v>
      </c>
      <c r="R140" s="52"/>
      <c r="S140" s="52" t="s">
        <v>2273</v>
      </c>
      <c r="T140" s="52"/>
      <c r="U140" s="52"/>
      <c r="V140" s="52"/>
      <c r="W140" s="52"/>
      <c r="X140" s="52"/>
    </row>
    <row r="141" spans="1:24" x14ac:dyDescent="0.3">
      <c r="A141" s="57">
        <v>24021</v>
      </c>
      <c r="B141" s="57" t="s">
        <v>14</v>
      </c>
      <c r="C141" s="50">
        <v>118.55913941041</v>
      </c>
      <c r="D141" s="50">
        <v>118.559139410272</v>
      </c>
      <c r="E141" s="50">
        <v>0.119095844058174</v>
      </c>
      <c r="F141" s="50">
        <v>1.0045268939245986E-3</v>
      </c>
      <c r="G141" s="50">
        <v>112.887467863062</v>
      </c>
      <c r="H141" s="50">
        <v>0.11339849745549462</v>
      </c>
      <c r="I141" s="50">
        <v>112.170965851698</v>
      </c>
      <c r="J141" s="50">
        <v>0.11267875191552841</v>
      </c>
      <c r="K141" s="58" t="s">
        <v>168</v>
      </c>
      <c r="L141" s="59" t="s">
        <v>169</v>
      </c>
      <c r="M141" s="59" t="s">
        <v>155</v>
      </c>
      <c r="N141" s="59" t="s">
        <v>162</v>
      </c>
      <c r="O141" s="59" t="s">
        <v>33</v>
      </c>
      <c r="P141" s="59" t="s">
        <v>156</v>
      </c>
      <c r="Q141" s="59" t="s">
        <v>56</v>
      </c>
      <c r="R141" s="52"/>
      <c r="S141" s="52" t="s">
        <v>2274</v>
      </c>
      <c r="T141" s="52"/>
      <c r="U141" s="52"/>
      <c r="V141" s="52"/>
      <c r="W141" s="52"/>
      <c r="X141" s="52"/>
    </row>
    <row r="142" spans="1:24" x14ac:dyDescent="0.3">
      <c r="A142" s="57">
        <v>24031</v>
      </c>
      <c r="B142" s="57" t="s">
        <v>14</v>
      </c>
      <c r="C142" s="50">
        <v>798.51221281672997</v>
      </c>
      <c r="D142" s="50">
        <v>798.51221281579706</v>
      </c>
      <c r="E142" s="50">
        <v>0.80212699290072398</v>
      </c>
      <c r="F142" s="50">
        <v>1.0045268939246153E-3</v>
      </c>
      <c r="G142" s="50">
        <v>760.31271997151896</v>
      </c>
      <c r="H142" s="50">
        <v>0.76375457500436572</v>
      </c>
      <c r="I142" s="50">
        <v>755.48697975927303</v>
      </c>
      <c r="J142" s="50">
        <v>0.7589069891780712</v>
      </c>
      <c r="K142" s="58" t="s">
        <v>168</v>
      </c>
      <c r="L142" s="59" t="s">
        <v>169</v>
      </c>
      <c r="M142" s="59" t="s">
        <v>155</v>
      </c>
      <c r="N142" s="59" t="s">
        <v>162</v>
      </c>
      <c r="O142" s="59" t="s">
        <v>33</v>
      </c>
      <c r="P142" s="59" t="s">
        <v>156</v>
      </c>
      <c r="Q142" s="59" t="s">
        <v>56</v>
      </c>
      <c r="R142" s="52"/>
      <c r="S142" s="52" t="s">
        <v>2275</v>
      </c>
      <c r="T142" s="52"/>
      <c r="U142" s="52"/>
      <c r="V142" s="52"/>
      <c r="W142" s="52"/>
      <c r="X142" s="52"/>
    </row>
    <row r="143" spans="1:24" x14ac:dyDescent="0.3">
      <c r="A143" s="57">
        <v>24033</v>
      </c>
      <c r="B143" s="57" t="s">
        <v>14</v>
      </c>
      <c r="C143" s="50">
        <v>687.02159946165602</v>
      </c>
      <c r="D143" s="50">
        <v>687.02159946085601</v>
      </c>
      <c r="E143" s="50">
        <v>0.69013167336553205</v>
      </c>
      <c r="F143" s="50">
        <v>1.0045268939246111E-3</v>
      </c>
      <c r="G143" s="50">
        <v>654.15563166315997</v>
      </c>
      <c r="H143" s="50">
        <v>0.65711692481788608</v>
      </c>
      <c r="I143" s="50">
        <v>650.00367543006803</v>
      </c>
      <c r="J143" s="50">
        <v>0.65294617311934733</v>
      </c>
      <c r="K143" s="58" t="s">
        <v>168</v>
      </c>
      <c r="L143" s="59" t="s">
        <v>169</v>
      </c>
      <c r="M143" s="59" t="s">
        <v>155</v>
      </c>
      <c r="N143" s="59" t="s">
        <v>162</v>
      </c>
      <c r="O143" s="59" t="s">
        <v>33</v>
      </c>
      <c r="P143" s="59" t="s">
        <v>156</v>
      </c>
      <c r="Q143" s="59" t="s">
        <v>56</v>
      </c>
      <c r="R143" s="52"/>
      <c r="S143" s="52" t="s">
        <v>2276</v>
      </c>
      <c r="T143" s="52"/>
      <c r="U143" s="52"/>
      <c r="V143" s="52"/>
      <c r="W143" s="52"/>
      <c r="X143" s="52"/>
    </row>
    <row r="144" spans="1:24" x14ac:dyDescent="0.3">
      <c r="A144" s="57">
        <v>24009</v>
      </c>
      <c r="B144" s="57" t="s">
        <v>16</v>
      </c>
      <c r="C144" s="50">
        <v>0.33485110234231402</v>
      </c>
      <c r="D144" s="50">
        <v>0.334851102341926</v>
      </c>
      <c r="E144" s="50">
        <v>3.3636693776276398E-4</v>
      </c>
      <c r="F144" s="50">
        <v>1.004526893924602E-3</v>
      </c>
      <c r="G144" s="50">
        <v>0.31883238392720598</v>
      </c>
      <c r="H144" s="50">
        <v>3.2027570430897244E-4</v>
      </c>
      <c r="I144" s="50">
        <v>0.31680873995063102</v>
      </c>
      <c r="J144" s="50">
        <v>3.1824289951077434E-4</v>
      </c>
      <c r="K144" s="58" t="s">
        <v>168</v>
      </c>
      <c r="L144" s="59" t="s">
        <v>169</v>
      </c>
      <c r="M144" s="59" t="s">
        <v>155</v>
      </c>
      <c r="N144" s="59" t="s">
        <v>162</v>
      </c>
      <c r="O144" s="59" t="s">
        <v>33</v>
      </c>
      <c r="P144" s="59" t="s">
        <v>156</v>
      </c>
      <c r="Q144" s="59" t="s">
        <v>56</v>
      </c>
      <c r="R144" s="52"/>
      <c r="S144" s="52" t="s">
        <v>2277</v>
      </c>
      <c r="T144" s="52"/>
      <c r="U144" s="52"/>
      <c r="V144" s="52"/>
      <c r="W144" s="52"/>
      <c r="X144" s="52"/>
    </row>
    <row r="145" spans="1:24" x14ac:dyDescent="0.3">
      <c r="A145" s="57">
        <v>24017</v>
      </c>
      <c r="B145" s="57" t="s">
        <v>16</v>
      </c>
      <c r="C145" s="50">
        <v>3.3405444863214</v>
      </c>
      <c r="D145" s="50">
        <v>3.34054448631752</v>
      </c>
      <c r="E145" s="50">
        <v>3.3556667768575099E-3</v>
      </c>
      <c r="F145" s="50">
        <v>1.004526893924607E-3</v>
      </c>
      <c r="G145" s="50">
        <v>3.1807384080221</v>
      </c>
      <c r="H145" s="50">
        <v>3.1951372733971394E-3</v>
      </c>
      <c r="I145" s="50">
        <v>3.1605501133414502</v>
      </c>
      <c r="J145" s="50">
        <v>3.1748575884479515E-3</v>
      </c>
      <c r="K145" s="58" t="s">
        <v>168</v>
      </c>
      <c r="L145" s="59" t="s">
        <v>169</v>
      </c>
      <c r="M145" s="59" t="s">
        <v>155</v>
      </c>
      <c r="N145" s="59" t="s">
        <v>162</v>
      </c>
      <c r="O145" s="59" t="s">
        <v>33</v>
      </c>
      <c r="P145" s="59" t="s">
        <v>156</v>
      </c>
      <c r="Q145" s="59" t="s">
        <v>56</v>
      </c>
      <c r="R145" s="52"/>
      <c r="S145" s="52" t="s">
        <v>2278</v>
      </c>
      <c r="T145" s="52"/>
      <c r="U145" s="52"/>
      <c r="V145" s="52"/>
      <c r="W145" s="52"/>
      <c r="X145" s="52"/>
    </row>
    <row r="146" spans="1:24" x14ac:dyDescent="0.3">
      <c r="A146" s="57">
        <v>24021</v>
      </c>
      <c r="B146" s="57" t="s">
        <v>16</v>
      </c>
      <c r="C146" s="50">
        <v>6.9369719228201001</v>
      </c>
      <c r="D146" s="50">
        <v>6.9369719228120399</v>
      </c>
      <c r="E146" s="50">
        <v>6.96837485886457E-3</v>
      </c>
      <c r="F146" s="50">
        <v>1.0045268939246046E-3</v>
      </c>
      <c r="G146" s="50">
        <v>6.6051187525367601</v>
      </c>
      <c r="H146" s="50">
        <v>6.6350194244889108E-3</v>
      </c>
      <c r="I146" s="50">
        <v>6.5631957564674899</v>
      </c>
      <c r="J146" s="50">
        <v>6.5929066474634335E-3</v>
      </c>
      <c r="K146" s="58" t="s">
        <v>168</v>
      </c>
      <c r="L146" s="59" t="s">
        <v>169</v>
      </c>
      <c r="M146" s="59" t="s">
        <v>155</v>
      </c>
      <c r="N146" s="59" t="s">
        <v>162</v>
      </c>
      <c r="O146" s="59" t="s">
        <v>33</v>
      </c>
      <c r="P146" s="59" t="s">
        <v>156</v>
      </c>
      <c r="Q146" s="59" t="s">
        <v>56</v>
      </c>
      <c r="R146" s="52"/>
      <c r="S146" s="52" t="s">
        <v>2279</v>
      </c>
      <c r="T146" s="52"/>
      <c r="U146" s="52"/>
      <c r="V146" s="52"/>
      <c r="W146" s="52"/>
      <c r="X146" s="52"/>
    </row>
    <row r="147" spans="1:24" x14ac:dyDescent="0.3">
      <c r="A147" s="57">
        <v>24031</v>
      </c>
      <c r="B147" s="57" t="s">
        <v>16</v>
      </c>
      <c r="C147" s="50">
        <v>46.7214598286617</v>
      </c>
      <c r="D147" s="50">
        <v>46.721459828607301</v>
      </c>
      <c r="E147" s="50">
        <v>4.69329629212542E-2</v>
      </c>
      <c r="F147" s="50">
        <v>1.004526893924607E-3</v>
      </c>
      <c r="G147" s="50">
        <v>44.486383092456002</v>
      </c>
      <c r="H147" s="50">
        <v>4.4687768229804983E-2</v>
      </c>
      <c r="I147" s="50">
        <v>44.204025948944398</v>
      </c>
      <c r="J147" s="50">
        <v>4.4404132885455846E-2</v>
      </c>
      <c r="K147" s="58" t="s">
        <v>168</v>
      </c>
      <c r="L147" s="59" t="s">
        <v>169</v>
      </c>
      <c r="M147" s="59" t="s">
        <v>155</v>
      </c>
      <c r="N147" s="59" t="s">
        <v>162</v>
      </c>
      <c r="O147" s="59" t="s">
        <v>33</v>
      </c>
      <c r="P147" s="59" t="s">
        <v>156</v>
      </c>
      <c r="Q147" s="59" t="s">
        <v>56</v>
      </c>
      <c r="R147" s="52"/>
      <c r="S147" s="52" t="s">
        <v>2280</v>
      </c>
      <c r="T147" s="52"/>
      <c r="U147" s="52"/>
      <c r="V147" s="52"/>
      <c r="W147" s="52"/>
      <c r="X147" s="52"/>
    </row>
    <row r="148" spans="1:24" x14ac:dyDescent="0.3">
      <c r="A148" s="57">
        <v>24033</v>
      </c>
      <c r="B148" s="57" t="s">
        <v>16</v>
      </c>
      <c r="C148" s="50">
        <v>40.198073899629897</v>
      </c>
      <c r="D148" s="50">
        <v>40.198073899583299</v>
      </c>
      <c r="E148" s="50">
        <v>4.03800463161001E-2</v>
      </c>
      <c r="F148" s="50">
        <v>1.0045268939246038E-3</v>
      </c>
      <c r="G148" s="50">
        <v>38.275065069366001</v>
      </c>
      <c r="H148" s="50">
        <v>3.844833222889233E-2</v>
      </c>
      <c r="I148" s="50">
        <v>38.032131450369697</v>
      </c>
      <c r="J148" s="50">
        <v>3.8204298875172106E-2</v>
      </c>
      <c r="K148" s="58" t="s">
        <v>168</v>
      </c>
      <c r="L148" s="59" t="s">
        <v>169</v>
      </c>
      <c r="M148" s="59" t="s">
        <v>155</v>
      </c>
      <c r="N148" s="59" t="s">
        <v>162</v>
      </c>
      <c r="O148" s="59" t="s">
        <v>33</v>
      </c>
      <c r="P148" s="59" t="s">
        <v>156</v>
      </c>
      <c r="Q148" s="59" t="s">
        <v>56</v>
      </c>
      <c r="R148" s="52"/>
      <c r="S148" s="52" t="s">
        <v>2281</v>
      </c>
      <c r="T148" s="52"/>
      <c r="U148" s="52"/>
      <c r="V148" s="52"/>
      <c r="W148" s="52"/>
      <c r="X148" s="52"/>
    </row>
    <row r="149" spans="1:24" x14ac:dyDescent="0.3">
      <c r="A149" s="57">
        <v>24009</v>
      </c>
      <c r="B149" s="57" t="s">
        <v>14</v>
      </c>
      <c r="C149" s="50">
        <v>16.083913999016499</v>
      </c>
      <c r="D149" s="50">
        <v>16.083913998997801</v>
      </c>
      <c r="E149" s="50">
        <v>1.6156724171563702E-2</v>
      </c>
      <c r="F149" s="50">
        <v>1.0045268939246031E-3</v>
      </c>
      <c r="G149" s="50">
        <v>14.1275832349871</v>
      </c>
      <c r="H149" s="50">
        <v>1.4191537305702887E-2</v>
      </c>
      <c r="I149" s="50">
        <v>14.1155827395656</v>
      </c>
      <c r="J149" s="50">
        <v>1.4179482485311572E-2</v>
      </c>
      <c r="K149" s="58" t="s">
        <v>166</v>
      </c>
      <c r="L149" s="59" t="s">
        <v>167</v>
      </c>
      <c r="M149" s="59" t="s">
        <v>155</v>
      </c>
      <c r="N149" s="59" t="s">
        <v>162</v>
      </c>
      <c r="O149" s="59" t="s">
        <v>31</v>
      </c>
      <c r="P149" s="59" t="s">
        <v>156</v>
      </c>
      <c r="Q149" s="59" t="s">
        <v>56</v>
      </c>
      <c r="R149" s="52"/>
      <c r="S149" s="52" t="s">
        <v>2282</v>
      </c>
      <c r="T149" s="52"/>
      <c r="U149" s="52"/>
      <c r="V149" s="52"/>
      <c r="W149" s="52"/>
      <c r="X149" s="52"/>
    </row>
    <row r="150" spans="1:24" x14ac:dyDescent="0.3">
      <c r="A150" s="57">
        <v>24017</v>
      </c>
      <c r="B150" s="57" t="s">
        <v>14</v>
      </c>
      <c r="C150" s="50">
        <v>15.3440054445221</v>
      </c>
      <c r="D150" s="50">
        <v>15.3440054445042</v>
      </c>
      <c r="E150" s="50">
        <v>1.5413466129530101E-2</v>
      </c>
      <c r="F150" s="50">
        <v>1.0045268939246094E-3</v>
      </c>
      <c r="G150" s="50">
        <v>13.4776717961086</v>
      </c>
      <c r="H150" s="50">
        <v>1.3538683786680284E-2</v>
      </c>
      <c r="I150" s="50">
        <v>13.466223359671</v>
      </c>
      <c r="J150" s="50">
        <v>1.3527183524385328E-2</v>
      </c>
      <c r="K150" s="58" t="s">
        <v>166</v>
      </c>
      <c r="L150" s="59" t="s">
        <v>167</v>
      </c>
      <c r="M150" s="59" t="s">
        <v>155</v>
      </c>
      <c r="N150" s="59" t="s">
        <v>162</v>
      </c>
      <c r="O150" s="59" t="s">
        <v>31</v>
      </c>
      <c r="P150" s="59" t="s">
        <v>156</v>
      </c>
      <c r="Q150" s="59" t="s">
        <v>56</v>
      </c>
      <c r="R150" s="52"/>
      <c r="S150" s="52" t="s">
        <v>2283</v>
      </c>
      <c r="T150" s="52"/>
      <c r="U150" s="52"/>
      <c r="V150" s="52"/>
      <c r="W150" s="52"/>
      <c r="X150" s="52"/>
    </row>
    <row r="151" spans="1:24" x14ac:dyDescent="0.3">
      <c r="A151" s="57">
        <v>24021</v>
      </c>
      <c r="B151" s="57" t="s">
        <v>14</v>
      </c>
      <c r="C151" s="50">
        <v>25.178251724512801</v>
      </c>
      <c r="D151" s="50">
        <v>25.178251724483399</v>
      </c>
      <c r="E151" s="50">
        <v>2.5292230999247298E-2</v>
      </c>
      <c r="F151" s="50">
        <v>1.0045268939246114E-3</v>
      </c>
      <c r="G151" s="50">
        <v>22.115751611906301</v>
      </c>
      <c r="H151" s="50">
        <v>2.2215867273516453E-2</v>
      </c>
      <c r="I151" s="50">
        <v>22.096965668723499</v>
      </c>
      <c r="J151" s="50">
        <v>2.2196996288361588E-2</v>
      </c>
      <c r="K151" s="58" t="s">
        <v>166</v>
      </c>
      <c r="L151" s="59" t="s">
        <v>167</v>
      </c>
      <c r="M151" s="59" t="s">
        <v>155</v>
      </c>
      <c r="N151" s="59" t="s">
        <v>162</v>
      </c>
      <c r="O151" s="59" t="s">
        <v>31</v>
      </c>
      <c r="P151" s="59" t="s">
        <v>156</v>
      </c>
      <c r="Q151" s="59" t="s">
        <v>56</v>
      </c>
      <c r="R151" s="52"/>
      <c r="S151" s="52" t="s">
        <v>2284</v>
      </c>
      <c r="T151" s="52"/>
      <c r="U151" s="52"/>
      <c r="V151" s="52"/>
      <c r="W151" s="52"/>
      <c r="X151" s="52"/>
    </row>
    <row r="152" spans="1:24" x14ac:dyDescent="0.3">
      <c r="A152" s="57">
        <v>24031</v>
      </c>
      <c r="B152" s="57" t="s">
        <v>14</v>
      </c>
      <c r="C152" s="50">
        <v>38.532427887258301</v>
      </c>
      <c r="D152" s="50">
        <v>38.5324278872138</v>
      </c>
      <c r="E152" s="50">
        <v>3.87068601009165E-2</v>
      </c>
      <c r="F152" s="50">
        <v>1.0045268939245997E-3</v>
      </c>
      <c r="G152" s="50">
        <v>33.845622542912601</v>
      </c>
      <c r="H152" s="50">
        <v>3.3998838085976403E-2</v>
      </c>
      <c r="I152" s="50">
        <v>33.8168728104488</v>
      </c>
      <c r="J152" s="50">
        <v>3.3969958206523376E-2</v>
      </c>
      <c r="K152" s="58" t="s">
        <v>166</v>
      </c>
      <c r="L152" s="59" t="s">
        <v>167</v>
      </c>
      <c r="M152" s="59" t="s">
        <v>155</v>
      </c>
      <c r="N152" s="59" t="s">
        <v>162</v>
      </c>
      <c r="O152" s="59" t="s">
        <v>31</v>
      </c>
      <c r="P152" s="59" t="s">
        <v>156</v>
      </c>
      <c r="Q152" s="59" t="s">
        <v>56</v>
      </c>
      <c r="R152" s="52"/>
      <c r="S152" s="52" t="s">
        <v>2285</v>
      </c>
      <c r="T152" s="52"/>
      <c r="U152" s="52"/>
      <c r="V152" s="52"/>
      <c r="W152" s="52"/>
      <c r="X152" s="52"/>
    </row>
    <row r="153" spans="1:24" x14ac:dyDescent="0.3">
      <c r="A153" s="57">
        <v>24033</v>
      </c>
      <c r="B153" s="57" t="s">
        <v>14</v>
      </c>
      <c r="C153" s="50">
        <v>29.071729851178901</v>
      </c>
      <c r="D153" s="50">
        <v>29.071729851145101</v>
      </c>
      <c r="E153" s="50">
        <v>2.92033344883861E-2</v>
      </c>
      <c r="F153" s="50">
        <v>1.0045268939246081E-3</v>
      </c>
      <c r="G153" s="50">
        <v>25.535655269153001</v>
      </c>
      <c r="H153" s="50">
        <v>2.5651252471851817E-2</v>
      </c>
      <c r="I153" s="50">
        <v>25.5139643324198</v>
      </c>
      <c r="J153" s="50">
        <v>2.5629463342548901E-2</v>
      </c>
      <c r="K153" s="58" t="s">
        <v>166</v>
      </c>
      <c r="L153" s="59" t="s">
        <v>167</v>
      </c>
      <c r="M153" s="59" t="s">
        <v>155</v>
      </c>
      <c r="N153" s="59" t="s">
        <v>162</v>
      </c>
      <c r="O153" s="59" t="s">
        <v>31</v>
      </c>
      <c r="P153" s="59" t="s">
        <v>156</v>
      </c>
      <c r="Q153" s="59" t="s">
        <v>56</v>
      </c>
      <c r="R153" s="52"/>
      <c r="S153" s="52" t="s">
        <v>2286</v>
      </c>
      <c r="T153" s="52"/>
      <c r="U153" s="52"/>
      <c r="V153" s="52"/>
      <c r="W153" s="52"/>
      <c r="X153" s="52"/>
    </row>
    <row r="154" spans="1:24" x14ac:dyDescent="0.3">
      <c r="A154" s="57">
        <v>24009</v>
      </c>
      <c r="B154" s="57" t="s">
        <v>16</v>
      </c>
      <c r="C154" s="50">
        <v>0.62615230028211299</v>
      </c>
      <c r="D154" s="50">
        <v>0.62615230028138502</v>
      </c>
      <c r="E154" s="50">
        <v>6.2898682532540795E-4</v>
      </c>
      <c r="F154" s="50">
        <v>1.0045268939246077E-3</v>
      </c>
      <c r="G154" s="50">
        <v>0.54999167121604198</v>
      </c>
      <c r="H154" s="50">
        <v>5.5248142517105468E-4</v>
      </c>
      <c r="I154" s="50">
        <v>0.54952448780451901</v>
      </c>
      <c r="J154" s="50">
        <v>5.5201212686978448E-4</v>
      </c>
      <c r="K154" s="58" t="s">
        <v>166</v>
      </c>
      <c r="L154" s="59" t="s">
        <v>167</v>
      </c>
      <c r="M154" s="59" t="s">
        <v>155</v>
      </c>
      <c r="N154" s="59" t="s">
        <v>162</v>
      </c>
      <c r="O154" s="59" t="s">
        <v>31</v>
      </c>
      <c r="P154" s="59" t="s">
        <v>156</v>
      </c>
      <c r="Q154" s="59" t="s">
        <v>56</v>
      </c>
      <c r="R154" s="52"/>
      <c r="S154" s="52" t="s">
        <v>2287</v>
      </c>
      <c r="T154" s="52"/>
      <c r="U154" s="52"/>
      <c r="V154" s="52"/>
      <c r="W154" s="52"/>
      <c r="X154" s="52"/>
    </row>
    <row r="155" spans="1:24" x14ac:dyDescent="0.3">
      <c r="A155" s="57">
        <v>24017</v>
      </c>
      <c r="B155" s="57" t="s">
        <v>16</v>
      </c>
      <c r="C155" s="50">
        <v>0.59734759200766097</v>
      </c>
      <c r="D155" s="50">
        <v>0.59734759200696697</v>
      </c>
      <c r="E155" s="50">
        <v>6.0005172119209995E-4</v>
      </c>
      <c r="F155" s="50">
        <v>1.0045268939246038E-3</v>
      </c>
      <c r="G155" s="50">
        <v>0.52469055895370798</v>
      </c>
      <c r="H155" s="50">
        <v>5.2706577745733252E-4</v>
      </c>
      <c r="I155" s="50">
        <v>0.52424486724935204</v>
      </c>
      <c r="J155" s="50">
        <v>5.2661806815390783E-4</v>
      </c>
      <c r="K155" s="58" t="s">
        <v>166</v>
      </c>
      <c r="L155" s="59" t="s">
        <v>167</v>
      </c>
      <c r="M155" s="59" t="s">
        <v>155</v>
      </c>
      <c r="N155" s="59" t="s">
        <v>162</v>
      </c>
      <c r="O155" s="59" t="s">
        <v>31</v>
      </c>
      <c r="P155" s="59" t="s">
        <v>156</v>
      </c>
      <c r="Q155" s="59" t="s">
        <v>56</v>
      </c>
      <c r="R155" s="52"/>
      <c r="S155" s="52" t="s">
        <v>2288</v>
      </c>
      <c r="T155" s="52"/>
      <c r="U155" s="52"/>
      <c r="V155" s="52"/>
      <c r="W155" s="52"/>
      <c r="X155" s="52"/>
    </row>
    <row r="156" spans="1:24" x14ac:dyDescent="0.3">
      <c r="A156" s="57">
        <v>24021</v>
      </c>
      <c r="B156" s="57" t="s">
        <v>16</v>
      </c>
      <c r="C156" s="50">
        <v>0.98019828193700398</v>
      </c>
      <c r="D156" s="50">
        <v>0.980198281935869</v>
      </c>
      <c r="E156" s="50">
        <v>9.8463553558327107E-4</v>
      </c>
      <c r="F156" s="50">
        <v>1.0045268939246033E-3</v>
      </c>
      <c r="G156" s="50">
        <v>0.86097406487644301</v>
      </c>
      <c r="H156" s="50">
        <v>8.6487160313997321E-4</v>
      </c>
      <c r="I156" s="50">
        <v>0.86024272143632696</v>
      </c>
      <c r="J156" s="50">
        <v>8.6413694898568132E-4</v>
      </c>
      <c r="K156" s="58" t="s">
        <v>166</v>
      </c>
      <c r="L156" s="59" t="s">
        <v>167</v>
      </c>
      <c r="M156" s="59" t="s">
        <v>155</v>
      </c>
      <c r="N156" s="59" t="s">
        <v>162</v>
      </c>
      <c r="O156" s="59" t="s">
        <v>31</v>
      </c>
      <c r="P156" s="59" t="s">
        <v>156</v>
      </c>
      <c r="Q156" s="59" t="s">
        <v>56</v>
      </c>
      <c r="R156" s="52"/>
      <c r="S156" s="52" t="s">
        <v>2289</v>
      </c>
      <c r="T156" s="52"/>
      <c r="U156" s="52"/>
      <c r="V156" s="52"/>
      <c r="W156" s="52"/>
      <c r="X156" s="52"/>
    </row>
    <row r="157" spans="1:24" x14ac:dyDescent="0.3">
      <c r="A157" s="57">
        <v>24031</v>
      </c>
      <c r="B157" s="57" t="s">
        <v>16</v>
      </c>
      <c r="C157" s="50">
        <v>1.50008109993012</v>
      </c>
      <c r="D157" s="50">
        <v>1.50008109992838</v>
      </c>
      <c r="E157" s="50">
        <v>1.50687180794606E-3</v>
      </c>
      <c r="F157" s="50">
        <v>1.0045268939246046E-3</v>
      </c>
      <c r="G157" s="50">
        <v>1.3176221036614399</v>
      </c>
      <c r="H157" s="50">
        <v>1.3235868391574296E-3</v>
      </c>
      <c r="I157" s="50">
        <v>1.31650286636803</v>
      </c>
      <c r="J157" s="50">
        <v>1.3224625351955161E-3</v>
      </c>
      <c r="K157" s="58" t="s">
        <v>166</v>
      </c>
      <c r="L157" s="59" t="s">
        <v>167</v>
      </c>
      <c r="M157" s="59" t="s">
        <v>155</v>
      </c>
      <c r="N157" s="59" t="s">
        <v>162</v>
      </c>
      <c r="O157" s="59" t="s">
        <v>31</v>
      </c>
      <c r="P157" s="59" t="s">
        <v>156</v>
      </c>
      <c r="Q157" s="59" t="s">
        <v>56</v>
      </c>
      <c r="R157" s="52"/>
      <c r="S157" s="52" t="s">
        <v>2290</v>
      </c>
      <c r="T157" s="52"/>
      <c r="U157" s="52"/>
      <c r="V157" s="52"/>
      <c r="W157" s="52"/>
      <c r="X157" s="52"/>
    </row>
    <row r="158" spans="1:24" x14ac:dyDescent="0.3">
      <c r="A158" s="57">
        <v>24033</v>
      </c>
      <c r="B158" s="57" t="s">
        <v>16</v>
      </c>
      <c r="C158" s="50">
        <v>1.13177267784766</v>
      </c>
      <c r="D158" s="50">
        <v>1.1317726778463399</v>
      </c>
      <c r="E158" s="50">
        <v>1.1368960927057199E-3</v>
      </c>
      <c r="F158" s="50">
        <v>1.0045268939246081E-3</v>
      </c>
      <c r="G158" s="50">
        <v>0.99411204948961696</v>
      </c>
      <c r="H158" s="50">
        <v>9.9861228928683132E-4</v>
      </c>
      <c r="I158" s="50">
        <v>0.99326761368627103</v>
      </c>
      <c r="J158" s="50">
        <v>9.977640308121774E-4</v>
      </c>
      <c r="K158" s="58" t="s">
        <v>166</v>
      </c>
      <c r="L158" s="59" t="s">
        <v>167</v>
      </c>
      <c r="M158" s="59" t="s">
        <v>155</v>
      </c>
      <c r="N158" s="59" t="s">
        <v>162</v>
      </c>
      <c r="O158" s="59" t="s">
        <v>31</v>
      </c>
      <c r="P158" s="59" t="s">
        <v>156</v>
      </c>
      <c r="Q158" s="59" t="s">
        <v>56</v>
      </c>
      <c r="R158" s="52"/>
      <c r="S158" s="52" t="s">
        <v>2291</v>
      </c>
      <c r="T158" s="52"/>
      <c r="U158" s="52"/>
      <c r="V158" s="52"/>
      <c r="W158" s="52"/>
      <c r="X158" s="52"/>
    </row>
    <row r="159" spans="1:24" x14ac:dyDescent="0.3">
      <c r="A159" s="57">
        <v>24009</v>
      </c>
      <c r="B159" s="57" t="s">
        <v>14</v>
      </c>
      <c r="C159" s="50">
        <v>1.04877908443416</v>
      </c>
      <c r="D159" s="50">
        <v>1.0487790844329401</v>
      </c>
      <c r="E159" s="50">
        <v>1.05352679609851E-3</v>
      </c>
      <c r="F159" s="50">
        <v>1.0045268939246027E-3</v>
      </c>
      <c r="G159" s="50">
        <v>1.04877908443416</v>
      </c>
      <c r="H159" s="50">
        <v>1.0535267960997353E-3</v>
      </c>
      <c r="I159" s="50">
        <v>1.04877908443416</v>
      </c>
      <c r="J159" s="50">
        <v>1.0535267960997353E-3</v>
      </c>
      <c r="K159" s="58" t="s">
        <v>170</v>
      </c>
      <c r="L159" s="59" t="s">
        <v>164</v>
      </c>
      <c r="M159" s="59" t="s">
        <v>155</v>
      </c>
      <c r="N159" s="59" t="s">
        <v>162</v>
      </c>
      <c r="O159" s="59" t="s">
        <v>171</v>
      </c>
      <c r="P159" s="59" t="s">
        <v>172</v>
      </c>
      <c r="Q159" s="59" t="s">
        <v>56</v>
      </c>
      <c r="R159" s="52"/>
      <c r="S159" s="52" t="s">
        <v>2292</v>
      </c>
      <c r="T159" s="52"/>
      <c r="U159" s="52"/>
      <c r="V159" s="52"/>
      <c r="W159" s="52"/>
      <c r="X159" s="52"/>
    </row>
    <row r="160" spans="1:24" x14ac:dyDescent="0.3">
      <c r="A160" s="57">
        <v>24017</v>
      </c>
      <c r="B160" s="57" t="s">
        <v>14</v>
      </c>
      <c r="C160" s="50">
        <v>2.9304114395521901</v>
      </c>
      <c r="D160" s="50">
        <v>2.9304114395487901</v>
      </c>
      <c r="E160" s="50">
        <v>2.9436771012910702E-3</v>
      </c>
      <c r="F160" s="50">
        <v>1.0045268939246029E-3</v>
      </c>
      <c r="G160" s="50">
        <v>2.9304114395521901</v>
      </c>
      <c r="H160" s="50">
        <v>2.9436771012944858E-3</v>
      </c>
      <c r="I160" s="50">
        <v>2.9304114395521901</v>
      </c>
      <c r="J160" s="50">
        <v>2.9436771012944858E-3</v>
      </c>
      <c r="K160" s="58" t="s">
        <v>170</v>
      </c>
      <c r="L160" s="59" t="s">
        <v>164</v>
      </c>
      <c r="M160" s="59" t="s">
        <v>155</v>
      </c>
      <c r="N160" s="59" t="s">
        <v>162</v>
      </c>
      <c r="O160" s="59" t="s">
        <v>171</v>
      </c>
      <c r="P160" s="59" t="s">
        <v>172</v>
      </c>
      <c r="Q160" s="59" t="s">
        <v>56</v>
      </c>
      <c r="R160" s="52"/>
      <c r="S160" s="52" t="s">
        <v>2293</v>
      </c>
      <c r="T160" s="52"/>
      <c r="U160" s="52"/>
      <c r="V160" s="52"/>
      <c r="W160" s="52"/>
      <c r="X160" s="52"/>
    </row>
    <row r="161" spans="1:24" x14ac:dyDescent="0.3">
      <c r="A161" s="57">
        <v>24021</v>
      </c>
      <c r="B161" s="57" t="s">
        <v>14</v>
      </c>
      <c r="C161" s="50">
        <v>3.8206808505476602</v>
      </c>
      <c r="D161" s="50">
        <v>3.8206808505432202</v>
      </c>
      <c r="E161" s="50">
        <v>3.8379766674733998E-3</v>
      </c>
      <c r="F161" s="50">
        <v>1.0045268939246053E-3</v>
      </c>
      <c r="G161" s="50">
        <v>3.8206808505476602</v>
      </c>
      <c r="H161" s="50">
        <v>3.8379766674778602E-3</v>
      </c>
      <c r="I161" s="50">
        <v>3.8206808505476602</v>
      </c>
      <c r="J161" s="50">
        <v>3.8379766674778602E-3</v>
      </c>
      <c r="K161" s="58" t="s">
        <v>170</v>
      </c>
      <c r="L161" s="59" t="s">
        <v>164</v>
      </c>
      <c r="M161" s="59" t="s">
        <v>155</v>
      </c>
      <c r="N161" s="59" t="s">
        <v>162</v>
      </c>
      <c r="O161" s="59" t="s">
        <v>171</v>
      </c>
      <c r="P161" s="59" t="s">
        <v>172</v>
      </c>
      <c r="Q161" s="59" t="s">
        <v>56</v>
      </c>
      <c r="R161" s="52"/>
      <c r="S161" s="52" t="s">
        <v>2294</v>
      </c>
      <c r="T161" s="52"/>
      <c r="U161" s="52"/>
      <c r="V161" s="52"/>
      <c r="W161" s="52"/>
      <c r="X161" s="52"/>
    </row>
    <row r="162" spans="1:24" x14ac:dyDescent="0.3">
      <c r="A162" s="57">
        <v>24031</v>
      </c>
      <c r="B162" s="57" t="s">
        <v>14</v>
      </c>
      <c r="C162" s="50">
        <v>10.360622493564399</v>
      </c>
      <c r="D162" s="50">
        <v>10.3606224935524</v>
      </c>
      <c r="E162" s="50">
        <v>1.04075239325736E-2</v>
      </c>
      <c r="F162" s="50">
        <v>1.0045268939246062E-3</v>
      </c>
      <c r="G162" s="50">
        <v>10.360622493564399</v>
      </c>
      <c r="H162" s="50">
        <v>1.0407523932585655E-2</v>
      </c>
      <c r="I162" s="50">
        <v>10.360622493564399</v>
      </c>
      <c r="J162" s="50">
        <v>1.0407523932585655E-2</v>
      </c>
      <c r="K162" s="58" t="s">
        <v>170</v>
      </c>
      <c r="L162" s="59" t="s">
        <v>164</v>
      </c>
      <c r="M162" s="59" t="s">
        <v>155</v>
      </c>
      <c r="N162" s="59" t="s">
        <v>162</v>
      </c>
      <c r="O162" s="59" t="s">
        <v>171</v>
      </c>
      <c r="P162" s="59" t="s">
        <v>172</v>
      </c>
      <c r="Q162" s="59" t="s">
        <v>56</v>
      </c>
      <c r="R162" s="52"/>
      <c r="S162" s="52" t="s">
        <v>2295</v>
      </c>
      <c r="T162" s="52"/>
      <c r="U162" s="52"/>
      <c r="V162" s="52"/>
      <c r="W162" s="52"/>
      <c r="X162" s="52"/>
    </row>
    <row r="163" spans="1:24" x14ac:dyDescent="0.3">
      <c r="A163" s="57">
        <v>24033</v>
      </c>
      <c r="B163" s="57" t="s">
        <v>14</v>
      </c>
      <c r="C163" s="50">
        <v>10.7227415284644</v>
      </c>
      <c r="D163" s="50">
        <v>10.7227415284519</v>
      </c>
      <c r="E163" s="50">
        <v>1.07712822419322E-2</v>
      </c>
      <c r="F163" s="50">
        <v>1.0045268939246088E-3</v>
      </c>
      <c r="G163" s="50">
        <v>10.7227415284644</v>
      </c>
      <c r="H163" s="50">
        <v>1.0771282241944756E-2</v>
      </c>
      <c r="I163" s="50">
        <v>10.7227415284644</v>
      </c>
      <c r="J163" s="50">
        <v>1.0771282241944756E-2</v>
      </c>
      <c r="K163" s="58" t="s">
        <v>170</v>
      </c>
      <c r="L163" s="59" t="s">
        <v>164</v>
      </c>
      <c r="M163" s="59" t="s">
        <v>155</v>
      </c>
      <c r="N163" s="59" t="s">
        <v>162</v>
      </c>
      <c r="O163" s="59" t="s">
        <v>171</v>
      </c>
      <c r="P163" s="59" t="s">
        <v>172</v>
      </c>
      <c r="Q163" s="59" t="s">
        <v>56</v>
      </c>
      <c r="R163" s="52"/>
      <c r="S163" s="52" t="s">
        <v>2296</v>
      </c>
      <c r="T163" s="52"/>
      <c r="U163" s="52"/>
      <c r="V163" s="52"/>
      <c r="W163" s="52"/>
      <c r="X163" s="52"/>
    </row>
    <row r="164" spans="1:24" x14ac:dyDescent="0.3">
      <c r="A164" s="57">
        <v>24009</v>
      </c>
      <c r="B164" s="57" t="s">
        <v>16</v>
      </c>
      <c r="C164" s="50">
        <v>7.6238153043612797</v>
      </c>
      <c r="D164" s="50">
        <v>7.6238153043524504</v>
      </c>
      <c r="E164" s="50">
        <v>7.6583275075360301E-3</v>
      </c>
      <c r="F164" s="50">
        <v>1.0045268939246044E-3</v>
      </c>
      <c r="G164" s="50">
        <v>7.6238153043612797</v>
      </c>
      <c r="H164" s="50">
        <v>7.6583275075448988E-3</v>
      </c>
      <c r="I164" s="50">
        <v>7.6238153043612797</v>
      </c>
      <c r="J164" s="50">
        <v>7.6583275075448988E-3</v>
      </c>
      <c r="K164" s="58" t="s">
        <v>170</v>
      </c>
      <c r="L164" s="59" t="s">
        <v>164</v>
      </c>
      <c r="M164" s="59" t="s">
        <v>155</v>
      </c>
      <c r="N164" s="59" t="s">
        <v>162</v>
      </c>
      <c r="O164" s="59" t="s">
        <v>171</v>
      </c>
      <c r="P164" s="59" t="s">
        <v>172</v>
      </c>
      <c r="Q164" s="59" t="s">
        <v>56</v>
      </c>
      <c r="R164" s="52"/>
      <c r="S164" s="52" t="s">
        <v>2297</v>
      </c>
      <c r="T164" s="52"/>
      <c r="U164" s="52"/>
      <c r="V164" s="52"/>
      <c r="W164" s="52"/>
      <c r="X164" s="52"/>
    </row>
    <row r="165" spans="1:24" x14ac:dyDescent="0.3">
      <c r="A165" s="57">
        <v>24017</v>
      </c>
      <c r="B165" s="57" t="s">
        <v>16</v>
      </c>
      <c r="C165" s="50">
        <v>21.3018356996139</v>
      </c>
      <c r="D165" s="50">
        <v>21.301835699589098</v>
      </c>
      <c r="E165" s="50">
        <v>2.1398266850200499E-2</v>
      </c>
      <c r="F165" s="50">
        <v>1.0045268939246049E-3</v>
      </c>
      <c r="G165" s="50">
        <v>21.3018356996139</v>
      </c>
      <c r="H165" s="50">
        <v>2.1398266850225413E-2</v>
      </c>
      <c r="I165" s="50">
        <v>21.3018356996139</v>
      </c>
      <c r="J165" s="50">
        <v>2.1398266850225413E-2</v>
      </c>
      <c r="K165" s="58" t="s">
        <v>170</v>
      </c>
      <c r="L165" s="59" t="s">
        <v>164</v>
      </c>
      <c r="M165" s="59" t="s">
        <v>155</v>
      </c>
      <c r="N165" s="59" t="s">
        <v>162</v>
      </c>
      <c r="O165" s="59" t="s">
        <v>171</v>
      </c>
      <c r="P165" s="59" t="s">
        <v>172</v>
      </c>
      <c r="Q165" s="59" t="s">
        <v>56</v>
      </c>
      <c r="R165" s="52"/>
      <c r="S165" s="52" t="s">
        <v>2298</v>
      </c>
      <c r="T165" s="52"/>
      <c r="U165" s="52"/>
      <c r="V165" s="52"/>
      <c r="W165" s="52"/>
      <c r="X165" s="52"/>
    </row>
    <row r="166" spans="1:24" x14ac:dyDescent="0.3">
      <c r="A166" s="57">
        <v>24021</v>
      </c>
      <c r="B166" s="57" t="s">
        <v>16</v>
      </c>
      <c r="C166" s="50">
        <v>27.773403733036702</v>
      </c>
      <c r="D166" s="50">
        <v>27.773403733004599</v>
      </c>
      <c r="E166" s="50">
        <v>2.7899130985629E-2</v>
      </c>
      <c r="F166" s="50">
        <v>1.0045268939245999E-3</v>
      </c>
      <c r="G166" s="50">
        <v>27.773403733036702</v>
      </c>
      <c r="H166" s="50">
        <v>2.7899130985661245E-2</v>
      </c>
      <c r="I166" s="50">
        <v>27.773403733036702</v>
      </c>
      <c r="J166" s="50">
        <v>2.7899130985661245E-2</v>
      </c>
      <c r="K166" s="58" t="s">
        <v>170</v>
      </c>
      <c r="L166" s="59" t="s">
        <v>164</v>
      </c>
      <c r="M166" s="59" t="s">
        <v>155</v>
      </c>
      <c r="N166" s="59" t="s">
        <v>162</v>
      </c>
      <c r="O166" s="59" t="s">
        <v>171</v>
      </c>
      <c r="P166" s="59" t="s">
        <v>172</v>
      </c>
      <c r="Q166" s="59" t="s">
        <v>56</v>
      </c>
      <c r="R166" s="52"/>
      <c r="S166" s="52" t="s">
        <v>2299</v>
      </c>
      <c r="T166" s="52"/>
      <c r="U166" s="52"/>
      <c r="V166" s="52"/>
      <c r="W166" s="52"/>
      <c r="X166" s="52"/>
    </row>
    <row r="167" spans="1:24" x14ac:dyDescent="0.3">
      <c r="A167" s="57">
        <v>24031</v>
      </c>
      <c r="B167" s="57" t="s">
        <v>16</v>
      </c>
      <c r="C167" s="50">
        <v>75.313741413877096</v>
      </c>
      <c r="D167" s="50">
        <v>75.3137414137897</v>
      </c>
      <c r="E167" s="50">
        <v>7.5654678732234998E-2</v>
      </c>
      <c r="F167" s="50">
        <v>1.0045268939246042E-3</v>
      </c>
      <c r="G167" s="50">
        <v>75.313741413877096</v>
      </c>
      <c r="H167" s="50">
        <v>7.5654678732322789E-2</v>
      </c>
      <c r="I167" s="50">
        <v>75.313741413877096</v>
      </c>
      <c r="J167" s="50">
        <v>7.5654678732322789E-2</v>
      </c>
      <c r="K167" s="58" t="s">
        <v>170</v>
      </c>
      <c r="L167" s="59" t="s">
        <v>164</v>
      </c>
      <c r="M167" s="59" t="s">
        <v>155</v>
      </c>
      <c r="N167" s="59" t="s">
        <v>162</v>
      </c>
      <c r="O167" s="59" t="s">
        <v>171</v>
      </c>
      <c r="P167" s="59" t="s">
        <v>172</v>
      </c>
      <c r="Q167" s="59" t="s">
        <v>56</v>
      </c>
      <c r="R167" s="52"/>
      <c r="S167" s="52" t="s">
        <v>2300</v>
      </c>
      <c r="T167" s="52"/>
      <c r="U167" s="52"/>
      <c r="V167" s="52"/>
      <c r="W167" s="52"/>
      <c r="X167" s="52"/>
    </row>
    <row r="168" spans="1:24" x14ac:dyDescent="0.3">
      <c r="A168" s="57">
        <v>24033</v>
      </c>
      <c r="B168" s="57" t="s">
        <v>16</v>
      </c>
      <c r="C168" s="50">
        <v>77.946111115704397</v>
      </c>
      <c r="D168" s="50">
        <v>77.946111115613704</v>
      </c>
      <c r="E168" s="50">
        <v>7.8298964892469902E-2</v>
      </c>
      <c r="F168" s="50">
        <v>1.0045268939246094E-3</v>
      </c>
      <c r="G168" s="50">
        <v>77.946111115704397</v>
      </c>
      <c r="H168" s="50">
        <v>7.829896489256101E-2</v>
      </c>
      <c r="I168" s="50">
        <v>77.946111115704397</v>
      </c>
      <c r="J168" s="50">
        <v>7.829896489256101E-2</v>
      </c>
      <c r="K168" s="58" t="s">
        <v>170</v>
      </c>
      <c r="L168" s="59" t="s">
        <v>164</v>
      </c>
      <c r="M168" s="59" t="s">
        <v>155</v>
      </c>
      <c r="N168" s="59" t="s">
        <v>162</v>
      </c>
      <c r="O168" s="59" t="s">
        <v>171</v>
      </c>
      <c r="P168" s="59" t="s">
        <v>172</v>
      </c>
      <c r="Q168" s="59" t="s">
        <v>56</v>
      </c>
      <c r="R168" s="52"/>
      <c r="S168" s="52" t="s">
        <v>2301</v>
      </c>
      <c r="T168" s="52"/>
      <c r="U168" s="52"/>
      <c r="V168" s="52"/>
      <c r="W168" s="52"/>
      <c r="X168" s="52"/>
    </row>
    <row r="169" spans="1:24" x14ac:dyDescent="0.3">
      <c r="A169" s="57">
        <v>24009</v>
      </c>
      <c r="B169" s="57" t="s">
        <v>14</v>
      </c>
      <c r="C169" s="50">
        <v>0.69190943349993095</v>
      </c>
      <c r="D169" s="50">
        <v>0.69190943349912803</v>
      </c>
      <c r="E169" s="50">
        <v>6.9504163411001198E-4</v>
      </c>
      <c r="F169" s="50">
        <v>1.0045268939246049E-3</v>
      </c>
      <c r="G169" s="50">
        <v>0.69190943349993095</v>
      </c>
      <c r="H169" s="50">
        <v>6.9504163411081862E-4</v>
      </c>
      <c r="I169" s="50">
        <v>0.69190943349993095</v>
      </c>
      <c r="J169" s="50">
        <v>6.9504163411081862E-4</v>
      </c>
      <c r="K169" s="58" t="s">
        <v>177</v>
      </c>
      <c r="L169" s="59" t="s">
        <v>164</v>
      </c>
      <c r="M169" s="59" t="s">
        <v>155</v>
      </c>
      <c r="N169" s="59" t="s">
        <v>162</v>
      </c>
      <c r="O169" s="59" t="s">
        <v>171</v>
      </c>
      <c r="P169" s="59" t="s">
        <v>178</v>
      </c>
      <c r="Q169" s="59" t="s">
        <v>56</v>
      </c>
      <c r="R169" s="52"/>
      <c r="S169" s="52" t="s">
        <v>2302</v>
      </c>
      <c r="T169" s="52"/>
      <c r="U169" s="52"/>
      <c r="V169" s="52"/>
      <c r="W169" s="52"/>
      <c r="X169" s="52"/>
    </row>
    <row r="170" spans="1:24" x14ac:dyDescent="0.3">
      <c r="A170" s="57">
        <v>24017</v>
      </c>
      <c r="B170" s="57" t="s">
        <v>14</v>
      </c>
      <c r="C170" s="50">
        <v>1.2899905426317899</v>
      </c>
      <c r="D170" s="50">
        <v>1.28999054263029</v>
      </c>
      <c r="E170" s="50">
        <v>1.29583019298052E-3</v>
      </c>
      <c r="F170" s="50">
        <v>1.0045268939246042E-3</v>
      </c>
      <c r="G170" s="50">
        <v>1.2899905426317899</v>
      </c>
      <c r="H170" s="50">
        <v>1.2958301929820266E-3</v>
      </c>
      <c r="I170" s="50">
        <v>1.2899905426317899</v>
      </c>
      <c r="J170" s="50">
        <v>1.2958301929820266E-3</v>
      </c>
      <c r="K170" s="58" t="s">
        <v>177</v>
      </c>
      <c r="L170" s="59" t="s">
        <v>164</v>
      </c>
      <c r="M170" s="59" t="s">
        <v>155</v>
      </c>
      <c r="N170" s="59" t="s">
        <v>162</v>
      </c>
      <c r="O170" s="59" t="s">
        <v>171</v>
      </c>
      <c r="P170" s="59" t="s">
        <v>178</v>
      </c>
      <c r="Q170" s="59" t="s">
        <v>56</v>
      </c>
      <c r="R170" s="52"/>
      <c r="S170" s="52" t="s">
        <v>2303</v>
      </c>
      <c r="T170" s="52"/>
      <c r="U170" s="52"/>
      <c r="V170" s="52"/>
      <c r="W170" s="52"/>
      <c r="X170" s="52"/>
    </row>
    <row r="171" spans="1:24" x14ac:dyDescent="0.3">
      <c r="A171" s="57">
        <v>24021</v>
      </c>
      <c r="B171" s="57" t="s">
        <v>14</v>
      </c>
      <c r="C171" s="50">
        <v>1.3376191517875899</v>
      </c>
      <c r="D171" s="50">
        <v>1.3376191517860301</v>
      </c>
      <c r="E171" s="50">
        <v>1.3436744117976799E-3</v>
      </c>
      <c r="F171" s="50">
        <v>1.0045268939246007E-3</v>
      </c>
      <c r="G171" s="50">
        <v>1.3376191517875899</v>
      </c>
      <c r="H171" s="50">
        <v>1.3436744117992468E-3</v>
      </c>
      <c r="I171" s="50">
        <v>1.3376191517875899</v>
      </c>
      <c r="J171" s="50">
        <v>1.3436744117992468E-3</v>
      </c>
      <c r="K171" s="58" t="s">
        <v>177</v>
      </c>
      <c r="L171" s="59" t="s">
        <v>164</v>
      </c>
      <c r="M171" s="59" t="s">
        <v>155</v>
      </c>
      <c r="N171" s="59" t="s">
        <v>162</v>
      </c>
      <c r="O171" s="59" t="s">
        <v>171</v>
      </c>
      <c r="P171" s="59" t="s">
        <v>178</v>
      </c>
      <c r="Q171" s="59" t="s">
        <v>56</v>
      </c>
      <c r="R171" s="52"/>
      <c r="S171" s="52" t="s">
        <v>2304</v>
      </c>
      <c r="T171" s="52"/>
      <c r="U171" s="52"/>
      <c r="V171" s="52"/>
      <c r="W171" s="52"/>
      <c r="X171" s="52"/>
    </row>
    <row r="172" spans="1:24" x14ac:dyDescent="0.3">
      <c r="A172" s="57">
        <v>24031</v>
      </c>
      <c r="B172" s="57" t="s">
        <v>14</v>
      </c>
      <c r="C172" s="50">
        <v>3.3617735121507399</v>
      </c>
      <c r="D172" s="50">
        <v>3.36177351214682</v>
      </c>
      <c r="E172" s="50">
        <v>3.3769919042348699E-3</v>
      </c>
      <c r="F172" s="50">
        <v>1.0045268939246094E-3</v>
      </c>
      <c r="G172" s="50">
        <v>3.3617735121507399</v>
      </c>
      <c r="H172" s="50">
        <v>3.3769919042388082E-3</v>
      </c>
      <c r="I172" s="50">
        <v>3.3617735121507399</v>
      </c>
      <c r="J172" s="50">
        <v>3.3769919042388082E-3</v>
      </c>
      <c r="K172" s="58" t="s">
        <v>177</v>
      </c>
      <c r="L172" s="59" t="s">
        <v>164</v>
      </c>
      <c r="M172" s="59" t="s">
        <v>155</v>
      </c>
      <c r="N172" s="59" t="s">
        <v>162</v>
      </c>
      <c r="O172" s="59" t="s">
        <v>171</v>
      </c>
      <c r="P172" s="59" t="s">
        <v>178</v>
      </c>
      <c r="Q172" s="59" t="s">
        <v>56</v>
      </c>
      <c r="R172" s="52"/>
      <c r="S172" s="52" t="s">
        <v>2305</v>
      </c>
      <c r="T172" s="52"/>
      <c r="U172" s="52"/>
      <c r="V172" s="52"/>
      <c r="W172" s="52"/>
      <c r="X172" s="52"/>
    </row>
    <row r="173" spans="1:24" x14ac:dyDescent="0.3">
      <c r="A173" s="57">
        <v>24033</v>
      </c>
      <c r="B173" s="57" t="s">
        <v>14</v>
      </c>
      <c r="C173" s="50">
        <v>3.5321457518217199</v>
      </c>
      <c r="D173" s="50">
        <v>3.5321457518176098</v>
      </c>
      <c r="E173" s="50">
        <v>3.5481354009623302E-3</v>
      </c>
      <c r="F173" s="50">
        <v>1.0045268939246044E-3</v>
      </c>
      <c r="G173" s="50">
        <v>3.5321457518217199</v>
      </c>
      <c r="H173" s="50">
        <v>3.5481354009664588E-3</v>
      </c>
      <c r="I173" s="50">
        <v>3.5321457518217199</v>
      </c>
      <c r="J173" s="50">
        <v>3.5481354009664588E-3</v>
      </c>
      <c r="K173" s="58" t="s">
        <v>177</v>
      </c>
      <c r="L173" s="59" t="s">
        <v>164</v>
      </c>
      <c r="M173" s="59" t="s">
        <v>155</v>
      </c>
      <c r="N173" s="59" t="s">
        <v>162</v>
      </c>
      <c r="O173" s="59" t="s">
        <v>171</v>
      </c>
      <c r="P173" s="59" t="s">
        <v>178</v>
      </c>
      <c r="Q173" s="59" t="s">
        <v>56</v>
      </c>
      <c r="R173" s="52"/>
      <c r="S173" s="52" t="s">
        <v>2306</v>
      </c>
      <c r="T173" s="52"/>
      <c r="U173" s="52"/>
      <c r="V173" s="52"/>
      <c r="W173" s="52"/>
      <c r="X173" s="52"/>
    </row>
    <row r="174" spans="1:24" x14ac:dyDescent="0.3">
      <c r="A174" s="57">
        <v>24009</v>
      </c>
      <c r="B174" s="57" t="s">
        <v>16</v>
      </c>
      <c r="C174" s="50">
        <v>13.0968598729636</v>
      </c>
      <c r="D174" s="50">
        <v>13.0968598729484</v>
      </c>
      <c r="E174" s="50">
        <v>1.31561479683386E-2</v>
      </c>
      <c r="F174" s="50">
        <v>1.004526893924601E-3</v>
      </c>
      <c r="G174" s="50">
        <v>13.0968598729636</v>
      </c>
      <c r="H174" s="50">
        <v>1.3156147968353869E-2</v>
      </c>
      <c r="I174" s="50">
        <v>13.0968598729636</v>
      </c>
      <c r="J174" s="50">
        <v>1.3156147968353869E-2</v>
      </c>
      <c r="K174" s="58" t="s">
        <v>177</v>
      </c>
      <c r="L174" s="59" t="s">
        <v>164</v>
      </c>
      <c r="M174" s="59" t="s">
        <v>155</v>
      </c>
      <c r="N174" s="59" t="s">
        <v>162</v>
      </c>
      <c r="O174" s="59" t="s">
        <v>171</v>
      </c>
      <c r="P174" s="59" t="s">
        <v>178</v>
      </c>
      <c r="Q174" s="59" t="s">
        <v>56</v>
      </c>
      <c r="R174" s="52"/>
      <c r="S174" s="52" t="s">
        <v>2307</v>
      </c>
      <c r="T174" s="52"/>
      <c r="U174" s="52"/>
      <c r="V174" s="52"/>
      <c r="W174" s="52"/>
      <c r="X174" s="52"/>
    </row>
    <row r="175" spans="1:24" x14ac:dyDescent="0.3">
      <c r="A175" s="57">
        <v>24017</v>
      </c>
      <c r="B175" s="57" t="s">
        <v>16</v>
      </c>
      <c r="C175" s="50">
        <v>24.4176698481198</v>
      </c>
      <c r="D175" s="50">
        <v>24.417669848091499</v>
      </c>
      <c r="E175" s="50">
        <v>2.4528206049379799E-2</v>
      </c>
      <c r="F175" s="50">
        <v>1.0045268939246036E-3</v>
      </c>
      <c r="G175" s="50">
        <v>24.4176698481198</v>
      </c>
      <c r="H175" s="50">
        <v>2.4528206049408228E-2</v>
      </c>
      <c r="I175" s="50">
        <v>24.4176698481198</v>
      </c>
      <c r="J175" s="50">
        <v>2.4528206049408228E-2</v>
      </c>
      <c r="K175" s="58" t="s">
        <v>177</v>
      </c>
      <c r="L175" s="59" t="s">
        <v>164</v>
      </c>
      <c r="M175" s="59" t="s">
        <v>155</v>
      </c>
      <c r="N175" s="59" t="s">
        <v>162</v>
      </c>
      <c r="O175" s="59" t="s">
        <v>171</v>
      </c>
      <c r="P175" s="59" t="s">
        <v>178</v>
      </c>
      <c r="Q175" s="59" t="s">
        <v>56</v>
      </c>
      <c r="R175" s="52"/>
      <c r="S175" s="52" t="s">
        <v>2308</v>
      </c>
      <c r="T175" s="52"/>
      <c r="U175" s="52"/>
      <c r="V175" s="52"/>
      <c r="W175" s="52"/>
      <c r="X175" s="52"/>
    </row>
    <row r="176" spans="1:24" x14ac:dyDescent="0.3">
      <c r="A176" s="57">
        <v>24021</v>
      </c>
      <c r="B176" s="57" t="s">
        <v>16</v>
      </c>
      <c r="C176" s="50">
        <v>25.3192177480054</v>
      </c>
      <c r="D176" s="50">
        <v>25.319217747976101</v>
      </c>
      <c r="E176" s="50">
        <v>2.54338351609751E-2</v>
      </c>
      <c r="F176" s="50">
        <v>1.0045268939246025E-3</v>
      </c>
      <c r="G176" s="50">
        <v>25.3192177480054</v>
      </c>
      <c r="H176" s="50">
        <v>2.5433835161004531E-2</v>
      </c>
      <c r="I176" s="50">
        <v>25.3192177480054</v>
      </c>
      <c r="J176" s="50">
        <v>2.5433835161004531E-2</v>
      </c>
      <c r="K176" s="58" t="s">
        <v>177</v>
      </c>
      <c r="L176" s="59" t="s">
        <v>164</v>
      </c>
      <c r="M176" s="59" t="s">
        <v>155</v>
      </c>
      <c r="N176" s="59" t="s">
        <v>162</v>
      </c>
      <c r="O176" s="59" t="s">
        <v>171</v>
      </c>
      <c r="P176" s="59" t="s">
        <v>178</v>
      </c>
      <c r="Q176" s="59" t="s">
        <v>56</v>
      </c>
      <c r="R176" s="52"/>
      <c r="S176" s="52" t="s">
        <v>2309</v>
      </c>
      <c r="T176" s="52"/>
      <c r="U176" s="52"/>
      <c r="V176" s="52"/>
      <c r="W176" s="52"/>
      <c r="X176" s="52"/>
    </row>
    <row r="177" spans="1:24" x14ac:dyDescent="0.3">
      <c r="A177" s="57">
        <v>24031</v>
      </c>
      <c r="B177" s="57" t="s">
        <v>16</v>
      </c>
      <c r="C177" s="50">
        <v>63.633567822121897</v>
      </c>
      <c r="D177" s="50">
        <v>63.633567822048299</v>
      </c>
      <c r="E177" s="50">
        <v>6.3921630233622601E-2</v>
      </c>
      <c r="F177" s="50">
        <v>1.0045268939246007E-3</v>
      </c>
      <c r="G177" s="50">
        <v>63.633567822121897</v>
      </c>
      <c r="H177" s="50">
        <v>6.3921630233696528E-2</v>
      </c>
      <c r="I177" s="50">
        <v>63.633567822121897</v>
      </c>
      <c r="J177" s="50">
        <v>6.3921630233696528E-2</v>
      </c>
      <c r="K177" s="58" t="s">
        <v>177</v>
      </c>
      <c r="L177" s="59" t="s">
        <v>164</v>
      </c>
      <c r="M177" s="59" t="s">
        <v>155</v>
      </c>
      <c r="N177" s="59" t="s">
        <v>162</v>
      </c>
      <c r="O177" s="59" t="s">
        <v>171</v>
      </c>
      <c r="P177" s="59" t="s">
        <v>178</v>
      </c>
      <c r="Q177" s="59" t="s">
        <v>56</v>
      </c>
      <c r="R177" s="52"/>
      <c r="S177" s="52" t="s">
        <v>2310</v>
      </c>
      <c r="T177" s="52"/>
      <c r="U177" s="52"/>
      <c r="V177" s="52"/>
      <c r="W177" s="52"/>
      <c r="X177" s="52"/>
    </row>
    <row r="178" spans="1:24" x14ac:dyDescent="0.3">
      <c r="A178" s="57">
        <v>24033</v>
      </c>
      <c r="B178" s="57" t="s">
        <v>16</v>
      </c>
      <c r="C178" s="50">
        <v>66.858477299616396</v>
      </c>
      <c r="D178" s="50">
        <v>66.858477299539004</v>
      </c>
      <c r="E178" s="50">
        <v>6.7161138534234499E-2</v>
      </c>
      <c r="F178" s="50">
        <v>1.0045268939246031E-3</v>
      </c>
      <c r="G178" s="50">
        <v>66.858477299616396</v>
      </c>
      <c r="H178" s="50">
        <v>6.7161138534312242E-2</v>
      </c>
      <c r="I178" s="50">
        <v>66.858477299616396</v>
      </c>
      <c r="J178" s="50">
        <v>6.7161138534312242E-2</v>
      </c>
      <c r="K178" s="58" t="s">
        <v>177</v>
      </c>
      <c r="L178" s="59" t="s">
        <v>164</v>
      </c>
      <c r="M178" s="59" t="s">
        <v>155</v>
      </c>
      <c r="N178" s="59" t="s">
        <v>162</v>
      </c>
      <c r="O178" s="59" t="s">
        <v>171</v>
      </c>
      <c r="P178" s="59" t="s">
        <v>178</v>
      </c>
      <c r="Q178" s="59" t="s">
        <v>56</v>
      </c>
      <c r="R178" s="52"/>
      <c r="S178" s="52" t="s">
        <v>2311</v>
      </c>
      <c r="T178" s="52"/>
      <c r="U178" s="52"/>
      <c r="V178" s="52"/>
      <c r="W178" s="52"/>
      <c r="X178" s="52"/>
    </row>
    <row r="179" spans="1:24" x14ac:dyDescent="0.3">
      <c r="A179" s="57">
        <v>24009</v>
      </c>
      <c r="B179" s="57" t="s">
        <v>14</v>
      </c>
      <c r="C179" s="50">
        <v>0.55126476875611197</v>
      </c>
      <c r="D179" s="50">
        <v>0.55126476875547603</v>
      </c>
      <c r="E179" s="50">
        <v>5.5376028588800005E-4</v>
      </c>
      <c r="F179" s="50">
        <v>1.0045268939245979E-3</v>
      </c>
      <c r="G179" s="50">
        <v>0.55126476875611197</v>
      </c>
      <c r="H179" s="50">
        <v>5.5376028588863886E-4</v>
      </c>
      <c r="I179" s="50">
        <v>0.55126476875611197</v>
      </c>
      <c r="J179" s="50">
        <v>5.5376028588863886E-4</v>
      </c>
      <c r="K179" s="58" t="s">
        <v>175</v>
      </c>
      <c r="L179" s="59" t="s">
        <v>164</v>
      </c>
      <c r="M179" s="59" t="s">
        <v>155</v>
      </c>
      <c r="N179" s="59" t="s">
        <v>162</v>
      </c>
      <c r="O179" s="59" t="s">
        <v>171</v>
      </c>
      <c r="P179" s="59" t="s">
        <v>176</v>
      </c>
      <c r="Q179" s="59" t="s">
        <v>56</v>
      </c>
      <c r="R179" s="52"/>
      <c r="S179" s="52" t="s">
        <v>2312</v>
      </c>
      <c r="T179" s="52"/>
      <c r="U179" s="52"/>
      <c r="V179" s="52"/>
      <c r="W179" s="52"/>
      <c r="X179" s="52"/>
    </row>
    <row r="180" spans="1:24" x14ac:dyDescent="0.3">
      <c r="A180" s="57">
        <v>24017</v>
      </c>
      <c r="B180" s="57" t="s">
        <v>14</v>
      </c>
      <c r="C180" s="50">
        <v>1.02777370142521</v>
      </c>
      <c r="D180" s="50">
        <v>1.02777370142401</v>
      </c>
      <c r="E180" s="50">
        <v>1.0324263239488601E-3</v>
      </c>
      <c r="F180" s="50">
        <v>1.0045268939246098E-3</v>
      </c>
      <c r="G180" s="50">
        <v>1.02777370142521</v>
      </c>
      <c r="H180" s="50">
        <v>1.0324263239500655E-3</v>
      </c>
      <c r="I180" s="50">
        <v>1.02777370142521</v>
      </c>
      <c r="J180" s="50">
        <v>1.0324263239500655E-3</v>
      </c>
      <c r="K180" s="58" t="s">
        <v>175</v>
      </c>
      <c r="L180" s="59" t="s">
        <v>164</v>
      </c>
      <c r="M180" s="59" t="s">
        <v>155</v>
      </c>
      <c r="N180" s="59" t="s">
        <v>162</v>
      </c>
      <c r="O180" s="59" t="s">
        <v>171</v>
      </c>
      <c r="P180" s="59" t="s">
        <v>176</v>
      </c>
      <c r="Q180" s="59" t="s">
        <v>56</v>
      </c>
      <c r="R180" s="52"/>
      <c r="S180" s="52" t="s">
        <v>2313</v>
      </c>
      <c r="T180" s="52"/>
      <c r="U180" s="52"/>
      <c r="V180" s="52"/>
      <c r="W180" s="52"/>
      <c r="X180" s="52"/>
    </row>
    <row r="181" spans="1:24" x14ac:dyDescent="0.3">
      <c r="A181" s="57">
        <v>24021</v>
      </c>
      <c r="B181" s="57" t="s">
        <v>14</v>
      </c>
      <c r="C181" s="50">
        <v>1.06572089424002</v>
      </c>
      <c r="D181" s="50">
        <v>1.0657208942387899</v>
      </c>
      <c r="E181" s="50">
        <v>1.07054529968024E-3</v>
      </c>
      <c r="F181" s="50">
        <v>1.0045268939246012E-3</v>
      </c>
      <c r="G181" s="50">
        <v>1.06572089424002</v>
      </c>
      <c r="H181" s="50">
        <v>1.0705452996814756E-3</v>
      </c>
      <c r="I181" s="50">
        <v>1.06572089424002</v>
      </c>
      <c r="J181" s="50">
        <v>1.0705452996814756E-3</v>
      </c>
      <c r="K181" s="58" t="s">
        <v>175</v>
      </c>
      <c r="L181" s="59" t="s">
        <v>164</v>
      </c>
      <c r="M181" s="59" t="s">
        <v>155</v>
      </c>
      <c r="N181" s="59" t="s">
        <v>162</v>
      </c>
      <c r="O181" s="59" t="s">
        <v>171</v>
      </c>
      <c r="P181" s="59" t="s">
        <v>176</v>
      </c>
      <c r="Q181" s="59" t="s">
        <v>56</v>
      </c>
      <c r="R181" s="52"/>
      <c r="S181" s="52" t="s">
        <v>2314</v>
      </c>
      <c r="T181" s="52"/>
      <c r="U181" s="52"/>
      <c r="V181" s="52"/>
      <c r="W181" s="52"/>
      <c r="X181" s="52"/>
    </row>
    <row r="182" spans="1:24" x14ac:dyDescent="0.3">
      <c r="A182" s="57">
        <v>24031</v>
      </c>
      <c r="B182" s="57" t="s">
        <v>14</v>
      </c>
      <c r="C182" s="50">
        <v>2.67842442318338</v>
      </c>
      <c r="D182" s="50">
        <v>2.6784244231802599</v>
      </c>
      <c r="E182" s="50">
        <v>2.6905493664290802E-3</v>
      </c>
      <c r="F182" s="50">
        <v>1.0045268939246094E-3</v>
      </c>
      <c r="G182" s="50">
        <v>2.67842442318338</v>
      </c>
      <c r="H182" s="50">
        <v>2.6905493664322144E-3</v>
      </c>
      <c r="I182" s="50">
        <v>2.67842442318338</v>
      </c>
      <c r="J182" s="50">
        <v>2.6905493664322144E-3</v>
      </c>
      <c r="K182" s="58" t="s">
        <v>175</v>
      </c>
      <c r="L182" s="59" t="s">
        <v>164</v>
      </c>
      <c r="M182" s="59" t="s">
        <v>155</v>
      </c>
      <c r="N182" s="59" t="s">
        <v>162</v>
      </c>
      <c r="O182" s="59" t="s">
        <v>171</v>
      </c>
      <c r="P182" s="59" t="s">
        <v>176</v>
      </c>
      <c r="Q182" s="59" t="s">
        <v>56</v>
      </c>
      <c r="R182" s="52"/>
      <c r="S182" s="52" t="s">
        <v>2315</v>
      </c>
      <c r="T182" s="52"/>
      <c r="U182" s="52"/>
      <c r="V182" s="52"/>
      <c r="W182" s="52"/>
      <c r="X182" s="52"/>
    </row>
    <row r="183" spans="1:24" x14ac:dyDescent="0.3">
      <c r="A183" s="57">
        <v>24033</v>
      </c>
      <c r="B183" s="57" t="s">
        <v>14</v>
      </c>
      <c r="C183" s="50">
        <v>2.8141657809331702</v>
      </c>
      <c r="D183" s="50">
        <v>2.8141657809299101</v>
      </c>
      <c r="E183" s="50">
        <v>2.8269052109064301E-3</v>
      </c>
      <c r="F183" s="50">
        <v>1.004526893924604E-3</v>
      </c>
      <c r="G183" s="50">
        <v>2.8141657809331702</v>
      </c>
      <c r="H183" s="50">
        <v>2.8269052109097048E-3</v>
      </c>
      <c r="I183" s="50">
        <v>2.8141657809331702</v>
      </c>
      <c r="J183" s="50">
        <v>2.8269052109097048E-3</v>
      </c>
      <c r="K183" s="58" t="s">
        <v>175</v>
      </c>
      <c r="L183" s="59" t="s">
        <v>164</v>
      </c>
      <c r="M183" s="59" t="s">
        <v>155</v>
      </c>
      <c r="N183" s="59" t="s">
        <v>162</v>
      </c>
      <c r="O183" s="59" t="s">
        <v>171</v>
      </c>
      <c r="P183" s="59" t="s">
        <v>176</v>
      </c>
      <c r="Q183" s="59" t="s">
        <v>56</v>
      </c>
      <c r="R183" s="52"/>
      <c r="S183" s="52" t="s">
        <v>2316</v>
      </c>
      <c r="T183" s="52"/>
      <c r="U183" s="52"/>
      <c r="V183" s="52"/>
      <c r="W183" s="52"/>
      <c r="X183" s="52"/>
    </row>
    <row r="184" spans="1:24" x14ac:dyDescent="0.3">
      <c r="A184" s="57">
        <v>24009</v>
      </c>
      <c r="B184" s="57" t="s">
        <v>16</v>
      </c>
      <c r="C184" s="50">
        <v>3.92188317365297</v>
      </c>
      <c r="D184" s="50">
        <v>3.9218831736484101</v>
      </c>
      <c r="E184" s="50">
        <v>3.9396371227602197E-3</v>
      </c>
      <c r="F184" s="50">
        <v>1.0045268939246075E-3</v>
      </c>
      <c r="G184" s="50">
        <v>3.92188317365297</v>
      </c>
      <c r="H184" s="50">
        <v>3.9396371227648002E-3</v>
      </c>
      <c r="I184" s="50">
        <v>3.92188317365297</v>
      </c>
      <c r="J184" s="50">
        <v>3.9396371227648002E-3</v>
      </c>
      <c r="K184" s="58" t="s">
        <v>175</v>
      </c>
      <c r="L184" s="59" t="s">
        <v>164</v>
      </c>
      <c r="M184" s="59" t="s">
        <v>155</v>
      </c>
      <c r="N184" s="59" t="s">
        <v>162</v>
      </c>
      <c r="O184" s="59" t="s">
        <v>171</v>
      </c>
      <c r="P184" s="59" t="s">
        <v>176</v>
      </c>
      <c r="Q184" s="59" t="s">
        <v>56</v>
      </c>
      <c r="R184" s="52"/>
      <c r="S184" s="52" t="s">
        <v>2317</v>
      </c>
      <c r="T184" s="52"/>
      <c r="U184" s="52"/>
      <c r="V184" s="52"/>
      <c r="W184" s="52"/>
      <c r="X184" s="52"/>
    </row>
    <row r="185" spans="1:24" x14ac:dyDescent="0.3">
      <c r="A185" s="57">
        <v>24017</v>
      </c>
      <c r="B185" s="57" t="s">
        <v>16</v>
      </c>
      <c r="C185" s="50">
        <v>7.31192513744094</v>
      </c>
      <c r="D185" s="50">
        <v>7.3119251374324401</v>
      </c>
      <c r="E185" s="50">
        <v>7.3450254469142598E-3</v>
      </c>
      <c r="F185" s="50">
        <v>1.0045268939246064E-3</v>
      </c>
      <c r="G185" s="50">
        <v>7.31192513744094</v>
      </c>
      <c r="H185" s="50">
        <v>7.3450254469227981E-3</v>
      </c>
      <c r="I185" s="50">
        <v>7.31192513744094</v>
      </c>
      <c r="J185" s="50">
        <v>7.3450254469227981E-3</v>
      </c>
      <c r="K185" s="58" t="s">
        <v>175</v>
      </c>
      <c r="L185" s="59" t="s">
        <v>164</v>
      </c>
      <c r="M185" s="59" t="s">
        <v>155</v>
      </c>
      <c r="N185" s="59" t="s">
        <v>162</v>
      </c>
      <c r="O185" s="59" t="s">
        <v>171</v>
      </c>
      <c r="P185" s="59" t="s">
        <v>176</v>
      </c>
      <c r="Q185" s="59" t="s">
        <v>56</v>
      </c>
      <c r="R185" s="52"/>
      <c r="S185" s="52" t="s">
        <v>2318</v>
      </c>
      <c r="T185" s="52"/>
      <c r="U185" s="52"/>
      <c r="V185" s="52"/>
      <c r="W185" s="52"/>
      <c r="X185" s="52"/>
    </row>
    <row r="186" spans="1:24" x14ac:dyDescent="0.3">
      <c r="A186" s="57">
        <v>24021</v>
      </c>
      <c r="B186" s="57" t="s">
        <v>16</v>
      </c>
      <c r="C186" s="50">
        <v>7.5818954938989496</v>
      </c>
      <c r="D186" s="50">
        <v>7.5818954938901504</v>
      </c>
      <c r="E186" s="50">
        <v>7.6162179305384204E-3</v>
      </c>
      <c r="F186" s="50">
        <v>1.0045268939246036E-3</v>
      </c>
      <c r="G186" s="50">
        <v>7.5818954938989496</v>
      </c>
      <c r="H186" s="50">
        <v>7.6162179305472597E-3</v>
      </c>
      <c r="I186" s="50">
        <v>7.5818954938989496</v>
      </c>
      <c r="J186" s="50">
        <v>7.6162179305472597E-3</v>
      </c>
      <c r="K186" s="58" t="s">
        <v>175</v>
      </c>
      <c r="L186" s="59" t="s">
        <v>164</v>
      </c>
      <c r="M186" s="59" t="s">
        <v>155</v>
      </c>
      <c r="N186" s="59" t="s">
        <v>162</v>
      </c>
      <c r="O186" s="59" t="s">
        <v>171</v>
      </c>
      <c r="P186" s="59" t="s">
        <v>176</v>
      </c>
      <c r="Q186" s="59" t="s">
        <v>56</v>
      </c>
      <c r="R186" s="52"/>
      <c r="S186" s="52" t="s">
        <v>2319</v>
      </c>
      <c r="T186" s="52"/>
      <c r="U186" s="52"/>
      <c r="V186" s="52"/>
      <c r="W186" s="52"/>
      <c r="X186" s="52"/>
    </row>
    <row r="187" spans="1:24" x14ac:dyDescent="0.3">
      <c r="A187" s="57">
        <v>24031</v>
      </c>
      <c r="B187" s="57" t="s">
        <v>16</v>
      </c>
      <c r="C187" s="50">
        <v>19.055215642711001</v>
      </c>
      <c r="D187" s="50">
        <v>19.0552156426888</v>
      </c>
      <c r="E187" s="50">
        <v>1.9141476582613701E-2</v>
      </c>
      <c r="F187" s="50">
        <v>1.0045268939246038E-3</v>
      </c>
      <c r="G187" s="50">
        <v>19.055215642711001</v>
      </c>
      <c r="H187" s="50">
        <v>1.9141476582636003E-2</v>
      </c>
      <c r="I187" s="50">
        <v>19.055215642711001</v>
      </c>
      <c r="J187" s="50">
        <v>1.9141476582636003E-2</v>
      </c>
      <c r="K187" s="58" t="s">
        <v>175</v>
      </c>
      <c r="L187" s="59" t="s">
        <v>164</v>
      </c>
      <c r="M187" s="59" t="s">
        <v>155</v>
      </c>
      <c r="N187" s="59" t="s">
        <v>162</v>
      </c>
      <c r="O187" s="59" t="s">
        <v>171</v>
      </c>
      <c r="P187" s="59" t="s">
        <v>176</v>
      </c>
      <c r="Q187" s="59" t="s">
        <v>56</v>
      </c>
      <c r="R187" s="52"/>
      <c r="S187" s="52" t="s">
        <v>2320</v>
      </c>
      <c r="T187" s="52"/>
      <c r="U187" s="52"/>
      <c r="V187" s="52"/>
      <c r="W187" s="52"/>
      <c r="X187" s="52"/>
    </row>
    <row r="188" spans="1:24" x14ac:dyDescent="0.3">
      <c r="A188" s="57">
        <v>24033</v>
      </c>
      <c r="B188" s="57" t="s">
        <v>16</v>
      </c>
      <c r="C188" s="50">
        <v>20.020922878116</v>
      </c>
      <c r="D188" s="50">
        <v>20.020922878092598</v>
      </c>
      <c r="E188" s="50">
        <v>2.0111555472234598E-2</v>
      </c>
      <c r="F188" s="50">
        <v>1.004526893924614E-3</v>
      </c>
      <c r="G188" s="50">
        <v>20.020922878116</v>
      </c>
      <c r="H188" s="50">
        <v>2.0111555472258107E-2</v>
      </c>
      <c r="I188" s="50">
        <v>20.020922878116</v>
      </c>
      <c r="J188" s="50">
        <v>2.0111555472258107E-2</v>
      </c>
      <c r="K188" s="58" t="s">
        <v>175</v>
      </c>
      <c r="L188" s="59" t="s">
        <v>164</v>
      </c>
      <c r="M188" s="59" t="s">
        <v>155</v>
      </c>
      <c r="N188" s="59" t="s">
        <v>162</v>
      </c>
      <c r="O188" s="59" t="s">
        <v>171</v>
      </c>
      <c r="P188" s="59" t="s">
        <v>176</v>
      </c>
      <c r="Q188" s="59" t="s">
        <v>56</v>
      </c>
      <c r="R188" s="52"/>
      <c r="S188" s="52" t="s">
        <v>2321</v>
      </c>
      <c r="T188" s="52"/>
      <c r="U188" s="52"/>
      <c r="V188" s="52"/>
      <c r="W188" s="52"/>
      <c r="X188" s="52"/>
    </row>
    <row r="189" spans="1:24" x14ac:dyDescent="0.3">
      <c r="A189" s="57">
        <v>24009</v>
      </c>
      <c r="B189" s="57" t="s">
        <v>14</v>
      </c>
      <c r="C189" s="50">
        <v>0.44639319153274098</v>
      </c>
      <c r="D189" s="50">
        <v>0.44639319153222501</v>
      </c>
      <c r="E189" s="50">
        <v>4.4841396615895399E-4</v>
      </c>
      <c r="F189" s="50">
        <v>1.0045268939245977E-3</v>
      </c>
      <c r="G189" s="50">
        <v>0.44639319153274098</v>
      </c>
      <c r="H189" s="50">
        <v>4.4841396615947235E-4</v>
      </c>
      <c r="I189" s="50">
        <v>0.44639319153274098</v>
      </c>
      <c r="J189" s="50">
        <v>4.4841396615947235E-4</v>
      </c>
      <c r="K189" s="58" t="s">
        <v>173</v>
      </c>
      <c r="L189" s="59" t="s">
        <v>164</v>
      </c>
      <c r="M189" s="59" t="s">
        <v>155</v>
      </c>
      <c r="N189" s="59" t="s">
        <v>162</v>
      </c>
      <c r="O189" s="59" t="s">
        <v>171</v>
      </c>
      <c r="P189" s="59" t="s">
        <v>174</v>
      </c>
      <c r="Q189" s="59" t="s">
        <v>56</v>
      </c>
      <c r="R189" s="52"/>
      <c r="S189" s="52" t="s">
        <v>2322</v>
      </c>
      <c r="T189" s="52"/>
      <c r="U189" s="52"/>
      <c r="V189" s="52"/>
      <c r="W189" s="52"/>
      <c r="X189" s="52"/>
    </row>
    <row r="190" spans="1:24" x14ac:dyDescent="0.3">
      <c r="A190" s="57">
        <v>24017</v>
      </c>
      <c r="B190" s="57" t="s">
        <v>14</v>
      </c>
      <c r="C190" s="50">
        <v>0.83225171560754996</v>
      </c>
      <c r="D190" s="50">
        <v>0.83225171560658295</v>
      </c>
      <c r="E190" s="50">
        <v>8.3601923084170699E-4</v>
      </c>
      <c r="F190" s="50">
        <v>1.0045268939246081E-3</v>
      </c>
      <c r="G190" s="50">
        <v>0.83225171560754996</v>
      </c>
      <c r="H190" s="50">
        <v>8.3601923084267843E-4</v>
      </c>
      <c r="I190" s="50">
        <v>0.83225171560754996</v>
      </c>
      <c r="J190" s="50">
        <v>8.3601923084267843E-4</v>
      </c>
      <c r="K190" s="58" t="s">
        <v>173</v>
      </c>
      <c r="L190" s="59" t="s">
        <v>164</v>
      </c>
      <c r="M190" s="59" t="s">
        <v>155</v>
      </c>
      <c r="N190" s="59" t="s">
        <v>162</v>
      </c>
      <c r="O190" s="59" t="s">
        <v>171</v>
      </c>
      <c r="P190" s="59" t="s">
        <v>174</v>
      </c>
      <c r="Q190" s="59" t="s">
        <v>56</v>
      </c>
      <c r="R190" s="52"/>
      <c r="S190" s="52" t="s">
        <v>2323</v>
      </c>
      <c r="T190" s="52"/>
      <c r="U190" s="52"/>
      <c r="V190" s="52"/>
      <c r="W190" s="52"/>
      <c r="X190" s="52"/>
    </row>
    <row r="191" spans="1:24" x14ac:dyDescent="0.3">
      <c r="A191" s="57">
        <v>24021</v>
      </c>
      <c r="B191" s="57" t="s">
        <v>14</v>
      </c>
      <c r="C191" s="50">
        <v>0.86297997999016396</v>
      </c>
      <c r="D191" s="50">
        <v>0.86297997998916198</v>
      </c>
      <c r="E191" s="50">
        <v>8.6688659881763099E-4</v>
      </c>
      <c r="F191" s="50">
        <v>1.0045268939246053E-3</v>
      </c>
      <c r="G191" s="50">
        <v>0.86297997999016396</v>
      </c>
      <c r="H191" s="50">
        <v>8.6688659881863745E-4</v>
      </c>
      <c r="I191" s="50">
        <v>0.86297997999016396</v>
      </c>
      <c r="J191" s="50">
        <v>8.6688659881863745E-4</v>
      </c>
      <c r="K191" s="58" t="s">
        <v>173</v>
      </c>
      <c r="L191" s="59" t="s">
        <v>164</v>
      </c>
      <c r="M191" s="59" t="s">
        <v>155</v>
      </c>
      <c r="N191" s="59" t="s">
        <v>162</v>
      </c>
      <c r="O191" s="59" t="s">
        <v>171</v>
      </c>
      <c r="P191" s="59" t="s">
        <v>174</v>
      </c>
      <c r="Q191" s="59" t="s">
        <v>56</v>
      </c>
      <c r="R191" s="52"/>
      <c r="S191" s="52" t="s">
        <v>2324</v>
      </c>
      <c r="T191" s="52"/>
      <c r="U191" s="52"/>
      <c r="V191" s="52"/>
      <c r="W191" s="52"/>
      <c r="X191" s="52"/>
    </row>
    <row r="192" spans="1:24" x14ac:dyDescent="0.3">
      <c r="A192" s="57">
        <v>24031</v>
      </c>
      <c r="B192" s="57" t="s">
        <v>14</v>
      </c>
      <c r="C192" s="50">
        <v>2.1688860505758498</v>
      </c>
      <c r="D192" s="50">
        <v>2.1688860505733301</v>
      </c>
      <c r="E192" s="50">
        <v>2.1787043676588301E-3</v>
      </c>
      <c r="F192" s="50">
        <v>1.0045268939246046E-3</v>
      </c>
      <c r="G192" s="50">
        <v>2.1688860505758498</v>
      </c>
      <c r="H192" s="50">
        <v>2.1787043676613615E-3</v>
      </c>
      <c r="I192" s="50">
        <v>2.1688860505758498</v>
      </c>
      <c r="J192" s="50">
        <v>2.1787043676613615E-3</v>
      </c>
      <c r="K192" s="58" t="s">
        <v>173</v>
      </c>
      <c r="L192" s="59" t="s">
        <v>164</v>
      </c>
      <c r="M192" s="59" t="s">
        <v>155</v>
      </c>
      <c r="N192" s="59" t="s">
        <v>162</v>
      </c>
      <c r="O192" s="59" t="s">
        <v>171</v>
      </c>
      <c r="P192" s="59" t="s">
        <v>174</v>
      </c>
      <c r="Q192" s="59" t="s">
        <v>56</v>
      </c>
      <c r="R192" s="52"/>
      <c r="S192" s="52" t="s">
        <v>2325</v>
      </c>
      <c r="T192" s="52"/>
      <c r="U192" s="52"/>
      <c r="V192" s="52"/>
      <c r="W192" s="52"/>
      <c r="X192" s="52"/>
    </row>
    <row r="193" spans="1:24" x14ac:dyDescent="0.3">
      <c r="A193" s="57">
        <v>24033</v>
      </c>
      <c r="B193" s="57" t="s">
        <v>14</v>
      </c>
      <c r="C193" s="50">
        <v>2.2788040560351002</v>
      </c>
      <c r="D193" s="50">
        <v>2.2788040560324401</v>
      </c>
      <c r="E193" s="50">
        <v>2.28911996026907E-3</v>
      </c>
      <c r="F193" s="50">
        <v>1.0045268939246101E-3</v>
      </c>
      <c r="G193" s="50">
        <v>2.2788040560351002</v>
      </c>
      <c r="H193" s="50">
        <v>2.2891199602717424E-3</v>
      </c>
      <c r="I193" s="50">
        <v>2.2788040560351002</v>
      </c>
      <c r="J193" s="50">
        <v>2.2891199602717424E-3</v>
      </c>
      <c r="K193" s="58" t="s">
        <v>173</v>
      </c>
      <c r="L193" s="59" t="s">
        <v>164</v>
      </c>
      <c r="M193" s="59" t="s">
        <v>155</v>
      </c>
      <c r="N193" s="59" t="s">
        <v>162</v>
      </c>
      <c r="O193" s="59" t="s">
        <v>171</v>
      </c>
      <c r="P193" s="59" t="s">
        <v>174</v>
      </c>
      <c r="Q193" s="59" t="s">
        <v>56</v>
      </c>
      <c r="R193" s="52"/>
      <c r="S193" s="52" t="s">
        <v>2326</v>
      </c>
      <c r="T193" s="52"/>
      <c r="U193" s="52"/>
      <c r="V193" s="52"/>
      <c r="W193" s="52"/>
      <c r="X193" s="52"/>
    </row>
    <row r="194" spans="1:24" x14ac:dyDescent="0.3">
      <c r="A194" s="57">
        <v>24009</v>
      </c>
      <c r="B194" s="57" t="s">
        <v>16</v>
      </c>
      <c r="C194" s="50">
        <v>3.3479491594258399</v>
      </c>
      <c r="D194" s="50">
        <v>3.3479491594219599</v>
      </c>
      <c r="E194" s="50">
        <v>3.36310497013161E-3</v>
      </c>
      <c r="F194" s="50">
        <v>1.0045268939245979E-3</v>
      </c>
      <c r="G194" s="50">
        <v>3.3479491594258399</v>
      </c>
      <c r="H194" s="50">
        <v>3.3631049701355075E-3</v>
      </c>
      <c r="I194" s="50">
        <v>3.3479491594258399</v>
      </c>
      <c r="J194" s="50">
        <v>3.3631049701355075E-3</v>
      </c>
      <c r="K194" s="58" t="s">
        <v>173</v>
      </c>
      <c r="L194" s="59" t="s">
        <v>164</v>
      </c>
      <c r="M194" s="59" t="s">
        <v>155</v>
      </c>
      <c r="N194" s="59" t="s">
        <v>162</v>
      </c>
      <c r="O194" s="59" t="s">
        <v>171</v>
      </c>
      <c r="P194" s="59" t="s">
        <v>174</v>
      </c>
      <c r="Q194" s="59" t="s">
        <v>56</v>
      </c>
      <c r="R194" s="52"/>
      <c r="S194" s="52" t="s">
        <v>2327</v>
      </c>
      <c r="T194" s="52"/>
      <c r="U194" s="52"/>
      <c r="V194" s="52"/>
      <c r="W194" s="52"/>
      <c r="X194" s="52"/>
    </row>
    <row r="195" spans="1:24" x14ac:dyDescent="0.3">
      <c r="A195" s="57">
        <v>24017</v>
      </c>
      <c r="B195" s="57" t="s">
        <v>16</v>
      </c>
      <c r="C195" s="50">
        <v>6.2418874211960604</v>
      </c>
      <c r="D195" s="50">
        <v>6.2418874211888298</v>
      </c>
      <c r="E195" s="50">
        <v>6.2701437834338696E-3</v>
      </c>
      <c r="F195" s="50">
        <v>1.0045268939246038E-3</v>
      </c>
      <c r="G195" s="50">
        <v>6.2418874211960604</v>
      </c>
      <c r="H195" s="50">
        <v>6.2701437834411337E-3</v>
      </c>
      <c r="I195" s="50">
        <v>6.2418874211960604</v>
      </c>
      <c r="J195" s="50">
        <v>6.2701437834411337E-3</v>
      </c>
      <c r="K195" s="58" t="s">
        <v>173</v>
      </c>
      <c r="L195" s="59" t="s">
        <v>164</v>
      </c>
      <c r="M195" s="59" t="s">
        <v>155</v>
      </c>
      <c r="N195" s="59" t="s">
        <v>162</v>
      </c>
      <c r="O195" s="59" t="s">
        <v>171</v>
      </c>
      <c r="P195" s="59" t="s">
        <v>174</v>
      </c>
      <c r="Q195" s="59" t="s">
        <v>56</v>
      </c>
      <c r="R195" s="52"/>
      <c r="S195" s="52" t="s">
        <v>2328</v>
      </c>
      <c r="T195" s="52"/>
      <c r="U195" s="52"/>
      <c r="V195" s="52"/>
      <c r="W195" s="52"/>
      <c r="X195" s="52"/>
    </row>
    <row r="196" spans="1:24" x14ac:dyDescent="0.3">
      <c r="A196" s="57">
        <v>24021</v>
      </c>
      <c r="B196" s="57" t="s">
        <v>16</v>
      </c>
      <c r="C196" s="50">
        <v>6.4723500728565098</v>
      </c>
      <c r="D196" s="50">
        <v>6.4723500728489904</v>
      </c>
      <c r="E196" s="50">
        <v>6.5016497150716702E-3</v>
      </c>
      <c r="F196" s="50">
        <v>1.0045268939246025E-3</v>
      </c>
      <c r="G196" s="50">
        <v>6.4723500728565098</v>
      </c>
      <c r="H196" s="50">
        <v>6.5016497150792241E-3</v>
      </c>
      <c r="I196" s="50">
        <v>6.4723500728565098</v>
      </c>
      <c r="J196" s="50">
        <v>6.5016497150792241E-3</v>
      </c>
      <c r="K196" s="58" t="s">
        <v>173</v>
      </c>
      <c r="L196" s="59" t="s">
        <v>164</v>
      </c>
      <c r="M196" s="59" t="s">
        <v>155</v>
      </c>
      <c r="N196" s="59" t="s">
        <v>162</v>
      </c>
      <c r="O196" s="59" t="s">
        <v>171</v>
      </c>
      <c r="P196" s="59" t="s">
        <v>174</v>
      </c>
      <c r="Q196" s="59" t="s">
        <v>56</v>
      </c>
      <c r="R196" s="52"/>
      <c r="S196" s="52" t="s">
        <v>2329</v>
      </c>
      <c r="T196" s="52"/>
      <c r="U196" s="52"/>
      <c r="V196" s="52"/>
      <c r="W196" s="52"/>
      <c r="X196" s="52"/>
    </row>
    <row r="197" spans="1:24" x14ac:dyDescent="0.3">
      <c r="A197" s="57">
        <v>24031</v>
      </c>
      <c r="B197" s="57" t="s">
        <v>16</v>
      </c>
      <c r="C197" s="50">
        <v>16.266643150016002</v>
      </c>
      <c r="D197" s="50">
        <v>16.266643149997101</v>
      </c>
      <c r="E197" s="50">
        <v>1.63402805180465E-2</v>
      </c>
      <c r="F197" s="50">
        <v>1.0045268939246025E-3</v>
      </c>
      <c r="G197" s="50">
        <v>16.266643150016002</v>
      </c>
      <c r="H197" s="50">
        <v>1.6340280518065485E-2</v>
      </c>
      <c r="I197" s="50">
        <v>16.266643150016002</v>
      </c>
      <c r="J197" s="50">
        <v>1.6340280518065485E-2</v>
      </c>
      <c r="K197" s="58" t="s">
        <v>173</v>
      </c>
      <c r="L197" s="59" t="s">
        <v>164</v>
      </c>
      <c r="M197" s="59" t="s">
        <v>155</v>
      </c>
      <c r="N197" s="59" t="s">
        <v>162</v>
      </c>
      <c r="O197" s="59" t="s">
        <v>171</v>
      </c>
      <c r="P197" s="59" t="s">
        <v>174</v>
      </c>
      <c r="Q197" s="59" t="s">
        <v>56</v>
      </c>
      <c r="R197" s="52"/>
      <c r="S197" s="52" t="s">
        <v>2330</v>
      </c>
      <c r="T197" s="52"/>
      <c r="U197" s="52"/>
      <c r="V197" s="52"/>
      <c r="W197" s="52"/>
      <c r="X197" s="52"/>
    </row>
    <row r="198" spans="1:24" x14ac:dyDescent="0.3">
      <c r="A198" s="57">
        <v>24033</v>
      </c>
      <c r="B198" s="57" t="s">
        <v>16</v>
      </c>
      <c r="C198" s="50">
        <v>17.091030420263198</v>
      </c>
      <c r="D198" s="50">
        <v>17.091030420243399</v>
      </c>
      <c r="E198" s="50">
        <v>1.71683997020179E-2</v>
      </c>
      <c r="F198" s="50">
        <v>1.0045268939245968E-3</v>
      </c>
      <c r="G198" s="50">
        <v>17.091030420263198</v>
      </c>
      <c r="H198" s="50">
        <v>1.7168399702037786E-2</v>
      </c>
      <c r="I198" s="50">
        <v>17.091030420263198</v>
      </c>
      <c r="J198" s="50">
        <v>1.7168399702037786E-2</v>
      </c>
      <c r="K198" s="58" t="s">
        <v>173</v>
      </c>
      <c r="L198" s="59" t="s">
        <v>164</v>
      </c>
      <c r="M198" s="59" t="s">
        <v>155</v>
      </c>
      <c r="N198" s="59" t="s">
        <v>162</v>
      </c>
      <c r="O198" s="59" t="s">
        <v>171</v>
      </c>
      <c r="P198" s="59" t="s">
        <v>174</v>
      </c>
      <c r="Q198" s="59" t="s">
        <v>56</v>
      </c>
      <c r="R198" s="52"/>
      <c r="S198" s="52" t="s">
        <v>2331</v>
      </c>
      <c r="T198" s="52"/>
      <c r="U198" s="52"/>
      <c r="V198" s="52"/>
      <c r="W198" s="52"/>
      <c r="X198" s="52"/>
    </row>
    <row r="199" spans="1:24" x14ac:dyDescent="0.3">
      <c r="A199" s="57">
        <v>24009</v>
      </c>
      <c r="B199" s="57" t="s">
        <v>14</v>
      </c>
      <c r="C199" s="50">
        <v>2.2853590980837799</v>
      </c>
      <c r="D199" s="50">
        <v>2.28535909808113</v>
      </c>
      <c r="E199" s="50">
        <v>2.2957046762977699E-3</v>
      </c>
      <c r="F199" s="50">
        <v>1.0045268939246031E-3</v>
      </c>
      <c r="G199" s="50">
        <v>2.2853590980837799</v>
      </c>
      <c r="H199" s="50">
        <v>2.2957046763004319E-3</v>
      </c>
      <c r="I199" s="50">
        <v>2.2853590980837799</v>
      </c>
      <c r="J199" s="50">
        <v>2.2957046763004319E-3</v>
      </c>
      <c r="K199" s="58" t="s">
        <v>183</v>
      </c>
      <c r="L199" s="59" t="s">
        <v>164</v>
      </c>
      <c r="M199" s="59" t="s">
        <v>155</v>
      </c>
      <c r="N199" s="59" t="s">
        <v>162</v>
      </c>
      <c r="O199" s="59" t="s">
        <v>171</v>
      </c>
      <c r="P199" s="59" t="s">
        <v>184</v>
      </c>
      <c r="Q199" s="59" t="s">
        <v>56</v>
      </c>
      <c r="R199" s="52"/>
      <c r="S199" s="52" t="s">
        <v>2332</v>
      </c>
      <c r="T199" s="52"/>
      <c r="U199" s="52"/>
      <c r="V199" s="52"/>
      <c r="W199" s="52"/>
      <c r="X199" s="52"/>
    </row>
    <row r="200" spans="1:24" x14ac:dyDescent="0.3">
      <c r="A200" s="57">
        <v>24017</v>
      </c>
      <c r="B200" s="57" t="s">
        <v>14</v>
      </c>
      <c r="C200" s="50">
        <v>3.1757203563559502</v>
      </c>
      <c r="D200" s="50">
        <v>3.17572035635227</v>
      </c>
      <c r="E200" s="50">
        <v>3.1900965055396799E-3</v>
      </c>
      <c r="F200" s="50">
        <v>1.0045268939246031E-3</v>
      </c>
      <c r="G200" s="50">
        <v>3.1757203563559502</v>
      </c>
      <c r="H200" s="50">
        <v>3.1900965055433766E-3</v>
      </c>
      <c r="I200" s="50">
        <v>3.1757203563559502</v>
      </c>
      <c r="J200" s="50">
        <v>3.1900965055433766E-3</v>
      </c>
      <c r="K200" s="58" t="s">
        <v>183</v>
      </c>
      <c r="L200" s="59" t="s">
        <v>164</v>
      </c>
      <c r="M200" s="59" t="s">
        <v>155</v>
      </c>
      <c r="N200" s="59" t="s">
        <v>162</v>
      </c>
      <c r="O200" s="59" t="s">
        <v>171</v>
      </c>
      <c r="P200" s="59" t="s">
        <v>184</v>
      </c>
      <c r="Q200" s="59" t="s">
        <v>56</v>
      </c>
      <c r="R200" s="52"/>
      <c r="S200" s="52" t="s">
        <v>2333</v>
      </c>
      <c r="T200" s="52"/>
      <c r="U200" s="52"/>
      <c r="V200" s="52"/>
      <c r="W200" s="52"/>
      <c r="X200" s="52"/>
    </row>
    <row r="201" spans="1:24" x14ac:dyDescent="0.3">
      <c r="A201" s="57">
        <v>24021</v>
      </c>
      <c r="B201" s="57" t="s">
        <v>14</v>
      </c>
      <c r="C201" s="50">
        <v>4.3120183031095296</v>
      </c>
      <c r="D201" s="50">
        <v>4.3120183031045096</v>
      </c>
      <c r="E201" s="50">
        <v>4.3315383525636304E-3</v>
      </c>
      <c r="F201" s="50">
        <v>1.0045268939246077E-3</v>
      </c>
      <c r="G201" s="50">
        <v>4.3120183031095296</v>
      </c>
      <c r="H201" s="50">
        <v>4.3315383525686733E-3</v>
      </c>
      <c r="I201" s="50">
        <v>4.3120183031095296</v>
      </c>
      <c r="J201" s="50">
        <v>4.3315383525686733E-3</v>
      </c>
      <c r="K201" s="58" t="s">
        <v>183</v>
      </c>
      <c r="L201" s="59" t="s">
        <v>164</v>
      </c>
      <c r="M201" s="59" t="s">
        <v>155</v>
      </c>
      <c r="N201" s="59" t="s">
        <v>162</v>
      </c>
      <c r="O201" s="59" t="s">
        <v>171</v>
      </c>
      <c r="P201" s="59" t="s">
        <v>184</v>
      </c>
      <c r="Q201" s="59" t="s">
        <v>56</v>
      </c>
      <c r="R201" s="52"/>
      <c r="S201" s="52" t="s">
        <v>2334</v>
      </c>
      <c r="T201" s="52"/>
      <c r="U201" s="52"/>
      <c r="V201" s="52"/>
      <c r="W201" s="52"/>
      <c r="X201" s="52"/>
    </row>
    <row r="202" spans="1:24" x14ac:dyDescent="0.3">
      <c r="A202" s="57">
        <v>24031</v>
      </c>
      <c r="B202" s="57" t="s">
        <v>14</v>
      </c>
      <c r="C202" s="50">
        <v>6.1631377444985596</v>
      </c>
      <c r="D202" s="50">
        <v>6.1631377444913999</v>
      </c>
      <c r="E202" s="50">
        <v>6.1910376153034496E-3</v>
      </c>
      <c r="F202" s="50">
        <v>1.0045268939246062E-3</v>
      </c>
      <c r="G202" s="50">
        <v>6.1631377444985596</v>
      </c>
      <c r="H202" s="50">
        <v>6.1910376153106409E-3</v>
      </c>
      <c r="I202" s="50">
        <v>6.1631377444985596</v>
      </c>
      <c r="J202" s="50">
        <v>6.1910376153106409E-3</v>
      </c>
      <c r="K202" s="58" t="s">
        <v>183</v>
      </c>
      <c r="L202" s="59" t="s">
        <v>164</v>
      </c>
      <c r="M202" s="59" t="s">
        <v>155</v>
      </c>
      <c r="N202" s="59" t="s">
        <v>162</v>
      </c>
      <c r="O202" s="59" t="s">
        <v>171</v>
      </c>
      <c r="P202" s="59" t="s">
        <v>184</v>
      </c>
      <c r="Q202" s="59" t="s">
        <v>56</v>
      </c>
      <c r="R202" s="52"/>
      <c r="S202" s="52" t="s">
        <v>2335</v>
      </c>
      <c r="T202" s="52"/>
      <c r="U202" s="52"/>
      <c r="V202" s="52"/>
      <c r="W202" s="52"/>
      <c r="X202" s="52"/>
    </row>
    <row r="203" spans="1:24" x14ac:dyDescent="0.3">
      <c r="A203" s="57">
        <v>24033</v>
      </c>
      <c r="B203" s="57" t="s">
        <v>14</v>
      </c>
      <c r="C203" s="50">
        <v>5.4404771293829004</v>
      </c>
      <c r="D203" s="50">
        <v>5.4404771293766201</v>
      </c>
      <c r="E203" s="50">
        <v>5.4651055922405002E-3</v>
      </c>
      <c r="F203" s="50">
        <v>1.0045268939245964E-3</v>
      </c>
      <c r="G203" s="50">
        <v>5.4404771293829004</v>
      </c>
      <c r="H203" s="50">
        <v>5.4651055922468094E-3</v>
      </c>
      <c r="I203" s="50">
        <v>5.4404771293829004</v>
      </c>
      <c r="J203" s="50">
        <v>5.4651055922468094E-3</v>
      </c>
      <c r="K203" s="58" t="s">
        <v>183</v>
      </c>
      <c r="L203" s="59" t="s">
        <v>164</v>
      </c>
      <c r="M203" s="59" t="s">
        <v>155</v>
      </c>
      <c r="N203" s="59" t="s">
        <v>162</v>
      </c>
      <c r="O203" s="59" t="s">
        <v>171</v>
      </c>
      <c r="P203" s="59" t="s">
        <v>184</v>
      </c>
      <c r="Q203" s="59" t="s">
        <v>56</v>
      </c>
      <c r="R203" s="52"/>
      <c r="S203" s="52" t="s">
        <v>2336</v>
      </c>
      <c r="T203" s="52"/>
      <c r="U203" s="52"/>
      <c r="V203" s="52"/>
      <c r="W203" s="52"/>
      <c r="X203" s="52"/>
    </row>
    <row r="204" spans="1:24" x14ac:dyDescent="0.3">
      <c r="A204" s="57">
        <v>24009</v>
      </c>
      <c r="B204" s="57" t="s">
        <v>16</v>
      </c>
      <c r="C204" s="50">
        <v>43.258578150936899</v>
      </c>
      <c r="D204" s="50">
        <v>43.258578150886599</v>
      </c>
      <c r="E204" s="50">
        <v>4.3454405145504998E-2</v>
      </c>
      <c r="F204" s="50">
        <v>1.0045268939246072E-3</v>
      </c>
      <c r="G204" s="50">
        <v>43.258578150936899</v>
      </c>
      <c r="H204" s="50">
        <v>4.3454405145555521E-2</v>
      </c>
      <c r="I204" s="50">
        <v>43.258578150936899</v>
      </c>
      <c r="J204" s="50">
        <v>4.3454405145555521E-2</v>
      </c>
      <c r="K204" s="58" t="s">
        <v>183</v>
      </c>
      <c r="L204" s="59" t="s">
        <v>164</v>
      </c>
      <c r="M204" s="59" t="s">
        <v>155</v>
      </c>
      <c r="N204" s="59" t="s">
        <v>162</v>
      </c>
      <c r="O204" s="59" t="s">
        <v>171</v>
      </c>
      <c r="P204" s="59" t="s">
        <v>184</v>
      </c>
      <c r="Q204" s="59" t="s">
        <v>56</v>
      </c>
      <c r="R204" s="52"/>
      <c r="S204" s="52" t="s">
        <v>2337</v>
      </c>
      <c r="T204" s="52"/>
      <c r="U204" s="52"/>
      <c r="V204" s="52"/>
      <c r="W204" s="52"/>
      <c r="X204" s="52"/>
    </row>
    <row r="205" spans="1:24" x14ac:dyDescent="0.3">
      <c r="A205" s="57">
        <v>24017</v>
      </c>
      <c r="B205" s="57" t="s">
        <v>16</v>
      </c>
      <c r="C205" s="50">
        <v>60.111848965508301</v>
      </c>
      <c r="D205" s="50">
        <v>60.111848965438597</v>
      </c>
      <c r="E205" s="50">
        <v>6.0383968929317099E-2</v>
      </c>
      <c r="F205" s="50">
        <v>1.0045268939246064E-3</v>
      </c>
      <c r="G205" s="50">
        <v>60.111848965508301</v>
      </c>
      <c r="H205" s="50">
        <v>6.0383968929387119E-2</v>
      </c>
      <c r="I205" s="50">
        <v>60.111848965508301</v>
      </c>
      <c r="J205" s="50">
        <v>6.0383968929387119E-2</v>
      </c>
      <c r="K205" s="58" t="s">
        <v>183</v>
      </c>
      <c r="L205" s="59" t="s">
        <v>164</v>
      </c>
      <c r="M205" s="59" t="s">
        <v>155</v>
      </c>
      <c r="N205" s="59" t="s">
        <v>162</v>
      </c>
      <c r="O205" s="59" t="s">
        <v>171</v>
      </c>
      <c r="P205" s="59" t="s">
        <v>184</v>
      </c>
      <c r="Q205" s="59" t="s">
        <v>56</v>
      </c>
      <c r="R205" s="52"/>
      <c r="S205" s="52" t="s">
        <v>2338</v>
      </c>
      <c r="T205" s="52"/>
      <c r="U205" s="52"/>
      <c r="V205" s="52"/>
      <c r="W205" s="52"/>
      <c r="X205" s="52"/>
    </row>
    <row r="206" spans="1:24" x14ac:dyDescent="0.3">
      <c r="A206" s="57">
        <v>24021</v>
      </c>
      <c r="B206" s="57" t="s">
        <v>16</v>
      </c>
      <c r="C206" s="50">
        <v>81.620349954906203</v>
      </c>
      <c r="D206" s="50">
        <v>81.620349954811601</v>
      </c>
      <c r="E206" s="50">
        <v>8.1989836621145895E-2</v>
      </c>
      <c r="F206" s="50">
        <v>1.0045268939246016E-3</v>
      </c>
      <c r="G206" s="50">
        <v>81.620349954906203</v>
      </c>
      <c r="H206" s="50">
        <v>8.198983662124093E-2</v>
      </c>
      <c r="I206" s="50">
        <v>81.620349954906203</v>
      </c>
      <c r="J206" s="50">
        <v>8.198983662124093E-2</v>
      </c>
      <c r="K206" s="58" t="s">
        <v>183</v>
      </c>
      <c r="L206" s="59" t="s">
        <v>164</v>
      </c>
      <c r="M206" s="59" t="s">
        <v>155</v>
      </c>
      <c r="N206" s="59" t="s">
        <v>162</v>
      </c>
      <c r="O206" s="59" t="s">
        <v>171</v>
      </c>
      <c r="P206" s="59" t="s">
        <v>184</v>
      </c>
      <c r="Q206" s="59" t="s">
        <v>56</v>
      </c>
      <c r="R206" s="52"/>
      <c r="S206" s="52" t="s">
        <v>2339</v>
      </c>
      <c r="T206" s="52"/>
      <c r="U206" s="52"/>
      <c r="V206" s="52"/>
      <c r="W206" s="52"/>
      <c r="X206" s="52"/>
    </row>
    <row r="207" spans="1:24" x14ac:dyDescent="0.3">
      <c r="A207" s="57">
        <v>24031</v>
      </c>
      <c r="B207" s="57" t="s">
        <v>16</v>
      </c>
      <c r="C207" s="50">
        <v>116.659417224725</v>
      </c>
      <c r="D207" s="50">
        <v>116.65941722458901</v>
      </c>
      <c r="E207" s="50">
        <v>0.117187522031671</v>
      </c>
      <c r="F207" s="50">
        <v>1.0045268939246053E-3</v>
      </c>
      <c r="G207" s="50">
        <v>116.659417224725</v>
      </c>
      <c r="H207" s="50">
        <v>0.1171875220318076</v>
      </c>
      <c r="I207" s="50">
        <v>116.659417224725</v>
      </c>
      <c r="J207" s="50">
        <v>0.1171875220318076</v>
      </c>
      <c r="K207" s="58" t="s">
        <v>183</v>
      </c>
      <c r="L207" s="59" t="s">
        <v>164</v>
      </c>
      <c r="M207" s="59" t="s">
        <v>155</v>
      </c>
      <c r="N207" s="59" t="s">
        <v>162</v>
      </c>
      <c r="O207" s="59" t="s">
        <v>171</v>
      </c>
      <c r="P207" s="59" t="s">
        <v>184</v>
      </c>
      <c r="Q207" s="59" t="s">
        <v>56</v>
      </c>
      <c r="R207" s="52"/>
      <c r="S207" s="52" t="s">
        <v>2340</v>
      </c>
      <c r="T207" s="52"/>
      <c r="U207" s="52"/>
      <c r="V207" s="52"/>
      <c r="W207" s="52"/>
      <c r="X207" s="52"/>
    </row>
    <row r="208" spans="1:24" x14ac:dyDescent="0.3">
      <c r="A208" s="57">
        <v>24033</v>
      </c>
      <c r="B208" s="57" t="s">
        <v>16</v>
      </c>
      <c r="C208" s="50">
        <v>102.980504216618</v>
      </c>
      <c r="D208" s="50">
        <v>102.98050421649801</v>
      </c>
      <c r="E208" s="50">
        <v>0.10344668603538899</v>
      </c>
      <c r="F208" s="50">
        <v>1.0045268939246105E-3</v>
      </c>
      <c r="G208" s="50">
        <v>102.980504216618</v>
      </c>
      <c r="H208" s="50">
        <v>0.10344668603550954</v>
      </c>
      <c r="I208" s="50">
        <v>102.980504216618</v>
      </c>
      <c r="J208" s="50">
        <v>0.10344668603550954</v>
      </c>
      <c r="K208" s="58" t="s">
        <v>183</v>
      </c>
      <c r="L208" s="59" t="s">
        <v>164</v>
      </c>
      <c r="M208" s="59" t="s">
        <v>155</v>
      </c>
      <c r="N208" s="59" t="s">
        <v>162</v>
      </c>
      <c r="O208" s="59" t="s">
        <v>171</v>
      </c>
      <c r="P208" s="59" t="s">
        <v>184</v>
      </c>
      <c r="Q208" s="59" t="s">
        <v>56</v>
      </c>
      <c r="R208" s="52"/>
      <c r="S208" s="52" t="s">
        <v>2341</v>
      </c>
      <c r="T208" s="52"/>
      <c r="U208" s="52"/>
      <c r="V208" s="52"/>
      <c r="W208" s="52"/>
      <c r="X208" s="52"/>
    </row>
    <row r="209" spans="1:24" x14ac:dyDescent="0.3">
      <c r="A209" s="57">
        <v>24009</v>
      </c>
      <c r="B209" s="57" t="s">
        <v>14</v>
      </c>
      <c r="C209" s="50">
        <v>1.8208134069629001</v>
      </c>
      <c r="D209" s="50">
        <v>1.82081340696078</v>
      </c>
      <c r="E209" s="50">
        <v>1.8290560361105899E-3</v>
      </c>
      <c r="F209" s="50">
        <v>1.0045268939246049E-3</v>
      </c>
      <c r="G209" s="50">
        <v>1.8208134069629001</v>
      </c>
      <c r="H209" s="50">
        <v>1.8290560361127195E-3</v>
      </c>
      <c r="I209" s="50">
        <v>1.8208134069629001</v>
      </c>
      <c r="J209" s="50">
        <v>1.8290560361127195E-3</v>
      </c>
      <c r="K209" s="58" t="s">
        <v>181</v>
      </c>
      <c r="L209" s="59" t="s">
        <v>164</v>
      </c>
      <c r="M209" s="59" t="s">
        <v>155</v>
      </c>
      <c r="N209" s="59" t="s">
        <v>162</v>
      </c>
      <c r="O209" s="59" t="s">
        <v>171</v>
      </c>
      <c r="P209" s="59" t="s">
        <v>182</v>
      </c>
      <c r="Q209" s="59" t="s">
        <v>56</v>
      </c>
      <c r="R209" s="52"/>
      <c r="S209" s="52" t="s">
        <v>2342</v>
      </c>
      <c r="T209" s="52"/>
      <c r="U209" s="52"/>
      <c r="V209" s="52"/>
      <c r="W209" s="52"/>
      <c r="X209" s="52"/>
    </row>
    <row r="210" spans="1:24" x14ac:dyDescent="0.3">
      <c r="A210" s="57">
        <v>24017</v>
      </c>
      <c r="B210" s="57" t="s">
        <v>14</v>
      </c>
      <c r="C210" s="50">
        <v>2.5301909440813901</v>
      </c>
      <c r="D210" s="50">
        <v>2.53019094407846</v>
      </c>
      <c r="E210" s="50">
        <v>2.5416448500912899E-3</v>
      </c>
      <c r="F210" s="50">
        <v>1.0045268939246012E-3</v>
      </c>
      <c r="G210" s="50">
        <v>2.5301909440813901</v>
      </c>
      <c r="H210" s="50">
        <v>2.5416448500942329E-3</v>
      </c>
      <c r="I210" s="50">
        <v>2.5301909440813901</v>
      </c>
      <c r="J210" s="50">
        <v>2.5416448500942329E-3</v>
      </c>
      <c r="K210" s="58" t="s">
        <v>181</v>
      </c>
      <c r="L210" s="59" t="s">
        <v>164</v>
      </c>
      <c r="M210" s="59" t="s">
        <v>155</v>
      </c>
      <c r="N210" s="59" t="s">
        <v>162</v>
      </c>
      <c r="O210" s="59" t="s">
        <v>171</v>
      </c>
      <c r="P210" s="59" t="s">
        <v>182</v>
      </c>
      <c r="Q210" s="59" t="s">
        <v>56</v>
      </c>
      <c r="R210" s="52"/>
      <c r="S210" s="52" t="s">
        <v>2343</v>
      </c>
      <c r="T210" s="52"/>
      <c r="U210" s="52"/>
      <c r="V210" s="52"/>
      <c r="W210" s="52"/>
      <c r="X210" s="52"/>
    </row>
    <row r="211" spans="1:24" x14ac:dyDescent="0.3">
      <c r="A211" s="57">
        <v>24021</v>
      </c>
      <c r="B211" s="57" t="s">
        <v>14</v>
      </c>
      <c r="C211" s="50">
        <v>3.4355126078019098</v>
      </c>
      <c r="D211" s="50">
        <v>3.4355126077979001</v>
      </c>
      <c r="E211" s="50">
        <v>3.4510648089500699E-3</v>
      </c>
      <c r="F211" s="50">
        <v>1.0045268939246124E-3</v>
      </c>
      <c r="G211" s="50">
        <v>3.4355126078019098</v>
      </c>
      <c r="H211" s="50">
        <v>3.4510648089540979E-3</v>
      </c>
      <c r="I211" s="50">
        <v>3.4355126078019098</v>
      </c>
      <c r="J211" s="50">
        <v>3.4510648089540979E-3</v>
      </c>
      <c r="K211" s="58" t="s">
        <v>181</v>
      </c>
      <c r="L211" s="59" t="s">
        <v>164</v>
      </c>
      <c r="M211" s="59" t="s">
        <v>155</v>
      </c>
      <c r="N211" s="59" t="s">
        <v>162</v>
      </c>
      <c r="O211" s="59" t="s">
        <v>171</v>
      </c>
      <c r="P211" s="59" t="s">
        <v>182</v>
      </c>
      <c r="Q211" s="59" t="s">
        <v>56</v>
      </c>
      <c r="R211" s="52"/>
      <c r="S211" s="52" t="s">
        <v>2344</v>
      </c>
      <c r="T211" s="52"/>
      <c r="U211" s="52"/>
      <c r="V211" s="52"/>
      <c r="W211" s="52"/>
      <c r="X211" s="52"/>
    </row>
    <row r="212" spans="1:24" x14ac:dyDescent="0.3">
      <c r="A212" s="57">
        <v>24031</v>
      </c>
      <c r="B212" s="57" t="s">
        <v>14</v>
      </c>
      <c r="C212" s="50">
        <v>4.9103551578623303</v>
      </c>
      <c r="D212" s="50">
        <v>4.9103551578565998</v>
      </c>
      <c r="E212" s="50">
        <v>4.9325838147883903E-3</v>
      </c>
      <c r="F212" s="50">
        <v>1.0045268939246124E-3</v>
      </c>
      <c r="G212" s="50">
        <v>4.9103551578623303</v>
      </c>
      <c r="H212" s="50">
        <v>4.932583814794147E-3</v>
      </c>
      <c r="I212" s="50">
        <v>4.9103551578623303</v>
      </c>
      <c r="J212" s="50">
        <v>4.932583814794147E-3</v>
      </c>
      <c r="K212" s="58" t="s">
        <v>181</v>
      </c>
      <c r="L212" s="59" t="s">
        <v>164</v>
      </c>
      <c r="M212" s="59" t="s">
        <v>155</v>
      </c>
      <c r="N212" s="59" t="s">
        <v>162</v>
      </c>
      <c r="O212" s="59" t="s">
        <v>171</v>
      </c>
      <c r="P212" s="59" t="s">
        <v>182</v>
      </c>
      <c r="Q212" s="59" t="s">
        <v>56</v>
      </c>
      <c r="R212" s="52"/>
      <c r="S212" s="52" t="s">
        <v>2345</v>
      </c>
      <c r="T212" s="52"/>
      <c r="U212" s="52"/>
      <c r="V212" s="52"/>
      <c r="W212" s="52"/>
      <c r="X212" s="52"/>
    </row>
    <row r="213" spans="1:24" x14ac:dyDescent="0.3">
      <c r="A213" s="57">
        <v>24033</v>
      </c>
      <c r="B213" s="57" t="s">
        <v>14</v>
      </c>
      <c r="C213" s="50">
        <v>4.3345895484280197</v>
      </c>
      <c r="D213" s="50">
        <v>4.3345895484229899</v>
      </c>
      <c r="E213" s="50">
        <v>4.3542117755154004E-3</v>
      </c>
      <c r="F213" s="50">
        <v>1.0045268939246046E-3</v>
      </c>
      <c r="G213" s="50">
        <v>4.3345895484280197</v>
      </c>
      <c r="H213" s="50">
        <v>4.3542117755204536E-3</v>
      </c>
      <c r="I213" s="50">
        <v>4.3345895484280197</v>
      </c>
      <c r="J213" s="50">
        <v>4.3542117755204536E-3</v>
      </c>
      <c r="K213" s="58" t="s">
        <v>181</v>
      </c>
      <c r="L213" s="59" t="s">
        <v>164</v>
      </c>
      <c r="M213" s="59" t="s">
        <v>155</v>
      </c>
      <c r="N213" s="59" t="s">
        <v>162</v>
      </c>
      <c r="O213" s="59" t="s">
        <v>171</v>
      </c>
      <c r="P213" s="59" t="s">
        <v>182</v>
      </c>
      <c r="Q213" s="59" t="s">
        <v>56</v>
      </c>
      <c r="R213" s="52"/>
      <c r="S213" s="52" t="s">
        <v>2346</v>
      </c>
      <c r="T213" s="52"/>
      <c r="U213" s="52"/>
      <c r="V213" s="52"/>
      <c r="W213" s="52"/>
      <c r="X213" s="52"/>
    </row>
    <row r="214" spans="1:24" x14ac:dyDescent="0.3">
      <c r="A214" s="57">
        <v>24009</v>
      </c>
      <c r="B214" s="57" t="s">
        <v>16</v>
      </c>
      <c r="C214" s="50">
        <v>12.953881306498401</v>
      </c>
      <c r="D214" s="50">
        <v>12.9538813064833</v>
      </c>
      <c r="E214" s="50">
        <v>1.30125221530697E-2</v>
      </c>
      <c r="F214" s="50">
        <v>1.004526893924607E-3</v>
      </c>
      <c r="G214" s="50">
        <v>12.953881306498401</v>
      </c>
      <c r="H214" s="50">
        <v>1.301252215308487E-2</v>
      </c>
      <c r="I214" s="50">
        <v>12.953881306498401</v>
      </c>
      <c r="J214" s="50">
        <v>1.301252215308487E-2</v>
      </c>
      <c r="K214" s="58" t="s">
        <v>181</v>
      </c>
      <c r="L214" s="59" t="s">
        <v>164</v>
      </c>
      <c r="M214" s="59" t="s">
        <v>155</v>
      </c>
      <c r="N214" s="59" t="s">
        <v>162</v>
      </c>
      <c r="O214" s="59" t="s">
        <v>171</v>
      </c>
      <c r="P214" s="59" t="s">
        <v>182</v>
      </c>
      <c r="Q214" s="59" t="s">
        <v>56</v>
      </c>
      <c r="R214" s="52"/>
      <c r="S214" s="52" t="s">
        <v>2347</v>
      </c>
      <c r="T214" s="52"/>
      <c r="U214" s="52"/>
      <c r="V214" s="52"/>
      <c r="W214" s="52"/>
      <c r="X214" s="52"/>
    </row>
    <row r="215" spans="1:24" x14ac:dyDescent="0.3">
      <c r="A215" s="57">
        <v>24017</v>
      </c>
      <c r="B215" s="57" t="s">
        <v>16</v>
      </c>
      <c r="C215" s="50">
        <v>18.0006305619799</v>
      </c>
      <c r="D215" s="50">
        <v>18.0006305619589</v>
      </c>
      <c r="E215" s="50">
        <v>1.8082117507089001E-2</v>
      </c>
      <c r="F215" s="50">
        <v>1.0045268939246111E-3</v>
      </c>
      <c r="G215" s="50">
        <v>18.0006305619799</v>
      </c>
      <c r="H215" s="50">
        <v>1.8082117507110095E-2</v>
      </c>
      <c r="I215" s="50">
        <v>18.0006305619799</v>
      </c>
      <c r="J215" s="50">
        <v>1.8082117507110095E-2</v>
      </c>
      <c r="K215" s="58" t="s">
        <v>181</v>
      </c>
      <c r="L215" s="59" t="s">
        <v>164</v>
      </c>
      <c r="M215" s="59" t="s">
        <v>155</v>
      </c>
      <c r="N215" s="59" t="s">
        <v>162</v>
      </c>
      <c r="O215" s="59" t="s">
        <v>171</v>
      </c>
      <c r="P215" s="59" t="s">
        <v>182</v>
      </c>
      <c r="Q215" s="59" t="s">
        <v>56</v>
      </c>
      <c r="R215" s="52"/>
      <c r="S215" s="52" t="s">
        <v>2348</v>
      </c>
      <c r="T215" s="52"/>
      <c r="U215" s="52"/>
      <c r="V215" s="52"/>
      <c r="W215" s="52"/>
      <c r="X215" s="52"/>
    </row>
    <row r="216" spans="1:24" x14ac:dyDescent="0.3">
      <c r="A216" s="57">
        <v>24021</v>
      </c>
      <c r="B216" s="57" t="s">
        <v>16</v>
      </c>
      <c r="C216" s="50">
        <v>24.4413985474689</v>
      </c>
      <c r="D216" s="50">
        <v>24.4413985474405</v>
      </c>
      <c r="E216" s="50">
        <v>2.4552042166033801E-2</v>
      </c>
      <c r="F216" s="50">
        <v>1.0045268939246068E-3</v>
      </c>
      <c r="G216" s="50">
        <v>24.4413985474689</v>
      </c>
      <c r="H216" s="50">
        <v>2.455204216606233E-2</v>
      </c>
      <c r="I216" s="50">
        <v>24.4413985474689</v>
      </c>
      <c r="J216" s="50">
        <v>2.455204216606233E-2</v>
      </c>
      <c r="K216" s="58" t="s">
        <v>181</v>
      </c>
      <c r="L216" s="59" t="s">
        <v>164</v>
      </c>
      <c r="M216" s="59" t="s">
        <v>155</v>
      </c>
      <c r="N216" s="59" t="s">
        <v>162</v>
      </c>
      <c r="O216" s="59" t="s">
        <v>171</v>
      </c>
      <c r="P216" s="59" t="s">
        <v>182</v>
      </c>
      <c r="Q216" s="59" t="s">
        <v>56</v>
      </c>
      <c r="R216" s="52"/>
      <c r="S216" s="52" t="s">
        <v>2349</v>
      </c>
      <c r="T216" s="52"/>
      <c r="U216" s="52"/>
      <c r="V216" s="52"/>
      <c r="W216" s="52"/>
      <c r="X216" s="52"/>
    </row>
    <row r="217" spans="1:24" x14ac:dyDescent="0.3">
      <c r="A217" s="57">
        <v>24031</v>
      </c>
      <c r="B217" s="57" t="s">
        <v>16</v>
      </c>
      <c r="C217" s="50">
        <v>34.9339155138154</v>
      </c>
      <c r="D217" s="50">
        <v>34.933915513774799</v>
      </c>
      <c r="E217" s="50">
        <v>3.5092057643676802E-2</v>
      </c>
      <c r="F217" s="50">
        <v>1.0045268939246059E-3</v>
      </c>
      <c r="G217" s="50">
        <v>34.9339155138154</v>
      </c>
      <c r="H217" s="50">
        <v>3.5092057643717589E-2</v>
      </c>
      <c r="I217" s="50">
        <v>34.9339155138154</v>
      </c>
      <c r="J217" s="50">
        <v>3.5092057643717589E-2</v>
      </c>
      <c r="K217" s="58" t="s">
        <v>181</v>
      </c>
      <c r="L217" s="59" t="s">
        <v>164</v>
      </c>
      <c r="M217" s="59" t="s">
        <v>155</v>
      </c>
      <c r="N217" s="59" t="s">
        <v>162</v>
      </c>
      <c r="O217" s="59" t="s">
        <v>171</v>
      </c>
      <c r="P217" s="59" t="s">
        <v>182</v>
      </c>
      <c r="Q217" s="59" t="s">
        <v>56</v>
      </c>
      <c r="R217" s="52"/>
      <c r="S217" s="52" t="s">
        <v>2350</v>
      </c>
      <c r="T217" s="52"/>
      <c r="U217" s="52"/>
      <c r="V217" s="52"/>
      <c r="W217" s="52"/>
      <c r="X217" s="52"/>
    </row>
    <row r="218" spans="1:24" x14ac:dyDescent="0.3">
      <c r="A218" s="57">
        <v>24033</v>
      </c>
      <c r="B218" s="57" t="s">
        <v>16</v>
      </c>
      <c r="C218" s="50">
        <v>30.8377320689006</v>
      </c>
      <c r="D218" s="50">
        <v>30.837732068864799</v>
      </c>
      <c r="E218" s="50">
        <v>3.09773312108159E-2</v>
      </c>
      <c r="F218" s="50">
        <v>1.0045268939246038E-3</v>
      </c>
      <c r="G218" s="50">
        <v>30.8377320689006</v>
      </c>
      <c r="H218" s="50">
        <v>3.0977331210851864E-2</v>
      </c>
      <c r="I218" s="50">
        <v>30.8377320689006</v>
      </c>
      <c r="J218" s="50">
        <v>3.0977331210851864E-2</v>
      </c>
      <c r="K218" s="58" t="s">
        <v>181</v>
      </c>
      <c r="L218" s="59" t="s">
        <v>164</v>
      </c>
      <c r="M218" s="59" t="s">
        <v>155</v>
      </c>
      <c r="N218" s="59" t="s">
        <v>162</v>
      </c>
      <c r="O218" s="59" t="s">
        <v>171</v>
      </c>
      <c r="P218" s="59" t="s">
        <v>182</v>
      </c>
      <c r="Q218" s="59" t="s">
        <v>56</v>
      </c>
      <c r="R218" s="52"/>
      <c r="S218" s="52" t="s">
        <v>2351</v>
      </c>
      <c r="T218" s="52"/>
      <c r="U218" s="52"/>
      <c r="V218" s="52"/>
      <c r="W218" s="52"/>
      <c r="X218" s="52"/>
    </row>
    <row r="219" spans="1:24" x14ac:dyDescent="0.3">
      <c r="A219" s="57">
        <v>24009</v>
      </c>
      <c r="B219" s="57" t="s">
        <v>14</v>
      </c>
      <c r="C219" s="50">
        <v>1.4744252245701801</v>
      </c>
      <c r="D219" s="50">
        <v>1.4744252245684699</v>
      </c>
      <c r="E219" s="50">
        <v>1.4810997911598499E-3</v>
      </c>
      <c r="F219" s="50">
        <v>1.0045268939246027E-3</v>
      </c>
      <c r="G219" s="50">
        <v>1.4744252245701801</v>
      </c>
      <c r="H219" s="50">
        <v>1.4810997911615677E-3</v>
      </c>
      <c r="I219" s="50">
        <v>1.4744252245701801</v>
      </c>
      <c r="J219" s="50">
        <v>1.4810997911615677E-3</v>
      </c>
      <c r="K219" s="58" t="s">
        <v>179</v>
      </c>
      <c r="L219" s="59" t="s">
        <v>164</v>
      </c>
      <c r="M219" s="59" t="s">
        <v>155</v>
      </c>
      <c r="N219" s="59" t="s">
        <v>162</v>
      </c>
      <c r="O219" s="59" t="s">
        <v>171</v>
      </c>
      <c r="P219" s="59" t="s">
        <v>180</v>
      </c>
      <c r="Q219" s="59" t="s">
        <v>56</v>
      </c>
      <c r="R219" s="52"/>
      <c r="S219" s="52" t="s">
        <v>2352</v>
      </c>
      <c r="T219" s="52"/>
      <c r="U219" s="52"/>
      <c r="V219" s="52"/>
      <c r="W219" s="52"/>
      <c r="X219" s="52"/>
    </row>
    <row r="220" spans="1:24" x14ac:dyDescent="0.3">
      <c r="A220" s="57">
        <v>24017</v>
      </c>
      <c r="B220" s="57" t="s">
        <v>14</v>
      </c>
      <c r="C220" s="50">
        <v>2.0488514688627202</v>
      </c>
      <c r="D220" s="50">
        <v>2.0488514688603399</v>
      </c>
      <c r="E220" s="50">
        <v>2.0581264021271401E-3</v>
      </c>
      <c r="F220" s="50">
        <v>1.0045268939246042E-3</v>
      </c>
      <c r="G220" s="50">
        <v>2.0488514688627202</v>
      </c>
      <c r="H220" s="50">
        <v>2.058126402129531E-3</v>
      </c>
      <c r="I220" s="50">
        <v>2.0488514688627202</v>
      </c>
      <c r="J220" s="50">
        <v>2.058126402129531E-3</v>
      </c>
      <c r="K220" s="58" t="s">
        <v>179</v>
      </c>
      <c r="L220" s="59" t="s">
        <v>164</v>
      </c>
      <c r="M220" s="59" t="s">
        <v>155</v>
      </c>
      <c r="N220" s="59" t="s">
        <v>162</v>
      </c>
      <c r="O220" s="59" t="s">
        <v>171</v>
      </c>
      <c r="P220" s="59" t="s">
        <v>180</v>
      </c>
      <c r="Q220" s="59" t="s">
        <v>56</v>
      </c>
      <c r="R220" s="52"/>
      <c r="S220" s="52" t="s">
        <v>2353</v>
      </c>
      <c r="T220" s="52"/>
      <c r="U220" s="52"/>
      <c r="V220" s="52"/>
      <c r="W220" s="52"/>
      <c r="X220" s="52"/>
    </row>
    <row r="221" spans="1:24" x14ac:dyDescent="0.3">
      <c r="A221" s="57">
        <v>24021</v>
      </c>
      <c r="B221" s="57" t="s">
        <v>14</v>
      </c>
      <c r="C221" s="50">
        <v>2.7819470046767498</v>
      </c>
      <c r="D221" s="50">
        <v>2.78194700467352</v>
      </c>
      <c r="E221" s="50">
        <v>2.7945405836675499E-3</v>
      </c>
      <c r="F221" s="50">
        <v>1.0045268939246051E-3</v>
      </c>
      <c r="G221" s="50">
        <v>2.7819470046767498</v>
      </c>
      <c r="H221" s="50">
        <v>2.7945405836707943E-3</v>
      </c>
      <c r="I221" s="50">
        <v>2.7819470046767498</v>
      </c>
      <c r="J221" s="50">
        <v>2.7945405836707943E-3</v>
      </c>
      <c r="K221" s="58" t="s">
        <v>179</v>
      </c>
      <c r="L221" s="59" t="s">
        <v>164</v>
      </c>
      <c r="M221" s="59" t="s">
        <v>155</v>
      </c>
      <c r="N221" s="59" t="s">
        <v>162</v>
      </c>
      <c r="O221" s="59" t="s">
        <v>171</v>
      </c>
      <c r="P221" s="59" t="s">
        <v>180</v>
      </c>
      <c r="Q221" s="59" t="s">
        <v>56</v>
      </c>
      <c r="R221" s="52"/>
      <c r="S221" s="52" t="s">
        <v>2354</v>
      </c>
      <c r="T221" s="52"/>
      <c r="U221" s="52"/>
      <c r="V221" s="52"/>
      <c r="W221" s="52"/>
      <c r="X221" s="52"/>
    </row>
    <row r="222" spans="1:24" x14ac:dyDescent="0.3">
      <c r="A222" s="57">
        <v>24031</v>
      </c>
      <c r="B222" s="57" t="s">
        <v>14</v>
      </c>
      <c r="C222" s="50">
        <v>3.9762184174500499</v>
      </c>
      <c r="D222" s="50">
        <v>3.97621841744545</v>
      </c>
      <c r="E222" s="50">
        <v>3.9942183364422802E-3</v>
      </c>
      <c r="F222" s="50">
        <v>1.0045268939246036E-3</v>
      </c>
      <c r="G222" s="50">
        <v>3.9762184174500499</v>
      </c>
      <c r="H222" s="50">
        <v>3.9942183364469015E-3</v>
      </c>
      <c r="I222" s="50">
        <v>3.9762184174500499</v>
      </c>
      <c r="J222" s="50">
        <v>3.9942183364469015E-3</v>
      </c>
      <c r="K222" s="58" t="s">
        <v>179</v>
      </c>
      <c r="L222" s="59" t="s">
        <v>164</v>
      </c>
      <c r="M222" s="59" t="s">
        <v>155</v>
      </c>
      <c r="N222" s="59" t="s">
        <v>162</v>
      </c>
      <c r="O222" s="59" t="s">
        <v>171</v>
      </c>
      <c r="P222" s="59" t="s">
        <v>180</v>
      </c>
      <c r="Q222" s="59" t="s">
        <v>56</v>
      </c>
      <c r="R222" s="52"/>
      <c r="S222" s="52" t="s">
        <v>2355</v>
      </c>
      <c r="T222" s="52"/>
      <c r="U222" s="52"/>
      <c r="V222" s="52"/>
      <c r="W222" s="52"/>
      <c r="X222" s="52"/>
    </row>
    <row r="223" spans="1:24" x14ac:dyDescent="0.3">
      <c r="A223" s="57">
        <v>24033</v>
      </c>
      <c r="B223" s="57" t="s">
        <v>14</v>
      </c>
      <c r="C223" s="50">
        <v>3.5099855899455399</v>
      </c>
      <c r="D223" s="50">
        <v>3.5099855899414698</v>
      </c>
      <c r="E223" s="50">
        <v>3.5258749223840299E-3</v>
      </c>
      <c r="F223" s="50">
        <v>1.0045268939246057E-3</v>
      </c>
      <c r="G223" s="50">
        <v>3.5099855899455399</v>
      </c>
      <c r="H223" s="50">
        <v>3.5258749223881182E-3</v>
      </c>
      <c r="I223" s="50">
        <v>3.5099855899455399</v>
      </c>
      <c r="J223" s="50">
        <v>3.5258749223881182E-3</v>
      </c>
      <c r="K223" s="58" t="s">
        <v>179</v>
      </c>
      <c r="L223" s="59" t="s">
        <v>164</v>
      </c>
      <c r="M223" s="59" t="s">
        <v>155</v>
      </c>
      <c r="N223" s="59" t="s">
        <v>162</v>
      </c>
      <c r="O223" s="59" t="s">
        <v>171</v>
      </c>
      <c r="P223" s="59" t="s">
        <v>180</v>
      </c>
      <c r="Q223" s="59" t="s">
        <v>56</v>
      </c>
      <c r="R223" s="52"/>
      <c r="S223" s="52" t="s">
        <v>2356</v>
      </c>
      <c r="T223" s="52"/>
      <c r="U223" s="52"/>
      <c r="V223" s="52"/>
      <c r="W223" s="52"/>
      <c r="X223" s="52"/>
    </row>
    <row r="224" spans="1:24" x14ac:dyDescent="0.3">
      <c r="A224" s="57">
        <v>24009</v>
      </c>
      <c r="B224" s="57" t="s">
        <v>16</v>
      </c>
      <c r="C224" s="50">
        <v>11.0581891842763</v>
      </c>
      <c r="D224" s="50">
        <v>11.058189184263499</v>
      </c>
      <c r="E224" s="50">
        <v>1.1108248433698901E-2</v>
      </c>
      <c r="F224" s="50">
        <v>1.0045268939246075E-3</v>
      </c>
      <c r="G224" s="50">
        <v>11.0581891842763</v>
      </c>
      <c r="H224" s="50">
        <v>1.110824843371176E-2</v>
      </c>
      <c r="I224" s="50">
        <v>11.0581891842763</v>
      </c>
      <c r="J224" s="50">
        <v>1.110824843371176E-2</v>
      </c>
      <c r="K224" s="58" t="s">
        <v>179</v>
      </c>
      <c r="L224" s="59" t="s">
        <v>164</v>
      </c>
      <c r="M224" s="59" t="s">
        <v>155</v>
      </c>
      <c r="N224" s="59" t="s">
        <v>162</v>
      </c>
      <c r="O224" s="59" t="s">
        <v>171</v>
      </c>
      <c r="P224" s="59" t="s">
        <v>180</v>
      </c>
      <c r="Q224" s="59" t="s">
        <v>56</v>
      </c>
      <c r="R224" s="52"/>
      <c r="S224" s="52" t="s">
        <v>2357</v>
      </c>
      <c r="T224" s="52"/>
      <c r="U224" s="52"/>
      <c r="V224" s="52"/>
      <c r="W224" s="52"/>
      <c r="X224" s="52"/>
    </row>
    <row r="225" spans="1:24" x14ac:dyDescent="0.3">
      <c r="A225" s="57">
        <v>24017</v>
      </c>
      <c r="B225" s="57" t="s">
        <v>16</v>
      </c>
      <c r="C225" s="50">
        <v>15.3663882457732</v>
      </c>
      <c r="D225" s="50">
        <v>15.366388245755299</v>
      </c>
      <c r="E225" s="50">
        <v>1.54359502553482E-2</v>
      </c>
      <c r="F225" s="50">
        <v>1.0045268939246094E-3</v>
      </c>
      <c r="G225" s="50">
        <v>15.3663882457732</v>
      </c>
      <c r="H225" s="50">
        <v>1.543595025536618E-2</v>
      </c>
      <c r="I225" s="50">
        <v>15.3663882457732</v>
      </c>
      <c r="J225" s="50">
        <v>1.543595025536618E-2</v>
      </c>
      <c r="K225" s="58" t="s">
        <v>179</v>
      </c>
      <c r="L225" s="59" t="s">
        <v>164</v>
      </c>
      <c r="M225" s="59" t="s">
        <v>155</v>
      </c>
      <c r="N225" s="59" t="s">
        <v>162</v>
      </c>
      <c r="O225" s="59" t="s">
        <v>171</v>
      </c>
      <c r="P225" s="59" t="s">
        <v>180</v>
      </c>
      <c r="Q225" s="59" t="s">
        <v>56</v>
      </c>
      <c r="R225" s="52"/>
      <c r="S225" s="52" t="s">
        <v>2358</v>
      </c>
      <c r="T225" s="52"/>
      <c r="U225" s="52"/>
      <c r="V225" s="52"/>
      <c r="W225" s="52"/>
      <c r="X225" s="52"/>
    </row>
    <row r="226" spans="1:24" x14ac:dyDescent="0.3">
      <c r="A226" s="57">
        <v>24021</v>
      </c>
      <c r="B226" s="57" t="s">
        <v>16</v>
      </c>
      <c r="C226" s="50">
        <v>20.864606993681299</v>
      </c>
      <c r="D226" s="50">
        <v>20.864606993656999</v>
      </c>
      <c r="E226" s="50">
        <v>2.0959058856295901E-2</v>
      </c>
      <c r="F226" s="50">
        <v>1.0045268939246072E-3</v>
      </c>
      <c r="G226" s="50">
        <v>20.864606993681299</v>
      </c>
      <c r="H226" s="50">
        <v>2.0959058856320312E-2</v>
      </c>
      <c r="I226" s="50">
        <v>20.864606993681299</v>
      </c>
      <c r="J226" s="50">
        <v>2.0959058856320312E-2</v>
      </c>
      <c r="K226" s="58" t="s">
        <v>179</v>
      </c>
      <c r="L226" s="59" t="s">
        <v>164</v>
      </c>
      <c r="M226" s="59" t="s">
        <v>155</v>
      </c>
      <c r="N226" s="59" t="s">
        <v>162</v>
      </c>
      <c r="O226" s="59" t="s">
        <v>171</v>
      </c>
      <c r="P226" s="59" t="s">
        <v>180</v>
      </c>
      <c r="Q226" s="59" t="s">
        <v>56</v>
      </c>
      <c r="R226" s="52"/>
      <c r="S226" s="52" t="s">
        <v>2359</v>
      </c>
      <c r="T226" s="52"/>
      <c r="U226" s="52"/>
      <c r="V226" s="52"/>
      <c r="W226" s="52"/>
      <c r="X226" s="52"/>
    </row>
    <row r="227" spans="1:24" x14ac:dyDescent="0.3">
      <c r="A227" s="57">
        <v>24031</v>
      </c>
      <c r="B227" s="57" t="s">
        <v>16</v>
      </c>
      <c r="C227" s="50">
        <v>29.821633672269702</v>
      </c>
      <c r="D227" s="50">
        <v>29.821633672234999</v>
      </c>
      <c r="E227" s="50">
        <v>2.9956633044527701E-2</v>
      </c>
      <c r="F227" s="50">
        <v>1.0045268939246072E-3</v>
      </c>
      <c r="G227" s="50">
        <v>29.821633672269702</v>
      </c>
      <c r="H227" s="50">
        <v>2.9956633044562562E-2</v>
      </c>
      <c r="I227" s="50">
        <v>29.821633672269702</v>
      </c>
      <c r="J227" s="50">
        <v>2.9956633044562562E-2</v>
      </c>
      <c r="K227" s="58" t="s">
        <v>179</v>
      </c>
      <c r="L227" s="59" t="s">
        <v>164</v>
      </c>
      <c r="M227" s="59" t="s">
        <v>155</v>
      </c>
      <c r="N227" s="59" t="s">
        <v>162</v>
      </c>
      <c r="O227" s="59" t="s">
        <v>171</v>
      </c>
      <c r="P227" s="59" t="s">
        <v>180</v>
      </c>
      <c r="Q227" s="59" t="s">
        <v>56</v>
      </c>
      <c r="R227" s="52"/>
      <c r="S227" s="52" t="s">
        <v>2360</v>
      </c>
      <c r="T227" s="52"/>
      <c r="U227" s="52"/>
      <c r="V227" s="52"/>
      <c r="W227" s="52"/>
      <c r="X227" s="52"/>
    </row>
    <row r="228" spans="1:24" x14ac:dyDescent="0.3">
      <c r="A228" s="57">
        <v>24033</v>
      </c>
      <c r="B228" s="57" t="s">
        <v>16</v>
      </c>
      <c r="C228" s="50">
        <v>26.324891924591501</v>
      </c>
      <c r="D228" s="50">
        <v>26.324891924561001</v>
      </c>
      <c r="E228" s="50">
        <v>2.64440619178802E-2</v>
      </c>
      <c r="F228" s="50">
        <v>1.0045268939246057E-3</v>
      </c>
      <c r="G228" s="50">
        <v>26.324891924591501</v>
      </c>
      <c r="H228" s="50">
        <v>2.6444061917910835E-2</v>
      </c>
      <c r="I228" s="50">
        <v>26.324891924591501</v>
      </c>
      <c r="J228" s="50">
        <v>2.6444061917910835E-2</v>
      </c>
      <c r="K228" s="58" t="s">
        <v>179</v>
      </c>
      <c r="L228" s="59" t="s">
        <v>164</v>
      </c>
      <c r="M228" s="59" t="s">
        <v>155</v>
      </c>
      <c r="N228" s="59" t="s">
        <v>162</v>
      </c>
      <c r="O228" s="59" t="s">
        <v>171</v>
      </c>
      <c r="P228" s="59" t="s">
        <v>180</v>
      </c>
      <c r="Q228" s="59" t="s">
        <v>56</v>
      </c>
      <c r="R228" s="52"/>
      <c r="S228" s="52" t="s">
        <v>2361</v>
      </c>
      <c r="T228" s="52"/>
      <c r="U228" s="52"/>
      <c r="V228" s="52"/>
      <c r="W228" s="52"/>
      <c r="X228" s="52"/>
    </row>
    <row r="229" spans="1:24" x14ac:dyDescent="0.3">
      <c r="A229" s="57">
        <v>24009</v>
      </c>
      <c r="B229" s="57" t="s">
        <v>14</v>
      </c>
      <c r="C229" s="50">
        <v>0.79191239168134897</v>
      </c>
      <c r="D229" s="50">
        <v>0.79191239168043004</v>
      </c>
      <c r="E229" s="50">
        <v>7.9549729507515099E-4</v>
      </c>
      <c r="F229" s="50">
        <v>1.0045268939246092E-3</v>
      </c>
      <c r="G229" s="50">
        <v>0.79191239168134897</v>
      </c>
      <c r="H229" s="50">
        <v>7.9549729507607397E-4</v>
      </c>
      <c r="I229" s="50">
        <v>0.79191239168134897</v>
      </c>
      <c r="J229" s="50">
        <v>7.9549729507607397E-4</v>
      </c>
      <c r="K229" s="58" t="s">
        <v>357</v>
      </c>
      <c r="L229" s="59" t="s">
        <v>164</v>
      </c>
      <c r="M229" s="59" t="s">
        <v>155</v>
      </c>
      <c r="N229" s="59" t="s">
        <v>162</v>
      </c>
      <c r="O229" s="59" t="s">
        <v>171</v>
      </c>
      <c r="P229" s="59" t="s">
        <v>358</v>
      </c>
      <c r="Q229" s="59" t="s">
        <v>56</v>
      </c>
      <c r="R229" s="52"/>
      <c r="S229" s="52" t="s">
        <v>2362</v>
      </c>
      <c r="T229" s="52"/>
      <c r="U229" s="52"/>
      <c r="V229" s="52"/>
      <c r="W229" s="52"/>
      <c r="X229" s="52"/>
    </row>
    <row r="230" spans="1:24" x14ac:dyDescent="0.3">
      <c r="A230" s="57">
        <v>24017</v>
      </c>
      <c r="B230" s="57" t="s">
        <v>14</v>
      </c>
      <c r="C230" s="50">
        <v>1.1204645463160301</v>
      </c>
      <c r="D230" s="50">
        <v>1.12046454631472</v>
      </c>
      <c r="E230" s="50">
        <v>1.1255367704621701E-3</v>
      </c>
      <c r="F230" s="50">
        <v>1.0045268939246075E-3</v>
      </c>
      <c r="G230" s="50">
        <v>1.1204645463160301</v>
      </c>
      <c r="H230" s="50">
        <v>1.1255367704634861E-3</v>
      </c>
      <c r="I230" s="50">
        <v>1.1204645463160301</v>
      </c>
      <c r="J230" s="50">
        <v>1.1255367704634861E-3</v>
      </c>
      <c r="K230" s="58" t="s">
        <v>357</v>
      </c>
      <c r="L230" s="59" t="s">
        <v>164</v>
      </c>
      <c r="M230" s="59" t="s">
        <v>155</v>
      </c>
      <c r="N230" s="59" t="s">
        <v>162</v>
      </c>
      <c r="O230" s="59" t="s">
        <v>171</v>
      </c>
      <c r="P230" s="59" t="s">
        <v>358</v>
      </c>
      <c r="Q230" s="59" t="s">
        <v>56</v>
      </c>
      <c r="R230" s="52"/>
      <c r="S230" s="52" t="s">
        <v>2363</v>
      </c>
      <c r="T230" s="52"/>
      <c r="U230" s="52"/>
      <c r="V230" s="52"/>
      <c r="W230" s="52"/>
      <c r="X230" s="52"/>
    </row>
    <row r="231" spans="1:24" x14ac:dyDescent="0.3">
      <c r="A231" s="57">
        <v>24021</v>
      </c>
      <c r="B231" s="57" t="s">
        <v>14</v>
      </c>
      <c r="C231" s="50">
        <v>1.5798730319897001</v>
      </c>
      <c r="D231" s="50">
        <v>1.57987303198786</v>
      </c>
      <c r="E231" s="50">
        <v>1.5870249496180099E-3</v>
      </c>
      <c r="F231" s="50">
        <v>1.0045268939246029E-3</v>
      </c>
      <c r="G231" s="50">
        <v>1.5798730319897001</v>
      </c>
      <c r="H231" s="50">
        <v>1.5870249496198583E-3</v>
      </c>
      <c r="I231" s="50">
        <v>1.5798730319897001</v>
      </c>
      <c r="J231" s="50">
        <v>1.5870249496198583E-3</v>
      </c>
      <c r="K231" s="58" t="s">
        <v>357</v>
      </c>
      <c r="L231" s="59" t="s">
        <v>164</v>
      </c>
      <c r="M231" s="59" t="s">
        <v>155</v>
      </c>
      <c r="N231" s="59" t="s">
        <v>162</v>
      </c>
      <c r="O231" s="59" t="s">
        <v>171</v>
      </c>
      <c r="P231" s="59" t="s">
        <v>358</v>
      </c>
      <c r="Q231" s="59" t="s">
        <v>56</v>
      </c>
      <c r="R231" s="52"/>
      <c r="S231" s="52" t="s">
        <v>2364</v>
      </c>
      <c r="T231" s="52"/>
      <c r="U231" s="52"/>
      <c r="V231" s="52"/>
      <c r="W231" s="52"/>
      <c r="X231" s="52"/>
    </row>
    <row r="232" spans="1:24" x14ac:dyDescent="0.3">
      <c r="A232" s="57">
        <v>24031</v>
      </c>
      <c r="B232" s="57" t="s">
        <v>14</v>
      </c>
      <c r="C232" s="50">
        <v>7.6032263551214498</v>
      </c>
      <c r="D232" s="50">
        <v>7.6032263551126196</v>
      </c>
      <c r="E232" s="50">
        <v>7.6376453543069702E-3</v>
      </c>
      <c r="F232" s="50">
        <v>1.0045268939246042E-3</v>
      </c>
      <c r="G232" s="50">
        <v>7.6032263551214498</v>
      </c>
      <c r="H232" s="50">
        <v>7.6376453543158399E-3</v>
      </c>
      <c r="I232" s="50">
        <v>7.6032263551214498</v>
      </c>
      <c r="J232" s="50">
        <v>7.6376453543158399E-3</v>
      </c>
      <c r="K232" s="58" t="s">
        <v>357</v>
      </c>
      <c r="L232" s="59" t="s">
        <v>164</v>
      </c>
      <c r="M232" s="59" t="s">
        <v>155</v>
      </c>
      <c r="N232" s="59" t="s">
        <v>162</v>
      </c>
      <c r="O232" s="59" t="s">
        <v>171</v>
      </c>
      <c r="P232" s="59" t="s">
        <v>358</v>
      </c>
      <c r="Q232" s="59" t="s">
        <v>56</v>
      </c>
      <c r="R232" s="52"/>
      <c r="S232" s="52" t="s">
        <v>2365</v>
      </c>
      <c r="T232" s="52"/>
      <c r="U232" s="52"/>
      <c r="V232" s="52"/>
      <c r="W232" s="52"/>
      <c r="X232" s="52"/>
    </row>
    <row r="233" spans="1:24" x14ac:dyDescent="0.3">
      <c r="A233" s="57">
        <v>24033</v>
      </c>
      <c r="B233" s="57" t="s">
        <v>14</v>
      </c>
      <c r="C233" s="50">
        <v>5.5963267986818401</v>
      </c>
      <c r="D233" s="50">
        <v>5.5963267986753298</v>
      </c>
      <c r="E233" s="50">
        <v>5.6216607764603696E-3</v>
      </c>
      <c r="F233" s="50">
        <v>1.0045268939246072E-3</v>
      </c>
      <c r="G233" s="50">
        <v>5.5963267986818401</v>
      </c>
      <c r="H233" s="50">
        <v>5.6216607764669095E-3</v>
      </c>
      <c r="I233" s="50">
        <v>5.5963267986818401</v>
      </c>
      <c r="J233" s="50">
        <v>5.6216607764669095E-3</v>
      </c>
      <c r="K233" s="58" t="s">
        <v>357</v>
      </c>
      <c r="L233" s="59" t="s">
        <v>164</v>
      </c>
      <c r="M233" s="59" t="s">
        <v>155</v>
      </c>
      <c r="N233" s="59" t="s">
        <v>162</v>
      </c>
      <c r="O233" s="59" t="s">
        <v>171</v>
      </c>
      <c r="P233" s="59" t="s">
        <v>358</v>
      </c>
      <c r="Q233" s="59" t="s">
        <v>56</v>
      </c>
      <c r="R233" s="52"/>
      <c r="S233" s="52" t="s">
        <v>2366</v>
      </c>
      <c r="T233" s="52"/>
      <c r="U233" s="52"/>
      <c r="V233" s="52"/>
      <c r="W233" s="52"/>
      <c r="X233" s="52"/>
    </row>
    <row r="234" spans="1:24" x14ac:dyDescent="0.3">
      <c r="A234" s="57">
        <v>24009</v>
      </c>
      <c r="B234" s="57" t="s">
        <v>16</v>
      </c>
      <c r="C234" s="50">
        <v>0.45805877656675997</v>
      </c>
      <c r="D234" s="50">
        <v>0.45805877656622901</v>
      </c>
      <c r="E234" s="50">
        <v>4.6013236005897898E-4</v>
      </c>
      <c r="F234" s="50">
        <v>1.0045268939246057E-3</v>
      </c>
      <c r="G234" s="50">
        <v>0.45805877656675997</v>
      </c>
      <c r="H234" s="50">
        <v>4.6013236005951235E-4</v>
      </c>
      <c r="I234" s="50">
        <v>0.45805877656675997</v>
      </c>
      <c r="J234" s="50">
        <v>4.6013236005951235E-4</v>
      </c>
      <c r="K234" s="58" t="s">
        <v>357</v>
      </c>
      <c r="L234" s="59" t="s">
        <v>164</v>
      </c>
      <c r="M234" s="59" t="s">
        <v>155</v>
      </c>
      <c r="N234" s="59" t="s">
        <v>162</v>
      </c>
      <c r="O234" s="59" t="s">
        <v>171</v>
      </c>
      <c r="P234" s="59" t="s">
        <v>358</v>
      </c>
      <c r="Q234" s="59" t="s">
        <v>56</v>
      </c>
      <c r="R234" s="52"/>
      <c r="S234" s="52" t="s">
        <v>2367</v>
      </c>
      <c r="T234" s="52"/>
      <c r="U234" s="52"/>
      <c r="V234" s="52"/>
      <c r="W234" s="52"/>
      <c r="X234" s="52"/>
    </row>
    <row r="235" spans="1:24" x14ac:dyDescent="0.3">
      <c r="A235" s="57">
        <v>24017</v>
      </c>
      <c r="B235" s="57" t="s">
        <v>16</v>
      </c>
      <c r="C235" s="50">
        <v>0.64810042264522805</v>
      </c>
      <c r="D235" s="50">
        <v>0.64810042264447498</v>
      </c>
      <c r="E235" s="50">
        <v>6.5103430451027798E-4</v>
      </c>
      <c r="F235" s="50">
        <v>1.0045268939246046E-3</v>
      </c>
      <c r="G235" s="50">
        <v>0.64810042264522805</v>
      </c>
      <c r="H235" s="50">
        <v>6.5103430451103443E-4</v>
      </c>
      <c r="I235" s="50">
        <v>0.64810042264522805</v>
      </c>
      <c r="J235" s="50">
        <v>6.5103430451103443E-4</v>
      </c>
      <c r="K235" s="58" t="s">
        <v>357</v>
      </c>
      <c r="L235" s="59" t="s">
        <v>164</v>
      </c>
      <c r="M235" s="59" t="s">
        <v>155</v>
      </c>
      <c r="N235" s="59" t="s">
        <v>162</v>
      </c>
      <c r="O235" s="59" t="s">
        <v>171</v>
      </c>
      <c r="P235" s="59" t="s">
        <v>358</v>
      </c>
      <c r="Q235" s="59" t="s">
        <v>56</v>
      </c>
      <c r="R235" s="52"/>
      <c r="S235" s="52" t="s">
        <v>2368</v>
      </c>
      <c r="T235" s="52"/>
      <c r="U235" s="52"/>
      <c r="V235" s="52"/>
      <c r="W235" s="52"/>
      <c r="X235" s="52"/>
    </row>
    <row r="236" spans="1:24" x14ac:dyDescent="0.3">
      <c r="A236" s="57">
        <v>24021</v>
      </c>
      <c r="B236" s="57" t="s">
        <v>16</v>
      </c>
      <c r="C236" s="50">
        <v>0.91383225021386805</v>
      </c>
      <c r="D236" s="50">
        <v>0.91383225021280901</v>
      </c>
      <c r="E236" s="50">
        <v>9.1796907187440295E-4</v>
      </c>
      <c r="F236" s="50">
        <v>1.0045268939246023E-3</v>
      </c>
      <c r="G236" s="50">
        <v>0.91383225021386805</v>
      </c>
      <c r="H236" s="50">
        <v>9.1796907187546677E-4</v>
      </c>
      <c r="I236" s="50">
        <v>0.91383225021386805</v>
      </c>
      <c r="J236" s="50">
        <v>9.1796907187546677E-4</v>
      </c>
      <c r="K236" s="58" t="s">
        <v>357</v>
      </c>
      <c r="L236" s="59" t="s">
        <v>164</v>
      </c>
      <c r="M236" s="59" t="s">
        <v>155</v>
      </c>
      <c r="N236" s="59" t="s">
        <v>162</v>
      </c>
      <c r="O236" s="59" t="s">
        <v>171</v>
      </c>
      <c r="P236" s="59" t="s">
        <v>358</v>
      </c>
      <c r="Q236" s="59" t="s">
        <v>56</v>
      </c>
      <c r="R236" s="52"/>
      <c r="S236" s="52" t="s">
        <v>2369</v>
      </c>
      <c r="T236" s="52"/>
      <c r="U236" s="52"/>
      <c r="V236" s="52"/>
      <c r="W236" s="52"/>
      <c r="X236" s="52"/>
    </row>
    <row r="237" spans="1:24" x14ac:dyDescent="0.3">
      <c r="A237" s="57">
        <v>24031</v>
      </c>
      <c r="B237" s="57" t="s">
        <v>16</v>
      </c>
      <c r="C237" s="50">
        <v>4.3978660800257101</v>
      </c>
      <c r="D237" s="50">
        <v>4.39786608002058</v>
      </c>
      <c r="E237" s="50">
        <v>4.4177747532594498E-3</v>
      </c>
      <c r="F237" s="50">
        <v>1.0045268939246046E-3</v>
      </c>
      <c r="G237" s="50">
        <v>4.3978660800257101</v>
      </c>
      <c r="H237" s="50">
        <v>4.4177747532646037E-3</v>
      </c>
      <c r="I237" s="50">
        <v>4.3978660800257101</v>
      </c>
      <c r="J237" s="50">
        <v>4.4177747532646037E-3</v>
      </c>
      <c r="K237" s="58" t="s">
        <v>357</v>
      </c>
      <c r="L237" s="59" t="s">
        <v>164</v>
      </c>
      <c r="M237" s="59" t="s">
        <v>155</v>
      </c>
      <c r="N237" s="59" t="s">
        <v>162</v>
      </c>
      <c r="O237" s="59" t="s">
        <v>171</v>
      </c>
      <c r="P237" s="59" t="s">
        <v>358</v>
      </c>
      <c r="Q237" s="59" t="s">
        <v>56</v>
      </c>
      <c r="R237" s="52"/>
      <c r="S237" s="52" t="s">
        <v>2370</v>
      </c>
      <c r="T237" s="52"/>
      <c r="U237" s="52"/>
      <c r="V237" s="52"/>
      <c r="W237" s="52"/>
      <c r="X237" s="52"/>
    </row>
    <row r="238" spans="1:24" x14ac:dyDescent="0.3">
      <c r="A238" s="57">
        <v>24033</v>
      </c>
      <c r="B238" s="57" t="s">
        <v>16</v>
      </c>
      <c r="C238" s="50">
        <v>3.2370333180187698</v>
      </c>
      <c r="D238" s="50">
        <v>3.2370333180150199</v>
      </c>
      <c r="E238" s="50">
        <v>3.2516870244760701E-3</v>
      </c>
      <c r="F238" s="50">
        <v>1.0045268939246001E-3</v>
      </c>
      <c r="G238" s="50">
        <v>3.2370333180187698</v>
      </c>
      <c r="H238" s="50">
        <v>3.2516870244798371E-3</v>
      </c>
      <c r="I238" s="50">
        <v>3.2370333180187698</v>
      </c>
      <c r="J238" s="50">
        <v>3.2516870244798371E-3</v>
      </c>
      <c r="K238" s="58" t="s">
        <v>357</v>
      </c>
      <c r="L238" s="59" t="s">
        <v>164</v>
      </c>
      <c r="M238" s="59" t="s">
        <v>155</v>
      </c>
      <c r="N238" s="59" t="s">
        <v>162</v>
      </c>
      <c r="O238" s="59" t="s">
        <v>171</v>
      </c>
      <c r="P238" s="59" t="s">
        <v>358</v>
      </c>
      <c r="Q238" s="59" t="s">
        <v>56</v>
      </c>
      <c r="R238" s="52"/>
      <c r="S238" s="52" t="s">
        <v>2371</v>
      </c>
      <c r="T238" s="52"/>
      <c r="U238" s="52"/>
      <c r="V238" s="52"/>
      <c r="W238" s="52"/>
      <c r="X238" s="52"/>
    </row>
    <row r="239" spans="1:24" x14ac:dyDescent="0.3">
      <c r="A239" s="57">
        <v>24009</v>
      </c>
      <c r="B239" s="57" t="s">
        <v>14</v>
      </c>
      <c r="C239" s="50">
        <v>0.49938880267172397</v>
      </c>
      <c r="D239" s="50">
        <v>0.49938880267114499</v>
      </c>
      <c r="E239" s="50">
        <v>5.0164948280797303E-4</v>
      </c>
      <c r="F239" s="50">
        <v>1.0045268939246055E-3</v>
      </c>
      <c r="G239" s="50">
        <v>0.49938880267172397</v>
      </c>
      <c r="H239" s="50">
        <v>5.0164948280855459E-4</v>
      </c>
      <c r="I239" s="50">
        <v>0.49938880267172397</v>
      </c>
      <c r="J239" s="50">
        <v>5.0164948280855459E-4</v>
      </c>
      <c r="K239" s="58" t="s">
        <v>345</v>
      </c>
      <c r="L239" s="59" t="s">
        <v>164</v>
      </c>
      <c r="M239" s="59" t="s">
        <v>155</v>
      </c>
      <c r="N239" s="59" t="s">
        <v>162</v>
      </c>
      <c r="O239" s="59" t="s">
        <v>171</v>
      </c>
      <c r="P239" s="59" t="s">
        <v>346</v>
      </c>
      <c r="Q239" s="59" t="s">
        <v>56</v>
      </c>
      <c r="R239" s="52"/>
      <c r="S239" s="52" t="s">
        <v>2372</v>
      </c>
      <c r="T239" s="52"/>
      <c r="U239" s="52"/>
      <c r="V239" s="52"/>
      <c r="W239" s="52"/>
      <c r="X239" s="52"/>
    </row>
    <row r="240" spans="1:24" x14ac:dyDescent="0.3">
      <c r="A240" s="57">
        <v>24017</v>
      </c>
      <c r="B240" s="57" t="s">
        <v>14</v>
      </c>
      <c r="C240" s="50">
        <v>0.74991946008611299</v>
      </c>
      <c r="D240" s="50">
        <v>0.74991946008524502</v>
      </c>
      <c r="E240" s="50">
        <v>7.5331426593304603E-4</v>
      </c>
      <c r="F240" s="50">
        <v>1.0045268939246025E-3</v>
      </c>
      <c r="G240" s="50">
        <v>0.74991946008611299</v>
      </c>
      <c r="H240" s="50">
        <v>7.5331426593391794E-4</v>
      </c>
      <c r="I240" s="50">
        <v>0.74991946008611299</v>
      </c>
      <c r="J240" s="50">
        <v>7.5331426593391794E-4</v>
      </c>
      <c r="K240" s="58" t="s">
        <v>345</v>
      </c>
      <c r="L240" s="59" t="s">
        <v>164</v>
      </c>
      <c r="M240" s="59" t="s">
        <v>155</v>
      </c>
      <c r="N240" s="59" t="s">
        <v>162</v>
      </c>
      <c r="O240" s="59" t="s">
        <v>171</v>
      </c>
      <c r="P240" s="59" t="s">
        <v>346</v>
      </c>
      <c r="Q240" s="59" t="s">
        <v>56</v>
      </c>
      <c r="R240" s="52"/>
      <c r="S240" s="52" t="s">
        <v>2373</v>
      </c>
      <c r="T240" s="52"/>
      <c r="U240" s="52"/>
      <c r="V240" s="52"/>
      <c r="W240" s="52"/>
      <c r="X240" s="52"/>
    </row>
    <row r="241" spans="1:24" x14ac:dyDescent="0.3">
      <c r="A241" s="57">
        <v>24021</v>
      </c>
      <c r="B241" s="57" t="s">
        <v>14</v>
      </c>
      <c r="C241" s="50">
        <v>1.17057392366383</v>
      </c>
      <c r="D241" s="50">
        <v>1.1705739236624699</v>
      </c>
      <c r="E241" s="50">
        <v>1.1758729876457899E-3</v>
      </c>
      <c r="F241" s="50">
        <v>1.0045268939245975E-3</v>
      </c>
      <c r="G241" s="50">
        <v>1.17057392366383</v>
      </c>
      <c r="H241" s="50">
        <v>1.175872987647156E-3</v>
      </c>
      <c r="I241" s="50">
        <v>1.17057392366383</v>
      </c>
      <c r="J241" s="50">
        <v>1.175872987647156E-3</v>
      </c>
      <c r="K241" s="58" t="s">
        <v>345</v>
      </c>
      <c r="L241" s="59" t="s">
        <v>164</v>
      </c>
      <c r="M241" s="59" t="s">
        <v>155</v>
      </c>
      <c r="N241" s="59" t="s">
        <v>162</v>
      </c>
      <c r="O241" s="59" t="s">
        <v>171</v>
      </c>
      <c r="P241" s="59" t="s">
        <v>346</v>
      </c>
      <c r="Q241" s="59" t="s">
        <v>56</v>
      </c>
      <c r="R241" s="52"/>
      <c r="S241" s="52" t="s">
        <v>2374</v>
      </c>
      <c r="T241" s="52"/>
      <c r="U241" s="52"/>
      <c r="V241" s="52"/>
      <c r="W241" s="52"/>
      <c r="X241" s="52"/>
    </row>
    <row r="242" spans="1:24" x14ac:dyDescent="0.3">
      <c r="A242" s="57">
        <v>24031</v>
      </c>
      <c r="B242" s="57" t="s">
        <v>14</v>
      </c>
      <c r="C242" s="50">
        <v>0.19756081701615</v>
      </c>
      <c r="D242" s="50">
        <v>0.19756081701591999</v>
      </c>
      <c r="E242" s="50">
        <v>1.98455153878209E-4</v>
      </c>
      <c r="F242" s="50">
        <v>1.0045268939246031E-3</v>
      </c>
      <c r="G242" s="50">
        <v>0.19756081701615</v>
      </c>
      <c r="H242" s="50">
        <v>1.9845515387844004E-4</v>
      </c>
      <c r="I242" s="50">
        <v>0.19756081701615</v>
      </c>
      <c r="J242" s="50">
        <v>1.9845515387844004E-4</v>
      </c>
      <c r="K242" s="58" t="s">
        <v>345</v>
      </c>
      <c r="L242" s="59" t="s">
        <v>164</v>
      </c>
      <c r="M242" s="59" t="s">
        <v>155</v>
      </c>
      <c r="N242" s="59" t="s">
        <v>162</v>
      </c>
      <c r="O242" s="59" t="s">
        <v>171</v>
      </c>
      <c r="P242" s="59" t="s">
        <v>346</v>
      </c>
      <c r="Q242" s="59" t="s">
        <v>56</v>
      </c>
      <c r="R242" s="52"/>
      <c r="S242" s="52" t="s">
        <v>2375</v>
      </c>
      <c r="T242" s="52"/>
      <c r="U242" s="52"/>
      <c r="V242" s="52"/>
      <c r="W242" s="52"/>
      <c r="X242" s="52"/>
    </row>
    <row r="243" spans="1:24" x14ac:dyDescent="0.3">
      <c r="A243" s="57">
        <v>24033</v>
      </c>
      <c r="B243" s="57" t="s">
        <v>14</v>
      </c>
      <c r="C243" s="50">
        <v>0.38769698553471499</v>
      </c>
      <c r="D243" s="50">
        <v>0.38769698553426601</v>
      </c>
      <c r="E243" s="50">
        <v>3.8945204866266801E-4</v>
      </c>
      <c r="F243" s="50">
        <v>1.0045268939246031E-3</v>
      </c>
      <c r="G243" s="50">
        <v>0.38769698553471499</v>
      </c>
      <c r="H243" s="50">
        <v>3.8945204866311904E-4</v>
      </c>
      <c r="I243" s="50">
        <v>0.38769698553471499</v>
      </c>
      <c r="J243" s="50">
        <v>3.8945204866311904E-4</v>
      </c>
      <c r="K243" s="58" t="s">
        <v>345</v>
      </c>
      <c r="L243" s="59" t="s">
        <v>164</v>
      </c>
      <c r="M243" s="59" t="s">
        <v>155</v>
      </c>
      <c r="N243" s="59" t="s">
        <v>162</v>
      </c>
      <c r="O243" s="59" t="s">
        <v>171</v>
      </c>
      <c r="P243" s="59" t="s">
        <v>346</v>
      </c>
      <c r="Q243" s="59" t="s">
        <v>56</v>
      </c>
      <c r="R243" s="52"/>
      <c r="S243" s="52" t="s">
        <v>2376</v>
      </c>
      <c r="T243" s="52"/>
      <c r="U243" s="52"/>
      <c r="V243" s="52"/>
      <c r="W243" s="52"/>
      <c r="X243" s="52"/>
    </row>
    <row r="244" spans="1:24" x14ac:dyDescent="0.3">
      <c r="A244" s="57">
        <v>24009</v>
      </c>
      <c r="B244" s="57" t="s">
        <v>16</v>
      </c>
      <c r="C244" s="50">
        <v>3.2460272173662101</v>
      </c>
      <c r="D244" s="50">
        <v>3.2460272173624301</v>
      </c>
      <c r="E244" s="50">
        <v>3.2607216382518202E-3</v>
      </c>
      <c r="F244" s="50">
        <v>1.0045268939246079E-3</v>
      </c>
      <c r="G244" s="50">
        <v>3.2460272173662101</v>
      </c>
      <c r="H244" s="50">
        <v>3.260721638255617E-3</v>
      </c>
      <c r="I244" s="50">
        <v>3.2460272173662101</v>
      </c>
      <c r="J244" s="50">
        <v>3.260721638255617E-3</v>
      </c>
      <c r="K244" s="58" t="s">
        <v>345</v>
      </c>
      <c r="L244" s="59" t="s">
        <v>164</v>
      </c>
      <c r="M244" s="59" t="s">
        <v>155</v>
      </c>
      <c r="N244" s="59" t="s">
        <v>162</v>
      </c>
      <c r="O244" s="59" t="s">
        <v>171</v>
      </c>
      <c r="P244" s="59" t="s">
        <v>346</v>
      </c>
      <c r="Q244" s="59" t="s">
        <v>56</v>
      </c>
      <c r="R244" s="52"/>
      <c r="S244" s="52" t="s">
        <v>2377</v>
      </c>
      <c r="T244" s="52"/>
      <c r="U244" s="52"/>
      <c r="V244" s="52"/>
      <c r="W244" s="52"/>
      <c r="X244" s="52"/>
    </row>
    <row r="245" spans="1:24" x14ac:dyDescent="0.3">
      <c r="A245" s="57">
        <v>24017</v>
      </c>
      <c r="B245" s="57" t="s">
        <v>16</v>
      </c>
      <c r="C245" s="50">
        <v>4.8744767580760797</v>
      </c>
      <c r="D245" s="50">
        <v>4.8744767580704202</v>
      </c>
      <c r="E245" s="50">
        <v>4.8965429972921398E-3</v>
      </c>
      <c r="F245" s="50">
        <v>1.0045268939246014E-3</v>
      </c>
      <c r="G245" s="50">
        <v>4.8744767580760797</v>
      </c>
      <c r="H245" s="50">
        <v>4.8965429972978253E-3</v>
      </c>
      <c r="I245" s="50">
        <v>4.8744767580760797</v>
      </c>
      <c r="J245" s="50">
        <v>4.8965429972978253E-3</v>
      </c>
      <c r="K245" s="58" t="s">
        <v>345</v>
      </c>
      <c r="L245" s="59" t="s">
        <v>164</v>
      </c>
      <c r="M245" s="59" t="s">
        <v>155</v>
      </c>
      <c r="N245" s="59" t="s">
        <v>162</v>
      </c>
      <c r="O245" s="59" t="s">
        <v>171</v>
      </c>
      <c r="P245" s="59" t="s">
        <v>346</v>
      </c>
      <c r="Q245" s="59" t="s">
        <v>56</v>
      </c>
      <c r="R245" s="52"/>
      <c r="S245" s="52" t="s">
        <v>2378</v>
      </c>
      <c r="T245" s="52"/>
      <c r="U245" s="52"/>
      <c r="V245" s="52"/>
      <c r="W245" s="52"/>
      <c r="X245" s="52"/>
    </row>
    <row r="246" spans="1:24" x14ac:dyDescent="0.3">
      <c r="A246" s="57">
        <v>24021</v>
      </c>
      <c r="B246" s="57" t="s">
        <v>16</v>
      </c>
      <c r="C246" s="50">
        <v>7.60873005795432</v>
      </c>
      <c r="D246" s="50">
        <v>7.6087300579455004</v>
      </c>
      <c r="E246" s="50">
        <v>7.6431739718187302E-3</v>
      </c>
      <c r="F246" s="50">
        <v>1.0045268939245994E-3</v>
      </c>
      <c r="G246" s="50">
        <v>7.60873005795432</v>
      </c>
      <c r="H246" s="50">
        <v>7.6431739718275903E-3</v>
      </c>
      <c r="I246" s="50">
        <v>7.60873005795432</v>
      </c>
      <c r="J246" s="50">
        <v>7.6431739718275903E-3</v>
      </c>
      <c r="K246" s="58" t="s">
        <v>345</v>
      </c>
      <c r="L246" s="59" t="s">
        <v>164</v>
      </c>
      <c r="M246" s="59" t="s">
        <v>155</v>
      </c>
      <c r="N246" s="59" t="s">
        <v>162</v>
      </c>
      <c r="O246" s="59" t="s">
        <v>171</v>
      </c>
      <c r="P246" s="59" t="s">
        <v>346</v>
      </c>
      <c r="Q246" s="59" t="s">
        <v>56</v>
      </c>
      <c r="R246" s="52"/>
      <c r="S246" s="52" t="s">
        <v>2379</v>
      </c>
      <c r="T246" s="52"/>
      <c r="U246" s="52"/>
      <c r="V246" s="52"/>
      <c r="W246" s="52"/>
      <c r="X246" s="52"/>
    </row>
    <row r="247" spans="1:24" x14ac:dyDescent="0.3">
      <c r="A247" s="57">
        <v>24031</v>
      </c>
      <c r="B247" s="57" t="s">
        <v>16</v>
      </c>
      <c r="C247" s="50">
        <v>1.2841453106049701</v>
      </c>
      <c r="D247" s="50">
        <v>1.2841453106034799</v>
      </c>
      <c r="E247" s="50">
        <v>1.2899585002083601E-3</v>
      </c>
      <c r="F247" s="50">
        <v>1.0045268939246044E-3</v>
      </c>
      <c r="G247" s="50">
        <v>1.2841453106049701</v>
      </c>
      <c r="H247" s="50">
        <v>1.2899585002098569E-3</v>
      </c>
      <c r="I247" s="50">
        <v>1.2841453106049701</v>
      </c>
      <c r="J247" s="50">
        <v>1.2899585002098569E-3</v>
      </c>
      <c r="K247" s="58" t="s">
        <v>345</v>
      </c>
      <c r="L247" s="59" t="s">
        <v>164</v>
      </c>
      <c r="M247" s="59" t="s">
        <v>155</v>
      </c>
      <c r="N247" s="59" t="s">
        <v>162</v>
      </c>
      <c r="O247" s="59" t="s">
        <v>171</v>
      </c>
      <c r="P247" s="59" t="s">
        <v>346</v>
      </c>
      <c r="Q247" s="59" t="s">
        <v>56</v>
      </c>
      <c r="R247" s="52"/>
      <c r="S247" s="52" t="s">
        <v>2380</v>
      </c>
      <c r="T247" s="52"/>
      <c r="U247" s="52"/>
      <c r="V247" s="52"/>
      <c r="W247" s="52"/>
      <c r="X247" s="52"/>
    </row>
    <row r="248" spans="1:24" x14ac:dyDescent="0.3">
      <c r="A248" s="57">
        <v>24033</v>
      </c>
      <c r="B248" s="57" t="s">
        <v>16</v>
      </c>
      <c r="C248" s="50">
        <v>2.5200306734919899</v>
      </c>
      <c r="D248" s="50">
        <v>2.5200306734890501</v>
      </c>
      <c r="E248" s="50">
        <v>2.5314385850346999E-3</v>
      </c>
      <c r="F248" s="50">
        <v>1.0045268939246105E-3</v>
      </c>
      <c r="G248" s="50">
        <v>2.5200306734919899</v>
      </c>
      <c r="H248" s="50">
        <v>2.5314385850376529E-3</v>
      </c>
      <c r="I248" s="50">
        <v>2.5200306734919899</v>
      </c>
      <c r="J248" s="50">
        <v>2.5314385850376529E-3</v>
      </c>
      <c r="K248" s="58" t="s">
        <v>345</v>
      </c>
      <c r="L248" s="59" t="s">
        <v>164</v>
      </c>
      <c r="M248" s="59" t="s">
        <v>155</v>
      </c>
      <c r="N248" s="59" t="s">
        <v>162</v>
      </c>
      <c r="O248" s="59" t="s">
        <v>171</v>
      </c>
      <c r="P248" s="59" t="s">
        <v>346</v>
      </c>
      <c r="Q248" s="59" t="s">
        <v>56</v>
      </c>
      <c r="R248" s="52"/>
      <c r="S248" s="52" t="s">
        <v>2381</v>
      </c>
      <c r="T248" s="52"/>
      <c r="U248" s="52"/>
      <c r="V248" s="52"/>
      <c r="W248" s="52"/>
      <c r="X248" s="52"/>
    </row>
    <row r="249" spans="1:24" x14ac:dyDescent="0.3">
      <c r="A249" s="57">
        <v>24009</v>
      </c>
      <c r="B249" s="57" t="s">
        <v>14</v>
      </c>
      <c r="C249" s="50">
        <v>0.53987980836264804</v>
      </c>
      <c r="D249" s="50">
        <v>0.53987980836202198</v>
      </c>
      <c r="E249" s="50">
        <v>5.4232378698651203E-4</v>
      </c>
      <c r="F249" s="50">
        <v>1.0045268939246033E-3</v>
      </c>
      <c r="G249" s="50">
        <v>0.53987980836264804</v>
      </c>
      <c r="H249" s="50">
        <v>5.4232378698714097E-4</v>
      </c>
      <c r="I249" s="50">
        <v>0.53987980836264804</v>
      </c>
      <c r="J249" s="50">
        <v>5.4232378698714097E-4</v>
      </c>
      <c r="K249" s="58" t="s">
        <v>351</v>
      </c>
      <c r="L249" s="59" t="s">
        <v>164</v>
      </c>
      <c r="M249" s="59" t="s">
        <v>155</v>
      </c>
      <c r="N249" s="59" t="s">
        <v>162</v>
      </c>
      <c r="O249" s="59" t="s">
        <v>171</v>
      </c>
      <c r="P249" s="59" t="s">
        <v>352</v>
      </c>
      <c r="Q249" s="59" t="s">
        <v>56</v>
      </c>
      <c r="R249" s="52"/>
      <c r="S249" s="52" t="s">
        <v>2382</v>
      </c>
      <c r="T249" s="52"/>
      <c r="U249" s="52"/>
      <c r="V249" s="52"/>
      <c r="W249" s="52"/>
      <c r="X249" s="52"/>
    </row>
    <row r="250" spans="1:24" x14ac:dyDescent="0.3">
      <c r="A250" s="57">
        <v>24017</v>
      </c>
      <c r="B250" s="57" t="s">
        <v>14</v>
      </c>
      <c r="C250" s="50">
        <v>0.81072369484255102</v>
      </c>
      <c r="D250" s="50">
        <v>0.810723694841611</v>
      </c>
      <c r="E250" s="50">
        <v>8.1439375501032602E-4</v>
      </c>
      <c r="F250" s="50">
        <v>1.004526893924609E-3</v>
      </c>
      <c r="G250" s="50">
        <v>0.81072369484255102</v>
      </c>
      <c r="H250" s="50">
        <v>8.1439375501127036E-4</v>
      </c>
      <c r="I250" s="50">
        <v>0.81072369484255102</v>
      </c>
      <c r="J250" s="50">
        <v>8.1439375501127036E-4</v>
      </c>
      <c r="K250" s="58" t="s">
        <v>351</v>
      </c>
      <c r="L250" s="59" t="s">
        <v>164</v>
      </c>
      <c r="M250" s="59" t="s">
        <v>155</v>
      </c>
      <c r="N250" s="59" t="s">
        <v>162</v>
      </c>
      <c r="O250" s="59" t="s">
        <v>171</v>
      </c>
      <c r="P250" s="59" t="s">
        <v>352</v>
      </c>
      <c r="Q250" s="59" t="s">
        <v>56</v>
      </c>
      <c r="R250" s="52"/>
      <c r="S250" s="52" t="s">
        <v>2383</v>
      </c>
      <c r="T250" s="52"/>
      <c r="U250" s="52"/>
      <c r="V250" s="52"/>
      <c r="W250" s="52"/>
      <c r="X250" s="52"/>
    </row>
    <row r="251" spans="1:24" x14ac:dyDescent="0.3">
      <c r="A251" s="57">
        <v>24021</v>
      </c>
      <c r="B251" s="57" t="s">
        <v>14</v>
      </c>
      <c r="C251" s="50">
        <v>1.2654851541758201</v>
      </c>
      <c r="D251" s="50">
        <v>1.2654851541743499</v>
      </c>
      <c r="E251" s="50">
        <v>1.2712138712304599E-3</v>
      </c>
      <c r="F251" s="50">
        <v>1.0045268939246053E-3</v>
      </c>
      <c r="G251" s="50">
        <v>1.2654851541758201</v>
      </c>
      <c r="H251" s="50">
        <v>1.2712138712319368E-3</v>
      </c>
      <c r="I251" s="50">
        <v>1.2654851541758201</v>
      </c>
      <c r="J251" s="50">
        <v>1.2712138712319368E-3</v>
      </c>
      <c r="K251" s="58" t="s">
        <v>351</v>
      </c>
      <c r="L251" s="59" t="s">
        <v>164</v>
      </c>
      <c r="M251" s="59" t="s">
        <v>155</v>
      </c>
      <c r="N251" s="59" t="s">
        <v>162</v>
      </c>
      <c r="O251" s="59" t="s">
        <v>171</v>
      </c>
      <c r="P251" s="59" t="s">
        <v>352</v>
      </c>
      <c r="Q251" s="59" t="s">
        <v>56</v>
      </c>
      <c r="R251" s="52"/>
      <c r="S251" s="52" t="s">
        <v>2384</v>
      </c>
      <c r="T251" s="52"/>
      <c r="U251" s="52"/>
      <c r="V251" s="52"/>
      <c r="W251" s="52"/>
      <c r="X251" s="52"/>
    </row>
    <row r="252" spans="1:24" x14ac:dyDescent="0.3">
      <c r="A252" s="57">
        <v>24031</v>
      </c>
      <c r="B252" s="57" t="s">
        <v>14</v>
      </c>
      <c r="C252" s="50">
        <v>0.21357924958879501</v>
      </c>
      <c r="D252" s="50">
        <v>0.21357924958854699</v>
      </c>
      <c r="E252" s="50">
        <v>2.1454610019593101E-4</v>
      </c>
      <c r="F252" s="50">
        <v>1.0045268939246046E-3</v>
      </c>
      <c r="G252" s="50">
        <v>0.21357924958879501</v>
      </c>
      <c r="H252" s="50">
        <v>2.1454610019618016E-4</v>
      </c>
      <c r="I252" s="50">
        <v>0.21357924958879501</v>
      </c>
      <c r="J252" s="50">
        <v>2.1454610019618016E-4</v>
      </c>
      <c r="K252" s="58" t="s">
        <v>351</v>
      </c>
      <c r="L252" s="59" t="s">
        <v>164</v>
      </c>
      <c r="M252" s="59" t="s">
        <v>155</v>
      </c>
      <c r="N252" s="59" t="s">
        <v>162</v>
      </c>
      <c r="O252" s="59" t="s">
        <v>171</v>
      </c>
      <c r="P252" s="59" t="s">
        <v>352</v>
      </c>
      <c r="Q252" s="59" t="s">
        <v>56</v>
      </c>
      <c r="R252" s="52"/>
      <c r="S252" s="52" t="s">
        <v>2385</v>
      </c>
      <c r="T252" s="52"/>
      <c r="U252" s="52"/>
      <c r="V252" s="52"/>
      <c r="W252" s="52"/>
      <c r="X252" s="52"/>
    </row>
    <row r="253" spans="1:24" x14ac:dyDescent="0.3">
      <c r="A253" s="57">
        <v>24033</v>
      </c>
      <c r="B253" s="57" t="s">
        <v>14</v>
      </c>
      <c r="C253" s="50">
        <v>0.41913184974311801</v>
      </c>
      <c r="D253" s="50">
        <v>0.41913184974263101</v>
      </c>
      <c r="E253" s="50">
        <v>4.21029215166839E-4</v>
      </c>
      <c r="F253" s="50">
        <v>1.004526893924604E-3</v>
      </c>
      <c r="G253" s="50">
        <v>0.41913184974311801</v>
      </c>
      <c r="H253" s="50">
        <v>4.2102921516732814E-4</v>
      </c>
      <c r="I253" s="50">
        <v>0.41913184974311801</v>
      </c>
      <c r="J253" s="50">
        <v>4.2102921516732814E-4</v>
      </c>
      <c r="K253" s="58" t="s">
        <v>351</v>
      </c>
      <c r="L253" s="59" t="s">
        <v>164</v>
      </c>
      <c r="M253" s="59" t="s">
        <v>155</v>
      </c>
      <c r="N253" s="59" t="s">
        <v>162</v>
      </c>
      <c r="O253" s="59" t="s">
        <v>171</v>
      </c>
      <c r="P253" s="59" t="s">
        <v>352</v>
      </c>
      <c r="Q253" s="59" t="s">
        <v>56</v>
      </c>
      <c r="R253" s="52"/>
      <c r="S253" s="52" t="s">
        <v>2386</v>
      </c>
      <c r="T253" s="52"/>
      <c r="U253" s="52"/>
      <c r="V253" s="52"/>
      <c r="W253" s="52"/>
      <c r="X253" s="52"/>
    </row>
    <row r="254" spans="1:24" x14ac:dyDescent="0.3">
      <c r="A254" s="57">
        <v>24009</v>
      </c>
      <c r="B254" s="57" t="s">
        <v>16</v>
      </c>
      <c r="C254" s="50">
        <v>18.193946786402901</v>
      </c>
      <c r="D254" s="50">
        <v>18.193946786381701</v>
      </c>
      <c r="E254" s="50">
        <v>1.8276308853553701E-2</v>
      </c>
      <c r="F254" s="50">
        <v>1.0045268939246129E-3</v>
      </c>
      <c r="G254" s="50">
        <v>18.193946786402901</v>
      </c>
      <c r="H254" s="50">
        <v>1.8276308853574997E-2</v>
      </c>
      <c r="I254" s="50">
        <v>18.193946786402901</v>
      </c>
      <c r="J254" s="50">
        <v>1.8276308853574997E-2</v>
      </c>
      <c r="K254" s="58" t="s">
        <v>351</v>
      </c>
      <c r="L254" s="59" t="s">
        <v>164</v>
      </c>
      <c r="M254" s="59" t="s">
        <v>155</v>
      </c>
      <c r="N254" s="59" t="s">
        <v>162</v>
      </c>
      <c r="O254" s="59" t="s">
        <v>171</v>
      </c>
      <c r="P254" s="59" t="s">
        <v>352</v>
      </c>
      <c r="Q254" s="59" t="s">
        <v>56</v>
      </c>
      <c r="R254" s="52"/>
      <c r="S254" s="52" t="s">
        <v>2387</v>
      </c>
      <c r="T254" s="52"/>
      <c r="U254" s="52"/>
      <c r="V254" s="52"/>
      <c r="W254" s="52"/>
      <c r="X254" s="52"/>
    </row>
    <row r="255" spans="1:24" x14ac:dyDescent="0.3">
      <c r="A255" s="57">
        <v>24017</v>
      </c>
      <c r="B255" s="57" t="s">
        <v>16</v>
      </c>
      <c r="C255" s="50">
        <v>27.321390290718998</v>
      </c>
      <c r="D255" s="50">
        <v>27.3213902906874</v>
      </c>
      <c r="E255" s="50">
        <v>2.7445071326406001E-2</v>
      </c>
      <c r="F255" s="50">
        <v>1.0045268939246023E-3</v>
      </c>
      <c r="G255" s="50">
        <v>27.321390290718998</v>
      </c>
      <c r="H255" s="50">
        <v>2.7445071326437739E-2</v>
      </c>
      <c r="I255" s="50">
        <v>27.321390290718998</v>
      </c>
      <c r="J255" s="50">
        <v>2.7445071326437739E-2</v>
      </c>
      <c r="K255" s="58" t="s">
        <v>351</v>
      </c>
      <c r="L255" s="59" t="s">
        <v>164</v>
      </c>
      <c r="M255" s="59" t="s">
        <v>155</v>
      </c>
      <c r="N255" s="59" t="s">
        <v>162</v>
      </c>
      <c r="O255" s="59" t="s">
        <v>171</v>
      </c>
      <c r="P255" s="59" t="s">
        <v>352</v>
      </c>
      <c r="Q255" s="59" t="s">
        <v>56</v>
      </c>
      <c r="R255" s="52"/>
      <c r="S255" s="52" t="s">
        <v>2388</v>
      </c>
      <c r="T255" s="52"/>
      <c r="U255" s="52"/>
      <c r="V255" s="52"/>
      <c r="W255" s="52"/>
      <c r="X255" s="52"/>
    </row>
    <row r="256" spans="1:24" x14ac:dyDescent="0.3">
      <c r="A256" s="57">
        <v>24021</v>
      </c>
      <c r="B256" s="57" t="s">
        <v>16</v>
      </c>
      <c r="C256" s="50">
        <v>42.646848536487603</v>
      </c>
      <c r="D256" s="50">
        <v>42.646848536438</v>
      </c>
      <c r="E256" s="50">
        <v>4.2839906295981001E-2</v>
      </c>
      <c r="F256" s="50">
        <v>1.0045268939246014E-3</v>
      </c>
      <c r="G256" s="50">
        <v>42.646848536487603</v>
      </c>
      <c r="H256" s="50">
        <v>4.2839906296030822E-2</v>
      </c>
      <c r="I256" s="50">
        <v>42.646848536487603</v>
      </c>
      <c r="J256" s="50">
        <v>4.2839906296030822E-2</v>
      </c>
      <c r="K256" s="58" t="s">
        <v>351</v>
      </c>
      <c r="L256" s="59" t="s">
        <v>164</v>
      </c>
      <c r="M256" s="59" t="s">
        <v>155</v>
      </c>
      <c r="N256" s="59" t="s">
        <v>162</v>
      </c>
      <c r="O256" s="59" t="s">
        <v>171</v>
      </c>
      <c r="P256" s="59" t="s">
        <v>352</v>
      </c>
      <c r="Q256" s="59" t="s">
        <v>56</v>
      </c>
      <c r="R256" s="52"/>
      <c r="S256" s="52" t="s">
        <v>2389</v>
      </c>
      <c r="T256" s="52"/>
      <c r="U256" s="52"/>
      <c r="V256" s="52"/>
      <c r="W256" s="52"/>
      <c r="X256" s="52"/>
    </row>
    <row r="257" spans="1:24" x14ac:dyDescent="0.3">
      <c r="A257" s="57">
        <v>24031</v>
      </c>
      <c r="B257" s="57" t="s">
        <v>16</v>
      </c>
      <c r="C257" s="50">
        <v>7.1976207557284697</v>
      </c>
      <c r="D257" s="50">
        <v>7.1976207557201297</v>
      </c>
      <c r="E257" s="50">
        <v>7.2302036213907697E-3</v>
      </c>
      <c r="F257" s="50">
        <v>1.0045268939245994E-3</v>
      </c>
      <c r="G257" s="50">
        <v>7.1976207557284697</v>
      </c>
      <c r="H257" s="50">
        <v>7.2302036213991476E-3</v>
      </c>
      <c r="I257" s="50">
        <v>7.1976207557284697</v>
      </c>
      <c r="J257" s="50">
        <v>7.2302036213991476E-3</v>
      </c>
      <c r="K257" s="58" t="s">
        <v>351</v>
      </c>
      <c r="L257" s="59" t="s">
        <v>164</v>
      </c>
      <c r="M257" s="59" t="s">
        <v>155</v>
      </c>
      <c r="N257" s="59" t="s">
        <v>162</v>
      </c>
      <c r="O257" s="59" t="s">
        <v>171</v>
      </c>
      <c r="P257" s="59" t="s">
        <v>352</v>
      </c>
      <c r="Q257" s="59" t="s">
        <v>56</v>
      </c>
      <c r="R257" s="52"/>
      <c r="S257" s="52" t="s">
        <v>2390</v>
      </c>
      <c r="T257" s="52"/>
      <c r="U257" s="52"/>
      <c r="V257" s="52"/>
      <c r="W257" s="52"/>
      <c r="X257" s="52"/>
    </row>
    <row r="258" spans="1:24" x14ac:dyDescent="0.3">
      <c r="A258" s="57">
        <v>24033</v>
      </c>
      <c r="B258" s="57" t="s">
        <v>16</v>
      </c>
      <c r="C258" s="50">
        <v>14.1247468229727</v>
      </c>
      <c r="D258" s="50">
        <v>14.1247468229563</v>
      </c>
      <c r="E258" s="50">
        <v>1.41886880535357E-2</v>
      </c>
      <c r="F258" s="50">
        <v>1.0045268939246031E-3</v>
      </c>
      <c r="G258" s="50">
        <v>14.1247468229727</v>
      </c>
      <c r="H258" s="50">
        <v>1.4188688053552173E-2</v>
      </c>
      <c r="I258" s="50">
        <v>14.1247468229727</v>
      </c>
      <c r="J258" s="50">
        <v>1.4188688053552173E-2</v>
      </c>
      <c r="K258" s="58" t="s">
        <v>351</v>
      </c>
      <c r="L258" s="59" t="s">
        <v>164</v>
      </c>
      <c r="M258" s="59" t="s">
        <v>155</v>
      </c>
      <c r="N258" s="59" t="s">
        <v>162</v>
      </c>
      <c r="O258" s="59" t="s">
        <v>171</v>
      </c>
      <c r="P258" s="59" t="s">
        <v>352</v>
      </c>
      <c r="Q258" s="59" t="s">
        <v>56</v>
      </c>
      <c r="R258" s="52"/>
      <c r="S258" s="52" t="s">
        <v>2391</v>
      </c>
      <c r="T258" s="52"/>
      <c r="U258" s="52"/>
      <c r="V258" s="52"/>
      <c r="W258" s="52"/>
      <c r="X258" s="52"/>
    </row>
    <row r="259" spans="1:24" x14ac:dyDescent="0.3">
      <c r="A259" s="57">
        <v>24009</v>
      </c>
      <c r="B259" s="57" t="s">
        <v>14</v>
      </c>
      <c r="C259" s="50">
        <v>3.6880609999999998</v>
      </c>
      <c r="D259" s="50">
        <v>3.6880609999957401</v>
      </c>
      <c r="E259" s="50">
        <v>3.70475646093015E-3</v>
      </c>
      <c r="F259" s="50">
        <v>1.0045268939245931E-3</v>
      </c>
      <c r="G259" s="50">
        <v>3.6880609999999998</v>
      </c>
      <c r="H259" s="50">
        <v>3.7047564609344287E-3</v>
      </c>
      <c r="I259" s="50">
        <v>3.6880609999999998</v>
      </c>
      <c r="J259" s="50">
        <v>3.7047564609344287E-3</v>
      </c>
      <c r="K259" s="58" t="s">
        <v>355</v>
      </c>
      <c r="L259" s="59" t="s">
        <v>164</v>
      </c>
      <c r="M259" s="59" t="s">
        <v>155</v>
      </c>
      <c r="N259" s="59" t="s">
        <v>162</v>
      </c>
      <c r="O259" s="59" t="s">
        <v>171</v>
      </c>
      <c r="P259" s="59" t="s">
        <v>356</v>
      </c>
      <c r="Q259" s="59" t="s">
        <v>56</v>
      </c>
      <c r="R259" s="52"/>
      <c r="S259" s="52" t="s">
        <v>2392</v>
      </c>
      <c r="T259" s="52"/>
      <c r="U259" s="52"/>
      <c r="V259" s="52"/>
      <c r="W259" s="52"/>
      <c r="X259" s="52"/>
    </row>
    <row r="260" spans="1:24" x14ac:dyDescent="0.3">
      <c r="A260" s="57">
        <v>24017</v>
      </c>
      <c r="B260" s="57" t="s">
        <v>14</v>
      </c>
      <c r="C260" s="50">
        <v>5.7566579999999998</v>
      </c>
      <c r="D260" s="50">
        <v>5.7566579999933101</v>
      </c>
      <c r="E260" s="50">
        <v>5.7827177801195199E-3</v>
      </c>
      <c r="F260" s="50">
        <v>1.004526893924607E-3</v>
      </c>
      <c r="G260" s="50">
        <v>5.7566579999999998</v>
      </c>
      <c r="H260" s="50">
        <v>5.7827177801262402E-3</v>
      </c>
      <c r="I260" s="50">
        <v>5.7566579999999998</v>
      </c>
      <c r="J260" s="50">
        <v>5.7827177801262402E-3</v>
      </c>
      <c r="K260" s="58" t="s">
        <v>355</v>
      </c>
      <c r="L260" s="59" t="s">
        <v>164</v>
      </c>
      <c r="M260" s="59" t="s">
        <v>155</v>
      </c>
      <c r="N260" s="59" t="s">
        <v>162</v>
      </c>
      <c r="O260" s="59" t="s">
        <v>171</v>
      </c>
      <c r="P260" s="59" t="s">
        <v>356</v>
      </c>
      <c r="Q260" s="59" t="s">
        <v>56</v>
      </c>
      <c r="R260" s="52"/>
      <c r="S260" s="52" t="s">
        <v>2393</v>
      </c>
      <c r="T260" s="52"/>
      <c r="U260" s="52"/>
      <c r="V260" s="52"/>
      <c r="W260" s="52"/>
      <c r="X260" s="52"/>
    </row>
    <row r="261" spans="1:24" x14ac:dyDescent="0.3">
      <c r="A261" s="57">
        <v>24021</v>
      </c>
      <c r="B261" s="57" t="s">
        <v>14</v>
      </c>
      <c r="C261" s="50">
        <v>7.9994870000000002</v>
      </c>
      <c r="D261" s="50">
        <v>7.9994869999907001</v>
      </c>
      <c r="E261" s="50">
        <v>8.0356998290909594E-3</v>
      </c>
      <c r="F261" s="50">
        <v>1.0045268939246105E-3</v>
      </c>
      <c r="G261" s="50">
        <v>7.9994870000000002</v>
      </c>
      <c r="H261" s="50">
        <v>8.0356998291003009E-3</v>
      </c>
      <c r="I261" s="50">
        <v>7.9994870000000002</v>
      </c>
      <c r="J261" s="50">
        <v>8.0356998291003009E-3</v>
      </c>
      <c r="K261" s="58" t="s">
        <v>355</v>
      </c>
      <c r="L261" s="59" t="s">
        <v>164</v>
      </c>
      <c r="M261" s="59" t="s">
        <v>155</v>
      </c>
      <c r="N261" s="59" t="s">
        <v>162</v>
      </c>
      <c r="O261" s="59" t="s">
        <v>171</v>
      </c>
      <c r="P261" s="59" t="s">
        <v>356</v>
      </c>
      <c r="Q261" s="59" t="s">
        <v>56</v>
      </c>
      <c r="R261" s="52"/>
      <c r="S261" s="52" t="s">
        <v>2394</v>
      </c>
      <c r="T261" s="52"/>
      <c r="U261" s="52"/>
      <c r="V261" s="52"/>
      <c r="W261" s="52"/>
      <c r="X261" s="52"/>
    </row>
    <row r="262" spans="1:24" x14ac:dyDescent="0.3">
      <c r="A262" s="57">
        <v>24031</v>
      </c>
      <c r="B262" s="57" t="s">
        <v>14</v>
      </c>
      <c r="C262" s="50">
        <v>23.603200000000001</v>
      </c>
      <c r="D262" s="50">
        <v>23.6031999999725</v>
      </c>
      <c r="E262" s="50">
        <v>2.3710049182653702E-2</v>
      </c>
      <c r="F262" s="50">
        <v>1.0045268939246088E-3</v>
      </c>
      <c r="G262" s="50">
        <v>23.603200000000001</v>
      </c>
      <c r="H262" s="50">
        <v>2.3710049182681325E-2</v>
      </c>
      <c r="I262" s="50">
        <v>23.603200000000001</v>
      </c>
      <c r="J262" s="50">
        <v>2.3710049182681325E-2</v>
      </c>
      <c r="K262" s="58" t="s">
        <v>355</v>
      </c>
      <c r="L262" s="59" t="s">
        <v>164</v>
      </c>
      <c r="M262" s="59" t="s">
        <v>155</v>
      </c>
      <c r="N262" s="59" t="s">
        <v>162</v>
      </c>
      <c r="O262" s="59" t="s">
        <v>171</v>
      </c>
      <c r="P262" s="59" t="s">
        <v>356</v>
      </c>
      <c r="Q262" s="59" t="s">
        <v>56</v>
      </c>
      <c r="R262" s="52"/>
      <c r="S262" s="52" t="s">
        <v>2395</v>
      </c>
      <c r="T262" s="52"/>
      <c r="U262" s="52"/>
      <c r="V262" s="52"/>
      <c r="W262" s="52"/>
      <c r="X262" s="52"/>
    </row>
    <row r="263" spans="1:24" x14ac:dyDescent="0.3">
      <c r="A263" s="57">
        <v>24033</v>
      </c>
      <c r="B263" s="57" t="s">
        <v>14</v>
      </c>
      <c r="C263" s="50">
        <v>21.613379999999999</v>
      </c>
      <c r="D263" s="50">
        <v>21.6133799999748</v>
      </c>
      <c r="E263" s="50">
        <v>2.1711221478586899E-2</v>
      </c>
      <c r="F263" s="50">
        <v>1.0045268939246066E-3</v>
      </c>
      <c r="G263" s="50">
        <v>21.613379999999999</v>
      </c>
      <c r="H263" s="50">
        <v>2.1711221478612212E-2</v>
      </c>
      <c r="I263" s="50">
        <v>21.613379999999999</v>
      </c>
      <c r="J263" s="50">
        <v>2.1711221478612212E-2</v>
      </c>
      <c r="K263" s="58" t="s">
        <v>355</v>
      </c>
      <c r="L263" s="59" t="s">
        <v>164</v>
      </c>
      <c r="M263" s="59" t="s">
        <v>155</v>
      </c>
      <c r="N263" s="59" t="s">
        <v>162</v>
      </c>
      <c r="O263" s="59" t="s">
        <v>171</v>
      </c>
      <c r="P263" s="59" t="s">
        <v>356</v>
      </c>
      <c r="Q263" s="59" t="s">
        <v>56</v>
      </c>
      <c r="R263" s="52"/>
      <c r="S263" s="52" t="s">
        <v>2396</v>
      </c>
      <c r="T263" s="52"/>
      <c r="U263" s="52"/>
      <c r="V263" s="52"/>
      <c r="W263" s="52"/>
      <c r="X263" s="52"/>
    </row>
    <row r="264" spans="1:24" x14ac:dyDescent="0.3">
      <c r="A264" s="57">
        <v>24009</v>
      </c>
      <c r="B264" s="57" t="s">
        <v>16</v>
      </c>
      <c r="C264" s="50">
        <v>26.809370000000001</v>
      </c>
      <c r="D264" s="50">
        <v>26.809369999968698</v>
      </c>
      <c r="E264" s="50">
        <v>2.6930733174144201E-2</v>
      </c>
      <c r="F264" s="50">
        <v>1.0045268939246109E-3</v>
      </c>
      <c r="G264" s="50">
        <v>26.809370000000001</v>
      </c>
      <c r="H264" s="50">
        <v>2.6930733174175648E-2</v>
      </c>
      <c r="I264" s="50">
        <v>26.809370000000001</v>
      </c>
      <c r="J264" s="50">
        <v>2.6930733174175648E-2</v>
      </c>
      <c r="K264" s="58" t="s">
        <v>355</v>
      </c>
      <c r="L264" s="59" t="s">
        <v>164</v>
      </c>
      <c r="M264" s="59" t="s">
        <v>155</v>
      </c>
      <c r="N264" s="59" t="s">
        <v>162</v>
      </c>
      <c r="O264" s="59" t="s">
        <v>171</v>
      </c>
      <c r="P264" s="59" t="s">
        <v>356</v>
      </c>
      <c r="Q264" s="59" t="s">
        <v>56</v>
      </c>
      <c r="R264" s="52"/>
      <c r="S264" s="52" t="s">
        <v>2397</v>
      </c>
      <c r="T264" s="52"/>
      <c r="U264" s="52"/>
      <c r="V264" s="52"/>
      <c r="W264" s="52"/>
      <c r="X264" s="52"/>
    </row>
    <row r="265" spans="1:24" x14ac:dyDescent="0.3">
      <c r="A265" s="57">
        <v>24017</v>
      </c>
      <c r="B265" s="57" t="s">
        <v>16</v>
      </c>
      <c r="C265" s="50">
        <v>41.846469999999997</v>
      </c>
      <c r="D265" s="50">
        <v>41.846469999951097</v>
      </c>
      <c r="E265" s="50">
        <v>4.20359045307604E-2</v>
      </c>
      <c r="F265" s="50">
        <v>1.0045268939246135E-3</v>
      </c>
      <c r="G265" s="50">
        <v>41.846469999999997</v>
      </c>
      <c r="H265" s="50">
        <v>4.203590453080952E-2</v>
      </c>
      <c r="I265" s="50">
        <v>41.846469999999997</v>
      </c>
      <c r="J265" s="50">
        <v>4.203590453080952E-2</v>
      </c>
      <c r="K265" s="58" t="s">
        <v>355</v>
      </c>
      <c r="L265" s="59" t="s">
        <v>164</v>
      </c>
      <c r="M265" s="59" t="s">
        <v>155</v>
      </c>
      <c r="N265" s="59" t="s">
        <v>162</v>
      </c>
      <c r="O265" s="59" t="s">
        <v>171</v>
      </c>
      <c r="P265" s="59" t="s">
        <v>356</v>
      </c>
      <c r="Q265" s="59" t="s">
        <v>56</v>
      </c>
      <c r="R265" s="52"/>
      <c r="S265" s="52" t="s">
        <v>2398</v>
      </c>
      <c r="T265" s="52"/>
      <c r="U265" s="52"/>
      <c r="V265" s="52"/>
      <c r="W265" s="52"/>
      <c r="X265" s="52"/>
    </row>
    <row r="266" spans="1:24" x14ac:dyDescent="0.3">
      <c r="A266" s="57">
        <v>24021</v>
      </c>
      <c r="B266" s="57" t="s">
        <v>16</v>
      </c>
      <c r="C266" s="50">
        <v>58.150120000000001</v>
      </c>
      <c r="D266" s="50">
        <v>58.150119999932599</v>
      </c>
      <c r="E266" s="50">
        <v>5.84133594248753E-2</v>
      </c>
      <c r="F266" s="50">
        <v>1.0045268939246042E-3</v>
      </c>
      <c r="G266" s="50">
        <v>58.150120000000001</v>
      </c>
      <c r="H266" s="50">
        <v>5.8413359424943009E-2</v>
      </c>
      <c r="I266" s="50">
        <v>58.150120000000001</v>
      </c>
      <c r="J266" s="50">
        <v>5.8413359424943009E-2</v>
      </c>
      <c r="K266" s="58" t="s">
        <v>355</v>
      </c>
      <c r="L266" s="59" t="s">
        <v>164</v>
      </c>
      <c r="M266" s="59" t="s">
        <v>155</v>
      </c>
      <c r="N266" s="59" t="s">
        <v>162</v>
      </c>
      <c r="O266" s="59" t="s">
        <v>171</v>
      </c>
      <c r="P266" s="59" t="s">
        <v>356</v>
      </c>
      <c r="Q266" s="59" t="s">
        <v>56</v>
      </c>
      <c r="R266" s="52"/>
      <c r="S266" s="52" t="s">
        <v>2399</v>
      </c>
      <c r="T266" s="52"/>
      <c r="U266" s="52"/>
      <c r="V266" s="52"/>
      <c r="W266" s="52"/>
      <c r="X266" s="52"/>
    </row>
    <row r="267" spans="1:24" x14ac:dyDescent="0.3">
      <c r="A267" s="57">
        <v>24031</v>
      </c>
      <c r="B267" s="57" t="s">
        <v>16</v>
      </c>
      <c r="C267" s="50">
        <v>171.5771</v>
      </c>
      <c r="D267" s="50">
        <v>171.57709999980099</v>
      </c>
      <c r="E267" s="50">
        <v>0.17235381133139099</v>
      </c>
      <c r="F267" s="50">
        <v>1.0045268939246025E-3</v>
      </c>
      <c r="G267" s="50">
        <v>171.5771</v>
      </c>
      <c r="H267" s="50">
        <v>0.17235381133159092</v>
      </c>
      <c r="I267" s="50">
        <v>171.5771</v>
      </c>
      <c r="J267" s="50">
        <v>0.17235381133159092</v>
      </c>
      <c r="K267" s="58" t="s">
        <v>355</v>
      </c>
      <c r="L267" s="59" t="s">
        <v>164</v>
      </c>
      <c r="M267" s="59" t="s">
        <v>155</v>
      </c>
      <c r="N267" s="59" t="s">
        <v>162</v>
      </c>
      <c r="O267" s="59" t="s">
        <v>171</v>
      </c>
      <c r="P267" s="59" t="s">
        <v>356</v>
      </c>
      <c r="Q267" s="59" t="s">
        <v>56</v>
      </c>
      <c r="R267" s="52"/>
      <c r="S267" s="52" t="s">
        <v>2400</v>
      </c>
      <c r="T267" s="52"/>
      <c r="U267" s="52"/>
      <c r="V267" s="52"/>
      <c r="W267" s="52"/>
      <c r="X267" s="52"/>
    </row>
    <row r="268" spans="1:24" x14ac:dyDescent="0.3">
      <c r="A268" s="57">
        <v>24033</v>
      </c>
      <c r="B268" s="57" t="s">
        <v>16</v>
      </c>
      <c r="C268" s="50">
        <v>157.11269999999999</v>
      </c>
      <c r="D268" s="50">
        <v>157.11269999981701</v>
      </c>
      <c r="E268" s="50">
        <v>0.157823932526925</v>
      </c>
      <c r="F268" s="50">
        <v>1.0045268939246083E-3</v>
      </c>
      <c r="G268" s="50">
        <v>157.11269999999999</v>
      </c>
      <c r="H268" s="50">
        <v>0.1578239325271088</v>
      </c>
      <c r="I268" s="50">
        <v>157.11269999999999</v>
      </c>
      <c r="J268" s="50">
        <v>0.1578239325271088</v>
      </c>
      <c r="K268" s="58" t="s">
        <v>355</v>
      </c>
      <c r="L268" s="59" t="s">
        <v>164</v>
      </c>
      <c r="M268" s="59" t="s">
        <v>155</v>
      </c>
      <c r="N268" s="59" t="s">
        <v>162</v>
      </c>
      <c r="O268" s="59" t="s">
        <v>171</v>
      </c>
      <c r="P268" s="59" t="s">
        <v>356</v>
      </c>
      <c r="Q268" s="59" t="s">
        <v>56</v>
      </c>
      <c r="R268" s="52"/>
      <c r="S268" s="52" t="s">
        <v>2401</v>
      </c>
      <c r="T268" s="52"/>
      <c r="U268" s="52"/>
      <c r="V268" s="52"/>
      <c r="W268" s="52"/>
      <c r="X268" s="52"/>
    </row>
    <row r="269" spans="1:24" x14ac:dyDescent="0.3">
      <c r="A269" s="57">
        <v>24009</v>
      </c>
      <c r="B269" s="57" t="s">
        <v>14</v>
      </c>
      <c r="C269" s="50">
        <v>0.34976575452818098</v>
      </c>
      <c r="D269" s="50">
        <v>0.34976575452777597</v>
      </c>
      <c r="E269" s="50">
        <v>3.5134910699698098E-4</v>
      </c>
      <c r="F269" s="50">
        <v>1.0045268939246003E-3</v>
      </c>
      <c r="G269" s="50">
        <v>0.34976575452818098</v>
      </c>
      <c r="H269" s="50">
        <v>3.5134910699738782E-4</v>
      </c>
      <c r="I269" s="50">
        <v>0.34976575452818098</v>
      </c>
      <c r="J269" s="50">
        <v>3.5134910699738782E-4</v>
      </c>
      <c r="K269" s="58" t="s">
        <v>163</v>
      </c>
      <c r="L269" s="59" t="s">
        <v>164</v>
      </c>
      <c r="M269" s="59" t="s">
        <v>155</v>
      </c>
      <c r="N269" s="59" t="s">
        <v>162</v>
      </c>
      <c r="O269" s="59" t="s">
        <v>165</v>
      </c>
      <c r="P269" s="59" t="s">
        <v>156</v>
      </c>
      <c r="Q269" s="59" t="s">
        <v>56</v>
      </c>
      <c r="R269" s="52"/>
      <c r="S269" s="52" t="s">
        <v>2402</v>
      </c>
      <c r="T269" s="52"/>
      <c r="U269" s="52"/>
      <c r="V269" s="52"/>
      <c r="W269" s="52"/>
      <c r="X269" s="52"/>
    </row>
    <row r="270" spans="1:24" x14ac:dyDescent="0.3">
      <c r="A270" s="57">
        <v>24017</v>
      </c>
      <c r="B270" s="57" t="s">
        <v>14</v>
      </c>
      <c r="C270" s="50">
        <v>0.61651075564813596</v>
      </c>
      <c r="D270" s="50">
        <v>0.61651075564742097</v>
      </c>
      <c r="E270" s="50">
        <v>6.1930163444161399E-4</v>
      </c>
      <c r="F270" s="50">
        <v>1.0045268939246036E-3</v>
      </c>
      <c r="G270" s="50">
        <v>0.61651075564813596</v>
      </c>
      <c r="H270" s="50">
        <v>6.1930163444233227E-4</v>
      </c>
      <c r="I270" s="50">
        <v>0.61651075564813596</v>
      </c>
      <c r="J270" s="50">
        <v>6.1930163444233227E-4</v>
      </c>
      <c r="K270" s="58" t="s">
        <v>163</v>
      </c>
      <c r="L270" s="59" t="s">
        <v>164</v>
      </c>
      <c r="M270" s="59" t="s">
        <v>155</v>
      </c>
      <c r="N270" s="59" t="s">
        <v>162</v>
      </c>
      <c r="O270" s="59" t="s">
        <v>165</v>
      </c>
      <c r="P270" s="59" t="s">
        <v>156</v>
      </c>
      <c r="Q270" s="59" t="s">
        <v>56</v>
      </c>
      <c r="R270" s="52"/>
      <c r="S270" s="52" t="s">
        <v>2403</v>
      </c>
      <c r="T270" s="52"/>
      <c r="U270" s="52"/>
      <c r="V270" s="52"/>
      <c r="W270" s="52"/>
      <c r="X270" s="52"/>
    </row>
    <row r="271" spans="1:24" x14ac:dyDescent="0.3">
      <c r="A271" s="57">
        <v>24021</v>
      </c>
      <c r="B271" s="57" t="s">
        <v>14</v>
      </c>
      <c r="C271" s="50">
        <v>1.01303979314465</v>
      </c>
      <c r="D271" s="50">
        <v>1.01303979314347</v>
      </c>
      <c r="E271" s="50">
        <v>1.01762571682843E-3</v>
      </c>
      <c r="F271" s="50">
        <v>1.0045268939246007E-3</v>
      </c>
      <c r="G271" s="50">
        <v>1.01303979314465</v>
      </c>
      <c r="H271" s="50">
        <v>1.0176257168296153E-3</v>
      </c>
      <c r="I271" s="50">
        <v>1.01303979314465</v>
      </c>
      <c r="J271" s="50">
        <v>1.0176257168296153E-3</v>
      </c>
      <c r="K271" s="58" t="s">
        <v>163</v>
      </c>
      <c r="L271" s="59" t="s">
        <v>164</v>
      </c>
      <c r="M271" s="59" t="s">
        <v>155</v>
      </c>
      <c r="N271" s="59" t="s">
        <v>162</v>
      </c>
      <c r="O271" s="59" t="s">
        <v>165</v>
      </c>
      <c r="P271" s="59" t="s">
        <v>156</v>
      </c>
      <c r="Q271" s="59" t="s">
        <v>56</v>
      </c>
      <c r="R271" s="52"/>
      <c r="S271" s="52" t="s">
        <v>2404</v>
      </c>
      <c r="T271" s="52"/>
      <c r="U271" s="52"/>
      <c r="V271" s="52"/>
      <c r="W271" s="52"/>
      <c r="X271" s="52"/>
    </row>
    <row r="272" spans="1:24" x14ac:dyDescent="0.3">
      <c r="A272" s="57">
        <v>24031</v>
      </c>
      <c r="B272" s="57" t="s">
        <v>14</v>
      </c>
      <c r="C272" s="50">
        <v>2.70351299726034</v>
      </c>
      <c r="D272" s="50">
        <v>2.7035129972571799</v>
      </c>
      <c r="E272" s="50">
        <v>2.71575151381957E-3</v>
      </c>
      <c r="F272" s="50">
        <v>1.0045268939246109E-3</v>
      </c>
      <c r="G272" s="50">
        <v>2.70351299726034</v>
      </c>
      <c r="H272" s="50">
        <v>2.7157515138227445E-3</v>
      </c>
      <c r="I272" s="50">
        <v>2.70351299726034</v>
      </c>
      <c r="J272" s="50">
        <v>2.7157515138227445E-3</v>
      </c>
      <c r="K272" s="58" t="s">
        <v>163</v>
      </c>
      <c r="L272" s="59" t="s">
        <v>164</v>
      </c>
      <c r="M272" s="59" t="s">
        <v>155</v>
      </c>
      <c r="N272" s="59" t="s">
        <v>162</v>
      </c>
      <c r="O272" s="59" t="s">
        <v>165</v>
      </c>
      <c r="P272" s="59" t="s">
        <v>156</v>
      </c>
      <c r="Q272" s="59" t="s">
        <v>56</v>
      </c>
      <c r="R272" s="52"/>
      <c r="S272" s="52" t="s">
        <v>2405</v>
      </c>
      <c r="T272" s="52"/>
      <c r="U272" s="52"/>
      <c r="V272" s="52"/>
      <c r="W272" s="52"/>
      <c r="X272" s="52"/>
    </row>
    <row r="273" spans="1:24" x14ac:dyDescent="0.3">
      <c r="A273" s="57">
        <v>24033</v>
      </c>
      <c r="B273" s="57" t="s">
        <v>14</v>
      </c>
      <c r="C273" s="50">
        <v>3.3908097356834799</v>
      </c>
      <c r="D273" s="50">
        <v>3.3908097356795399</v>
      </c>
      <c r="E273" s="50">
        <v>3.4061595716714799E-3</v>
      </c>
      <c r="F273" s="50">
        <v>1.0045268939246053E-3</v>
      </c>
      <c r="G273" s="50">
        <v>3.3908097356834799</v>
      </c>
      <c r="H273" s="50">
        <v>3.4061595716754381E-3</v>
      </c>
      <c r="I273" s="50">
        <v>3.3908097356834799</v>
      </c>
      <c r="J273" s="50">
        <v>3.4061595716754381E-3</v>
      </c>
      <c r="K273" s="58" t="s">
        <v>163</v>
      </c>
      <c r="L273" s="59" t="s">
        <v>164</v>
      </c>
      <c r="M273" s="59" t="s">
        <v>155</v>
      </c>
      <c r="N273" s="59" t="s">
        <v>162</v>
      </c>
      <c r="O273" s="59" t="s">
        <v>165</v>
      </c>
      <c r="P273" s="59" t="s">
        <v>156</v>
      </c>
      <c r="Q273" s="59" t="s">
        <v>56</v>
      </c>
      <c r="R273" s="52"/>
      <c r="S273" s="52" t="s">
        <v>2406</v>
      </c>
      <c r="T273" s="52"/>
      <c r="U273" s="52"/>
      <c r="V273" s="52"/>
      <c r="W273" s="52"/>
      <c r="X273" s="52"/>
    </row>
    <row r="274" spans="1:24" x14ac:dyDescent="0.3">
      <c r="A274" s="57">
        <v>24009</v>
      </c>
      <c r="B274" s="57" t="s">
        <v>16</v>
      </c>
      <c r="C274" s="50">
        <v>1.8007202546730099</v>
      </c>
      <c r="D274" s="50">
        <v>1.80072025467091</v>
      </c>
      <c r="E274" s="50">
        <v>1.80887192425169E-3</v>
      </c>
      <c r="F274" s="50">
        <v>1.0045268939246033E-3</v>
      </c>
      <c r="G274" s="50">
        <v>1.8007202546730099</v>
      </c>
      <c r="H274" s="50">
        <v>1.8088719242537992E-3</v>
      </c>
      <c r="I274" s="50">
        <v>1.8007202546730099</v>
      </c>
      <c r="J274" s="50">
        <v>1.8088719242537992E-3</v>
      </c>
      <c r="K274" s="58" t="s">
        <v>163</v>
      </c>
      <c r="L274" s="59" t="s">
        <v>164</v>
      </c>
      <c r="M274" s="59" t="s">
        <v>155</v>
      </c>
      <c r="N274" s="59" t="s">
        <v>162</v>
      </c>
      <c r="O274" s="59" t="s">
        <v>165</v>
      </c>
      <c r="P274" s="59" t="s">
        <v>156</v>
      </c>
      <c r="Q274" s="59" t="s">
        <v>56</v>
      </c>
      <c r="R274" s="52"/>
      <c r="S274" s="52" t="s">
        <v>2407</v>
      </c>
      <c r="T274" s="52"/>
      <c r="U274" s="52"/>
      <c r="V274" s="52"/>
      <c r="W274" s="52"/>
      <c r="X274" s="52"/>
    </row>
    <row r="275" spans="1:24" x14ac:dyDescent="0.3">
      <c r="A275" s="57">
        <v>24017</v>
      </c>
      <c r="B275" s="57" t="s">
        <v>16</v>
      </c>
      <c r="C275" s="50">
        <v>3.1740198441553198</v>
      </c>
      <c r="D275" s="50">
        <v>3.1740198441516498</v>
      </c>
      <c r="E275" s="50">
        <v>3.1883882953007E-3</v>
      </c>
      <c r="F275" s="50">
        <v>1.0045268939246001E-3</v>
      </c>
      <c r="G275" s="50">
        <v>3.1740198441553198</v>
      </c>
      <c r="H275" s="50">
        <v>3.1883882953043867E-3</v>
      </c>
      <c r="I275" s="50">
        <v>3.1740198441553198</v>
      </c>
      <c r="J275" s="50">
        <v>3.1883882953043867E-3</v>
      </c>
      <c r="K275" s="58" t="s">
        <v>163</v>
      </c>
      <c r="L275" s="59" t="s">
        <v>164</v>
      </c>
      <c r="M275" s="59" t="s">
        <v>155</v>
      </c>
      <c r="N275" s="59" t="s">
        <v>162</v>
      </c>
      <c r="O275" s="59" t="s">
        <v>165</v>
      </c>
      <c r="P275" s="59" t="s">
        <v>156</v>
      </c>
      <c r="Q275" s="59" t="s">
        <v>56</v>
      </c>
      <c r="R275" s="52"/>
      <c r="S275" s="52" t="s">
        <v>2408</v>
      </c>
      <c r="T275" s="52"/>
      <c r="U275" s="52"/>
      <c r="V275" s="52"/>
      <c r="W275" s="52"/>
      <c r="X275" s="52"/>
    </row>
    <row r="276" spans="1:24" x14ac:dyDescent="0.3">
      <c r="A276" s="57">
        <v>24021</v>
      </c>
      <c r="B276" s="57" t="s">
        <v>16</v>
      </c>
      <c r="C276" s="50">
        <v>5.2154958875270001</v>
      </c>
      <c r="D276" s="50">
        <v>5.2154958875209401</v>
      </c>
      <c r="E276" s="50">
        <v>5.2391058841679801E-3</v>
      </c>
      <c r="F276" s="50">
        <v>1.0045268939246088E-3</v>
      </c>
      <c r="G276" s="50">
        <v>5.2154958875270001</v>
      </c>
      <c r="H276" s="50">
        <v>5.2391058841740681E-3</v>
      </c>
      <c r="I276" s="50">
        <v>5.2154958875270001</v>
      </c>
      <c r="J276" s="50">
        <v>5.2391058841740681E-3</v>
      </c>
      <c r="K276" s="58" t="s">
        <v>163</v>
      </c>
      <c r="L276" s="59" t="s">
        <v>164</v>
      </c>
      <c r="M276" s="59" t="s">
        <v>155</v>
      </c>
      <c r="N276" s="59" t="s">
        <v>162</v>
      </c>
      <c r="O276" s="59" t="s">
        <v>165</v>
      </c>
      <c r="P276" s="59" t="s">
        <v>156</v>
      </c>
      <c r="Q276" s="59" t="s">
        <v>56</v>
      </c>
      <c r="R276" s="52"/>
      <c r="S276" s="52" t="s">
        <v>2409</v>
      </c>
      <c r="T276" s="52"/>
      <c r="U276" s="52"/>
      <c r="V276" s="52"/>
      <c r="W276" s="52"/>
      <c r="X276" s="52"/>
    </row>
    <row r="277" spans="1:24" x14ac:dyDescent="0.3">
      <c r="A277" s="57">
        <v>24031</v>
      </c>
      <c r="B277" s="57" t="s">
        <v>16</v>
      </c>
      <c r="C277" s="50">
        <v>13.9186611519251</v>
      </c>
      <c r="D277" s="50">
        <v>13.9186611519089</v>
      </c>
      <c r="E277" s="50">
        <v>1.39816694545161E-2</v>
      </c>
      <c r="F277" s="50">
        <v>1.0045268939246042E-3</v>
      </c>
      <c r="G277" s="50">
        <v>13.9186611519251</v>
      </c>
      <c r="H277" s="50">
        <v>1.3981669454532374E-2</v>
      </c>
      <c r="I277" s="50">
        <v>13.9186611519251</v>
      </c>
      <c r="J277" s="50">
        <v>1.3981669454532374E-2</v>
      </c>
      <c r="K277" s="58" t="s">
        <v>163</v>
      </c>
      <c r="L277" s="59" t="s">
        <v>164</v>
      </c>
      <c r="M277" s="59" t="s">
        <v>155</v>
      </c>
      <c r="N277" s="59" t="s">
        <v>162</v>
      </c>
      <c r="O277" s="59" t="s">
        <v>165</v>
      </c>
      <c r="P277" s="59" t="s">
        <v>156</v>
      </c>
      <c r="Q277" s="59" t="s">
        <v>56</v>
      </c>
      <c r="R277" s="52"/>
      <c r="S277" s="52" t="s">
        <v>2410</v>
      </c>
      <c r="T277" s="52"/>
      <c r="U277" s="52"/>
      <c r="V277" s="52"/>
      <c r="W277" s="52"/>
      <c r="X277" s="52"/>
    </row>
    <row r="278" spans="1:24" x14ac:dyDescent="0.3">
      <c r="A278" s="57">
        <v>24033</v>
      </c>
      <c r="B278" s="57" t="s">
        <v>16</v>
      </c>
      <c r="C278" s="50">
        <v>17.4571086969937</v>
      </c>
      <c r="D278" s="50">
        <v>17.4571086969734</v>
      </c>
      <c r="E278" s="50">
        <v>1.7536135176274899E-2</v>
      </c>
      <c r="F278" s="50">
        <v>1.0045268939246051E-3</v>
      </c>
      <c r="G278" s="50">
        <v>17.4571086969937</v>
      </c>
      <c r="H278" s="50">
        <v>1.7536135176295292E-2</v>
      </c>
      <c r="I278" s="50">
        <v>17.4571086969937</v>
      </c>
      <c r="J278" s="50">
        <v>1.7536135176295292E-2</v>
      </c>
      <c r="K278" s="58" t="s">
        <v>163</v>
      </c>
      <c r="L278" s="59" t="s">
        <v>164</v>
      </c>
      <c r="M278" s="59" t="s">
        <v>155</v>
      </c>
      <c r="N278" s="59" t="s">
        <v>162</v>
      </c>
      <c r="O278" s="59" t="s">
        <v>165</v>
      </c>
      <c r="P278" s="59" t="s">
        <v>156</v>
      </c>
      <c r="Q278" s="59" t="s">
        <v>56</v>
      </c>
      <c r="R278" s="52"/>
      <c r="S278" s="52" t="s">
        <v>2411</v>
      </c>
      <c r="T278" s="52"/>
      <c r="U278" s="52"/>
      <c r="V278" s="52"/>
      <c r="W278" s="52"/>
      <c r="X278" s="52"/>
    </row>
    <row r="279" spans="1:24" x14ac:dyDescent="0.3">
      <c r="A279" s="57">
        <v>24009</v>
      </c>
      <c r="B279" s="57" t="s">
        <v>14</v>
      </c>
      <c r="C279" s="50">
        <v>0.205565733333333</v>
      </c>
      <c r="D279" s="50">
        <v>0.20556573333304401</v>
      </c>
      <c r="E279" s="50">
        <v>5.5981953522071099E-4</v>
      </c>
      <c r="F279" s="50">
        <v>2.7233115468409726E-3</v>
      </c>
      <c r="G279" s="50">
        <v>0.11597388480095699</v>
      </c>
      <c r="H279" s="50">
        <v>3.1583301961045097E-4</v>
      </c>
      <c r="I279" s="50">
        <v>8.9972558864098801E-2</v>
      </c>
      <c r="J279" s="50">
        <v>2.4502330845342939E-4</v>
      </c>
      <c r="K279" s="58" t="s">
        <v>343</v>
      </c>
      <c r="L279" s="59" t="s">
        <v>161</v>
      </c>
      <c r="M279" s="59" t="s">
        <v>155</v>
      </c>
      <c r="N279" s="59" t="s">
        <v>162</v>
      </c>
      <c r="O279" s="59" t="s">
        <v>332</v>
      </c>
      <c r="P279" s="59" t="s">
        <v>344</v>
      </c>
      <c r="Q279" s="59" t="s">
        <v>56</v>
      </c>
      <c r="R279" s="52"/>
      <c r="S279" s="52" t="s">
        <v>2412</v>
      </c>
      <c r="T279" s="52"/>
      <c r="U279" s="52"/>
      <c r="V279" s="52"/>
      <c r="W279" s="52"/>
      <c r="X279" s="52"/>
    </row>
    <row r="280" spans="1:24" x14ac:dyDescent="0.3">
      <c r="A280" s="57">
        <v>24017</v>
      </c>
      <c r="B280" s="57" t="s">
        <v>14</v>
      </c>
      <c r="C280" s="50">
        <v>0.44395390666666601</v>
      </c>
      <c r="D280" s="50">
        <v>0.44395390666604501</v>
      </c>
      <c r="E280" s="50">
        <v>1.2090248002887801E-3</v>
      </c>
      <c r="F280" s="50">
        <v>2.723311546840928E-3</v>
      </c>
      <c r="G280" s="50">
        <v>0.25046518402561901</v>
      </c>
      <c r="H280" s="50">
        <v>6.820947277386062E-4</v>
      </c>
      <c r="I280" s="50">
        <v>0.19431093087748699</v>
      </c>
      <c r="J280" s="50">
        <v>5.291692017360697E-4</v>
      </c>
      <c r="K280" s="58" t="s">
        <v>343</v>
      </c>
      <c r="L280" s="59" t="s">
        <v>161</v>
      </c>
      <c r="M280" s="59" t="s">
        <v>155</v>
      </c>
      <c r="N280" s="59" t="s">
        <v>162</v>
      </c>
      <c r="O280" s="59" t="s">
        <v>332</v>
      </c>
      <c r="P280" s="59" t="s">
        <v>344</v>
      </c>
      <c r="Q280" s="59" t="s">
        <v>56</v>
      </c>
      <c r="R280" s="52"/>
      <c r="S280" s="52" t="s">
        <v>2413</v>
      </c>
      <c r="T280" s="52"/>
      <c r="U280" s="52"/>
      <c r="V280" s="52"/>
      <c r="W280" s="52"/>
      <c r="X280" s="52"/>
    </row>
    <row r="281" spans="1:24" x14ac:dyDescent="0.3">
      <c r="A281" s="57">
        <v>24021</v>
      </c>
      <c r="B281" s="57" t="s">
        <v>14</v>
      </c>
      <c r="C281" s="50">
        <v>0.57745809333333298</v>
      </c>
      <c r="D281" s="50">
        <v>0.57745809333252496</v>
      </c>
      <c r="E281" s="50">
        <v>1.57259829338922E-3</v>
      </c>
      <c r="F281" s="50">
        <v>2.7233115468409427E-3</v>
      </c>
      <c r="G281" s="50">
        <v>0.32578415335899102</v>
      </c>
      <c r="H281" s="50">
        <v>8.872117466203408E-4</v>
      </c>
      <c r="I281" s="50">
        <v>0.25274339964888898</v>
      </c>
      <c r="J281" s="50">
        <v>6.882990186516544E-4</v>
      </c>
      <c r="K281" s="58" t="s">
        <v>343</v>
      </c>
      <c r="L281" s="59" t="s">
        <v>161</v>
      </c>
      <c r="M281" s="59" t="s">
        <v>155</v>
      </c>
      <c r="N281" s="59" t="s">
        <v>162</v>
      </c>
      <c r="O281" s="59" t="s">
        <v>332</v>
      </c>
      <c r="P281" s="59" t="s">
        <v>344</v>
      </c>
      <c r="Q281" s="59" t="s">
        <v>56</v>
      </c>
      <c r="R281" s="52"/>
      <c r="S281" s="52" t="s">
        <v>2414</v>
      </c>
      <c r="T281" s="52"/>
      <c r="U281" s="52"/>
      <c r="V281" s="52"/>
      <c r="W281" s="52"/>
      <c r="X281" s="52"/>
    </row>
    <row r="282" spans="1:24" x14ac:dyDescent="0.3">
      <c r="A282" s="57">
        <v>24031</v>
      </c>
      <c r="B282" s="57" t="s">
        <v>14</v>
      </c>
      <c r="C282" s="50">
        <v>0.65991155999999995</v>
      </c>
      <c r="D282" s="50">
        <v>0.65991155999907603</v>
      </c>
      <c r="E282" s="50">
        <v>1.7971447712392999E-3</v>
      </c>
      <c r="F282" s="50">
        <v>2.7233115468409375E-3</v>
      </c>
      <c r="G282" s="50">
        <v>0.37230187150968003</v>
      </c>
      <c r="H282" s="50">
        <v>1.0138939855928028E-3</v>
      </c>
      <c r="I282" s="50">
        <v>0.28883185302543601</v>
      </c>
      <c r="J282" s="50">
        <v>7.8657912043963443E-4</v>
      </c>
      <c r="K282" s="58" t="s">
        <v>343</v>
      </c>
      <c r="L282" s="59" t="s">
        <v>161</v>
      </c>
      <c r="M282" s="59" t="s">
        <v>155</v>
      </c>
      <c r="N282" s="59" t="s">
        <v>162</v>
      </c>
      <c r="O282" s="59" t="s">
        <v>332</v>
      </c>
      <c r="P282" s="59" t="s">
        <v>344</v>
      </c>
      <c r="Q282" s="59" t="s">
        <v>56</v>
      </c>
      <c r="R282" s="52"/>
      <c r="S282" s="52" t="s">
        <v>2415</v>
      </c>
      <c r="T282" s="52"/>
      <c r="U282" s="52"/>
      <c r="V282" s="52"/>
      <c r="W282" s="52"/>
      <c r="X282" s="52"/>
    </row>
    <row r="283" spans="1:24" x14ac:dyDescent="0.3">
      <c r="A283" s="57">
        <v>24033</v>
      </c>
      <c r="B283" s="57" t="s">
        <v>14</v>
      </c>
      <c r="C283" s="50">
        <v>0.66871345333333299</v>
      </c>
      <c r="D283" s="50">
        <v>0.66871345333239396</v>
      </c>
      <c r="E283" s="50">
        <v>1.8211150689880001E-3</v>
      </c>
      <c r="F283" s="50">
        <v>2.7233115468409575E-3</v>
      </c>
      <c r="G283" s="50">
        <v>0.37726762989225499</v>
      </c>
      <c r="H283" s="50">
        <v>1.0274172927348987E-3</v>
      </c>
      <c r="I283" s="50">
        <v>0.29268428919369899</v>
      </c>
      <c r="J283" s="50">
        <v>7.9707050434013854E-4</v>
      </c>
      <c r="K283" s="58" t="s">
        <v>343</v>
      </c>
      <c r="L283" s="59" t="s">
        <v>161</v>
      </c>
      <c r="M283" s="59" t="s">
        <v>155</v>
      </c>
      <c r="N283" s="59" t="s">
        <v>162</v>
      </c>
      <c r="O283" s="59" t="s">
        <v>332</v>
      </c>
      <c r="P283" s="59" t="s">
        <v>344</v>
      </c>
      <c r="Q283" s="59" t="s">
        <v>56</v>
      </c>
      <c r="R283" s="52"/>
      <c r="S283" s="52" t="s">
        <v>2416</v>
      </c>
      <c r="T283" s="52"/>
      <c r="U283" s="52"/>
      <c r="V283" s="52"/>
      <c r="W283" s="52"/>
      <c r="X283" s="52"/>
    </row>
    <row r="284" spans="1:24" x14ac:dyDescent="0.3">
      <c r="A284" s="57">
        <v>24009</v>
      </c>
      <c r="B284" s="57" t="s">
        <v>16</v>
      </c>
      <c r="C284" s="50">
        <v>8.0083238666666008E-3</v>
      </c>
      <c r="D284" s="50">
        <v>8.0083238666554604E-3</v>
      </c>
      <c r="E284" s="50">
        <v>2.1809160856904701E-5</v>
      </c>
      <c r="F284" s="50">
        <v>2.7233115468409401E-3</v>
      </c>
      <c r="G284" s="50">
        <v>4.5180508176211002E-3</v>
      </c>
      <c r="H284" s="50">
        <v>1.2304059960841692E-5</v>
      </c>
      <c r="I284" s="50">
        <v>3.5051045658862998E-3</v>
      </c>
      <c r="J284" s="50">
        <v>9.5454917371630609E-6</v>
      </c>
      <c r="K284" s="58" t="s">
        <v>343</v>
      </c>
      <c r="L284" s="59" t="s">
        <v>161</v>
      </c>
      <c r="M284" s="59" t="s">
        <v>155</v>
      </c>
      <c r="N284" s="59" t="s">
        <v>162</v>
      </c>
      <c r="O284" s="59" t="s">
        <v>332</v>
      </c>
      <c r="P284" s="59" t="s">
        <v>344</v>
      </c>
      <c r="Q284" s="59" t="s">
        <v>56</v>
      </c>
      <c r="R284" s="52"/>
      <c r="S284" s="52" t="s">
        <v>2417</v>
      </c>
      <c r="T284" s="52"/>
      <c r="U284" s="52"/>
      <c r="V284" s="52"/>
      <c r="W284" s="52"/>
      <c r="X284" s="52"/>
    </row>
    <row r="285" spans="1:24" x14ac:dyDescent="0.3">
      <c r="A285" s="57">
        <v>24017</v>
      </c>
      <c r="B285" s="57" t="s">
        <v>16</v>
      </c>
      <c r="C285" s="50">
        <v>1.7295319999999899E-2</v>
      </c>
      <c r="D285" s="50">
        <v>1.72953199999758E-2</v>
      </c>
      <c r="E285" s="50">
        <v>4.71005446622434E-5</v>
      </c>
      <c r="F285" s="50">
        <v>2.7233115468409549E-3</v>
      </c>
      <c r="G285" s="50">
        <v>9.7574893283559998E-3</v>
      </c>
      <c r="H285" s="50">
        <v>2.6572683356089287E-5</v>
      </c>
      <c r="I285" s="50">
        <v>7.5698618224960997E-3</v>
      </c>
      <c r="J285" s="50">
        <v>2.0615092109194144E-5</v>
      </c>
      <c r="K285" s="58" t="s">
        <v>343</v>
      </c>
      <c r="L285" s="59" t="s">
        <v>161</v>
      </c>
      <c r="M285" s="59" t="s">
        <v>155</v>
      </c>
      <c r="N285" s="59" t="s">
        <v>162</v>
      </c>
      <c r="O285" s="59" t="s">
        <v>332</v>
      </c>
      <c r="P285" s="59" t="s">
        <v>344</v>
      </c>
      <c r="Q285" s="59" t="s">
        <v>56</v>
      </c>
      <c r="R285" s="52"/>
      <c r="S285" s="52" t="s">
        <v>2418</v>
      </c>
      <c r="T285" s="52"/>
      <c r="U285" s="52"/>
      <c r="V285" s="52"/>
      <c r="W285" s="52"/>
      <c r="X285" s="52"/>
    </row>
    <row r="286" spans="1:24" x14ac:dyDescent="0.3">
      <c r="A286" s="57">
        <v>24021</v>
      </c>
      <c r="B286" s="57" t="s">
        <v>16</v>
      </c>
      <c r="C286" s="50">
        <v>2.2496310666666599E-2</v>
      </c>
      <c r="D286" s="50">
        <v>2.2496310666634999E-2</v>
      </c>
      <c r="E286" s="50">
        <v>6.1264462599768999E-5</v>
      </c>
      <c r="F286" s="50">
        <v>2.72331154684098E-3</v>
      </c>
      <c r="G286" s="50">
        <v>1.26917288178179E-2</v>
      </c>
      <c r="H286" s="50">
        <v>3.4563531638937904E-5</v>
      </c>
      <c r="I286" s="50">
        <v>9.8462453000356005E-3</v>
      </c>
      <c r="J286" s="50">
        <v>2.6814393518615681E-5</v>
      </c>
      <c r="K286" s="58" t="s">
        <v>343</v>
      </c>
      <c r="L286" s="59" t="s">
        <v>161</v>
      </c>
      <c r="M286" s="59" t="s">
        <v>155</v>
      </c>
      <c r="N286" s="59" t="s">
        <v>162</v>
      </c>
      <c r="O286" s="59" t="s">
        <v>332</v>
      </c>
      <c r="P286" s="59" t="s">
        <v>344</v>
      </c>
      <c r="Q286" s="59" t="s">
        <v>56</v>
      </c>
      <c r="R286" s="52"/>
      <c r="S286" s="52" t="s">
        <v>2419</v>
      </c>
      <c r="T286" s="52"/>
      <c r="U286" s="52"/>
      <c r="V286" s="52"/>
      <c r="W286" s="52"/>
      <c r="X286" s="52"/>
    </row>
    <row r="287" spans="1:24" x14ac:dyDescent="0.3">
      <c r="A287" s="57">
        <v>24031</v>
      </c>
      <c r="B287" s="57" t="s">
        <v>16</v>
      </c>
      <c r="C287" s="50">
        <v>2.5708489333333299E-2</v>
      </c>
      <c r="D287" s="50">
        <v>2.57084893332972E-2</v>
      </c>
      <c r="E287" s="50">
        <v>7.0012225853206098E-5</v>
      </c>
      <c r="F287" s="50">
        <v>2.723311546840967E-3</v>
      </c>
      <c r="G287" s="50">
        <v>1.45039415470864E-2</v>
      </c>
      <c r="H287" s="50">
        <v>3.9498751489886833E-5</v>
      </c>
      <c r="I287" s="50">
        <v>1.12521602328519E-2</v>
      </c>
      <c r="J287" s="50">
        <v>3.0643137889030324E-5</v>
      </c>
      <c r="K287" s="58" t="s">
        <v>343</v>
      </c>
      <c r="L287" s="59" t="s">
        <v>161</v>
      </c>
      <c r="M287" s="59" t="s">
        <v>155</v>
      </c>
      <c r="N287" s="59" t="s">
        <v>162</v>
      </c>
      <c r="O287" s="59" t="s">
        <v>332</v>
      </c>
      <c r="P287" s="59" t="s">
        <v>344</v>
      </c>
      <c r="Q287" s="59" t="s">
        <v>56</v>
      </c>
      <c r="R287" s="52"/>
      <c r="S287" s="52" t="s">
        <v>2420</v>
      </c>
      <c r="T287" s="52"/>
      <c r="U287" s="52"/>
      <c r="V287" s="52"/>
      <c r="W287" s="52"/>
      <c r="X287" s="52"/>
    </row>
    <row r="288" spans="1:24" x14ac:dyDescent="0.3">
      <c r="A288" s="57">
        <v>24033</v>
      </c>
      <c r="B288" s="57" t="s">
        <v>16</v>
      </c>
      <c r="C288" s="50">
        <v>2.60513866666666E-2</v>
      </c>
      <c r="D288" s="50">
        <v>2.6051386666630202E-2</v>
      </c>
      <c r="E288" s="50">
        <v>7.0946042120452398E-5</v>
      </c>
      <c r="F288" s="50">
        <v>2.7233115468409501E-3</v>
      </c>
      <c r="G288" s="50">
        <v>1.4697393710487901E-2</v>
      </c>
      <c r="H288" s="50">
        <v>4.0025582000239259E-5</v>
      </c>
      <c r="I288" s="50">
        <v>1.1402240452971399E-2</v>
      </c>
      <c r="J288" s="50">
        <v>3.1051853085433998E-5</v>
      </c>
      <c r="K288" s="58" t="s">
        <v>343</v>
      </c>
      <c r="L288" s="59" t="s">
        <v>161</v>
      </c>
      <c r="M288" s="59" t="s">
        <v>155</v>
      </c>
      <c r="N288" s="59" t="s">
        <v>162</v>
      </c>
      <c r="O288" s="59" t="s">
        <v>332</v>
      </c>
      <c r="P288" s="59" t="s">
        <v>344</v>
      </c>
      <c r="Q288" s="59" t="s">
        <v>56</v>
      </c>
      <c r="R288" s="52"/>
      <c r="S288" s="52" t="s">
        <v>2421</v>
      </c>
      <c r="T288" s="52"/>
      <c r="U288" s="52"/>
      <c r="V288" s="52"/>
      <c r="W288" s="52"/>
      <c r="X288" s="52"/>
    </row>
    <row r="289" spans="1:24" x14ac:dyDescent="0.3">
      <c r="A289" s="57">
        <v>24009</v>
      </c>
      <c r="B289" s="57" t="s">
        <v>16</v>
      </c>
      <c r="C289" s="50">
        <v>0.99945550000000005</v>
      </c>
      <c r="D289" s="50">
        <v>0.99945549999860095</v>
      </c>
      <c r="E289" s="50">
        <v>2.7218287036998899E-3</v>
      </c>
      <c r="F289" s="50">
        <v>2.7233115468409549E-3</v>
      </c>
      <c r="G289" s="50">
        <v>1.15413582615147</v>
      </c>
      <c r="H289" s="50">
        <v>3.1430714219811231E-3</v>
      </c>
      <c r="I289" s="50">
        <v>1.2460365063089001</v>
      </c>
      <c r="J289" s="50">
        <v>3.3933456054163896E-3</v>
      </c>
      <c r="K289" s="58" t="s">
        <v>51</v>
      </c>
      <c r="L289" s="59" t="s">
        <v>52</v>
      </c>
      <c r="M289" s="59" t="s">
        <v>37</v>
      </c>
      <c r="N289" s="59" t="s">
        <v>53</v>
      </c>
      <c r="O289" s="59" t="s">
        <v>54</v>
      </c>
      <c r="P289" s="59" t="s">
        <v>55</v>
      </c>
      <c r="Q289" s="59" t="s">
        <v>56</v>
      </c>
      <c r="R289" s="52"/>
      <c r="S289" s="52" t="s">
        <v>2422</v>
      </c>
      <c r="T289" s="52"/>
      <c r="U289" s="52"/>
      <c r="V289" s="52"/>
      <c r="W289" s="52"/>
      <c r="X289" s="52"/>
    </row>
    <row r="290" spans="1:24" x14ac:dyDescent="0.3">
      <c r="A290" s="57">
        <v>24017</v>
      </c>
      <c r="B290" s="57" t="s">
        <v>16</v>
      </c>
      <c r="C290" s="50">
        <v>2.0035419999999999</v>
      </c>
      <c r="D290" s="50">
        <v>2.0035419999971902</v>
      </c>
      <c r="E290" s="50">
        <v>5.4562690631731799E-3</v>
      </c>
      <c r="F290" s="50">
        <v>2.7233115468409605E-3</v>
      </c>
      <c r="G290" s="50">
        <v>2.32924173868436</v>
      </c>
      <c r="H290" s="50">
        <v>6.3432509223430326E-3</v>
      </c>
      <c r="I290" s="50">
        <v>2.5242821928594399</v>
      </c>
      <c r="J290" s="50">
        <v>6.8744068432991332E-3</v>
      </c>
      <c r="K290" s="58" t="s">
        <v>51</v>
      </c>
      <c r="L290" s="59" t="s">
        <v>52</v>
      </c>
      <c r="M290" s="59" t="s">
        <v>37</v>
      </c>
      <c r="N290" s="59" t="s">
        <v>53</v>
      </c>
      <c r="O290" s="59" t="s">
        <v>54</v>
      </c>
      <c r="P290" s="59" t="s">
        <v>55</v>
      </c>
      <c r="Q290" s="59" t="s">
        <v>56</v>
      </c>
      <c r="R290" s="52"/>
      <c r="S290" s="52" t="s">
        <v>2423</v>
      </c>
      <c r="T290" s="52"/>
      <c r="U290" s="52"/>
      <c r="V290" s="52"/>
      <c r="W290" s="52"/>
      <c r="X290" s="52"/>
    </row>
    <row r="291" spans="1:24" x14ac:dyDescent="0.3">
      <c r="A291" s="57">
        <v>24021</v>
      </c>
      <c r="B291" s="57" t="s">
        <v>16</v>
      </c>
      <c r="C291" s="50">
        <v>4.3197770000000002</v>
      </c>
      <c r="D291" s="50">
        <v>4.3197769999939597</v>
      </c>
      <c r="E291" s="50">
        <v>1.17640985838615E-2</v>
      </c>
      <c r="F291" s="50">
        <v>2.7233115468409479E-3</v>
      </c>
      <c r="G291" s="50">
        <v>4.96314568202631</v>
      </c>
      <c r="H291" s="50">
        <v>1.3516191944516042E-2</v>
      </c>
      <c r="I291" s="50">
        <v>5.3432107423813298</v>
      </c>
      <c r="J291" s="50">
        <v>1.4551227511931669E-2</v>
      </c>
      <c r="K291" s="58" t="s">
        <v>51</v>
      </c>
      <c r="L291" s="59" t="s">
        <v>52</v>
      </c>
      <c r="M291" s="59" t="s">
        <v>37</v>
      </c>
      <c r="N291" s="59" t="s">
        <v>53</v>
      </c>
      <c r="O291" s="59" t="s">
        <v>54</v>
      </c>
      <c r="P291" s="59" t="s">
        <v>55</v>
      </c>
      <c r="Q291" s="59" t="s">
        <v>56</v>
      </c>
      <c r="R291" s="52"/>
      <c r="S291" s="52" t="s">
        <v>2424</v>
      </c>
      <c r="T291" s="52"/>
      <c r="U291" s="52"/>
      <c r="V291" s="52"/>
      <c r="W291" s="52"/>
      <c r="X291" s="52"/>
    </row>
    <row r="292" spans="1:24" x14ac:dyDescent="0.3">
      <c r="A292" s="57">
        <v>24031</v>
      </c>
      <c r="B292" s="57" t="s">
        <v>16</v>
      </c>
      <c r="C292" s="50">
        <v>17.685770000000002</v>
      </c>
      <c r="D292" s="50">
        <v>17.6857699999752</v>
      </c>
      <c r="E292" s="50">
        <v>4.8163861655705797E-2</v>
      </c>
      <c r="F292" s="50">
        <v>2.723311546840954E-3</v>
      </c>
      <c r="G292" s="50">
        <v>19.5767356177446</v>
      </c>
      <c r="H292" s="50">
        <v>5.3313550157256445E-2</v>
      </c>
      <c r="I292" s="50">
        <v>20.612150254477299</v>
      </c>
      <c r="J292" s="50">
        <v>5.6133306793238739E-2</v>
      </c>
      <c r="K292" s="58" t="s">
        <v>51</v>
      </c>
      <c r="L292" s="59" t="s">
        <v>52</v>
      </c>
      <c r="M292" s="59" t="s">
        <v>37</v>
      </c>
      <c r="N292" s="59" t="s">
        <v>53</v>
      </c>
      <c r="O292" s="59" t="s">
        <v>54</v>
      </c>
      <c r="P292" s="59" t="s">
        <v>55</v>
      </c>
      <c r="Q292" s="59" t="s">
        <v>56</v>
      </c>
      <c r="R292" s="52"/>
      <c r="S292" s="52" t="s">
        <v>2425</v>
      </c>
      <c r="T292" s="52"/>
      <c r="U292" s="52"/>
      <c r="V292" s="52"/>
      <c r="W292" s="52"/>
      <c r="X292" s="52"/>
    </row>
    <row r="293" spans="1:24" x14ac:dyDescent="0.3">
      <c r="A293" s="57">
        <v>24033</v>
      </c>
      <c r="B293" s="57" t="s">
        <v>16</v>
      </c>
      <c r="C293" s="50">
        <v>12.96916</v>
      </c>
      <c r="D293" s="50">
        <v>12.9691599999817</v>
      </c>
      <c r="E293" s="50">
        <v>3.5319063180778397E-2</v>
      </c>
      <c r="F293" s="50">
        <v>2.7233115468409852E-3</v>
      </c>
      <c r="G293" s="50">
        <v>13.975825763484</v>
      </c>
      <c r="H293" s="50">
        <v>3.8060527678333705E-2</v>
      </c>
      <c r="I293" s="50">
        <v>14.484291460274701</v>
      </c>
      <c r="J293" s="50">
        <v>3.9445238181576366E-2</v>
      </c>
      <c r="K293" s="58" t="s">
        <v>51</v>
      </c>
      <c r="L293" s="59" t="s">
        <v>52</v>
      </c>
      <c r="M293" s="59" t="s">
        <v>37</v>
      </c>
      <c r="N293" s="59" t="s">
        <v>53</v>
      </c>
      <c r="O293" s="59" t="s">
        <v>54</v>
      </c>
      <c r="P293" s="59" t="s">
        <v>55</v>
      </c>
      <c r="Q293" s="59" t="s">
        <v>56</v>
      </c>
      <c r="R293" s="52"/>
      <c r="S293" s="52" t="s">
        <v>2426</v>
      </c>
      <c r="T293" s="52"/>
      <c r="U293" s="52"/>
      <c r="V293" s="52"/>
      <c r="W293" s="52"/>
      <c r="X293" s="52"/>
    </row>
    <row r="294" spans="1:24" x14ac:dyDescent="0.3">
      <c r="A294" s="57">
        <v>24009</v>
      </c>
      <c r="B294" s="57" t="s">
        <v>16</v>
      </c>
      <c r="C294" s="50">
        <v>3.8244530000000001</v>
      </c>
      <c r="D294" s="50">
        <v>3.8244529999946102</v>
      </c>
      <c r="E294" s="50">
        <v>1.0415177015235901E-2</v>
      </c>
      <c r="F294" s="50">
        <v>2.7233115468409674E-3</v>
      </c>
      <c r="G294" s="50">
        <v>4.4163429214532099</v>
      </c>
      <c r="H294" s="50">
        <v>1.2027077672802899E-2</v>
      </c>
      <c r="I294" s="50">
        <v>4.7680042329674404</v>
      </c>
      <c r="J294" s="50">
        <v>1.298476098302684E-2</v>
      </c>
      <c r="K294" s="58" t="s">
        <v>57</v>
      </c>
      <c r="L294" s="59" t="s">
        <v>52</v>
      </c>
      <c r="M294" s="59" t="s">
        <v>37</v>
      </c>
      <c r="N294" s="59" t="s">
        <v>53</v>
      </c>
      <c r="O294" s="59" t="s">
        <v>54</v>
      </c>
      <c r="P294" s="59" t="s">
        <v>58</v>
      </c>
      <c r="Q294" s="59" t="s">
        <v>56</v>
      </c>
      <c r="R294" s="52"/>
      <c r="S294" s="52" t="s">
        <v>2427</v>
      </c>
      <c r="T294" s="52"/>
      <c r="U294" s="52"/>
      <c r="V294" s="52"/>
      <c r="W294" s="52"/>
      <c r="X294" s="52"/>
    </row>
    <row r="295" spans="1:24" x14ac:dyDescent="0.3">
      <c r="A295" s="57">
        <v>24017</v>
      </c>
      <c r="B295" s="57" t="s">
        <v>16</v>
      </c>
      <c r="C295" s="50">
        <v>8.0992119999999996</v>
      </c>
      <c r="D295" s="50">
        <v>8.0992119999886505</v>
      </c>
      <c r="E295" s="50">
        <v>2.2056677559881901E-2</v>
      </c>
      <c r="F295" s="50">
        <v>2.7233115468409531E-3</v>
      </c>
      <c r="G295" s="50">
        <v>9.4158358750918101</v>
      </c>
      <c r="H295" s="50">
        <v>2.5642254561796817E-2</v>
      </c>
      <c r="I295" s="50">
        <v>10.2042765401441</v>
      </c>
      <c r="J295" s="50">
        <v>2.7789424128932681E-2</v>
      </c>
      <c r="K295" s="58" t="s">
        <v>57</v>
      </c>
      <c r="L295" s="59" t="s">
        <v>52</v>
      </c>
      <c r="M295" s="59" t="s">
        <v>37</v>
      </c>
      <c r="N295" s="59" t="s">
        <v>53</v>
      </c>
      <c r="O295" s="59" t="s">
        <v>54</v>
      </c>
      <c r="P295" s="59" t="s">
        <v>58</v>
      </c>
      <c r="Q295" s="59" t="s">
        <v>56</v>
      </c>
      <c r="R295" s="52"/>
      <c r="S295" s="52" t="s">
        <v>2428</v>
      </c>
      <c r="T295" s="52"/>
      <c r="U295" s="52"/>
      <c r="V295" s="52"/>
      <c r="W295" s="52"/>
      <c r="X295" s="52"/>
    </row>
    <row r="296" spans="1:24" x14ac:dyDescent="0.3">
      <c r="A296" s="57">
        <v>24021</v>
      </c>
      <c r="B296" s="57" t="s">
        <v>16</v>
      </c>
      <c r="C296" s="50">
        <v>14.701560000000001</v>
      </c>
      <c r="D296" s="50">
        <v>14.701559999979301</v>
      </c>
      <c r="E296" s="50">
        <v>4.0036928104519198E-2</v>
      </c>
      <c r="F296" s="50">
        <v>2.7233115468409861E-3</v>
      </c>
      <c r="G296" s="50">
        <v>16.891146008937699</v>
      </c>
      <c r="H296" s="50">
        <v>4.5999852965517077E-2</v>
      </c>
      <c r="I296" s="50">
        <v>18.1846269661058</v>
      </c>
      <c r="J296" s="50">
        <v>4.9522404591791892E-2</v>
      </c>
      <c r="K296" s="58" t="s">
        <v>57</v>
      </c>
      <c r="L296" s="59" t="s">
        <v>52</v>
      </c>
      <c r="M296" s="59" t="s">
        <v>37</v>
      </c>
      <c r="N296" s="59" t="s">
        <v>53</v>
      </c>
      <c r="O296" s="59" t="s">
        <v>54</v>
      </c>
      <c r="P296" s="59" t="s">
        <v>58</v>
      </c>
      <c r="Q296" s="59" t="s">
        <v>56</v>
      </c>
      <c r="R296" s="52"/>
      <c r="S296" s="52" t="s">
        <v>2429</v>
      </c>
      <c r="T296" s="52"/>
      <c r="U296" s="52"/>
      <c r="V296" s="52"/>
      <c r="W296" s="52"/>
      <c r="X296" s="52"/>
    </row>
    <row r="297" spans="1:24" x14ac:dyDescent="0.3">
      <c r="A297" s="57">
        <v>24031</v>
      </c>
      <c r="B297" s="57" t="s">
        <v>16</v>
      </c>
      <c r="C297" s="50">
        <v>63.928199999999997</v>
      </c>
      <c r="D297" s="50">
        <v>63.928199999910603</v>
      </c>
      <c r="E297" s="50">
        <v>0.174096405228514</v>
      </c>
      <c r="F297" s="50">
        <v>2.7233115468409475E-3</v>
      </c>
      <c r="G297" s="50">
        <v>70.763414310957401</v>
      </c>
      <c r="H297" s="50">
        <v>0.19271082328692024</v>
      </c>
      <c r="I297" s="50">
        <v>74.506095233528001</v>
      </c>
      <c r="J297" s="50">
        <v>0.20290330945949808</v>
      </c>
      <c r="K297" s="58" t="s">
        <v>57</v>
      </c>
      <c r="L297" s="59" t="s">
        <v>52</v>
      </c>
      <c r="M297" s="59" t="s">
        <v>37</v>
      </c>
      <c r="N297" s="59" t="s">
        <v>53</v>
      </c>
      <c r="O297" s="59" t="s">
        <v>54</v>
      </c>
      <c r="P297" s="59" t="s">
        <v>58</v>
      </c>
      <c r="Q297" s="59" t="s">
        <v>56</v>
      </c>
      <c r="R297" s="52"/>
      <c r="S297" s="52" t="s">
        <v>2430</v>
      </c>
      <c r="T297" s="52"/>
      <c r="U297" s="52"/>
      <c r="V297" s="52"/>
      <c r="W297" s="52"/>
      <c r="X297" s="52"/>
    </row>
    <row r="298" spans="1:24" x14ac:dyDescent="0.3">
      <c r="A298" s="57">
        <v>24033</v>
      </c>
      <c r="B298" s="57" t="s">
        <v>16</v>
      </c>
      <c r="C298" s="50">
        <v>44.816429999999997</v>
      </c>
      <c r="D298" s="50">
        <v>44.816429999937</v>
      </c>
      <c r="E298" s="50">
        <v>0.122049101307018</v>
      </c>
      <c r="F298" s="50">
        <v>2.7233115468409592E-3</v>
      </c>
      <c r="G298" s="50">
        <v>48.295079790933201</v>
      </c>
      <c r="H298" s="50">
        <v>0.13152254845025385</v>
      </c>
      <c r="I298" s="50">
        <v>50.052141721514701</v>
      </c>
      <c r="J298" s="50">
        <v>0.1363075754943211</v>
      </c>
      <c r="K298" s="58" t="s">
        <v>57</v>
      </c>
      <c r="L298" s="59" t="s">
        <v>52</v>
      </c>
      <c r="M298" s="59" t="s">
        <v>37</v>
      </c>
      <c r="N298" s="59" t="s">
        <v>53</v>
      </c>
      <c r="O298" s="59" t="s">
        <v>54</v>
      </c>
      <c r="P298" s="59" t="s">
        <v>58</v>
      </c>
      <c r="Q298" s="59" t="s">
        <v>56</v>
      </c>
      <c r="R298" s="52"/>
      <c r="S298" s="52" t="s">
        <v>2431</v>
      </c>
      <c r="T298" s="52"/>
      <c r="U298" s="52"/>
      <c r="V298" s="52"/>
      <c r="W298" s="52"/>
      <c r="X298" s="52"/>
    </row>
    <row r="299" spans="1:24" x14ac:dyDescent="0.3">
      <c r="A299" s="57">
        <v>24009</v>
      </c>
      <c r="B299" s="57" t="s">
        <v>16</v>
      </c>
      <c r="C299" s="50">
        <v>0.6991887</v>
      </c>
      <c r="D299" s="50">
        <v>0.699188699999022</v>
      </c>
      <c r="E299" s="50">
        <v>1.9041086601280499E-3</v>
      </c>
      <c r="F299" s="50">
        <v>2.7233115468409505E-3</v>
      </c>
      <c r="G299" s="50">
        <v>0.807398356315288</v>
      </c>
      <c r="H299" s="50">
        <v>2.1987972666538281E-3</v>
      </c>
      <c r="I299" s="50">
        <v>0.871689279811519</v>
      </c>
      <c r="J299" s="50">
        <v>2.3738814809681819E-3</v>
      </c>
      <c r="K299" s="58" t="s">
        <v>62</v>
      </c>
      <c r="L299" s="59" t="s">
        <v>52</v>
      </c>
      <c r="M299" s="59" t="s">
        <v>37</v>
      </c>
      <c r="N299" s="59" t="s">
        <v>53</v>
      </c>
      <c r="O299" s="59" t="s">
        <v>60</v>
      </c>
      <c r="P299" s="59" t="s">
        <v>63</v>
      </c>
      <c r="Q299" s="59" t="s">
        <v>56</v>
      </c>
      <c r="R299" s="52"/>
      <c r="S299" s="52" t="s">
        <v>2432</v>
      </c>
      <c r="T299" s="52"/>
      <c r="U299" s="52"/>
      <c r="V299" s="52"/>
      <c r="W299" s="52"/>
      <c r="X299" s="52"/>
    </row>
    <row r="300" spans="1:24" x14ac:dyDescent="0.3">
      <c r="A300" s="57">
        <v>24017</v>
      </c>
      <c r="B300" s="57" t="s">
        <v>16</v>
      </c>
      <c r="C300" s="50">
        <v>1.479805</v>
      </c>
      <c r="D300" s="50">
        <v>1.4798049999979199</v>
      </c>
      <c r="E300" s="50">
        <v>4.0299700435673302E-3</v>
      </c>
      <c r="F300" s="50">
        <v>2.7233115468409653E-3</v>
      </c>
      <c r="G300" s="50">
        <v>1.7203650191080599</v>
      </c>
      <c r="H300" s="50">
        <v>4.6850899213182577E-3</v>
      </c>
      <c r="I300" s="50">
        <v>1.86442081593716</v>
      </c>
      <c r="J300" s="50">
        <v>5.0773987362123215E-3</v>
      </c>
      <c r="K300" s="58" t="s">
        <v>62</v>
      </c>
      <c r="L300" s="59" t="s">
        <v>52</v>
      </c>
      <c r="M300" s="59" t="s">
        <v>37</v>
      </c>
      <c r="N300" s="59" t="s">
        <v>53</v>
      </c>
      <c r="O300" s="59" t="s">
        <v>60</v>
      </c>
      <c r="P300" s="59" t="s">
        <v>63</v>
      </c>
      <c r="Q300" s="59" t="s">
        <v>56</v>
      </c>
      <c r="R300" s="52"/>
      <c r="S300" s="52" t="s">
        <v>2433</v>
      </c>
      <c r="T300" s="52"/>
      <c r="U300" s="52"/>
      <c r="V300" s="52"/>
      <c r="W300" s="52"/>
      <c r="X300" s="52"/>
    </row>
    <row r="301" spans="1:24" x14ac:dyDescent="0.3">
      <c r="A301" s="57">
        <v>24021</v>
      </c>
      <c r="B301" s="57" t="s">
        <v>16</v>
      </c>
      <c r="C301" s="50">
        <v>2.7769819999999998</v>
      </c>
      <c r="D301" s="50">
        <v>2.7769819999960998</v>
      </c>
      <c r="E301" s="50">
        <v>7.5625871459589098E-3</v>
      </c>
      <c r="F301" s="50">
        <v>2.72331154684097E-3</v>
      </c>
      <c r="G301" s="50">
        <v>3.1905735463577898</v>
      </c>
      <c r="H301" s="50">
        <v>8.6889257798415127E-3</v>
      </c>
      <c r="I301" s="50">
        <v>3.4348995454625499</v>
      </c>
      <c r="J301" s="50">
        <v>9.3543015943969611E-3</v>
      </c>
      <c r="K301" s="58" t="s">
        <v>62</v>
      </c>
      <c r="L301" s="59" t="s">
        <v>52</v>
      </c>
      <c r="M301" s="59" t="s">
        <v>37</v>
      </c>
      <c r="N301" s="59" t="s">
        <v>53</v>
      </c>
      <c r="O301" s="59" t="s">
        <v>60</v>
      </c>
      <c r="P301" s="59" t="s">
        <v>63</v>
      </c>
      <c r="Q301" s="59" t="s">
        <v>56</v>
      </c>
      <c r="R301" s="52"/>
      <c r="S301" s="52" t="s">
        <v>2434</v>
      </c>
      <c r="T301" s="52"/>
      <c r="U301" s="52"/>
      <c r="V301" s="52"/>
      <c r="W301" s="52"/>
      <c r="X301" s="52"/>
    </row>
    <row r="302" spans="1:24" x14ac:dyDescent="0.3">
      <c r="A302" s="57">
        <v>24031</v>
      </c>
      <c r="B302" s="57" t="s">
        <v>16</v>
      </c>
      <c r="C302" s="50">
        <v>11.349460000000001</v>
      </c>
      <c r="D302" s="50">
        <v>11.349459999983999</v>
      </c>
      <c r="E302" s="50">
        <v>3.09081154683663E-2</v>
      </c>
      <c r="F302" s="50">
        <v>2.7233115468409843E-3</v>
      </c>
      <c r="G302" s="50">
        <v>12.562946245719999</v>
      </c>
      <c r="H302" s="50">
        <v>3.421281657331187E-2</v>
      </c>
      <c r="I302" s="50">
        <v>13.2274011720824</v>
      </c>
      <c r="J302" s="50">
        <v>3.6022334346629971E-2</v>
      </c>
      <c r="K302" s="58" t="s">
        <v>62</v>
      </c>
      <c r="L302" s="59" t="s">
        <v>52</v>
      </c>
      <c r="M302" s="59" t="s">
        <v>37</v>
      </c>
      <c r="N302" s="59" t="s">
        <v>53</v>
      </c>
      <c r="O302" s="59" t="s">
        <v>60</v>
      </c>
      <c r="P302" s="59" t="s">
        <v>63</v>
      </c>
      <c r="Q302" s="59" t="s">
        <v>56</v>
      </c>
      <c r="R302" s="52"/>
      <c r="S302" s="52" t="s">
        <v>2435</v>
      </c>
      <c r="T302" s="52"/>
      <c r="U302" s="52"/>
      <c r="V302" s="52"/>
      <c r="W302" s="52"/>
      <c r="X302" s="52"/>
    </row>
    <row r="303" spans="1:24" x14ac:dyDescent="0.3">
      <c r="A303" s="57">
        <v>24033</v>
      </c>
      <c r="B303" s="57" t="s">
        <v>16</v>
      </c>
      <c r="C303" s="50">
        <v>8.6367010000000004</v>
      </c>
      <c r="D303" s="50">
        <v>8.6367009999879105</v>
      </c>
      <c r="E303" s="50">
        <v>2.3520427559879899E-2</v>
      </c>
      <c r="F303" s="50">
        <v>2.7233115468409549E-3</v>
      </c>
      <c r="G303" s="50">
        <v>9.3070814414586795</v>
      </c>
      <c r="H303" s="50">
        <v>2.5346082356913581E-2</v>
      </c>
      <c r="I303" s="50">
        <v>9.6456898163987503</v>
      </c>
      <c r="J303" s="50">
        <v>2.6268218454244926E-2</v>
      </c>
      <c r="K303" s="58" t="s">
        <v>62</v>
      </c>
      <c r="L303" s="59" t="s">
        <v>52</v>
      </c>
      <c r="M303" s="59" t="s">
        <v>37</v>
      </c>
      <c r="N303" s="59" t="s">
        <v>53</v>
      </c>
      <c r="O303" s="59" t="s">
        <v>60</v>
      </c>
      <c r="P303" s="59" t="s">
        <v>63</v>
      </c>
      <c r="Q303" s="59" t="s">
        <v>56</v>
      </c>
      <c r="R303" s="52"/>
      <c r="S303" s="52" t="s">
        <v>2436</v>
      </c>
      <c r="T303" s="52"/>
      <c r="U303" s="52"/>
      <c r="V303" s="52"/>
      <c r="W303" s="52"/>
      <c r="X303" s="52"/>
    </row>
    <row r="304" spans="1:24" x14ac:dyDescent="0.3">
      <c r="A304" s="57">
        <v>24009</v>
      </c>
      <c r="B304" s="57" t="s">
        <v>16</v>
      </c>
      <c r="C304" s="50">
        <v>0.48180139999999999</v>
      </c>
      <c r="D304" s="50">
        <v>0.48180139999932398</v>
      </c>
      <c r="E304" s="50">
        <v>1.3120953159022901E-3</v>
      </c>
      <c r="F304" s="50">
        <v>2.7233115468409414E-3</v>
      </c>
      <c r="G304" s="50">
        <v>0.556367198769666</v>
      </c>
      <c r="H304" s="50">
        <v>1.5151612166929807E-3</v>
      </c>
      <c r="I304" s="50">
        <v>0.60066919756881298</v>
      </c>
      <c r="J304" s="50">
        <v>1.6358093615708312E-3</v>
      </c>
      <c r="K304" s="58" t="s">
        <v>64</v>
      </c>
      <c r="L304" s="59" t="s">
        <v>52</v>
      </c>
      <c r="M304" s="59" t="s">
        <v>37</v>
      </c>
      <c r="N304" s="59" t="s">
        <v>53</v>
      </c>
      <c r="O304" s="59" t="s">
        <v>60</v>
      </c>
      <c r="P304" s="59" t="s">
        <v>65</v>
      </c>
      <c r="Q304" s="59" t="s">
        <v>56</v>
      </c>
      <c r="R304" s="52"/>
      <c r="S304" s="52" t="s">
        <v>2437</v>
      </c>
      <c r="T304" s="52"/>
      <c r="U304" s="52"/>
      <c r="V304" s="52"/>
      <c r="W304" s="52"/>
      <c r="X304" s="52"/>
    </row>
    <row r="305" spans="1:24" x14ac:dyDescent="0.3">
      <c r="A305" s="57">
        <v>24017</v>
      </c>
      <c r="B305" s="57" t="s">
        <v>16</v>
      </c>
      <c r="C305" s="50">
        <v>1.0052300000000001</v>
      </c>
      <c r="D305" s="50">
        <v>1.0052299999985901</v>
      </c>
      <c r="E305" s="50">
        <v>2.73755446622709E-3</v>
      </c>
      <c r="F305" s="50">
        <v>2.7233115468409514E-3</v>
      </c>
      <c r="G305" s="50">
        <v>1.1686421712036399</v>
      </c>
      <c r="H305" s="50">
        <v>3.1825767189641524E-3</v>
      </c>
      <c r="I305" s="50">
        <v>1.2664991244147099</v>
      </c>
      <c r="J305" s="50">
        <v>3.449071689582534E-3</v>
      </c>
      <c r="K305" s="58" t="s">
        <v>64</v>
      </c>
      <c r="L305" s="59" t="s">
        <v>52</v>
      </c>
      <c r="M305" s="59" t="s">
        <v>37</v>
      </c>
      <c r="N305" s="59" t="s">
        <v>53</v>
      </c>
      <c r="O305" s="59" t="s">
        <v>60</v>
      </c>
      <c r="P305" s="59" t="s">
        <v>65</v>
      </c>
      <c r="Q305" s="59" t="s">
        <v>56</v>
      </c>
      <c r="R305" s="52"/>
      <c r="S305" s="52" t="s">
        <v>2438</v>
      </c>
      <c r="T305" s="52"/>
      <c r="U305" s="52"/>
      <c r="V305" s="52"/>
      <c r="W305" s="52"/>
      <c r="X305" s="52"/>
    </row>
    <row r="306" spans="1:24" x14ac:dyDescent="0.3">
      <c r="A306" s="57">
        <v>24021</v>
      </c>
      <c r="B306" s="57" t="s">
        <v>16</v>
      </c>
      <c r="C306" s="50">
        <v>1.915683</v>
      </c>
      <c r="D306" s="50">
        <v>1.9156829999973199</v>
      </c>
      <c r="E306" s="50">
        <v>5.2170016339796099E-3</v>
      </c>
      <c r="F306" s="50">
        <v>2.7233115468409484E-3</v>
      </c>
      <c r="G306" s="50">
        <v>2.2009964425435</v>
      </c>
      <c r="H306" s="50">
        <v>5.9939990265345635E-3</v>
      </c>
      <c r="I306" s="50">
        <v>2.3695431464627199</v>
      </c>
      <c r="J306" s="50">
        <v>6.4530042114997578E-3</v>
      </c>
      <c r="K306" s="58" t="s">
        <v>64</v>
      </c>
      <c r="L306" s="59" t="s">
        <v>52</v>
      </c>
      <c r="M306" s="59" t="s">
        <v>37</v>
      </c>
      <c r="N306" s="59" t="s">
        <v>53</v>
      </c>
      <c r="O306" s="59" t="s">
        <v>60</v>
      </c>
      <c r="P306" s="59" t="s">
        <v>65</v>
      </c>
      <c r="Q306" s="59" t="s">
        <v>56</v>
      </c>
      <c r="R306" s="52"/>
      <c r="S306" s="52" t="s">
        <v>2439</v>
      </c>
      <c r="T306" s="52"/>
      <c r="U306" s="52"/>
      <c r="V306" s="52"/>
      <c r="W306" s="52"/>
      <c r="X306" s="52"/>
    </row>
    <row r="307" spans="1:24" x14ac:dyDescent="0.3">
      <c r="A307" s="57">
        <v>24031</v>
      </c>
      <c r="B307" s="57" t="s">
        <v>16</v>
      </c>
      <c r="C307" s="50">
        <v>8.3319609999999997</v>
      </c>
      <c r="D307" s="50">
        <v>8.3319609999883699</v>
      </c>
      <c r="E307" s="50">
        <v>2.26905255990968E-2</v>
      </c>
      <c r="F307" s="50">
        <v>2.7233115468409505E-3</v>
      </c>
      <c r="G307" s="50">
        <v>9.22281572554426</v>
      </c>
      <c r="H307" s="50">
        <v>2.5116600559760983E-2</v>
      </c>
      <c r="I307" s="50">
        <v>9.7106109627369701</v>
      </c>
      <c r="J307" s="50">
        <v>2.644501896170191E-2</v>
      </c>
      <c r="K307" s="58" t="s">
        <v>64</v>
      </c>
      <c r="L307" s="59" t="s">
        <v>52</v>
      </c>
      <c r="M307" s="59" t="s">
        <v>37</v>
      </c>
      <c r="N307" s="59" t="s">
        <v>53</v>
      </c>
      <c r="O307" s="59" t="s">
        <v>60</v>
      </c>
      <c r="P307" s="59" t="s">
        <v>65</v>
      </c>
      <c r="Q307" s="59" t="s">
        <v>56</v>
      </c>
      <c r="R307" s="52"/>
      <c r="S307" s="52" t="s">
        <v>2440</v>
      </c>
      <c r="T307" s="52"/>
      <c r="U307" s="52"/>
      <c r="V307" s="52"/>
      <c r="W307" s="52"/>
      <c r="X307" s="52"/>
    </row>
    <row r="308" spans="1:24" x14ac:dyDescent="0.3">
      <c r="A308" s="57">
        <v>24033</v>
      </c>
      <c r="B308" s="57" t="s">
        <v>16</v>
      </c>
      <c r="C308" s="50">
        <v>5.6970239999999999</v>
      </c>
      <c r="D308" s="50">
        <v>5.69702399999204</v>
      </c>
      <c r="E308" s="50">
        <v>1.5514771241808299E-2</v>
      </c>
      <c r="F308" s="50">
        <v>2.7233115468409431E-3</v>
      </c>
      <c r="G308" s="50">
        <v>6.1392268114809898</v>
      </c>
      <c r="H308" s="50">
        <v>1.6719027264381684E-2</v>
      </c>
      <c r="I308" s="50">
        <v>6.3625829330642896</v>
      </c>
      <c r="J308" s="50">
        <v>1.7327295569347097E-2</v>
      </c>
      <c r="K308" s="58" t="s">
        <v>64</v>
      </c>
      <c r="L308" s="59" t="s">
        <v>52</v>
      </c>
      <c r="M308" s="59" t="s">
        <v>37</v>
      </c>
      <c r="N308" s="59" t="s">
        <v>53</v>
      </c>
      <c r="O308" s="59" t="s">
        <v>60</v>
      </c>
      <c r="P308" s="59" t="s">
        <v>65</v>
      </c>
      <c r="Q308" s="59" t="s">
        <v>56</v>
      </c>
      <c r="R308" s="52"/>
      <c r="S308" s="52" t="s">
        <v>2441</v>
      </c>
      <c r="T308" s="52"/>
      <c r="U308" s="52"/>
      <c r="V308" s="52"/>
      <c r="W308" s="52"/>
      <c r="X308" s="52"/>
    </row>
    <row r="309" spans="1:24" x14ac:dyDescent="0.3">
      <c r="A309" s="57">
        <v>24009</v>
      </c>
      <c r="B309" s="57" t="s">
        <v>16</v>
      </c>
      <c r="C309" s="50">
        <v>2.354233E-2</v>
      </c>
      <c r="D309" s="50">
        <v>2.3542329999966999E-2</v>
      </c>
      <c r="E309" s="50">
        <v>6.4113099128450498E-5</v>
      </c>
      <c r="F309" s="50">
        <v>2.7233115468409614E-3</v>
      </c>
      <c r="G309" s="50">
        <v>2.7185849178958499E-2</v>
      </c>
      <c r="H309" s="50">
        <v>7.4035536979734555E-5</v>
      </c>
      <c r="I309" s="50">
        <v>2.9350584016568201E-2</v>
      </c>
      <c r="J309" s="50">
        <v>7.9930784358845942E-5</v>
      </c>
      <c r="K309" s="58" t="s">
        <v>59</v>
      </c>
      <c r="L309" s="59" t="s">
        <v>52</v>
      </c>
      <c r="M309" s="59" t="s">
        <v>37</v>
      </c>
      <c r="N309" s="59" t="s">
        <v>53</v>
      </c>
      <c r="O309" s="59" t="s">
        <v>60</v>
      </c>
      <c r="P309" s="59" t="s">
        <v>61</v>
      </c>
      <c r="Q309" s="59" t="s">
        <v>56</v>
      </c>
      <c r="R309" s="52"/>
      <c r="S309" s="52" t="s">
        <v>2442</v>
      </c>
      <c r="T309" s="52"/>
      <c r="U309" s="52"/>
      <c r="V309" s="52"/>
      <c r="W309" s="52"/>
      <c r="X309" s="52"/>
    </row>
    <row r="310" spans="1:24" x14ac:dyDescent="0.3">
      <c r="A310" s="57">
        <v>24017</v>
      </c>
      <c r="B310" s="57" t="s">
        <v>16</v>
      </c>
      <c r="C310" s="50">
        <v>4.7155820000000001E-2</v>
      </c>
      <c r="D310" s="50">
        <v>4.7155819999933603E-2</v>
      </c>
      <c r="E310" s="50">
        <v>1.2841998910657399E-4</v>
      </c>
      <c r="F310" s="50">
        <v>2.72331154684098E-3</v>
      </c>
      <c r="G310" s="50">
        <v>5.48215630947025E-2</v>
      </c>
      <c r="H310" s="50">
        <v>1.4929619579167464E-4</v>
      </c>
      <c r="I310" s="50">
        <v>5.9412079564932899E-2</v>
      </c>
      <c r="J310" s="50">
        <v>1.617976023010168E-4</v>
      </c>
      <c r="K310" s="58" t="s">
        <v>59</v>
      </c>
      <c r="L310" s="59" t="s">
        <v>52</v>
      </c>
      <c r="M310" s="59" t="s">
        <v>37</v>
      </c>
      <c r="N310" s="59" t="s">
        <v>53</v>
      </c>
      <c r="O310" s="59" t="s">
        <v>60</v>
      </c>
      <c r="P310" s="59" t="s">
        <v>61</v>
      </c>
      <c r="Q310" s="59" t="s">
        <v>56</v>
      </c>
      <c r="R310" s="52"/>
      <c r="S310" s="52" t="s">
        <v>2443</v>
      </c>
      <c r="T310" s="52"/>
      <c r="U310" s="52"/>
      <c r="V310" s="52"/>
      <c r="W310" s="52"/>
      <c r="X310" s="52"/>
    </row>
    <row r="311" spans="1:24" x14ac:dyDescent="0.3">
      <c r="A311" s="57">
        <v>24021</v>
      </c>
      <c r="B311" s="57" t="s">
        <v>16</v>
      </c>
      <c r="C311" s="50">
        <v>9.6001160000000002E-2</v>
      </c>
      <c r="D311" s="50">
        <v>9.6001159999865304E-2</v>
      </c>
      <c r="E311" s="50">
        <v>2.6144106753776E-4</v>
      </c>
      <c r="F311" s="50">
        <v>2.7233115468409635E-3</v>
      </c>
      <c r="G311" s="50">
        <v>0.110299152646888</v>
      </c>
      <c r="H311" s="50">
        <v>3.0037895601004409E-4</v>
      </c>
      <c r="I311" s="50">
        <v>0.118745580939263</v>
      </c>
      <c r="J311" s="50">
        <v>3.2338121170823316E-4</v>
      </c>
      <c r="K311" s="58" t="s">
        <v>59</v>
      </c>
      <c r="L311" s="59" t="s">
        <v>52</v>
      </c>
      <c r="M311" s="59" t="s">
        <v>37</v>
      </c>
      <c r="N311" s="59" t="s">
        <v>53</v>
      </c>
      <c r="O311" s="59" t="s">
        <v>60</v>
      </c>
      <c r="P311" s="59" t="s">
        <v>61</v>
      </c>
      <c r="Q311" s="59" t="s">
        <v>56</v>
      </c>
      <c r="R311" s="52"/>
      <c r="S311" s="52" t="s">
        <v>2444</v>
      </c>
      <c r="T311" s="52"/>
      <c r="U311" s="52"/>
      <c r="V311" s="52"/>
      <c r="W311" s="52"/>
      <c r="X311" s="52"/>
    </row>
    <row r="312" spans="1:24" x14ac:dyDescent="0.3">
      <c r="A312" s="57">
        <v>24031</v>
      </c>
      <c r="B312" s="57" t="s">
        <v>16</v>
      </c>
      <c r="C312" s="50">
        <v>0.4047502</v>
      </c>
      <c r="D312" s="50">
        <v>0.40475019999943401</v>
      </c>
      <c r="E312" s="50">
        <v>1.10226089324464E-3</v>
      </c>
      <c r="F312" s="50">
        <v>2.723311546840944E-3</v>
      </c>
      <c r="G312" s="50">
        <v>0.448026162085635</v>
      </c>
      <c r="H312" s="50">
        <v>1.2201148204946421E-3</v>
      </c>
      <c r="I312" s="50">
        <v>0.47172229074163702</v>
      </c>
      <c r="J312" s="50">
        <v>1.2846467612789611E-3</v>
      </c>
      <c r="K312" s="58" t="s">
        <v>59</v>
      </c>
      <c r="L312" s="59" t="s">
        <v>52</v>
      </c>
      <c r="M312" s="59" t="s">
        <v>37</v>
      </c>
      <c r="N312" s="59" t="s">
        <v>53</v>
      </c>
      <c r="O312" s="59" t="s">
        <v>60</v>
      </c>
      <c r="P312" s="59" t="s">
        <v>61</v>
      </c>
      <c r="Q312" s="59" t="s">
        <v>56</v>
      </c>
      <c r="R312" s="52"/>
      <c r="S312" s="52" t="s">
        <v>2445</v>
      </c>
      <c r="T312" s="52"/>
      <c r="U312" s="52"/>
      <c r="V312" s="52"/>
      <c r="W312" s="52"/>
      <c r="X312" s="52"/>
    </row>
    <row r="313" spans="1:24" x14ac:dyDescent="0.3">
      <c r="A313" s="57">
        <v>24033</v>
      </c>
      <c r="B313" s="57" t="s">
        <v>16</v>
      </c>
      <c r="C313" s="50">
        <v>0.30995790000000001</v>
      </c>
      <c r="D313" s="50">
        <v>0.30995789999956502</v>
      </c>
      <c r="E313" s="50">
        <v>8.4411192810339398E-4</v>
      </c>
      <c r="F313" s="50">
        <v>2.7233115468409696E-3</v>
      </c>
      <c r="G313" s="50">
        <v>0.33401682178455699</v>
      </c>
      <c r="H313" s="50">
        <v>9.0963186760500633E-4</v>
      </c>
      <c r="I313" s="50">
        <v>0.34616895496814598</v>
      </c>
      <c r="J313" s="50">
        <v>9.4272591222262355E-4</v>
      </c>
      <c r="K313" s="58" t="s">
        <v>59</v>
      </c>
      <c r="L313" s="59" t="s">
        <v>52</v>
      </c>
      <c r="M313" s="59" t="s">
        <v>37</v>
      </c>
      <c r="N313" s="59" t="s">
        <v>53</v>
      </c>
      <c r="O313" s="59" t="s">
        <v>60</v>
      </c>
      <c r="P313" s="59" t="s">
        <v>61</v>
      </c>
      <c r="Q313" s="59" t="s">
        <v>56</v>
      </c>
      <c r="R313" s="52"/>
      <c r="S313" s="52" t="s">
        <v>2446</v>
      </c>
      <c r="T313" s="52"/>
      <c r="U313" s="52"/>
      <c r="V313" s="52"/>
      <c r="W313" s="52"/>
      <c r="X313" s="52"/>
    </row>
    <row r="314" spans="1:24" x14ac:dyDescent="0.3">
      <c r="A314" s="57">
        <v>24009</v>
      </c>
      <c r="B314" s="57" t="s">
        <v>16</v>
      </c>
      <c r="C314" s="50">
        <v>58.040077160000003</v>
      </c>
      <c r="D314" s="50">
        <v>58.040077159953498</v>
      </c>
      <c r="E314" s="50">
        <v>0.159864913831086</v>
      </c>
      <c r="F314" s="50">
        <v>2.7543883753033604E-3</v>
      </c>
      <c r="G314" s="50">
        <v>67.022626222930199</v>
      </c>
      <c r="H314" s="50">
        <v>0.1846063425507411</v>
      </c>
      <c r="I314" s="50">
        <v>72.359454693426002</v>
      </c>
      <c r="J314" s="50">
        <v>0.19930604085086276</v>
      </c>
      <c r="K314" s="58" t="s">
        <v>141</v>
      </c>
      <c r="L314" s="59" t="s">
        <v>142</v>
      </c>
      <c r="M314" s="59" t="s">
        <v>101</v>
      </c>
      <c r="N314" s="59" t="s">
        <v>139</v>
      </c>
      <c r="O314" s="59" t="s">
        <v>143</v>
      </c>
      <c r="P314" s="59" t="s">
        <v>104</v>
      </c>
      <c r="Q314" s="59" t="s">
        <v>56</v>
      </c>
      <c r="R314" s="52"/>
      <c r="S314" s="52" t="s">
        <v>2447</v>
      </c>
      <c r="T314" s="52"/>
      <c r="U314" s="52"/>
      <c r="V314" s="52"/>
      <c r="W314" s="52"/>
      <c r="X314" s="52"/>
    </row>
    <row r="315" spans="1:24" x14ac:dyDescent="0.3">
      <c r="A315" s="57">
        <v>24017</v>
      </c>
      <c r="B315" s="57" t="s">
        <v>16</v>
      </c>
      <c r="C315" s="50">
        <v>102.54295740000001</v>
      </c>
      <c r="D315" s="50">
        <v>102.542957399918</v>
      </c>
      <c r="E315" s="50">
        <v>0.282443129831562</v>
      </c>
      <c r="F315" s="50">
        <v>2.7543883753033621E-3</v>
      </c>
      <c r="G315" s="50">
        <v>119.21254277884501</v>
      </c>
      <c r="H315" s="50">
        <v>0.32835764202040546</v>
      </c>
      <c r="I315" s="50">
        <v>129.19487655759801</v>
      </c>
      <c r="J315" s="50">
        <v>0.3558528661390008</v>
      </c>
      <c r="K315" s="58" t="s">
        <v>141</v>
      </c>
      <c r="L315" s="59" t="s">
        <v>142</v>
      </c>
      <c r="M315" s="59" t="s">
        <v>101</v>
      </c>
      <c r="N315" s="59" t="s">
        <v>139</v>
      </c>
      <c r="O315" s="59" t="s">
        <v>143</v>
      </c>
      <c r="P315" s="59" t="s">
        <v>104</v>
      </c>
      <c r="Q315" s="59" t="s">
        <v>56</v>
      </c>
      <c r="R315" s="52"/>
      <c r="S315" s="52" t="s">
        <v>2448</v>
      </c>
      <c r="T315" s="52"/>
      <c r="U315" s="52"/>
      <c r="V315" s="52"/>
      <c r="W315" s="52"/>
      <c r="X315" s="52"/>
    </row>
    <row r="316" spans="1:24" x14ac:dyDescent="0.3">
      <c r="A316" s="57">
        <v>24021</v>
      </c>
      <c r="B316" s="57" t="s">
        <v>16</v>
      </c>
      <c r="C316" s="50">
        <v>165.35544669999999</v>
      </c>
      <c r="D316" s="50">
        <v>165.355446699868</v>
      </c>
      <c r="E316" s="50">
        <v>0.45545312018321099</v>
      </c>
      <c r="F316" s="50">
        <v>2.7543883753033613E-3</v>
      </c>
      <c r="G316" s="50">
        <v>189.98276329742001</v>
      </c>
      <c r="H316" s="50">
        <v>0.52328631473442377</v>
      </c>
      <c r="I316" s="50">
        <v>204.53115962205999</v>
      </c>
      <c r="J316" s="50">
        <v>0.56335824845031823</v>
      </c>
      <c r="K316" s="58" t="s">
        <v>141</v>
      </c>
      <c r="L316" s="59" t="s">
        <v>142</v>
      </c>
      <c r="M316" s="59" t="s">
        <v>101</v>
      </c>
      <c r="N316" s="59" t="s">
        <v>139</v>
      </c>
      <c r="O316" s="59" t="s">
        <v>143</v>
      </c>
      <c r="P316" s="59" t="s">
        <v>104</v>
      </c>
      <c r="Q316" s="59" t="s">
        <v>56</v>
      </c>
      <c r="R316" s="52"/>
      <c r="S316" s="52" t="s">
        <v>2449</v>
      </c>
      <c r="T316" s="52"/>
      <c r="U316" s="52"/>
      <c r="V316" s="52"/>
      <c r="W316" s="52"/>
      <c r="X316" s="52"/>
    </row>
    <row r="317" spans="1:24" x14ac:dyDescent="0.3">
      <c r="A317" s="57">
        <v>24031</v>
      </c>
      <c r="B317" s="57" t="s">
        <v>16</v>
      </c>
      <c r="C317" s="50">
        <v>655.91672889999995</v>
      </c>
      <c r="D317" s="50">
        <v>655.91672889947495</v>
      </c>
      <c r="E317" s="50">
        <v>1.80664941324772</v>
      </c>
      <c r="F317" s="50">
        <v>2.7543883753033613E-3</v>
      </c>
      <c r="G317" s="50">
        <v>726.04746012931105</v>
      </c>
      <c r="H317" s="50">
        <v>1.9998166840987051</v>
      </c>
      <c r="I317" s="50">
        <v>764.44815071733001</v>
      </c>
      <c r="J317" s="50">
        <v>2.1055870998579658</v>
      </c>
      <c r="K317" s="58" t="s">
        <v>141</v>
      </c>
      <c r="L317" s="59" t="s">
        <v>142</v>
      </c>
      <c r="M317" s="59" t="s">
        <v>101</v>
      </c>
      <c r="N317" s="59" t="s">
        <v>139</v>
      </c>
      <c r="O317" s="59" t="s">
        <v>143</v>
      </c>
      <c r="P317" s="59" t="s">
        <v>104</v>
      </c>
      <c r="Q317" s="59" t="s">
        <v>56</v>
      </c>
      <c r="R317" s="52"/>
      <c r="S317" s="52" t="s">
        <v>2450</v>
      </c>
      <c r="T317" s="52"/>
      <c r="U317" s="52"/>
      <c r="V317" s="52"/>
      <c r="W317" s="52"/>
      <c r="X317" s="52"/>
    </row>
    <row r="318" spans="1:24" x14ac:dyDescent="0.3">
      <c r="A318" s="57">
        <v>24033</v>
      </c>
      <c r="B318" s="57" t="s">
        <v>16</v>
      </c>
      <c r="C318" s="50">
        <v>567.2377371</v>
      </c>
      <c r="D318" s="50">
        <v>567.23773709954799</v>
      </c>
      <c r="E318" s="50">
        <v>1.56239302910037</v>
      </c>
      <c r="F318" s="50">
        <v>2.7543883753033452E-3</v>
      </c>
      <c r="G318" s="50">
        <v>611.266711196605</v>
      </c>
      <c r="H318" s="50">
        <v>1.6836659235298359</v>
      </c>
      <c r="I318" s="50">
        <v>633.50569438753803</v>
      </c>
      <c r="J318" s="50">
        <v>1.7449207203095085</v>
      </c>
      <c r="K318" s="58" t="s">
        <v>141</v>
      </c>
      <c r="L318" s="59" t="s">
        <v>142</v>
      </c>
      <c r="M318" s="59" t="s">
        <v>101</v>
      </c>
      <c r="N318" s="59" t="s">
        <v>139</v>
      </c>
      <c r="O318" s="59" t="s">
        <v>143</v>
      </c>
      <c r="P318" s="59" t="s">
        <v>104</v>
      </c>
      <c r="Q318" s="59" t="s">
        <v>56</v>
      </c>
      <c r="R318" s="52"/>
      <c r="S318" s="52" t="s">
        <v>2451</v>
      </c>
      <c r="T318" s="52"/>
      <c r="U318" s="52"/>
      <c r="V318" s="52"/>
      <c r="W318" s="52"/>
      <c r="X318" s="52"/>
    </row>
    <row r="319" spans="1:24" x14ac:dyDescent="0.3">
      <c r="A319" s="57">
        <v>24009</v>
      </c>
      <c r="B319" s="57" t="s">
        <v>16</v>
      </c>
      <c r="C319" s="50">
        <v>4.126122627</v>
      </c>
      <c r="D319" s="50">
        <v>4.1261226269942197</v>
      </c>
      <c r="E319" s="50">
        <v>1.12367173937751E-2</v>
      </c>
      <c r="F319" s="50">
        <v>2.7233115468409566E-3</v>
      </c>
      <c r="G319" s="50">
        <v>4.7647003262425702</v>
      </c>
      <c r="H319" s="50">
        <v>1.2975763415693264E-2</v>
      </c>
      <c r="I319" s="50">
        <v>5.1441003854090397</v>
      </c>
      <c r="J319" s="50">
        <v>1.4008987977693453E-2</v>
      </c>
      <c r="K319" s="58" t="s">
        <v>144</v>
      </c>
      <c r="L319" s="59" t="s">
        <v>24</v>
      </c>
      <c r="M319" s="59" t="s">
        <v>101</v>
      </c>
      <c r="N319" s="59" t="s">
        <v>139</v>
      </c>
      <c r="O319" s="59" t="s">
        <v>145</v>
      </c>
      <c r="P319" s="59" t="s">
        <v>104</v>
      </c>
      <c r="Q319" s="59" t="s">
        <v>56</v>
      </c>
      <c r="R319" s="52"/>
      <c r="S319" s="52" t="s">
        <v>2452</v>
      </c>
      <c r="T319" s="52"/>
      <c r="U319" s="52"/>
      <c r="V319" s="52"/>
      <c r="W319" s="52"/>
      <c r="X319" s="52"/>
    </row>
    <row r="320" spans="1:24" x14ac:dyDescent="0.3">
      <c r="A320" s="57">
        <v>24017</v>
      </c>
      <c r="B320" s="57" t="s">
        <v>16</v>
      </c>
      <c r="C320" s="50">
        <v>17.019018989999999</v>
      </c>
      <c r="D320" s="50">
        <v>17.019018989976001</v>
      </c>
      <c r="E320" s="50">
        <v>4.6348090931307602E-2</v>
      </c>
      <c r="F320" s="50">
        <v>2.7233115468409826E-3</v>
      </c>
      <c r="G320" s="50">
        <v>19.785664280044902</v>
      </c>
      <c r="H320" s="50">
        <v>5.3882527995765456E-2</v>
      </c>
      <c r="I320" s="50">
        <v>21.442428746886101</v>
      </c>
      <c r="J320" s="50">
        <v>5.8394413798709938E-2</v>
      </c>
      <c r="K320" s="58" t="s">
        <v>144</v>
      </c>
      <c r="L320" s="59" t="s">
        <v>24</v>
      </c>
      <c r="M320" s="59" t="s">
        <v>101</v>
      </c>
      <c r="N320" s="59" t="s">
        <v>139</v>
      </c>
      <c r="O320" s="59" t="s">
        <v>145</v>
      </c>
      <c r="P320" s="59" t="s">
        <v>104</v>
      </c>
      <c r="Q320" s="59" t="s">
        <v>56</v>
      </c>
      <c r="R320" s="52"/>
      <c r="S320" s="52" t="s">
        <v>2453</v>
      </c>
      <c r="T320" s="52"/>
      <c r="U320" s="52"/>
      <c r="V320" s="52"/>
      <c r="W320" s="52"/>
      <c r="X320" s="52"/>
    </row>
    <row r="321" spans="1:24" x14ac:dyDescent="0.3">
      <c r="A321" s="57">
        <v>24021</v>
      </c>
      <c r="B321" s="57" t="s">
        <v>16</v>
      </c>
      <c r="C321" s="50">
        <v>29.462692409999999</v>
      </c>
      <c r="D321" s="50">
        <v>29.462692409958699</v>
      </c>
      <c r="E321" s="50">
        <v>8.0236090441064001E-2</v>
      </c>
      <c r="F321" s="50">
        <v>2.7233115468409588E-3</v>
      </c>
      <c r="G321" s="50">
        <v>33.850736881918003</v>
      </c>
      <c r="H321" s="50">
        <v>9.2186102619602403E-2</v>
      </c>
      <c r="I321" s="50">
        <v>36.442940129684601</v>
      </c>
      <c r="J321" s="50">
        <v>9.9245479656003818E-2</v>
      </c>
      <c r="K321" s="58" t="s">
        <v>144</v>
      </c>
      <c r="L321" s="59" t="s">
        <v>24</v>
      </c>
      <c r="M321" s="59" t="s">
        <v>101</v>
      </c>
      <c r="N321" s="59" t="s">
        <v>139</v>
      </c>
      <c r="O321" s="59" t="s">
        <v>145</v>
      </c>
      <c r="P321" s="59" t="s">
        <v>104</v>
      </c>
      <c r="Q321" s="59" t="s">
        <v>56</v>
      </c>
      <c r="R321" s="52"/>
      <c r="S321" s="52" t="s">
        <v>2454</v>
      </c>
      <c r="T321" s="52"/>
      <c r="U321" s="52"/>
      <c r="V321" s="52"/>
      <c r="W321" s="52"/>
      <c r="X321" s="52"/>
    </row>
    <row r="322" spans="1:24" x14ac:dyDescent="0.3">
      <c r="A322" s="57">
        <v>24031</v>
      </c>
      <c r="B322" s="57" t="s">
        <v>16</v>
      </c>
      <c r="C322" s="50">
        <v>107.86102219999999</v>
      </c>
      <c r="D322" s="50">
        <v>107.861022199849</v>
      </c>
      <c r="E322" s="50">
        <v>0.29373916721091797</v>
      </c>
      <c r="F322" s="50">
        <v>2.7233115468409605E-3</v>
      </c>
      <c r="G322" s="50">
        <v>119.393541534753</v>
      </c>
      <c r="H322" s="50">
        <v>0.32514581027982864</v>
      </c>
      <c r="I322" s="50">
        <v>125.708272593611</v>
      </c>
      <c r="J322" s="50">
        <v>0.34234279028761189</v>
      </c>
      <c r="K322" s="58" t="s">
        <v>144</v>
      </c>
      <c r="L322" s="59" t="s">
        <v>24</v>
      </c>
      <c r="M322" s="59" t="s">
        <v>101</v>
      </c>
      <c r="N322" s="59" t="s">
        <v>139</v>
      </c>
      <c r="O322" s="59" t="s">
        <v>145</v>
      </c>
      <c r="P322" s="59" t="s">
        <v>104</v>
      </c>
      <c r="Q322" s="59" t="s">
        <v>56</v>
      </c>
      <c r="R322" s="52"/>
      <c r="S322" s="52" t="s">
        <v>2455</v>
      </c>
      <c r="T322" s="52"/>
      <c r="U322" s="52"/>
      <c r="V322" s="52"/>
      <c r="W322" s="52"/>
      <c r="X322" s="52"/>
    </row>
    <row r="323" spans="1:24" x14ac:dyDescent="0.3">
      <c r="A323" s="57">
        <v>24033</v>
      </c>
      <c r="B323" s="57" t="s">
        <v>16</v>
      </c>
      <c r="C323" s="50">
        <v>71.669859489999993</v>
      </c>
      <c r="D323" s="50">
        <v>71.669859489899494</v>
      </c>
      <c r="E323" s="50">
        <v>0.19517935590931201</v>
      </c>
      <c r="F323" s="50">
        <v>2.723311546840954E-3</v>
      </c>
      <c r="G323" s="50">
        <v>77.232871575770702</v>
      </c>
      <c r="H323" s="50">
        <v>0.21032917095798084</v>
      </c>
      <c r="I323" s="50">
        <v>80.042742457498804</v>
      </c>
      <c r="J323" s="50">
        <v>0.21798132477532317</v>
      </c>
      <c r="K323" s="58" t="s">
        <v>144</v>
      </c>
      <c r="L323" s="59" t="s">
        <v>24</v>
      </c>
      <c r="M323" s="59" t="s">
        <v>101</v>
      </c>
      <c r="N323" s="59" t="s">
        <v>139</v>
      </c>
      <c r="O323" s="59" t="s">
        <v>145</v>
      </c>
      <c r="P323" s="59" t="s">
        <v>104</v>
      </c>
      <c r="Q323" s="59" t="s">
        <v>56</v>
      </c>
      <c r="R323" s="52"/>
      <c r="S323" s="52" t="s">
        <v>2456</v>
      </c>
      <c r="T323" s="52"/>
      <c r="U323" s="52"/>
      <c r="V323" s="52"/>
      <c r="W323" s="52"/>
      <c r="X323" s="52"/>
    </row>
    <row r="324" spans="1:24" x14ac:dyDescent="0.3">
      <c r="A324" s="57">
        <v>24009</v>
      </c>
      <c r="B324" s="57" t="s">
        <v>16</v>
      </c>
      <c r="C324" s="50">
        <v>12.18299099</v>
      </c>
      <c r="D324" s="50">
        <v>12.182990989982899</v>
      </c>
      <c r="E324" s="50">
        <v>3.3178080038079802E-2</v>
      </c>
      <c r="F324" s="50">
        <v>2.7233115468409596E-3</v>
      </c>
      <c r="G324" s="50">
        <v>13.5429404321006</v>
      </c>
      <c r="H324" s="50">
        <v>3.6881646056918863E-2</v>
      </c>
      <c r="I324" s="50">
        <v>13.8475270467102</v>
      </c>
      <c r="J324" s="50">
        <v>3.7711130301498377E-2</v>
      </c>
      <c r="K324" s="58" t="s">
        <v>150</v>
      </c>
      <c r="L324" s="59" t="s">
        <v>24</v>
      </c>
      <c r="M324" s="59" t="s">
        <v>101</v>
      </c>
      <c r="N324" s="59" t="s">
        <v>139</v>
      </c>
      <c r="O324" s="59" t="s">
        <v>151</v>
      </c>
      <c r="P324" s="59" t="s">
        <v>104</v>
      </c>
      <c r="Q324" s="59" t="s">
        <v>56</v>
      </c>
      <c r="R324" s="52"/>
      <c r="S324" s="52" t="s">
        <v>2457</v>
      </c>
      <c r="T324" s="52"/>
      <c r="U324" s="52"/>
      <c r="V324" s="52"/>
      <c r="W324" s="52"/>
      <c r="X324" s="52"/>
    </row>
    <row r="325" spans="1:24" x14ac:dyDescent="0.3">
      <c r="A325" s="57">
        <v>24017</v>
      </c>
      <c r="B325" s="57" t="s">
        <v>16</v>
      </c>
      <c r="C325" s="50">
        <v>20.411931129999999</v>
      </c>
      <c r="D325" s="50">
        <v>20.4119311299713</v>
      </c>
      <c r="E325" s="50">
        <v>5.5588047739573501E-2</v>
      </c>
      <c r="F325" s="50">
        <v>2.7233115468409705E-3</v>
      </c>
      <c r="G325" s="50">
        <v>22.469564021672198</v>
      </c>
      <c r="H325" s="50">
        <v>6.119162315270233E-2</v>
      </c>
      <c r="I325" s="50">
        <v>22.893147292683299</v>
      </c>
      <c r="J325" s="50">
        <v>6.2345172365695527E-2</v>
      </c>
      <c r="K325" s="58" t="s">
        <v>150</v>
      </c>
      <c r="L325" s="59" t="s">
        <v>24</v>
      </c>
      <c r="M325" s="59" t="s">
        <v>101</v>
      </c>
      <c r="N325" s="59" t="s">
        <v>139</v>
      </c>
      <c r="O325" s="59" t="s">
        <v>151</v>
      </c>
      <c r="P325" s="59" t="s">
        <v>104</v>
      </c>
      <c r="Q325" s="59" t="s">
        <v>56</v>
      </c>
      <c r="R325" s="52"/>
      <c r="S325" s="52" t="s">
        <v>2458</v>
      </c>
      <c r="T325" s="52"/>
      <c r="U325" s="52"/>
      <c r="V325" s="52"/>
      <c r="W325" s="52"/>
      <c r="X325" s="52"/>
    </row>
    <row r="326" spans="1:24" x14ac:dyDescent="0.3">
      <c r="A326" s="57">
        <v>24021</v>
      </c>
      <c r="B326" s="57" t="s">
        <v>16</v>
      </c>
      <c r="C326" s="50">
        <v>51.895448250000001</v>
      </c>
      <c r="D326" s="50">
        <v>51.895448249927597</v>
      </c>
      <c r="E326" s="50">
        <v>0.14132747344751401</v>
      </c>
      <c r="F326" s="50">
        <v>2.7233115468409349E-3</v>
      </c>
      <c r="G326" s="50">
        <v>59.565998400302398</v>
      </c>
      <c r="H326" s="50">
        <v>0.16221677124265219</v>
      </c>
      <c r="I326" s="50">
        <v>61.528834790190103</v>
      </c>
      <c r="J326" s="50">
        <v>0.16756218624779295</v>
      </c>
      <c r="K326" s="58" t="s">
        <v>150</v>
      </c>
      <c r="L326" s="59" t="s">
        <v>24</v>
      </c>
      <c r="M326" s="59" t="s">
        <v>101</v>
      </c>
      <c r="N326" s="59" t="s">
        <v>139</v>
      </c>
      <c r="O326" s="59" t="s">
        <v>151</v>
      </c>
      <c r="P326" s="59" t="s">
        <v>104</v>
      </c>
      <c r="Q326" s="59" t="s">
        <v>56</v>
      </c>
      <c r="R326" s="52"/>
      <c r="S326" s="52" t="s">
        <v>2459</v>
      </c>
      <c r="T326" s="52"/>
      <c r="U326" s="52"/>
      <c r="V326" s="52"/>
      <c r="W326" s="52"/>
      <c r="X326" s="52"/>
    </row>
    <row r="327" spans="1:24" x14ac:dyDescent="0.3">
      <c r="A327" s="57">
        <v>24031</v>
      </c>
      <c r="B327" s="57" t="s">
        <v>16</v>
      </c>
      <c r="C327" s="50">
        <v>122.9200881</v>
      </c>
      <c r="D327" s="50">
        <v>122.920088099829</v>
      </c>
      <c r="E327" s="50">
        <v>0.33474969526096898</v>
      </c>
      <c r="F327" s="50">
        <v>2.7233115468409323E-3</v>
      </c>
      <c r="G327" s="50">
        <v>140.86869702937099</v>
      </c>
      <c r="H327" s="50">
        <v>0.38362934920852299</v>
      </c>
      <c r="I327" s="50">
        <v>149.018465599536</v>
      </c>
      <c r="J327" s="50">
        <v>0.40582370805973467</v>
      </c>
      <c r="K327" s="58" t="s">
        <v>150</v>
      </c>
      <c r="L327" s="59" t="s">
        <v>24</v>
      </c>
      <c r="M327" s="59" t="s">
        <v>101</v>
      </c>
      <c r="N327" s="59" t="s">
        <v>139</v>
      </c>
      <c r="O327" s="59" t="s">
        <v>151</v>
      </c>
      <c r="P327" s="59" t="s">
        <v>104</v>
      </c>
      <c r="Q327" s="59" t="s">
        <v>56</v>
      </c>
      <c r="R327" s="52"/>
      <c r="S327" s="52" t="s">
        <v>2460</v>
      </c>
      <c r="T327" s="52"/>
      <c r="U327" s="52"/>
      <c r="V327" s="52"/>
      <c r="W327" s="52"/>
      <c r="X327" s="52"/>
    </row>
    <row r="328" spans="1:24" x14ac:dyDescent="0.3">
      <c r="A328" s="57">
        <v>24033</v>
      </c>
      <c r="B328" s="57" t="s">
        <v>16</v>
      </c>
      <c r="C328" s="50">
        <v>149.9950671</v>
      </c>
      <c r="D328" s="50">
        <v>149.99506709978999</v>
      </c>
      <c r="E328" s="50">
        <v>0.40848329820204299</v>
      </c>
      <c r="F328" s="50">
        <v>2.7233115468409622E-3</v>
      </c>
      <c r="G328" s="50">
        <v>160.40871265137301</v>
      </c>
      <c r="H328" s="50">
        <v>0.43684289937737808</v>
      </c>
      <c r="I328" s="50">
        <v>163.87607385908899</v>
      </c>
      <c r="J328" s="50">
        <v>0.44628560419141944</v>
      </c>
      <c r="K328" s="58" t="s">
        <v>150</v>
      </c>
      <c r="L328" s="59" t="s">
        <v>24</v>
      </c>
      <c r="M328" s="59" t="s">
        <v>101</v>
      </c>
      <c r="N328" s="59" t="s">
        <v>139</v>
      </c>
      <c r="O328" s="59" t="s">
        <v>151</v>
      </c>
      <c r="P328" s="59" t="s">
        <v>104</v>
      </c>
      <c r="Q328" s="59" t="s">
        <v>56</v>
      </c>
      <c r="R328" s="52"/>
      <c r="S328" s="52" t="s">
        <v>2461</v>
      </c>
      <c r="T328" s="52"/>
      <c r="U328" s="52"/>
      <c r="V328" s="52"/>
      <c r="W328" s="52"/>
      <c r="X328" s="52"/>
    </row>
    <row r="329" spans="1:24" x14ac:dyDescent="0.3">
      <c r="A329" s="57">
        <v>24009</v>
      </c>
      <c r="B329" s="57" t="s">
        <v>16</v>
      </c>
      <c r="C329" s="50">
        <v>0.44365338599999998</v>
      </c>
      <c r="D329" s="50">
        <v>0.44365338599964199</v>
      </c>
      <c r="E329" s="50">
        <v>1.2299106952752101E-3</v>
      </c>
      <c r="F329" s="50">
        <v>2.7722333111556657E-3</v>
      </c>
      <c r="G329" s="50">
        <v>0.40577785986820802</v>
      </c>
      <c r="H329" s="50">
        <v>1.1249109000561021E-3</v>
      </c>
      <c r="I329" s="50">
        <v>0.40886606545651499</v>
      </c>
      <c r="J329" s="50">
        <v>1.1334721264597038E-3</v>
      </c>
      <c r="K329" s="58" t="s">
        <v>315</v>
      </c>
      <c r="L329" s="59" t="s">
        <v>24</v>
      </c>
      <c r="M329" s="59" t="s">
        <v>101</v>
      </c>
      <c r="N329" s="59" t="s">
        <v>139</v>
      </c>
      <c r="O329" s="59" t="s">
        <v>316</v>
      </c>
      <c r="P329" s="59" t="s">
        <v>104</v>
      </c>
      <c r="Q329" s="59" t="s">
        <v>56</v>
      </c>
      <c r="R329" s="52"/>
      <c r="S329" s="52" t="s">
        <v>2462</v>
      </c>
      <c r="T329" s="52"/>
      <c r="U329" s="52"/>
      <c r="V329" s="52"/>
      <c r="W329" s="52"/>
      <c r="X329" s="52"/>
    </row>
    <row r="330" spans="1:24" x14ac:dyDescent="0.3">
      <c r="A330" s="57">
        <v>24017</v>
      </c>
      <c r="B330" s="57" t="s">
        <v>16</v>
      </c>
      <c r="C330" s="50">
        <v>9.3729589000000002E-2</v>
      </c>
      <c r="D330" s="50">
        <v>9.3729588999924895E-2</v>
      </c>
      <c r="E330" s="50">
        <v>2.5984028886652099E-4</v>
      </c>
      <c r="F330" s="50">
        <v>2.7722333111556605E-3</v>
      </c>
      <c r="G330" s="50">
        <v>8.5727717247145604E-2</v>
      </c>
      <c r="H330" s="50">
        <v>2.3765723344187068E-4</v>
      </c>
      <c r="I330" s="50">
        <v>8.6380155050335194E-2</v>
      </c>
      <c r="J330" s="50">
        <v>2.3946594325333008E-4</v>
      </c>
      <c r="K330" s="58" t="s">
        <v>315</v>
      </c>
      <c r="L330" s="59" t="s">
        <v>24</v>
      </c>
      <c r="M330" s="59" t="s">
        <v>101</v>
      </c>
      <c r="N330" s="59" t="s">
        <v>139</v>
      </c>
      <c r="O330" s="59" t="s">
        <v>316</v>
      </c>
      <c r="P330" s="59" t="s">
        <v>104</v>
      </c>
      <c r="Q330" s="59" t="s">
        <v>56</v>
      </c>
      <c r="R330" s="52"/>
      <c r="S330" s="52" t="s">
        <v>2463</v>
      </c>
      <c r="T330" s="52"/>
      <c r="U330" s="52"/>
      <c r="V330" s="52"/>
      <c r="W330" s="52"/>
      <c r="X330" s="52"/>
    </row>
    <row r="331" spans="1:24" x14ac:dyDescent="0.3">
      <c r="A331" s="57">
        <v>24021</v>
      </c>
      <c r="B331" s="57" t="s">
        <v>16</v>
      </c>
      <c r="C331" s="50">
        <v>2.9056172469999999</v>
      </c>
      <c r="D331" s="50">
        <v>2.90561724699768</v>
      </c>
      <c r="E331" s="50">
        <v>8.0550489215953196E-3</v>
      </c>
      <c r="F331" s="50">
        <v>2.7722333111556423E-3</v>
      </c>
      <c r="G331" s="50">
        <v>2.65755922368598</v>
      </c>
      <c r="H331" s="50">
        <v>7.3673742062712027E-3</v>
      </c>
      <c r="I331" s="50">
        <v>2.6777847955013199</v>
      </c>
      <c r="J331" s="50">
        <v>7.4234442101948584E-3</v>
      </c>
      <c r="K331" s="58" t="s">
        <v>315</v>
      </c>
      <c r="L331" s="59" t="s">
        <v>24</v>
      </c>
      <c r="M331" s="59" t="s">
        <v>101</v>
      </c>
      <c r="N331" s="59" t="s">
        <v>139</v>
      </c>
      <c r="O331" s="59" t="s">
        <v>316</v>
      </c>
      <c r="P331" s="59" t="s">
        <v>104</v>
      </c>
      <c r="Q331" s="59" t="s">
        <v>56</v>
      </c>
      <c r="R331" s="52"/>
      <c r="S331" s="52" t="s">
        <v>2464</v>
      </c>
      <c r="T331" s="52"/>
      <c r="U331" s="52"/>
      <c r="V331" s="52"/>
      <c r="W331" s="52"/>
      <c r="X331" s="52"/>
    </row>
    <row r="332" spans="1:24" x14ac:dyDescent="0.3">
      <c r="A332" s="57">
        <v>24031</v>
      </c>
      <c r="B332" s="57" t="s">
        <v>16</v>
      </c>
      <c r="C332" s="50">
        <v>0.17183757899999999</v>
      </c>
      <c r="D332" s="50">
        <v>0.17183757899986199</v>
      </c>
      <c r="E332" s="50">
        <v>4.7637386061176001E-4</v>
      </c>
      <c r="F332" s="50">
        <v>2.7722333111556618E-3</v>
      </c>
      <c r="G332" s="50">
        <v>0.15716748085757701</v>
      </c>
      <c r="H332" s="50">
        <v>4.3570492586379479E-4</v>
      </c>
      <c r="I332" s="50">
        <v>0.15836361682429001</v>
      </c>
      <c r="J332" s="50">
        <v>4.3902089383538796E-4</v>
      </c>
      <c r="K332" s="58" t="s">
        <v>315</v>
      </c>
      <c r="L332" s="59" t="s">
        <v>24</v>
      </c>
      <c r="M332" s="59" t="s">
        <v>101</v>
      </c>
      <c r="N332" s="59" t="s">
        <v>139</v>
      </c>
      <c r="O332" s="59" t="s">
        <v>316</v>
      </c>
      <c r="P332" s="59" t="s">
        <v>104</v>
      </c>
      <c r="Q332" s="59" t="s">
        <v>56</v>
      </c>
      <c r="R332" s="52"/>
      <c r="S332" s="52" t="s">
        <v>2465</v>
      </c>
      <c r="T332" s="52"/>
      <c r="U332" s="52"/>
      <c r="V332" s="52"/>
      <c r="W332" s="52"/>
      <c r="X332" s="52"/>
    </row>
    <row r="333" spans="1:24" x14ac:dyDescent="0.3">
      <c r="A333" s="57">
        <v>24033</v>
      </c>
      <c r="B333" s="57" t="s">
        <v>16</v>
      </c>
      <c r="C333" s="50">
        <v>1.5621598E-2</v>
      </c>
      <c r="D333" s="50">
        <v>1.5621597999987399E-2</v>
      </c>
      <c r="E333" s="50">
        <v>4.33067143490479E-5</v>
      </c>
      <c r="F333" s="50">
        <v>2.7722333111556727E-3</v>
      </c>
      <c r="G333" s="50">
        <v>1.4287952722086199E-2</v>
      </c>
      <c r="H333" s="50">
        <v>3.9609538484384734E-5</v>
      </c>
      <c r="I333" s="50">
        <v>1.4396692354791E-2</v>
      </c>
      <c r="J333" s="50">
        <v>3.9910990116411808E-5</v>
      </c>
      <c r="K333" s="58" t="s">
        <v>315</v>
      </c>
      <c r="L333" s="59" t="s">
        <v>24</v>
      </c>
      <c r="M333" s="59" t="s">
        <v>101</v>
      </c>
      <c r="N333" s="59" t="s">
        <v>139</v>
      </c>
      <c r="O333" s="59" t="s">
        <v>316</v>
      </c>
      <c r="P333" s="59" t="s">
        <v>104</v>
      </c>
      <c r="Q333" s="59" t="s">
        <v>56</v>
      </c>
      <c r="R333" s="52"/>
      <c r="S333" s="52" t="s">
        <v>2466</v>
      </c>
      <c r="T333" s="52"/>
      <c r="U333" s="52"/>
      <c r="V333" s="52"/>
      <c r="W333" s="52"/>
      <c r="X333" s="52"/>
    </row>
    <row r="334" spans="1:24" x14ac:dyDescent="0.3">
      <c r="A334" s="57">
        <v>24009</v>
      </c>
      <c r="B334" s="57" t="s">
        <v>16</v>
      </c>
      <c r="C334" s="50">
        <v>2.2259559059999998</v>
      </c>
      <c r="D334" s="50">
        <v>2.2259559059981999</v>
      </c>
      <c r="E334" s="50">
        <v>6.0728938925935904E-3</v>
      </c>
      <c r="F334" s="50">
        <v>2.7282184144929336E-3</v>
      </c>
      <c r="G334" s="50">
        <v>2.2460212945713698</v>
      </c>
      <c r="H334" s="50">
        <v>6.1276366551928684E-3</v>
      </c>
      <c r="I334" s="50">
        <v>2.3965799401040302</v>
      </c>
      <c r="J334" s="50">
        <v>6.538393524396187E-3</v>
      </c>
      <c r="K334" s="58" t="s">
        <v>152</v>
      </c>
      <c r="L334" s="59" t="s">
        <v>24</v>
      </c>
      <c r="M334" s="59" t="s">
        <v>101</v>
      </c>
      <c r="N334" s="59" t="s">
        <v>139</v>
      </c>
      <c r="O334" s="59" t="s">
        <v>153</v>
      </c>
      <c r="P334" s="59" t="s">
        <v>104</v>
      </c>
      <c r="Q334" s="59" t="s">
        <v>56</v>
      </c>
      <c r="R334" s="52"/>
      <c r="S334" s="52" t="s">
        <v>2467</v>
      </c>
      <c r="T334" s="52"/>
      <c r="U334" s="52"/>
      <c r="V334" s="52"/>
      <c r="W334" s="52"/>
      <c r="X334" s="52"/>
    </row>
    <row r="335" spans="1:24" x14ac:dyDescent="0.3">
      <c r="A335" s="57">
        <v>24017</v>
      </c>
      <c r="B335" s="57" t="s">
        <v>16</v>
      </c>
      <c r="C335" s="50">
        <v>0.68494952799999997</v>
      </c>
      <c r="D335" s="50">
        <v>0.68494952799945497</v>
      </c>
      <c r="E335" s="50">
        <v>1.86869191528633E-3</v>
      </c>
      <c r="F335" s="50">
        <v>2.7282184144928954E-3</v>
      </c>
      <c r="G335" s="50">
        <v>0.69112385445186297</v>
      </c>
      <c r="H335" s="50">
        <v>1.8855368264108802E-3</v>
      </c>
      <c r="I335" s="50">
        <v>0.73745229829747005</v>
      </c>
      <c r="J335" s="50">
        <v>2.0119309400252654E-3</v>
      </c>
      <c r="K335" s="58" t="s">
        <v>152</v>
      </c>
      <c r="L335" s="59" t="s">
        <v>24</v>
      </c>
      <c r="M335" s="59" t="s">
        <v>101</v>
      </c>
      <c r="N335" s="59" t="s">
        <v>139</v>
      </c>
      <c r="O335" s="59" t="s">
        <v>153</v>
      </c>
      <c r="P335" s="59" t="s">
        <v>104</v>
      </c>
      <c r="Q335" s="59" t="s">
        <v>56</v>
      </c>
      <c r="R335" s="52"/>
      <c r="S335" s="52" t="s">
        <v>2468</v>
      </c>
      <c r="T335" s="52"/>
      <c r="U335" s="52"/>
      <c r="V335" s="52"/>
      <c r="W335" s="52"/>
      <c r="X335" s="52"/>
    </row>
    <row r="336" spans="1:24" x14ac:dyDescent="0.3">
      <c r="A336" s="57">
        <v>24021</v>
      </c>
      <c r="B336" s="57" t="s">
        <v>16</v>
      </c>
      <c r="C336" s="50">
        <v>6.6208188979999996</v>
      </c>
      <c r="D336" s="50">
        <v>6.62081889799473</v>
      </c>
      <c r="E336" s="50">
        <v>1.8063040036531801E-2</v>
      </c>
      <c r="F336" s="50">
        <v>2.7282184144928985E-3</v>
      </c>
      <c r="G336" s="50">
        <v>6.6805008097085601</v>
      </c>
      <c r="H336" s="50">
        <v>1.8225865327081613E-2</v>
      </c>
      <c r="I336" s="50">
        <v>7.12831809257254</v>
      </c>
      <c r="J336" s="50">
        <v>1.9447608684519297E-2</v>
      </c>
      <c r="K336" s="58" t="s">
        <v>152</v>
      </c>
      <c r="L336" s="59" t="s">
        <v>24</v>
      </c>
      <c r="M336" s="59" t="s">
        <v>101</v>
      </c>
      <c r="N336" s="59" t="s">
        <v>139</v>
      </c>
      <c r="O336" s="59" t="s">
        <v>153</v>
      </c>
      <c r="P336" s="59" t="s">
        <v>104</v>
      </c>
      <c r="Q336" s="59" t="s">
        <v>56</v>
      </c>
      <c r="R336" s="52"/>
      <c r="S336" s="52" t="s">
        <v>2469</v>
      </c>
      <c r="T336" s="52"/>
      <c r="U336" s="52"/>
      <c r="V336" s="52"/>
      <c r="W336" s="52"/>
      <c r="X336" s="52"/>
    </row>
    <row r="337" spans="1:24" x14ac:dyDescent="0.3">
      <c r="A337" s="57">
        <v>24031</v>
      </c>
      <c r="B337" s="57" t="s">
        <v>16</v>
      </c>
      <c r="C337" s="50">
        <v>5.6163661420000004</v>
      </c>
      <c r="D337" s="50">
        <v>5.6163661419954796</v>
      </c>
      <c r="E337" s="50">
        <v>1.5322673531126599E-2</v>
      </c>
      <c r="F337" s="50">
        <v>2.7282184144929154E-3</v>
      </c>
      <c r="G337" s="50">
        <v>5.6669936358755697</v>
      </c>
      <c r="H337" s="50">
        <v>1.5460796392209888E-2</v>
      </c>
      <c r="I337" s="50">
        <v>6.0468719959436097</v>
      </c>
      <c r="J337" s="50">
        <v>1.6497187529414887E-2</v>
      </c>
      <c r="K337" s="58" t="s">
        <v>152</v>
      </c>
      <c r="L337" s="59" t="s">
        <v>24</v>
      </c>
      <c r="M337" s="59" t="s">
        <v>101</v>
      </c>
      <c r="N337" s="59" t="s">
        <v>139</v>
      </c>
      <c r="O337" s="59" t="s">
        <v>153</v>
      </c>
      <c r="P337" s="59" t="s">
        <v>104</v>
      </c>
      <c r="Q337" s="59" t="s">
        <v>56</v>
      </c>
      <c r="R337" s="52"/>
      <c r="S337" s="52" t="s">
        <v>2470</v>
      </c>
      <c r="T337" s="52"/>
      <c r="U337" s="52"/>
      <c r="V337" s="52"/>
      <c r="W337" s="52"/>
      <c r="X337" s="52"/>
    </row>
    <row r="338" spans="1:24" x14ac:dyDescent="0.3">
      <c r="A338" s="57">
        <v>24033</v>
      </c>
      <c r="B338" s="57" t="s">
        <v>16</v>
      </c>
      <c r="C338" s="50">
        <v>9.5703070869999998</v>
      </c>
      <c r="D338" s="50">
        <v>9.5703070869923295</v>
      </c>
      <c r="E338" s="50">
        <v>2.6109888027084499E-2</v>
      </c>
      <c r="F338" s="50">
        <v>2.7282184144929128E-3</v>
      </c>
      <c r="G338" s="50">
        <v>9.6565765094671594</v>
      </c>
      <c r="H338" s="50">
        <v>2.6345249854087999E-2</v>
      </c>
      <c r="I338" s="50">
        <v>10.3038905323849</v>
      </c>
      <c r="J338" s="50">
        <v>2.8111263891371665E-2</v>
      </c>
      <c r="K338" s="58" t="s">
        <v>152</v>
      </c>
      <c r="L338" s="59" t="s">
        <v>24</v>
      </c>
      <c r="M338" s="59" t="s">
        <v>101</v>
      </c>
      <c r="N338" s="59" t="s">
        <v>139</v>
      </c>
      <c r="O338" s="59" t="s">
        <v>153</v>
      </c>
      <c r="P338" s="59" t="s">
        <v>104</v>
      </c>
      <c r="Q338" s="59" t="s">
        <v>56</v>
      </c>
      <c r="R338" s="52"/>
      <c r="S338" s="52" t="s">
        <v>2471</v>
      </c>
      <c r="T338" s="52"/>
      <c r="U338" s="52"/>
      <c r="V338" s="52"/>
      <c r="W338" s="52"/>
      <c r="X338" s="52"/>
    </row>
    <row r="339" spans="1:24" x14ac:dyDescent="0.3">
      <c r="A339" s="57">
        <v>24017</v>
      </c>
      <c r="B339" s="57" t="s">
        <v>16</v>
      </c>
      <c r="C339" s="50">
        <v>1.41E-2</v>
      </c>
      <c r="D339" s="50" t="s">
        <v>2147</v>
      </c>
      <c r="E339" s="50" t="s">
        <v>2147</v>
      </c>
      <c r="F339" s="50" t="s">
        <v>2147</v>
      </c>
      <c r="G339" s="50">
        <v>1.41E-2</v>
      </c>
      <c r="H339" s="50" t="s">
        <v>2148</v>
      </c>
      <c r="I339" s="50">
        <v>1.41E-2</v>
      </c>
      <c r="J339" s="50" t="s">
        <v>2148</v>
      </c>
      <c r="K339" s="58" t="s">
        <v>374</v>
      </c>
      <c r="L339" s="59" t="s">
        <v>38</v>
      </c>
      <c r="M339" s="59" t="s">
        <v>37</v>
      </c>
      <c r="N339" s="59" t="s">
        <v>375</v>
      </c>
      <c r="O339" s="59" t="s">
        <v>376</v>
      </c>
      <c r="P339" s="59" t="s">
        <v>377</v>
      </c>
      <c r="Q339" s="59" t="s">
        <v>56</v>
      </c>
      <c r="R339" s="52"/>
      <c r="S339" s="52" t="s">
        <v>2472</v>
      </c>
      <c r="T339" s="52"/>
      <c r="U339" s="52"/>
      <c r="V339" s="52"/>
      <c r="W339" s="52"/>
      <c r="X339" s="52"/>
    </row>
    <row r="340" spans="1:24" x14ac:dyDescent="0.3">
      <c r="A340" s="57">
        <v>24009</v>
      </c>
      <c r="B340" s="57" t="s">
        <v>14</v>
      </c>
      <c r="C340" s="50">
        <v>0.94875600000000004</v>
      </c>
      <c r="D340" s="50" t="s">
        <v>2147</v>
      </c>
      <c r="E340" s="50" t="s">
        <v>2147</v>
      </c>
      <c r="F340" s="50" t="s">
        <v>2147</v>
      </c>
      <c r="G340" s="50">
        <v>0.94875600000000004</v>
      </c>
      <c r="H340" s="50" t="s">
        <v>2148</v>
      </c>
      <c r="I340" s="50">
        <v>0.94875600000000004</v>
      </c>
      <c r="J340" s="50" t="s">
        <v>2148</v>
      </c>
      <c r="K340" s="58" t="s">
        <v>235</v>
      </c>
      <c r="L340" s="59" t="s">
        <v>236</v>
      </c>
      <c r="M340" s="59" t="s">
        <v>68</v>
      </c>
      <c r="N340" s="59" t="s">
        <v>237</v>
      </c>
      <c r="O340" s="59" t="s">
        <v>238</v>
      </c>
      <c r="P340" s="59" t="s">
        <v>239</v>
      </c>
      <c r="Q340" s="59" t="s">
        <v>56</v>
      </c>
      <c r="R340" s="52"/>
      <c r="S340" s="52" t="s">
        <v>2473</v>
      </c>
      <c r="T340" s="52"/>
      <c r="U340" s="52"/>
      <c r="V340" s="52"/>
      <c r="W340" s="52"/>
      <c r="X340" s="52"/>
    </row>
    <row r="341" spans="1:24" x14ac:dyDescent="0.3">
      <c r="A341" s="60">
        <v>24017</v>
      </c>
      <c r="B341" s="60" t="s">
        <v>14</v>
      </c>
      <c r="C341" s="61">
        <v>0.47437800000000002</v>
      </c>
      <c r="D341" s="61" t="s">
        <v>2147</v>
      </c>
      <c r="E341" s="61" t="s">
        <v>2147</v>
      </c>
      <c r="F341" s="61" t="s">
        <v>2147</v>
      </c>
      <c r="G341" s="61">
        <v>0.47437800000000002</v>
      </c>
      <c r="H341" s="61" t="s">
        <v>2148</v>
      </c>
      <c r="I341" s="61">
        <v>0.47437800000000002</v>
      </c>
      <c r="J341" s="61" t="s">
        <v>2148</v>
      </c>
      <c r="K341" s="62" t="s">
        <v>235</v>
      </c>
      <c r="L341" s="63" t="s">
        <v>236</v>
      </c>
      <c r="M341" s="63" t="s">
        <v>68</v>
      </c>
      <c r="N341" s="63" t="s">
        <v>237</v>
      </c>
      <c r="O341" s="63" t="s">
        <v>238</v>
      </c>
      <c r="P341" s="63" t="s">
        <v>239</v>
      </c>
      <c r="Q341" s="63" t="s">
        <v>56</v>
      </c>
      <c r="R341" s="53"/>
      <c r="S341" s="53" t="s">
        <v>2474</v>
      </c>
      <c r="T341" s="53"/>
      <c r="U341" s="53"/>
      <c r="V341" s="53"/>
      <c r="W341" s="53"/>
      <c r="X341" s="53"/>
    </row>
    <row r="342" spans="1:24" x14ac:dyDescent="0.3">
      <c r="A342" s="57">
        <v>24021</v>
      </c>
      <c r="B342" s="57" t="s">
        <v>14</v>
      </c>
      <c r="C342" s="50">
        <v>1.185945</v>
      </c>
      <c r="D342" s="50" t="s">
        <v>2147</v>
      </c>
      <c r="E342" s="50" t="s">
        <v>2147</v>
      </c>
      <c r="F342" s="50" t="s">
        <v>2147</v>
      </c>
      <c r="G342" s="50">
        <v>1.185945</v>
      </c>
      <c r="H342" s="50" t="s">
        <v>2148</v>
      </c>
      <c r="I342" s="50">
        <v>1.185945</v>
      </c>
      <c r="J342" s="50" t="s">
        <v>2148</v>
      </c>
      <c r="K342" s="58" t="s">
        <v>235</v>
      </c>
      <c r="L342" s="59" t="s">
        <v>236</v>
      </c>
      <c r="M342" s="59" t="s">
        <v>68</v>
      </c>
      <c r="N342" s="59" t="s">
        <v>237</v>
      </c>
      <c r="O342" s="59" t="s">
        <v>238</v>
      </c>
      <c r="P342" s="59" t="s">
        <v>239</v>
      </c>
      <c r="Q342" s="59" t="s">
        <v>56</v>
      </c>
      <c r="R342" s="52"/>
      <c r="S342" s="52" t="s">
        <v>2475</v>
      </c>
      <c r="T342" s="52"/>
      <c r="U342" s="52"/>
      <c r="V342" s="52"/>
      <c r="W342" s="52"/>
      <c r="X342" s="52"/>
    </row>
    <row r="343" spans="1:24" x14ac:dyDescent="0.3">
      <c r="A343" s="57">
        <v>24031</v>
      </c>
      <c r="B343" s="57" t="s">
        <v>14</v>
      </c>
      <c r="C343" s="50">
        <v>0.23718900000000001</v>
      </c>
      <c r="D343" s="50" t="s">
        <v>2147</v>
      </c>
      <c r="E343" s="50" t="s">
        <v>2147</v>
      </c>
      <c r="F343" s="50" t="s">
        <v>2147</v>
      </c>
      <c r="G343" s="50">
        <v>0.23718900000000001</v>
      </c>
      <c r="H343" s="50" t="s">
        <v>2148</v>
      </c>
      <c r="I343" s="50">
        <v>0.23718900000000001</v>
      </c>
      <c r="J343" s="50" t="s">
        <v>2148</v>
      </c>
      <c r="K343" s="58" t="s">
        <v>235</v>
      </c>
      <c r="L343" s="59" t="s">
        <v>236</v>
      </c>
      <c r="M343" s="59" t="s">
        <v>68</v>
      </c>
      <c r="N343" s="59" t="s">
        <v>237</v>
      </c>
      <c r="O343" s="59" t="s">
        <v>238</v>
      </c>
      <c r="P343" s="59" t="s">
        <v>239</v>
      </c>
      <c r="Q343" s="59" t="s">
        <v>56</v>
      </c>
      <c r="R343" s="52"/>
      <c r="S343" s="52" t="s">
        <v>2476</v>
      </c>
      <c r="T343" s="52"/>
      <c r="U343" s="52"/>
      <c r="V343" s="52"/>
      <c r="W343" s="52"/>
      <c r="X343" s="52"/>
    </row>
    <row r="344" spans="1:24" x14ac:dyDescent="0.3">
      <c r="A344" s="57">
        <v>24033</v>
      </c>
      <c r="B344" s="57" t="s">
        <v>14</v>
      </c>
      <c r="C344" s="50">
        <v>0.23718900000000001</v>
      </c>
      <c r="D344" s="50" t="s">
        <v>2147</v>
      </c>
      <c r="E344" s="50" t="s">
        <v>2147</v>
      </c>
      <c r="F344" s="50" t="s">
        <v>2147</v>
      </c>
      <c r="G344" s="50">
        <v>0.23718900000000001</v>
      </c>
      <c r="H344" s="50" t="s">
        <v>2148</v>
      </c>
      <c r="I344" s="50">
        <v>0.23718900000000001</v>
      </c>
      <c r="J344" s="50" t="s">
        <v>2148</v>
      </c>
      <c r="K344" s="58" t="s">
        <v>235</v>
      </c>
      <c r="L344" s="59" t="s">
        <v>236</v>
      </c>
      <c r="M344" s="59" t="s">
        <v>68</v>
      </c>
      <c r="N344" s="59" t="s">
        <v>237</v>
      </c>
      <c r="O344" s="59" t="s">
        <v>238</v>
      </c>
      <c r="P344" s="59" t="s">
        <v>239</v>
      </c>
      <c r="Q344" s="59" t="s">
        <v>56</v>
      </c>
      <c r="R344" s="52"/>
      <c r="S344" s="52" t="s">
        <v>2477</v>
      </c>
      <c r="T344" s="52"/>
      <c r="U344" s="52"/>
      <c r="V344" s="52"/>
      <c r="W344" s="52"/>
      <c r="X344" s="52"/>
    </row>
    <row r="345" spans="1:24" x14ac:dyDescent="0.3">
      <c r="A345" s="57">
        <v>24009</v>
      </c>
      <c r="B345" s="57" t="s">
        <v>16</v>
      </c>
      <c r="C345" s="50">
        <v>2.7708680000000001</v>
      </c>
      <c r="D345" s="50" t="s">
        <v>2147</v>
      </c>
      <c r="E345" s="50" t="s">
        <v>2147</v>
      </c>
      <c r="F345" s="50" t="s">
        <v>2147</v>
      </c>
      <c r="G345" s="50">
        <v>2.7708680000000001</v>
      </c>
      <c r="H345" s="50" t="s">
        <v>2148</v>
      </c>
      <c r="I345" s="50">
        <v>2.7708680000000001</v>
      </c>
      <c r="J345" s="50" t="s">
        <v>2148</v>
      </c>
      <c r="K345" s="58" t="s">
        <v>235</v>
      </c>
      <c r="L345" s="59" t="s">
        <v>236</v>
      </c>
      <c r="M345" s="59" t="s">
        <v>68</v>
      </c>
      <c r="N345" s="59" t="s">
        <v>237</v>
      </c>
      <c r="O345" s="59" t="s">
        <v>238</v>
      </c>
      <c r="P345" s="59" t="s">
        <v>239</v>
      </c>
      <c r="Q345" s="59" t="s">
        <v>56</v>
      </c>
      <c r="R345" s="52"/>
      <c r="S345" s="52" t="s">
        <v>2478</v>
      </c>
      <c r="T345" s="52"/>
      <c r="U345" s="52"/>
      <c r="V345" s="52"/>
      <c r="W345" s="52"/>
      <c r="X345" s="52"/>
    </row>
    <row r="346" spans="1:24" x14ac:dyDescent="0.3">
      <c r="A346" s="57">
        <v>24017</v>
      </c>
      <c r="B346" s="57" t="s">
        <v>16</v>
      </c>
      <c r="C346" s="50">
        <v>1.3854340000000001</v>
      </c>
      <c r="D346" s="50" t="s">
        <v>2147</v>
      </c>
      <c r="E346" s="50" t="s">
        <v>2147</v>
      </c>
      <c r="F346" s="50" t="s">
        <v>2147</v>
      </c>
      <c r="G346" s="50">
        <v>1.3854340000000001</v>
      </c>
      <c r="H346" s="50" t="s">
        <v>2148</v>
      </c>
      <c r="I346" s="50">
        <v>1.3854340000000001</v>
      </c>
      <c r="J346" s="50" t="s">
        <v>2148</v>
      </c>
      <c r="K346" s="58" t="s">
        <v>235</v>
      </c>
      <c r="L346" s="59" t="s">
        <v>236</v>
      </c>
      <c r="M346" s="59" t="s">
        <v>68</v>
      </c>
      <c r="N346" s="59" t="s">
        <v>237</v>
      </c>
      <c r="O346" s="59" t="s">
        <v>238</v>
      </c>
      <c r="P346" s="59" t="s">
        <v>239</v>
      </c>
      <c r="Q346" s="59" t="s">
        <v>56</v>
      </c>
      <c r="R346" s="52"/>
      <c r="S346" s="52" t="s">
        <v>2479</v>
      </c>
      <c r="T346" s="52"/>
      <c r="U346" s="52"/>
      <c r="V346" s="52"/>
      <c r="W346" s="52"/>
      <c r="X346" s="52"/>
    </row>
    <row r="347" spans="1:24" x14ac:dyDescent="0.3">
      <c r="A347" s="57">
        <v>24021</v>
      </c>
      <c r="B347" s="57" t="s">
        <v>16</v>
      </c>
      <c r="C347" s="50">
        <v>3.4635850000000001</v>
      </c>
      <c r="D347" s="50" t="s">
        <v>2147</v>
      </c>
      <c r="E347" s="50" t="s">
        <v>2147</v>
      </c>
      <c r="F347" s="50" t="s">
        <v>2147</v>
      </c>
      <c r="G347" s="50">
        <v>3.4635850000000001</v>
      </c>
      <c r="H347" s="50" t="s">
        <v>2148</v>
      </c>
      <c r="I347" s="50">
        <v>3.4635850000000001</v>
      </c>
      <c r="J347" s="50" t="s">
        <v>2148</v>
      </c>
      <c r="K347" s="58" t="s">
        <v>235</v>
      </c>
      <c r="L347" s="59" t="s">
        <v>236</v>
      </c>
      <c r="M347" s="59" t="s">
        <v>68</v>
      </c>
      <c r="N347" s="59" t="s">
        <v>237</v>
      </c>
      <c r="O347" s="59" t="s">
        <v>238</v>
      </c>
      <c r="P347" s="59" t="s">
        <v>239</v>
      </c>
      <c r="Q347" s="59" t="s">
        <v>56</v>
      </c>
      <c r="R347" s="52"/>
      <c r="S347" s="52" t="s">
        <v>2480</v>
      </c>
      <c r="T347" s="52"/>
      <c r="U347" s="52"/>
      <c r="V347" s="52"/>
      <c r="W347" s="52"/>
      <c r="X347" s="52"/>
    </row>
    <row r="348" spans="1:24" x14ac:dyDescent="0.3">
      <c r="A348" s="57">
        <v>24031</v>
      </c>
      <c r="B348" s="57" t="s">
        <v>16</v>
      </c>
      <c r="C348" s="50">
        <v>0.69271700000000003</v>
      </c>
      <c r="D348" s="50" t="s">
        <v>2147</v>
      </c>
      <c r="E348" s="50" t="s">
        <v>2147</v>
      </c>
      <c r="F348" s="50" t="s">
        <v>2147</v>
      </c>
      <c r="G348" s="50">
        <v>0.69271700000000003</v>
      </c>
      <c r="H348" s="50" t="s">
        <v>2148</v>
      </c>
      <c r="I348" s="50">
        <v>0.69271700000000003</v>
      </c>
      <c r="J348" s="50" t="s">
        <v>2148</v>
      </c>
      <c r="K348" s="58" t="s">
        <v>235</v>
      </c>
      <c r="L348" s="59" t="s">
        <v>236</v>
      </c>
      <c r="M348" s="59" t="s">
        <v>68</v>
      </c>
      <c r="N348" s="59" t="s">
        <v>237</v>
      </c>
      <c r="O348" s="59" t="s">
        <v>238</v>
      </c>
      <c r="P348" s="59" t="s">
        <v>239</v>
      </c>
      <c r="Q348" s="59" t="s">
        <v>56</v>
      </c>
      <c r="R348" s="52"/>
      <c r="S348" s="52" t="s">
        <v>2481</v>
      </c>
      <c r="T348" s="52"/>
      <c r="U348" s="52"/>
      <c r="V348" s="52"/>
      <c r="W348" s="52"/>
      <c r="X348" s="52"/>
    </row>
    <row r="349" spans="1:24" x14ac:dyDescent="0.3">
      <c r="A349" s="57">
        <v>24033</v>
      </c>
      <c r="B349" s="57" t="s">
        <v>16</v>
      </c>
      <c r="C349" s="50">
        <v>0.69271700000000003</v>
      </c>
      <c r="D349" s="50" t="s">
        <v>2147</v>
      </c>
      <c r="E349" s="50" t="s">
        <v>2147</v>
      </c>
      <c r="F349" s="50" t="s">
        <v>2147</v>
      </c>
      <c r="G349" s="50">
        <v>0.69271700000000003</v>
      </c>
      <c r="H349" s="50" t="s">
        <v>2148</v>
      </c>
      <c r="I349" s="50">
        <v>0.69271700000000003</v>
      </c>
      <c r="J349" s="50" t="s">
        <v>2148</v>
      </c>
      <c r="K349" s="58" t="s">
        <v>235</v>
      </c>
      <c r="L349" s="59" t="s">
        <v>236</v>
      </c>
      <c r="M349" s="59" t="s">
        <v>68</v>
      </c>
      <c r="N349" s="59" t="s">
        <v>237</v>
      </c>
      <c r="O349" s="59" t="s">
        <v>238</v>
      </c>
      <c r="P349" s="59" t="s">
        <v>239</v>
      </c>
      <c r="Q349" s="59" t="s">
        <v>56</v>
      </c>
      <c r="R349" s="52"/>
      <c r="S349" s="52" t="s">
        <v>2482</v>
      </c>
      <c r="T349" s="52"/>
      <c r="U349" s="52"/>
      <c r="V349" s="52"/>
      <c r="W349" s="52"/>
      <c r="X349" s="52"/>
    </row>
    <row r="350" spans="1:24" x14ac:dyDescent="0.3">
      <c r="A350" s="57">
        <v>24009</v>
      </c>
      <c r="B350" s="57" t="s">
        <v>14</v>
      </c>
      <c r="C350" s="50">
        <v>0.40069399999999999</v>
      </c>
      <c r="D350" s="50" t="s">
        <v>2147</v>
      </c>
      <c r="E350" s="50" t="s">
        <v>2147</v>
      </c>
      <c r="F350" s="50" t="s">
        <v>2147</v>
      </c>
      <c r="G350" s="50">
        <v>0.40069399999999999</v>
      </c>
      <c r="H350" s="50" t="s">
        <v>2148</v>
      </c>
      <c r="I350" s="50">
        <v>0.40069399999999999</v>
      </c>
      <c r="J350" s="50" t="s">
        <v>2148</v>
      </c>
      <c r="K350" s="58" t="s">
        <v>240</v>
      </c>
      <c r="L350" s="59" t="s">
        <v>236</v>
      </c>
      <c r="M350" s="59" t="s">
        <v>68</v>
      </c>
      <c r="N350" s="59" t="s">
        <v>237</v>
      </c>
      <c r="O350" s="59" t="s">
        <v>238</v>
      </c>
      <c r="P350" s="59" t="s">
        <v>241</v>
      </c>
      <c r="Q350" s="59" t="s">
        <v>56</v>
      </c>
      <c r="R350" s="52"/>
      <c r="S350" s="52" t="s">
        <v>2483</v>
      </c>
      <c r="T350" s="52"/>
      <c r="U350" s="52"/>
      <c r="V350" s="52"/>
      <c r="W350" s="52"/>
      <c r="X350" s="52"/>
    </row>
    <row r="351" spans="1:24" x14ac:dyDescent="0.3">
      <c r="A351" s="60">
        <v>24017</v>
      </c>
      <c r="B351" s="60" t="s">
        <v>14</v>
      </c>
      <c r="C351" s="61">
        <v>3.205552</v>
      </c>
      <c r="D351" s="61" t="s">
        <v>2147</v>
      </c>
      <c r="E351" s="61" t="s">
        <v>2147</v>
      </c>
      <c r="F351" s="61" t="s">
        <v>2147</v>
      </c>
      <c r="G351" s="61">
        <v>3.205552</v>
      </c>
      <c r="H351" s="61" t="s">
        <v>2148</v>
      </c>
      <c r="I351" s="61">
        <v>3.205552</v>
      </c>
      <c r="J351" s="61" t="s">
        <v>2148</v>
      </c>
      <c r="K351" s="62" t="s">
        <v>240</v>
      </c>
      <c r="L351" s="63" t="s">
        <v>236</v>
      </c>
      <c r="M351" s="63" t="s">
        <v>68</v>
      </c>
      <c r="N351" s="63" t="s">
        <v>237</v>
      </c>
      <c r="O351" s="63" t="s">
        <v>238</v>
      </c>
      <c r="P351" s="63" t="s">
        <v>241</v>
      </c>
      <c r="Q351" s="63" t="s">
        <v>56</v>
      </c>
      <c r="R351" s="53"/>
      <c r="S351" s="53" t="s">
        <v>2484</v>
      </c>
      <c r="T351" s="53"/>
      <c r="U351" s="53"/>
      <c r="V351" s="53"/>
      <c r="W351" s="53"/>
      <c r="X351" s="53"/>
    </row>
    <row r="352" spans="1:24" x14ac:dyDescent="0.3">
      <c r="A352" s="57">
        <v>24009</v>
      </c>
      <c r="B352" s="57" t="s">
        <v>16</v>
      </c>
      <c r="C352" s="50">
        <v>1.1637649999999999</v>
      </c>
      <c r="D352" s="50" t="s">
        <v>2147</v>
      </c>
      <c r="E352" s="50" t="s">
        <v>2147</v>
      </c>
      <c r="F352" s="50" t="s">
        <v>2147</v>
      </c>
      <c r="G352" s="50">
        <v>1.1637649999999999</v>
      </c>
      <c r="H352" s="50" t="s">
        <v>2148</v>
      </c>
      <c r="I352" s="50">
        <v>1.1637649999999999</v>
      </c>
      <c r="J352" s="50" t="s">
        <v>2148</v>
      </c>
      <c r="K352" s="58" t="s">
        <v>240</v>
      </c>
      <c r="L352" s="59" t="s">
        <v>236</v>
      </c>
      <c r="M352" s="59" t="s">
        <v>68</v>
      </c>
      <c r="N352" s="59" t="s">
        <v>237</v>
      </c>
      <c r="O352" s="59" t="s">
        <v>238</v>
      </c>
      <c r="P352" s="59" t="s">
        <v>241</v>
      </c>
      <c r="Q352" s="59" t="s">
        <v>56</v>
      </c>
      <c r="R352" s="52"/>
      <c r="S352" s="52" t="s">
        <v>2485</v>
      </c>
      <c r="T352" s="52"/>
      <c r="U352" s="52"/>
      <c r="V352" s="52"/>
      <c r="W352" s="52"/>
      <c r="X352" s="52"/>
    </row>
    <row r="353" spans="1:24" x14ac:dyDescent="0.3">
      <c r="A353" s="57">
        <v>24017</v>
      </c>
      <c r="B353" s="57" t="s">
        <v>16</v>
      </c>
      <c r="C353" s="50">
        <v>9.3101199999999995</v>
      </c>
      <c r="D353" s="50" t="s">
        <v>2147</v>
      </c>
      <c r="E353" s="50" t="s">
        <v>2147</v>
      </c>
      <c r="F353" s="50" t="s">
        <v>2147</v>
      </c>
      <c r="G353" s="50">
        <v>9.3101199999999995</v>
      </c>
      <c r="H353" s="50" t="s">
        <v>2148</v>
      </c>
      <c r="I353" s="50">
        <v>9.3101199999999995</v>
      </c>
      <c r="J353" s="50" t="s">
        <v>2148</v>
      </c>
      <c r="K353" s="58" t="s">
        <v>240</v>
      </c>
      <c r="L353" s="59" t="s">
        <v>236</v>
      </c>
      <c r="M353" s="59" t="s">
        <v>68</v>
      </c>
      <c r="N353" s="59" t="s">
        <v>237</v>
      </c>
      <c r="O353" s="59" t="s">
        <v>238</v>
      </c>
      <c r="P353" s="59" t="s">
        <v>241</v>
      </c>
      <c r="Q353" s="59" t="s">
        <v>56</v>
      </c>
      <c r="R353" s="52"/>
      <c r="S353" s="52" t="s">
        <v>2486</v>
      </c>
      <c r="T353" s="52"/>
      <c r="U353" s="52"/>
      <c r="V353" s="52"/>
      <c r="W353" s="52"/>
      <c r="X353" s="52"/>
    </row>
    <row r="354" spans="1:24" x14ac:dyDescent="0.3">
      <c r="A354" s="57">
        <v>24021</v>
      </c>
      <c r="B354" s="57" t="s">
        <v>14</v>
      </c>
      <c r="C354" s="50">
        <v>0.18299499999999999</v>
      </c>
      <c r="D354" s="50" t="s">
        <v>2147</v>
      </c>
      <c r="E354" s="50" t="s">
        <v>2147</v>
      </c>
      <c r="F354" s="50" t="s">
        <v>2147</v>
      </c>
      <c r="G354" s="50">
        <v>0.18299499999999999</v>
      </c>
      <c r="H354" s="50" t="s">
        <v>2148</v>
      </c>
      <c r="I354" s="50">
        <v>0.18299499999999999</v>
      </c>
      <c r="J354" s="50" t="s">
        <v>2148</v>
      </c>
      <c r="K354" s="58" t="s">
        <v>381</v>
      </c>
      <c r="L354" s="59" t="s">
        <v>236</v>
      </c>
      <c r="M354" s="59" t="s">
        <v>68</v>
      </c>
      <c r="N354" s="59" t="s">
        <v>237</v>
      </c>
      <c r="O354" s="59" t="s">
        <v>238</v>
      </c>
      <c r="P354" s="59" t="s">
        <v>382</v>
      </c>
      <c r="Q354" s="59" t="s">
        <v>56</v>
      </c>
      <c r="R354" s="52"/>
      <c r="S354" s="52" t="s">
        <v>2487</v>
      </c>
      <c r="T354" s="52"/>
      <c r="U354" s="52"/>
      <c r="V354" s="52"/>
      <c r="W354" s="52"/>
      <c r="X354" s="52"/>
    </row>
    <row r="355" spans="1:24" x14ac:dyDescent="0.3">
      <c r="A355" s="57">
        <v>24021</v>
      </c>
      <c r="B355" s="57" t="s">
        <v>16</v>
      </c>
      <c r="C355" s="50">
        <v>0.60404899999999995</v>
      </c>
      <c r="D355" s="50" t="s">
        <v>2147</v>
      </c>
      <c r="E355" s="50" t="s">
        <v>2147</v>
      </c>
      <c r="F355" s="50" t="s">
        <v>2147</v>
      </c>
      <c r="G355" s="50">
        <v>0.60404899999999995</v>
      </c>
      <c r="H355" s="50" t="s">
        <v>2148</v>
      </c>
      <c r="I355" s="50">
        <v>0.60404899999999995</v>
      </c>
      <c r="J355" s="50" t="s">
        <v>2148</v>
      </c>
      <c r="K355" s="58" t="s">
        <v>381</v>
      </c>
      <c r="L355" s="59" t="s">
        <v>236</v>
      </c>
      <c r="M355" s="59" t="s">
        <v>68</v>
      </c>
      <c r="N355" s="59" t="s">
        <v>237</v>
      </c>
      <c r="O355" s="59" t="s">
        <v>238</v>
      </c>
      <c r="P355" s="59" t="s">
        <v>382</v>
      </c>
      <c r="Q355" s="59" t="s">
        <v>56</v>
      </c>
      <c r="R355" s="52"/>
      <c r="S355" s="52" t="s">
        <v>2488</v>
      </c>
      <c r="T355" s="52"/>
      <c r="U355" s="52"/>
      <c r="V355" s="52"/>
      <c r="W355" s="52"/>
      <c r="X355" s="52"/>
    </row>
    <row r="356" spans="1:24" x14ac:dyDescent="0.3">
      <c r="A356" s="60">
        <v>24017</v>
      </c>
      <c r="B356" s="60" t="s">
        <v>14</v>
      </c>
      <c r="C356" s="61">
        <v>9.1600000000000004E-4</v>
      </c>
      <c r="D356" s="61" t="s">
        <v>2147</v>
      </c>
      <c r="E356" s="61" t="s">
        <v>2147</v>
      </c>
      <c r="F356" s="61" t="s">
        <v>2147</v>
      </c>
      <c r="G356" s="61">
        <v>9.1600000000000004E-4</v>
      </c>
      <c r="H356" s="61" t="s">
        <v>2148</v>
      </c>
      <c r="I356" s="61">
        <v>9.1600000000000004E-4</v>
      </c>
      <c r="J356" s="61" t="s">
        <v>2148</v>
      </c>
      <c r="K356" s="62" t="s">
        <v>378</v>
      </c>
      <c r="L356" s="63" t="s">
        <v>50</v>
      </c>
      <c r="M356" s="63" t="s">
        <v>68</v>
      </c>
      <c r="N356" s="63" t="s">
        <v>69</v>
      </c>
      <c r="O356" s="63" t="s">
        <v>379</v>
      </c>
      <c r="P356" s="63" t="s">
        <v>380</v>
      </c>
      <c r="Q356" s="63" t="s">
        <v>56</v>
      </c>
      <c r="R356" s="53"/>
      <c r="S356" s="53" t="s">
        <v>2489</v>
      </c>
      <c r="T356" s="53"/>
      <c r="U356" s="53"/>
      <c r="V356" s="53"/>
      <c r="W356" s="53"/>
      <c r="X356" s="53"/>
    </row>
    <row r="357" spans="1:24" x14ac:dyDescent="0.3">
      <c r="A357" s="57">
        <v>24017</v>
      </c>
      <c r="B357" s="57" t="s">
        <v>16</v>
      </c>
      <c r="C357" s="50">
        <v>4.0900000000000002E-4</v>
      </c>
      <c r="D357" s="50" t="s">
        <v>2147</v>
      </c>
      <c r="E357" s="50" t="s">
        <v>2147</v>
      </c>
      <c r="F357" s="50" t="s">
        <v>2147</v>
      </c>
      <c r="G357" s="50">
        <v>4.0900000000000002E-4</v>
      </c>
      <c r="H357" s="50" t="s">
        <v>2148</v>
      </c>
      <c r="I357" s="50">
        <v>4.0900000000000002E-4</v>
      </c>
      <c r="J357" s="50" t="s">
        <v>2148</v>
      </c>
      <c r="K357" s="58" t="s">
        <v>378</v>
      </c>
      <c r="L357" s="59" t="s">
        <v>50</v>
      </c>
      <c r="M357" s="59" t="s">
        <v>68</v>
      </c>
      <c r="N357" s="59" t="s">
        <v>69</v>
      </c>
      <c r="O357" s="59" t="s">
        <v>379</v>
      </c>
      <c r="P357" s="59" t="s">
        <v>380</v>
      </c>
      <c r="Q357" s="59" t="s">
        <v>56</v>
      </c>
      <c r="R357" s="52"/>
      <c r="S357" s="52" t="s">
        <v>2490</v>
      </c>
      <c r="T357" s="52"/>
      <c r="U357" s="52"/>
      <c r="V357" s="52"/>
      <c r="W357" s="52"/>
      <c r="X357" s="52"/>
    </row>
    <row r="358" spans="1:24" x14ac:dyDescent="0.3">
      <c r="A358" s="57">
        <v>24009</v>
      </c>
      <c r="B358" s="57" t="s">
        <v>14</v>
      </c>
      <c r="C358" s="50">
        <v>0.5781752</v>
      </c>
      <c r="D358" s="50" t="s">
        <v>2147</v>
      </c>
      <c r="E358" s="50" t="s">
        <v>2147</v>
      </c>
      <c r="F358" s="50" t="s">
        <v>2147</v>
      </c>
      <c r="G358" s="50">
        <v>0.66765625094092995</v>
      </c>
      <c r="H358" s="50" t="s">
        <v>2148</v>
      </c>
      <c r="I358" s="50">
        <v>0.72081989267401103</v>
      </c>
      <c r="J358" s="50" t="s">
        <v>2148</v>
      </c>
      <c r="K358" s="58" t="s">
        <v>72</v>
      </c>
      <c r="L358" s="59" t="s">
        <v>67</v>
      </c>
      <c r="M358" s="59" t="s">
        <v>68</v>
      </c>
      <c r="N358" s="59" t="s">
        <v>69</v>
      </c>
      <c r="O358" s="59" t="s">
        <v>73</v>
      </c>
      <c r="P358" s="59" t="s">
        <v>74</v>
      </c>
      <c r="Q358" s="59" t="s">
        <v>56</v>
      </c>
      <c r="R358" s="52"/>
      <c r="S358" s="52" t="s">
        <v>2491</v>
      </c>
      <c r="T358" s="52"/>
      <c r="U358" s="52"/>
      <c r="V358" s="52"/>
      <c r="W358" s="52"/>
      <c r="X358" s="52"/>
    </row>
    <row r="359" spans="1:24" x14ac:dyDescent="0.3">
      <c r="A359" s="60">
        <v>24017</v>
      </c>
      <c r="B359" s="60" t="s">
        <v>14</v>
      </c>
      <c r="C359" s="61">
        <v>0.98448639999999998</v>
      </c>
      <c r="D359" s="61" t="s">
        <v>2147</v>
      </c>
      <c r="E359" s="61" t="s">
        <v>2147</v>
      </c>
      <c r="F359" s="61" t="s">
        <v>2147</v>
      </c>
      <c r="G359" s="61">
        <v>1.1445264506794</v>
      </c>
      <c r="H359" s="61" t="s">
        <v>2148</v>
      </c>
      <c r="I359" s="61">
        <v>1.2403640595666501</v>
      </c>
      <c r="J359" s="61" t="s">
        <v>2148</v>
      </c>
      <c r="K359" s="62" t="s">
        <v>72</v>
      </c>
      <c r="L359" s="63" t="s">
        <v>67</v>
      </c>
      <c r="M359" s="63" t="s">
        <v>68</v>
      </c>
      <c r="N359" s="63" t="s">
        <v>69</v>
      </c>
      <c r="O359" s="63" t="s">
        <v>73</v>
      </c>
      <c r="P359" s="63" t="s">
        <v>74</v>
      </c>
      <c r="Q359" s="63" t="s">
        <v>56</v>
      </c>
      <c r="R359" s="53"/>
      <c r="S359" s="53" t="s">
        <v>2492</v>
      </c>
      <c r="T359" s="53"/>
      <c r="U359" s="53"/>
      <c r="V359" s="53"/>
      <c r="W359" s="53"/>
      <c r="X359" s="53"/>
    </row>
    <row r="360" spans="1:24" x14ac:dyDescent="0.3">
      <c r="A360" s="57">
        <v>24021</v>
      </c>
      <c r="B360" s="57" t="s">
        <v>14</v>
      </c>
      <c r="C360" s="50">
        <v>1.510256</v>
      </c>
      <c r="D360" s="50" t="s">
        <v>2147</v>
      </c>
      <c r="E360" s="50" t="s">
        <v>2147</v>
      </c>
      <c r="F360" s="50" t="s">
        <v>2147</v>
      </c>
      <c r="G360" s="50">
        <v>1.7351869194067999</v>
      </c>
      <c r="H360" s="50" t="s">
        <v>2148</v>
      </c>
      <c r="I360" s="50">
        <v>1.86806311597702</v>
      </c>
      <c r="J360" s="50" t="s">
        <v>2148</v>
      </c>
      <c r="K360" s="58" t="s">
        <v>72</v>
      </c>
      <c r="L360" s="59" t="s">
        <v>67</v>
      </c>
      <c r="M360" s="59" t="s">
        <v>68</v>
      </c>
      <c r="N360" s="59" t="s">
        <v>69</v>
      </c>
      <c r="O360" s="59" t="s">
        <v>73</v>
      </c>
      <c r="P360" s="59" t="s">
        <v>74</v>
      </c>
      <c r="Q360" s="59" t="s">
        <v>56</v>
      </c>
      <c r="R360" s="52"/>
      <c r="S360" s="52" t="s">
        <v>2493</v>
      </c>
      <c r="T360" s="52"/>
      <c r="U360" s="52"/>
      <c r="V360" s="52"/>
      <c r="W360" s="52"/>
      <c r="X360" s="52"/>
    </row>
    <row r="361" spans="1:24" x14ac:dyDescent="0.3">
      <c r="A361" s="57">
        <v>24031</v>
      </c>
      <c r="B361" s="57" t="s">
        <v>14</v>
      </c>
      <c r="C361" s="50">
        <v>4.7051879999999997</v>
      </c>
      <c r="D361" s="50" t="s">
        <v>2147</v>
      </c>
      <c r="E361" s="50" t="s">
        <v>2147</v>
      </c>
      <c r="F361" s="50" t="s">
        <v>2147</v>
      </c>
      <c r="G361" s="50">
        <v>5.2082675228607203</v>
      </c>
      <c r="H361" s="50" t="s">
        <v>2148</v>
      </c>
      <c r="I361" s="50">
        <v>5.4837330821085697</v>
      </c>
      <c r="J361" s="50" t="s">
        <v>2148</v>
      </c>
      <c r="K361" s="58" t="s">
        <v>72</v>
      </c>
      <c r="L361" s="59" t="s">
        <v>67</v>
      </c>
      <c r="M361" s="59" t="s">
        <v>68</v>
      </c>
      <c r="N361" s="59" t="s">
        <v>69</v>
      </c>
      <c r="O361" s="59" t="s">
        <v>73</v>
      </c>
      <c r="P361" s="59" t="s">
        <v>74</v>
      </c>
      <c r="Q361" s="59" t="s">
        <v>56</v>
      </c>
      <c r="R361" s="52"/>
      <c r="S361" s="52" t="s">
        <v>2494</v>
      </c>
      <c r="T361" s="52"/>
      <c r="U361" s="52"/>
      <c r="V361" s="52"/>
      <c r="W361" s="52"/>
      <c r="X361" s="52"/>
    </row>
    <row r="362" spans="1:24" x14ac:dyDescent="0.3">
      <c r="A362" s="57">
        <v>24033</v>
      </c>
      <c r="B362" s="57" t="s">
        <v>14</v>
      </c>
      <c r="C362" s="50">
        <v>4.1097830000000002</v>
      </c>
      <c r="D362" s="50" t="s">
        <v>2147</v>
      </c>
      <c r="E362" s="50" t="s">
        <v>2147</v>
      </c>
      <c r="F362" s="50" t="s">
        <v>2147</v>
      </c>
      <c r="G362" s="50">
        <v>4.4287842183864399</v>
      </c>
      <c r="H362" s="50" t="s">
        <v>2148</v>
      </c>
      <c r="I362" s="50">
        <v>4.58991135975515</v>
      </c>
      <c r="J362" s="50" t="s">
        <v>2148</v>
      </c>
      <c r="K362" s="58" t="s">
        <v>72</v>
      </c>
      <c r="L362" s="59" t="s">
        <v>67</v>
      </c>
      <c r="M362" s="59" t="s">
        <v>68</v>
      </c>
      <c r="N362" s="59" t="s">
        <v>69</v>
      </c>
      <c r="O362" s="59" t="s">
        <v>73</v>
      </c>
      <c r="P362" s="59" t="s">
        <v>74</v>
      </c>
      <c r="Q362" s="59" t="s">
        <v>56</v>
      </c>
      <c r="R362" s="52"/>
      <c r="S362" s="52" t="s">
        <v>2495</v>
      </c>
      <c r="T362" s="52"/>
      <c r="U362" s="52"/>
      <c r="V362" s="52"/>
      <c r="W362" s="52"/>
      <c r="X362" s="52"/>
    </row>
    <row r="363" spans="1:24" x14ac:dyDescent="0.3">
      <c r="A363" s="57">
        <v>24009</v>
      </c>
      <c r="B363" s="57" t="s">
        <v>16</v>
      </c>
      <c r="C363" s="50">
        <v>1.5604100000000001</v>
      </c>
      <c r="D363" s="50" t="s">
        <v>2147</v>
      </c>
      <c r="E363" s="50" t="s">
        <v>2147</v>
      </c>
      <c r="F363" s="50" t="s">
        <v>2147</v>
      </c>
      <c r="G363" s="50">
        <v>1.8019062224231299</v>
      </c>
      <c r="H363" s="50" t="s">
        <v>2148</v>
      </c>
      <c r="I363" s="50">
        <v>1.9453870880789299</v>
      </c>
      <c r="J363" s="50" t="s">
        <v>2148</v>
      </c>
      <c r="K363" s="58" t="s">
        <v>72</v>
      </c>
      <c r="L363" s="59" t="s">
        <v>67</v>
      </c>
      <c r="M363" s="59" t="s">
        <v>68</v>
      </c>
      <c r="N363" s="59" t="s">
        <v>69</v>
      </c>
      <c r="O363" s="59" t="s">
        <v>73</v>
      </c>
      <c r="P363" s="59" t="s">
        <v>74</v>
      </c>
      <c r="Q363" s="59" t="s">
        <v>56</v>
      </c>
      <c r="R363" s="52"/>
      <c r="S363" s="52" t="s">
        <v>2496</v>
      </c>
      <c r="T363" s="52"/>
      <c r="U363" s="52"/>
      <c r="V363" s="52"/>
      <c r="W363" s="52"/>
      <c r="X363" s="52"/>
    </row>
    <row r="364" spans="1:24" x14ac:dyDescent="0.3">
      <c r="A364" s="57">
        <v>24017</v>
      </c>
      <c r="B364" s="57" t="s">
        <v>16</v>
      </c>
      <c r="C364" s="50">
        <v>2.6569850000000002</v>
      </c>
      <c r="D364" s="50" t="s">
        <v>2147</v>
      </c>
      <c r="E364" s="50" t="s">
        <v>2147</v>
      </c>
      <c r="F364" s="50" t="s">
        <v>2147</v>
      </c>
      <c r="G364" s="50">
        <v>3.0889097214125001</v>
      </c>
      <c r="H364" s="50" t="s">
        <v>2148</v>
      </c>
      <c r="I364" s="50">
        <v>3.3475614298051299</v>
      </c>
      <c r="J364" s="50" t="s">
        <v>2148</v>
      </c>
      <c r="K364" s="58" t="s">
        <v>72</v>
      </c>
      <c r="L364" s="59" t="s">
        <v>67</v>
      </c>
      <c r="M364" s="59" t="s">
        <v>68</v>
      </c>
      <c r="N364" s="59" t="s">
        <v>69</v>
      </c>
      <c r="O364" s="59" t="s">
        <v>73</v>
      </c>
      <c r="P364" s="59" t="s">
        <v>74</v>
      </c>
      <c r="Q364" s="59" t="s">
        <v>56</v>
      </c>
      <c r="R364" s="52"/>
      <c r="S364" s="52" t="s">
        <v>2497</v>
      </c>
      <c r="T364" s="52"/>
      <c r="U364" s="52"/>
      <c r="V364" s="52"/>
      <c r="W364" s="52"/>
      <c r="X364" s="52"/>
    </row>
    <row r="365" spans="1:24" x14ac:dyDescent="0.3">
      <c r="A365" s="57">
        <v>24021</v>
      </c>
      <c r="B365" s="57" t="s">
        <v>16</v>
      </c>
      <c r="C365" s="50">
        <v>4.0759610000000004</v>
      </c>
      <c r="D365" s="50" t="s">
        <v>2147</v>
      </c>
      <c r="E365" s="50" t="s">
        <v>2147</v>
      </c>
      <c r="F365" s="50" t="s">
        <v>2147</v>
      </c>
      <c r="G365" s="50">
        <v>4.6830167939821097</v>
      </c>
      <c r="H365" s="50" t="s">
        <v>2148</v>
      </c>
      <c r="I365" s="50">
        <v>5.0416302972878801</v>
      </c>
      <c r="J365" s="50" t="s">
        <v>2148</v>
      </c>
      <c r="K365" s="58" t="s">
        <v>72</v>
      </c>
      <c r="L365" s="59" t="s">
        <v>67</v>
      </c>
      <c r="M365" s="59" t="s">
        <v>68</v>
      </c>
      <c r="N365" s="59" t="s">
        <v>69</v>
      </c>
      <c r="O365" s="59" t="s">
        <v>73</v>
      </c>
      <c r="P365" s="59" t="s">
        <v>74</v>
      </c>
      <c r="Q365" s="59" t="s">
        <v>56</v>
      </c>
      <c r="R365" s="52"/>
      <c r="S365" s="52" t="s">
        <v>2498</v>
      </c>
      <c r="T365" s="52"/>
      <c r="U365" s="52"/>
      <c r="V365" s="52"/>
      <c r="W365" s="52"/>
      <c r="X365" s="52"/>
    </row>
    <row r="366" spans="1:24" x14ac:dyDescent="0.3">
      <c r="A366" s="57">
        <v>24031</v>
      </c>
      <c r="B366" s="57" t="s">
        <v>16</v>
      </c>
      <c r="C366" s="50">
        <v>12.69862</v>
      </c>
      <c r="D366" s="50" t="s">
        <v>2147</v>
      </c>
      <c r="E366" s="50" t="s">
        <v>2147</v>
      </c>
      <c r="F366" s="50" t="s">
        <v>2147</v>
      </c>
      <c r="G366" s="50">
        <v>14.056358668590899</v>
      </c>
      <c r="H366" s="50" t="s">
        <v>2148</v>
      </c>
      <c r="I366" s="50">
        <v>14.7998002611427</v>
      </c>
      <c r="J366" s="50" t="s">
        <v>2148</v>
      </c>
      <c r="K366" s="58" t="s">
        <v>72</v>
      </c>
      <c r="L366" s="59" t="s">
        <v>67</v>
      </c>
      <c r="M366" s="59" t="s">
        <v>68</v>
      </c>
      <c r="N366" s="59" t="s">
        <v>69</v>
      </c>
      <c r="O366" s="59" t="s">
        <v>73</v>
      </c>
      <c r="P366" s="59" t="s">
        <v>74</v>
      </c>
      <c r="Q366" s="59" t="s">
        <v>56</v>
      </c>
      <c r="R366" s="52"/>
      <c r="S366" s="52" t="s">
        <v>2499</v>
      </c>
      <c r="T366" s="52"/>
      <c r="U366" s="52"/>
      <c r="V366" s="52"/>
      <c r="W366" s="52"/>
      <c r="X366" s="52"/>
    </row>
    <row r="367" spans="1:24" x14ac:dyDescent="0.3">
      <c r="A367" s="57">
        <v>24033</v>
      </c>
      <c r="B367" s="57" t="s">
        <v>16</v>
      </c>
      <c r="C367" s="50">
        <v>11.091699999999999</v>
      </c>
      <c r="D367" s="50" t="s">
        <v>2147</v>
      </c>
      <c r="E367" s="50" t="s">
        <v>2147</v>
      </c>
      <c r="F367" s="50" t="s">
        <v>2147</v>
      </c>
      <c r="G367" s="50">
        <v>11.9526373813598</v>
      </c>
      <c r="H367" s="50" t="s">
        <v>2148</v>
      </c>
      <c r="I367" s="50">
        <v>12.387495843210299</v>
      </c>
      <c r="J367" s="50" t="s">
        <v>2148</v>
      </c>
      <c r="K367" s="58" t="s">
        <v>72</v>
      </c>
      <c r="L367" s="59" t="s">
        <v>67</v>
      </c>
      <c r="M367" s="59" t="s">
        <v>68</v>
      </c>
      <c r="N367" s="59" t="s">
        <v>69</v>
      </c>
      <c r="O367" s="59" t="s">
        <v>73</v>
      </c>
      <c r="P367" s="59" t="s">
        <v>74</v>
      </c>
      <c r="Q367" s="59" t="s">
        <v>56</v>
      </c>
      <c r="R367" s="52"/>
      <c r="S367" s="52" t="s">
        <v>2500</v>
      </c>
      <c r="T367" s="52"/>
      <c r="U367" s="52"/>
      <c r="V367" s="52"/>
      <c r="W367" s="52"/>
      <c r="X367" s="52"/>
    </row>
    <row r="368" spans="1:24" x14ac:dyDescent="0.3">
      <c r="A368" s="57">
        <v>24009</v>
      </c>
      <c r="B368" s="57" t="s">
        <v>14</v>
      </c>
      <c r="C368" s="50">
        <v>6.9476633634298096E-2</v>
      </c>
      <c r="D368" s="50" t="s">
        <v>2147</v>
      </c>
      <c r="E368" s="50" t="s">
        <v>2147</v>
      </c>
      <c r="F368" s="50" t="s">
        <v>2147</v>
      </c>
      <c r="G368" s="50">
        <v>8.02291567335853E-2</v>
      </c>
      <c r="H368" s="50" t="s">
        <v>2148</v>
      </c>
      <c r="I368" s="50">
        <v>8.6617585118881499E-2</v>
      </c>
      <c r="J368" s="50" t="s">
        <v>2148</v>
      </c>
      <c r="K368" s="58" t="s">
        <v>66</v>
      </c>
      <c r="L368" s="59" t="s">
        <v>67</v>
      </c>
      <c r="M368" s="59" t="s">
        <v>68</v>
      </c>
      <c r="N368" s="59" t="s">
        <v>69</v>
      </c>
      <c r="O368" s="59" t="s">
        <v>70</v>
      </c>
      <c r="P368" s="59" t="s">
        <v>71</v>
      </c>
      <c r="Q368" s="59" t="s">
        <v>56</v>
      </c>
      <c r="R368" s="52"/>
      <c r="S368" s="52" t="s">
        <v>2501</v>
      </c>
      <c r="T368" s="52"/>
      <c r="U368" s="52"/>
      <c r="V368" s="52"/>
      <c r="W368" s="52"/>
      <c r="X368" s="52"/>
    </row>
    <row r="369" spans="1:24" x14ac:dyDescent="0.3">
      <c r="A369" s="60">
        <v>24017</v>
      </c>
      <c r="B369" s="60" t="s">
        <v>14</v>
      </c>
      <c r="C369" s="61">
        <v>0.119987223376782</v>
      </c>
      <c r="D369" s="61" t="s">
        <v>2147</v>
      </c>
      <c r="E369" s="61" t="s">
        <v>2147</v>
      </c>
      <c r="F369" s="61" t="s">
        <v>2147</v>
      </c>
      <c r="G369" s="61">
        <v>0.13949258303446799</v>
      </c>
      <c r="H369" s="61" t="s">
        <v>2148</v>
      </c>
      <c r="I369" s="61">
        <v>0.151173078148928</v>
      </c>
      <c r="J369" s="61" t="s">
        <v>2148</v>
      </c>
      <c r="K369" s="62" t="s">
        <v>66</v>
      </c>
      <c r="L369" s="63" t="s">
        <v>67</v>
      </c>
      <c r="M369" s="63" t="s">
        <v>68</v>
      </c>
      <c r="N369" s="63" t="s">
        <v>69</v>
      </c>
      <c r="O369" s="63" t="s">
        <v>70</v>
      </c>
      <c r="P369" s="63" t="s">
        <v>71</v>
      </c>
      <c r="Q369" s="63" t="s">
        <v>56</v>
      </c>
      <c r="R369" s="53"/>
      <c r="S369" s="53" t="s">
        <v>2502</v>
      </c>
      <c r="T369" s="53"/>
      <c r="U369" s="53"/>
      <c r="V369" s="53"/>
      <c r="W369" s="53"/>
      <c r="X369" s="53"/>
    </row>
    <row r="370" spans="1:24" x14ac:dyDescent="0.3">
      <c r="A370" s="57">
        <v>24021</v>
      </c>
      <c r="B370" s="57" t="s">
        <v>14</v>
      </c>
      <c r="C370" s="50">
        <v>0.18109621250350799</v>
      </c>
      <c r="D370" s="50" t="s">
        <v>2147</v>
      </c>
      <c r="E370" s="50" t="s">
        <v>2147</v>
      </c>
      <c r="F370" s="50" t="s">
        <v>2147</v>
      </c>
      <c r="G370" s="50">
        <v>0.208067889874433</v>
      </c>
      <c r="H370" s="50" t="s">
        <v>2148</v>
      </c>
      <c r="I370" s="50">
        <v>0.22400119914831701</v>
      </c>
      <c r="J370" s="50" t="s">
        <v>2148</v>
      </c>
      <c r="K370" s="58" t="s">
        <v>66</v>
      </c>
      <c r="L370" s="59" t="s">
        <v>67</v>
      </c>
      <c r="M370" s="59" t="s">
        <v>68</v>
      </c>
      <c r="N370" s="59" t="s">
        <v>69</v>
      </c>
      <c r="O370" s="59" t="s">
        <v>70</v>
      </c>
      <c r="P370" s="59" t="s">
        <v>71</v>
      </c>
      <c r="Q370" s="59" t="s">
        <v>56</v>
      </c>
      <c r="R370" s="52"/>
      <c r="S370" s="52" t="s">
        <v>2503</v>
      </c>
      <c r="T370" s="52"/>
      <c r="U370" s="52"/>
      <c r="V370" s="52"/>
      <c r="W370" s="52"/>
      <c r="X370" s="52"/>
    </row>
    <row r="371" spans="1:24" x14ac:dyDescent="0.3">
      <c r="A371" s="57">
        <v>24031</v>
      </c>
      <c r="B371" s="57" t="s">
        <v>14</v>
      </c>
      <c r="C371" s="50">
        <v>0.564194604670192</v>
      </c>
      <c r="D371" s="50" t="s">
        <v>2147</v>
      </c>
      <c r="E371" s="50" t="s">
        <v>2147</v>
      </c>
      <c r="F371" s="50" t="s">
        <v>2147</v>
      </c>
      <c r="G371" s="50">
        <v>0.62451839035486101</v>
      </c>
      <c r="H371" s="50" t="s">
        <v>2148</v>
      </c>
      <c r="I371" s="50">
        <v>0.65754920279000595</v>
      </c>
      <c r="J371" s="50" t="s">
        <v>2148</v>
      </c>
      <c r="K371" s="58" t="s">
        <v>66</v>
      </c>
      <c r="L371" s="59" t="s">
        <v>67</v>
      </c>
      <c r="M371" s="59" t="s">
        <v>68</v>
      </c>
      <c r="N371" s="59" t="s">
        <v>69</v>
      </c>
      <c r="O371" s="59" t="s">
        <v>70</v>
      </c>
      <c r="P371" s="59" t="s">
        <v>71</v>
      </c>
      <c r="Q371" s="59" t="s">
        <v>56</v>
      </c>
      <c r="R371" s="52"/>
      <c r="S371" s="52" t="s">
        <v>2504</v>
      </c>
      <c r="T371" s="52"/>
      <c r="U371" s="52"/>
      <c r="V371" s="52"/>
      <c r="W371" s="52"/>
      <c r="X371" s="52"/>
    </row>
    <row r="372" spans="1:24" x14ac:dyDescent="0.3">
      <c r="A372" s="57">
        <v>24033</v>
      </c>
      <c r="B372" s="57" t="s">
        <v>14</v>
      </c>
      <c r="C372" s="50">
        <v>0.61628524019894304</v>
      </c>
      <c r="D372" s="50" t="s">
        <v>2147</v>
      </c>
      <c r="E372" s="50" t="s">
        <v>2147</v>
      </c>
      <c r="F372" s="50" t="s">
        <v>2147</v>
      </c>
      <c r="G372" s="50">
        <v>0.66412127983827196</v>
      </c>
      <c r="H372" s="50" t="s">
        <v>2148</v>
      </c>
      <c r="I372" s="50">
        <v>0.68828320737093895</v>
      </c>
      <c r="J372" s="50" t="s">
        <v>2148</v>
      </c>
      <c r="K372" s="58" t="s">
        <v>66</v>
      </c>
      <c r="L372" s="59" t="s">
        <v>67</v>
      </c>
      <c r="M372" s="59" t="s">
        <v>68</v>
      </c>
      <c r="N372" s="59" t="s">
        <v>69</v>
      </c>
      <c r="O372" s="59" t="s">
        <v>70</v>
      </c>
      <c r="P372" s="59" t="s">
        <v>71</v>
      </c>
      <c r="Q372" s="59" t="s">
        <v>56</v>
      </c>
      <c r="R372" s="52"/>
      <c r="S372" s="52" t="s">
        <v>2505</v>
      </c>
      <c r="T372" s="52"/>
      <c r="U372" s="52"/>
      <c r="V372" s="52"/>
      <c r="W372" s="52"/>
      <c r="X372" s="52"/>
    </row>
    <row r="373" spans="1:24" x14ac:dyDescent="0.3">
      <c r="A373" s="57">
        <v>24009</v>
      </c>
      <c r="B373" s="57" t="s">
        <v>16</v>
      </c>
      <c r="C373" s="50">
        <v>5.8352573070230996E-3</v>
      </c>
      <c r="D373" s="50" t="s">
        <v>2147</v>
      </c>
      <c r="E373" s="50" t="s">
        <v>2147</v>
      </c>
      <c r="F373" s="50" t="s">
        <v>2147</v>
      </c>
      <c r="G373" s="50">
        <v>6.7383485436294998E-3</v>
      </c>
      <c r="H373" s="50" t="s">
        <v>2148</v>
      </c>
      <c r="I373" s="50">
        <v>7.2749048139277E-3</v>
      </c>
      <c r="J373" s="50" t="s">
        <v>2148</v>
      </c>
      <c r="K373" s="58" t="s">
        <v>66</v>
      </c>
      <c r="L373" s="59" t="s">
        <v>67</v>
      </c>
      <c r="M373" s="59" t="s">
        <v>68</v>
      </c>
      <c r="N373" s="59" t="s">
        <v>69</v>
      </c>
      <c r="O373" s="59" t="s">
        <v>70</v>
      </c>
      <c r="P373" s="59" t="s">
        <v>71</v>
      </c>
      <c r="Q373" s="59" t="s">
        <v>56</v>
      </c>
      <c r="R373" s="52"/>
      <c r="S373" s="52" t="s">
        <v>2506</v>
      </c>
      <c r="T373" s="52"/>
      <c r="U373" s="52"/>
      <c r="V373" s="52"/>
      <c r="W373" s="52"/>
      <c r="X373" s="52"/>
    </row>
    <row r="374" spans="1:24" x14ac:dyDescent="0.3">
      <c r="A374" s="57">
        <v>24017</v>
      </c>
      <c r="B374" s="57" t="s">
        <v>16</v>
      </c>
      <c r="C374" s="50">
        <v>1.007757792351E-2</v>
      </c>
      <c r="D374" s="50" t="s">
        <v>2147</v>
      </c>
      <c r="E374" s="50" t="s">
        <v>2147</v>
      </c>
      <c r="F374" s="50" t="s">
        <v>2147</v>
      </c>
      <c r="G374" s="50">
        <v>1.1715808864642499E-2</v>
      </c>
      <c r="H374" s="50" t="s">
        <v>2148</v>
      </c>
      <c r="I374" s="50">
        <v>1.2696839147604499E-2</v>
      </c>
      <c r="J374" s="50" t="s">
        <v>2148</v>
      </c>
      <c r="K374" s="58" t="s">
        <v>66</v>
      </c>
      <c r="L374" s="59" t="s">
        <v>67</v>
      </c>
      <c r="M374" s="59" t="s">
        <v>68</v>
      </c>
      <c r="N374" s="59" t="s">
        <v>69</v>
      </c>
      <c r="O374" s="59" t="s">
        <v>70</v>
      </c>
      <c r="P374" s="59" t="s">
        <v>71</v>
      </c>
      <c r="Q374" s="59" t="s">
        <v>56</v>
      </c>
      <c r="R374" s="52"/>
      <c r="S374" s="52" t="s">
        <v>2507</v>
      </c>
      <c r="T374" s="52"/>
      <c r="U374" s="52"/>
      <c r="V374" s="52"/>
      <c r="W374" s="52"/>
      <c r="X374" s="52"/>
    </row>
    <row r="375" spans="1:24" x14ac:dyDescent="0.3">
      <c r="A375" s="57">
        <v>24021</v>
      </c>
      <c r="B375" s="57" t="s">
        <v>16</v>
      </c>
      <c r="C375" s="50">
        <v>1.5210045855086E-2</v>
      </c>
      <c r="D375" s="50" t="s">
        <v>2147</v>
      </c>
      <c r="E375" s="50" t="s">
        <v>2147</v>
      </c>
      <c r="F375" s="50" t="s">
        <v>2147</v>
      </c>
      <c r="G375" s="50">
        <v>1.7475363522027301E-2</v>
      </c>
      <c r="H375" s="50" t="s">
        <v>2148</v>
      </c>
      <c r="I375" s="50">
        <v>1.8813582368952898E-2</v>
      </c>
      <c r="J375" s="50" t="s">
        <v>2148</v>
      </c>
      <c r="K375" s="58" t="s">
        <v>66</v>
      </c>
      <c r="L375" s="59" t="s">
        <v>67</v>
      </c>
      <c r="M375" s="59" t="s">
        <v>68</v>
      </c>
      <c r="N375" s="59" t="s">
        <v>69</v>
      </c>
      <c r="O375" s="59" t="s">
        <v>70</v>
      </c>
      <c r="P375" s="59" t="s">
        <v>71</v>
      </c>
      <c r="Q375" s="59" t="s">
        <v>56</v>
      </c>
      <c r="R375" s="52"/>
      <c r="S375" s="52" t="s">
        <v>2508</v>
      </c>
      <c r="T375" s="52"/>
      <c r="U375" s="52"/>
      <c r="V375" s="52"/>
      <c r="W375" s="52"/>
      <c r="X375" s="52"/>
    </row>
    <row r="376" spans="1:24" x14ac:dyDescent="0.3">
      <c r="A376" s="57">
        <v>24031</v>
      </c>
      <c r="B376" s="57" t="s">
        <v>16</v>
      </c>
      <c r="C376" s="50">
        <v>4.73860100709948E-2</v>
      </c>
      <c r="D376" s="50" t="s">
        <v>2147</v>
      </c>
      <c r="E376" s="50" t="s">
        <v>2147</v>
      </c>
      <c r="F376" s="50" t="s">
        <v>2147</v>
      </c>
      <c r="G376" s="50">
        <v>5.2452530545158603E-2</v>
      </c>
      <c r="H376" s="50" t="s">
        <v>2148</v>
      </c>
      <c r="I376" s="50">
        <v>5.5226747805920698E-2</v>
      </c>
      <c r="J376" s="50" t="s">
        <v>2148</v>
      </c>
      <c r="K376" s="58" t="s">
        <v>66</v>
      </c>
      <c r="L376" s="59" t="s">
        <v>67</v>
      </c>
      <c r="M376" s="59" t="s">
        <v>68</v>
      </c>
      <c r="N376" s="59" t="s">
        <v>69</v>
      </c>
      <c r="O376" s="59" t="s">
        <v>70</v>
      </c>
      <c r="P376" s="59" t="s">
        <v>71</v>
      </c>
      <c r="Q376" s="59" t="s">
        <v>56</v>
      </c>
      <c r="R376" s="52"/>
      <c r="S376" s="52" t="s">
        <v>2509</v>
      </c>
      <c r="T376" s="52"/>
      <c r="U376" s="52"/>
      <c r="V376" s="52"/>
      <c r="W376" s="52"/>
      <c r="X376" s="52"/>
    </row>
    <row r="377" spans="1:24" x14ac:dyDescent="0.3">
      <c r="A377" s="57">
        <v>24033</v>
      </c>
      <c r="B377" s="57" t="s">
        <v>16</v>
      </c>
      <c r="C377" s="50">
        <v>5.1761040426522902E-2</v>
      </c>
      <c r="D377" s="50" t="s">
        <v>2147</v>
      </c>
      <c r="E377" s="50" t="s">
        <v>2147</v>
      </c>
      <c r="F377" s="50" t="s">
        <v>2147</v>
      </c>
      <c r="G377" s="50">
        <v>5.5778730645449498E-2</v>
      </c>
      <c r="H377" s="50" t="s">
        <v>2148</v>
      </c>
      <c r="I377" s="50">
        <v>5.7808061264169701E-2</v>
      </c>
      <c r="J377" s="50" t="s">
        <v>2148</v>
      </c>
      <c r="K377" s="58" t="s">
        <v>66</v>
      </c>
      <c r="L377" s="59" t="s">
        <v>67</v>
      </c>
      <c r="M377" s="59" t="s">
        <v>68</v>
      </c>
      <c r="N377" s="59" t="s">
        <v>69</v>
      </c>
      <c r="O377" s="59" t="s">
        <v>70</v>
      </c>
      <c r="P377" s="59" t="s">
        <v>71</v>
      </c>
      <c r="Q377" s="59" t="s">
        <v>56</v>
      </c>
      <c r="R377" s="52"/>
      <c r="S377" s="52" t="s">
        <v>2510</v>
      </c>
      <c r="T377" s="52"/>
      <c r="U377" s="52"/>
      <c r="V377" s="52"/>
      <c r="W377" s="52"/>
      <c r="X377" s="52"/>
    </row>
    <row r="378" spans="1:24" x14ac:dyDescent="0.3">
      <c r="A378" s="60">
        <v>24017</v>
      </c>
      <c r="B378" s="60" t="s">
        <v>14</v>
      </c>
      <c r="C378" s="61">
        <v>4.8700000000000002E-4</v>
      </c>
      <c r="D378" s="61" t="s">
        <v>2147</v>
      </c>
      <c r="E378" s="61" t="s">
        <v>2147</v>
      </c>
      <c r="F378" s="61" t="s">
        <v>2147</v>
      </c>
      <c r="G378" s="61">
        <v>4.8700000000000002E-4</v>
      </c>
      <c r="H378" s="61" t="s">
        <v>2148</v>
      </c>
      <c r="I378" s="61">
        <v>4.8700000000000002E-4</v>
      </c>
      <c r="J378" s="61" t="s">
        <v>2148</v>
      </c>
      <c r="K378" s="62" t="s">
        <v>272</v>
      </c>
      <c r="L378" s="63" t="s">
        <v>269</v>
      </c>
      <c r="M378" s="63" t="s">
        <v>68</v>
      </c>
      <c r="N378" s="63" t="s">
        <v>270</v>
      </c>
      <c r="O378" s="63" t="s">
        <v>271</v>
      </c>
      <c r="P378" s="63" t="s">
        <v>267</v>
      </c>
      <c r="Q378" s="63" t="s">
        <v>56</v>
      </c>
      <c r="R378" s="53"/>
      <c r="S378" s="53" t="s">
        <v>2511</v>
      </c>
      <c r="T378" s="53"/>
      <c r="U378" s="53"/>
      <c r="V378" s="53"/>
      <c r="W378" s="53"/>
      <c r="X378" s="53"/>
    </row>
    <row r="379" spans="1:24" x14ac:dyDescent="0.3">
      <c r="A379" s="57">
        <v>24033</v>
      </c>
      <c r="B379" s="57" t="s">
        <v>14</v>
      </c>
      <c r="C379" s="50">
        <v>1.823E-3</v>
      </c>
      <c r="D379" s="50" t="s">
        <v>2147</v>
      </c>
      <c r="E379" s="50" t="s">
        <v>2147</v>
      </c>
      <c r="F379" s="50" t="s">
        <v>2147</v>
      </c>
      <c r="G379" s="50">
        <v>1.823E-3</v>
      </c>
      <c r="H379" s="50" t="s">
        <v>2148</v>
      </c>
      <c r="I379" s="50">
        <v>1.823E-3</v>
      </c>
      <c r="J379" s="50" t="s">
        <v>2148</v>
      </c>
      <c r="K379" s="58" t="s">
        <v>272</v>
      </c>
      <c r="L379" s="59" t="s">
        <v>269</v>
      </c>
      <c r="M379" s="59" t="s">
        <v>68</v>
      </c>
      <c r="N379" s="59" t="s">
        <v>270</v>
      </c>
      <c r="O379" s="59" t="s">
        <v>271</v>
      </c>
      <c r="P379" s="59" t="s">
        <v>267</v>
      </c>
      <c r="Q379" s="59" t="s">
        <v>56</v>
      </c>
      <c r="R379" s="52"/>
      <c r="S379" s="52" t="s">
        <v>2512</v>
      </c>
      <c r="T379" s="52"/>
      <c r="U379" s="52"/>
      <c r="V379" s="52"/>
      <c r="W379" s="52"/>
      <c r="X379" s="52"/>
    </row>
    <row r="380" spans="1:24" x14ac:dyDescent="0.3">
      <c r="A380" s="57">
        <v>24009</v>
      </c>
      <c r="B380" s="57" t="s">
        <v>16</v>
      </c>
      <c r="C380" s="50">
        <v>2.8197909999999999</v>
      </c>
      <c r="D380" s="50" t="s">
        <v>2147</v>
      </c>
      <c r="E380" s="50" t="s">
        <v>2147</v>
      </c>
      <c r="F380" s="50" t="s">
        <v>2147</v>
      </c>
      <c r="G380" s="50">
        <v>2.8197909999999999</v>
      </c>
      <c r="H380" s="50" t="s">
        <v>2148</v>
      </c>
      <c r="I380" s="50">
        <v>2.8197909999999999</v>
      </c>
      <c r="J380" s="50" t="s">
        <v>2148</v>
      </c>
      <c r="K380" s="58" t="s">
        <v>272</v>
      </c>
      <c r="L380" s="59" t="s">
        <v>269</v>
      </c>
      <c r="M380" s="59" t="s">
        <v>68</v>
      </c>
      <c r="N380" s="59" t="s">
        <v>270</v>
      </c>
      <c r="O380" s="59" t="s">
        <v>271</v>
      </c>
      <c r="P380" s="59" t="s">
        <v>267</v>
      </c>
      <c r="Q380" s="59" t="s">
        <v>56</v>
      </c>
      <c r="R380" s="52"/>
      <c r="S380" s="52" t="s">
        <v>2513</v>
      </c>
      <c r="T380" s="52"/>
      <c r="U380" s="52"/>
      <c r="V380" s="52"/>
      <c r="W380" s="52"/>
      <c r="X380" s="52"/>
    </row>
    <row r="381" spans="1:24" x14ac:dyDescent="0.3">
      <c r="A381" s="57">
        <v>24017</v>
      </c>
      <c r="B381" s="57" t="s">
        <v>16</v>
      </c>
      <c r="C381" s="50">
        <v>15.80091</v>
      </c>
      <c r="D381" s="50" t="s">
        <v>2147</v>
      </c>
      <c r="E381" s="50" t="s">
        <v>2147</v>
      </c>
      <c r="F381" s="50" t="s">
        <v>2147</v>
      </c>
      <c r="G381" s="50">
        <v>15.80091</v>
      </c>
      <c r="H381" s="50" t="s">
        <v>2148</v>
      </c>
      <c r="I381" s="50">
        <v>15.80091</v>
      </c>
      <c r="J381" s="50" t="s">
        <v>2148</v>
      </c>
      <c r="K381" s="58" t="s">
        <v>272</v>
      </c>
      <c r="L381" s="59" t="s">
        <v>269</v>
      </c>
      <c r="M381" s="59" t="s">
        <v>68</v>
      </c>
      <c r="N381" s="59" t="s">
        <v>270</v>
      </c>
      <c r="O381" s="59" t="s">
        <v>271</v>
      </c>
      <c r="P381" s="59" t="s">
        <v>267</v>
      </c>
      <c r="Q381" s="59" t="s">
        <v>56</v>
      </c>
      <c r="R381" s="52"/>
      <c r="S381" s="52" t="s">
        <v>2514</v>
      </c>
      <c r="T381" s="52"/>
      <c r="U381" s="52"/>
      <c r="V381" s="52"/>
      <c r="W381" s="52"/>
      <c r="X381" s="52"/>
    </row>
    <row r="382" spans="1:24" x14ac:dyDescent="0.3">
      <c r="A382" s="57">
        <v>24021</v>
      </c>
      <c r="B382" s="57" t="s">
        <v>16</v>
      </c>
      <c r="C382" s="50">
        <v>2.1186029999999998</v>
      </c>
      <c r="D382" s="50" t="s">
        <v>2147</v>
      </c>
      <c r="E382" s="50" t="s">
        <v>2147</v>
      </c>
      <c r="F382" s="50" t="s">
        <v>2147</v>
      </c>
      <c r="G382" s="50">
        <v>2.1186029999999998</v>
      </c>
      <c r="H382" s="50" t="s">
        <v>2148</v>
      </c>
      <c r="I382" s="50">
        <v>2.1186029999999998</v>
      </c>
      <c r="J382" s="50" t="s">
        <v>2148</v>
      </c>
      <c r="K382" s="58" t="s">
        <v>272</v>
      </c>
      <c r="L382" s="59" t="s">
        <v>269</v>
      </c>
      <c r="M382" s="59" t="s">
        <v>68</v>
      </c>
      <c r="N382" s="59" t="s">
        <v>270</v>
      </c>
      <c r="O382" s="59" t="s">
        <v>271</v>
      </c>
      <c r="P382" s="59" t="s">
        <v>267</v>
      </c>
      <c r="Q382" s="59" t="s">
        <v>56</v>
      </c>
      <c r="R382" s="52"/>
      <c r="S382" s="52" t="s">
        <v>2515</v>
      </c>
      <c r="T382" s="52"/>
      <c r="U382" s="52"/>
      <c r="V382" s="52"/>
      <c r="W382" s="52"/>
      <c r="X382" s="52"/>
    </row>
    <row r="383" spans="1:24" x14ac:dyDescent="0.3">
      <c r="A383" s="57">
        <v>24031</v>
      </c>
      <c r="B383" s="57" t="s">
        <v>16</v>
      </c>
      <c r="C383" s="50">
        <v>0.49487799999999998</v>
      </c>
      <c r="D383" s="50" t="s">
        <v>2147</v>
      </c>
      <c r="E383" s="50" t="s">
        <v>2147</v>
      </c>
      <c r="F383" s="50" t="s">
        <v>2147</v>
      </c>
      <c r="G383" s="50">
        <v>0.49487799999999998</v>
      </c>
      <c r="H383" s="50" t="s">
        <v>2148</v>
      </c>
      <c r="I383" s="50">
        <v>0.49487799999999998</v>
      </c>
      <c r="J383" s="50" t="s">
        <v>2148</v>
      </c>
      <c r="K383" s="58" t="s">
        <v>272</v>
      </c>
      <c r="L383" s="59" t="s">
        <v>269</v>
      </c>
      <c r="M383" s="59" t="s">
        <v>68</v>
      </c>
      <c r="N383" s="59" t="s">
        <v>270</v>
      </c>
      <c r="O383" s="59" t="s">
        <v>271</v>
      </c>
      <c r="P383" s="59" t="s">
        <v>267</v>
      </c>
      <c r="Q383" s="59" t="s">
        <v>56</v>
      </c>
      <c r="R383" s="52"/>
      <c r="S383" s="52" t="s">
        <v>2516</v>
      </c>
      <c r="T383" s="52"/>
      <c r="U383" s="52"/>
      <c r="V383" s="52"/>
      <c r="W383" s="52"/>
      <c r="X383" s="52"/>
    </row>
    <row r="384" spans="1:24" x14ac:dyDescent="0.3">
      <c r="A384" s="57">
        <v>24033</v>
      </c>
      <c r="B384" s="57" t="s">
        <v>16</v>
      </c>
      <c r="C384" s="50">
        <v>21.068881999999999</v>
      </c>
      <c r="D384" s="50" t="s">
        <v>2147</v>
      </c>
      <c r="E384" s="50" t="s">
        <v>2147</v>
      </c>
      <c r="F384" s="50" t="s">
        <v>2147</v>
      </c>
      <c r="G384" s="50">
        <v>21.068881999999999</v>
      </c>
      <c r="H384" s="50" t="s">
        <v>2148</v>
      </c>
      <c r="I384" s="50">
        <v>21.068881999999999</v>
      </c>
      <c r="J384" s="50" t="s">
        <v>2148</v>
      </c>
      <c r="K384" s="58" t="s">
        <v>272</v>
      </c>
      <c r="L384" s="59" t="s">
        <v>269</v>
      </c>
      <c r="M384" s="59" t="s">
        <v>68</v>
      </c>
      <c r="N384" s="59" t="s">
        <v>270</v>
      </c>
      <c r="O384" s="59" t="s">
        <v>271</v>
      </c>
      <c r="P384" s="59" t="s">
        <v>267</v>
      </c>
      <c r="Q384" s="59" t="s">
        <v>56</v>
      </c>
      <c r="R384" s="52"/>
      <c r="S384" s="52" t="s">
        <v>2517</v>
      </c>
      <c r="T384" s="52"/>
      <c r="U384" s="52"/>
      <c r="V384" s="52"/>
      <c r="W384" s="52"/>
      <c r="X384" s="52"/>
    </row>
    <row r="385" spans="1:24" x14ac:dyDescent="0.3">
      <c r="A385" s="57">
        <v>24009</v>
      </c>
      <c r="B385" s="57" t="s">
        <v>14</v>
      </c>
      <c r="C385" s="50">
        <v>2.2547000000000001</v>
      </c>
      <c r="D385" s="50" t="s">
        <v>2147</v>
      </c>
      <c r="E385" s="50" t="s">
        <v>2147</v>
      </c>
      <c r="F385" s="50" t="s">
        <v>2147</v>
      </c>
      <c r="G385" s="50">
        <v>2.2547000000000001</v>
      </c>
      <c r="H385" s="50" t="s">
        <v>2148</v>
      </c>
      <c r="I385" s="50">
        <v>2.2547000000000001</v>
      </c>
      <c r="J385" s="50" t="s">
        <v>2148</v>
      </c>
      <c r="K385" s="58" t="s">
        <v>268</v>
      </c>
      <c r="L385" s="59" t="s">
        <v>269</v>
      </c>
      <c r="M385" s="59" t="s">
        <v>68</v>
      </c>
      <c r="N385" s="59" t="s">
        <v>270</v>
      </c>
      <c r="O385" s="59" t="s">
        <v>271</v>
      </c>
      <c r="P385" s="59" t="s">
        <v>266</v>
      </c>
      <c r="Q385" s="59" t="s">
        <v>56</v>
      </c>
      <c r="R385" s="52"/>
      <c r="S385" s="52" t="s">
        <v>2518</v>
      </c>
      <c r="T385" s="52"/>
      <c r="U385" s="52"/>
      <c r="V385" s="52"/>
      <c r="W385" s="52"/>
      <c r="X385" s="52"/>
    </row>
    <row r="386" spans="1:24" x14ac:dyDescent="0.3">
      <c r="A386" s="60">
        <v>24017</v>
      </c>
      <c r="B386" s="60" t="s">
        <v>14</v>
      </c>
      <c r="C386" s="61">
        <v>9.8862699999999997</v>
      </c>
      <c r="D386" s="61" t="s">
        <v>2147</v>
      </c>
      <c r="E386" s="61" t="s">
        <v>2147</v>
      </c>
      <c r="F386" s="61" t="s">
        <v>2147</v>
      </c>
      <c r="G386" s="61">
        <v>9.8862699999999997</v>
      </c>
      <c r="H386" s="61" t="s">
        <v>2148</v>
      </c>
      <c r="I386" s="61">
        <v>9.8862699999999997</v>
      </c>
      <c r="J386" s="61" t="s">
        <v>2148</v>
      </c>
      <c r="K386" s="62" t="s">
        <v>268</v>
      </c>
      <c r="L386" s="63" t="s">
        <v>269</v>
      </c>
      <c r="M386" s="63" t="s">
        <v>68</v>
      </c>
      <c r="N386" s="63" t="s">
        <v>270</v>
      </c>
      <c r="O386" s="63" t="s">
        <v>271</v>
      </c>
      <c r="P386" s="63" t="s">
        <v>266</v>
      </c>
      <c r="Q386" s="63" t="s">
        <v>56</v>
      </c>
      <c r="R386" s="53"/>
      <c r="S386" s="53" t="s">
        <v>2519</v>
      </c>
      <c r="T386" s="53"/>
      <c r="U386" s="53"/>
      <c r="V386" s="53"/>
      <c r="W386" s="53"/>
      <c r="X386" s="53"/>
    </row>
    <row r="387" spans="1:24" x14ac:dyDescent="0.3">
      <c r="A387" s="57">
        <v>24021</v>
      </c>
      <c r="B387" s="57" t="s">
        <v>14</v>
      </c>
      <c r="C387" s="50">
        <v>3.4174530000000001</v>
      </c>
      <c r="D387" s="50" t="s">
        <v>2147</v>
      </c>
      <c r="E387" s="50" t="s">
        <v>2147</v>
      </c>
      <c r="F387" s="50" t="s">
        <v>2147</v>
      </c>
      <c r="G387" s="50">
        <v>3.4174530000000001</v>
      </c>
      <c r="H387" s="50" t="s">
        <v>2148</v>
      </c>
      <c r="I387" s="50">
        <v>3.4174530000000001</v>
      </c>
      <c r="J387" s="50" t="s">
        <v>2148</v>
      </c>
      <c r="K387" s="58" t="s">
        <v>268</v>
      </c>
      <c r="L387" s="59" t="s">
        <v>269</v>
      </c>
      <c r="M387" s="59" t="s">
        <v>68</v>
      </c>
      <c r="N387" s="59" t="s">
        <v>270</v>
      </c>
      <c r="O387" s="59" t="s">
        <v>271</v>
      </c>
      <c r="P387" s="59" t="s">
        <v>266</v>
      </c>
      <c r="Q387" s="59" t="s">
        <v>56</v>
      </c>
      <c r="R387" s="52"/>
      <c r="S387" s="52" t="s">
        <v>2520</v>
      </c>
      <c r="T387" s="52"/>
      <c r="U387" s="52"/>
      <c r="V387" s="52"/>
      <c r="W387" s="52"/>
      <c r="X387" s="52"/>
    </row>
    <row r="388" spans="1:24" x14ac:dyDescent="0.3">
      <c r="A388" s="57">
        <v>24031</v>
      </c>
      <c r="B388" s="57" t="s">
        <v>14</v>
      </c>
      <c r="C388" s="50">
        <v>0.85299599999999998</v>
      </c>
      <c r="D388" s="50" t="s">
        <v>2147</v>
      </c>
      <c r="E388" s="50" t="s">
        <v>2147</v>
      </c>
      <c r="F388" s="50" t="s">
        <v>2147</v>
      </c>
      <c r="G388" s="50">
        <v>0.85299599999999998</v>
      </c>
      <c r="H388" s="50" t="s">
        <v>2148</v>
      </c>
      <c r="I388" s="50">
        <v>0.85299599999999998</v>
      </c>
      <c r="J388" s="50" t="s">
        <v>2148</v>
      </c>
      <c r="K388" s="58" t="s">
        <v>268</v>
      </c>
      <c r="L388" s="59" t="s">
        <v>269</v>
      </c>
      <c r="M388" s="59" t="s">
        <v>68</v>
      </c>
      <c r="N388" s="59" t="s">
        <v>270</v>
      </c>
      <c r="O388" s="59" t="s">
        <v>271</v>
      </c>
      <c r="P388" s="59" t="s">
        <v>266</v>
      </c>
      <c r="Q388" s="59" t="s">
        <v>56</v>
      </c>
      <c r="R388" s="52"/>
      <c r="S388" s="52" t="s">
        <v>2521</v>
      </c>
      <c r="T388" s="52"/>
      <c r="U388" s="52"/>
      <c r="V388" s="52"/>
      <c r="W388" s="52"/>
      <c r="X388" s="52"/>
    </row>
    <row r="389" spans="1:24" x14ac:dyDescent="0.3">
      <c r="A389" s="57">
        <v>24033</v>
      </c>
      <c r="B389" s="57" t="s">
        <v>14</v>
      </c>
      <c r="C389" s="50">
        <v>10.942919</v>
      </c>
      <c r="D389" s="50" t="s">
        <v>2147</v>
      </c>
      <c r="E389" s="50" t="s">
        <v>2147</v>
      </c>
      <c r="F389" s="50" t="s">
        <v>2147</v>
      </c>
      <c r="G389" s="50">
        <v>10.942919</v>
      </c>
      <c r="H389" s="50" t="s">
        <v>2148</v>
      </c>
      <c r="I389" s="50">
        <v>10.942919</v>
      </c>
      <c r="J389" s="50" t="s">
        <v>2148</v>
      </c>
      <c r="K389" s="58" t="s">
        <v>268</v>
      </c>
      <c r="L389" s="59" t="s">
        <v>269</v>
      </c>
      <c r="M389" s="59" t="s">
        <v>68</v>
      </c>
      <c r="N389" s="59" t="s">
        <v>270</v>
      </c>
      <c r="O389" s="59" t="s">
        <v>271</v>
      </c>
      <c r="P389" s="59" t="s">
        <v>266</v>
      </c>
      <c r="Q389" s="59" t="s">
        <v>56</v>
      </c>
      <c r="R389" s="52"/>
      <c r="S389" s="52" t="s">
        <v>2522</v>
      </c>
      <c r="T389" s="52"/>
      <c r="U389" s="52"/>
      <c r="V389" s="52"/>
      <c r="W389" s="52"/>
      <c r="X389" s="52"/>
    </row>
    <row r="390" spans="1:24" x14ac:dyDescent="0.3">
      <c r="A390" s="57">
        <v>24009</v>
      </c>
      <c r="B390" s="57" t="s">
        <v>16</v>
      </c>
      <c r="C390" s="50">
        <v>28.353681999999999</v>
      </c>
      <c r="D390" s="50" t="s">
        <v>2147</v>
      </c>
      <c r="E390" s="50" t="s">
        <v>2147</v>
      </c>
      <c r="F390" s="50" t="s">
        <v>2147</v>
      </c>
      <c r="G390" s="50">
        <v>28.353681999999999</v>
      </c>
      <c r="H390" s="50" t="s">
        <v>2148</v>
      </c>
      <c r="I390" s="50">
        <v>28.353681999999999</v>
      </c>
      <c r="J390" s="50" t="s">
        <v>2148</v>
      </c>
      <c r="K390" s="58" t="s">
        <v>268</v>
      </c>
      <c r="L390" s="59" t="s">
        <v>269</v>
      </c>
      <c r="M390" s="59" t="s">
        <v>68</v>
      </c>
      <c r="N390" s="59" t="s">
        <v>270</v>
      </c>
      <c r="O390" s="59" t="s">
        <v>271</v>
      </c>
      <c r="P390" s="59" t="s">
        <v>266</v>
      </c>
      <c r="Q390" s="59" t="s">
        <v>56</v>
      </c>
      <c r="R390" s="52"/>
      <c r="S390" s="52" t="s">
        <v>2523</v>
      </c>
      <c r="T390" s="52"/>
      <c r="U390" s="52"/>
      <c r="V390" s="52"/>
      <c r="W390" s="52"/>
      <c r="X390" s="52"/>
    </row>
    <row r="391" spans="1:24" x14ac:dyDescent="0.3">
      <c r="A391" s="57">
        <v>24017</v>
      </c>
      <c r="B391" s="57" t="s">
        <v>16</v>
      </c>
      <c r="C391" s="50">
        <v>104.570894</v>
      </c>
      <c r="D391" s="50" t="s">
        <v>2147</v>
      </c>
      <c r="E391" s="50" t="s">
        <v>2147</v>
      </c>
      <c r="F391" s="50" t="s">
        <v>2147</v>
      </c>
      <c r="G391" s="50">
        <v>104.570894</v>
      </c>
      <c r="H391" s="50" t="s">
        <v>2148</v>
      </c>
      <c r="I391" s="50">
        <v>104.570894</v>
      </c>
      <c r="J391" s="50" t="s">
        <v>2148</v>
      </c>
      <c r="K391" s="58" t="s">
        <v>268</v>
      </c>
      <c r="L391" s="59" t="s">
        <v>269</v>
      </c>
      <c r="M391" s="59" t="s">
        <v>68</v>
      </c>
      <c r="N391" s="59" t="s">
        <v>270</v>
      </c>
      <c r="O391" s="59" t="s">
        <v>271</v>
      </c>
      <c r="P391" s="59" t="s">
        <v>266</v>
      </c>
      <c r="Q391" s="59" t="s">
        <v>56</v>
      </c>
      <c r="R391" s="52"/>
      <c r="S391" s="52" t="s">
        <v>2524</v>
      </c>
      <c r="T391" s="52"/>
      <c r="U391" s="52"/>
      <c r="V391" s="52"/>
      <c r="W391" s="52"/>
      <c r="X391" s="52"/>
    </row>
    <row r="392" spans="1:24" x14ac:dyDescent="0.3">
      <c r="A392" s="57">
        <v>24021</v>
      </c>
      <c r="B392" s="57" t="s">
        <v>16</v>
      </c>
      <c r="C392" s="50">
        <v>43.332048999999998</v>
      </c>
      <c r="D392" s="50" t="s">
        <v>2147</v>
      </c>
      <c r="E392" s="50" t="s">
        <v>2147</v>
      </c>
      <c r="F392" s="50" t="s">
        <v>2147</v>
      </c>
      <c r="G392" s="50">
        <v>43.332048999999998</v>
      </c>
      <c r="H392" s="50" t="s">
        <v>2148</v>
      </c>
      <c r="I392" s="50">
        <v>43.332048999999998</v>
      </c>
      <c r="J392" s="50" t="s">
        <v>2148</v>
      </c>
      <c r="K392" s="58" t="s">
        <v>268</v>
      </c>
      <c r="L392" s="59" t="s">
        <v>269</v>
      </c>
      <c r="M392" s="59" t="s">
        <v>68</v>
      </c>
      <c r="N392" s="59" t="s">
        <v>270</v>
      </c>
      <c r="O392" s="59" t="s">
        <v>271</v>
      </c>
      <c r="P392" s="59" t="s">
        <v>266</v>
      </c>
      <c r="Q392" s="59" t="s">
        <v>56</v>
      </c>
      <c r="R392" s="52"/>
      <c r="S392" s="52" t="s">
        <v>2525</v>
      </c>
      <c r="T392" s="52"/>
      <c r="U392" s="52"/>
      <c r="V392" s="52"/>
      <c r="W392" s="52"/>
      <c r="X392" s="52"/>
    </row>
    <row r="393" spans="1:24" x14ac:dyDescent="0.3">
      <c r="A393" s="57">
        <v>24031</v>
      </c>
      <c r="B393" s="57" t="s">
        <v>16</v>
      </c>
      <c r="C393" s="50">
        <v>10.644615</v>
      </c>
      <c r="D393" s="50" t="s">
        <v>2147</v>
      </c>
      <c r="E393" s="50" t="s">
        <v>2147</v>
      </c>
      <c r="F393" s="50" t="s">
        <v>2147</v>
      </c>
      <c r="G393" s="50">
        <v>10.644615</v>
      </c>
      <c r="H393" s="50" t="s">
        <v>2148</v>
      </c>
      <c r="I393" s="50">
        <v>10.644615</v>
      </c>
      <c r="J393" s="50" t="s">
        <v>2148</v>
      </c>
      <c r="K393" s="58" t="s">
        <v>268</v>
      </c>
      <c r="L393" s="59" t="s">
        <v>269</v>
      </c>
      <c r="M393" s="59" t="s">
        <v>68</v>
      </c>
      <c r="N393" s="59" t="s">
        <v>270</v>
      </c>
      <c r="O393" s="59" t="s">
        <v>271</v>
      </c>
      <c r="P393" s="59" t="s">
        <v>266</v>
      </c>
      <c r="Q393" s="59" t="s">
        <v>56</v>
      </c>
      <c r="R393" s="52"/>
      <c r="S393" s="52" t="s">
        <v>2526</v>
      </c>
      <c r="T393" s="52"/>
      <c r="U393" s="52"/>
      <c r="V393" s="52"/>
      <c r="W393" s="52"/>
      <c r="X393" s="52"/>
    </row>
    <row r="394" spans="1:24" x14ac:dyDescent="0.3">
      <c r="A394" s="57">
        <v>24033</v>
      </c>
      <c r="B394" s="57" t="s">
        <v>16</v>
      </c>
      <c r="C394" s="50">
        <v>117.974099</v>
      </c>
      <c r="D394" s="50" t="s">
        <v>2147</v>
      </c>
      <c r="E394" s="50" t="s">
        <v>2147</v>
      </c>
      <c r="F394" s="50" t="s">
        <v>2147</v>
      </c>
      <c r="G394" s="50">
        <v>117.974099</v>
      </c>
      <c r="H394" s="50" t="s">
        <v>2148</v>
      </c>
      <c r="I394" s="50">
        <v>117.974099</v>
      </c>
      <c r="J394" s="50" t="s">
        <v>2148</v>
      </c>
      <c r="K394" s="58" t="s">
        <v>268</v>
      </c>
      <c r="L394" s="59" t="s">
        <v>269</v>
      </c>
      <c r="M394" s="59" t="s">
        <v>68</v>
      </c>
      <c r="N394" s="59" t="s">
        <v>270</v>
      </c>
      <c r="O394" s="59" t="s">
        <v>271</v>
      </c>
      <c r="P394" s="59" t="s">
        <v>266</v>
      </c>
      <c r="Q394" s="59" t="s">
        <v>56</v>
      </c>
      <c r="R394" s="52"/>
      <c r="S394" s="52" t="s">
        <v>2527</v>
      </c>
      <c r="T394" s="52"/>
      <c r="U394" s="52"/>
      <c r="V394" s="52"/>
      <c r="W394" s="52"/>
      <c r="X394" s="52"/>
    </row>
    <row r="395" spans="1:24" x14ac:dyDescent="0.3">
      <c r="A395" s="57">
        <v>24021</v>
      </c>
      <c r="B395" s="57" t="s">
        <v>16</v>
      </c>
      <c r="C395" s="50">
        <v>7.2999999999999995E-2</v>
      </c>
      <c r="D395" s="50" t="s">
        <v>2147</v>
      </c>
      <c r="E395" s="50" t="s">
        <v>2147</v>
      </c>
      <c r="F395" s="50" t="s">
        <v>2147</v>
      </c>
      <c r="G395" s="50">
        <v>5.9286765528999898E-2</v>
      </c>
      <c r="H395" s="50" t="s">
        <v>2148</v>
      </c>
      <c r="I395" s="50">
        <v>5.2797398700999899E-2</v>
      </c>
      <c r="J395" s="50" t="s">
        <v>2148</v>
      </c>
      <c r="K395" s="58" t="s">
        <v>2081</v>
      </c>
      <c r="L395" s="59" t="s">
        <v>23</v>
      </c>
      <c r="M395" s="59" t="s">
        <v>2528</v>
      </c>
      <c r="N395" s="59" t="s">
        <v>2529</v>
      </c>
      <c r="O395" s="59" t="s">
        <v>102</v>
      </c>
      <c r="P395" s="59" t="s">
        <v>2530</v>
      </c>
      <c r="Q395" s="59" t="s">
        <v>56</v>
      </c>
      <c r="R395" s="52"/>
      <c r="S395" s="52" t="s">
        <v>2531</v>
      </c>
      <c r="T395" s="52"/>
      <c r="U395" s="52"/>
      <c r="V395" s="52"/>
      <c r="W395" s="52"/>
      <c r="X395" s="52"/>
    </row>
    <row r="396" spans="1:24" x14ac:dyDescent="0.3">
      <c r="A396" s="57">
        <v>24017</v>
      </c>
      <c r="B396" s="57" t="s">
        <v>16</v>
      </c>
      <c r="C396" s="50">
        <v>0.67259999999999998</v>
      </c>
      <c r="D396" s="50" t="s">
        <v>2147</v>
      </c>
      <c r="E396" s="50" t="s">
        <v>2147</v>
      </c>
      <c r="F396" s="50" t="s">
        <v>2147</v>
      </c>
      <c r="G396" s="50">
        <v>0.82057199999999997</v>
      </c>
      <c r="H396" s="50" t="s">
        <v>2148</v>
      </c>
      <c r="I396" s="50">
        <v>0.92126021999999996</v>
      </c>
      <c r="J396" s="50" t="s">
        <v>2148</v>
      </c>
      <c r="K396" s="58" t="s">
        <v>2060</v>
      </c>
      <c r="L396" s="59" t="s">
        <v>24</v>
      </c>
      <c r="M396" s="59" t="s">
        <v>2528</v>
      </c>
      <c r="N396" s="59" t="s">
        <v>2532</v>
      </c>
      <c r="O396" s="59" t="s">
        <v>2533</v>
      </c>
      <c r="P396" s="59" t="s">
        <v>2534</v>
      </c>
      <c r="Q396" s="59" t="s">
        <v>56</v>
      </c>
      <c r="R396" s="52"/>
      <c r="S396" s="52" t="s">
        <v>2535</v>
      </c>
      <c r="T396" s="52"/>
      <c r="U396" s="52"/>
      <c r="V396" s="52"/>
      <c r="W396" s="52"/>
      <c r="X396" s="52"/>
    </row>
    <row r="397" spans="1:24" x14ac:dyDescent="0.3">
      <c r="A397" s="57">
        <v>24021</v>
      </c>
      <c r="B397" s="57" t="s">
        <v>14</v>
      </c>
      <c r="C397" s="50">
        <v>5.4774760000000002</v>
      </c>
      <c r="D397" s="50" t="s">
        <v>2147</v>
      </c>
      <c r="E397" s="50" t="s">
        <v>2147</v>
      </c>
      <c r="F397" s="50" t="s">
        <v>2147</v>
      </c>
      <c r="G397" s="50">
        <v>5.6569761257083204</v>
      </c>
      <c r="H397" s="50" t="s">
        <v>2148</v>
      </c>
      <c r="I397" s="50">
        <v>6.2934240330258104</v>
      </c>
      <c r="J397" s="50" t="s">
        <v>2148</v>
      </c>
      <c r="K397" s="58" t="s">
        <v>2084</v>
      </c>
      <c r="L397" s="59" t="s">
        <v>24</v>
      </c>
      <c r="M397" s="59" t="s">
        <v>2528</v>
      </c>
      <c r="N397" s="59" t="s">
        <v>2532</v>
      </c>
      <c r="O397" s="59" t="s">
        <v>2536</v>
      </c>
      <c r="P397" s="59" t="s">
        <v>2537</v>
      </c>
      <c r="Q397" s="59" t="s">
        <v>56</v>
      </c>
      <c r="R397" s="52"/>
      <c r="S397" s="52" t="s">
        <v>2538</v>
      </c>
      <c r="T397" s="52"/>
      <c r="U397" s="52"/>
      <c r="V397" s="52"/>
      <c r="W397" s="52"/>
      <c r="X397" s="52"/>
    </row>
    <row r="398" spans="1:24" x14ac:dyDescent="0.3">
      <c r="A398" s="57">
        <v>24021</v>
      </c>
      <c r="B398" s="57" t="s">
        <v>16</v>
      </c>
      <c r="C398" s="50">
        <v>222.19970000000001</v>
      </c>
      <c r="D398" s="50" t="s">
        <v>2147</v>
      </c>
      <c r="E398" s="50" t="s">
        <v>2147</v>
      </c>
      <c r="F398" s="50" t="s">
        <v>2147</v>
      </c>
      <c r="G398" s="50">
        <v>229.48131548902299</v>
      </c>
      <c r="H398" s="50" t="s">
        <v>2148</v>
      </c>
      <c r="I398" s="50">
        <v>255.299508772129</v>
      </c>
      <c r="J398" s="50" t="s">
        <v>2148</v>
      </c>
      <c r="K398" s="58" t="s">
        <v>2084</v>
      </c>
      <c r="L398" s="59" t="s">
        <v>24</v>
      </c>
      <c r="M398" s="59" t="s">
        <v>2528</v>
      </c>
      <c r="N398" s="59" t="s">
        <v>2532</v>
      </c>
      <c r="O398" s="59" t="s">
        <v>2536</v>
      </c>
      <c r="P398" s="59" t="s">
        <v>2537</v>
      </c>
      <c r="Q398" s="59" t="s">
        <v>56</v>
      </c>
      <c r="R398" s="52"/>
      <c r="S398" s="52" t="s">
        <v>2539</v>
      </c>
      <c r="T398" s="52"/>
      <c r="U398" s="52"/>
      <c r="V398" s="52"/>
      <c r="W398" s="52"/>
      <c r="X398" s="52"/>
    </row>
    <row r="399" spans="1:24" x14ac:dyDescent="0.3">
      <c r="A399" s="57">
        <v>24031</v>
      </c>
      <c r="B399" s="57" t="s">
        <v>16</v>
      </c>
      <c r="C399" s="50">
        <v>0.54963499999999998</v>
      </c>
      <c r="D399" s="50" t="s">
        <v>2147</v>
      </c>
      <c r="E399" s="50" t="s">
        <v>2147</v>
      </c>
      <c r="F399" s="50" t="s">
        <v>2147</v>
      </c>
      <c r="G399" s="50">
        <v>0.67055469999999995</v>
      </c>
      <c r="H399" s="50" t="s">
        <v>2148</v>
      </c>
      <c r="I399" s="50">
        <v>0.75283505949999996</v>
      </c>
      <c r="J399" s="50" t="s">
        <v>2148</v>
      </c>
      <c r="K399" s="58" t="s">
        <v>2084</v>
      </c>
      <c r="L399" s="59" t="s">
        <v>24</v>
      </c>
      <c r="M399" s="59" t="s">
        <v>2528</v>
      </c>
      <c r="N399" s="59" t="s">
        <v>2532</v>
      </c>
      <c r="O399" s="59" t="s">
        <v>2536</v>
      </c>
      <c r="P399" s="59" t="s">
        <v>2537</v>
      </c>
      <c r="Q399" s="59" t="s">
        <v>56</v>
      </c>
      <c r="R399" s="52"/>
      <c r="S399" s="52" t="s">
        <v>2540</v>
      </c>
      <c r="T399" s="52"/>
      <c r="U399" s="52"/>
      <c r="V399" s="52"/>
      <c r="W399" s="52"/>
      <c r="X399" s="52"/>
    </row>
    <row r="400" spans="1:24" x14ac:dyDescent="0.3">
      <c r="A400" s="57">
        <v>24031</v>
      </c>
      <c r="B400" s="57" t="s">
        <v>16</v>
      </c>
      <c r="C400" s="50">
        <v>1.0300400000000001</v>
      </c>
      <c r="D400" s="50" t="s">
        <v>2147</v>
      </c>
      <c r="E400" s="50" t="s">
        <v>2147</v>
      </c>
      <c r="F400" s="50" t="s">
        <v>2147</v>
      </c>
      <c r="G400" s="50">
        <v>1.2566488</v>
      </c>
      <c r="H400" s="50" t="s">
        <v>2148</v>
      </c>
      <c r="I400" s="50">
        <v>1.410845788</v>
      </c>
      <c r="J400" s="50" t="s">
        <v>2148</v>
      </c>
      <c r="K400" s="58" t="s">
        <v>2096</v>
      </c>
      <c r="L400" s="59" t="s">
        <v>24</v>
      </c>
      <c r="M400" s="59" t="s">
        <v>2528</v>
      </c>
      <c r="N400" s="59" t="s">
        <v>2532</v>
      </c>
      <c r="O400" s="59" t="s">
        <v>2536</v>
      </c>
      <c r="P400" s="59" t="s">
        <v>2541</v>
      </c>
      <c r="Q400" s="59" t="s">
        <v>56</v>
      </c>
      <c r="R400" s="52"/>
      <c r="S400" s="52" t="s">
        <v>2542</v>
      </c>
      <c r="T400" s="52"/>
      <c r="U400" s="52"/>
      <c r="V400" s="52"/>
      <c r="W400" s="52"/>
      <c r="X400" s="52"/>
    </row>
    <row r="401" spans="1:24" x14ac:dyDescent="0.3">
      <c r="A401" s="57">
        <v>24017</v>
      </c>
      <c r="B401" s="57" t="s">
        <v>16</v>
      </c>
      <c r="C401" s="50">
        <v>5.5999999999999999E-3</v>
      </c>
      <c r="D401" s="50" t="s">
        <v>2147</v>
      </c>
      <c r="E401" s="50" t="s">
        <v>2147</v>
      </c>
      <c r="F401" s="50" t="s">
        <v>2147</v>
      </c>
      <c r="G401" s="50">
        <v>6.8319999999998998E-3</v>
      </c>
      <c r="H401" s="50" t="s">
        <v>2148</v>
      </c>
      <c r="I401" s="50">
        <v>7.6703199999999996E-3</v>
      </c>
      <c r="J401" s="50" t="s">
        <v>2148</v>
      </c>
      <c r="K401" s="58" t="s">
        <v>2062</v>
      </c>
      <c r="L401" s="59" t="s">
        <v>24</v>
      </c>
      <c r="M401" s="59" t="s">
        <v>2528</v>
      </c>
      <c r="N401" s="59" t="s">
        <v>2532</v>
      </c>
      <c r="O401" s="59" t="s">
        <v>2543</v>
      </c>
      <c r="P401" s="59" t="s">
        <v>2543</v>
      </c>
      <c r="Q401" s="59" t="s">
        <v>56</v>
      </c>
      <c r="R401" s="52"/>
      <c r="S401" s="52" t="s">
        <v>2544</v>
      </c>
      <c r="T401" s="52"/>
      <c r="U401" s="52"/>
      <c r="V401" s="52"/>
      <c r="W401" s="52"/>
      <c r="X401" s="52"/>
    </row>
    <row r="402" spans="1:24" x14ac:dyDescent="0.3">
      <c r="A402" s="57">
        <v>24009</v>
      </c>
      <c r="B402" s="57" t="s">
        <v>16</v>
      </c>
      <c r="C402" s="50">
        <v>5.5473685579999996</v>
      </c>
      <c r="D402" s="50">
        <v>5.5473685579955596</v>
      </c>
      <c r="E402" s="50">
        <v>1.5134433051902501E-2</v>
      </c>
      <c r="F402" s="50">
        <v>2.7282184144929163E-3</v>
      </c>
      <c r="G402" s="50">
        <v>5.5973740883722902</v>
      </c>
      <c r="H402" s="50">
        <v>1.5270859060702783E-2</v>
      </c>
      <c r="I402" s="50">
        <v>5.9725856072131203</v>
      </c>
      <c r="J402" s="50">
        <v>1.6294518035734191E-2</v>
      </c>
      <c r="K402" s="58" t="s">
        <v>321</v>
      </c>
      <c r="L402" s="59" t="s">
        <v>24</v>
      </c>
      <c r="M402" s="59" t="s">
        <v>101</v>
      </c>
      <c r="N402" s="59" t="s">
        <v>139</v>
      </c>
      <c r="O402" s="59" t="s">
        <v>322</v>
      </c>
      <c r="P402" s="59" t="s">
        <v>104</v>
      </c>
      <c r="Q402" s="59" t="s">
        <v>56</v>
      </c>
      <c r="R402" s="52"/>
      <c r="S402" s="52" t="s">
        <v>2545</v>
      </c>
      <c r="T402" s="52"/>
      <c r="U402" s="52"/>
      <c r="V402" s="52"/>
      <c r="W402" s="52"/>
      <c r="X402" s="52"/>
    </row>
    <row r="403" spans="1:24" x14ac:dyDescent="0.3">
      <c r="A403" s="57">
        <v>24033</v>
      </c>
      <c r="B403" s="57" t="s">
        <v>16</v>
      </c>
      <c r="C403" s="50">
        <v>1.053949013</v>
      </c>
      <c r="D403" s="50">
        <v>1.05394901299915</v>
      </c>
      <c r="E403" s="50">
        <v>2.8754031052009299E-3</v>
      </c>
      <c r="F403" s="50">
        <v>2.7282184144929306E-3</v>
      </c>
      <c r="G403" s="50">
        <v>1.06344960392512</v>
      </c>
      <c r="H403" s="50">
        <v>2.9013227923137259E-3</v>
      </c>
      <c r="I403" s="50">
        <v>1.1347363420990599</v>
      </c>
      <c r="J403" s="50">
        <v>3.0958085841090049E-3</v>
      </c>
      <c r="K403" s="58" t="s">
        <v>321</v>
      </c>
      <c r="L403" s="59" t="s">
        <v>24</v>
      </c>
      <c r="M403" s="59" t="s">
        <v>101</v>
      </c>
      <c r="N403" s="59" t="s">
        <v>139</v>
      </c>
      <c r="O403" s="59" t="s">
        <v>322</v>
      </c>
      <c r="P403" s="59" t="s">
        <v>104</v>
      </c>
      <c r="Q403" s="59" t="s">
        <v>56</v>
      </c>
      <c r="R403" s="52"/>
      <c r="S403" s="52" t="s">
        <v>2546</v>
      </c>
      <c r="T403" s="52"/>
      <c r="U403" s="52"/>
      <c r="V403" s="52"/>
      <c r="W403" s="52"/>
      <c r="X403" s="52"/>
    </row>
    <row r="404" spans="1:24" x14ac:dyDescent="0.3">
      <c r="A404" s="57">
        <v>24009</v>
      </c>
      <c r="B404" s="57" t="s">
        <v>16</v>
      </c>
      <c r="C404" s="50">
        <v>6.8139134000000004E-2</v>
      </c>
      <c r="D404" s="50">
        <v>6.8139133999945201E-2</v>
      </c>
      <c r="E404" s="50">
        <v>1.86344239742861E-4</v>
      </c>
      <c r="F404" s="50">
        <v>2.7347609046955434E-3</v>
      </c>
      <c r="G404" s="50">
        <v>6.768492440078E-2</v>
      </c>
      <c r="H404" s="50">
        <v>1.8510208508852659E-4</v>
      </c>
      <c r="I404" s="50">
        <v>7.2527209916140201E-2</v>
      </c>
      <c r="J404" s="50">
        <v>1.9834457820530716E-4</v>
      </c>
      <c r="K404" s="58" t="s">
        <v>317</v>
      </c>
      <c r="L404" s="59" t="s">
        <v>24</v>
      </c>
      <c r="M404" s="59" t="s">
        <v>101</v>
      </c>
      <c r="N404" s="59" t="s">
        <v>139</v>
      </c>
      <c r="O404" s="59" t="s">
        <v>318</v>
      </c>
      <c r="P404" s="59" t="s">
        <v>104</v>
      </c>
      <c r="Q404" s="59" t="s">
        <v>56</v>
      </c>
      <c r="R404" s="52"/>
      <c r="S404" s="52" t="s">
        <v>2547</v>
      </c>
      <c r="T404" s="52"/>
      <c r="U404" s="52"/>
      <c r="V404" s="52"/>
      <c r="W404" s="52"/>
      <c r="X404" s="52"/>
    </row>
    <row r="405" spans="1:24" x14ac:dyDescent="0.3">
      <c r="A405" s="57">
        <v>24017</v>
      </c>
      <c r="B405" s="57" t="s">
        <v>16</v>
      </c>
      <c r="C405" s="50">
        <v>6.8139134000000004E-2</v>
      </c>
      <c r="D405" s="50">
        <v>6.8139133999945603E-2</v>
      </c>
      <c r="E405" s="50">
        <v>1.86344239742861E-4</v>
      </c>
      <c r="F405" s="50">
        <v>2.7347609046955274E-3</v>
      </c>
      <c r="G405" s="50">
        <v>6.768492440078E-2</v>
      </c>
      <c r="H405" s="50">
        <v>1.851020850885255E-4</v>
      </c>
      <c r="I405" s="50">
        <v>7.2527209916140201E-2</v>
      </c>
      <c r="J405" s="50">
        <v>1.9834457820530599E-4</v>
      </c>
      <c r="K405" s="58" t="s">
        <v>317</v>
      </c>
      <c r="L405" s="59" t="s">
        <v>24</v>
      </c>
      <c r="M405" s="59" t="s">
        <v>101</v>
      </c>
      <c r="N405" s="59" t="s">
        <v>139</v>
      </c>
      <c r="O405" s="59" t="s">
        <v>318</v>
      </c>
      <c r="P405" s="59" t="s">
        <v>104</v>
      </c>
      <c r="Q405" s="59" t="s">
        <v>56</v>
      </c>
      <c r="R405" s="52"/>
      <c r="S405" s="52" t="s">
        <v>2548</v>
      </c>
      <c r="T405" s="52"/>
      <c r="U405" s="52"/>
      <c r="V405" s="52"/>
      <c r="W405" s="52"/>
      <c r="X405" s="52"/>
    </row>
    <row r="406" spans="1:24" x14ac:dyDescent="0.3">
      <c r="A406" s="57">
        <v>24031</v>
      </c>
      <c r="B406" s="57" t="s">
        <v>16</v>
      </c>
      <c r="C406" s="50">
        <v>0.10206372800000001</v>
      </c>
      <c r="D406" s="50">
        <v>0.102063727999918</v>
      </c>
      <c r="E406" s="50">
        <v>2.7911989312165501E-4</v>
      </c>
      <c r="F406" s="50">
        <v>2.7347609046955374E-3</v>
      </c>
      <c r="G406" s="50">
        <v>0.101383379978703</v>
      </c>
      <c r="H406" s="50">
        <v>2.7725930395164925E-4</v>
      </c>
      <c r="I406" s="50">
        <v>0.108636505792396</v>
      </c>
      <c r="J406" s="50">
        <v>2.970948688637749E-4</v>
      </c>
      <c r="K406" s="58" t="s">
        <v>317</v>
      </c>
      <c r="L406" s="59" t="s">
        <v>24</v>
      </c>
      <c r="M406" s="59" t="s">
        <v>101</v>
      </c>
      <c r="N406" s="59" t="s">
        <v>139</v>
      </c>
      <c r="O406" s="59" t="s">
        <v>318</v>
      </c>
      <c r="P406" s="59" t="s">
        <v>104</v>
      </c>
      <c r="Q406" s="59" t="s">
        <v>56</v>
      </c>
      <c r="R406" s="52"/>
      <c r="S406" s="52" t="s">
        <v>2549</v>
      </c>
      <c r="T406" s="52"/>
      <c r="U406" s="52"/>
      <c r="V406" s="52"/>
      <c r="W406" s="52"/>
      <c r="X406" s="52"/>
    </row>
    <row r="407" spans="1:24" x14ac:dyDescent="0.3">
      <c r="A407" s="57">
        <v>24033</v>
      </c>
      <c r="B407" s="57" t="s">
        <v>16</v>
      </c>
      <c r="C407" s="50">
        <v>0.65877496999999996</v>
      </c>
      <c r="D407" s="50">
        <v>0.65877496999947405</v>
      </c>
      <c r="E407" s="50">
        <v>1.8015920329465199E-3</v>
      </c>
      <c r="F407" s="50">
        <v>2.7347609046955114E-3</v>
      </c>
      <c r="G407" s="50">
        <v>0.65438363278253797</v>
      </c>
      <c r="H407" s="50">
        <v>1.7895827756063088E-3</v>
      </c>
      <c r="I407" s="50">
        <v>0.70119926291826695</v>
      </c>
      <c r="J407" s="50">
        <v>1.9176123306301855E-3</v>
      </c>
      <c r="K407" s="58" t="s">
        <v>317</v>
      </c>
      <c r="L407" s="59" t="s">
        <v>24</v>
      </c>
      <c r="M407" s="59" t="s">
        <v>101</v>
      </c>
      <c r="N407" s="59" t="s">
        <v>139</v>
      </c>
      <c r="O407" s="59" t="s">
        <v>318</v>
      </c>
      <c r="P407" s="59" t="s">
        <v>104</v>
      </c>
      <c r="Q407" s="59" t="s">
        <v>56</v>
      </c>
      <c r="R407" s="52"/>
      <c r="S407" s="52" t="s">
        <v>2550</v>
      </c>
      <c r="T407" s="52"/>
      <c r="U407" s="52"/>
      <c r="V407" s="52"/>
      <c r="W407" s="52"/>
      <c r="X407" s="52"/>
    </row>
    <row r="408" spans="1:24" x14ac:dyDescent="0.3">
      <c r="A408" s="57">
        <v>24021</v>
      </c>
      <c r="B408" s="57" t="s">
        <v>16</v>
      </c>
      <c r="C408" s="50">
        <v>0.198023215</v>
      </c>
      <c r="D408" s="50">
        <v>0.19802321499984099</v>
      </c>
      <c r="E408" s="50">
        <v>5.4154614660368401E-4</v>
      </c>
      <c r="F408" s="50">
        <v>2.7347609046955369E-3</v>
      </c>
      <c r="G408" s="50">
        <v>0.202308815942735</v>
      </c>
      <c r="H408" s="50">
        <v>5.5326624051543684E-4</v>
      </c>
      <c r="I408" s="50">
        <v>0.222026204535098</v>
      </c>
      <c r="J408" s="50">
        <v>6.0718858398052088E-4</v>
      </c>
      <c r="K408" s="58" t="s">
        <v>385</v>
      </c>
      <c r="L408" s="59" t="s">
        <v>24</v>
      </c>
      <c r="M408" s="59" t="s">
        <v>101</v>
      </c>
      <c r="N408" s="59" t="s">
        <v>139</v>
      </c>
      <c r="O408" s="59" t="s">
        <v>386</v>
      </c>
      <c r="P408" s="59" t="s">
        <v>104</v>
      </c>
      <c r="Q408" s="59" t="s">
        <v>56</v>
      </c>
      <c r="R408" s="52"/>
      <c r="S408" s="52" t="s">
        <v>2551</v>
      </c>
      <c r="T408" s="52"/>
      <c r="U408" s="52"/>
      <c r="V408" s="52"/>
      <c r="W408" s="52"/>
      <c r="X408" s="52"/>
    </row>
    <row r="409" spans="1:24" x14ac:dyDescent="0.3">
      <c r="A409" s="57">
        <v>24033</v>
      </c>
      <c r="B409" s="57" t="s">
        <v>16</v>
      </c>
      <c r="C409" s="50">
        <v>3.1946411000000001E-2</v>
      </c>
      <c r="D409" s="50">
        <v>3.1946410999974403E-2</v>
      </c>
      <c r="E409" s="50">
        <v>8.7365795848065402E-5</v>
      </c>
      <c r="F409" s="50">
        <v>2.7347609046955352E-3</v>
      </c>
      <c r="G409" s="50">
        <v>3.2637792407470799E-2</v>
      </c>
      <c r="H409" s="50">
        <v>8.9256558691519914E-5</v>
      </c>
      <c r="I409" s="50">
        <v>3.5818731570681203E-2</v>
      </c>
      <c r="J409" s="50">
        <v>9.7955666755282652E-5</v>
      </c>
      <c r="K409" s="58" t="s">
        <v>385</v>
      </c>
      <c r="L409" s="59" t="s">
        <v>24</v>
      </c>
      <c r="M409" s="59" t="s">
        <v>101</v>
      </c>
      <c r="N409" s="59" t="s">
        <v>139</v>
      </c>
      <c r="O409" s="59" t="s">
        <v>386</v>
      </c>
      <c r="P409" s="59" t="s">
        <v>104</v>
      </c>
      <c r="Q409" s="59" t="s">
        <v>56</v>
      </c>
      <c r="R409" s="52"/>
      <c r="S409" s="52" t="s">
        <v>2552</v>
      </c>
      <c r="T409" s="52"/>
      <c r="U409" s="52"/>
      <c r="V409" s="52"/>
      <c r="W409" s="52"/>
      <c r="X409" s="52"/>
    </row>
    <row r="410" spans="1:24" x14ac:dyDescent="0.3">
      <c r="A410" s="57">
        <v>24009</v>
      </c>
      <c r="B410" s="57" t="s">
        <v>16</v>
      </c>
      <c r="C410" s="50">
        <v>0.117771243</v>
      </c>
      <c r="D410" s="50">
        <v>0.117771242999905</v>
      </c>
      <c r="E410" s="50">
        <v>3.29010845884827E-4</v>
      </c>
      <c r="F410" s="50">
        <v>2.793643316519062E-3</v>
      </c>
      <c r="G410" s="50">
        <v>0.119484071987914</v>
      </c>
      <c r="H410" s="50">
        <v>3.3379587913951841E-4</v>
      </c>
      <c r="I410" s="50">
        <v>0.12579581972224699</v>
      </c>
      <c r="J410" s="50">
        <v>3.514286510130921E-4</v>
      </c>
      <c r="K410" s="58" t="s">
        <v>325</v>
      </c>
      <c r="L410" s="59" t="s">
        <v>24</v>
      </c>
      <c r="M410" s="59" t="s">
        <v>101</v>
      </c>
      <c r="N410" s="59" t="s">
        <v>139</v>
      </c>
      <c r="O410" s="59" t="s">
        <v>326</v>
      </c>
      <c r="P410" s="59" t="s">
        <v>104</v>
      </c>
      <c r="Q410" s="59" t="s">
        <v>56</v>
      </c>
      <c r="R410" s="52"/>
      <c r="S410" s="52" t="s">
        <v>2553</v>
      </c>
      <c r="T410" s="52"/>
      <c r="U410" s="52"/>
      <c r="V410" s="52"/>
      <c r="W410" s="52"/>
      <c r="X410" s="52"/>
    </row>
    <row r="411" spans="1:24" x14ac:dyDescent="0.3">
      <c r="A411" s="57">
        <v>24031</v>
      </c>
      <c r="B411" s="57" t="s">
        <v>16</v>
      </c>
      <c r="C411" s="50">
        <v>0.24567340800000001</v>
      </c>
      <c r="D411" s="50">
        <v>0.245673407999803</v>
      </c>
      <c r="E411" s="50">
        <v>6.8632387430511005E-4</v>
      </c>
      <c r="F411" s="50">
        <v>2.7936433165190611E-3</v>
      </c>
      <c r="G411" s="50">
        <v>0.24924640701115899</v>
      </c>
      <c r="H411" s="50">
        <v>6.9630555911311402E-4</v>
      </c>
      <c r="I411" s="50">
        <v>0.262412851865018</v>
      </c>
      <c r="J411" s="50">
        <v>7.3308790978141405E-4</v>
      </c>
      <c r="K411" s="58" t="s">
        <v>325</v>
      </c>
      <c r="L411" s="59" t="s">
        <v>24</v>
      </c>
      <c r="M411" s="59" t="s">
        <v>101</v>
      </c>
      <c r="N411" s="59" t="s">
        <v>139</v>
      </c>
      <c r="O411" s="59" t="s">
        <v>326</v>
      </c>
      <c r="P411" s="59" t="s">
        <v>104</v>
      </c>
      <c r="Q411" s="59" t="s">
        <v>56</v>
      </c>
      <c r="R411" s="52"/>
      <c r="S411" s="52" t="s">
        <v>2554</v>
      </c>
      <c r="T411" s="52"/>
      <c r="U411" s="52"/>
      <c r="V411" s="52"/>
      <c r="W411" s="52"/>
      <c r="X411" s="52"/>
    </row>
    <row r="412" spans="1:24" x14ac:dyDescent="0.3">
      <c r="A412" s="57">
        <v>24033</v>
      </c>
      <c r="B412" s="57" t="s">
        <v>16</v>
      </c>
      <c r="C412" s="50">
        <v>0.49340483299999999</v>
      </c>
      <c r="D412" s="50">
        <v>0.49340483299960503</v>
      </c>
      <c r="E412" s="50">
        <v>1.37839711404754E-3</v>
      </c>
      <c r="F412" s="50">
        <v>2.7936433165190407E-3</v>
      </c>
      <c r="G412" s="50">
        <v>0.50058076219299596</v>
      </c>
      <c r="H412" s="50">
        <v>1.3984441006784705E-3</v>
      </c>
      <c r="I412" s="50">
        <v>0.52702394779134099</v>
      </c>
      <c r="J412" s="50">
        <v>1.4723169293927596E-3</v>
      </c>
      <c r="K412" s="58" t="s">
        <v>325</v>
      </c>
      <c r="L412" s="59" t="s">
        <v>24</v>
      </c>
      <c r="M412" s="59" t="s">
        <v>101</v>
      </c>
      <c r="N412" s="59" t="s">
        <v>139</v>
      </c>
      <c r="O412" s="59" t="s">
        <v>326</v>
      </c>
      <c r="P412" s="59" t="s">
        <v>104</v>
      </c>
      <c r="Q412" s="59" t="s">
        <v>56</v>
      </c>
      <c r="R412" s="52"/>
      <c r="S412" s="52" t="s">
        <v>2555</v>
      </c>
      <c r="T412" s="52"/>
      <c r="U412" s="52"/>
      <c r="V412" s="52"/>
      <c r="W412" s="52"/>
      <c r="X412" s="52"/>
    </row>
    <row r="413" spans="1:24" x14ac:dyDescent="0.3">
      <c r="A413" s="57">
        <v>24021</v>
      </c>
      <c r="B413" s="57" t="s">
        <v>16</v>
      </c>
      <c r="C413" s="50">
        <v>0.258763982</v>
      </c>
      <c r="D413" s="50">
        <v>0.258763981999792</v>
      </c>
      <c r="E413" s="50">
        <v>7.2072991477117995E-4</v>
      </c>
      <c r="F413" s="50">
        <v>2.7852791149726519E-3</v>
      </c>
      <c r="G413" s="50">
        <v>0.26252736632122597</v>
      </c>
      <c r="H413" s="50">
        <v>7.3121199052328552E-4</v>
      </c>
      <c r="I413" s="50">
        <v>0.27639537803199299</v>
      </c>
      <c r="J413" s="50">
        <v>7.6983827390748102E-4</v>
      </c>
      <c r="K413" s="58" t="s">
        <v>138</v>
      </c>
      <c r="L413" s="59" t="s">
        <v>24</v>
      </c>
      <c r="M413" s="59" t="s">
        <v>101</v>
      </c>
      <c r="N413" s="59" t="s">
        <v>139</v>
      </c>
      <c r="O413" s="59" t="s">
        <v>140</v>
      </c>
      <c r="P413" s="59" t="s">
        <v>104</v>
      </c>
      <c r="Q413" s="59" t="s">
        <v>56</v>
      </c>
      <c r="R413" s="52"/>
      <c r="S413" s="52" t="s">
        <v>2556</v>
      </c>
      <c r="T413" s="52"/>
      <c r="U413" s="52"/>
      <c r="V413" s="52"/>
      <c r="W413" s="52"/>
      <c r="X413" s="52"/>
    </row>
    <row r="414" spans="1:24" x14ac:dyDescent="0.3">
      <c r="A414" s="57">
        <v>24031</v>
      </c>
      <c r="B414" s="57" t="s">
        <v>16</v>
      </c>
      <c r="C414" s="50">
        <v>1.4786514000000001E-2</v>
      </c>
      <c r="D414" s="50">
        <v>1.4786513999988199E-2</v>
      </c>
      <c r="E414" s="50">
        <v>4.1184568627417597E-5</v>
      </c>
      <c r="F414" s="50">
        <v>2.7852791149726342E-3</v>
      </c>
      <c r="G414" s="50">
        <v>1.50015645434454E-2</v>
      </c>
      <c r="H414" s="50">
        <v>4.1783544414772455E-5</v>
      </c>
      <c r="I414" s="50">
        <v>1.57940223953013E-2</v>
      </c>
      <c r="J414" s="50">
        <v>4.3990760719042769E-5</v>
      </c>
      <c r="K414" s="58" t="s">
        <v>138</v>
      </c>
      <c r="L414" s="59" t="s">
        <v>24</v>
      </c>
      <c r="M414" s="59" t="s">
        <v>101</v>
      </c>
      <c r="N414" s="59" t="s">
        <v>139</v>
      </c>
      <c r="O414" s="59" t="s">
        <v>140</v>
      </c>
      <c r="P414" s="59" t="s">
        <v>104</v>
      </c>
      <c r="Q414" s="59" t="s">
        <v>56</v>
      </c>
      <c r="R414" s="52"/>
      <c r="S414" s="52" t="s">
        <v>2557</v>
      </c>
      <c r="T414" s="52"/>
      <c r="U414" s="52"/>
      <c r="V414" s="52"/>
      <c r="W414" s="52"/>
      <c r="X414" s="52"/>
    </row>
    <row r="415" spans="1:24" x14ac:dyDescent="0.3">
      <c r="A415" s="57">
        <v>24033</v>
      </c>
      <c r="B415" s="57" t="s">
        <v>16</v>
      </c>
      <c r="C415" s="50">
        <v>1.1089883840000001</v>
      </c>
      <c r="D415" s="50">
        <v>1.1089883839991099</v>
      </c>
      <c r="E415" s="50">
        <v>3.0888421847000001E-3</v>
      </c>
      <c r="F415" s="50">
        <v>2.7852791149726589E-3</v>
      </c>
      <c r="G415" s="50">
        <v>1.12511717234415</v>
      </c>
      <c r="H415" s="50">
        <v>3.1337653620272547E-3</v>
      </c>
      <c r="I415" s="50">
        <v>1.18455150233686</v>
      </c>
      <c r="J415" s="50">
        <v>3.2993065600683429E-3</v>
      </c>
      <c r="K415" s="58" t="s">
        <v>138</v>
      </c>
      <c r="L415" s="59" t="s">
        <v>24</v>
      </c>
      <c r="M415" s="59" t="s">
        <v>101</v>
      </c>
      <c r="N415" s="59" t="s">
        <v>139</v>
      </c>
      <c r="O415" s="59" t="s">
        <v>140</v>
      </c>
      <c r="P415" s="59" t="s">
        <v>104</v>
      </c>
      <c r="Q415" s="59" t="s">
        <v>56</v>
      </c>
      <c r="R415" s="52"/>
      <c r="S415" s="52" t="s">
        <v>2558</v>
      </c>
      <c r="T415" s="52"/>
      <c r="U415" s="52"/>
      <c r="V415" s="52"/>
      <c r="W415" s="52"/>
      <c r="X415" s="52"/>
    </row>
    <row r="416" spans="1:24" x14ac:dyDescent="0.3">
      <c r="A416" s="57">
        <v>24009</v>
      </c>
      <c r="B416" s="57" t="s">
        <v>16</v>
      </c>
      <c r="C416" s="50">
        <v>0.55078970599999999</v>
      </c>
      <c r="D416" s="50">
        <v>0.55078970599955601</v>
      </c>
      <c r="E416" s="50">
        <v>1.5062781546763401E-3</v>
      </c>
      <c r="F416" s="50">
        <v>2.7347609046955469E-3</v>
      </c>
      <c r="G416" s="50">
        <v>0.55880022325913403</v>
      </c>
      <c r="H416" s="50">
        <v>1.5281850041042231E-3</v>
      </c>
      <c r="I416" s="50">
        <v>0.58831885268329298</v>
      </c>
      <c r="J416" s="50">
        <v>1.6089113978136084E-3</v>
      </c>
      <c r="K416" s="58" t="s">
        <v>319</v>
      </c>
      <c r="L416" s="59" t="s">
        <v>24</v>
      </c>
      <c r="M416" s="59" t="s">
        <v>101</v>
      </c>
      <c r="N416" s="59" t="s">
        <v>139</v>
      </c>
      <c r="O416" s="59" t="s">
        <v>320</v>
      </c>
      <c r="P416" s="59" t="s">
        <v>104</v>
      </c>
      <c r="Q416" s="59" t="s">
        <v>56</v>
      </c>
      <c r="R416" s="52"/>
      <c r="S416" s="52" t="s">
        <v>2559</v>
      </c>
      <c r="T416" s="52"/>
      <c r="U416" s="52"/>
      <c r="V416" s="52"/>
      <c r="W416" s="52"/>
      <c r="X416" s="52"/>
    </row>
    <row r="417" spans="1:24" x14ac:dyDescent="0.3">
      <c r="A417" s="57">
        <v>24031</v>
      </c>
      <c r="B417" s="57" t="s">
        <v>16</v>
      </c>
      <c r="C417" s="50">
        <v>0.55078970599999999</v>
      </c>
      <c r="D417" s="50">
        <v>0.55078970599955701</v>
      </c>
      <c r="E417" s="50">
        <v>1.5062781546763401E-3</v>
      </c>
      <c r="F417" s="50">
        <v>2.7347609046955421E-3</v>
      </c>
      <c r="G417" s="50">
        <v>0.55880022325913403</v>
      </c>
      <c r="H417" s="50">
        <v>1.5281850041042203E-3</v>
      </c>
      <c r="I417" s="50">
        <v>0.58831885268329298</v>
      </c>
      <c r="J417" s="50">
        <v>1.6089113978136056E-3</v>
      </c>
      <c r="K417" s="58" t="s">
        <v>319</v>
      </c>
      <c r="L417" s="59" t="s">
        <v>24</v>
      </c>
      <c r="M417" s="59" t="s">
        <v>101</v>
      </c>
      <c r="N417" s="59" t="s">
        <v>139</v>
      </c>
      <c r="O417" s="59" t="s">
        <v>320</v>
      </c>
      <c r="P417" s="59" t="s">
        <v>104</v>
      </c>
      <c r="Q417" s="59" t="s">
        <v>56</v>
      </c>
      <c r="R417" s="52"/>
      <c r="S417" s="52" t="s">
        <v>2560</v>
      </c>
      <c r="T417" s="52"/>
      <c r="U417" s="52"/>
      <c r="V417" s="52"/>
      <c r="W417" s="52"/>
      <c r="X417" s="52"/>
    </row>
    <row r="418" spans="1:24" x14ac:dyDescent="0.3">
      <c r="A418" s="57">
        <v>24009</v>
      </c>
      <c r="B418" s="57" t="s">
        <v>16</v>
      </c>
      <c r="C418" s="50">
        <v>0.25077069299999999</v>
      </c>
      <c r="D418" s="50">
        <v>0.25077069299979798</v>
      </c>
      <c r="E418" s="50">
        <v>6.8822705066780504E-4</v>
      </c>
      <c r="F418" s="50">
        <v>2.7444476961602507E-3</v>
      </c>
      <c r="G418" s="50">
        <v>0.24133106602332499</v>
      </c>
      <c r="H418" s="50">
        <v>6.6232048815961157E-4</v>
      </c>
      <c r="I418" s="50">
        <v>0.26610385562005801</v>
      </c>
      <c r="J418" s="50">
        <v>7.3030811349582812E-4</v>
      </c>
      <c r="K418" s="58" t="s">
        <v>323</v>
      </c>
      <c r="L418" s="59" t="s">
        <v>24</v>
      </c>
      <c r="M418" s="59" t="s">
        <v>101</v>
      </c>
      <c r="N418" s="59" t="s">
        <v>139</v>
      </c>
      <c r="O418" s="59" t="s">
        <v>324</v>
      </c>
      <c r="P418" s="59" t="s">
        <v>104</v>
      </c>
      <c r="Q418" s="59" t="s">
        <v>56</v>
      </c>
      <c r="R418" s="52"/>
      <c r="S418" s="52" t="s">
        <v>2561</v>
      </c>
      <c r="T418" s="52"/>
      <c r="U418" s="52"/>
      <c r="V418" s="52"/>
      <c r="W418" s="52"/>
      <c r="X418" s="52"/>
    </row>
    <row r="419" spans="1:24" x14ac:dyDescent="0.3">
      <c r="A419" s="57">
        <v>24021</v>
      </c>
      <c r="B419" s="57" t="s">
        <v>16</v>
      </c>
      <c r="C419" s="50">
        <v>2.5415185710000001</v>
      </c>
      <c r="D419" s="50">
        <v>2.5415185709979502</v>
      </c>
      <c r="E419" s="50">
        <v>6.9750647869238199E-3</v>
      </c>
      <c r="F419" s="50">
        <v>2.744447696160252E-3</v>
      </c>
      <c r="G419" s="50">
        <v>2.4458495477280899</v>
      </c>
      <c r="H419" s="50">
        <v>6.7125061564169506E-3</v>
      </c>
      <c r="I419" s="50">
        <v>2.6969175814858102</v>
      </c>
      <c r="J419" s="50">
        <v>7.4015492432428099E-3</v>
      </c>
      <c r="K419" s="58" t="s">
        <v>323</v>
      </c>
      <c r="L419" s="59" t="s">
        <v>24</v>
      </c>
      <c r="M419" s="59" t="s">
        <v>101</v>
      </c>
      <c r="N419" s="59" t="s">
        <v>139</v>
      </c>
      <c r="O419" s="59" t="s">
        <v>324</v>
      </c>
      <c r="P419" s="59" t="s">
        <v>104</v>
      </c>
      <c r="Q419" s="59" t="s">
        <v>56</v>
      </c>
      <c r="R419" s="52"/>
      <c r="S419" s="52" t="s">
        <v>2562</v>
      </c>
      <c r="T419" s="52"/>
      <c r="U419" s="52"/>
      <c r="V419" s="52"/>
      <c r="W419" s="52"/>
      <c r="X419" s="52"/>
    </row>
    <row r="420" spans="1:24" x14ac:dyDescent="0.3">
      <c r="A420" s="57">
        <v>24031</v>
      </c>
      <c r="B420" s="57" t="s">
        <v>16</v>
      </c>
      <c r="C420" s="50">
        <v>4.4091496430000001</v>
      </c>
      <c r="D420" s="50">
        <v>4.40914964299649</v>
      </c>
      <c r="E420" s="50">
        <v>1.21006805797473E-2</v>
      </c>
      <c r="F420" s="50">
        <v>2.7444476961602034E-3</v>
      </c>
      <c r="G420" s="50">
        <v>4.2431783828964198</v>
      </c>
      <c r="H420" s="50">
        <v>1.1645181137336856E-2</v>
      </c>
      <c r="I420" s="50">
        <v>4.6787433809424597</v>
      </c>
      <c r="J420" s="50">
        <v>1.2840566492752335E-2</v>
      </c>
      <c r="K420" s="58" t="s">
        <v>323</v>
      </c>
      <c r="L420" s="59" t="s">
        <v>24</v>
      </c>
      <c r="M420" s="59" t="s">
        <v>101</v>
      </c>
      <c r="N420" s="59" t="s">
        <v>139</v>
      </c>
      <c r="O420" s="59" t="s">
        <v>324</v>
      </c>
      <c r="P420" s="59" t="s">
        <v>104</v>
      </c>
      <c r="Q420" s="59" t="s">
        <v>56</v>
      </c>
      <c r="R420" s="52"/>
      <c r="S420" s="52" t="s">
        <v>2563</v>
      </c>
      <c r="T420" s="52"/>
      <c r="U420" s="52"/>
      <c r="V420" s="52"/>
      <c r="W420" s="52"/>
      <c r="X420" s="52"/>
    </row>
    <row r="421" spans="1:24" x14ac:dyDescent="0.3">
      <c r="A421" s="57">
        <v>24033</v>
      </c>
      <c r="B421" s="57" t="s">
        <v>16</v>
      </c>
      <c r="C421" s="50">
        <v>5.1022910709999998</v>
      </c>
      <c r="D421" s="50">
        <v>5.1022910709959204</v>
      </c>
      <c r="E421" s="50">
        <v>1.4002970974933601E-2</v>
      </c>
      <c r="F421" s="50">
        <v>2.7444476961602173E-3</v>
      </c>
      <c r="G421" s="50">
        <v>4.9102282591120998</v>
      </c>
      <c r="H421" s="50">
        <v>1.3475864633340997E-2</v>
      </c>
      <c r="I421" s="50">
        <v>5.4142663572289704</v>
      </c>
      <c r="J421" s="50">
        <v>1.485917083049482E-2</v>
      </c>
      <c r="K421" s="58" t="s">
        <v>323</v>
      </c>
      <c r="L421" s="59" t="s">
        <v>24</v>
      </c>
      <c r="M421" s="59" t="s">
        <v>101</v>
      </c>
      <c r="N421" s="59" t="s">
        <v>139</v>
      </c>
      <c r="O421" s="59" t="s">
        <v>324</v>
      </c>
      <c r="P421" s="59" t="s">
        <v>104</v>
      </c>
      <c r="Q421" s="59" t="s">
        <v>56</v>
      </c>
      <c r="R421" s="52"/>
      <c r="S421" s="52" t="s">
        <v>2564</v>
      </c>
      <c r="T421" s="52"/>
      <c r="U421" s="52"/>
      <c r="V421" s="52"/>
      <c r="W421" s="52"/>
      <c r="X421" s="52"/>
    </row>
    <row r="422" spans="1:24" x14ac:dyDescent="0.3">
      <c r="A422" s="57">
        <v>24009</v>
      </c>
      <c r="B422" s="57" t="s">
        <v>16</v>
      </c>
      <c r="C422" s="50">
        <v>16.096970599999999</v>
      </c>
      <c r="D422" s="50">
        <v>16.096970599987099</v>
      </c>
      <c r="E422" s="50">
        <v>4.41772938782935E-2</v>
      </c>
      <c r="F422" s="50">
        <v>2.7444476961602268E-3</v>
      </c>
      <c r="G422" s="50">
        <v>18.588211743261201</v>
      </c>
      <c r="H422" s="50">
        <v>5.1014374894531679E-2</v>
      </c>
      <c r="I422" s="50">
        <v>20.068340219830802</v>
      </c>
      <c r="J422" s="50">
        <v>5.5076510082074266E-2</v>
      </c>
      <c r="K422" s="58" t="s">
        <v>146</v>
      </c>
      <c r="L422" s="59" t="s">
        <v>24</v>
      </c>
      <c r="M422" s="59" t="s">
        <v>101</v>
      </c>
      <c r="N422" s="59" t="s">
        <v>139</v>
      </c>
      <c r="O422" s="59" t="s">
        <v>147</v>
      </c>
      <c r="P422" s="59" t="s">
        <v>104</v>
      </c>
      <c r="Q422" s="59" t="s">
        <v>56</v>
      </c>
      <c r="R422" s="52"/>
      <c r="S422" s="52" t="s">
        <v>2565</v>
      </c>
      <c r="T422" s="52"/>
      <c r="U422" s="52"/>
      <c r="V422" s="52"/>
      <c r="W422" s="52"/>
      <c r="X422" s="52"/>
    </row>
    <row r="423" spans="1:24" x14ac:dyDescent="0.3">
      <c r="A423" s="57">
        <v>24017</v>
      </c>
      <c r="B423" s="57" t="s">
        <v>16</v>
      </c>
      <c r="C423" s="50">
        <v>28.439503370000001</v>
      </c>
      <c r="D423" s="50">
        <v>28.439503369977</v>
      </c>
      <c r="E423" s="50">
        <v>7.8050729503675198E-2</v>
      </c>
      <c r="F423" s="50">
        <v>2.7444476961602554E-3</v>
      </c>
      <c r="G423" s="50">
        <v>33.0626851230762</v>
      </c>
      <c r="H423" s="50">
        <v>9.0738810014898433E-2</v>
      </c>
      <c r="I423" s="50">
        <v>35.831208894376601</v>
      </c>
      <c r="J423" s="50">
        <v>9.8336878700808719E-2</v>
      </c>
      <c r="K423" s="58" t="s">
        <v>146</v>
      </c>
      <c r="L423" s="59" t="s">
        <v>24</v>
      </c>
      <c r="M423" s="59" t="s">
        <v>101</v>
      </c>
      <c r="N423" s="59" t="s">
        <v>139</v>
      </c>
      <c r="O423" s="59" t="s">
        <v>147</v>
      </c>
      <c r="P423" s="59" t="s">
        <v>104</v>
      </c>
      <c r="Q423" s="59" t="s">
        <v>56</v>
      </c>
      <c r="R423" s="52"/>
      <c r="S423" s="52" t="s">
        <v>2566</v>
      </c>
      <c r="T423" s="52"/>
      <c r="U423" s="52"/>
      <c r="V423" s="52"/>
      <c r="W423" s="52"/>
      <c r="X423" s="52"/>
    </row>
    <row r="424" spans="1:24" x14ac:dyDescent="0.3">
      <c r="A424" s="57">
        <v>24021</v>
      </c>
      <c r="B424" s="57" t="s">
        <v>16</v>
      </c>
      <c r="C424" s="50">
        <v>45.860068920000003</v>
      </c>
      <c r="D424" s="50">
        <v>45.860068919963403</v>
      </c>
      <c r="E424" s="50">
        <v>0.12586056049314301</v>
      </c>
      <c r="F424" s="50">
        <v>2.7444476961602316E-3</v>
      </c>
      <c r="G424" s="50">
        <v>52.690266890565702</v>
      </c>
      <c r="H424" s="50">
        <v>0.14460568157788076</v>
      </c>
      <c r="I424" s="50">
        <v>56.725153381688898</v>
      </c>
      <c r="J424" s="50">
        <v>0.15567921651271185</v>
      </c>
      <c r="K424" s="58" t="s">
        <v>146</v>
      </c>
      <c r="L424" s="59" t="s">
        <v>24</v>
      </c>
      <c r="M424" s="59" t="s">
        <v>101</v>
      </c>
      <c r="N424" s="59" t="s">
        <v>139</v>
      </c>
      <c r="O424" s="59" t="s">
        <v>147</v>
      </c>
      <c r="P424" s="59" t="s">
        <v>104</v>
      </c>
      <c r="Q424" s="59" t="s">
        <v>56</v>
      </c>
      <c r="R424" s="52"/>
      <c r="S424" s="52" t="s">
        <v>2567</v>
      </c>
      <c r="T424" s="52"/>
      <c r="U424" s="52"/>
      <c r="V424" s="52"/>
      <c r="W424" s="52"/>
      <c r="X424" s="52"/>
    </row>
    <row r="425" spans="1:24" x14ac:dyDescent="0.3">
      <c r="A425" s="57">
        <v>24031</v>
      </c>
      <c r="B425" s="57" t="s">
        <v>16</v>
      </c>
      <c r="C425" s="50">
        <v>181.91343610000001</v>
      </c>
      <c r="D425" s="50">
        <v>181.91343609985401</v>
      </c>
      <c r="E425" s="50">
        <v>0.49925191060483798</v>
      </c>
      <c r="F425" s="50">
        <v>2.7444476961602433E-3</v>
      </c>
      <c r="G425" s="50">
        <v>201.363652464392</v>
      </c>
      <c r="H425" s="50">
        <v>0.55263201209631252</v>
      </c>
      <c r="I425" s="50">
        <v>212.013787253902</v>
      </c>
      <c r="J425" s="50">
        <v>0.58186074998317927</v>
      </c>
      <c r="K425" s="58" t="s">
        <v>146</v>
      </c>
      <c r="L425" s="59" t="s">
        <v>24</v>
      </c>
      <c r="M425" s="59" t="s">
        <v>101</v>
      </c>
      <c r="N425" s="59" t="s">
        <v>139</v>
      </c>
      <c r="O425" s="59" t="s">
        <v>147</v>
      </c>
      <c r="P425" s="59" t="s">
        <v>104</v>
      </c>
      <c r="Q425" s="59" t="s">
        <v>56</v>
      </c>
      <c r="R425" s="52"/>
      <c r="S425" s="52" t="s">
        <v>2568</v>
      </c>
      <c r="T425" s="52"/>
      <c r="U425" s="52"/>
      <c r="V425" s="52"/>
      <c r="W425" s="52"/>
      <c r="X425" s="52"/>
    </row>
    <row r="426" spans="1:24" x14ac:dyDescent="0.3">
      <c r="A426" s="57">
        <v>24033</v>
      </c>
      <c r="B426" s="57" t="s">
        <v>16</v>
      </c>
      <c r="C426" s="50">
        <v>157.3190602</v>
      </c>
      <c r="D426" s="50">
        <v>157.319060199874</v>
      </c>
      <c r="E426" s="50">
        <v>0.43175393232763698</v>
      </c>
      <c r="F426" s="50">
        <v>2.7444476961602316E-3</v>
      </c>
      <c r="G426" s="50">
        <v>169.53016036738401</v>
      </c>
      <c r="H426" s="50">
        <v>0.46526665804994166</v>
      </c>
      <c r="I426" s="50">
        <v>175.69797274405599</v>
      </c>
      <c r="J426" s="50">
        <v>0.4821938965174476</v>
      </c>
      <c r="K426" s="58" t="s">
        <v>146</v>
      </c>
      <c r="L426" s="59" t="s">
        <v>24</v>
      </c>
      <c r="M426" s="59" t="s">
        <v>101</v>
      </c>
      <c r="N426" s="59" t="s">
        <v>139</v>
      </c>
      <c r="O426" s="59" t="s">
        <v>147</v>
      </c>
      <c r="P426" s="59" t="s">
        <v>104</v>
      </c>
      <c r="Q426" s="59" t="s">
        <v>56</v>
      </c>
      <c r="R426" s="52"/>
      <c r="S426" s="52" t="s">
        <v>2569</v>
      </c>
      <c r="T426" s="52"/>
      <c r="U426" s="52"/>
      <c r="V426" s="52"/>
      <c r="W426" s="52"/>
      <c r="X426" s="52"/>
    </row>
    <row r="427" spans="1:24" x14ac:dyDescent="0.3">
      <c r="A427" s="57">
        <v>24009</v>
      </c>
      <c r="B427" s="57" t="s">
        <v>16</v>
      </c>
      <c r="C427" s="50">
        <v>10.14842769</v>
      </c>
      <c r="D427" s="50">
        <v>10.1484276899918</v>
      </c>
      <c r="E427" s="50">
        <v>2.78518289934469E-2</v>
      </c>
      <c r="F427" s="50">
        <v>2.7444476961602515E-3</v>
      </c>
      <c r="G427" s="50">
        <v>11.719044996137001</v>
      </c>
      <c r="H427" s="50">
        <v>3.2162306040846515E-2</v>
      </c>
      <c r="I427" s="50">
        <v>12.6522005065519</v>
      </c>
      <c r="J427" s="50">
        <v>3.4723302531563929E-2</v>
      </c>
      <c r="K427" s="58" t="s">
        <v>148</v>
      </c>
      <c r="L427" s="59" t="s">
        <v>24</v>
      </c>
      <c r="M427" s="59" t="s">
        <v>101</v>
      </c>
      <c r="N427" s="59" t="s">
        <v>139</v>
      </c>
      <c r="O427" s="59" t="s">
        <v>149</v>
      </c>
      <c r="P427" s="59" t="s">
        <v>104</v>
      </c>
      <c r="Q427" s="59" t="s">
        <v>56</v>
      </c>
      <c r="R427" s="52"/>
      <c r="S427" s="52" t="s">
        <v>2570</v>
      </c>
      <c r="T427" s="52"/>
      <c r="U427" s="52"/>
      <c r="V427" s="52"/>
      <c r="W427" s="52"/>
      <c r="X427" s="52"/>
    </row>
    <row r="428" spans="1:24" x14ac:dyDescent="0.3">
      <c r="A428" s="57">
        <v>24017</v>
      </c>
      <c r="B428" s="57" t="s">
        <v>16</v>
      </c>
      <c r="C428" s="50">
        <v>17.908040769999999</v>
      </c>
      <c r="D428" s="50">
        <v>17.9080407699857</v>
      </c>
      <c r="E428" s="50">
        <v>4.9147681233930797E-2</v>
      </c>
      <c r="F428" s="50">
        <v>2.7444476961602342E-3</v>
      </c>
      <c r="G428" s="50">
        <v>20.819207193832298</v>
      </c>
      <c r="H428" s="50">
        <v>5.7137225218995627E-2</v>
      </c>
      <c r="I428" s="50">
        <v>22.562515996526098</v>
      </c>
      <c r="J428" s="50">
        <v>6.1921645046244478E-2</v>
      </c>
      <c r="K428" s="58" t="s">
        <v>148</v>
      </c>
      <c r="L428" s="59" t="s">
        <v>24</v>
      </c>
      <c r="M428" s="59" t="s">
        <v>101</v>
      </c>
      <c r="N428" s="59" t="s">
        <v>139</v>
      </c>
      <c r="O428" s="59" t="s">
        <v>149</v>
      </c>
      <c r="P428" s="59" t="s">
        <v>104</v>
      </c>
      <c r="Q428" s="59" t="s">
        <v>56</v>
      </c>
      <c r="R428" s="52"/>
      <c r="S428" s="52" t="s">
        <v>2571</v>
      </c>
      <c r="T428" s="52"/>
      <c r="U428" s="52"/>
      <c r="V428" s="52"/>
      <c r="W428" s="52"/>
      <c r="X428" s="52"/>
    </row>
    <row r="429" spans="1:24" x14ac:dyDescent="0.3">
      <c r="A429" s="57">
        <v>24021</v>
      </c>
      <c r="B429" s="57" t="s">
        <v>16</v>
      </c>
      <c r="C429" s="50">
        <v>28.912742309999999</v>
      </c>
      <c r="D429" s="50">
        <v>28.9127423099768</v>
      </c>
      <c r="E429" s="50">
        <v>7.9349509022290404E-2</v>
      </c>
      <c r="F429" s="50">
        <v>2.7444476961602359E-3</v>
      </c>
      <c r="G429" s="50">
        <v>33.2188796207341</v>
      </c>
      <c r="H429" s="50">
        <v>9.1167477644147912E-2</v>
      </c>
      <c r="I429" s="50">
        <v>35.762696848123198</v>
      </c>
      <c r="J429" s="50">
        <v>9.8148850973308638E-2</v>
      </c>
      <c r="K429" s="58" t="s">
        <v>148</v>
      </c>
      <c r="L429" s="59" t="s">
        <v>24</v>
      </c>
      <c r="M429" s="59" t="s">
        <v>101</v>
      </c>
      <c r="N429" s="59" t="s">
        <v>139</v>
      </c>
      <c r="O429" s="59" t="s">
        <v>149</v>
      </c>
      <c r="P429" s="59" t="s">
        <v>104</v>
      </c>
      <c r="Q429" s="59" t="s">
        <v>56</v>
      </c>
      <c r="R429" s="52"/>
      <c r="S429" s="52" t="s">
        <v>2572</v>
      </c>
      <c r="T429" s="52"/>
      <c r="U429" s="52"/>
      <c r="V429" s="52"/>
      <c r="W429" s="52"/>
      <c r="X429" s="52"/>
    </row>
    <row r="430" spans="1:24" x14ac:dyDescent="0.3">
      <c r="A430" s="57">
        <v>24031</v>
      </c>
      <c r="B430" s="57" t="s">
        <v>16</v>
      </c>
      <c r="C430" s="50">
        <v>114.6884192</v>
      </c>
      <c r="D430" s="50">
        <v>114.688419199908</v>
      </c>
      <c r="E430" s="50">
        <v>0.31475636784944699</v>
      </c>
      <c r="F430" s="50">
        <v>2.7444476961602368E-3</v>
      </c>
      <c r="G430" s="50">
        <v>126.9509250146</v>
      </c>
      <c r="H430" s="50">
        <v>0.34841017368172994</v>
      </c>
      <c r="I430" s="50">
        <v>133.665366506455</v>
      </c>
      <c r="J430" s="50">
        <v>0.36683760716505409</v>
      </c>
      <c r="K430" s="58" t="s">
        <v>148</v>
      </c>
      <c r="L430" s="59" t="s">
        <v>24</v>
      </c>
      <c r="M430" s="59" t="s">
        <v>101</v>
      </c>
      <c r="N430" s="59" t="s">
        <v>139</v>
      </c>
      <c r="O430" s="59" t="s">
        <v>149</v>
      </c>
      <c r="P430" s="59" t="s">
        <v>104</v>
      </c>
      <c r="Q430" s="59" t="s">
        <v>56</v>
      </c>
      <c r="R430" s="52"/>
      <c r="S430" s="52" t="s">
        <v>2573</v>
      </c>
      <c r="T430" s="52"/>
      <c r="U430" s="52"/>
      <c r="V430" s="52"/>
      <c r="W430" s="52"/>
      <c r="X430" s="52"/>
    </row>
    <row r="431" spans="1:24" x14ac:dyDescent="0.3">
      <c r="A431" s="57">
        <v>24033</v>
      </c>
      <c r="B431" s="57" t="s">
        <v>16</v>
      </c>
      <c r="C431" s="50">
        <v>99.182693080000007</v>
      </c>
      <c r="D431" s="50">
        <v>99.182693079920497</v>
      </c>
      <c r="E431" s="50">
        <v>0.272201713522155</v>
      </c>
      <c r="F431" s="50">
        <v>2.7444476961602298E-3</v>
      </c>
      <c r="G431" s="50">
        <v>106.881250384697</v>
      </c>
      <c r="H431" s="50">
        <v>0.29333000138100634</v>
      </c>
      <c r="I431" s="50">
        <v>110.769782652515</v>
      </c>
      <c r="J431" s="50">
        <v>0.30400187480486418</v>
      </c>
      <c r="K431" s="58" t="s">
        <v>148</v>
      </c>
      <c r="L431" s="59" t="s">
        <v>24</v>
      </c>
      <c r="M431" s="59" t="s">
        <v>101</v>
      </c>
      <c r="N431" s="59" t="s">
        <v>139</v>
      </c>
      <c r="O431" s="59" t="s">
        <v>149</v>
      </c>
      <c r="P431" s="59" t="s">
        <v>104</v>
      </c>
      <c r="Q431" s="59" t="s">
        <v>56</v>
      </c>
      <c r="R431" s="52"/>
      <c r="S431" s="52" t="s">
        <v>2574</v>
      </c>
      <c r="T431" s="52"/>
      <c r="U431" s="52"/>
      <c r="V431" s="52"/>
      <c r="W431" s="52"/>
      <c r="X431" s="52"/>
    </row>
    <row r="432" spans="1:24" x14ac:dyDescent="0.3">
      <c r="A432" s="57">
        <v>24009</v>
      </c>
      <c r="B432" s="57" t="s">
        <v>16</v>
      </c>
      <c r="C432" s="50">
        <v>4.864353565</v>
      </c>
      <c r="D432" s="50">
        <v>4.8643535649961196</v>
      </c>
      <c r="E432" s="50">
        <v>1.3302843956167701E-2</v>
      </c>
      <c r="F432" s="50">
        <v>2.734760904695527E-3</v>
      </c>
      <c r="G432" s="50">
        <v>4.6812473072992402</v>
      </c>
      <c r="H432" s="50">
        <v>1.2802092121213169E-2</v>
      </c>
      <c r="I432" s="50">
        <v>5.1617803630094601</v>
      </c>
      <c r="J432" s="50">
        <v>1.4116235135383357E-2</v>
      </c>
      <c r="K432" s="58" t="s">
        <v>100</v>
      </c>
      <c r="L432" s="59" t="s">
        <v>23</v>
      </c>
      <c r="M432" s="59" t="s">
        <v>101</v>
      </c>
      <c r="N432" s="59" t="s">
        <v>102</v>
      </c>
      <c r="O432" s="59" t="s">
        <v>103</v>
      </c>
      <c r="P432" s="59" t="s">
        <v>104</v>
      </c>
      <c r="Q432" s="59" t="s">
        <v>56</v>
      </c>
      <c r="R432" s="52"/>
      <c r="S432" s="52" t="s">
        <v>2575</v>
      </c>
      <c r="T432" s="52"/>
      <c r="U432" s="52"/>
      <c r="V432" s="52"/>
      <c r="W432" s="52"/>
      <c r="X432" s="52"/>
    </row>
    <row r="433" spans="1:24" x14ac:dyDescent="0.3">
      <c r="A433" s="57">
        <v>24017</v>
      </c>
      <c r="B433" s="57" t="s">
        <v>16</v>
      </c>
      <c r="C433" s="50">
        <v>10.36917332</v>
      </c>
      <c r="D433" s="50">
        <v>10.369173319991701</v>
      </c>
      <c r="E433" s="50">
        <v>2.8357209809525299E-2</v>
      </c>
      <c r="F433" s="50">
        <v>2.7347609046955343E-3</v>
      </c>
      <c r="G433" s="50">
        <v>9.9788520786048291</v>
      </c>
      <c r="H433" s="50">
        <v>2.7289774538308255E-2</v>
      </c>
      <c r="I433" s="50">
        <v>11.003187681283899</v>
      </c>
      <c r="J433" s="50">
        <v>3.0091087497802715E-2</v>
      </c>
      <c r="K433" s="58" t="s">
        <v>100</v>
      </c>
      <c r="L433" s="59" t="s">
        <v>23</v>
      </c>
      <c r="M433" s="59" t="s">
        <v>101</v>
      </c>
      <c r="N433" s="59" t="s">
        <v>102</v>
      </c>
      <c r="O433" s="59" t="s">
        <v>103</v>
      </c>
      <c r="P433" s="59" t="s">
        <v>104</v>
      </c>
      <c r="Q433" s="59" t="s">
        <v>56</v>
      </c>
      <c r="R433" s="52"/>
      <c r="S433" s="52" t="s">
        <v>2576</v>
      </c>
      <c r="T433" s="52"/>
      <c r="U433" s="52"/>
      <c r="V433" s="52"/>
      <c r="W433" s="52"/>
      <c r="X433" s="52"/>
    </row>
    <row r="434" spans="1:24" x14ac:dyDescent="0.3">
      <c r="A434" s="57">
        <v>24021</v>
      </c>
      <c r="B434" s="57" t="s">
        <v>16</v>
      </c>
      <c r="C434" s="50">
        <v>25.569766170000001</v>
      </c>
      <c r="D434" s="50">
        <v>25.569766169979498</v>
      </c>
      <c r="E434" s="50">
        <v>6.9927196863866406E-2</v>
      </c>
      <c r="F434" s="50">
        <v>2.7347609046955343E-3</v>
      </c>
      <c r="G434" s="50">
        <v>24.6072571477611</v>
      </c>
      <c r="H434" s="50">
        <v>6.7294964819486797E-2</v>
      </c>
      <c r="I434" s="50">
        <v>27.133207966771199</v>
      </c>
      <c r="J434" s="50">
        <v>7.4202836366499283E-2</v>
      </c>
      <c r="K434" s="58" t="s">
        <v>100</v>
      </c>
      <c r="L434" s="59" t="s">
        <v>23</v>
      </c>
      <c r="M434" s="59" t="s">
        <v>101</v>
      </c>
      <c r="N434" s="59" t="s">
        <v>102</v>
      </c>
      <c r="O434" s="59" t="s">
        <v>103</v>
      </c>
      <c r="P434" s="59" t="s">
        <v>104</v>
      </c>
      <c r="Q434" s="59" t="s">
        <v>56</v>
      </c>
      <c r="R434" s="52"/>
      <c r="S434" s="52" t="s">
        <v>2577</v>
      </c>
      <c r="T434" s="52"/>
      <c r="U434" s="52"/>
      <c r="V434" s="52"/>
      <c r="W434" s="52"/>
      <c r="X434" s="52"/>
    </row>
    <row r="435" spans="1:24" x14ac:dyDescent="0.3">
      <c r="A435" s="57">
        <v>24031</v>
      </c>
      <c r="B435" s="57" t="s">
        <v>16</v>
      </c>
      <c r="C435" s="50">
        <v>58.089074920000002</v>
      </c>
      <c r="D435" s="50">
        <v>58.089074919953198</v>
      </c>
      <c r="E435" s="50">
        <v>0.158859731081018</v>
      </c>
      <c r="F435" s="50">
        <v>2.7347609046955365E-3</v>
      </c>
      <c r="G435" s="50">
        <v>55.902458963785001</v>
      </c>
      <c r="H435" s="50">
        <v>0.15287985925050576</v>
      </c>
      <c r="I435" s="50">
        <v>61.640882436028598</v>
      </c>
      <c r="J435" s="50">
        <v>0.16857307541698477</v>
      </c>
      <c r="K435" s="58" t="s">
        <v>100</v>
      </c>
      <c r="L435" s="59" t="s">
        <v>23</v>
      </c>
      <c r="M435" s="59" t="s">
        <v>101</v>
      </c>
      <c r="N435" s="59" t="s">
        <v>102</v>
      </c>
      <c r="O435" s="59" t="s">
        <v>103</v>
      </c>
      <c r="P435" s="59" t="s">
        <v>104</v>
      </c>
      <c r="Q435" s="59" t="s">
        <v>56</v>
      </c>
      <c r="R435" s="52"/>
      <c r="S435" s="52" t="s">
        <v>2578</v>
      </c>
      <c r="T435" s="52"/>
      <c r="U435" s="52"/>
      <c r="V435" s="52"/>
      <c r="W435" s="52"/>
      <c r="X435" s="52"/>
    </row>
    <row r="436" spans="1:24" x14ac:dyDescent="0.3">
      <c r="A436" s="57">
        <v>24033</v>
      </c>
      <c r="B436" s="57" t="s">
        <v>16</v>
      </c>
      <c r="C436" s="50">
        <v>61.924225509999999</v>
      </c>
      <c r="D436" s="50">
        <v>61.924225509950602</v>
      </c>
      <c r="E436" s="50">
        <v>0.16934795097816099</v>
      </c>
      <c r="F436" s="50">
        <v>2.7347609046955053E-3</v>
      </c>
      <c r="G436" s="50">
        <v>59.593245032812099</v>
      </c>
      <c r="H436" s="50">
        <v>0.16297327669967415</v>
      </c>
      <c r="I436" s="50">
        <v>65.710530075765107</v>
      </c>
      <c r="J436" s="50">
        <v>0.17970258867802058</v>
      </c>
      <c r="K436" s="58" t="s">
        <v>100</v>
      </c>
      <c r="L436" s="59" t="s">
        <v>23</v>
      </c>
      <c r="M436" s="59" t="s">
        <v>101</v>
      </c>
      <c r="N436" s="59" t="s">
        <v>102</v>
      </c>
      <c r="O436" s="59" t="s">
        <v>103</v>
      </c>
      <c r="P436" s="59" t="s">
        <v>104</v>
      </c>
      <c r="Q436" s="59" t="s">
        <v>56</v>
      </c>
      <c r="R436" s="52"/>
      <c r="S436" s="52" t="s">
        <v>2579</v>
      </c>
      <c r="T436" s="52"/>
      <c r="U436" s="52"/>
      <c r="V436" s="52"/>
      <c r="W436" s="52"/>
      <c r="X436" s="52"/>
    </row>
    <row r="437" spans="1:24" x14ac:dyDescent="0.3">
      <c r="A437" s="57">
        <v>24009</v>
      </c>
      <c r="B437" s="57" t="s">
        <v>16</v>
      </c>
      <c r="C437" s="50">
        <v>0.20059376100000001</v>
      </c>
      <c r="D437" s="50">
        <v>0.200593760999839</v>
      </c>
      <c r="E437" s="50">
        <v>5.5251312345633904E-4</v>
      </c>
      <c r="F437" s="50">
        <v>2.75438837530337E-3</v>
      </c>
      <c r="G437" s="50">
        <v>0.23163857327571499</v>
      </c>
      <c r="H437" s="50">
        <v>6.380225935024872E-4</v>
      </c>
      <c r="I437" s="50">
        <v>0.25008331951127599</v>
      </c>
      <c r="J437" s="50">
        <v>6.8882658811913707E-4</v>
      </c>
      <c r="K437" s="58" t="s">
        <v>105</v>
      </c>
      <c r="L437" s="59" t="s">
        <v>106</v>
      </c>
      <c r="M437" s="59" t="s">
        <v>101</v>
      </c>
      <c r="N437" s="59" t="s">
        <v>107</v>
      </c>
      <c r="O437" s="59" t="s">
        <v>108</v>
      </c>
      <c r="P437" s="59" t="s">
        <v>104</v>
      </c>
      <c r="Q437" s="59" t="s">
        <v>56</v>
      </c>
      <c r="R437" s="52"/>
      <c r="S437" s="52" t="s">
        <v>2580</v>
      </c>
      <c r="T437" s="52"/>
      <c r="U437" s="52"/>
      <c r="V437" s="52"/>
      <c r="W437" s="52"/>
      <c r="X437" s="52"/>
    </row>
    <row r="438" spans="1:24" x14ac:dyDescent="0.3">
      <c r="A438" s="57">
        <v>24017</v>
      </c>
      <c r="B438" s="57" t="s">
        <v>16</v>
      </c>
      <c r="C438" s="50">
        <v>0.37502311900000002</v>
      </c>
      <c r="D438" s="50">
        <v>0.37502311899969998</v>
      </c>
      <c r="E438" s="50">
        <v>1.0329593194427799E-3</v>
      </c>
      <c r="F438" s="50">
        <v>2.7543883753033539E-3</v>
      </c>
      <c r="G438" s="50">
        <v>0.43598761680383502</v>
      </c>
      <c r="H438" s="50">
        <v>1.2008792235006964E-3</v>
      </c>
      <c r="I438" s="50">
        <v>0.47249530142233398</v>
      </c>
      <c r="J438" s="50">
        <v>1.3014355656231309E-3</v>
      </c>
      <c r="K438" s="58" t="s">
        <v>105</v>
      </c>
      <c r="L438" s="59" t="s">
        <v>106</v>
      </c>
      <c r="M438" s="59" t="s">
        <v>101</v>
      </c>
      <c r="N438" s="59" t="s">
        <v>107</v>
      </c>
      <c r="O438" s="59" t="s">
        <v>108</v>
      </c>
      <c r="P438" s="59" t="s">
        <v>104</v>
      </c>
      <c r="Q438" s="59" t="s">
        <v>56</v>
      </c>
      <c r="R438" s="52"/>
      <c r="S438" s="52" t="s">
        <v>2581</v>
      </c>
      <c r="T438" s="52"/>
      <c r="U438" s="52"/>
      <c r="V438" s="52"/>
      <c r="W438" s="52"/>
      <c r="X438" s="52"/>
    </row>
    <row r="439" spans="1:24" x14ac:dyDescent="0.3">
      <c r="A439" s="57">
        <v>24021</v>
      </c>
      <c r="B439" s="57" t="s">
        <v>16</v>
      </c>
      <c r="C439" s="50">
        <v>0.34885871600000001</v>
      </c>
      <c r="D439" s="50">
        <v>0.34885871599972001</v>
      </c>
      <c r="E439" s="50">
        <v>9.6089239197288804E-4</v>
      </c>
      <c r="F439" s="50">
        <v>2.7543883753033687E-3</v>
      </c>
      <c r="G439" s="50">
        <v>0.40081620647376998</v>
      </c>
      <c r="H439" s="50">
        <v>1.1040034997445468E-3</v>
      </c>
      <c r="I439" s="50">
        <v>0.43150969110316501</v>
      </c>
      <c r="J439" s="50">
        <v>1.188545277005305E-3</v>
      </c>
      <c r="K439" s="58" t="s">
        <v>105</v>
      </c>
      <c r="L439" s="59" t="s">
        <v>106</v>
      </c>
      <c r="M439" s="59" t="s">
        <v>101</v>
      </c>
      <c r="N439" s="59" t="s">
        <v>107</v>
      </c>
      <c r="O439" s="59" t="s">
        <v>108</v>
      </c>
      <c r="P439" s="59" t="s">
        <v>104</v>
      </c>
      <c r="Q439" s="59" t="s">
        <v>56</v>
      </c>
      <c r="R439" s="52"/>
      <c r="S439" s="52" t="s">
        <v>2582</v>
      </c>
      <c r="T439" s="52"/>
      <c r="U439" s="52"/>
      <c r="V439" s="52"/>
      <c r="W439" s="52"/>
      <c r="X439" s="52"/>
    </row>
    <row r="440" spans="1:24" x14ac:dyDescent="0.3">
      <c r="A440" s="57">
        <v>24031</v>
      </c>
      <c r="B440" s="57" t="s">
        <v>16</v>
      </c>
      <c r="C440" s="50">
        <v>5.3985886240000003</v>
      </c>
      <c r="D440" s="50">
        <v>5.3985886239956802</v>
      </c>
      <c r="E440" s="50">
        <v>1.48698097489787E-2</v>
      </c>
      <c r="F440" s="50">
        <v>2.7543883753033669E-3</v>
      </c>
      <c r="G440" s="50">
        <v>5.9758066627017996</v>
      </c>
      <c r="H440" s="50">
        <v>1.6459692404806246E-2</v>
      </c>
      <c r="I440" s="50">
        <v>6.2918674097876197</v>
      </c>
      <c r="J440" s="50">
        <v>1.7330246452469125E-2</v>
      </c>
      <c r="K440" s="58" t="s">
        <v>105</v>
      </c>
      <c r="L440" s="59" t="s">
        <v>106</v>
      </c>
      <c r="M440" s="59" t="s">
        <v>101</v>
      </c>
      <c r="N440" s="59" t="s">
        <v>107</v>
      </c>
      <c r="O440" s="59" t="s">
        <v>108</v>
      </c>
      <c r="P440" s="59" t="s">
        <v>104</v>
      </c>
      <c r="Q440" s="59" t="s">
        <v>56</v>
      </c>
      <c r="R440" s="52"/>
      <c r="S440" s="52" t="s">
        <v>2583</v>
      </c>
      <c r="T440" s="52"/>
      <c r="U440" s="52"/>
      <c r="V440" s="52"/>
      <c r="W440" s="52"/>
      <c r="X440" s="52"/>
    </row>
    <row r="441" spans="1:24" x14ac:dyDescent="0.3">
      <c r="A441" s="57">
        <v>24033</v>
      </c>
      <c r="B441" s="57" t="s">
        <v>16</v>
      </c>
      <c r="C441" s="50">
        <v>4.8316932110000002</v>
      </c>
      <c r="D441" s="50">
        <v>4.8316932109961304</v>
      </c>
      <c r="E441" s="50">
        <v>1.3308359613399901E-2</v>
      </c>
      <c r="F441" s="50">
        <v>2.7543883753033591E-3</v>
      </c>
      <c r="G441" s="50">
        <v>5.2067290757107401</v>
      </c>
      <c r="H441" s="50">
        <v>1.4341354039491666E-2</v>
      </c>
      <c r="I441" s="50">
        <v>5.3961592512355896</v>
      </c>
      <c r="J441" s="50">
        <v>1.4863118312888987E-2</v>
      </c>
      <c r="K441" s="58" t="s">
        <v>105</v>
      </c>
      <c r="L441" s="59" t="s">
        <v>106</v>
      </c>
      <c r="M441" s="59" t="s">
        <v>101</v>
      </c>
      <c r="N441" s="59" t="s">
        <v>107</v>
      </c>
      <c r="O441" s="59" t="s">
        <v>108</v>
      </c>
      <c r="P441" s="59" t="s">
        <v>104</v>
      </c>
      <c r="Q441" s="59" t="s">
        <v>56</v>
      </c>
      <c r="R441" s="52"/>
      <c r="S441" s="52" t="s">
        <v>2584</v>
      </c>
      <c r="T441" s="52"/>
      <c r="U441" s="52"/>
      <c r="V441" s="52"/>
      <c r="W441" s="52"/>
      <c r="X441" s="52"/>
    </row>
    <row r="442" spans="1:24" x14ac:dyDescent="0.3">
      <c r="A442" s="57">
        <v>24009</v>
      </c>
      <c r="B442" s="57" t="s">
        <v>16</v>
      </c>
      <c r="C442" s="50">
        <v>19.750436709999999</v>
      </c>
      <c r="D442" s="50">
        <v>19.750436709984101</v>
      </c>
      <c r="E442" s="50">
        <v>5.4012722165128202E-2</v>
      </c>
      <c r="F442" s="50">
        <v>2.7347609046955439E-3</v>
      </c>
      <c r="G442" s="50">
        <v>22.807105057852201</v>
      </c>
      <c r="H442" s="50">
        <v>6.2371979261498199E-2</v>
      </c>
      <c r="I442" s="50">
        <v>24.623172473615298</v>
      </c>
      <c r="J442" s="50">
        <v>6.7338489430418591E-2</v>
      </c>
      <c r="K442" s="58" t="s">
        <v>109</v>
      </c>
      <c r="L442" s="59" t="s">
        <v>26</v>
      </c>
      <c r="M442" s="59" t="s">
        <v>101</v>
      </c>
      <c r="N442" s="59" t="s">
        <v>110</v>
      </c>
      <c r="O442" s="59" t="s">
        <v>108</v>
      </c>
      <c r="P442" s="59" t="s">
        <v>104</v>
      </c>
      <c r="Q442" s="59" t="s">
        <v>56</v>
      </c>
      <c r="R442" s="52"/>
      <c r="S442" s="52" t="s">
        <v>2585</v>
      </c>
      <c r="T442" s="52"/>
      <c r="U442" s="52"/>
      <c r="V442" s="52"/>
      <c r="W442" s="52"/>
      <c r="X442" s="52"/>
    </row>
    <row r="443" spans="1:24" x14ac:dyDescent="0.3">
      <c r="A443" s="57">
        <v>24017</v>
      </c>
      <c r="B443" s="57" t="s">
        <v>16</v>
      </c>
      <c r="C443" s="50">
        <v>45.597461269999997</v>
      </c>
      <c r="D443" s="50">
        <v>45.597461269963397</v>
      </c>
      <c r="E443" s="50">
        <v>0.124698154434464</v>
      </c>
      <c r="F443" s="50">
        <v>2.7347609046955192E-3</v>
      </c>
      <c r="G443" s="50">
        <v>53.009874496330703</v>
      </c>
      <c r="H443" s="50">
        <v>0.14496933233538128</v>
      </c>
      <c r="I443" s="50">
        <v>57.448688135042303</v>
      </c>
      <c r="J443" s="50">
        <v>0.15710842633775904</v>
      </c>
      <c r="K443" s="58" t="s">
        <v>109</v>
      </c>
      <c r="L443" s="59" t="s">
        <v>26</v>
      </c>
      <c r="M443" s="59" t="s">
        <v>101</v>
      </c>
      <c r="N443" s="59" t="s">
        <v>110</v>
      </c>
      <c r="O443" s="59" t="s">
        <v>108</v>
      </c>
      <c r="P443" s="59" t="s">
        <v>104</v>
      </c>
      <c r="Q443" s="59" t="s">
        <v>56</v>
      </c>
      <c r="R443" s="52"/>
      <c r="S443" s="52" t="s">
        <v>2586</v>
      </c>
      <c r="T443" s="52"/>
      <c r="U443" s="52"/>
      <c r="V443" s="52"/>
      <c r="W443" s="52"/>
      <c r="X443" s="52"/>
    </row>
    <row r="444" spans="1:24" x14ac:dyDescent="0.3">
      <c r="A444" s="57">
        <v>24021</v>
      </c>
      <c r="B444" s="57" t="s">
        <v>16</v>
      </c>
      <c r="C444" s="50">
        <v>245.70882280000001</v>
      </c>
      <c r="D444" s="50">
        <v>245.70882279980199</v>
      </c>
      <c r="E444" s="50">
        <v>0.67195488253166502</v>
      </c>
      <c r="F444" s="50">
        <v>2.73476090469555E-3</v>
      </c>
      <c r="G444" s="50">
        <v>282.30361958860101</v>
      </c>
      <c r="H444" s="50">
        <v>0.7720329021049509</v>
      </c>
      <c r="I444" s="50">
        <v>303.92171204273501</v>
      </c>
      <c r="J444" s="50">
        <v>0.8311532161826104</v>
      </c>
      <c r="K444" s="58" t="s">
        <v>109</v>
      </c>
      <c r="L444" s="59" t="s">
        <v>26</v>
      </c>
      <c r="M444" s="59" t="s">
        <v>101</v>
      </c>
      <c r="N444" s="59" t="s">
        <v>110</v>
      </c>
      <c r="O444" s="59" t="s">
        <v>108</v>
      </c>
      <c r="P444" s="59" t="s">
        <v>104</v>
      </c>
      <c r="Q444" s="59" t="s">
        <v>56</v>
      </c>
      <c r="R444" s="52"/>
      <c r="S444" s="52" t="s">
        <v>2587</v>
      </c>
      <c r="T444" s="52"/>
      <c r="U444" s="52"/>
      <c r="V444" s="52"/>
      <c r="W444" s="52"/>
      <c r="X444" s="52"/>
    </row>
    <row r="445" spans="1:24" x14ac:dyDescent="0.3">
      <c r="A445" s="57">
        <v>24031</v>
      </c>
      <c r="B445" s="57" t="s">
        <v>16</v>
      </c>
      <c r="C445" s="50">
        <v>148.0299565</v>
      </c>
      <c r="D445" s="50">
        <v>148.029956499881</v>
      </c>
      <c r="E445" s="50">
        <v>0.40482653775965699</v>
      </c>
      <c r="F445" s="50">
        <v>2.7347609046955469E-3</v>
      </c>
      <c r="G445" s="50">
        <v>163.857345306805</v>
      </c>
      <c r="H445" s="50">
        <v>0.44811066189224869</v>
      </c>
      <c r="I445" s="50">
        <v>172.52376942263399</v>
      </c>
      <c r="J445" s="50">
        <v>0.47181125974772847</v>
      </c>
      <c r="K445" s="58" t="s">
        <v>109</v>
      </c>
      <c r="L445" s="59" t="s">
        <v>26</v>
      </c>
      <c r="M445" s="59" t="s">
        <v>101</v>
      </c>
      <c r="N445" s="59" t="s">
        <v>110</v>
      </c>
      <c r="O445" s="59" t="s">
        <v>108</v>
      </c>
      <c r="P445" s="59" t="s">
        <v>104</v>
      </c>
      <c r="Q445" s="59" t="s">
        <v>56</v>
      </c>
      <c r="R445" s="52"/>
      <c r="S445" s="52" t="s">
        <v>2588</v>
      </c>
      <c r="T445" s="52"/>
      <c r="U445" s="52"/>
      <c r="V445" s="52"/>
      <c r="W445" s="52"/>
      <c r="X445" s="52"/>
    </row>
    <row r="446" spans="1:24" x14ac:dyDescent="0.3">
      <c r="A446" s="57">
        <v>24033</v>
      </c>
      <c r="B446" s="57" t="s">
        <v>16</v>
      </c>
      <c r="C446" s="50">
        <v>751.46625949999998</v>
      </c>
      <c r="D446" s="50">
        <v>751.46625949940199</v>
      </c>
      <c r="E446" s="50">
        <v>2.0550805476767402</v>
      </c>
      <c r="F446" s="50">
        <v>2.7347609046955161E-3</v>
      </c>
      <c r="G446" s="50">
        <v>809.79504531589396</v>
      </c>
      <c r="H446" s="50">
        <v>2.2145958307460405</v>
      </c>
      <c r="I446" s="50">
        <v>839.25684663929098</v>
      </c>
      <c r="J446" s="50">
        <v>2.2951668131871736</v>
      </c>
      <c r="K446" s="58" t="s">
        <v>109</v>
      </c>
      <c r="L446" s="59" t="s">
        <v>26</v>
      </c>
      <c r="M446" s="59" t="s">
        <v>101</v>
      </c>
      <c r="N446" s="59" t="s">
        <v>110</v>
      </c>
      <c r="O446" s="59" t="s">
        <v>108</v>
      </c>
      <c r="P446" s="59" t="s">
        <v>104</v>
      </c>
      <c r="Q446" s="59" t="s">
        <v>56</v>
      </c>
      <c r="R446" s="52"/>
      <c r="S446" s="52" t="s">
        <v>2589</v>
      </c>
      <c r="T446" s="52"/>
      <c r="U446" s="52"/>
      <c r="V446" s="52"/>
      <c r="W446" s="52"/>
      <c r="X446" s="52"/>
    </row>
    <row r="447" spans="1:24" x14ac:dyDescent="0.3">
      <c r="A447" s="57">
        <v>24009</v>
      </c>
      <c r="B447" s="57" t="s">
        <v>16</v>
      </c>
      <c r="C447" s="50">
        <v>1.86144</v>
      </c>
      <c r="D447" s="50">
        <v>1.8614399999973801</v>
      </c>
      <c r="E447" s="50">
        <v>5.0692810457445298E-3</v>
      </c>
      <c r="F447" s="50">
        <v>2.7233115468409752E-3</v>
      </c>
      <c r="G447" s="50">
        <v>2.1495250085985802</v>
      </c>
      <c r="H447" s="50">
        <v>5.8538262761399602E-3</v>
      </c>
      <c r="I447" s="50">
        <v>2.3206858077259498</v>
      </c>
      <c r="J447" s="50">
        <v>6.3199504567700545E-3</v>
      </c>
      <c r="K447" s="58" t="s">
        <v>133</v>
      </c>
      <c r="L447" s="59" t="s">
        <v>112</v>
      </c>
      <c r="M447" s="59" t="s">
        <v>101</v>
      </c>
      <c r="N447" s="59" t="s">
        <v>121</v>
      </c>
      <c r="O447" s="59" t="s">
        <v>134</v>
      </c>
      <c r="P447" s="59" t="s">
        <v>135</v>
      </c>
      <c r="Q447" s="59" t="s">
        <v>56</v>
      </c>
      <c r="R447" s="52"/>
      <c r="S447" s="52" t="s">
        <v>2590</v>
      </c>
      <c r="T447" s="52"/>
      <c r="U447" s="52"/>
      <c r="V447" s="52"/>
      <c r="W447" s="52"/>
      <c r="X447" s="52"/>
    </row>
    <row r="448" spans="1:24" x14ac:dyDescent="0.3">
      <c r="A448" s="57">
        <v>24017</v>
      </c>
      <c r="B448" s="57" t="s">
        <v>16</v>
      </c>
      <c r="C448" s="50">
        <v>3.2887200000000001</v>
      </c>
      <c r="D448" s="50">
        <v>3.28871999999539</v>
      </c>
      <c r="E448" s="50">
        <v>8.9562091503142607E-3</v>
      </c>
      <c r="F448" s="50">
        <v>2.723311546840964E-3</v>
      </c>
      <c r="G448" s="50">
        <v>3.8233408088505301</v>
      </c>
      <c r="H448" s="50">
        <v>1.041214817225092E-2</v>
      </c>
      <c r="I448" s="50">
        <v>4.1434905448953403</v>
      </c>
      <c r="J448" s="50">
        <v>1.1284015645139837E-2</v>
      </c>
      <c r="K448" s="58" t="s">
        <v>133</v>
      </c>
      <c r="L448" s="59" t="s">
        <v>112</v>
      </c>
      <c r="M448" s="59" t="s">
        <v>101</v>
      </c>
      <c r="N448" s="59" t="s">
        <v>121</v>
      </c>
      <c r="O448" s="59" t="s">
        <v>134</v>
      </c>
      <c r="P448" s="59" t="s">
        <v>135</v>
      </c>
      <c r="Q448" s="59" t="s">
        <v>56</v>
      </c>
      <c r="R448" s="52"/>
      <c r="S448" s="52" t="s">
        <v>2591</v>
      </c>
      <c r="T448" s="52"/>
      <c r="U448" s="52"/>
      <c r="V448" s="52"/>
      <c r="W448" s="52"/>
      <c r="X448" s="52"/>
    </row>
    <row r="449" spans="1:24" x14ac:dyDescent="0.3">
      <c r="A449" s="57">
        <v>24021</v>
      </c>
      <c r="B449" s="57" t="s">
        <v>16</v>
      </c>
      <c r="C449" s="50">
        <v>5.3032199999999996</v>
      </c>
      <c r="D449" s="50">
        <v>5.30321999999257</v>
      </c>
      <c r="E449" s="50">
        <v>1.44423202614177E-2</v>
      </c>
      <c r="F449" s="50">
        <v>2.7233115468409635E-3</v>
      </c>
      <c r="G449" s="50">
        <v>6.0930583786699097</v>
      </c>
      <c r="H449" s="50">
        <v>1.6593296238207846E-2</v>
      </c>
      <c r="I449" s="50">
        <v>6.5596492766204104</v>
      </c>
      <c r="J449" s="50">
        <v>1.7863968618247336E-2</v>
      </c>
      <c r="K449" s="58" t="s">
        <v>133</v>
      </c>
      <c r="L449" s="59" t="s">
        <v>112</v>
      </c>
      <c r="M449" s="59" t="s">
        <v>101</v>
      </c>
      <c r="N449" s="59" t="s">
        <v>121</v>
      </c>
      <c r="O449" s="59" t="s">
        <v>134</v>
      </c>
      <c r="P449" s="59" t="s">
        <v>135</v>
      </c>
      <c r="Q449" s="59" t="s">
        <v>56</v>
      </c>
      <c r="R449" s="52"/>
      <c r="S449" s="52" t="s">
        <v>2592</v>
      </c>
      <c r="T449" s="52"/>
      <c r="U449" s="52"/>
      <c r="V449" s="52"/>
      <c r="W449" s="52"/>
      <c r="X449" s="52"/>
    </row>
    <row r="450" spans="1:24" x14ac:dyDescent="0.3">
      <c r="A450" s="57">
        <v>24031</v>
      </c>
      <c r="B450" s="57" t="s">
        <v>16</v>
      </c>
      <c r="C450" s="50">
        <v>21.03632</v>
      </c>
      <c r="D450" s="50">
        <v>21.036319999970601</v>
      </c>
      <c r="E450" s="50">
        <v>5.7288453158961097E-2</v>
      </c>
      <c r="F450" s="50">
        <v>2.7233115468409475E-3</v>
      </c>
      <c r="G450" s="50">
        <v>23.285527009017599</v>
      </c>
      <c r="H450" s="50">
        <v>6.3413744577934375E-2</v>
      </c>
      <c r="I450" s="50">
        <v>24.517099828917001</v>
      </c>
      <c r="J450" s="50">
        <v>6.6767701059141885E-2</v>
      </c>
      <c r="K450" s="58" t="s">
        <v>133</v>
      </c>
      <c r="L450" s="59" t="s">
        <v>112</v>
      </c>
      <c r="M450" s="59" t="s">
        <v>101</v>
      </c>
      <c r="N450" s="59" t="s">
        <v>121</v>
      </c>
      <c r="O450" s="59" t="s">
        <v>134</v>
      </c>
      <c r="P450" s="59" t="s">
        <v>135</v>
      </c>
      <c r="Q450" s="59" t="s">
        <v>56</v>
      </c>
      <c r="R450" s="52"/>
      <c r="S450" s="52" t="s">
        <v>2593</v>
      </c>
      <c r="T450" s="52"/>
      <c r="U450" s="52"/>
      <c r="V450" s="52"/>
      <c r="W450" s="52"/>
      <c r="X450" s="52"/>
    </row>
    <row r="451" spans="1:24" x14ac:dyDescent="0.3">
      <c r="A451" s="57">
        <v>24033</v>
      </c>
      <c r="B451" s="57" t="s">
        <v>16</v>
      </c>
      <c r="C451" s="50">
        <v>18.192240000000002</v>
      </c>
      <c r="D451" s="50">
        <v>18.1922399999746</v>
      </c>
      <c r="E451" s="50">
        <v>4.95431372548326E-2</v>
      </c>
      <c r="F451" s="50">
        <v>2.7233115468409484E-3</v>
      </c>
      <c r="G451" s="50">
        <v>19.604321057607802</v>
      </c>
      <c r="H451" s="50">
        <v>5.338867390416048E-2</v>
      </c>
      <c r="I451" s="50">
        <v>20.3175615440991</v>
      </c>
      <c r="J451" s="50">
        <v>5.5331049956696687E-2</v>
      </c>
      <c r="K451" s="58" t="s">
        <v>133</v>
      </c>
      <c r="L451" s="59" t="s">
        <v>112</v>
      </c>
      <c r="M451" s="59" t="s">
        <v>101</v>
      </c>
      <c r="N451" s="59" t="s">
        <v>121</v>
      </c>
      <c r="O451" s="59" t="s">
        <v>134</v>
      </c>
      <c r="P451" s="59" t="s">
        <v>135</v>
      </c>
      <c r="Q451" s="59" t="s">
        <v>56</v>
      </c>
      <c r="R451" s="52"/>
      <c r="S451" s="52" t="s">
        <v>2594</v>
      </c>
      <c r="T451" s="52"/>
      <c r="U451" s="52"/>
      <c r="V451" s="52"/>
      <c r="W451" s="52"/>
      <c r="X451" s="52"/>
    </row>
    <row r="452" spans="1:24" x14ac:dyDescent="0.3">
      <c r="A452" s="57">
        <v>24009</v>
      </c>
      <c r="B452" s="57" t="s">
        <v>16</v>
      </c>
      <c r="C452" s="50">
        <v>129.27778620000001</v>
      </c>
      <c r="D452" s="50">
        <v>129.27778619981899</v>
      </c>
      <c r="E452" s="50">
        <v>0.35206368790800402</v>
      </c>
      <c r="F452" s="50">
        <v>2.7233115468409605E-3</v>
      </c>
      <c r="G452" s="50">
        <v>149.28541048497999</v>
      </c>
      <c r="H452" s="50">
        <v>0.4065506821486386</v>
      </c>
      <c r="I452" s="50">
        <v>161.17259954044701</v>
      </c>
      <c r="J452" s="50">
        <v>0.43892320136287344</v>
      </c>
      <c r="K452" s="58" t="s">
        <v>131</v>
      </c>
      <c r="L452" s="59" t="s">
        <v>112</v>
      </c>
      <c r="M452" s="59" t="s">
        <v>101</v>
      </c>
      <c r="N452" s="59" t="s">
        <v>121</v>
      </c>
      <c r="O452" s="59" t="s">
        <v>132</v>
      </c>
      <c r="P452" s="59" t="s">
        <v>104</v>
      </c>
      <c r="Q452" s="59" t="s">
        <v>56</v>
      </c>
      <c r="R452" s="52"/>
      <c r="S452" s="52" t="s">
        <v>2595</v>
      </c>
      <c r="T452" s="52"/>
      <c r="U452" s="52"/>
      <c r="V452" s="52"/>
      <c r="W452" s="52"/>
      <c r="X452" s="52"/>
    </row>
    <row r="453" spans="1:24" x14ac:dyDescent="0.3">
      <c r="A453" s="57">
        <v>24017</v>
      </c>
      <c r="B453" s="57" t="s">
        <v>16</v>
      </c>
      <c r="C453" s="50">
        <v>228.4030285</v>
      </c>
      <c r="D453" s="50">
        <v>228.40302849968</v>
      </c>
      <c r="E453" s="50">
        <v>0.62201260484662302</v>
      </c>
      <c r="F453" s="50">
        <v>2.7233115468409583E-3</v>
      </c>
      <c r="G453" s="50">
        <v>265.53267524419903</v>
      </c>
      <c r="H453" s="50">
        <v>0.7231282005560975</v>
      </c>
      <c r="I453" s="50">
        <v>287.767213084486</v>
      </c>
      <c r="J453" s="50">
        <v>0.78367977419522328</v>
      </c>
      <c r="K453" s="58" t="s">
        <v>131</v>
      </c>
      <c r="L453" s="59" t="s">
        <v>112</v>
      </c>
      <c r="M453" s="59" t="s">
        <v>101</v>
      </c>
      <c r="N453" s="59" t="s">
        <v>121</v>
      </c>
      <c r="O453" s="59" t="s">
        <v>132</v>
      </c>
      <c r="P453" s="59" t="s">
        <v>104</v>
      </c>
      <c r="Q453" s="59" t="s">
        <v>56</v>
      </c>
      <c r="R453" s="52"/>
      <c r="S453" s="52" t="s">
        <v>2596</v>
      </c>
      <c r="T453" s="52"/>
      <c r="U453" s="52"/>
      <c r="V453" s="52"/>
      <c r="W453" s="52"/>
      <c r="X453" s="52"/>
    </row>
    <row r="454" spans="1:24" x14ac:dyDescent="0.3">
      <c r="A454" s="57">
        <v>24021</v>
      </c>
      <c r="B454" s="57" t="s">
        <v>16</v>
      </c>
      <c r="C454" s="50">
        <v>368.31093809999999</v>
      </c>
      <c r="D454" s="50">
        <v>368.31093809948197</v>
      </c>
      <c r="E454" s="50">
        <v>1.0030254305541499</v>
      </c>
      <c r="F454" s="50">
        <v>2.7233115468409726E-3</v>
      </c>
      <c r="G454" s="50">
        <v>423.16555740587398</v>
      </c>
      <c r="H454" s="50">
        <v>1.1524116487088132</v>
      </c>
      <c r="I454" s="50">
        <v>455.57049842907702</v>
      </c>
      <c r="J454" s="50">
        <v>1.2406603987720026</v>
      </c>
      <c r="K454" s="58" t="s">
        <v>131</v>
      </c>
      <c r="L454" s="59" t="s">
        <v>112</v>
      </c>
      <c r="M454" s="59" t="s">
        <v>101</v>
      </c>
      <c r="N454" s="59" t="s">
        <v>121</v>
      </c>
      <c r="O454" s="59" t="s">
        <v>132</v>
      </c>
      <c r="P454" s="59" t="s">
        <v>104</v>
      </c>
      <c r="Q454" s="59" t="s">
        <v>56</v>
      </c>
      <c r="R454" s="52"/>
      <c r="S454" s="52" t="s">
        <v>2597</v>
      </c>
      <c r="T454" s="52"/>
      <c r="U454" s="52"/>
      <c r="V454" s="52"/>
      <c r="W454" s="52"/>
      <c r="X454" s="52"/>
    </row>
    <row r="455" spans="1:24" x14ac:dyDescent="0.3">
      <c r="A455" s="57">
        <v>24031</v>
      </c>
      <c r="B455" s="57" t="s">
        <v>16</v>
      </c>
      <c r="C455" s="50">
        <v>1460.981935</v>
      </c>
      <c r="D455" s="50">
        <v>1460.98193499795</v>
      </c>
      <c r="E455" s="50">
        <v>3.9787089733059702</v>
      </c>
      <c r="F455" s="50">
        <v>2.7233115468409627E-3</v>
      </c>
      <c r="G455" s="50">
        <v>1617.19037869405</v>
      </c>
      <c r="H455" s="50">
        <v>4.4041132317376155</v>
      </c>
      <c r="I455" s="50">
        <v>1702.7236678582201</v>
      </c>
      <c r="J455" s="50">
        <v>4.6370470257576866</v>
      </c>
      <c r="K455" s="58" t="s">
        <v>131</v>
      </c>
      <c r="L455" s="59" t="s">
        <v>112</v>
      </c>
      <c r="M455" s="59" t="s">
        <v>101</v>
      </c>
      <c r="N455" s="59" t="s">
        <v>121</v>
      </c>
      <c r="O455" s="59" t="s">
        <v>132</v>
      </c>
      <c r="P455" s="59" t="s">
        <v>104</v>
      </c>
      <c r="Q455" s="59" t="s">
        <v>56</v>
      </c>
      <c r="R455" s="52"/>
      <c r="S455" s="52" t="s">
        <v>2598</v>
      </c>
      <c r="T455" s="52"/>
      <c r="U455" s="52"/>
      <c r="V455" s="52"/>
      <c r="W455" s="52"/>
      <c r="X455" s="52"/>
    </row>
    <row r="456" spans="1:24" x14ac:dyDescent="0.3">
      <c r="A456" s="57">
        <v>24033</v>
      </c>
      <c r="B456" s="57" t="s">
        <v>16</v>
      </c>
      <c r="C456" s="50">
        <v>1263.4590169999999</v>
      </c>
      <c r="D456" s="50">
        <v>1263.45901699822</v>
      </c>
      <c r="E456" s="50">
        <v>3.4407925299516</v>
      </c>
      <c r="F456" s="50">
        <v>2.7233115468409748E-3</v>
      </c>
      <c r="G456" s="50">
        <v>1361.52866345197</v>
      </c>
      <c r="H456" s="50">
        <v>3.7078667305337096</v>
      </c>
      <c r="I456" s="50">
        <v>1411.06352688533</v>
      </c>
      <c r="J456" s="50">
        <v>3.8427655960929696</v>
      </c>
      <c r="K456" s="58" t="s">
        <v>131</v>
      </c>
      <c r="L456" s="59" t="s">
        <v>112</v>
      </c>
      <c r="M456" s="59" t="s">
        <v>101</v>
      </c>
      <c r="N456" s="59" t="s">
        <v>121</v>
      </c>
      <c r="O456" s="59" t="s">
        <v>132</v>
      </c>
      <c r="P456" s="59" t="s">
        <v>104</v>
      </c>
      <c r="Q456" s="59" t="s">
        <v>56</v>
      </c>
      <c r="R456" s="52"/>
      <c r="S456" s="52" t="s">
        <v>2599</v>
      </c>
      <c r="T456" s="52"/>
      <c r="U456" s="52"/>
      <c r="V456" s="52"/>
      <c r="W456" s="52"/>
      <c r="X456" s="52"/>
    </row>
    <row r="457" spans="1:24" x14ac:dyDescent="0.3">
      <c r="A457" s="60">
        <v>24017</v>
      </c>
      <c r="B457" s="60" t="s">
        <v>14</v>
      </c>
      <c r="C457" s="61">
        <v>4.8099999999999997E-2</v>
      </c>
      <c r="D457" s="61" t="s">
        <v>2147</v>
      </c>
      <c r="E457" s="61" t="s">
        <v>2147</v>
      </c>
      <c r="F457" s="61" t="s">
        <v>2147</v>
      </c>
      <c r="G457" s="61">
        <v>4.0921184716099998E-2</v>
      </c>
      <c r="H457" s="61" t="s">
        <v>2148</v>
      </c>
      <c r="I457" s="61">
        <v>3.8743496032799897E-2</v>
      </c>
      <c r="J457" s="61" t="s">
        <v>2148</v>
      </c>
      <c r="K457" s="62" t="s">
        <v>2068</v>
      </c>
      <c r="L457" s="63" t="s">
        <v>26</v>
      </c>
      <c r="M457" s="63" t="s">
        <v>2528</v>
      </c>
      <c r="N457" s="63" t="s">
        <v>2600</v>
      </c>
      <c r="O457" s="63" t="s">
        <v>2601</v>
      </c>
      <c r="P457" s="63" t="s">
        <v>2602</v>
      </c>
      <c r="Q457" s="63" t="s">
        <v>56</v>
      </c>
      <c r="R457" s="53"/>
      <c r="S457" s="53" t="s">
        <v>2603</v>
      </c>
      <c r="T457" s="53"/>
      <c r="U457" s="53"/>
      <c r="V457" s="53"/>
      <c r="W457" s="53"/>
      <c r="X457" s="53"/>
    </row>
    <row r="458" spans="1:24" x14ac:dyDescent="0.3">
      <c r="A458" s="57">
        <v>24017</v>
      </c>
      <c r="B458" s="57" t="s">
        <v>16</v>
      </c>
      <c r="C458" s="50">
        <v>2.8222999999999998</v>
      </c>
      <c r="D458" s="50" t="s">
        <v>2147</v>
      </c>
      <c r="E458" s="50" t="s">
        <v>2147</v>
      </c>
      <c r="F458" s="50" t="s">
        <v>2147</v>
      </c>
      <c r="G458" s="50">
        <v>2.4010781626663</v>
      </c>
      <c r="H458" s="50" t="s">
        <v>2148</v>
      </c>
      <c r="I458" s="50">
        <v>2.2733008077624</v>
      </c>
      <c r="J458" s="50" t="s">
        <v>2148</v>
      </c>
      <c r="K458" s="58" t="s">
        <v>2068</v>
      </c>
      <c r="L458" s="59" t="s">
        <v>26</v>
      </c>
      <c r="M458" s="59" t="s">
        <v>2528</v>
      </c>
      <c r="N458" s="59" t="s">
        <v>2600</v>
      </c>
      <c r="O458" s="59" t="s">
        <v>2601</v>
      </c>
      <c r="P458" s="59" t="s">
        <v>2602</v>
      </c>
      <c r="Q458" s="59" t="s">
        <v>56</v>
      </c>
      <c r="R458" s="52"/>
      <c r="S458" s="52" t="s">
        <v>2604</v>
      </c>
      <c r="T458" s="52"/>
      <c r="U458" s="52"/>
      <c r="V458" s="52"/>
      <c r="W458" s="52"/>
      <c r="X458" s="52"/>
    </row>
    <row r="459" spans="1:24" x14ac:dyDescent="0.3">
      <c r="A459" s="57">
        <v>24033</v>
      </c>
      <c r="B459" s="57" t="s">
        <v>16</v>
      </c>
      <c r="C459" s="50">
        <v>0.24138000000000001</v>
      </c>
      <c r="D459" s="50" t="s">
        <v>2147</v>
      </c>
      <c r="E459" s="50" t="s">
        <v>2147</v>
      </c>
      <c r="F459" s="50" t="s">
        <v>2147</v>
      </c>
      <c r="G459" s="50">
        <v>0.20535458558778</v>
      </c>
      <c r="H459" s="50" t="s">
        <v>2148</v>
      </c>
      <c r="I459" s="50">
        <v>0.19442630088144</v>
      </c>
      <c r="J459" s="50" t="s">
        <v>2148</v>
      </c>
      <c r="K459" s="58" t="s">
        <v>2068</v>
      </c>
      <c r="L459" s="59" t="s">
        <v>26</v>
      </c>
      <c r="M459" s="59" t="s">
        <v>2528</v>
      </c>
      <c r="N459" s="59" t="s">
        <v>2600</v>
      </c>
      <c r="O459" s="59" t="s">
        <v>2601</v>
      </c>
      <c r="P459" s="59" t="s">
        <v>2602</v>
      </c>
      <c r="Q459" s="59" t="s">
        <v>56</v>
      </c>
      <c r="R459" s="52"/>
      <c r="S459" s="52" t="s">
        <v>2605</v>
      </c>
      <c r="T459" s="52"/>
      <c r="U459" s="52"/>
      <c r="V459" s="52"/>
      <c r="W459" s="52"/>
      <c r="X459" s="52"/>
    </row>
    <row r="460" spans="1:24" x14ac:dyDescent="0.3">
      <c r="A460" s="57">
        <v>24017</v>
      </c>
      <c r="B460" s="57" t="s">
        <v>16</v>
      </c>
      <c r="C460" s="50">
        <v>0.16900000000000001</v>
      </c>
      <c r="D460" s="50" t="s">
        <v>2147</v>
      </c>
      <c r="E460" s="50" t="s">
        <v>2147</v>
      </c>
      <c r="F460" s="50" t="s">
        <v>2147</v>
      </c>
      <c r="G460" s="50">
        <v>0.14377713548900001</v>
      </c>
      <c r="H460" s="50" t="s">
        <v>2148</v>
      </c>
      <c r="I460" s="50">
        <v>0.13612579687199999</v>
      </c>
      <c r="J460" s="50" t="s">
        <v>2148</v>
      </c>
      <c r="K460" s="58" t="s">
        <v>2069</v>
      </c>
      <c r="L460" s="59" t="s">
        <v>26</v>
      </c>
      <c r="M460" s="59" t="s">
        <v>2528</v>
      </c>
      <c r="N460" s="59" t="s">
        <v>2600</v>
      </c>
      <c r="O460" s="59" t="s">
        <v>2606</v>
      </c>
      <c r="P460" s="59" t="s">
        <v>2602</v>
      </c>
      <c r="Q460" s="59" t="s">
        <v>56</v>
      </c>
      <c r="R460" s="52"/>
      <c r="S460" s="52" t="s">
        <v>2607</v>
      </c>
      <c r="T460" s="52"/>
      <c r="U460" s="52"/>
      <c r="V460" s="52"/>
      <c r="W460" s="52"/>
      <c r="X460" s="52"/>
    </row>
    <row r="461" spans="1:24" x14ac:dyDescent="0.3">
      <c r="A461" s="57">
        <v>24009</v>
      </c>
      <c r="B461" s="57" t="s">
        <v>16</v>
      </c>
      <c r="C461" s="50">
        <v>80.334236779999998</v>
      </c>
      <c r="D461" s="50">
        <v>80.334236779887405</v>
      </c>
      <c r="E461" s="50">
        <v>0.21877515462932301</v>
      </c>
      <c r="F461" s="50">
        <v>2.7233115468409588E-3</v>
      </c>
      <c r="G461" s="50">
        <v>92.767132437945804</v>
      </c>
      <c r="H461" s="50">
        <v>0.2526338029355823</v>
      </c>
      <c r="I461" s="50">
        <v>100.15392554680299</v>
      </c>
      <c r="J461" s="50">
        <v>0.2727503419030583</v>
      </c>
      <c r="K461" s="58" t="s">
        <v>129</v>
      </c>
      <c r="L461" s="59" t="s">
        <v>112</v>
      </c>
      <c r="M461" s="59" t="s">
        <v>101</v>
      </c>
      <c r="N461" s="59" t="s">
        <v>121</v>
      </c>
      <c r="O461" s="59" t="s">
        <v>130</v>
      </c>
      <c r="P461" s="59" t="s">
        <v>104</v>
      </c>
      <c r="Q461" s="59" t="s">
        <v>56</v>
      </c>
      <c r="R461" s="52"/>
      <c r="S461" s="52" t="s">
        <v>2608</v>
      </c>
      <c r="T461" s="52"/>
      <c r="U461" s="52"/>
      <c r="V461" s="52"/>
      <c r="W461" s="52"/>
      <c r="X461" s="52"/>
    </row>
    <row r="462" spans="1:24" x14ac:dyDescent="0.3">
      <c r="A462" s="57">
        <v>24017</v>
      </c>
      <c r="B462" s="57" t="s">
        <v>16</v>
      </c>
      <c r="C462" s="50">
        <v>141.9313966</v>
      </c>
      <c r="D462" s="50">
        <v>141.93139659980099</v>
      </c>
      <c r="E462" s="50">
        <v>0.38652341121950301</v>
      </c>
      <c r="F462" s="50">
        <v>2.7233115468409683E-3</v>
      </c>
      <c r="G462" s="50">
        <v>165.004044332728</v>
      </c>
      <c r="H462" s="50">
        <v>0.44935741920677719</v>
      </c>
      <c r="I462" s="50">
        <v>178.82075696194599</v>
      </c>
      <c r="J462" s="50">
        <v>0.48698463224930999</v>
      </c>
      <c r="K462" s="58" t="s">
        <v>129</v>
      </c>
      <c r="L462" s="59" t="s">
        <v>112</v>
      </c>
      <c r="M462" s="59" t="s">
        <v>101</v>
      </c>
      <c r="N462" s="59" t="s">
        <v>121</v>
      </c>
      <c r="O462" s="59" t="s">
        <v>130</v>
      </c>
      <c r="P462" s="59" t="s">
        <v>104</v>
      </c>
      <c r="Q462" s="59" t="s">
        <v>56</v>
      </c>
      <c r="R462" s="52"/>
      <c r="S462" s="52" t="s">
        <v>2609</v>
      </c>
      <c r="T462" s="52"/>
      <c r="U462" s="52"/>
      <c r="V462" s="52"/>
      <c r="W462" s="52"/>
      <c r="X462" s="52"/>
    </row>
    <row r="463" spans="1:24" x14ac:dyDescent="0.3">
      <c r="A463" s="57">
        <v>24021</v>
      </c>
      <c r="B463" s="57" t="s">
        <v>16</v>
      </c>
      <c r="C463" s="50">
        <v>228.87127129999999</v>
      </c>
      <c r="D463" s="50">
        <v>228.871271299678</v>
      </c>
      <c r="E463" s="50">
        <v>0.62328777587058504</v>
      </c>
      <c r="F463" s="50">
        <v>2.7233115468409683E-3</v>
      </c>
      <c r="G463" s="50">
        <v>262.95835685325102</v>
      </c>
      <c r="H463" s="50">
        <v>0.71611752955678631</v>
      </c>
      <c r="I463" s="50">
        <v>283.09503833939402</v>
      </c>
      <c r="J463" s="50">
        <v>0.77095598676305832</v>
      </c>
      <c r="K463" s="58" t="s">
        <v>129</v>
      </c>
      <c r="L463" s="59" t="s">
        <v>112</v>
      </c>
      <c r="M463" s="59" t="s">
        <v>101</v>
      </c>
      <c r="N463" s="59" t="s">
        <v>121</v>
      </c>
      <c r="O463" s="59" t="s">
        <v>130</v>
      </c>
      <c r="P463" s="59" t="s">
        <v>104</v>
      </c>
      <c r="Q463" s="59" t="s">
        <v>56</v>
      </c>
      <c r="R463" s="52"/>
      <c r="S463" s="52" t="s">
        <v>2610</v>
      </c>
      <c r="T463" s="52"/>
      <c r="U463" s="52"/>
      <c r="V463" s="52"/>
      <c r="W463" s="52"/>
      <c r="X463" s="52"/>
    </row>
    <row r="464" spans="1:24" x14ac:dyDescent="0.3">
      <c r="A464" s="57">
        <v>24031</v>
      </c>
      <c r="B464" s="57" t="s">
        <v>16</v>
      </c>
      <c r="C464" s="50">
        <v>907.86533059999999</v>
      </c>
      <c r="D464" s="50">
        <v>907.86533059872602</v>
      </c>
      <c r="E464" s="50">
        <v>2.4724001377960998</v>
      </c>
      <c r="F464" s="50">
        <v>2.723311546840964E-3</v>
      </c>
      <c r="G464" s="50">
        <v>1004.93445033338</v>
      </c>
      <c r="H464" s="50">
        <v>2.7367495924111709</v>
      </c>
      <c r="I464" s="50">
        <v>1058.0854893599701</v>
      </c>
      <c r="J464" s="50">
        <v>2.8814964307188786</v>
      </c>
      <c r="K464" s="58" t="s">
        <v>129</v>
      </c>
      <c r="L464" s="59" t="s">
        <v>112</v>
      </c>
      <c r="M464" s="59" t="s">
        <v>101</v>
      </c>
      <c r="N464" s="59" t="s">
        <v>121</v>
      </c>
      <c r="O464" s="59" t="s">
        <v>130</v>
      </c>
      <c r="P464" s="59" t="s">
        <v>104</v>
      </c>
      <c r="Q464" s="59" t="s">
        <v>56</v>
      </c>
      <c r="R464" s="52"/>
      <c r="S464" s="52" t="s">
        <v>2611</v>
      </c>
      <c r="T464" s="52"/>
      <c r="U464" s="52"/>
      <c r="V464" s="52"/>
      <c r="W464" s="52"/>
      <c r="X464" s="52"/>
    </row>
    <row r="465" spans="1:24" x14ac:dyDescent="0.3">
      <c r="A465" s="57">
        <v>24033</v>
      </c>
      <c r="B465" s="57" t="s">
        <v>16</v>
      </c>
      <c r="C465" s="50">
        <v>785.12315799999999</v>
      </c>
      <c r="D465" s="50">
        <v>785.12315799889905</v>
      </c>
      <c r="E465" s="50">
        <v>2.13813496187064</v>
      </c>
      <c r="F465" s="50">
        <v>2.7233115468409583E-3</v>
      </c>
      <c r="G465" s="50">
        <v>846.06439114671605</v>
      </c>
      <c r="H465" s="50">
        <v>2.3040969257808168</v>
      </c>
      <c r="I465" s="50">
        <v>876.84573655374004</v>
      </c>
      <c r="J465" s="50">
        <v>2.3879241191550653</v>
      </c>
      <c r="K465" s="58" t="s">
        <v>129</v>
      </c>
      <c r="L465" s="59" t="s">
        <v>112</v>
      </c>
      <c r="M465" s="59" t="s">
        <v>101</v>
      </c>
      <c r="N465" s="59" t="s">
        <v>121</v>
      </c>
      <c r="O465" s="59" t="s">
        <v>130</v>
      </c>
      <c r="P465" s="59" t="s">
        <v>104</v>
      </c>
      <c r="Q465" s="59" t="s">
        <v>56</v>
      </c>
      <c r="R465" s="52"/>
      <c r="S465" s="52" t="s">
        <v>2612</v>
      </c>
      <c r="T465" s="52"/>
      <c r="U465" s="52"/>
      <c r="V465" s="52"/>
      <c r="W465" s="52"/>
      <c r="X465" s="52"/>
    </row>
    <row r="466" spans="1:24" x14ac:dyDescent="0.3">
      <c r="A466" s="57">
        <v>24009</v>
      </c>
      <c r="B466" s="57" t="s">
        <v>16</v>
      </c>
      <c r="C466" s="50">
        <v>3.322949763</v>
      </c>
      <c r="D466" s="50">
        <v>3.32294976299533</v>
      </c>
      <c r="E466" s="50">
        <v>9.0494274591376399E-3</v>
      </c>
      <c r="F466" s="50">
        <v>2.7233115468409679E-3</v>
      </c>
      <c r="G466" s="50">
        <v>3.8372247388501499</v>
      </c>
      <c r="H466" s="50">
        <v>1.0449958439134431E-2</v>
      </c>
      <c r="I466" s="50">
        <v>4.1427724529291297</v>
      </c>
      <c r="J466" s="50">
        <v>1.1282060056996579E-2</v>
      </c>
      <c r="K466" s="58" t="s">
        <v>123</v>
      </c>
      <c r="L466" s="59" t="s">
        <v>112</v>
      </c>
      <c r="M466" s="59" t="s">
        <v>101</v>
      </c>
      <c r="N466" s="59" t="s">
        <v>121</v>
      </c>
      <c r="O466" s="59" t="s">
        <v>124</v>
      </c>
      <c r="P466" s="59" t="s">
        <v>104</v>
      </c>
      <c r="Q466" s="59" t="s">
        <v>56</v>
      </c>
      <c r="R466" s="52"/>
      <c r="S466" s="52" t="s">
        <v>2613</v>
      </c>
      <c r="T466" s="52"/>
      <c r="U466" s="52"/>
      <c r="V466" s="52"/>
      <c r="W466" s="52"/>
      <c r="X466" s="52"/>
    </row>
    <row r="467" spans="1:24" x14ac:dyDescent="0.3">
      <c r="A467" s="57">
        <v>24017</v>
      </c>
      <c r="B467" s="57" t="s">
        <v>16</v>
      </c>
      <c r="C467" s="50">
        <v>5.8708587679999997</v>
      </c>
      <c r="D467" s="50">
        <v>5.8708587679917903</v>
      </c>
      <c r="E467" s="50">
        <v>1.5988177472744499E-2</v>
      </c>
      <c r="F467" s="50">
        <v>2.723311546840954E-3</v>
      </c>
      <c r="G467" s="50">
        <v>6.8252371471856401</v>
      </c>
      <c r="H467" s="50">
        <v>1.8587247132858465E-2</v>
      </c>
      <c r="I467" s="50">
        <v>7.3967524737964601</v>
      </c>
      <c r="J467" s="50">
        <v>2.014366142101429E-2</v>
      </c>
      <c r="K467" s="58" t="s">
        <v>123</v>
      </c>
      <c r="L467" s="59" t="s">
        <v>112</v>
      </c>
      <c r="M467" s="59" t="s">
        <v>101</v>
      </c>
      <c r="N467" s="59" t="s">
        <v>121</v>
      </c>
      <c r="O467" s="59" t="s">
        <v>124</v>
      </c>
      <c r="P467" s="59" t="s">
        <v>104</v>
      </c>
      <c r="Q467" s="59" t="s">
        <v>56</v>
      </c>
      <c r="R467" s="52"/>
      <c r="S467" s="52" t="s">
        <v>2614</v>
      </c>
      <c r="T467" s="52"/>
      <c r="U467" s="52"/>
      <c r="V467" s="52"/>
      <c r="W467" s="52"/>
      <c r="X467" s="52"/>
    </row>
    <row r="468" spans="1:24" x14ac:dyDescent="0.3">
      <c r="A468" s="57">
        <v>24021</v>
      </c>
      <c r="B468" s="57" t="s">
        <v>16</v>
      </c>
      <c r="C468" s="50">
        <v>9.4670436020000004</v>
      </c>
      <c r="D468" s="50">
        <v>9.4670436019866795</v>
      </c>
      <c r="E468" s="50">
        <v>2.5781709155737301E-2</v>
      </c>
      <c r="F468" s="50">
        <v>2.7233115468409752E-3</v>
      </c>
      <c r="G468" s="50">
        <v>10.877023646086601</v>
      </c>
      <c r="H468" s="50">
        <v>2.9621524090649963E-2</v>
      </c>
      <c r="I468" s="50">
        <v>11.7099584244277</v>
      </c>
      <c r="J468" s="50">
        <v>3.1889864990271709E-2</v>
      </c>
      <c r="K468" s="58" t="s">
        <v>123</v>
      </c>
      <c r="L468" s="59" t="s">
        <v>112</v>
      </c>
      <c r="M468" s="59" t="s">
        <v>101</v>
      </c>
      <c r="N468" s="59" t="s">
        <v>121</v>
      </c>
      <c r="O468" s="59" t="s">
        <v>124</v>
      </c>
      <c r="P468" s="59" t="s">
        <v>104</v>
      </c>
      <c r="Q468" s="59" t="s">
        <v>56</v>
      </c>
      <c r="R468" s="52"/>
      <c r="S468" s="52" t="s">
        <v>2615</v>
      </c>
      <c r="T468" s="52"/>
      <c r="U468" s="52"/>
      <c r="V468" s="52"/>
      <c r="W468" s="52"/>
      <c r="X468" s="52"/>
    </row>
    <row r="469" spans="1:24" x14ac:dyDescent="0.3">
      <c r="A469" s="57">
        <v>24031</v>
      </c>
      <c r="B469" s="57" t="s">
        <v>16</v>
      </c>
      <c r="C469" s="50">
        <v>37.552988310000003</v>
      </c>
      <c r="D469" s="50">
        <v>37.552988309947203</v>
      </c>
      <c r="E469" s="50">
        <v>0.10226848668286299</v>
      </c>
      <c r="F469" s="50">
        <v>2.7233115468409648E-3</v>
      </c>
      <c r="G469" s="50">
        <v>41.568160379849097</v>
      </c>
      <c r="H469" s="50">
        <v>0.11320305114338015</v>
      </c>
      <c r="I469" s="50">
        <v>43.7667026965944</v>
      </c>
      <c r="J469" s="50">
        <v>0.11919036682079112</v>
      </c>
      <c r="K469" s="58" t="s">
        <v>123</v>
      </c>
      <c r="L469" s="59" t="s">
        <v>112</v>
      </c>
      <c r="M469" s="59" t="s">
        <v>101</v>
      </c>
      <c r="N469" s="59" t="s">
        <v>121</v>
      </c>
      <c r="O469" s="59" t="s">
        <v>124</v>
      </c>
      <c r="P469" s="59" t="s">
        <v>104</v>
      </c>
      <c r="Q469" s="59" t="s">
        <v>56</v>
      </c>
      <c r="R469" s="52"/>
      <c r="S469" s="52" t="s">
        <v>2616</v>
      </c>
      <c r="T469" s="52"/>
      <c r="U469" s="52"/>
      <c r="V469" s="52"/>
      <c r="W469" s="52"/>
      <c r="X469" s="52"/>
    </row>
    <row r="470" spans="1:24" x14ac:dyDescent="0.3">
      <c r="A470" s="57">
        <v>24033</v>
      </c>
      <c r="B470" s="57" t="s">
        <v>16</v>
      </c>
      <c r="C470" s="50">
        <v>32.47587867</v>
      </c>
      <c r="D470" s="50">
        <v>32.475878669954497</v>
      </c>
      <c r="E470" s="50">
        <v>8.8441935375693295E-2</v>
      </c>
      <c r="F470" s="50">
        <v>2.7233115468409653E-3</v>
      </c>
      <c r="G470" s="50">
        <v>34.996655281295602</v>
      </c>
      <c r="H470" s="50">
        <v>9.5306795428365162E-2</v>
      </c>
      <c r="I470" s="50">
        <v>36.269896591976497</v>
      </c>
      <c r="J470" s="50">
        <v>9.8774228191657376E-2</v>
      </c>
      <c r="K470" s="58" t="s">
        <v>123</v>
      </c>
      <c r="L470" s="59" t="s">
        <v>112</v>
      </c>
      <c r="M470" s="59" t="s">
        <v>101</v>
      </c>
      <c r="N470" s="59" t="s">
        <v>121</v>
      </c>
      <c r="O470" s="59" t="s">
        <v>124</v>
      </c>
      <c r="P470" s="59" t="s">
        <v>104</v>
      </c>
      <c r="Q470" s="59" t="s">
        <v>56</v>
      </c>
      <c r="R470" s="52"/>
      <c r="S470" s="52" t="s">
        <v>2617</v>
      </c>
      <c r="T470" s="52"/>
      <c r="U470" s="52"/>
      <c r="V470" s="52"/>
      <c r="W470" s="52"/>
      <c r="X470" s="52"/>
    </row>
    <row r="471" spans="1:24" x14ac:dyDescent="0.3">
      <c r="A471" s="57">
        <v>24009</v>
      </c>
      <c r="B471" s="57" t="s">
        <v>16</v>
      </c>
      <c r="C471" s="50">
        <v>61.634506819999999</v>
      </c>
      <c r="D471" s="50">
        <v>61.634506819913497</v>
      </c>
      <c r="E471" s="50">
        <v>0.16784996410651801</v>
      </c>
      <c r="F471" s="50">
        <v>2.7233115468409549E-3</v>
      </c>
      <c r="G471" s="50">
        <v>71.173346335218795</v>
      </c>
      <c r="H471" s="50">
        <v>0.1938271959020117</v>
      </c>
      <c r="I471" s="50">
        <v>76.840685299210307</v>
      </c>
      <c r="J471" s="50">
        <v>0.20926112554251144</v>
      </c>
      <c r="K471" s="58" t="s">
        <v>125</v>
      </c>
      <c r="L471" s="59" t="s">
        <v>112</v>
      </c>
      <c r="M471" s="59" t="s">
        <v>101</v>
      </c>
      <c r="N471" s="59" t="s">
        <v>121</v>
      </c>
      <c r="O471" s="59" t="s">
        <v>126</v>
      </c>
      <c r="P471" s="59" t="s">
        <v>104</v>
      </c>
      <c r="Q471" s="59" t="s">
        <v>56</v>
      </c>
      <c r="R471" s="52"/>
      <c r="S471" s="52" t="s">
        <v>2618</v>
      </c>
      <c r="T471" s="52"/>
      <c r="U471" s="52"/>
      <c r="V471" s="52"/>
      <c r="W471" s="52"/>
      <c r="X471" s="52"/>
    </row>
    <row r="472" spans="1:24" x14ac:dyDescent="0.3">
      <c r="A472" s="57">
        <v>24017</v>
      </c>
      <c r="B472" s="57" t="s">
        <v>16</v>
      </c>
      <c r="C472" s="50">
        <v>108.8934563</v>
      </c>
      <c r="D472" s="50">
        <v>108.893456299847</v>
      </c>
      <c r="E472" s="50">
        <v>0.29655080691679597</v>
      </c>
      <c r="F472" s="50">
        <v>2.7233115468409705E-3</v>
      </c>
      <c r="G472" s="50">
        <v>126.595391303781</v>
      </c>
      <c r="H472" s="50">
        <v>0.34475869091443778</v>
      </c>
      <c r="I472" s="50">
        <v>137.19593233234301</v>
      </c>
      <c r="J472" s="50">
        <v>0.37362726670028212</v>
      </c>
      <c r="K472" s="58" t="s">
        <v>125</v>
      </c>
      <c r="L472" s="59" t="s">
        <v>112</v>
      </c>
      <c r="M472" s="59" t="s">
        <v>101</v>
      </c>
      <c r="N472" s="59" t="s">
        <v>121</v>
      </c>
      <c r="O472" s="59" t="s">
        <v>126</v>
      </c>
      <c r="P472" s="59" t="s">
        <v>104</v>
      </c>
      <c r="Q472" s="59" t="s">
        <v>56</v>
      </c>
      <c r="R472" s="52"/>
      <c r="S472" s="52" t="s">
        <v>2619</v>
      </c>
      <c r="T472" s="52"/>
      <c r="U472" s="52"/>
      <c r="V472" s="52"/>
      <c r="W472" s="52"/>
      <c r="X472" s="52"/>
    </row>
    <row r="473" spans="1:24" x14ac:dyDescent="0.3">
      <c r="A473" s="57">
        <v>24021</v>
      </c>
      <c r="B473" s="57" t="s">
        <v>16</v>
      </c>
      <c r="C473" s="50">
        <v>175.59596289999999</v>
      </c>
      <c r="D473" s="50">
        <v>175.59596289975201</v>
      </c>
      <c r="E473" s="50">
        <v>0.47820251334355601</v>
      </c>
      <c r="F473" s="50">
        <v>2.7233115468409861E-3</v>
      </c>
      <c r="G473" s="50">
        <v>201.74845716535501</v>
      </c>
      <c r="H473" s="50">
        <v>0.54942390295576538</v>
      </c>
      <c r="I473" s="50">
        <v>217.19784037140599</v>
      </c>
      <c r="J473" s="50">
        <v>0.59149738663237517</v>
      </c>
      <c r="K473" s="58" t="s">
        <v>125</v>
      </c>
      <c r="L473" s="59" t="s">
        <v>112</v>
      </c>
      <c r="M473" s="59" t="s">
        <v>101</v>
      </c>
      <c r="N473" s="59" t="s">
        <v>121</v>
      </c>
      <c r="O473" s="59" t="s">
        <v>126</v>
      </c>
      <c r="P473" s="59" t="s">
        <v>104</v>
      </c>
      <c r="Q473" s="59" t="s">
        <v>56</v>
      </c>
      <c r="R473" s="52"/>
      <c r="S473" s="52" t="s">
        <v>2620</v>
      </c>
      <c r="T473" s="52"/>
      <c r="U473" s="52"/>
      <c r="V473" s="52"/>
      <c r="W473" s="52"/>
      <c r="X473" s="52"/>
    </row>
    <row r="474" spans="1:24" x14ac:dyDescent="0.3">
      <c r="A474" s="57">
        <v>24031</v>
      </c>
      <c r="B474" s="57" t="s">
        <v>16</v>
      </c>
      <c r="C474" s="50">
        <v>696.53773880000006</v>
      </c>
      <c r="D474" s="50">
        <v>696.53773879902894</v>
      </c>
      <c r="E474" s="50">
        <v>1.89688926688187</v>
      </c>
      <c r="F474" s="50">
        <v>2.723311546840934E-3</v>
      </c>
      <c r="G474" s="50">
        <v>771.01167550348396</v>
      </c>
      <c r="H474" s="50">
        <v>2.0997049986478133</v>
      </c>
      <c r="I474" s="50">
        <v>811.79052594596897</v>
      </c>
      <c r="J474" s="50">
        <v>2.2107585129247322</v>
      </c>
      <c r="K474" s="58" t="s">
        <v>125</v>
      </c>
      <c r="L474" s="59" t="s">
        <v>112</v>
      </c>
      <c r="M474" s="59" t="s">
        <v>101</v>
      </c>
      <c r="N474" s="59" t="s">
        <v>121</v>
      </c>
      <c r="O474" s="59" t="s">
        <v>126</v>
      </c>
      <c r="P474" s="59" t="s">
        <v>104</v>
      </c>
      <c r="Q474" s="59" t="s">
        <v>56</v>
      </c>
      <c r="R474" s="52"/>
      <c r="S474" s="52" t="s">
        <v>2621</v>
      </c>
      <c r="T474" s="52"/>
      <c r="U474" s="52"/>
      <c r="V474" s="52"/>
      <c r="W474" s="52"/>
      <c r="X474" s="52"/>
    </row>
    <row r="475" spans="1:24" x14ac:dyDescent="0.3">
      <c r="A475" s="57">
        <v>24033</v>
      </c>
      <c r="B475" s="57" t="s">
        <v>16</v>
      </c>
      <c r="C475" s="50">
        <v>602.36684519999994</v>
      </c>
      <c r="D475" s="50">
        <v>602.366845199159</v>
      </c>
      <c r="E475" s="50">
        <v>1.6404325849650201</v>
      </c>
      <c r="F475" s="50">
        <v>2.7233115468409423E-3</v>
      </c>
      <c r="G475" s="50">
        <v>649.12253948711805</v>
      </c>
      <c r="H475" s="50">
        <v>1.7677629070999841</v>
      </c>
      <c r="I475" s="50">
        <v>672.73878584911995</v>
      </c>
      <c r="J475" s="50">
        <v>1.8320773035106643</v>
      </c>
      <c r="K475" s="58" t="s">
        <v>125</v>
      </c>
      <c r="L475" s="59" t="s">
        <v>112</v>
      </c>
      <c r="M475" s="59" t="s">
        <v>101</v>
      </c>
      <c r="N475" s="59" t="s">
        <v>121</v>
      </c>
      <c r="O475" s="59" t="s">
        <v>126</v>
      </c>
      <c r="P475" s="59" t="s">
        <v>104</v>
      </c>
      <c r="Q475" s="59" t="s">
        <v>56</v>
      </c>
      <c r="R475" s="52"/>
      <c r="S475" s="52" t="s">
        <v>2622</v>
      </c>
      <c r="T475" s="52"/>
      <c r="U475" s="52"/>
      <c r="V475" s="52"/>
      <c r="W475" s="52"/>
      <c r="X475" s="52"/>
    </row>
    <row r="476" spans="1:24" x14ac:dyDescent="0.3">
      <c r="A476" s="57">
        <v>24009</v>
      </c>
      <c r="B476" s="57" t="s">
        <v>16</v>
      </c>
      <c r="C476" s="50">
        <v>73.105358260000003</v>
      </c>
      <c r="D476" s="50">
        <v>73.105358259897898</v>
      </c>
      <c r="E476" s="50">
        <v>0.19908866628512301</v>
      </c>
      <c r="F476" s="50">
        <v>2.7233115468409314E-3</v>
      </c>
      <c r="G476" s="50">
        <v>84.419479458069404</v>
      </c>
      <c r="H476" s="50">
        <v>0.22990054318646122</v>
      </c>
      <c r="I476" s="50">
        <v>91.141571784587597</v>
      </c>
      <c r="J476" s="50">
        <v>0.24820689483819905</v>
      </c>
      <c r="K476" s="58" t="s">
        <v>120</v>
      </c>
      <c r="L476" s="59" t="s">
        <v>112</v>
      </c>
      <c r="M476" s="59" t="s">
        <v>101</v>
      </c>
      <c r="N476" s="59" t="s">
        <v>121</v>
      </c>
      <c r="O476" s="59" t="s">
        <v>122</v>
      </c>
      <c r="P476" s="59" t="s">
        <v>104</v>
      </c>
      <c r="Q476" s="59" t="s">
        <v>56</v>
      </c>
      <c r="R476" s="52"/>
      <c r="S476" s="52" t="s">
        <v>2623</v>
      </c>
      <c r="T476" s="52"/>
      <c r="U476" s="52"/>
      <c r="V476" s="52"/>
      <c r="W476" s="52"/>
      <c r="X476" s="52"/>
    </row>
    <row r="477" spans="1:24" x14ac:dyDescent="0.3">
      <c r="A477" s="57">
        <v>24017</v>
      </c>
      <c r="B477" s="57" t="s">
        <v>16</v>
      </c>
      <c r="C477" s="50">
        <v>129.15966449999999</v>
      </c>
      <c r="D477" s="50">
        <v>129.159664499819</v>
      </c>
      <c r="E477" s="50">
        <v>0.35174200571846098</v>
      </c>
      <c r="F477" s="50">
        <v>2.7233115468409557E-3</v>
      </c>
      <c r="G477" s="50">
        <v>150.156114275552</v>
      </c>
      <c r="H477" s="50">
        <v>0.40892187983538081</v>
      </c>
      <c r="I477" s="50">
        <v>162.72952657496</v>
      </c>
      <c r="J477" s="50">
        <v>0.44316319873355076</v>
      </c>
      <c r="K477" s="58" t="s">
        <v>120</v>
      </c>
      <c r="L477" s="59" t="s">
        <v>112</v>
      </c>
      <c r="M477" s="59" t="s">
        <v>101</v>
      </c>
      <c r="N477" s="59" t="s">
        <v>121</v>
      </c>
      <c r="O477" s="59" t="s">
        <v>122</v>
      </c>
      <c r="P477" s="59" t="s">
        <v>104</v>
      </c>
      <c r="Q477" s="59" t="s">
        <v>56</v>
      </c>
      <c r="R477" s="52"/>
      <c r="S477" s="52" t="s">
        <v>2624</v>
      </c>
      <c r="T477" s="52"/>
      <c r="U477" s="52"/>
      <c r="V477" s="52"/>
      <c r="W477" s="52"/>
      <c r="X477" s="52"/>
    </row>
    <row r="478" spans="1:24" x14ac:dyDescent="0.3">
      <c r="A478" s="57">
        <v>24021</v>
      </c>
      <c r="B478" s="57" t="s">
        <v>16</v>
      </c>
      <c r="C478" s="50">
        <v>208.276321</v>
      </c>
      <c r="D478" s="50">
        <v>208.27632099970799</v>
      </c>
      <c r="E478" s="50">
        <v>0.56720130991206097</v>
      </c>
      <c r="F478" s="50">
        <v>2.7233115468409692E-3</v>
      </c>
      <c r="G478" s="50">
        <v>239.29608478388499</v>
      </c>
      <c r="H478" s="50">
        <v>0.65167779080578958</v>
      </c>
      <c r="I478" s="50">
        <v>257.62076971817299</v>
      </c>
      <c r="J478" s="50">
        <v>0.70158161687955878</v>
      </c>
      <c r="K478" s="58" t="s">
        <v>120</v>
      </c>
      <c r="L478" s="59" t="s">
        <v>112</v>
      </c>
      <c r="M478" s="59" t="s">
        <v>101</v>
      </c>
      <c r="N478" s="59" t="s">
        <v>121</v>
      </c>
      <c r="O478" s="59" t="s">
        <v>122</v>
      </c>
      <c r="P478" s="59" t="s">
        <v>104</v>
      </c>
      <c r="Q478" s="59" t="s">
        <v>56</v>
      </c>
      <c r="R478" s="52"/>
      <c r="S478" s="52" t="s">
        <v>2625</v>
      </c>
      <c r="T478" s="52"/>
      <c r="U478" s="52"/>
      <c r="V478" s="52"/>
      <c r="W478" s="52"/>
      <c r="X478" s="52"/>
    </row>
    <row r="479" spans="1:24" x14ac:dyDescent="0.3">
      <c r="A479" s="57">
        <v>24031</v>
      </c>
      <c r="B479" s="57" t="s">
        <v>16</v>
      </c>
      <c r="C479" s="50">
        <v>826.1709333</v>
      </c>
      <c r="D479" s="50">
        <v>826.17093329884005</v>
      </c>
      <c r="E479" s="50">
        <v>2.2499208423171102</v>
      </c>
      <c r="F479" s="50">
        <v>2.7233115468409679E-3</v>
      </c>
      <c r="G479" s="50">
        <v>914.50527380370795</v>
      </c>
      <c r="H479" s="50">
        <v>2.4904827717965987</v>
      </c>
      <c r="I479" s="50">
        <v>962.87350864911798</v>
      </c>
      <c r="J479" s="50">
        <v>2.6222045442514195</v>
      </c>
      <c r="K479" s="58" t="s">
        <v>120</v>
      </c>
      <c r="L479" s="59" t="s">
        <v>112</v>
      </c>
      <c r="M479" s="59" t="s">
        <v>101</v>
      </c>
      <c r="N479" s="59" t="s">
        <v>121</v>
      </c>
      <c r="O479" s="59" t="s">
        <v>122</v>
      </c>
      <c r="P479" s="59" t="s">
        <v>104</v>
      </c>
      <c r="Q479" s="59" t="s">
        <v>56</v>
      </c>
      <c r="R479" s="52"/>
      <c r="S479" s="52" t="s">
        <v>2626</v>
      </c>
      <c r="T479" s="52"/>
      <c r="U479" s="52"/>
      <c r="V479" s="52"/>
      <c r="W479" s="52"/>
      <c r="X479" s="52"/>
    </row>
    <row r="480" spans="1:24" x14ac:dyDescent="0.3">
      <c r="A480" s="57">
        <v>24033</v>
      </c>
      <c r="B480" s="57" t="s">
        <v>16</v>
      </c>
      <c r="C480" s="50">
        <v>714.47388409999996</v>
      </c>
      <c r="D480" s="50">
        <v>714.47388409899497</v>
      </c>
      <c r="E480" s="50">
        <v>1.9457349784831099</v>
      </c>
      <c r="F480" s="50">
        <v>2.72331154684097E-3</v>
      </c>
      <c r="G480" s="50">
        <v>769.93132298015303</v>
      </c>
      <c r="H480" s="50">
        <v>2.0967628621463952</v>
      </c>
      <c r="I480" s="50">
        <v>797.94281033304605</v>
      </c>
      <c r="J480" s="50">
        <v>2.1730468690987186</v>
      </c>
      <c r="K480" s="58" t="s">
        <v>120</v>
      </c>
      <c r="L480" s="59" t="s">
        <v>112</v>
      </c>
      <c r="M480" s="59" t="s">
        <v>101</v>
      </c>
      <c r="N480" s="59" t="s">
        <v>121</v>
      </c>
      <c r="O480" s="59" t="s">
        <v>122</v>
      </c>
      <c r="P480" s="59" t="s">
        <v>104</v>
      </c>
      <c r="Q480" s="59" t="s">
        <v>56</v>
      </c>
      <c r="R480" s="52"/>
      <c r="S480" s="52" t="s">
        <v>2627</v>
      </c>
      <c r="T480" s="52"/>
      <c r="U480" s="52"/>
      <c r="V480" s="52"/>
      <c r="W480" s="52"/>
      <c r="X480" s="52"/>
    </row>
    <row r="481" spans="1:24" x14ac:dyDescent="0.3">
      <c r="A481" s="57">
        <v>24009</v>
      </c>
      <c r="B481" s="57" t="s">
        <v>16</v>
      </c>
      <c r="C481" s="50">
        <v>4.532857946</v>
      </c>
      <c r="D481" s="50">
        <v>4.5328579459936797</v>
      </c>
      <c r="E481" s="50">
        <v>1.2344384384514301E-2</v>
      </c>
      <c r="F481" s="50">
        <v>2.7233115468409414E-3</v>
      </c>
      <c r="G481" s="50">
        <v>5.2343838723524696</v>
      </c>
      <c r="H481" s="50">
        <v>1.4254858040175481E-2</v>
      </c>
      <c r="I481" s="50">
        <v>5.6511835480702999</v>
      </c>
      <c r="J481" s="50">
        <v>1.5389933409777408E-2</v>
      </c>
      <c r="K481" s="58" t="s">
        <v>127</v>
      </c>
      <c r="L481" s="59" t="s">
        <v>112</v>
      </c>
      <c r="M481" s="59" t="s">
        <v>101</v>
      </c>
      <c r="N481" s="59" t="s">
        <v>121</v>
      </c>
      <c r="O481" s="59" t="s">
        <v>128</v>
      </c>
      <c r="P481" s="59" t="s">
        <v>104</v>
      </c>
      <c r="Q481" s="59" t="s">
        <v>56</v>
      </c>
      <c r="R481" s="52"/>
      <c r="S481" s="52" t="s">
        <v>2628</v>
      </c>
      <c r="T481" s="52"/>
      <c r="U481" s="52"/>
      <c r="V481" s="52"/>
      <c r="W481" s="52"/>
      <c r="X481" s="52"/>
    </row>
    <row r="482" spans="1:24" x14ac:dyDescent="0.3">
      <c r="A482" s="57">
        <v>24017</v>
      </c>
      <c r="B482" s="57" t="s">
        <v>16</v>
      </c>
      <c r="C482" s="50">
        <v>8.0084776219999991</v>
      </c>
      <c r="D482" s="50">
        <v>8.0084776219887708</v>
      </c>
      <c r="E482" s="50">
        <v>2.18095795805795E-2</v>
      </c>
      <c r="F482" s="50">
        <v>2.7233115468409661E-3</v>
      </c>
      <c r="G482" s="50">
        <v>9.3103515376678008</v>
      </c>
      <c r="H482" s="50">
        <v>2.5354987847679266E-2</v>
      </c>
      <c r="I482" s="50">
        <v>10.0899594084516</v>
      </c>
      <c r="J482" s="50">
        <v>2.7478102964192886E-2</v>
      </c>
      <c r="K482" s="58" t="s">
        <v>127</v>
      </c>
      <c r="L482" s="59" t="s">
        <v>112</v>
      </c>
      <c r="M482" s="59" t="s">
        <v>101</v>
      </c>
      <c r="N482" s="59" t="s">
        <v>121</v>
      </c>
      <c r="O482" s="59" t="s">
        <v>128</v>
      </c>
      <c r="P482" s="59" t="s">
        <v>104</v>
      </c>
      <c r="Q482" s="59" t="s">
        <v>56</v>
      </c>
      <c r="R482" s="52"/>
      <c r="S482" s="52" t="s">
        <v>2629</v>
      </c>
      <c r="T482" s="52"/>
      <c r="U482" s="52"/>
      <c r="V482" s="52"/>
      <c r="W482" s="52"/>
      <c r="X482" s="52"/>
    </row>
    <row r="483" spans="1:24" x14ac:dyDescent="0.3">
      <c r="A483" s="57">
        <v>24021</v>
      </c>
      <c r="B483" s="57" t="s">
        <v>16</v>
      </c>
      <c r="C483" s="50">
        <v>12.91405735</v>
      </c>
      <c r="D483" s="50">
        <v>12.914057349982</v>
      </c>
      <c r="E483" s="50">
        <v>3.5169001497772197E-2</v>
      </c>
      <c r="F483" s="50">
        <v>2.7233115468409479E-3</v>
      </c>
      <c r="G483" s="50">
        <v>14.837420536775999</v>
      </c>
      <c r="H483" s="50">
        <v>4.0406918673137095E-2</v>
      </c>
      <c r="I483" s="50">
        <v>15.9736324259906</v>
      </c>
      <c r="J483" s="50">
        <v>4.350117763069318E-2</v>
      </c>
      <c r="K483" s="58" t="s">
        <v>127</v>
      </c>
      <c r="L483" s="59" t="s">
        <v>112</v>
      </c>
      <c r="M483" s="59" t="s">
        <v>101</v>
      </c>
      <c r="N483" s="59" t="s">
        <v>121</v>
      </c>
      <c r="O483" s="59" t="s">
        <v>128</v>
      </c>
      <c r="P483" s="59" t="s">
        <v>104</v>
      </c>
      <c r="Q483" s="59" t="s">
        <v>56</v>
      </c>
      <c r="R483" s="52"/>
      <c r="S483" s="52" t="s">
        <v>2630</v>
      </c>
      <c r="T483" s="52"/>
      <c r="U483" s="52"/>
      <c r="V483" s="52"/>
      <c r="W483" s="52"/>
      <c r="X483" s="52"/>
    </row>
    <row r="484" spans="1:24" x14ac:dyDescent="0.3">
      <c r="A484" s="57">
        <v>24031</v>
      </c>
      <c r="B484" s="57" t="s">
        <v>16</v>
      </c>
      <c r="C484" s="50">
        <v>51.226281950000001</v>
      </c>
      <c r="D484" s="50">
        <v>51.226281949928598</v>
      </c>
      <c r="E484" s="50">
        <v>0.13950512513596999</v>
      </c>
      <c r="F484" s="50">
        <v>2.7233115468409366E-3</v>
      </c>
      <c r="G484" s="50">
        <v>56.703404964284402</v>
      </c>
      <c r="H484" s="50">
        <v>0.15442103748443339</v>
      </c>
      <c r="I484" s="50">
        <v>59.702451209736203</v>
      </c>
      <c r="J484" s="50">
        <v>0.16258837475418225</v>
      </c>
      <c r="K484" s="58" t="s">
        <v>127</v>
      </c>
      <c r="L484" s="59" t="s">
        <v>112</v>
      </c>
      <c r="M484" s="59" t="s">
        <v>101</v>
      </c>
      <c r="N484" s="59" t="s">
        <v>121</v>
      </c>
      <c r="O484" s="59" t="s">
        <v>128</v>
      </c>
      <c r="P484" s="59" t="s">
        <v>104</v>
      </c>
      <c r="Q484" s="59" t="s">
        <v>56</v>
      </c>
      <c r="R484" s="52"/>
      <c r="S484" s="52" t="s">
        <v>2631</v>
      </c>
      <c r="T484" s="52"/>
      <c r="U484" s="52"/>
      <c r="V484" s="52"/>
      <c r="W484" s="52"/>
      <c r="X484" s="52"/>
    </row>
    <row r="485" spans="1:24" x14ac:dyDescent="0.3">
      <c r="A485" s="57">
        <v>24033</v>
      </c>
      <c r="B485" s="57" t="s">
        <v>16</v>
      </c>
      <c r="C485" s="50">
        <v>44.300562810000002</v>
      </c>
      <c r="D485" s="50">
        <v>44.300562809937901</v>
      </c>
      <c r="E485" s="50">
        <v>0.12064423423185699</v>
      </c>
      <c r="F485" s="50">
        <v>2.7233115468409579E-3</v>
      </c>
      <c r="G485" s="50">
        <v>47.739171006976598</v>
      </c>
      <c r="H485" s="50">
        <v>0.13000863563991444</v>
      </c>
      <c r="I485" s="50">
        <v>49.476007975400599</v>
      </c>
      <c r="J485" s="50">
        <v>0.13473858381100379</v>
      </c>
      <c r="K485" s="58" t="s">
        <v>127</v>
      </c>
      <c r="L485" s="59" t="s">
        <v>112</v>
      </c>
      <c r="M485" s="59" t="s">
        <v>101</v>
      </c>
      <c r="N485" s="59" t="s">
        <v>121</v>
      </c>
      <c r="O485" s="59" t="s">
        <v>128</v>
      </c>
      <c r="P485" s="59" t="s">
        <v>104</v>
      </c>
      <c r="Q485" s="59" t="s">
        <v>56</v>
      </c>
      <c r="R485" s="52"/>
      <c r="S485" s="52" t="s">
        <v>2632</v>
      </c>
      <c r="T485" s="52"/>
      <c r="U485" s="52"/>
      <c r="V485" s="52"/>
      <c r="W485" s="52"/>
      <c r="X485" s="52"/>
    </row>
    <row r="486" spans="1:24" x14ac:dyDescent="0.3">
      <c r="A486" s="57">
        <v>24009</v>
      </c>
      <c r="B486" s="57" t="s">
        <v>16</v>
      </c>
      <c r="C486" s="50">
        <v>1.86144</v>
      </c>
      <c r="D486" s="50">
        <v>1.8614399999973901</v>
      </c>
      <c r="E486" s="50">
        <v>5.0692810457445298E-3</v>
      </c>
      <c r="F486" s="50">
        <v>2.7233115468409605E-3</v>
      </c>
      <c r="G486" s="50">
        <v>2.1495250085985802</v>
      </c>
      <c r="H486" s="50">
        <v>5.8538262761399281E-3</v>
      </c>
      <c r="I486" s="50">
        <v>2.3206858077259498</v>
      </c>
      <c r="J486" s="50">
        <v>6.3199504567700198E-3</v>
      </c>
      <c r="K486" s="58" t="s">
        <v>136</v>
      </c>
      <c r="L486" s="59" t="s">
        <v>112</v>
      </c>
      <c r="M486" s="59" t="s">
        <v>101</v>
      </c>
      <c r="N486" s="59" t="s">
        <v>121</v>
      </c>
      <c r="O486" s="59" t="s">
        <v>137</v>
      </c>
      <c r="P486" s="59" t="s">
        <v>104</v>
      </c>
      <c r="Q486" s="59" t="s">
        <v>56</v>
      </c>
      <c r="R486" s="52"/>
      <c r="S486" s="52" t="s">
        <v>2633</v>
      </c>
      <c r="T486" s="52"/>
      <c r="U486" s="52"/>
      <c r="V486" s="52"/>
      <c r="W486" s="52"/>
      <c r="X486" s="52"/>
    </row>
    <row r="487" spans="1:24" x14ac:dyDescent="0.3">
      <c r="A487" s="57">
        <v>24017</v>
      </c>
      <c r="B487" s="57" t="s">
        <v>16</v>
      </c>
      <c r="C487" s="50">
        <v>3.2887200000000001</v>
      </c>
      <c r="D487" s="50">
        <v>3.28871999999539</v>
      </c>
      <c r="E487" s="50">
        <v>8.9562091503142399E-3</v>
      </c>
      <c r="F487" s="50">
        <v>2.7233115468409579E-3</v>
      </c>
      <c r="G487" s="50">
        <v>3.8233408088505301</v>
      </c>
      <c r="H487" s="50">
        <v>1.0412148172250895E-2</v>
      </c>
      <c r="I487" s="50">
        <v>4.1434905448953403</v>
      </c>
      <c r="J487" s="50">
        <v>1.1284015645139813E-2</v>
      </c>
      <c r="K487" s="58" t="s">
        <v>136</v>
      </c>
      <c r="L487" s="59" t="s">
        <v>112</v>
      </c>
      <c r="M487" s="59" t="s">
        <v>101</v>
      </c>
      <c r="N487" s="59" t="s">
        <v>121</v>
      </c>
      <c r="O487" s="59" t="s">
        <v>137</v>
      </c>
      <c r="P487" s="59" t="s">
        <v>104</v>
      </c>
      <c r="Q487" s="59" t="s">
        <v>56</v>
      </c>
      <c r="R487" s="52"/>
      <c r="S487" s="52" t="s">
        <v>2634</v>
      </c>
      <c r="T487" s="52"/>
      <c r="U487" s="52"/>
      <c r="V487" s="52"/>
      <c r="W487" s="52"/>
      <c r="X487" s="52"/>
    </row>
    <row r="488" spans="1:24" x14ac:dyDescent="0.3">
      <c r="A488" s="57">
        <v>24021</v>
      </c>
      <c r="B488" s="57" t="s">
        <v>16</v>
      </c>
      <c r="C488" s="50">
        <v>5.3032199999999996</v>
      </c>
      <c r="D488" s="50">
        <v>5.30321999999257</v>
      </c>
      <c r="E488" s="50">
        <v>1.44423202614177E-2</v>
      </c>
      <c r="F488" s="50">
        <v>2.7233115468409635E-3</v>
      </c>
      <c r="G488" s="50">
        <v>6.0930583786699097</v>
      </c>
      <c r="H488" s="50">
        <v>1.6593296238207846E-2</v>
      </c>
      <c r="I488" s="50">
        <v>6.5596492766204104</v>
      </c>
      <c r="J488" s="50">
        <v>1.7863968618247336E-2</v>
      </c>
      <c r="K488" s="58" t="s">
        <v>136</v>
      </c>
      <c r="L488" s="59" t="s">
        <v>112</v>
      </c>
      <c r="M488" s="59" t="s">
        <v>101</v>
      </c>
      <c r="N488" s="59" t="s">
        <v>121</v>
      </c>
      <c r="O488" s="59" t="s">
        <v>137</v>
      </c>
      <c r="P488" s="59" t="s">
        <v>104</v>
      </c>
      <c r="Q488" s="59" t="s">
        <v>56</v>
      </c>
      <c r="R488" s="52"/>
      <c r="S488" s="52" t="s">
        <v>2635</v>
      </c>
      <c r="T488" s="52"/>
      <c r="U488" s="52"/>
      <c r="V488" s="52"/>
      <c r="W488" s="52"/>
      <c r="X488" s="52"/>
    </row>
    <row r="489" spans="1:24" x14ac:dyDescent="0.3">
      <c r="A489" s="57">
        <v>24017</v>
      </c>
      <c r="B489" s="57" t="s">
        <v>16</v>
      </c>
      <c r="C489" s="50">
        <v>0.73</v>
      </c>
      <c r="D489" s="50" t="s">
        <v>2147</v>
      </c>
      <c r="E489" s="50" t="s">
        <v>2147</v>
      </c>
      <c r="F489" s="50" t="s">
        <v>2147</v>
      </c>
      <c r="G489" s="50">
        <v>0.89059999999999995</v>
      </c>
      <c r="H489" s="50" t="s">
        <v>2148</v>
      </c>
      <c r="I489" s="50">
        <v>0.99988100000000002</v>
      </c>
      <c r="J489" s="50" t="s">
        <v>2148</v>
      </c>
      <c r="K489" s="58" t="s">
        <v>2067</v>
      </c>
      <c r="L489" s="59" t="s">
        <v>17</v>
      </c>
      <c r="M489" s="59" t="s">
        <v>2528</v>
      </c>
      <c r="N489" s="59" t="s">
        <v>2636</v>
      </c>
      <c r="O489" s="59" t="s">
        <v>2637</v>
      </c>
      <c r="P489" s="59" t="s">
        <v>2638</v>
      </c>
      <c r="Q489" s="59" t="s">
        <v>56</v>
      </c>
      <c r="R489" s="52"/>
      <c r="S489" s="52" t="s">
        <v>2639</v>
      </c>
      <c r="T489" s="52"/>
      <c r="U489" s="52"/>
      <c r="V489" s="52"/>
      <c r="W489" s="52"/>
      <c r="X489" s="52"/>
    </row>
    <row r="490" spans="1:24" x14ac:dyDescent="0.3">
      <c r="A490" s="57">
        <v>24031</v>
      </c>
      <c r="B490" s="57" t="s">
        <v>16</v>
      </c>
      <c r="C490" s="50">
        <v>21.03632</v>
      </c>
      <c r="D490" s="50">
        <v>21.036319999970502</v>
      </c>
      <c r="E490" s="50">
        <v>5.7288453158961E-2</v>
      </c>
      <c r="F490" s="50">
        <v>2.7233115468409557E-3</v>
      </c>
      <c r="G490" s="50">
        <v>23.285527009017599</v>
      </c>
      <c r="H490" s="50">
        <v>6.3413744577934569E-2</v>
      </c>
      <c r="I490" s="50">
        <v>24.517099828917001</v>
      </c>
      <c r="J490" s="50">
        <v>6.6767701059142093E-2</v>
      </c>
      <c r="K490" s="58" t="s">
        <v>136</v>
      </c>
      <c r="L490" s="59" t="s">
        <v>112</v>
      </c>
      <c r="M490" s="59" t="s">
        <v>101</v>
      </c>
      <c r="N490" s="59" t="s">
        <v>121</v>
      </c>
      <c r="O490" s="59" t="s">
        <v>137</v>
      </c>
      <c r="P490" s="59" t="s">
        <v>104</v>
      </c>
      <c r="Q490" s="59" t="s">
        <v>56</v>
      </c>
      <c r="R490" s="52"/>
      <c r="S490" s="52" t="s">
        <v>2640</v>
      </c>
      <c r="T490" s="52"/>
      <c r="U490" s="52"/>
      <c r="V490" s="52"/>
      <c r="W490" s="52"/>
      <c r="X490" s="52"/>
    </row>
    <row r="491" spans="1:24" x14ac:dyDescent="0.3">
      <c r="A491" s="57">
        <v>24033</v>
      </c>
      <c r="B491" s="57" t="s">
        <v>16</v>
      </c>
      <c r="C491" s="50">
        <v>18.192240000000002</v>
      </c>
      <c r="D491" s="50">
        <v>18.1922399999746</v>
      </c>
      <c r="E491" s="50">
        <v>4.95431372548326E-2</v>
      </c>
      <c r="F491" s="50">
        <v>2.7233115468409484E-3</v>
      </c>
      <c r="G491" s="50">
        <v>19.604321057607802</v>
      </c>
      <c r="H491" s="50">
        <v>5.338867390416048E-2</v>
      </c>
      <c r="I491" s="50">
        <v>20.3175615440991</v>
      </c>
      <c r="J491" s="50">
        <v>5.5331049956696687E-2</v>
      </c>
      <c r="K491" s="58" t="s">
        <v>136</v>
      </c>
      <c r="L491" s="59" t="s">
        <v>112</v>
      </c>
      <c r="M491" s="59" t="s">
        <v>101</v>
      </c>
      <c r="N491" s="59" t="s">
        <v>121</v>
      </c>
      <c r="O491" s="59" t="s">
        <v>137</v>
      </c>
      <c r="P491" s="59" t="s">
        <v>104</v>
      </c>
      <c r="Q491" s="59" t="s">
        <v>56</v>
      </c>
      <c r="R491" s="52"/>
      <c r="S491" s="52" t="s">
        <v>2641</v>
      </c>
      <c r="T491" s="52"/>
      <c r="U491" s="52"/>
      <c r="V491" s="52"/>
      <c r="W491" s="52"/>
      <c r="X491" s="52"/>
    </row>
    <row r="492" spans="1:24" x14ac:dyDescent="0.3">
      <c r="A492" s="57">
        <v>24009</v>
      </c>
      <c r="B492" s="57" t="s">
        <v>16</v>
      </c>
      <c r="C492" s="50">
        <v>1.900755</v>
      </c>
      <c r="D492" s="50">
        <v>1.9007549999979201</v>
      </c>
      <c r="E492" s="50">
        <v>5.1949456968352799E-3</v>
      </c>
      <c r="F492" s="50">
        <v>2.7330958997035201E-3</v>
      </c>
      <c r="G492" s="50">
        <v>1.900755</v>
      </c>
      <c r="H492" s="50">
        <v>5.1949456968409646E-3</v>
      </c>
      <c r="I492" s="50">
        <v>1.900755</v>
      </c>
      <c r="J492" s="50">
        <v>5.1949456968409646E-3</v>
      </c>
      <c r="K492" s="58" t="s">
        <v>116</v>
      </c>
      <c r="L492" s="59" t="s">
        <v>112</v>
      </c>
      <c r="M492" s="59" t="s">
        <v>101</v>
      </c>
      <c r="N492" s="59" t="s">
        <v>113</v>
      </c>
      <c r="O492" s="59" t="s">
        <v>117</v>
      </c>
      <c r="P492" s="59" t="s">
        <v>104</v>
      </c>
      <c r="Q492" s="59" t="s">
        <v>56</v>
      </c>
      <c r="R492" s="52"/>
      <c r="S492" s="52" t="s">
        <v>2642</v>
      </c>
      <c r="T492" s="52"/>
      <c r="U492" s="52"/>
      <c r="V492" s="52"/>
      <c r="W492" s="52"/>
      <c r="X492" s="52"/>
    </row>
    <row r="493" spans="1:24" x14ac:dyDescent="0.3">
      <c r="A493" s="57">
        <v>24017</v>
      </c>
      <c r="B493" s="57" t="s">
        <v>16</v>
      </c>
      <c r="C493" s="50">
        <v>3.340497</v>
      </c>
      <c r="D493" s="50">
        <v>3.3404969999963301</v>
      </c>
      <c r="E493" s="50">
        <v>9.1298986536619501E-3</v>
      </c>
      <c r="F493" s="50">
        <v>2.7330958997035413E-3</v>
      </c>
      <c r="G493" s="50">
        <v>3.340497</v>
      </c>
      <c r="H493" s="50">
        <v>9.1298986536719803E-3</v>
      </c>
      <c r="I493" s="50">
        <v>3.340497</v>
      </c>
      <c r="J493" s="50">
        <v>9.1298986536719803E-3</v>
      </c>
      <c r="K493" s="58" t="s">
        <v>116</v>
      </c>
      <c r="L493" s="59" t="s">
        <v>112</v>
      </c>
      <c r="M493" s="59" t="s">
        <v>101</v>
      </c>
      <c r="N493" s="59" t="s">
        <v>113</v>
      </c>
      <c r="O493" s="59" t="s">
        <v>117</v>
      </c>
      <c r="P493" s="59" t="s">
        <v>104</v>
      </c>
      <c r="Q493" s="59" t="s">
        <v>56</v>
      </c>
      <c r="R493" s="52"/>
      <c r="S493" s="52" t="s">
        <v>2643</v>
      </c>
      <c r="T493" s="52"/>
      <c r="U493" s="52"/>
      <c r="V493" s="52"/>
      <c r="W493" s="52"/>
      <c r="X493" s="52"/>
    </row>
    <row r="494" spans="1:24" x14ac:dyDescent="0.3">
      <c r="A494" s="57">
        <v>24021</v>
      </c>
      <c r="B494" s="57" t="s">
        <v>16</v>
      </c>
      <c r="C494" s="50">
        <v>9.7898320000000005</v>
      </c>
      <c r="D494" s="50">
        <v>9.7898319999892092</v>
      </c>
      <c r="E494" s="50">
        <v>2.6756549697957099E-2</v>
      </c>
      <c r="F494" s="50">
        <v>2.7330958997035487E-3</v>
      </c>
      <c r="G494" s="50">
        <v>9.7898320000000005</v>
      </c>
      <c r="H494" s="50">
        <v>2.6756549697986593E-2</v>
      </c>
      <c r="I494" s="50">
        <v>9.7898320000000005</v>
      </c>
      <c r="J494" s="50">
        <v>2.6756549697986593E-2</v>
      </c>
      <c r="K494" s="58" t="s">
        <v>116</v>
      </c>
      <c r="L494" s="59" t="s">
        <v>112</v>
      </c>
      <c r="M494" s="59" t="s">
        <v>101</v>
      </c>
      <c r="N494" s="59" t="s">
        <v>113</v>
      </c>
      <c r="O494" s="59" t="s">
        <v>117</v>
      </c>
      <c r="P494" s="59" t="s">
        <v>104</v>
      </c>
      <c r="Q494" s="59" t="s">
        <v>56</v>
      </c>
      <c r="R494" s="52"/>
      <c r="S494" s="52" t="s">
        <v>2644</v>
      </c>
      <c r="T494" s="52"/>
      <c r="U494" s="52"/>
      <c r="V494" s="52"/>
      <c r="W494" s="52"/>
      <c r="X494" s="52"/>
    </row>
    <row r="495" spans="1:24" x14ac:dyDescent="0.3">
      <c r="A495" s="57">
        <v>24031</v>
      </c>
      <c r="B495" s="57" t="s">
        <v>16</v>
      </c>
      <c r="C495" s="50">
        <v>22.726209999999998</v>
      </c>
      <c r="D495" s="50">
        <v>22.726209999975001</v>
      </c>
      <c r="E495" s="50">
        <v>6.2112911366733102E-2</v>
      </c>
      <c r="F495" s="50">
        <v>2.7330958997035331E-3</v>
      </c>
      <c r="G495" s="50">
        <v>22.726209999999998</v>
      </c>
      <c r="H495" s="50">
        <v>6.2112911366801422E-2</v>
      </c>
      <c r="I495" s="50">
        <v>22.726209999999998</v>
      </c>
      <c r="J495" s="50">
        <v>6.2112911366801422E-2</v>
      </c>
      <c r="K495" s="58" t="s">
        <v>116</v>
      </c>
      <c r="L495" s="59" t="s">
        <v>112</v>
      </c>
      <c r="M495" s="59" t="s">
        <v>101</v>
      </c>
      <c r="N495" s="59" t="s">
        <v>113</v>
      </c>
      <c r="O495" s="59" t="s">
        <v>117</v>
      </c>
      <c r="P495" s="59" t="s">
        <v>104</v>
      </c>
      <c r="Q495" s="59" t="s">
        <v>56</v>
      </c>
      <c r="R495" s="52"/>
      <c r="S495" s="52" t="s">
        <v>2645</v>
      </c>
      <c r="T495" s="52"/>
      <c r="U495" s="52"/>
      <c r="V495" s="52"/>
      <c r="W495" s="52"/>
      <c r="X495" s="52"/>
    </row>
    <row r="496" spans="1:24" x14ac:dyDescent="0.3">
      <c r="A496" s="57">
        <v>24033</v>
      </c>
      <c r="B496" s="57" t="s">
        <v>16</v>
      </c>
      <c r="C496" s="50">
        <v>28.056509999999999</v>
      </c>
      <c r="D496" s="50">
        <v>28.056509999969201</v>
      </c>
      <c r="E496" s="50">
        <v>7.6681132440907296E-2</v>
      </c>
      <c r="F496" s="50">
        <v>2.7330958997035439E-3</v>
      </c>
      <c r="G496" s="50">
        <v>28.056509999999999</v>
      </c>
      <c r="H496" s="50">
        <v>7.6681132440991479E-2</v>
      </c>
      <c r="I496" s="50">
        <v>28.056509999999999</v>
      </c>
      <c r="J496" s="50">
        <v>7.6681132440991479E-2</v>
      </c>
      <c r="K496" s="58" t="s">
        <v>116</v>
      </c>
      <c r="L496" s="59" t="s">
        <v>112</v>
      </c>
      <c r="M496" s="59" t="s">
        <v>101</v>
      </c>
      <c r="N496" s="59" t="s">
        <v>113</v>
      </c>
      <c r="O496" s="59" t="s">
        <v>117</v>
      </c>
      <c r="P496" s="59" t="s">
        <v>104</v>
      </c>
      <c r="Q496" s="59" t="s">
        <v>56</v>
      </c>
      <c r="R496" s="52"/>
      <c r="S496" s="52" t="s">
        <v>2646</v>
      </c>
      <c r="T496" s="52"/>
      <c r="U496" s="52"/>
      <c r="V496" s="52"/>
      <c r="W496" s="52"/>
      <c r="X496" s="52"/>
    </row>
    <row r="497" spans="1:24" x14ac:dyDescent="0.3">
      <c r="A497" s="57">
        <v>24009</v>
      </c>
      <c r="B497" s="57" t="s">
        <v>16</v>
      </c>
      <c r="C497" s="50">
        <v>14.819140000000001</v>
      </c>
      <c r="D497" s="50">
        <v>14.819139999983699</v>
      </c>
      <c r="E497" s="50">
        <v>4.05021307710881E-2</v>
      </c>
      <c r="F497" s="50">
        <v>2.7330958997035357E-3</v>
      </c>
      <c r="G497" s="50">
        <v>16.473354567830899</v>
      </c>
      <c r="H497" s="50">
        <v>4.5023257823701139E-2</v>
      </c>
      <c r="I497" s="50">
        <v>16.843847469592902</v>
      </c>
      <c r="J497" s="50">
        <v>4.6035850454376137E-2</v>
      </c>
      <c r="K497" s="58" t="s">
        <v>118</v>
      </c>
      <c r="L497" s="59" t="s">
        <v>112</v>
      </c>
      <c r="M497" s="59" t="s">
        <v>101</v>
      </c>
      <c r="N497" s="59" t="s">
        <v>113</v>
      </c>
      <c r="O497" s="59" t="s">
        <v>119</v>
      </c>
      <c r="P497" s="59" t="s">
        <v>104</v>
      </c>
      <c r="Q497" s="59" t="s">
        <v>56</v>
      </c>
      <c r="R497" s="52"/>
      <c r="S497" s="52" t="s">
        <v>2647</v>
      </c>
      <c r="T497" s="52"/>
      <c r="U497" s="52"/>
      <c r="V497" s="52"/>
      <c r="W497" s="52"/>
      <c r="X497" s="52"/>
    </row>
    <row r="498" spans="1:24" x14ac:dyDescent="0.3">
      <c r="A498" s="57">
        <v>24017</v>
      </c>
      <c r="B498" s="57" t="s">
        <v>16</v>
      </c>
      <c r="C498" s="50">
        <v>26.044029999999999</v>
      </c>
      <c r="D498" s="50">
        <v>26.044029999971301</v>
      </c>
      <c r="E498" s="50">
        <v>7.1180831604677794E-2</v>
      </c>
      <c r="F498" s="50">
        <v>2.7330958997035496E-3</v>
      </c>
      <c r="G498" s="50">
        <v>28.669408873679298</v>
      </c>
      <c r="H498" s="50">
        <v>7.8356243839577455E-2</v>
      </c>
      <c r="I498" s="50">
        <v>29.209868046672401</v>
      </c>
      <c r="J498" s="50">
        <v>7.9833370589242073E-2</v>
      </c>
      <c r="K498" s="58" t="s">
        <v>118</v>
      </c>
      <c r="L498" s="59" t="s">
        <v>112</v>
      </c>
      <c r="M498" s="59" t="s">
        <v>101</v>
      </c>
      <c r="N498" s="59" t="s">
        <v>113</v>
      </c>
      <c r="O498" s="59" t="s">
        <v>119</v>
      </c>
      <c r="P498" s="59" t="s">
        <v>104</v>
      </c>
      <c r="Q498" s="59" t="s">
        <v>56</v>
      </c>
      <c r="R498" s="52"/>
      <c r="S498" s="52" t="s">
        <v>2648</v>
      </c>
      <c r="T498" s="52"/>
      <c r="U498" s="52"/>
      <c r="V498" s="52"/>
      <c r="W498" s="52"/>
      <c r="X498" s="52"/>
    </row>
    <row r="499" spans="1:24" x14ac:dyDescent="0.3">
      <c r="A499" s="57">
        <v>24021</v>
      </c>
      <c r="B499" s="57" t="s">
        <v>16</v>
      </c>
      <c r="C499" s="50">
        <v>76.325959999999995</v>
      </c>
      <c r="D499" s="50">
        <v>76.325959999915995</v>
      </c>
      <c r="E499" s="50">
        <v>0.208606168316706</v>
      </c>
      <c r="F499" s="50">
        <v>2.7330958997035296E-3</v>
      </c>
      <c r="G499" s="50">
        <v>87.607529457297801</v>
      </c>
      <c r="H499" s="50">
        <v>0.2394397795428968</v>
      </c>
      <c r="I499" s="50">
        <v>90.494398669013407</v>
      </c>
      <c r="J499" s="50">
        <v>0.2473298699484171</v>
      </c>
      <c r="K499" s="58" t="s">
        <v>118</v>
      </c>
      <c r="L499" s="59" t="s">
        <v>112</v>
      </c>
      <c r="M499" s="59" t="s">
        <v>101</v>
      </c>
      <c r="N499" s="59" t="s">
        <v>113</v>
      </c>
      <c r="O499" s="59" t="s">
        <v>119</v>
      </c>
      <c r="P499" s="59" t="s">
        <v>104</v>
      </c>
      <c r="Q499" s="59" t="s">
        <v>56</v>
      </c>
      <c r="R499" s="52"/>
      <c r="S499" s="52" t="s">
        <v>2649</v>
      </c>
      <c r="T499" s="52"/>
      <c r="U499" s="52"/>
      <c r="V499" s="52"/>
      <c r="W499" s="52"/>
      <c r="X499" s="52"/>
    </row>
    <row r="500" spans="1:24" x14ac:dyDescent="0.3">
      <c r="A500" s="57">
        <v>24031</v>
      </c>
      <c r="B500" s="57" t="s">
        <v>16</v>
      </c>
      <c r="C500" s="50">
        <v>177.18379999999999</v>
      </c>
      <c r="D500" s="50">
        <v>177.18379999980399</v>
      </c>
      <c r="E500" s="50">
        <v>0.484260317273359</v>
      </c>
      <c r="F500" s="50">
        <v>2.7330958997035548E-3</v>
      </c>
      <c r="G500" s="50">
        <v>203.05591564827901</v>
      </c>
      <c r="H500" s="50">
        <v>0.55497129046886229</v>
      </c>
      <c r="I500" s="50">
        <v>214.80344192085801</v>
      </c>
      <c r="J500" s="50">
        <v>0.58707840635610764</v>
      </c>
      <c r="K500" s="58" t="s">
        <v>118</v>
      </c>
      <c r="L500" s="59" t="s">
        <v>112</v>
      </c>
      <c r="M500" s="59" t="s">
        <v>101</v>
      </c>
      <c r="N500" s="59" t="s">
        <v>113</v>
      </c>
      <c r="O500" s="59" t="s">
        <v>119</v>
      </c>
      <c r="P500" s="59" t="s">
        <v>104</v>
      </c>
      <c r="Q500" s="59" t="s">
        <v>56</v>
      </c>
      <c r="R500" s="52"/>
      <c r="S500" s="52" t="s">
        <v>2650</v>
      </c>
      <c r="T500" s="52"/>
      <c r="U500" s="52"/>
      <c r="V500" s="52"/>
      <c r="W500" s="52"/>
      <c r="X500" s="52"/>
    </row>
    <row r="501" spans="1:24" x14ac:dyDescent="0.3">
      <c r="A501" s="57">
        <v>24033</v>
      </c>
      <c r="B501" s="57" t="s">
        <v>16</v>
      </c>
      <c r="C501" s="50">
        <v>218.74119999999999</v>
      </c>
      <c r="D501" s="50">
        <v>218.741199999759</v>
      </c>
      <c r="E501" s="50">
        <v>0.59784067681557496</v>
      </c>
      <c r="F501" s="50">
        <v>2.7330958997035474E-3</v>
      </c>
      <c r="G501" s="50">
        <v>233.927654916969</v>
      </c>
      <c r="H501" s="50">
        <v>0.63934671448083435</v>
      </c>
      <c r="I501" s="50">
        <v>238.98418621545301</v>
      </c>
      <c r="J501" s="50">
        <v>0.65316669943944361</v>
      </c>
      <c r="K501" s="58" t="s">
        <v>118</v>
      </c>
      <c r="L501" s="59" t="s">
        <v>112</v>
      </c>
      <c r="M501" s="59" t="s">
        <v>101</v>
      </c>
      <c r="N501" s="59" t="s">
        <v>113</v>
      </c>
      <c r="O501" s="59" t="s">
        <v>119</v>
      </c>
      <c r="P501" s="59" t="s">
        <v>104</v>
      </c>
      <c r="Q501" s="59" t="s">
        <v>56</v>
      </c>
      <c r="R501" s="52"/>
      <c r="S501" s="52" t="s">
        <v>2651</v>
      </c>
      <c r="T501" s="52"/>
      <c r="U501" s="52"/>
      <c r="V501" s="52"/>
      <c r="W501" s="52"/>
      <c r="X501" s="52"/>
    </row>
    <row r="502" spans="1:24" x14ac:dyDescent="0.3">
      <c r="A502" s="57">
        <v>24033</v>
      </c>
      <c r="B502" s="57" t="s">
        <v>16</v>
      </c>
      <c r="C502" s="50">
        <v>0.91249999999999998</v>
      </c>
      <c r="D502" s="50" t="s">
        <v>2147</v>
      </c>
      <c r="E502" s="50" t="s">
        <v>2147</v>
      </c>
      <c r="F502" s="50" t="s">
        <v>2147</v>
      </c>
      <c r="G502" s="50">
        <v>1.1132500000000001</v>
      </c>
      <c r="H502" s="50" t="s">
        <v>2148</v>
      </c>
      <c r="I502" s="50">
        <v>1.2498512500000001</v>
      </c>
      <c r="J502" s="50" t="s">
        <v>2148</v>
      </c>
      <c r="K502" s="58" t="s">
        <v>2067</v>
      </c>
      <c r="L502" s="59" t="s">
        <v>17</v>
      </c>
      <c r="M502" s="59" t="s">
        <v>2528</v>
      </c>
      <c r="N502" s="59" t="s">
        <v>2636</v>
      </c>
      <c r="O502" s="59" t="s">
        <v>2637</v>
      </c>
      <c r="P502" s="59" t="s">
        <v>2638</v>
      </c>
      <c r="Q502" s="59" t="s">
        <v>56</v>
      </c>
      <c r="R502" s="52"/>
      <c r="S502" s="52" t="s">
        <v>2652</v>
      </c>
      <c r="T502" s="52"/>
      <c r="U502" s="52"/>
      <c r="V502" s="52"/>
      <c r="W502" s="52"/>
      <c r="X502" s="52"/>
    </row>
    <row r="503" spans="1:24" x14ac:dyDescent="0.3">
      <c r="A503" s="57">
        <v>24009</v>
      </c>
      <c r="B503" s="57" t="s">
        <v>16</v>
      </c>
      <c r="C503" s="50">
        <v>10.186159999999999</v>
      </c>
      <c r="D503" s="50">
        <v>10.1861599999897</v>
      </c>
      <c r="E503" s="50">
        <v>3.49853318749975E-2</v>
      </c>
      <c r="F503" s="50">
        <v>3.4345947712418495E-3</v>
      </c>
      <c r="G503" s="50">
        <v>11.3232094011297</v>
      </c>
      <c r="H503" s="50">
        <v>3.8890635802796621E-2</v>
      </c>
      <c r="I503" s="50">
        <v>11.577873300398601</v>
      </c>
      <c r="J503" s="50">
        <v>3.9765303099649651E-2</v>
      </c>
      <c r="K503" s="58" t="s">
        <v>111</v>
      </c>
      <c r="L503" s="59" t="s">
        <v>112</v>
      </c>
      <c r="M503" s="59" t="s">
        <v>101</v>
      </c>
      <c r="N503" s="59" t="s">
        <v>113</v>
      </c>
      <c r="O503" s="59" t="s">
        <v>114</v>
      </c>
      <c r="P503" s="59" t="s">
        <v>115</v>
      </c>
      <c r="Q503" s="59" t="s">
        <v>56</v>
      </c>
      <c r="R503" s="52"/>
      <c r="S503" s="52" t="s">
        <v>2653</v>
      </c>
      <c r="T503" s="52"/>
      <c r="U503" s="52"/>
      <c r="V503" s="52"/>
      <c r="W503" s="52"/>
      <c r="X503" s="52"/>
    </row>
    <row r="504" spans="1:24" x14ac:dyDescent="0.3">
      <c r="A504" s="57">
        <v>24017</v>
      </c>
      <c r="B504" s="57" t="s">
        <v>16</v>
      </c>
      <c r="C504" s="50">
        <v>17.90174</v>
      </c>
      <c r="D504" s="50">
        <v>17.901739999981999</v>
      </c>
      <c r="E504" s="50">
        <v>6.1485222600069202E-2</v>
      </c>
      <c r="F504" s="50">
        <v>3.4345947712418473E-3</v>
      </c>
      <c r="G504" s="50">
        <v>19.7063320695875</v>
      </c>
      <c r="H504" s="50">
        <v>6.7683265086560765E-2</v>
      </c>
      <c r="I504" s="50">
        <v>20.077824484376499</v>
      </c>
      <c r="J504" s="50">
        <v>6.8959190991951066E-2</v>
      </c>
      <c r="K504" s="58" t="s">
        <v>111</v>
      </c>
      <c r="L504" s="59" t="s">
        <v>112</v>
      </c>
      <c r="M504" s="59" t="s">
        <v>101</v>
      </c>
      <c r="N504" s="59" t="s">
        <v>113</v>
      </c>
      <c r="O504" s="59" t="s">
        <v>114</v>
      </c>
      <c r="P504" s="59" t="s">
        <v>115</v>
      </c>
      <c r="Q504" s="59" t="s">
        <v>56</v>
      </c>
      <c r="R504" s="52"/>
      <c r="S504" s="52" t="s">
        <v>2654</v>
      </c>
      <c r="T504" s="52"/>
      <c r="U504" s="52"/>
      <c r="V504" s="52"/>
      <c r="W504" s="52"/>
      <c r="X504" s="52"/>
    </row>
    <row r="505" spans="1:24" x14ac:dyDescent="0.3">
      <c r="A505" s="57">
        <v>24021</v>
      </c>
      <c r="B505" s="57" t="s">
        <v>16</v>
      </c>
      <c r="C505" s="50">
        <v>52.463769999999997</v>
      </c>
      <c r="D505" s="50">
        <v>52.463769999947402</v>
      </c>
      <c r="E505" s="50">
        <v>0.180191790121453</v>
      </c>
      <c r="F505" s="50">
        <v>3.4345947712418239E-3</v>
      </c>
      <c r="G505" s="50">
        <v>60.218322517212997</v>
      </c>
      <c r="H505" s="50">
        <v>0.20682553565057354</v>
      </c>
      <c r="I505" s="50">
        <v>62.202654484259703</v>
      </c>
      <c r="J505" s="50">
        <v>0.21364091184900016</v>
      </c>
      <c r="K505" s="58" t="s">
        <v>111</v>
      </c>
      <c r="L505" s="59" t="s">
        <v>112</v>
      </c>
      <c r="M505" s="59" t="s">
        <v>101</v>
      </c>
      <c r="N505" s="59" t="s">
        <v>113</v>
      </c>
      <c r="O505" s="59" t="s">
        <v>114</v>
      </c>
      <c r="P505" s="59" t="s">
        <v>115</v>
      </c>
      <c r="Q505" s="59" t="s">
        <v>56</v>
      </c>
      <c r="R505" s="52"/>
      <c r="S505" s="52" t="s">
        <v>2655</v>
      </c>
      <c r="T505" s="52"/>
      <c r="U505" s="52"/>
      <c r="V505" s="52"/>
      <c r="W505" s="52"/>
      <c r="X505" s="52"/>
    </row>
    <row r="506" spans="1:24" x14ac:dyDescent="0.3">
      <c r="A506" s="57">
        <v>24031</v>
      </c>
      <c r="B506" s="57" t="s">
        <v>16</v>
      </c>
      <c r="C506" s="50">
        <v>121.7899</v>
      </c>
      <c r="D506" s="50">
        <v>121.78989999987699</v>
      </c>
      <c r="E506" s="50">
        <v>0.41829895372964598</v>
      </c>
      <c r="F506" s="50">
        <v>3.4345947712418556E-3</v>
      </c>
      <c r="G506" s="50">
        <v>139.57348053948701</v>
      </c>
      <c r="H506" s="50">
        <v>0.47937834646494898</v>
      </c>
      <c r="I506" s="50">
        <v>147.64831610563201</v>
      </c>
      <c r="J506" s="50">
        <v>0.50711213447906833</v>
      </c>
      <c r="K506" s="58" t="s">
        <v>111</v>
      </c>
      <c r="L506" s="59" t="s">
        <v>112</v>
      </c>
      <c r="M506" s="59" t="s">
        <v>101</v>
      </c>
      <c r="N506" s="59" t="s">
        <v>113</v>
      </c>
      <c r="O506" s="59" t="s">
        <v>114</v>
      </c>
      <c r="P506" s="59" t="s">
        <v>115</v>
      </c>
      <c r="Q506" s="59" t="s">
        <v>56</v>
      </c>
      <c r="R506" s="52"/>
      <c r="S506" s="52" t="s">
        <v>2656</v>
      </c>
      <c r="T506" s="52"/>
      <c r="U506" s="52"/>
      <c r="V506" s="52"/>
      <c r="W506" s="52"/>
      <c r="X506" s="52"/>
    </row>
    <row r="507" spans="1:24" x14ac:dyDescent="0.3">
      <c r="A507" s="57">
        <v>24033</v>
      </c>
      <c r="B507" s="57" t="s">
        <v>16</v>
      </c>
      <c r="C507" s="50">
        <v>150.35499999999999</v>
      </c>
      <c r="D507" s="50">
        <v>150.35499999985001</v>
      </c>
      <c r="E507" s="50">
        <v>0.51640849682954804</v>
      </c>
      <c r="F507" s="50">
        <v>3.4345947712418157E-3</v>
      </c>
      <c r="G507" s="50">
        <v>160.79363446411099</v>
      </c>
      <c r="H507" s="50">
        <v>0.5522609761794034</v>
      </c>
      <c r="I507" s="50">
        <v>164.269316061284</v>
      </c>
      <c r="J507" s="50">
        <v>0.56419853401955522</v>
      </c>
      <c r="K507" s="58" t="s">
        <v>111</v>
      </c>
      <c r="L507" s="59" t="s">
        <v>112</v>
      </c>
      <c r="M507" s="59" t="s">
        <v>101</v>
      </c>
      <c r="N507" s="59" t="s">
        <v>113</v>
      </c>
      <c r="O507" s="59" t="s">
        <v>114</v>
      </c>
      <c r="P507" s="59" t="s">
        <v>115</v>
      </c>
      <c r="Q507" s="59" t="s">
        <v>56</v>
      </c>
      <c r="R507" s="52"/>
      <c r="S507" s="52" t="s">
        <v>2657</v>
      </c>
      <c r="T507" s="52"/>
      <c r="U507" s="52"/>
      <c r="V507" s="52"/>
      <c r="W507" s="52"/>
      <c r="X507" s="52"/>
    </row>
    <row r="508" spans="1:24" x14ac:dyDescent="0.3">
      <c r="A508" s="57">
        <v>24009</v>
      </c>
      <c r="B508" s="57" t="s">
        <v>16</v>
      </c>
      <c r="C508" s="50">
        <v>2.184088</v>
      </c>
      <c r="D508" s="50">
        <v>2.1840879999978</v>
      </c>
      <c r="E508" s="50">
        <v>7.5014572247245103E-3</v>
      </c>
      <c r="F508" s="50">
        <v>3.4345947712418486E-3</v>
      </c>
      <c r="G508" s="50">
        <v>2.4278909593501798</v>
      </c>
      <c r="H508" s="50">
        <v>8.3388215941294832E-3</v>
      </c>
      <c r="I508" s="50">
        <v>2.4824952819238</v>
      </c>
      <c r="J508" s="50">
        <v>8.526365314928043E-3</v>
      </c>
      <c r="K508" s="58" t="s">
        <v>311</v>
      </c>
      <c r="L508" s="59" t="s">
        <v>112</v>
      </c>
      <c r="M508" s="59" t="s">
        <v>101</v>
      </c>
      <c r="N508" s="59" t="s">
        <v>113</v>
      </c>
      <c r="O508" s="59" t="s">
        <v>114</v>
      </c>
      <c r="P508" s="59" t="s">
        <v>312</v>
      </c>
      <c r="Q508" s="59" t="s">
        <v>56</v>
      </c>
      <c r="R508" s="52"/>
      <c r="S508" s="52" t="s">
        <v>2658</v>
      </c>
      <c r="T508" s="52"/>
      <c r="U508" s="52"/>
      <c r="V508" s="52"/>
      <c r="W508" s="52"/>
      <c r="X508" s="52"/>
    </row>
    <row r="509" spans="1:24" x14ac:dyDescent="0.3">
      <c r="A509" s="57">
        <v>24017</v>
      </c>
      <c r="B509" s="57" t="s">
        <v>16</v>
      </c>
      <c r="C509" s="50">
        <v>3.8384429999999998</v>
      </c>
      <c r="D509" s="50">
        <v>3.83844299999617</v>
      </c>
      <c r="E509" s="50">
        <v>1.31834962574966E-2</v>
      </c>
      <c r="F509" s="50">
        <v>3.434594771241817E-3</v>
      </c>
      <c r="G509" s="50">
        <v>4.2253787837486003</v>
      </c>
      <c r="H509" s="50">
        <v>1.4512463877179051E-2</v>
      </c>
      <c r="I509" s="50">
        <v>4.3050331893594498</v>
      </c>
      <c r="J509" s="50">
        <v>1.4786044482196449E-2</v>
      </c>
      <c r="K509" s="58" t="s">
        <v>311</v>
      </c>
      <c r="L509" s="59" t="s">
        <v>112</v>
      </c>
      <c r="M509" s="59" t="s">
        <v>101</v>
      </c>
      <c r="N509" s="59" t="s">
        <v>113</v>
      </c>
      <c r="O509" s="59" t="s">
        <v>114</v>
      </c>
      <c r="P509" s="59" t="s">
        <v>312</v>
      </c>
      <c r="Q509" s="59" t="s">
        <v>56</v>
      </c>
      <c r="R509" s="52"/>
      <c r="S509" s="52" t="s">
        <v>2659</v>
      </c>
      <c r="T509" s="52"/>
      <c r="U509" s="52"/>
      <c r="V509" s="52"/>
      <c r="W509" s="52"/>
      <c r="X509" s="52"/>
    </row>
    <row r="510" spans="1:24" x14ac:dyDescent="0.3">
      <c r="A510" s="57">
        <v>24021</v>
      </c>
      <c r="B510" s="57" t="s">
        <v>16</v>
      </c>
      <c r="C510" s="50">
        <v>11.249140000000001</v>
      </c>
      <c r="D510" s="50">
        <v>11.249139999988699</v>
      </c>
      <c r="E510" s="50">
        <v>3.86362374249287E-2</v>
      </c>
      <c r="F510" s="50">
        <v>3.4345947712418473E-3</v>
      </c>
      <c r="G510" s="50">
        <v>12.9118502265712</v>
      </c>
      <c r="H510" s="50">
        <v>4.4346973275239308E-2</v>
      </c>
      <c r="I510" s="50">
        <v>13.337325332607</v>
      </c>
      <c r="J510" s="50">
        <v>4.580830784972343E-2</v>
      </c>
      <c r="K510" s="58" t="s">
        <v>311</v>
      </c>
      <c r="L510" s="59" t="s">
        <v>112</v>
      </c>
      <c r="M510" s="59" t="s">
        <v>101</v>
      </c>
      <c r="N510" s="59" t="s">
        <v>113</v>
      </c>
      <c r="O510" s="59" t="s">
        <v>114</v>
      </c>
      <c r="P510" s="59" t="s">
        <v>312</v>
      </c>
      <c r="Q510" s="59" t="s">
        <v>56</v>
      </c>
      <c r="R510" s="52"/>
      <c r="S510" s="52" t="s">
        <v>2660</v>
      </c>
      <c r="T510" s="52"/>
      <c r="U510" s="52"/>
      <c r="V510" s="52"/>
      <c r="W510" s="52"/>
      <c r="X510" s="52"/>
    </row>
    <row r="511" spans="1:24" x14ac:dyDescent="0.3">
      <c r="A511" s="57">
        <v>24031</v>
      </c>
      <c r="B511" s="57" t="s">
        <v>16</v>
      </c>
      <c r="C511" s="50">
        <v>26.113849999999999</v>
      </c>
      <c r="D511" s="50">
        <v>26.113849999973699</v>
      </c>
      <c r="E511" s="50">
        <v>8.9690492666903807E-2</v>
      </c>
      <c r="F511" s="50">
        <v>3.434594771241856E-3</v>
      </c>
      <c r="G511" s="50">
        <v>29.926955640706499</v>
      </c>
      <c r="H511" s="50">
        <v>0.10278696536275751</v>
      </c>
      <c r="I511" s="50">
        <v>31.658339316602301</v>
      </c>
      <c r="J511" s="50">
        <v>0.10873356668300274</v>
      </c>
      <c r="K511" s="58" t="s">
        <v>311</v>
      </c>
      <c r="L511" s="59" t="s">
        <v>112</v>
      </c>
      <c r="M511" s="59" t="s">
        <v>101</v>
      </c>
      <c r="N511" s="59" t="s">
        <v>113</v>
      </c>
      <c r="O511" s="59" t="s">
        <v>114</v>
      </c>
      <c r="P511" s="59" t="s">
        <v>312</v>
      </c>
      <c r="Q511" s="59" t="s">
        <v>56</v>
      </c>
      <c r="R511" s="52"/>
      <c r="S511" s="52" t="s">
        <v>2661</v>
      </c>
      <c r="T511" s="52"/>
      <c r="U511" s="52"/>
      <c r="V511" s="52"/>
      <c r="W511" s="52"/>
      <c r="X511" s="52"/>
    </row>
    <row r="512" spans="1:24" x14ac:dyDescent="0.3">
      <c r="A512" s="57">
        <v>24033</v>
      </c>
      <c r="B512" s="57" t="s">
        <v>16</v>
      </c>
      <c r="C512" s="50">
        <v>32.238709999999998</v>
      </c>
      <c r="D512" s="50">
        <v>32.238709999967597</v>
      </c>
      <c r="E512" s="50">
        <v>0.11072690479747101</v>
      </c>
      <c r="F512" s="50">
        <v>3.4345947712418486E-3</v>
      </c>
      <c r="G512" s="50">
        <v>34.476933599377901</v>
      </c>
      <c r="H512" s="50">
        <v>0.11841429586887575</v>
      </c>
      <c r="I512" s="50">
        <v>35.222179790482897</v>
      </c>
      <c r="J512" s="50">
        <v>0.12097391454013287</v>
      </c>
      <c r="K512" s="58" t="s">
        <v>311</v>
      </c>
      <c r="L512" s="59" t="s">
        <v>112</v>
      </c>
      <c r="M512" s="59" t="s">
        <v>101</v>
      </c>
      <c r="N512" s="59" t="s">
        <v>113</v>
      </c>
      <c r="O512" s="59" t="s">
        <v>114</v>
      </c>
      <c r="P512" s="59" t="s">
        <v>312</v>
      </c>
      <c r="Q512" s="59" t="s">
        <v>56</v>
      </c>
      <c r="R512" s="52"/>
      <c r="S512" s="52" t="s">
        <v>2662</v>
      </c>
      <c r="T512" s="52"/>
      <c r="U512" s="52"/>
      <c r="V512" s="52"/>
      <c r="W512" s="52"/>
      <c r="X512" s="52"/>
    </row>
    <row r="513" spans="1:24" x14ac:dyDescent="0.3">
      <c r="A513" s="57">
        <v>24009</v>
      </c>
      <c r="B513" s="57" t="s">
        <v>16</v>
      </c>
      <c r="C513" s="50">
        <v>4.8124306710000004</v>
      </c>
      <c r="D513" s="50">
        <v>4.8124306709947202</v>
      </c>
      <c r="E513" s="50">
        <v>1.31528345345031E-2</v>
      </c>
      <c r="F513" s="50">
        <v>2.733095899703514E-3</v>
      </c>
      <c r="G513" s="50">
        <v>5.1387064930060102</v>
      </c>
      <c r="H513" s="50">
        <v>1.404457764581455E-2</v>
      </c>
      <c r="I513" s="50">
        <v>5.2255644574348104</v>
      </c>
      <c r="J513" s="50">
        <v>1.4281968792251498E-2</v>
      </c>
      <c r="K513" s="58" t="s">
        <v>313</v>
      </c>
      <c r="L513" s="59" t="s">
        <v>112</v>
      </c>
      <c r="M513" s="59" t="s">
        <v>101</v>
      </c>
      <c r="N513" s="59" t="s">
        <v>113</v>
      </c>
      <c r="O513" s="59" t="s">
        <v>314</v>
      </c>
      <c r="P513" s="59" t="s">
        <v>108</v>
      </c>
      <c r="Q513" s="59" t="s">
        <v>56</v>
      </c>
      <c r="R513" s="52"/>
      <c r="S513" s="52" t="s">
        <v>2663</v>
      </c>
      <c r="T513" s="52"/>
      <c r="U513" s="52"/>
      <c r="V513" s="52"/>
      <c r="W513" s="52"/>
      <c r="X513" s="52"/>
    </row>
    <row r="514" spans="1:24" x14ac:dyDescent="0.3">
      <c r="A514" s="57">
        <v>24017</v>
      </c>
      <c r="B514" s="57" t="s">
        <v>16</v>
      </c>
      <c r="C514" s="50">
        <v>9.8118088609999994</v>
      </c>
      <c r="D514" s="50">
        <v>9.8118088609891707</v>
      </c>
      <c r="E514" s="50">
        <v>2.6816614566644401E-2</v>
      </c>
      <c r="F514" s="50">
        <v>2.7330958997035439E-3</v>
      </c>
      <c r="G514" s="50">
        <v>10.4770352757472</v>
      </c>
      <c r="H514" s="50">
        <v>2.8634742153194063E-2</v>
      </c>
      <c r="I514" s="50">
        <v>10.6541253583465</v>
      </c>
      <c r="J514" s="50">
        <v>2.9118746331824368E-2</v>
      </c>
      <c r="K514" s="58" t="s">
        <v>313</v>
      </c>
      <c r="L514" s="59" t="s">
        <v>112</v>
      </c>
      <c r="M514" s="59" t="s">
        <v>101</v>
      </c>
      <c r="N514" s="59" t="s">
        <v>113</v>
      </c>
      <c r="O514" s="59" t="s">
        <v>314</v>
      </c>
      <c r="P514" s="59" t="s">
        <v>108</v>
      </c>
      <c r="Q514" s="59" t="s">
        <v>56</v>
      </c>
      <c r="R514" s="52"/>
      <c r="S514" s="52" t="s">
        <v>2664</v>
      </c>
      <c r="T514" s="52"/>
      <c r="U514" s="52"/>
      <c r="V514" s="52"/>
      <c r="W514" s="52"/>
      <c r="X514" s="52"/>
    </row>
    <row r="515" spans="1:24" x14ac:dyDescent="0.3">
      <c r="A515" s="57">
        <v>24021</v>
      </c>
      <c r="B515" s="57" t="s">
        <v>16</v>
      </c>
      <c r="C515" s="50">
        <v>72.880816719999999</v>
      </c>
      <c r="D515" s="50">
        <v>72.880816719920105</v>
      </c>
      <c r="E515" s="50">
        <v>0.19919026134425799</v>
      </c>
      <c r="F515" s="50">
        <v>2.7330958997035283E-3</v>
      </c>
      <c r="G515" s="50">
        <v>77.8220304245595</v>
      </c>
      <c r="H515" s="50">
        <v>0.21269507225996681</v>
      </c>
      <c r="I515" s="50">
        <v>79.137432103871703</v>
      </c>
      <c r="J515" s="50">
        <v>0.21629019119615811</v>
      </c>
      <c r="K515" s="58" t="s">
        <v>313</v>
      </c>
      <c r="L515" s="59" t="s">
        <v>112</v>
      </c>
      <c r="M515" s="59" t="s">
        <v>101</v>
      </c>
      <c r="N515" s="59" t="s">
        <v>113</v>
      </c>
      <c r="O515" s="59" t="s">
        <v>314</v>
      </c>
      <c r="P515" s="59" t="s">
        <v>108</v>
      </c>
      <c r="Q515" s="59" t="s">
        <v>56</v>
      </c>
      <c r="R515" s="52"/>
      <c r="S515" s="52" t="s">
        <v>2665</v>
      </c>
      <c r="T515" s="52"/>
      <c r="U515" s="52"/>
      <c r="V515" s="52"/>
      <c r="W515" s="52"/>
      <c r="X515" s="52"/>
    </row>
    <row r="516" spans="1:24" x14ac:dyDescent="0.3">
      <c r="A516" s="57">
        <v>24031</v>
      </c>
      <c r="B516" s="57" t="s">
        <v>16</v>
      </c>
      <c r="C516" s="50">
        <v>25.047406079999998</v>
      </c>
      <c r="D516" s="50">
        <v>25.047406079972401</v>
      </c>
      <c r="E516" s="50">
        <v>6.8456962855382095E-2</v>
      </c>
      <c r="F516" s="50">
        <v>2.7330958997035405E-3</v>
      </c>
      <c r="G516" s="50">
        <v>26.7455838962785</v>
      </c>
      <c r="H516" s="50">
        <v>7.3098245682095817E-2</v>
      </c>
      <c r="I516" s="50">
        <v>27.1976562179517</v>
      </c>
      <c r="J516" s="50">
        <v>7.4333802690830286E-2</v>
      </c>
      <c r="K516" s="58" t="s">
        <v>313</v>
      </c>
      <c r="L516" s="59" t="s">
        <v>112</v>
      </c>
      <c r="M516" s="59" t="s">
        <v>101</v>
      </c>
      <c r="N516" s="59" t="s">
        <v>113</v>
      </c>
      <c r="O516" s="59" t="s">
        <v>314</v>
      </c>
      <c r="P516" s="59" t="s">
        <v>108</v>
      </c>
      <c r="Q516" s="59" t="s">
        <v>56</v>
      </c>
      <c r="R516" s="52"/>
      <c r="S516" s="52" t="s">
        <v>2666</v>
      </c>
      <c r="T516" s="52"/>
      <c r="U516" s="52"/>
      <c r="V516" s="52"/>
      <c r="W516" s="52"/>
      <c r="X516" s="52"/>
    </row>
    <row r="517" spans="1:24" x14ac:dyDescent="0.3">
      <c r="A517" s="57">
        <v>24033</v>
      </c>
      <c r="B517" s="57" t="s">
        <v>16</v>
      </c>
      <c r="C517" s="50">
        <v>5.691339181</v>
      </c>
      <c r="D517" s="50">
        <v>5.6913391809937304</v>
      </c>
      <c r="E517" s="50">
        <v>1.5554975779396E-2</v>
      </c>
      <c r="F517" s="50">
        <v>2.7330958997035279E-3</v>
      </c>
      <c r="G517" s="50">
        <v>6.07720372566469</v>
      </c>
      <c r="H517" s="50">
        <v>1.6609580584277167E-2</v>
      </c>
      <c r="I517" s="50">
        <v>6.1799248181708997</v>
      </c>
      <c r="J517" s="50">
        <v>1.6890327181018957E-2</v>
      </c>
      <c r="K517" s="58" t="s">
        <v>313</v>
      </c>
      <c r="L517" s="59" t="s">
        <v>112</v>
      </c>
      <c r="M517" s="59" t="s">
        <v>101</v>
      </c>
      <c r="N517" s="59" t="s">
        <v>113</v>
      </c>
      <c r="O517" s="59" t="s">
        <v>314</v>
      </c>
      <c r="P517" s="59" t="s">
        <v>108</v>
      </c>
      <c r="Q517" s="59" t="s">
        <v>56</v>
      </c>
      <c r="R517" s="52"/>
      <c r="S517" s="52" t="s">
        <v>2667</v>
      </c>
      <c r="T517" s="52"/>
      <c r="U517" s="52"/>
      <c r="V517" s="52"/>
      <c r="W517" s="52"/>
      <c r="X517" s="52"/>
    </row>
    <row r="518" spans="1:24" x14ac:dyDescent="0.3">
      <c r="A518" s="57">
        <v>24009</v>
      </c>
      <c r="B518" s="57" t="s">
        <v>16</v>
      </c>
      <c r="C518" s="50">
        <v>0.8550468</v>
      </c>
      <c r="D518" s="50">
        <v>0.85504679999879696</v>
      </c>
      <c r="E518" s="50">
        <v>3.3229163751931998E-3</v>
      </c>
      <c r="F518" s="50">
        <v>3.8862391803558298E-3</v>
      </c>
      <c r="G518" s="50">
        <v>0.8550468</v>
      </c>
      <c r="H518" s="50">
        <v>3.3229163751978749E-3</v>
      </c>
      <c r="I518" s="50">
        <v>0.8550468</v>
      </c>
      <c r="J518" s="50">
        <v>3.3229163751978749E-3</v>
      </c>
      <c r="K518" s="58" t="s">
        <v>203</v>
      </c>
      <c r="L518" s="59" t="s">
        <v>67</v>
      </c>
      <c r="M518" s="59" t="s">
        <v>186</v>
      </c>
      <c r="N518" s="59" t="s">
        <v>187</v>
      </c>
      <c r="O518" s="59" t="s">
        <v>202</v>
      </c>
      <c r="P518" s="59" t="s">
        <v>194</v>
      </c>
      <c r="Q518" s="59" t="s">
        <v>56</v>
      </c>
      <c r="R518" s="52"/>
      <c r="S518" s="52" t="s">
        <v>2668</v>
      </c>
      <c r="T518" s="52"/>
      <c r="U518" s="52"/>
      <c r="V518" s="52"/>
      <c r="W518" s="52"/>
      <c r="X518" s="52"/>
    </row>
    <row r="519" spans="1:24" x14ac:dyDescent="0.3">
      <c r="A519" s="57">
        <v>24017</v>
      </c>
      <c r="B519" s="57" t="s">
        <v>16</v>
      </c>
      <c r="C519" s="50">
        <v>1.401656</v>
      </c>
      <c r="D519" s="50">
        <v>1.40165599999803</v>
      </c>
      <c r="E519" s="50">
        <v>5.4471704645731598E-3</v>
      </c>
      <c r="F519" s="50">
        <v>3.8862391803558189E-3</v>
      </c>
      <c r="G519" s="50">
        <v>1.401656</v>
      </c>
      <c r="H519" s="50">
        <v>5.447170464580816E-3</v>
      </c>
      <c r="I519" s="50">
        <v>1.401656</v>
      </c>
      <c r="J519" s="50">
        <v>5.447170464580816E-3</v>
      </c>
      <c r="K519" s="58" t="s">
        <v>203</v>
      </c>
      <c r="L519" s="59" t="s">
        <v>67</v>
      </c>
      <c r="M519" s="59" t="s">
        <v>186</v>
      </c>
      <c r="N519" s="59" t="s">
        <v>187</v>
      </c>
      <c r="O519" s="59" t="s">
        <v>202</v>
      </c>
      <c r="P519" s="59" t="s">
        <v>194</v>
      </c>
      <c r="Q519" s="59" t="s">
        <v>56</v>
      </c>
      <c r="R519" s="52"/>
      <c r="S519" s="52" t="s">
        <v>2669</v>
      </c>
      <c r="T519" s="52"/>
      <c r="U519" s="52"/>
      <c r="V519" s="52"/>
      <c r="W519" s="52"/>
      <c r="X519" s="52"/>
    </row>
    <row r="520" spans="1:24" x14ac:dyDescent="0.3">
      <c r="A520" s="57">
        <v>24021</v>
      </c>
      <c r="B520" s="57" t="s">
        <v>16</v>
      </c>
      <c r="C520" s="50">
        <v>5.1790820000000002</v>
      </c>
      <c r="D520" s="50">
        <v>5.17908199999275</v>
      </c>
      <c r="E520" s="50">
        <v>2.01271513866473E-2</v>
      </c>
      <c r="F520" s="50">
        <v>3.8862391803557998E-3</v>
      </c>
      <c r="G520" s="50">
        <v>5.1790820000000002</v>
      </c>
      <c r="H520" s="50">
        <v>2.0127151386675476E-2</v>
      </c>
      <c r="I520" s="50">
        <v>5.1790820000000002</v>
      </c>
      <c r="J520" s="50">
        <v>2.0127151386675476E-2</v>
      </c>
      <c r="K520" s="58" t="s">
        <v>203</v>
      </c>
      <c r="L520" s="59" t="s">
        <v>67</v>
      </c>
      <c r="M520" s="59" t="s">
        <v>186</v>
      </c>
      <c r="N520" s="59" t="s">
        <v>187</v>
      </c>
      <c r="O520" s="59" t="s">
        <v>202</v>
      </c>
      <c r="P520" s="59" t="s">
        <v>194</v>
      </c>
      <c r="Q520" s="59" t="s">
        <v>56</v>
      </c>
      <c r="R520" s="52"/>
      <c r="S520" s="52" t="s">
        <v>2670</v>
      </c>
      <c r="T520" s="52"/>
      <c r="U520" s="52"/>
      <c r="V520" s="52"/>
      <c r="W520" s="52"/>
      <c r="X520" s="52"/>
    </row>
    <row r="521" spans="1:24" x14ac:dyDescent="0.3">
      <c r="A521" s="57">
        <v>24031</v>
      </c>
      <c r="B521" s="57" t="s">
        <v>16</v>
      </c>
      <c r="C521" s="50">
        <v>20.534800000000001</v>
      </c>
      <c r="D521" s="50">
        <v>20.534799999971298</v>
      </c>
      <c r="E521" s="50">
        <v>7.9803144320658603E-2</v>
      </c>
      <c r="F521" s="50">
        <v>3.8862391803557933E-3</v>
      </c>
      <c r="G521" s="50">
        <v>20.534800000000001</v>
      </c>
      <c r="H521" s="50">
        <v>7.9803144320770153E-2</v>
      </c>
      <c r="I521" s="50">
        <v>20.534800000000001</v>
      </c>
      <c r="J521" s="50">
        <v>7.9803144320770153E-2</v>
      </c>
      <c r="K521" s="58" t="s">
        <v>203</v>
      </c>
      <c r="L521" s="59" t="s">
        <v>67</v>
      </c>
      <c r="M521" s="59" t="s">
        <v>186</v>
      </c>
      <c r="N521" s="59" t="s">
        <v>187</v>
      </c>
      <c r="O521" s="59" t="s">
        <v>202</v>
      </c>
      <c r="P521" s="59" t="s">
        <v>194</v>
      </c>
      <c r="Q521" s="59" t="s">
        <v>56</v>
      </c>
      <c r="R521" s="52"/>
      <c r="S521" s="52" t="s">
        <v>2671</v>
      </c>
      <c r="T521" s="52"/>
      <c r="U521" s="52"/>
      <c r="V521" s="52"/>
      <c r="W521" s="52"/>
      <c r="X521" s="52"/>
    </row>
    <row r="522" spans="1:24" x14ac:dyDescent="0.3">
      <c r="A522" s="57">
        <v>24033</v>
      </c>
      <c r="B522" s="57" t="s">
        <v>16</v>
      </c>
      <c r="C522" s="50">
        <v>11.888909999999999</v>
      </c>
      <c r="D522" s="50">
        <v>11.888909999983399</v>
      </c>
      <c r="E522" s="50">
        <v>4.6203147853659303E-2</v>
      </c>
      <c r="F522" s="50">
        <v>3.8862391803557951E-3</v>
      </c>
      <c r="G522" s="50">
        <v>11.888909999999999</v>
      </c>
      <c r="H522" s="50">
        <v>4.6203147853723814E-2</v>
      </c>
      <c r="I522" s="50">
        <v>11.888909999999999</v>
      </c>
      <c r="J522" s="50">
        <v>4.6203147853723814E-2</v>
      </c>
      <c r="K522" s="58" t="s">
        <v>203</v>
      </c>
      <c r="L522" s="59" t="s">
        <v>67</v>
      </c>
      <c r="M522" s="59" t="s">
        <v>186</v>
      </c>
      <c r="N522" s="59" t="s">
        <v>187</v>
      </c>
      <c r="O522" s="59" t="s">
        <v>202</v>
      </c>
      <c r="P522" s="59" t="s">
        <v>194</v>
      </c>
      <c r="Q522" s="59" t="s">
        <v>56</v>
      </c>
      <c r="R522" s="52"/>
      <c r="S522" s="52" t="s">
        <v>2672</v>
      </c>
      <c r="T522" s="52"/>
      <c r="U522" s="52"/>
      <c r="V522" s="52"/>
      <c r="W522" s="52"/>
      <c r="X522" s="52"/>
    </row>
    <row r="523" spans="1:24" x14ac:dyDescent="0.3">
      <c r="A523" s="57">
        <v>24009</v>
      </c>
      <c r="B523" s="57" t="s">
        <v>16</v>
      </c>
      <c r="C523" s="50">
        <v>0.95939850000000004</v>
      </c>
      <c r="D523" s="50">
        <v>0.95939849999865801</v>
      </c>
      <c r="E523" s="50">
        <v>3.72845204026937E-3</v>
      </c>
      <c r="F523" s="50">
        <v>3.8862391803558016E-3</v>
      </c>
      <c r="G523" s="50">
        <v>0.95939850000000004</v>
      </c>
      <c r="H523" s="50">
        <v>3.7284520402745855E-3</v>
      </c>
      <c r="I523" s="50">
        <v>0.95939850000000004</v>
      </c>
      <c r="J523" s="50">
        <v>3.7284520402745855E-3</v>
      </c>
      <c r="K523" s="58" t="s">
        <v>201</v>
      </c>
      <c r="L523" s="59" t="s">
        <v>67</v>
      </c>
      <c r="M523" s="59" t="s">
        <v>186</v>
      </c>
      <c r="N523" s="59" t="s">
        <v>187</v>
      </c>
      <c r="O523" s="59" t="s">
        <v>202</v>
      </c>
      <c r="P523" s="59" t="s">
        <v>192</v>
      </c>
      <c r="Q523" s="59" t="s">
        <v>56</v>
      </c>
      <c r="R523" s="52"/>
      <c r="S523" s="52" t="s">
        <v>2673</v>
      </c>
      <c r="T523" s="52"/>
      <c r="U523" s="52"/>
      <c r="V523" s="52"/>
      <c r="W523" s="52"/>
      <c r="X523" s="52"/>
    </row>
    <row r="524" spans="1:24" x14ac:dyDescent="0.3">
      <c r="A524" s="57">
        <v>24017</v>
      </c>
      <c r="B524" s="57" t="s">
        <v>16</v>
      </c>
      <c r="C524" s="50">
        <v>1.572716</v>
      </c>
      <c r="D524" s="50">
        <v>1.57271599999779</v>
      </c>
      <c r="E524" s="50">
        <v>6.1119505387638899E-3</v>
      </c>
      <c r="F524" s="50">
        <v>3.8862391803558168E-3</v>
      </c>
      <c r="G524" s="50">
        <v>1.572716</v>
      </c>
      <c r="H524" s="50">
        <v>6.1119505387724786E-3</v>
      </c>
      <c r="I524" s="50">
        <v>1.572716</v>
      </c>
      <c r="J524" s="50">
        <v>6.1119505387724786E-3</v>
      </c>
      <c r="K524" s="58" t="s">
        <v>201</v>
      </c>
      <c r="L524" s="59" t="s">
        <v>67</v>
      </c>
      <c r="M524" s="59" t="s">
        <v>186</v>
      </c>
      <c r="N524" s="59" t="s">
        <v>187</v>
      </c>
      <c r="O524" s="59" t="s">
        <v>202</v>
      </c>
      <c r="P524" s="59" t="s">
        <v>192</v>
      </c>
      <c r="Q524" s="59" t="s">
        <v>56</v>
      </c>
      <c r="R524" s="52"/>
      <c r="S524" s="52" t="s">
        <v>2674</v>
      </c>
      <c r="T524" s="52"/>
      <c r="U524" s="52"/>
      <c r="V524" s="52"/>
      <c r="W524" s="52"/>
      <c r="X524" s="52"/>
    </row>
    <row r="525" spans="1:24" x14ac:dyDescent="0.3">
      <c r="A525" s="57">
        <v>24021</v>
      </c>
      <c r="B525" s="57" t="s">
        <v>16</v>
      </c>
      <c r="C525" s="50">
        <v>5.8111470000000001</v>
      </c>
      <c r="D525" s="50">
        <v>5.8111469999918599</v>
      </c>
      <c r="E525" s="50">
        <v>2.2583507154175501E-2</v>
      </c>
      <c r="F525" s="50">
        <v>3.886239180355812E-3</v>
      </c>
      <c r="G525" s="50">
        <v>5.8111470000000001</v>
      </c>
      <c r="H525" s="50">
        <v>2.2583507154207136E-2</v>
      </c>
      <c r="I525" s="50">
        <v>5.8111470000000001</v>
      </c>
      <c r="J525" s="50">
        <v>2.2583507154207136E-2</v>
      </c>
      <c r="K525" s="58" t="s">
        <v>201</v>
      </c>
      <c r="L525" s="59" t="s">
        <v>67</v>
      </c>
      <c r="M525" s="59" t="s">
        <v>186</v>
      </c>
      <c r="N525" s="59" t="s">
        <v>187</v>
      </c>
      <c r="O525" s="59" t="s">
        <v>202</v>
      </c>
      <c r="P525" s="59" t="s">
        <v>192</v>
      </c>
      <c r="Q525" s="59" t="s">
        <v>56</v>
      </c>
      <c r="R525" s="52"/>
      <c r="S525" s="52" t="s">
        <v>2675</v>
      </c>
      <c r="T525" s="52"/>
      <c r="U525" s="52"/>
      <c r="V525" s="52"/>
      <c r="W525" s="52"/>
      <c r="X525" s="52"/>
    </row>
    <row r="526" spans="1:24" x14ac:dyDescent="0.3">
      <c r="A526" s="57">
        <v>24031</v>
      </c>
      <c r="B526" s="57" t="s">
        <v>16</v>
      </c>
      <c r="C526" s="50">
        <v>23.04091</v>
      </c>
      <c r="D526" s="50">
        <v>23.040909999967699</v>
      </c>
      <c r="E526" s="50">
        <v>8.9542487192926401E-2</v>
      </c>
      <c r="F526" s="50">
        <v>3.8862391803558076E-3</v>
      </c>
      <c r="G526" s="50">
        <v>23.04091</v>
      </c>
      <c r="H526" s="50">
        <v>8.9542487193051939E-2</v>
      </c>
      <c r="I526" s="50">
        <v>23.04091</v>
      </c>
      <c r="J526" s="50">
        <v>8.9542487193051939E-2</v>
      </c>
      <c r="K526" s="58" t="s">
        <v>201</v>
      </c>
      <c r="L526" s="59" t="s">
        <v>67</v>
      </c>
      <c r="M526" s="59" t="s">
        <v>186</v>
      </c>
      <c r="N526" s="59" t="s">
        <v>187</v>
      </c>
      <c r="O526" s="59" t="s">
        <v>202</v>
      </c>
      <c r="P526" s="59" t="s">
        <v>192</v>
      </c>
      <c r="Q526" s="59" t="s">
        <v>56</v>
      </c>
      <c r="R526" s="52"/>
      <c r="S526" s="52" t="s">
        <v>2676</v>
      </c>
      <c r="T526" s="52"/>
      <c r="U526" s="52"/>
      <c r="V526" s="52"/>
      <c r="W526" s="52"/>
      <c r="X526" s="52"/>
    </row>
    <row r="527" spans="1:24" x14ac:dyDescent="0.3">
      <c r="A527" s="57">
        <v>24033</v>
      </c>
      <c r="B527" s="57" t="s">
        <v>16</v>
      </c>
      <c r="C527" s="50">
        <v>13.33986</v>
      </c>
      <c r="D527" s="50">
        <v>13.3398599999813</v>
      </c>
      <c r="E527" s="50">
        <v>5.1841886592388503E-2</v>
      </c>
      <c r="F527" s="50">
        <v>3.8862391803558042E-3</v>
      </c>
      <c r="G527" s="50">
        <v>13.33986</v>
      </c>
      <c r="H527" s="50">
        <v>5.1841886592461174E-2</v>
      </c>
      <c r="I527" s="50">
        <v>13.33986</v>
      </c>
      <c r="J527" s="50">
        <v>5.1841886592461174E-2</v>
      </c>
      <c r="K527" s="58" t="s">
        <v>201</v>
      </c>
      <c r="L527" s="59" t="s">
        <v>67</v>
      </c>
      <c r="M527" s="59" t="s">
        <v>186</v>
      </c>
      <c r="N527" s="59" t="s">
        <v>187</v>
      </c>
      <c r="O527" s="59" t="s">
        <v>202</v>
      </c>
      <c r="P527" s="59" t="s">
        <v>192</v>
      </c>
      <c r="Q527" s="59" t="s">
        <v>56</v>
      </c>
      <c r="R527" s="52"/>
      <c r="S527" s="52" t="s">
        <v>2677</v>
      </c>
      <c r="T527" s="52"/>
      <c r="U527" s="52"/>
      <c r="V527" s="52"/>
      <c r="W527" s="52"/>
      <c r="X527" s="52"/>
    </row>
    <row r="528" spans="1:24" x14ac:dyDescent="0.3">
      <c r="A528" s="57">
        <v>24009</v>
      </c>
      <c r="B528" s="57" t="s">
        <v>16</v>
      </c>
      <c r="C528" s="50">
        <v>0.25769629999999999</v>
      </c>
      <c r="D528" s="50">
        <v>0.257849993890512</v>
      </c>
      <c r="E528" s="50">
        <v>7.8957194540164898E-4</v>
      </c>
      <c r="F528" s="50">
        <v>3.0621367621087329E-3</v>
      </c>
      <c r="G528" s="50">
        <v>0.25769629999999999</v>
      </c>
      <c r="H528" s="50">
        <v>7.8910131368940069E-4</v>
      </c>
      <c r="I528" s="50">
        <v>0.25769629999999999</v>
      </c>
      <c r="J528" s="50">
        <v>7.8910131368940069E-4</v>
      </c>
      <c r="K528" s="58" t="s">
        <v>204</v>
      </c>
      <c r="L528" s="59" t="s">
        <v>67</v>
      </c>
      <c r="M528" s="59" t="s">
        <v>186</v>
      </c>
      <c r="N528" s="59" t="s">
        <v>187</v>
      </c>
      <c r="O528" s="59" t="s">
        <v>202</v>
      </c>
      <c r="P528" s="59" t="s">
        <v>196</v>
      </c>
      <c r="Q528" s="59" t="s">
        <v>56</v>
      </c>
      <c r="R528" s="52"/>
      <c r="S528" s="52" t="s">
        <v>2678</v>
      </c>
      <c r="T528" s="52"/>
      <c r="U528" s="52"/>
      <c r="V528" s="52"/>
      <c r="W528" s="52"/>
      <c r="X528" s="52"/>
    </row>
    <row r="529" spans="1:24" x14ac:dyDescent="0.3">
      <c r="A529" s="57">
        <v>24017</v>
      </c>
      <c r="B529" s="57" t="s">
        <v>16</v>
      </c>
      <c r="C529" s="50">
        <v>0.4224347</v>
      </c>
      <c r="D529" s="50">
        <v>0.42268664631250402</v>
      </c>
      <c r="E529" s="50">
        <v>1.2943243185259601E-3</v>
      </c>
      <c r="F529" s="50">
        <v>3.0621367621087086E-3</v>
      </c>
      <c r="G529" s="50">
        <v>0.4224347</v>
      </c>
      <c r="H529" s="50">
        <v>1.2935528244603636E-3</v>
      </c>
      <c r="I529" s="50">
        <v>0.4224347</v>
      </c>
      <c r="J529" s="50">
        <v>1.2935528244603636E-3</v>
      </c>
      <c r="K529" s="58" t="s">
        <v>204</v>
      </c>
      <c r="L529" s="59" t="s">
        <v>67</v>
      </c>
      <c r="M529" s="59" t="s">
        <v>186</v>
      </c>
      <c r="N529" s="59" t="s">
        <v>187</v>
      </c>
      <c r="O529" s="59" t="s">
        <v>202</v>
      </c>
      <c r="P529" s="59" t="s">
        <v>196</v>
      </c>
      <c r="Q529" s="59" t="s">
        <v>56</v>
      </c>
      <c r="R529" s="52"/>
      <c r="S529" s="52" t="s">
        <v>2679</v>
      </c>
      <c r="T529" s="52"/>
      <c r="U529" s="52"/>
      <c r="V529" s="52"/>
      <c r="W529" s="52"/>
      <c r="X529" s="52"/>
    </row>
    <row r="530" spans="1:24" x14ac:dyDescent="0.3">
      <c r="A530" s="57">
        <v>24021</v>
      </c>
      <c r="B530" s="57" t="s">
        <v>16</v>
      </c>
      <c r="C530" s="50">
        <v>1.5608850000000001</v>
      </c>
      <c r="D530" s="50">
        <v>1.56181593493501</v>
      </c>
      <c r="E530" s="50">
        <v>4.7824939900117103E-3</v>
      </c>
      <c r="F530" s="50">
        <v>3.0621367621087299E-3</v>
      </c>
      <c r="G530" s="50">
        <v>1.5608850000000001</v>
      </c>
      <c r="H530" s="50">
        <v>4.7796433399240855E-3</v>
      </c>
      <c r="I530" s="50">
        <v>1.5608850000000001</v>
      </c>
      <c r="J530" s="50">
        <v>4.7796433399240855E-3</v>
      </c>
      <c r="K530" s="58" t="s">
        <v>204</v>
      </c>
      <c r="L530" s="59" t="s">
        <v>67</v>
      </c>
      <c r="M530" s="59" t="s">
        <v>186</v>
      </c>
      <c r="N530" s="59" t="s">
        <v>187</v>
      </c>
      <c r="O530" s="59" t="s">
        <v>202</v>
      </c>
      <c r="P530" s="59" t="s">
        <v>196</v>
      </c>
      <c r="Q530" s="59" t="s">
        <v>56</v>
      </c>
      <c r="R530" s="52"/>
      <c r="S530" s="52" t="s">
        <v>2680</v>
      </c>
      <c r="T530" s="52"/>
      <c r="U530" s="52"/>
      <c r="V530" s="52"/>
      <c r="W530" s="52"/>
      <c r="X530" s="52"/>
    </row>
    <row r="531" spans="1:24" x14ac:dyDescent="0.3">
      <c r="A531" s="57">
        <v>24031</v>
      </c>
      <c r="B531" s="57" t="s">
        <v>16</v>
      </c>
      <c r="C531" s="50">
        <v>6.1888339999999999</v>
      </c>
      <c r="D531" s="50">
        <v>6.1925251122713103</v>
      </c>
      <c r="E531" s="50">
        <v>1.8962358796567401E-2</v>
      </c>
      <c r="F531" s="50">
        <v>3.062136762108719E-3</v>
      </c>
      <c r="G531" s="50">
        <v>6.1888339999999999</v>
      </c>
      <c r="H531" s="50">
        <v>1.8951056105988351E-2</v>
      </c>
      <c r="I531" s="50">
        <v>6.1888339999999999</v>
      </c>
      <c r="J531" s="50">
        <v>1.8951056105988351E-2</v>
      </c>
      <c r="K531" s="58" t="s">
        <v>204</v>
      </c>
      <c r="L531" s="59" t="s">
        <v>67</v>
      </c>
      <c r="M531" s="59" t="s">
        <v>186</v>
      </c>
      <c r="N531" s="59" t="s">
        <v>187</v>
      </c>
      <c r="O531" s="59" t="s">
        <v>202</v>
      </c>
      <c r="P531" s="59" t="s">
        <v>196</v>
      </c>
      <c r="Q531" s="59" t="s">
        <v>56</v>
      </c>
      <c r="R531" s="52"/>
      <c r="S531" s="52" t="s">
        <v>2681</v>
      </c>
      <c r="T531" s="52"/>
      <c r="U531" s="52"/>
      <c r="V531" s="52"/>
      <c r="W531" s="52"/>
      <c r="X531" s="52"/>
    </row>
    <row r="532" spans="1:24" x14ac:dyDescent="0.3">
      <c r="A532" s="57">
        <v>24033</v>
      </c>
      <c r="B532" s="57" t="s">
        <v>16</v>
      </c>
      <c r="C532" s="50">
        <v>3.5831110000000002</v>
      </c>
      <c r="D532" s="50">
        <v>3.5852480204761501</v>
      </c>
      <c r="E532" s="50">
        <v>1.0978519764777501E-2</v>
      </c>
      <c r="F532" s="50">
        <v>3.0621367621087104E-3</v>
      </c>
      <c r="G532" s="50">
        <v>3.5831110000000002</v>
      </c>
      <c r="H532" s="50">
        <v>1.0971975915816104E-2</v>
      </c>
      <c r="I532" s="50">
        <v>3.5831110000000002</v>
      </c>
      <c r="J532" s="50">
        <v>1.0971975915816104E-2</v>
      </c>
      <c r="K532" s="58" t="s">
        <v>204</v>
      </c>
      <c r="L532" s="59" t="s">
        <v>67</v>
      </c>
      <c r="M532" s="59" t="s">
        <v>186</v>
      </c>
      <c r="N532" s="59" t="s">
        <v>187</v>
      </c>
      <c r="O532" s="59" t="s">
        <v>202</v>
      </c>
      <c r="P532" s="59" t="s">
        <v>196</v>
      </c>
      <c r="Q532" s="59" t="s">
        <v>56</v>
      </c>
      <c r="R532" s="52"/>
      <c r="S532" s="52" t="s">
        <v>2682</v>
      </c>
      <c r="T532" s="52"/>
      <c r="U532" s="52"/>
      <c r="V532" s="52"/>
      <c r="W532" s="52"/>
      <c r="X532" s="52"/>
    </row>
    <row r="533" spans="1:24" x14ac:dyDescent="0.3">
      <c r="A533" s="57">
        <v>24009</v>
      </c>
      <c r="B533" s="57" t="s">
        <v>16</v>
      </c>
      <c r="C533" s="50">
        <v>5.5426070000000001E-2</v>
      </c>
      <c r="D533" s="50">
        <v>5.5426069999922299E-2</v>
      </c>
      <c r="E533" s="50">
        <v>2.1539896484684101E-4</v>
      </c>
      <c r="F533" s="50">
        <v>3.8862391803557959E-3</v>
      </c>
      <c r="G533" s="50">
        <v>5.5426070000000001E-2</v>
      </c>
      <c r="H533" s="50">
        <v>2.1539896484714296E-4</v>
      </c>
      <c r="I533" s="50">
        <v>5.5426070000000001E-2</v>
      </c>
      <c r="J533" s="50">
        <v>2.1539896484714296E-4</v>
      </c>
      <c r="K533" s="58" t="s">
        <v>193</v>
      </c>
      <c r="L533" s="59" t="s">
        <v>67</v>
      </c>
      <c r="M533" s="59" t="s">
        <v>186</v>
      </c>
      <c r="N533" s="59" t="s">
        <v>187</v>
      </c>
      <c r="O533" s="59" t="s">
        <v>191</v>
      </c>
      <c r="P533" s="59" t="s">
        <v>194</v>
      </c>
      <c r="Q533" s="59" t="s">
        <v>56</v>
      </c>
      <c r="R533" s="52"/>
      <c r="S533" s="52" t="s">
        <v>2683</v>
      </c>
      <c r="T533" s="52"/>
      <c r="U533" s="52"/>
      <c r="V533" s="52"/>
      <c r="W533" s="52"/>
      <c r="X533" s="52"/>
    </row>
    <row r="534" spans="1:24" x14ac:dyDescent="0.3">
      <c r="A534" s="57">
        <v>24017</v>
      </c>
      <c r="B534" s="57" t="s">
        <v>16</v>
      </c>
      <c r="C534" s="50">
        <v>9.0858460000000002E-2</v>
      </c>
      <c r="D534" s="50">
        <v>9.0858459999872895E-2</v>
      </c>
      <c r="E534" s="50">
        <v>3.5309770711829499E-4</v>
      </c>
      <c r="F534" s="50">
        <v>3.886239180355786E-3</v>
      </c>
      <c r="G534" s="50">
        <v>9.0858460000000002E-2</v>
      </c>
      <c r="H534" s="50">
        <v>3.5309770711878895E-4</v>
      </c>
      <c r="I534" s="50">
        <v>9.0858460000000002E-2</v>
      </c>
      <c r="J534" s="50">
        <v>3.5309770711878895E-4</v>
      </c>
      <c r="K534" s="58" t="s">
        <v>193</v>
      </c>
      <c r="L534" s="59" t="s">
        <v>67</v>
      </c>
      <c r="M534" s="59" t="s">
        <v>186</v>
      </c>
      <c r="N534" s="59" t="s">
        <v>187</v>
      </c>
      <c r="O534" s="59" t="s">
        <v>191</v>
      </c>
      <c r="P534" s="59" t="s">
        <v>194</v>
      </c>
      <c r="Q534" s="59" t="s">
        <v>56</v>
      </c>
      <c r="R534" s="52"/>
      <c r="S534" s="52" t="s">
        <v>2684</v>
      </c>
      <c r="T534" s="52"/>
      <c r="U534" s="52"/>
      <c r="V534" s="52"/>
      <c r="W534" s="52"/>
      <c r="X534" s="52"/>
    </row>
    <row r="535" spans="1:24" x14ac:dyDescent="0.3">
      <c r="A535" s="57">
        <v>24021</v>
      </c>
      <c r="B535" s="57" t="s">
        <v>16</v>
      </c>
      <c r="C535" s="50">
        <v>0.33571970000000001</v>
      </c>
      <c r="D535" s="50">
        <v>0.335719699999529</v>
      </c>
      <c r="E535" s="50">
        <v>1.30468705175547E-3</v>
      </c>
      <c r="F535" s="50">
        <v>3.8862391803558159E-3</v>
      </c>
      <c r="G535" s="50">
        <v>0.33571970000000001</v>
      </c>
      <c r="H535" s="50">
        <v>1.3046870517573004E-3</v>
      </c>
      <c r="I535" s="50">
        <v>0.33571970000000001</v>
      </c>
      <c r="J535" s="50">
        <v>1.3046870517573004E-3</v>
      </c>
      <c r="K535" s="58" t="s">
        <v>193</v>
      </c>
      <c r="L535" s="59" t="s">
        <v>67</v>
      </c>
      <c r="M535" s="59" t="s">
        <v>186</v>
      </c>
      <c r="N535" s="59" t="s">
        <v>187</v>
      </c>
      <c r="O535" s="59" t="s">
        <v>191</v>
      </c>
      <c r="P535" s="59" t="s">
        <v>194</v>
      </c>
      <c r="Q535" s="59" t="s">
        <v>56</v>
      </c>
      <c r="R535" s="52"/>
      <c r="S535" s="52" t="s">
        <v>2685</v>
      </c>
      <c r="T535" s="52"/>
      <c r="U535" s="52"/>
      <c r="V535" s="52"/>
      <c r="W535" s="52"/>
      <c r="X535" s="52"/>
    </row>
    <row r="536" spans="1:24" x14ac:dyDescent="0.3">
      <c r="A536" s="57">
        <v>24031</v>
      </c>
      <c r="B536" s="57" t="s">
        <v>16</v>
      </c>
      <c r="C536" s="50">
        <v>1.3311120000000001</v>
      </c>
      <c r="D536" s="50">
        <v>1.33111199999813</v>
      </c>
      <c r="E536" s="50">
        <v>5.1730196078345198E-3</v>
      </c>
      <c r="F536" s="50">
        <v>3.8862391803558128E-3</v>
      </c>
      <c r="G536" s="50">
        <v>1.3311120000000001</v>
      </c>
      <c r="H536" s="50">
        <v>5.1730196078417874E-3</v>
      </c>
      <c r="I536" s="50">
        <v>1.3311120000000001</v>
      </c>
      <c r="J536" s="50">
        <v>5.1730196078417874E-3</v>
      </c>
      <c r="K536" s="58" t="s">
        <v>193</v>
      </c>
      <c r="L536" s="59" t="s">
        <v>67</v>
      </c>
      <c r="M536" s="59" t="s">
        <v>186</v>
      </c>
      <c r="N536" s="59" t="s">
        <v>187</v>
      </c>
      <c r="O536" s="59" t="s">
        <v>191</v>
      </c>
      <c r="P536" s="59" t="s">
        <v>194</v>
      </c>
      <c r="Q536" s="59" t="s">
        <v>56</v>
      </c>
      <c r="R536" s="52"/>
      <c r="S536" s="52" t="s">
        <v>2686</v>
      </c>
      <c r="T536" s="52"/>
      <c r="U536" s="52"/>
      <c r="V536" s="52"/>
      <c r="W536" s="52"/>
      <c r="X536" s="52"/>
    </row>
    <row r="537" spans="1:24" x14ac:dyDescent="0.3">
      <c r="A537" s="57">
        <v>24033</v>
      </c>
      <c r="B537" s="57" t="s">
        <v>16</v>
      </c>
      <c r="C537" s="50">
        <v>0.77066590000000001</v>
      </c>
      <c r="D537" s="50">
        <v>0.77066589999892399</v>
      </c>
      <c r="E537" s="50">
        <v>2.9949920155399701E-3</v>
      </c>
      <c r="F537" s="50">
        <v>3.8862391803557829E-3</v>
      </c>
      <c r="G537" s="50">
        <v>0.77066590000000001</v>
      </c>
      <c r="H537" s="50">
        <v>2.9949920155441516E-3</v>
      </c>
      <c r="I537" s="50">
        <v>0.77066590000000001</v>
      </c>
      <c r="J537" s="50">
        <v>2.9949920155441516E-3</v>
      </c>
      <c r="K537" s="58" t="s">
        <v>193</v>
      </c>
      <c r="L537" s="59" t="s">
        <v>67</v>
      </c>
      <c r="M537" s="59" t="s">
        <v>186</v>
      </c>
      <c r="N537" s="59" t="s">
        <v>187</v>
      </c>
      <c r="O537" s="59" t="s">
        <v>191</v>
      </c>
      <c r="P537" s="59" t="s">
        <v>194</v>
      </c>
      <c r="Q537" s="59" t="s">
        <v>56</v>
      </c>
      <c r="R537" s="52"/>
      <c r="S537" s="52" t="s">
        <v>2687</v>
      </c>
      <c r="T537" s="52"/>
      <c r="U537" s="52"/>
      <c r="V537" s="52"/>
      <c r="W537" s="52"/>
      <c r="X537" s="52"/>
    </row>
    <row r="538" spans="1:24" x14ac:dyDescent="0.3">
      <c r="A538" s="57">
        <v>24031</v>
      </c>
      <c r="B538" s="57" t="s">
        <v>16</v>
      </c>
      <c r="C538" s="50">
        <v>2.7374999999999999E-3</v>
      </c>
      <c r="D538" s="50" t="s">
        <v>2147</v>
      </c>
      <c r="E538" s="50" t="s">
        <v>2147</v>
      </c>
      <c r="F538" s="50" t="s">
        <v>2147</v>
      </c>
      <c r="G538" s="50">
        <v>3.3397499999999998E-3</v>
      </c>
      <c r="H538" s="50" t="s">
        <v>2148</v>
      </c>
      <c r="I538" s="50">
        <v>3.7495537499998999E-3</v>
      </c>
      <c r="J538" s="50" t="s">
        <v>2148</v>
      </c>
      <c r="K538" s="58" t="s">
        <v>2097</v>
      </c>
      <c r="L538" s="59" t="s">
        <v>17</v>
      </c>
      <c r="M538" s="59" t="s">
        <v>2528</v>
      </c>
      <c r="N538" s="59" t="s">
        <v>2636</v>
      </c>
      <c r="O538" s="59" t="s">
        <v>2688</v>
      </c>
      <c r="P538" s="59" t="s">
        <v>2689</v>
      </c>
      <c r="Q538" s="59" t="s">
        <v>56</v>
      </c>
      <c r="R538" s="52"/>
      <c r="S538" s="52" t="s">
        <v>2690</v>
      </c>
      <c r="T538" s="52"/>
      <c r="U538" s="52"/>
      <c r="V538" s="52"/>
      <c r="W538" s="52"/>
      <c r="X538" s="52"/>
    </row>
    <row r="539" spans="1:24" x14ac:dyDescent="0.3">
      <c r="A539" s="57">
        <v>24009</v>
      </c>
      <c r="B539" s="57" t="s">
        <v>16</v>
      </c>
      <c r="C539" s="50">
        <v>4.5461660000000001E-2</v>
      </c>
      <c r="D539" s="50">
        <v>4.5461659999936503E-2</v>
      </c>
      <c r="E539" s="50">
        <v>1.7667488429576599E-4</v>
      </c>
      <c r="F539" s="50">
        <v>3.8862391803557712E-3</v>
      </c>
      <c r="G539" s="50">
        <v>4.5461660000000001E-2</v>
      </c>
      <c r="H539" s="50">
        <v>1.7667488429601275E-4</v>
      </c>
      <c r="I539" s="50">
        <v>4.5461660000000001E-2</v>
      </c>
      <c r="J539" s="50">
        <v>1.7667488429601275E-4</v>
      </c>
      <c r="K539" s="58" t="s">
        <v>190</v>
      </c>
      <c r="L539" s="59" t="s">
        <v>67</v>
      </c>
      <c r="M539" s="59" t="s">
        <v>186</v>
      </c>
      <c r="N539" s="59" t="s">
        <v>187</v>
      </c>
      <c r="O539" s="59" t="s">
        <v>191</v>
      </c>
      <c r="P539" s="59" t="s">
        <v>192</v>
      </c>
      <c r="Q539" s="59" t="s">
        <v>56</v>
      </c>
      <c r="R539" s="52"/>
      <c r="S539" s="52" t="s">
        <v>2691</v>
      </c>
      <c r="T539" s="52"/>
      <c r="U539" s="52"/>
      <c r="V539" s="52"/>
      <c r="W539" s="52"/>
      <c r="X539" s="52"/>
    </row>
    <row r="540" spans="1:24" x14ac:dyDescent="0.3">
      <c r="A540" s="57">
        <v>24031</v>
      </c>
      <c r="B540" s="57" t="s">
        <v>14</v>
      </c>
      <c r="C540" s="50">
        <v>0.180675</v>
      </c>
      <c r="D540" s="50" t="s">
        <v>2147</v>
      </c>
      <c r="E540" s="50" t="s">
        <v>2147</v>
      </c>
      <c r="F540" s="50" t="s">
        <v>2147</v>
      </c>
      <c r="G540" s="50">
        <v>0.172375748258175</v>
      </c>
      <c r="H540" s="50" t="s">
        <v>2148</v>
      </c>
      <c r="I540" s="50">
        <v>0.17341184169292501</v>
      </c>
      <c r="J540" s="50" t="s">
        <v>2148</v>
      </c>
      <c r="K540" s="58" t="s">
        <v>2094</v>
      </c>
      <c r="L540" s="59" t="s">
        <v>17</v>
      </c>
      <c r="M540" s="59" t="s">
        <v>2528</v>
      </c>
      <c r="N540" s="59" t="s">
        <v>2636</v>
      </c>
      <c r="O540" s="59" t="s">
        <v>2692</v>
      </c>
      <c r="P540" s="59" t="s">
        <v>2689</v>
      </c>
      <c r="Q540" s="59" t="s">
        <v>56</v>
      </c>
      <c r="R540" s="52"/>
      <c r="S540" s="52" t="s">
        <v>2693</v>
      </c>
      <c r="T540" s="52"/>
      <c r="U540" s="52"/>
      <c r="V540" s="52"/>
      <c r="W540" s="52"/>
      <c r="X540" s="52"/>
    </row>
    <row r="541" spans="1:24" x14ac:dyDescent="0.3">
      <c r="A541" s="57">
        <v>24031</v>
      </c>
      <c r="B541" s="57" t="s">
        <v>16</v>
      </c>
      <c r="C541" s="50">
        <v>2.6736249999999999</v>
      </c>
      <c r="D541" s="50" t="s">
        <v>2147</v>
      </c>
      <c r="E541" s="50" t="s">
        <v>2147</v>
      </c>
      <c r="F541" s="50" t="s">
        <v>2147</v>
      </c>
      <c r="G541" s="50">
        <v>3.1547305855381298</v>
      </c>
      <c r="H541" s="50" t="s">
        <v>2148</v>
      </c>
      <c r="I541" s="50">
        <v>3.52437243144638</v>
      </c>
      <c r="J541" s="50" t="s">
        <v>2148</v>
      </c>
      <c r="K541" s="58" t="s">
        <v>2094</v>
      </c>
      <c r="L541" s="59" t="s">
        <v>17</v>
      </c>
      <c r="M541" s="59" t="s">
        <v>2528</v>
      </c>
      <c r="N541" s="59" t="s">
        <v>2636</v>
      </c>
      <c r="O541" s="59" t="s">
        <v>2692</v>
      </c>
      <c r="P541" s="59" t="s">
        <v>2689</v>
      </c>
      <c r="Q541" s="59" t="s">
        <v>56</v>
      </c>
      <c r="R541" s="52"/>
      <c r="S541" s="52" t="s">
        <v>2694</v>
      </c>
      <c r="T541" s="52"/>
      <c r="U541" s="52"/>
      <c r="V541" s="52"/>
      <c r="W541" s="52"/>
      <c r="X541" s="52"/>
    </row>
    <row r="542" spans="1:24" x14ac:dyDescent="0.3">
      <c r="A542" s="57">
        <v>24033</v>
      </c>
      <c r="B542" s="57" t="s">
        <v>16</v>
      </c>
      <c r="C542" s="50">
        <v>3.3580000000000001</v>
      </c>
      <c r="D542" s="50" t="s">
        <v>2147</v>
      </c>
      <c r="E542" s="50" t="s">
        <v>2147</v>
      </c>
      <c r="F542" s="50" t="s">
        <v>2147</v>
      </c>
      <c r="G542" s="50">
        <v>4.0967599999999997</v>
      </c>
      <c r="H542" s="50" t="s">
        <v>2148</v>
      </c>
      <c r="I542" s="50">
        <v>4.5994526000000002</v>
      </c>
      <c r="J542" s="50" t="s">
        <v>2148</v>
      </c>
      <c r="K542" s="58" t="s">
        <v>2094</v>
      </c>
      <c r="L542" s="59" t="s">
        <v>17</v>
      </c>
      <c r="M542" s="59" t="s">
        <v>2528</v>
      </c>
      <c r="N542" s="59" t="s">
        <v>2636</v>
      </c>
      <c r="O542" s="59" t="s">
        <v>2692</v>
      </c>
      <c r="P542" s="59" t="s">
        <v>2689</v>
      </c>
      <c r="Q542" s="59" t="s">
        <v>56</v>
      </c>
      <c r="R542" s="52"/>
      <c r="S542" s="52" t="s">
        <v>2695</v>
      </c>
      <c r="T542" s="52"/>
      <c r="U542" s="52"/>
      <c r="V542" s="52"/>
      <c r="W542" s="52"/>
      <c r="X542" s="52"/>
    </row>
    <row r="543" spans="1:24" x14ac:dyDescent="0.3">
      <c r="A543" s="57">
        <v>24017</v>
      </c>
      <c r="B543" s="57" t="s">
        <v>16</v>
      </c>
      <c r="C543" s="50">
        <v>7.4524069999999998E-2</v>
      </c>
      <c r="D543" s="50">
        <v>7.4524069999895498E-2</v>
      </c>
      <c r="E543" s="50">
        <v>2.8961836071317299E-4</v>
      </c>
      <c r="F543" s="50">
        <v>3.8862391803558111E-3</v>
      </c>
      <c r="G543" s="50">
        <v>7.4524069999999998E-2</v>
      </c>
      <c r="H543" s="50">
        <v>2.8961836071357907E-4</v>
      </c>
      <c r="I543" s="50">
        <v>7.4524069999999998E-2</v>
      </c>
      <c r="J543" s="50">
        <v>2.8961836071357907E-4</v>
      </c>
      <c r="K543" s="58" t="s">
        <v>190</v>
      </c>
      <c r="L543" s="59" t="s">
        <v>67</v>
      </c>
      <c r="M543" s="59" t="s">
        <v>186</v>
      </c>
      <c r="N543" s="59" t="s">
        <v>187</v>
      </c>
      <c r="O543" s="59" t="s">
        <v>191</v>
      </c>
      <c r="P543" s="59" t="s">
        <v>192</v>
      </c>
      <c r="Q543" s="59" t="s">
        <v>56</v>
      </c>
      <c r="R543" s="52"/>
      <c r="S543" s="52" t="s">
        <v>2696</v>
      </c>
      <c r="T543" s="52"/>
      <c r="U543" s="52"/>
      <c r="V543" s="52"/>
      <c r="W543" s="52"/>
      <c r="X543" s="52"/>
    </row>
    <row r="544" spans="1:24" x14ac:dyDescent="0.3">
      <c r="A544" s="57">
        <v>24021</v>
      </c>
      <c r="B544" s="57" t="s">
        <v>16</v>
      </c>
      <c r="C544" s="50">
        <v>0.27536460000000001</v>
      </c>
      <c r="D544" s="50">
        <v>0.27536459999961399</v>
      </c>
      <c r="E544" s="50">
        <v>1.0701326974014999E-3</v>
      </c>
      <c r="F544" s="50">
        <v>3.8862391803557903E-3</v>
      </c>
      <c r="G544" s="50">
        <v>0.27536460000000001</v>
      </c>
      <c r="H544" s="50">
        <v>1.070132697403E-3</v>
      </c>
      <c r="I544" s="50">
        <v>0.27536460000000001</v>
      </c>
      <c r="J544" s="50">
        <v>1.070132697403E-3</v>
      </c>
      <c r="K544" s="58" t="s">
        <v>190</v>
      </c>
      <c r="L544" s="59" t="s">
        <v>67</v>
      </c>
      <c r="M544" s="59" t="s">
        <v>186</v>
      </c>
      <c r="N544" s="59" t="s">
        <v>187</v>
      </c>
      <c r="O544" s="59" t="s">
        <v>191</v>
      </c>
      <c r="P544" s="59" t="s">
        <v>192</v>
      </c>
      <c r="Q544" s="59" t="s">
        <v>56</v>
      </c>
      <c r="R544" s="52"/>
      <c r="S544" s="52" t="s">
        <v>2697</v>
      </c>
      <c r="T544" s="52"/>
      <c r="U544" s="52"/>
      <c r="V544" s="52"/>
      <c r="W544" s="52"/>
      <c r="X544" s="52"/>
    </row>
    <row r="545" spans="1:24" x14ac:dyDescent="0.3">
      <c r="A545" s="57">
        <v>24031</v>
      </c>
      <c r="B545" s="57" t="s">
        <v>16</v>
      </c>
      <c r="C545" s="50">
        <v>1.091807</v>
      </c>
      <c r="D545" s="50">
        <v>1.0918069999984701</v>
      </c>
      <c r="E545" s="50">
        <v>4.2430231407807797E-3</v>
      </c>
      <c r="F545" s="50">
        <v>3.8862391803558003E-3</v>
      </c>
      <c r="G545" s="50">
        <v>1.091807</v>
      </c>
      <c r="H545" s="50">
        <v>4.2430231407867254E-3</v>
      </c>
      <c r="I545" s="50">
        <v>1.091807</v>
      </c>
      <c r="J545" s="50">
        <v>4.2430231407867254E-3</v>
      </c>
      <c r="K545" s="58" t="s">
        <v>190</v>
      </c>
      <c r="L545" s="59" t="s">
        <v>67</v>
      </c>
      <c r="M545" s="59" t="s">
        <v>186</v>
      </c>
      <c r="N545" s="59" t="s">
        <v>187</v>
      </c>
      <c r="O545" s="59" t="s">
        <v>191</v>
      </c>
      <c r="P545" s="59" t="s">
        <v>192</v>
      </c>
      <c r="Q545" s="59" t="s">
        <v>56</v>
      </c>
      <c r="R545" s="52"/>
      <c r="S545" s="52" t="s">
        <v>2698</v>
      </c>
      <c r="T545" s="52"/>
      <c r="U545" s="52"/>
      <c r="V545" s="52"/>
      <c r="W545" s="52"/>
      <c r="X545" s="52"/>
    </row>
    <row r="546" spans="1:24" x14ac:dyDescent="0.3">
      <c r="A546" s="57">
        <v>24033</v>
      </c>
      <c r="B546" s="57" t="s">
        <v>16</v>
      </c>
      <c r="C546" s="50">
        <v>0.63211689999999998</v>
      </c>
      <c r="D546" s="50">
        <v>0.63211689999911502</v>
      </c>
      <c r="E546" s="50">
        <v>2.4565574633416101E-3</v>
      </c>
      <c r="F546" s="50">
        <v>3.8862391803558003E-3</v>
      </c>
      <c r="G546" s="50">
        <v>0.63211689999999998</v>
      </c>
      <c r="H546" s="50">
        <v>2.4565574633450492E-3</v>
      </c>
      <c r="I546" s="50">
        <v>0.63211689999999998</v>
      </c>
      <c r="J546" s="50">
        <v>2.4565574633450492E-3</v>
      </c>
      <c r="K546" s="58" t="s">
        <v>190</v>
      </c>
      <c r="L546" s="59" t="s">
        <v>67</v>
      </c>
      <c r="M546" s="59" t="s">
        <v>186</v>
      </c>
      <c r="N546" s="59" t="s">
        <v>187</v>
      </c>
      <c r="O546" s="59" t="s">
        <v>191</v>
      </c>
      <c r="P546" s="59" t="s">
        <v>192</v>
      </c>
      <c r="Q546" s="59" t="s">
        <v>56</v>
      </c>
      <c r="R546" s="52"/>
      <c r="S546" s="52" t="s">
        <v>2699</v>
      </c>
      <c r="T546" s="52"/>
      <c r="U546" s="52"/>
      <c r="V546" s="52"/>
      <c r="W546" s="52"/>
      <c r="X546" s="52"/>
    </row>
    <row r="547" spans="1:24" x14ac:dyDescent="0.3">
      <c r="A547" s="57">
        <v>24009</v>
      </c>
      <c r="B547" s="57" t="s">
        <v>16</v>
      </c>
      <c r="C547" s="50">
        <v>1.1013710000000001</v>
      </c>
      <c r="D547" s="50">
        <v>1.1010162880507099</v>
      </c>
      <c r="E547" s="50">
        <v>3.3932297219916E-3</v>
      </c>
      <c r="F547" s="50">
        <v>3.0819069243735991E-3</v>
      </c>
      <c r="G547" s="50">
        <v>1.1013710000000001</v>
      </c>
      <c r="H547" s="50">
        <v>3.3943229112042756E-3</v>
      </c>
      <c r="I547" s="50">
        <v>1.1013710000000001</v>
      </c>
      <c r="J547" s="50">
        <v>3.3943229112042756E-3</v>
      </c>
      <c r="K547" s="58" t="s">
        <v>195</v>
      </c>
      <c r="L547" s="59" t="s">
        <v>67</v>
      </c>
      <c r="M547" s="59" t="s">
        <v>186</v>
      </c>
      <c r="N547" s="59" t="s">
        <v>187</v>
      </c>
      <c r="O547" s="59" t="s">
        <v>191</v>
      </c>
      <c r="P547" s="59" t="s">
        <v>196</v>
      </c>
      <c r="Q547" s="59" t="s">
        <v>56</v>
      </c>
      <c r="R547" s="52"/>
      <c r="S547" s="52" t="s">
        <v>2700</v>
      </c>
      <c r="T547" s="52"/>
      <c r="U547" s="52"/>
      <c r="V547" s="52"/>
      <c r="W547" s="52"/>
      <c r="X547" s="52"/>
    </row>
    <row r="548" spans="1:24" x14ac:dyDescent="0.3">
      <c r="A548" s="57">
        <v>24017</v>
      </c>
      <c r="B548" s="57" t="s">
        <v>16</v>
      </c>
      <c r="C548" s="50">
        <v>1.8054490000000001</v>
      </c>
      <c r="D548" s="50">
        <v>1.804867529874</v>
      </c>
      <c r="E548" s="50">
        <v>5.56243373789577E-3</v>
      </c>
      <c r="F548" s="50">
        <v>3.0819069243736077E-3</v>
      </c>
      <c r="G548" s="50">
        <v>1.8054490000000001</v>
      </c>
      <c r="H548" s="50">
        <v>5.5642257747034064E-3</v>
      </c>
      <c r="I548" s="50">
        <v>1.8054490000000001</v>
      </c>
      <c r="J548" s="50">
        <v>5.5642257747034064E-3</v>
      </c>
      <c r="K548" s="58" t="s">
        <v>195</v>
      </c>
      <c r="L548" s="59" t="s">
        <v>67</v>
      </c>
      <c r="M548" s="59" t="s">
        <v>186</v>
      </c>
      <c r="N548" s="59" t="s">
        <v>187</v>
      </c>
      <c r="O548" s="59" t="s">
        <v>191</v>
      </c>
      <c r="P548" s="59" t="s">
        <v>196</v>
      </c>
      <c r="Q548" s="59" t="s">
        <v>56</v>
      </c>
      <c r="R548" s="52"/>
      <c r="S548" s="52" t="s">
        <v>2701</v>
      </c>
      <c r="T548" s="52"/>
      <c r="U548" s="52"/>
      <c r="V548" s="52"/>
      <c r="W548" s="52"/>
      <c r="X548" s="52"/>
    </row>
    <row r="549" spans="1:24" x14ac:dyDescent="0.3">
      <c r="A549" s="57">
        <v>24021</v>
      </c>
      <c r="B549" s="57" t="s">
        <v>16</v>
      </c>
      <c r="C549" s="50">
        <v>6.6710880000000001</v>
      </c>
      <c r="D549" s="50">
        <v>6.6689394827171498</v>
      </c>
      <c r="E549" s="50">
        <v>2.0553050770014299E-2</v>
      </c>
      <c r="F549" s="50">
        <v>3.0819069243735731E-3</v>
      </c>
      <c r="G549" s="50">
        <v>6.6710880000000001</v>
      </c>
      <c r="H549" s="50">
        <v>2.0559672300305452E-2</v>
      </c>
      <c r="I549" s="50">
        <v>6.6710880000000001</v>
      </c>
      <c r="J549" s="50">
        <v>2.0559672300305452E-2</v>
      </c>
      <c r="K549" s="58" t="s">
        <v>195</v>
      </c>
      <c r="L549" s="59" t="s">
        <v>67</v>
      </c>
      <c r="M549" s="59" t="s">
        <v>186</v>
      </c>
      <c r="N549" s="59" t="s">
        <v>187</v>
      </c>
      <c r="O549" s="59" t="s">
        <v>191</v>
      </c>
      <c r="P549" s="59" t="s">
        <v>196</v>
      </c>
      <c r="Q549" s="59" t="s">
        <v>56</v>
      </c>
      <c r="R549" s="52"/>
      <c r="S549" s="52" t="s">
        <v>2702</v>
      </c>
      <c r="T549" s="52"/>
      <c r="U549" s="52"/>
      <c r="V549" s="52"/>
      <c r="W549" s="52"/>
      <c r="X549" s="52"/>
    </row>
    <row r="550" spans="1:24" x14ac:dyDescent="0.3">
      <c r="A550" s="57">
        <v>24031</v>
      </c>
      <c r="B550" s="57" t="s">
        <v>16</v>
      </c>
      <c r="C550" s="50">
        <v>26.45054</v>
      </c>
      <c r="D550" s="50">
        <v>26.442021233296401</v>
      </c>
      <c r="E550" s="50">
        <v>8.1491848333329606E-2</v>
      </c>
      <c r="F550" s="50">
        <v>3.0819069243735874E-3</v>
      </c>
      <c r="G550" s="50">
        <v>26.45054</v>
      </c>
      <c r="H550" s="50">
        <v>8.1518102379420546E-2</v>
      </c>
      <c r="I550" s="50">
        <v>26.45054</v>
      </c>
      <c r="J550" s="50">
        <v>8.1518102379420546E-2</v>
      </c>
      <c r="K550" s="58" t="s">
        <v>195</v>
      </c>
      <c r="L550" s="59" t="s">
        <v>67</v>
      </c>
      <c r="M550" s="59" t="s">
        <v>186</v>
      </c>
      <c r="N550" s="59" t="s">
        <v>187</v>
      </c>
      <c r="O550" s="59" t="s">
        <v>191</v>
      </c>
      <c r="P550" s="59" t="s">
        <v>196</v>
      </c>
      <c r="Q550" s="59" t="s">
        <v>56</v>
      </c>
      <c r="R550" s="52"/>
      <c r="S550" s="52" t="s">
        <v>2703</v>
      </c>
      <c r="T550" s="52"/>
      <c r="U550" s="52"/>
      <c r="V550" s="52"/>
      <c r="W550" s="52"/>
      <c r="X550" s="52"/>
    </row>
    <row r="551" spans="1:24" x14ac:dyDescent="0.3">
      <c r="A551" s="57">
        <v>24033</v>
      </c>
      <c r="B551" s="57" t="s">
        <v>16</v>
      </c>
      <c r="C551" s="50">
        <v>15.3139</v>
      </c>
      <c r="D551" s="50">
        <v>15.3089679441167</v>
      </c>
      <c r="E551" s="50">
        <v>4.7180814311986799E-2</v>
      </c>
      <c r="F551" s="50">
        <v>3.0819069243736043E-3</v>
      </c>
      <c r="G551" s="50">
        <v>15.3139</v>
      </c>
      <c r="H551" s="50">
        <v>4.7196014449164943E-2</v>
      </c>
      <c r="I551" s="50">
        <v>15.3139</v>
      </c>
      <c r="J551" s="50">
        <v>4.7196014449164943E-2</v>
      </c>
      <c r="K551" s="58" t="s">
        <v>195</v>
      </c>
      <c r="L551" s="59" t="s">
        <v>67</v>
      </c>
      <c r="M551" s="59" t="s">
        <v>186</v>
      </c>
      <c r="N551" s="59" t="s">
        <v>187</v>
      </c>
      <c r="O551" s="59" t="s">
        <v>191</v>
      </c>
      <c r="P551" s="59" t="s">
        <v>196</v>
      </c>
      <c r="Q551" s="59" t="s">
        <v>56</v>
      </c>
      <c r="R551" s="52"/>
      <c r="S551" s="52" t="s">
        <v>2704</v>
      </c>
      <c r="T551" s="52"/>
      <c r="U551" s="52"/>
      <c r="V551" s="52"/>
      <c r="W551" s="52"/>
      <c r="X551" s="52"/>
    </row>
    <row r="552" spans="1:24" x14ac:dyDescent="0.3">
      <c r="A552" s="57">
        <v>24031</v>
      </c>
      <c r="B552" s="57" t="s">
        <v>16</v>
      </c>
      <c r="C552" s="50">
        <v>4.5937545729999897E-2</v>
      </c>
      <c r="D552" s="50">
        <v>4.59375457299359E-2</v>
      </c>
      <c r="E552" s="50">
        <v>1.2510224871986801E-4</v>
      </c>
      <c r="F552" s="50">
        <v>2.7233115468409366E-3</v>
      </c>
      <c r="G552" s="50">
        <v>2.45939337270955E-2</v>
      </c>
      <c r="H552" s="50">
        <v>6.6976943701239932E-5</v>
      </c>
      <c r="I552" s="50">
        <v>2.3421388907246099E-2</v>
      </c>
      <c r="J552" s="50">
        <v>6.3783738854155533E-5</v>
      </c>
      <c r="K552" s="58" t="s">
        <v>387</v>
      </c>
      <c r="L552" s="59" t="s">
        <v>25</v>
      </c>
      <c r="M552" s="59" t="s">
        <v>186</v>
      </c>
      <c r="N552" s="59" t="s">
        <v>187</v>
      </c>
      <c r="O552" s="59" t="s">
        <v>388</v>
      </c>
      <c r="P552" s="59" t="s">
        <v>20</v>
      </c>
      <c r="Q552" s="59" t="s">
        <v>56</v>
      </c>
      <c r="R552" s="52"/>
      <c r="S552" s="52" t="s">
        <v>2705</v>
      </c>
      <c r="T552" s="52"/>
      <c r="U552" s="52"/>
      <c r="V552" s="52"/>
      <c r="W552" s="52"/>
      <c r="X552" s="52"/>
    </row>
    <row r="553" spans="1:24" x14ac:dyDescent="0.3">
      <c r="A553" s="57">
        <v>24033</v>
      </c>
      <c r="B553" s="57" t="s">
        <v>16</v>
      </c>
      <c r="C553" s="50">
        <v>4.5178658524999998E-2</v>
      </c>
      <c r="D553" s="50">
        <v>4.5178658524936501E-2</v>
      </c>
      <c r="E553" s="50">
        <v>1.2303556243174399E-4</v>
      </c>
      <c r="F553" s="50">
        <v>2.7233115468409523E-3</v>
      </c>
      <c r="G553" s="50">
        <v>2.4187642504316501E-2</v>
      </c>
      <c r="H553" s="50">
        <v>6.5870486122866128E-5</v>
      </c>
      <c r="I553" s="50">
        <v>2.3034468098078201E-2</v>
      </c>
      <c r="J553" s="50">
        <v>6.273003294683591E-5</v>
      </c>
      <c r="K553" s="58" t="s">
        <v>387</v>
      </c>
      <c r="L553" s="59" t="s">
        <v>25</v>
      </c>
      <c r="M553" s="59" t="s">
        <v>186</v>
      </c>
      <c r="N553" s="59" t="s">
        <v>187</v>
      </c>
      <c r="O553" s="59" t="s">
        <v>388</v>
      </c>
      <c r="P553" s="59" t="s">
        <v>20</v>
      </c>
      <c r="Q553" s="59" t="s">
        <v>56</v>
      </c>
      <c r="R553" s="52"/>
      <c r="S553" s="52" t="s">
        <v>2706</v>
      </c>
      <c r="T553" s="52"/>
      <c r="U553" s="52"/>
      <c r="V553" s="52"/>
      <c r="W553" s="52"/>
      <c r="X553" s="52"/>
    </row>
    <row r="554" spans="1:24" x14ac:dyDescent="0.3">
      <c r="A554" s="57">
        <v>24009</v>
      </c>
      <c r="B554" s="57" t="s">
        <v>16</v>
      </c>
      <c r="C554" s="50">
        <v>9.8726933831572303</v>
      </c>
      <c r="D554" s="50">
        <v>9.8726933831434298</v>
      </c>
      <c r="E554" s="50">
        <v>2.6886419888734799E-2</v>
      </c>
      <c r="F554" s="50">
        <v>2.7233115468409553E-3</v>
      </c>
      <c r="G554" s="50">
        <v>8.8833933596092596</v>
      </c>
      <c r="H554" s="50">
        <v>2.4192247711354163E-2</v>
      </c>
      <c r="I554" s="50">
        <v>8.4598670956908109</v>
      </c>
      <c r="J554" s="50">
        <v>2.3038853746434641E-2</v>
      </c>
      <c r="K554" s="58" t="s">
        <v>197</v>
      </c>
      <c r="L554" s="59" t="s">
        <v>17</v>
      </c>
      <c r="M554" s="59" t="s">
        <v>186</v>
      </c>
      <c r="N554" s="59" t="s">
        <v>187</v>
      </c>
      <c r="O554" s="59" t="s">
        <v>198</v>
      </c>
      <c r="P554" s="59" t="s">
        <v>199</v>
      </c>
      <c r="Q554" s="59" t="s">
        <v>56</v>
      </c>
      <c r="R554" s="52"/>
      <c r="S554" s="52" t="s">
        <v>2707</v>
      </c>
      <c r="T554" s="52"/>
      <c r="U554" s="52"/>
      <c r="V554" s="52"/>
      <c r="W554" s="52"/>
      <c r="X554" s="52"/>
    </row>
    <row r="555" spans="1:24" x14ac:dyDescent="0.3">
      <c r="A555" s="57">
        <v>24017</v>
      </c>
      <c r="B555" s="57" t="s">
        <v>16</v>
      </c>
      <c r="C555" s="50">
        <v>17.001263985650699</v>
      </c>
      <c r="D555" s="50">
        <v>17.0012639856268</v>
      </c>
      <c r="E555" s="50">
        <v>4.6299738522948899E-2</v>
      </c>
      <c r="F555" s="50">
        <v>2.7233115468409644E-3</v>
      </c>
      <c r="G555" s="50">
        <v>15.2976406471559</v>
      </c>
      <c r="H555" s="50">
        <v>4.1660241413823344E-2</v>
      </c>
      <c r="I555" s="50">
        <v>14.568307572757201</v>
      </c>
      <c r="J555" s="50">
        <v>3.967404023082035E-2</v>
      </c>
      <c r="K555" s="58" t="s">
        <v>197</v>
      </c>
      <c r="L555" s="59" t="s">
        <v>17</v>
      </c>
      <c r="M555" s="59" t="s">
        <v>186</v>
      </c>
      <c r="N555" s="59" t="s">
        <v>187</v>
      </c>
      <c r="O555" s="59" t="s">
        <v>198</v>
      </c>
      <c r="P555" s="59" t="s">
        <v>199</v>
      </c>
      <c r="Q555" s="59" t="s">
        <v>56</v>
      </c>
      <c r="R555" s="52"/>
      <c r="S555" s="52" t="s">
        <v>2708</v>
      </c>
      <c r="T555" s="52"/>
      <c r="U555" s="52"/>
      <c r="V555" s="52"/>
      <c r="W555" s="52"/>
      <c r="X555" s="52"/>
    </row>
    <row r="556" spans="1:24" x14ac:dyDescent="0.3">
      <c r="A556" s="57">
        <v>24021</v>
      </c>
      <c r="B556" s="57" t="s">
        <v>16</v>
      </c>
      <c r="C556" s="50">
        <v>43.470406109423102</v>
      </c>
      <c r="D556" s="50">
        <v>43.470406109362301</v>
      </c>
      <c r="E556" s="50">
        <v>0.118383458903491</v>
      </c>
      <c r="F556" s="50">
        <v>2.7233115468409332E-3</v>
      </c>
      <c r="G556" s="50">
        <v>39.114424198644898</v>
      </c>
      <c r="H556" s="50">
        <v>0.10652076306820406</v>
      </c>
      <c r="I556" s="50">
        <v>37.249597856326801</v>
      </c>
      <c r="J556" s="50">
        <v>0.10144225995731605</v>
      </c>
      <c r="K556" s="58" t="s">
        <v>197</v>
      </c>
      <c r="L556" s="59" t="s">
        <v>17</v>
      </c>
      <c r="M556" s="59" t="s">
        <v>186</v>
      </c>
      <c r="N556" s="59" t="s">
        <v>187</v>
      </c>
      <c r="O556" s="59" t="s">
        <v>198</v>
      </c>
      <c r="P556" s="59" t="s">
        <v>199</v>
      </c>
      <c r="Q556" s="59" t="s">
        <v>56</v>
      </c>
      <c r="R556" s="52"/>
      <c r="S556" s="52" t="s">
        <v>2709</v>
      </c>
      <c r="T556" s="52"/>
      <c r="U556" s="52"/>
      <c r="V556" s="52"/>
      <c r="W556" s="52"/>
      <c r="X556" s="52"/>
    </row>
    <row r="557" spans="1:24" x14ac:dyDescent="0.3">
      <c r="A557" s="57">
        <v>24031</v>
      </c>
      <c r="B557" s="57" t="s">
        <v>16</v>
      </c>
      <c r="C557" s="50">
        <v>108.600377815459</v>
      </c>
      <c r="D557" s="50">
        <v>108.600377815306</v>
      </c>
      <c r="E557" s="50">
        <v>0.295752662895716</v>
      </c>
      <c r="F557" s="50">
        <v>2.7233115468409813E-3</v>
      </c>
      <c r="G557" s="50">
        <v>97.718002341969296</v>
      </c>
      <c r="H557" s="50">
        <v>0.26611656411211904</v>
      </c>
      <c r="I557" s="50">
        <v>93.059181239028902</v>
      </c>
      <c r="J557" s="50">
        <v>0.25342914280781503</v>
      </c>
      <c r="K557" s="58" t="s">
        <v>197</v>
      </c>
      <c r="L557" s="59" t="s">
        <v>17</v>
      </c>
      <c r="M557" s="59" t="s">
        <v>186</v>
      </c>
      <c r="N557" s="59" t="s">
        <v>187</v>
      </c>
      <c r="O557" s="59" t="s">
        <v>198</v>
      </c>
      <c r="P557" s="59" t="s">
        <v>199</v>
      </c>
      <c r="Q557" s="59" t="s">
        <v>56</v>
      </c>
      <c r="R557" s="52"/>
      <c r="S557" s="52" t="s">
        <v>2710</v>
      </c>
      <c r="T557" s="52"/>
      <c r="U557" s="52"/>
      <c r="V557" s="52"/>
      <c r="W557" s="52"/>
      <c r="X557" s="52"/>
    </row>
    <row r="558" spans="1:24" x14ac:dyDescent="0.3">
      <c r="A558" s="57">
        <v>24033</v>
      </c>
      <c r="B558" s="57" t="s">
        <v>16</v>
      </c>
      <c r="C558" s="50">
        <v>119.992397302648</v>
      </c>
      <c r="D558" s="50">
        <v>119.99239730248</v>
      </c>
      <c r="E558" s="50">
        <v>0.326776681106972</v>
      </c>
      <c r="F558" s="50">
        <v>2.7233115468409614E-3</v>
      </c>
      <c r="G558" s="50">
        <v>107.96847668949501</v>
      </c>
      <c r="H558" s="50">
        <v>0.29403179926333095</v>
      </c>
      <c r="I558" s="50">
        <v>102.820952122905</v>
      </c>
      <c r="J558" s="50">
        <v>0.28001348617348887</v>
      </c>
      <c r="K558" s="58" t="s">
        <v>197</v>
      </c>
      <c r="L558" s="59" t="s">
        <v>17</v>
      </c>
      <c r="M558" s="59" t="s">
        <v>186</v>
      </c>
      <c r="N558" s="59" t="s">
        <v>187</v>
      </c>
      <c r="O558" s="59" t="s">
        <v>198</v>
      </c>
      <c r="P558" s="59" t="s">
        <v>199</v>
      </c>
      <c r="Q558" s="59" t="s">
        <v>56</v>
      </c>
      <c r="R558" s="52"/>
      <c r="S558" s="52" t="s">
        <v>2711</v>
      </c>
      <c r="T558" s="52"/>
      <c r="U558" s="52"/>
      <c r="V558" s="52"/>
      <c r="W558" s="52"/>
      <c r="X558" s="52"/>
    </row>
    <row r="559" spans="1:24" x14ac:dyDescent="0.3">
      <c r="A559" s="57">
        <v>24017</v>
      </c>
      <c r="B559" s="57" t="s">
        <v>16</v>
      </c>
      <c r="C559" s="50">
        <v>14.308</v>
      </c>
      <c r="D559" s="50" t="s">
        <v>2147</v>
      </c>
      <c r="E559" s="50" t="s">
        <v>2147</v>
      </c>
      <c r="F559" s="50" t="s">
        <v>2147</v>
      </c>
      <c r="G559" s="50">
        <v>17.455760000000001</v>
      </c>
      <c r="H559" s="50" t="s">
        <v>2148</v>
      </c>
      <c r="I559" s="50">
        <v>19.597667600000001</v>
      </c>
      <c r="J559" s="50" t="s">
        <v>2148</v>
      </c>
      <c r="K559" s="58" t="s">
        <v>2061</v>
      </c>
      <c r="L559" s="59" t="s">
        <v>24</v>
      </c>
      <c r="M559" s="59" t="s">
        <v>2528</v>
      </c>
      <c r="N559" s="59" t="s">
        <v>2529</v>
      </c>
      <c r="O559" s="59" t="s">
        <v>2712</v>
      </c>
      <c r="P559" s="59" t="s">
        <v>2543</v>
      </c>
      <c r="Q559" s="59" t="s">
        <v>56</v>
      </c>
      <c r="R559" s="52"/>
      <c r="S559" s="52" t="s">
        <v>2713</v>
      </c>
      <c r="T559" s="52"/>
      <c r="U559" s="52"/>
      <c r="V559" s="52"/>
      <c r="W559" s="52"/>
      <c r="X559" s="52"/>
    </row>
    <row r="560" spans="1:24" x14ac:dyDescent="0.3">
      <c r="A560" s="57">
        <v>24009</v>
      </c>
      <c r="B560" s="57" t="s">
        <v>16</v>
      </c>
      <c r="C560" s="50">
        <v>13.01962</v>
      </c>
      <c r="D560" s="50">
        <v>13.0196199999817</v>
      </c>
      <c r="E560" s="50">
        <v>3.5456481481431802E-2</v>
      </c>
      <c r="F560" s="50">
        <v>2.7233115468409709E-3</v>
      </c>
      <c r="G560" s="50">
        <v>11.7149800326979</v>
      </c>
      <c r="H560" s="50">
        <v>3.1903540394057607E-2</v>
      </c>
      <c r="I560" s="50">
        <v>11.156454531881201</v>
      </c>
      <c r="J560" s="50">
        <v>3.0382501448478351E-2</v>
      </c>
      <c r="K560" s="58" t="s">
        <v>200</v>
      </c>
      <c r="L560" s="59" t="s">
        <v>17</v>
      </c>
      <c r="M560" s="59" t="s">
        <v>186</v>
      </c>
      <c r="N560" s="59" t="s">
        <v>187</v>
      </c>
      <c r="O560" s="59" t="s">
        <v>198</v>
      </c>
      <c r="P560" s="59" t="s">
        <v>27</v>
      </c>
      <c r="Q560" s="59" t="s">
        <v>56</v>
      </c>
      <c r="R560" s="52"/>
      <c r="S560" s="52" t="s">
        <v>2714</v>
      </c>
      <c r="T560" s="52"/>
      <c r="U560" s="52"/>
      <c r="V560" s="52"/>
      <c r="W560" s="52"/>
      <c r="X560" s="52"/>
    </row>
    <row r="561" spans="1:24" x14ac:dyDescent="0.3">
      <c r="A561" s="57">
        <v>24017</v>
      </c>
      <c r="B561" s="57" t="s">
        <v>16</v>
      </c>
      <c r="C561" s="50">
        <v>22.426179999999999</v>
      </c>
      <c r="D561" s="50">
        <v>22.4261799999686</v>
      </c>
      <c r="E561" s="50">
        <v>6.1073474945448097E-2</v>
      </c>
      <c r="F561" s="50">
        <v>2.7233115468409514E-3</v>
      </c>
      <c r="G561" s="50">
        <v>20.178949225068799</v>
      </c>
      <c r="H561" s="50">
        <v>5.4953565427747125E-2</v>
      </c>
      <c r="I561" s="50">
        <v>19.216894002573301</v>
      </c>
      <c r="J561" s="50">
        <v>5.2333589331626497E-2</v>
      </c>
      <c r="K561" s="58" t="s">
        <v>200</v>
      </c>
      <c r="L561" s="59" t="s">
        <v>17</v>
      </c>
      <c r="M561" s="59" t="s">
        <v>186</v>
      </c>
      <c r="N561" s="59" t="s">
        <v>187</v>
      </c>
      <c r="O561" s="59" t="s">
        <v>198</v>
      </c>
      <c r="P561" s="59" t="s">
        <v>27</v>
      </c>
      <c r="Q561" s="59" t="s">
        <v>56</v>
      </c>
      <c r="R561" s="52"/>
      <c r="S561" s="52" t="s">
        <v>2715</v>
      </c>
      <c r="T561" s="52"/>
      <c r="U561" s="52"/>
      <c r="V561" s="52"/>
      <c r="W561" s="52"/>
      <c r="X561" s="52"/>
    </row>
    <row r="562" spans="1:24" x14ac:dyDescent="0.3">
      <c r="A562" s="57">
        <v>24021</v>
      </c>
      <c r="B562" s="57" t="s">
        <v>16</v>
      </c>
      <c r="C562" s="50">
        <v>57.287599999999998</v>
      </c>
      <c r="D562" s="50">
        <v>57.287599999919998</v>
      </c>
      <c r="E562" s="50">
        <v>0.15601198257058699</v>
      </c>
      <c r="F562" s="50">
        <v>2.7233115468409371E-3</v>
      </c>
      <c r="G562" s="50">
        <v>51.547056682236999</v>
      </c>
      <c r="H562" s="50">
        <v>0.14037869466840031</v>
      </c>
      <c r="I562" s="50">
        <v>49.089489911425801</v>
      </c>
      <c r="J562" s="50">
        <v>0.13368597470431756</v>
      </c>
      <c r="K562" s="58" t="s">
        <v>200</v>
      </c>
      <c r="L562" s="59" t="s">
        <v>17</v>
      </c>
      <c r="M562" s="59" t="s">
        <v>186</v>
      </c>
      <c r="N562" s="59" t="s">
        <v>187</v>
      </c>
      <c r="O562" s="59" t="s">
        <v>198</v>
      </c>
      <c r="P562" s="59" t="s">
        <v>27</v>
      </c>
      <c r="Q562" s="59" t="s">
        <v>56</v>
      </c>
      <c r="R562" s="52"/>
      <c r="S562" s="52" t="s">
        <v>2716</v>
      </c>
      <c r="T562" s="52"/>
      <c r="U562" s="52"/>
      <c r="V562" s="52"/>
      <c r="W562" s="52"/>
      <c r="X562" s="52"/>
    </row>
    <row r="563" spans="1:24" x14ac:dyDescent="0.3">
      <c r="A563" s="57">
        <v>24031</v>
      </c>
      <c r="B563" s="57" t="s">
        <v>16</v>
      </c>
      <c r="C563" s="50">
        <v>143.1388</v>
      </c>
      <c r="D563" s="50">
        <v>143.1387999998</v>
      </c>
      <c r="E563" s="50">
        <v>0.38981154684041402</v>
      </c>
      <c r="F563" s="50">
        <v>2.7233115468409592E-3</v>
      </c>
      <c r="G563" s="50">
        <v>128.79547820169401</v>
      </c>
      <c r="H563" s="50">
        <v>0.35075021296757636</v>
      </c>
      <c r="I563" s="50">
        <v>122.65500175489299</v>
      </c>
      <c r="J563" s="50">
        <v>0.33402778255689819</v>
      </c>
      <c r="K563" s="58" t="s">
        <v>200</v>
      </c>
      <c r="L563" s="59" t="s">
        <v>17</v>
      </c>
      <c r="M563" s="59" t="s">
        <v>186</v>
      </c>
      <c r="N563" s="59" t="s">
        <v>187</v>
      </c>
      <c r="O563" s="59" t="s">
        <v>198</v>
      </c>
      <c r="P563" s="59" t="s">
        <v>27</v>
      </c>
      <c r="Q563" s="59" t="s">
        <v>56</v>
      </c>
      <c r="R563" s="52"/>
      <c r="S563" s="52" t="s">
        <v>2717</v>
      </c>
      <c r="T563" s="52"/>
      <c r="U563" s="52"/>
      <c r="V563" s="52"/>
      <c r="W563" s="52"/>
      <c r="X563" s="52"/>
    </row>
    <row r="564" spans="1:24" x14ac:dyDescent="0.3">
      <c r="A564" s="57">
        <v>24033</v>
      </c>
      <c r="B564" s="57" t="s">
        <v>16</v>
      </c>
      <c r="C564" s="50">
        <v>158.06970000000001</v>
      </c>
      <c r="D564" s="50">
        <v>158.06969999977801</v>
      </c>
      <c r="E564" s="50">
        <v>0.43047303921508301</v>
      </c>
      <c r="F564" s="50">
        <v>2.7233115468409666E-3</v>
      </c>
      <c r="G564" s="50">
        <v>142.230217108837</v>
      </c>
      <c r="H564" s="50">
        <v>0.3873371925621934</v>
      </c>
      <c r="I564" s="50">
        <v>135.44922362696499</v>
      </c>
      <c r="J564" s="50">
        <v>0.36887043471395803</v>
      </c>
      <c r="K564" s="58" t="s">
        <v>200</v>
      </c>
      <c r="L564" s="59" t="s">
        <v>17</v>
      </c>
      <c r="M564" s="59" t="s">
        <v>186</v>
      </c>
      <c r="N564" s="59" t="s">
        <v>187</v>
      </c>
      <c r="O564" s="59" t="s">
        <v>198</v>
      </c>
      <c r="P564" s="59" t="s">
        <v>27</v>
      </c>
      <c r="Q564" s="59" t="s">
        <v>56</v>
      </c>
      <c r="R564" s="52"/>
      <c r="S564" s="52" t="s">
        <v>2718</v>
      </c>
      <c r="T564" s="52"/>
      <c r="U564" s="52"/>
      <c r="V564" s="52"/>
      <c r="W564" s="52"/>
      <c r="X564" s="52"/>
    </row>
    <row r="565" spans="1:24" x14ac:dyDescent="0.3">
      <c r="A565" s="57">
        <v>24009</v>
      </c>
      <c r="B565" s="57" t="s">
        <v>16</v>
      </c>
      <c r="C565" s="50">
        <v>0.48599387619047701</v>
      </c>
      <c r="D565" s="50">
        <v>0.48599387618979401</v>
      </c>
      <c r="E565" s="50">
        <v>1.32351273472166E-3</v>
      </c>
      <c r="F565" s="50">
        <v>2.7233115468409562E-3</v>
      </c>
      <c r="G565" s="50">
        <v>0.49629196088118499</v>
      </c>
      <c r="H565" s="50">
        <v>1.3515576276720712E-3</v>
      </c>
      <c r="I565" s="50">
        <v>0.50259196563314801</v>
      </c>
      <c r="J565" s="50">
        <v>1.3687145033582449E-3</v>
      </c>
      <c r="K565" s="58" t="s">
        <v>185</v>
      </c>
      <c r="L565" s="59" t="s">
        <v>17</v>
      </c>
      <c r="M565" s="59" t="s">
        <v>186</v>
      </c>
      <c r="N565" s="59" t="s">
        <v>187</v>
      </c>
      <c r="O565" s="59" t="s">
        <v>188</v>
      </c>
      <c r="P565" s="59" t="s">
        <v>189</v>
      </c>
      <c r="Q565" s="59" t="s">
        <v>56</v>
      </c>
      <c r="R565" s="52"/>
      <c r="S565" s="52" t="s">
        <v>2719</v>
      </c>
      <c r="T565" s="52"/>
      <c r="U565" s="52"/>
      <c r="V565" s="52"/>
      <c r="W565" s="52"/>
      <c r="X565" s="52"/>
    </row>
    <row r="566" spans="1:24" x14ac:dyDescent="0.3">
      <c r="A566" s="57">
        <v>24017</v>
      </c>
      <c r="B566" s="57" t="s">
        <v>16</v>
      </c>
      <c r="C566" s="50">
        <v>9.3634832380952506</v>
      </c>
      <c r="D566" s="50">
        <v>9.3634832380821695</v>
      </c>
      <c r="E566" s="50">
        <v>2.54996820209209E-2</v>
      </c>
      <c r="F566" s="50">
        <v>2.723311546840954E-3</v>
      </c>
      <c r="G566" s="50">
        <v>9.5618930290617108</v>
      </c>
      <c r="H566" s="50">
        <v>2.6040013695701782E-2</v>
      </c>
      <c r="I566" s="50">
        <v>9.6832731364764797</v>
      </c>
      <c r="J566" s="50">
        <v>2.6370569543781218E-2</v>
      </c>
      <c r="K566" s="58" t="s">
        <v>185</v>
      </c>
      <c r="L566" s="59" t="s">
        <v>17</v>
      </c>
      <c r="M566" s="59" t="s">
        <v>186</v>
      </c>
      <c r="N566" s="59" t="s">
        <v>187</v>
      </c>
      <c r="O566" s="59" t="s">
        <v>188</v>
      </c>
      <c r="P566" s="59" t="s">
        <v>189</v>
      </c>
      <c r="Q566" s="59" t="s">
        <v>56</v>
      </c>
      <c r="R566" s="52"/>
      <c r="S566" s="52" t="s">
        <v>2720</v>
      </c>
      <c r="T566" s="52"/>
      <c r="U566" s="52"/>
      <c r="V566" s="52"/>
      <c r="W566" s="52"/>
      <c r="X566" s="52"/>
    </row>
    <row r="567" spans="1:24" x14ac:dyDescent="0.3">
      <c r="A567" s="57">
        <v>24021</v>
      </c>
      <c r="B567" s="57" t="s">
        <v>16</v>
      </c>
      <c r="C567" s="50">
        <v>35.973855952381001</v>
      </c>
      <c r="D567" s="50">
        <v>35.973855952330403</v>
      </c>
      <c r="E567" s="50">
        <v>9.7968017299375404E-2</v>
      </c>
      <c r="F567" s="50">
        <v>2.723311546840977E-3</v>
      </c>
      <c r="G567" s="50">
        <v>36.736132666962</v>
      </c>
      <c r="H567" s="50">
        <v>0.10004393427821963</v>
      </c>
      <c r="I567" s="50">
        <v>37.202466657058601</v>
      </c>
      <c r="J567" s="50">
        <v>0.10131390701813413</v>
      </c>
      <c r="K567" s="58" t="s">
        <v>185</v>
      </c>
      <c r="L567" s="59" t="s">
        <v>17</v>
      </c>
      <c r="M567" s="59" t="s">
        <v>186</v>
      </c>
      <c r="N567" s="59" t="s">
        <v>187</v>
      </c>
      <c r="O567" s="59" t="s">
        <v>188</v>
      </c>
      <c r="P567" s="59" t="s">
        <v>189</v>
      </c>
      <c r="Q567" s="59" t="s">
        <v>56</v>
      </c>
      <c r="R567" s="52"/>
      <c r="S567" s="52" t="s">
        <v>2721</v>
      </c>
      <c r="T567" s="52"/>
      <c r="U567" s="52"/>
      <c r="V567" s="52"/>
      <c r="W567" s="52"/>
      <c r="X567" s="52"/>
    </row>
    <row r="568" spans="1:24" x14ac:dyDescent="0.3">
      <c r="A568" s="57">
        <v>24031</v>
      </c>
      <c r="B568" s="57" t="s">
        <v>16</v>
      </c>
      <c r="C568" s="50">
        <v>22.735679285714301</v>
      </c>
      <c r="D568" s="50">
        <v>22.735679285682401</v>
      </c>
      <c r="E568" s="50">
        <v>6.1916337923971797E-2</v>
      </c>
      <c r="F568" s="50">
        <v>2.7233115468409635E-3</v>
      </c>
      <c r="G568" s="50">
        <v>23.2174424565188</v>
      </c>
      <c r="H568" s="50">
        <v>6.322832912995327E-2</v>
      </c>
      <c r="I568" s="50">
        <v>23.512168161010901</v>
      </c>
      <c r="J568" s="50">
        <v>6.4030959044147448E-2</v>
      </c>
      <c r="K568" s="58" t="s">
        <v>185</v>
      </c>
      <c r="L568" s="59" t="s">
        <v>17</v>
      </c>
      <c r="M568" s="59" t="s">
        <v>186</v>
      </c>
      <c r="N568" s="59" t="s">
        <v>187</v>
      </c>
      <c r="O568" s="59" t="s">
        <v>188</v>
      </c>
      <c r="P568" s="59" t="s">
        <v>189</v>
      </c>
      <c r="Q568" s="59" t="s">
        <v>56</v>
      </c>
      <c r="R568" s="52"/>
      <c r="S568" s="52" t="s">
        <v>2722</v>
      </c>
      <c r="T568" s="52"/>
      <c r="U568" s="52"/>
      <c r="V568" s="52"/>
      <c r="W568" s="52"/>
      <c r="X568" s="52"/>
    </row>
    <row r="569" spans="1:24" x14ac:dyDescent="0.3">
      <c r="A569" s="57">
        <v>24033</v>
      </c>
      <c r="B569" s="57" t="s">
        <v>16</v>
      </c>
      <c r="C569" s="50">
        <v>25.566220714285699</v>
      </c>
      <c r="D569" s="50">
        <v>25.566220714249901</v>
      </c>
      <c r="E569" s="50">
        <v>6.9624784080201105E-2</v>
      </c>
      <c r="F569" s="50">
        <v>2.7233115468409527E-3</v>
      </c>
      <c r="G569" s="50">
        <v>26.1079623267538</v>
      </c>
      <c r="H569" s="50">
        <v>7.1100115268937211E-2</v>
      </c>
      <c r="I569" s="50">
        <v>26.439380724969599</v>
      </c>
      <c r="J569" s="50">
        <v>7.2002670819633824E-2</v>
      </c>
      <c r="K569" s="58" t="s">
        <v>185</v>
      </c>
      <c r="L569" s="59" t="s">
        <v>17</v>
      </c>
      <c r="M569" s="59" t="s">
        <v>186</v>
      </c>
      <c r="N569" s="59" t="s">
        <v>187</v>
      </c>
      <c r="O569" s="59" t="s">
        <v>188</v>
      </c>
      <c r="P569" s="59" t="s">
        <v>189</v>
      </c>
      <c r="Q569" s="59" t="s">
        <v>56</v>
      </c>
      <c r="R569" s="52"/>
      <c r="S569" s="52" t="s">
        <v>2723</v>
      </c>
      <c r="T569" s="52"/>
      <c r="U569" s="52"/>
      <c r="V569" s="52"/>
      <c r="W569" s="52"/>
      <c r="X569" s="52"/>
    </row>
    <row r="570" spans="1:24" x14ac:dyDescent="0.3">
      <c r="A570" s="57">
        <v>24009</v>
      </c>
      <c r="B570" s="57" t="s">
        <v>16</v>
      </c>
      <c r="C570" s="50">
        <v>1.2155173571428001E-3</v>
      </c>
      <c r="D570" s="50">
        <v>1.2155173571411499E-3</v>
      </c>
      <c r="E570" s="50">
        <v>3.3102324540881099E-6</v>
      </c>
      <c r="F570" s="50">
        <v>2.7233115468409674E-3</v>
      </c>
      <c r="G570" s="50">
        <v>1.2412738559385999E-3</v>
      </c>
      <c r="H570" s="50">
        <v>3.3803754246694009E-6</v>
      </c>
      <c r="I570" s="50">
        <v>1.257030772849E-3</v>
      </c>
      <c r="J570" s="50">
        <v>3.4232864184341069E-6</v>
      </c>
      <c r="K570" s="58" t="s">
        <v>359</v>
      </c>
      <c r="L570" s="59" t="s">
        <v>17</v>
      </c>
      <c r="M570" s="59" t="s">
        <v>186</v>
      </c>
      <c r="N570" s="59" t="s">
        <v>187</v>
      </c>
      <c r="O570" s="59" t="s">
        <v>188</v>
      </c>
      <c r="P570" s="59" t="s">
        <v>360</v>
      </c>
      <c r="Q570" s="59" t="s">
        <v>56</v>
      </c>
      <c r="R570" s="52"/>
      <c r="S570" s="52" t="s">
        <v>2724</v>
      </c>
      <c r="T570" s="52"/>
      <c r="U570" s="52"/>
      <c r="V570" s="52"/>
      <c r="W570" s="52"/>
      <c r="X570" s="52"/>
    </row>
    <row r="571" spans="1:24" x14ac:dyDescent="0.3">
      <c r="A571" s="57">
        <v>24017</v>
      </c>
      <c r="B571" s="57" t="s">
        <v>16</v>
      </c>
      <c r="C571" s="50">
        <v>2.3418958571428498E-2</v>
      </c>
      <c r="D571" s="50">
        <v>2.3418958571395601E-2</v>
      </c>
      <c r="E571" s="50">
        <v>6.3777120292472295E-5</v>
      </c>
      <c r="F571" s="50">
        <v>2.7233115468409848E-3</v>
      </c>
      <c r="G571" s="50">
        <v>2.3915200253787201E-2</v>
      </c>
      <c r="H571" s="50">
        <v>6.5128540996153139E-5</v>
      </c>
      <c r="I571" s="50">
        <v>2.4218783400641899E-2</v>
      </c>
      <c r="J571" s="50">
        <v>6.5955292485408859E-5</v>
      </c>
      <c r="K571" s="58" t="s">
        <v>359</v>
      </c>
      <c r="L571" s="59" t="s">
        <v>17</v>
      </c>
      <c r="M571" s="59" t="s">
        <v>186</v>
      </c>
      <c r="N571" s="59" t="s">
        <v>187</v>
      </c>
      <c r="O571" s="59" t="s">
        <v>188</v>
      </c>
      <c r="P571" s="59" t="s">
        <v>360</v>
      </c>
      <c r="Q571" s="59" t="s">
        <v>56</v>
      </c>
      <c r="R571" s="52"/>
      <c r="S571" s="52" t="s">
        <v>2725</v>
      </c>
      <c r="T571" s="52"/>
      <c r="U571" s="52"/>
      <c r="V571" s="52"/>
      <c r="W571" s="52"/>
      <c r="X571" s="52"/>
    </row>
    <row r="572" spans="1:24" x14ac:dyDescent="0.3">
      <c r="A572" s="57">
        <v>24021</v>
      </c>
      <c r="B572" s="57" t="s">
        <v>16</v>
      </c>
      <c r="C572" s="50">
        <v>8.9974024761904803E-2</v>
      </c>
      <c r="D572" s="50">
        <v>8.9974024761779195E-2</v>
      </c>
      <c r="E572" s="50">
        <v>2.4502730054950698E-4</v>
      </c>
      <c r="F572" s="50">
        <v>2.7233115468409514E-3</v>
      </c>
      <c r="G572" s="50">
        <v>9.1880551103810507E-2</v>
      </c>
      <c r="H572" s="50">
        <v>2.5021936575111726E-4</v>
      </c>
      <c r="I572" s="50">
        <v>9.3046896630623294E-2</v>
      </c>
      <c r="J572" s="50">
        <v>2.5339568799189285E-4</v>
      </c>
      <c r="K572" s="58" t="s">
        <v>359</v>
      </c>
      <c r="L572" s="59" t="s">
        <v>17</v>
      </c>
      <c r="M572" s="59" t="s">
        <v>186</v>
      </c>
      <c r="N572" s="59" t="s">
        <v>187</v>
      </c>
      <c r="O572" s="59" t="s">
        <v>188</v>
      </c>
      <c r="P572" s="59" t="s">
        <v>360</v>
      </c>
      <c r="Q572" s="59" t="s">
        <v>56</v>
      </c>
      <c r="R572" s="52"/>
      <c r="S572" s="52" t="s">
        <v>2726</v>
      </c>
      <c r="T572" s="52"/>
      <c r="U572" s="52"/>
      <c r="V572" s="52"/>
      <c r="W572" s="52"/>
      <c r="X572" s="52"/>
    </row>
    <row r="573" spans="1:24" x14ac:dyDescent="0.3">
      <c r="A573" s="57">
        <v>24031</v>
      </c>
      <c r="B573" s="57" t="s">
        <v>16</v>
      </c>
      <c r="C573" s="50">
        <v>5.6864091428571399E-2</v>
      </c>
      <c r="D573" s="50">
        <v>5.6864091428491997E-2</v>
      </c>
      <c r="E573" s="50">
        <v>1.54858636787831E-4</v>
      </c>
      <c r="F573" s="50">
        <v>2.7233115468409371E-3</v>
      </c>
      <c r="G573" s="50">
        <v>5.8069026836362697E-2</v>
      </c>
      <c r="H573" s="50">
        <v>1.5814005129728277E-4</v>
      </c>
      <c r="I573" s="50">
        <v>5.8806163791717297E-2</v>
      </c>
      <c r="J573" s="50">
        <v>1.6014750487940315E-4</v>
      </c>
      <c r="K573" s="58" t="s">
        <v>359</v>
      </c>
      <c r="L573" s="59" t="s">
        <v>17</v>
      </c>
      <c r="M573" s="59" t="s">
        <v>186</v>
      </c>
      <c r="N573" s="59" t="s">
        <v>187</v>
      </c>
      <c r="O573" s="59" t="s">
        <v>188</v>
      </c>
      <c r="P573" s="59" t="s">
        <v>360</v>
      </c>
      <c r="Q573" s="59" t="s">
        <v>56</v>
      </c>
      <c r="R573" s="52"/>
      <c r="S573" s="52" t="s">
        <v>2727</v>
      </c>
      <c r="T573" s="52"/>
      <c r="U573" s="52"/>
      <c r="V573" s="52"/>
      <c r="W573" s="52"/>
      <c r="X573" s="52"/>
    </row>
    <row r="574" spans="1:24" x14ac:dyDescent="0.3">
      <c r="A574" s="57">
        <v>24033</v>
      </c>
      <c r="B574" s="57" t="s">
        <v>16</v>
      </c>
      <c r="C574" s="50">
        <v>6.3943555952381007E-2</v>
      </c>
      <c r="D574" s="50">
        <v>6.3943555952291398E-2</v>
      </c>
      <c r="E574" s="50">
        <v>1.74138224270946E-4</v>
      </c>
      <c r="F574" s="50">
        <v>2.7233115468409575E-3</v>
      </c>
      <c r="G574" s="50">
        <v>6.52985033846087E-2</v>
      </c>
      <c r="H574" s="50">
        <v>1.7782816825873821E-4</v>
      </c>
      <c r="I574" s="50">
        <v>6.6127412401971494E-2</v>
      </c>
      <c r="J574" s="50">
        <v>1.800855457570029E-4</v>
      </c>
      <c r="K574" s="58" t="s">
        <v>359</v>
      </c>
      <c r="L574" s="59" t="s">
        <v>17</v>
      </c>
      <c r="M574" s="59" t="s">
        <v>186</v>
      </c>
      <c r="N574" s="59" t="s">
        <v>187</v>
      </c>
      <c r="O574" s="59" t="s">
        <v>188</v>
      </c>
      <c r="P574" s="59" t="s">
        <v>360</v>
      </c>
      <c r="Q574" s="59" t="s">
        <v>56</v>
      </c>
      <c r="R574" s="52"/>
      <c r="S574" s="52" t="s">
        <v>2728</v>
      </c>
      <c r="T574" s="52"/>
      <c r="U574" s="52"/>
      <c r="V574" s="52"/>
      <c r="W574" s="52"/>
      <c r="X574" s="52"/>
    </row>
    <row r="575" spans="1:24" x14ac:dyDescent="0.3">
      <c r="A575" s="57">
        <v>24031</v>
      </c>
      <c r="B575" s="57" t="s">
        <v>14</v>
      </c>
      <c r="C575" s="50">
        <v>407.77839999999998</v>
      </c>
      <c r="D575" s="50" t="s">
        <v>2147</v>
      </c>
      <c r="E575" s="50" t="s">
        <v>2147</v>
      </c>
      <c r="F575" s="50" t="s">
        <v>2147</v>
      </c>
      <c r="G575" s="64" t="s">
        <v>18</v>
      </c>
      <c r="H575" s="50" t="s">
        <v>2148</v>
      </c>
      <c r="I575" s="64" t="s">
        <v>18</v>
      </c>
      <c r="J575" s="50" t="s">
        <v>2148</v>
      </c>
      <c r="K575" s="58" t="s">
        <v>2099</v>
      </c>
      <c r="L575" s="59" t="s">
        <v>50</v>
      </c>
      <c r="M575" s="59" t="s">
        <v>50</v>
      </c>
      <c r="N575" s="59" t="s">
        <v>2729</v>
      </c>
      <c r="O575" s="59" t="s">
        <v>2730</v>
      </c>
      <c r="P575" s="59" t="s">
        <v>2731</v>
      </c>
      <c r="Q575" s="59" t="s">
        <v>56</v>
      </c>
      <c r="R575" s="52"/>
      <c r="S575" s="52" t="s">
        <v>2732</v>
      </c>
      <c r="T575" s="52"/>
      <c r="U575" s="52"/>
      <c r="V575" s="52"/>
      <c r="W575" s="52"/>
      <c r="X575" s="52"/>
    </row>
    <row r="576" spans="1:24" x14ac:dyDescent="0.3">
      <c r="A576" s="57">
        <v>24031</v>
      </c>
      <c r="B576" s="57" t="s">
        <v>16</v>
      </c>
      <c r="C576" s="50">
        <v>1.9927999999999999</v>
      </c>
      <c r="D576" s="50" t="s">
        <v>2147</v>
      </c>
      <c r="E576" s="50" t="s">
        <v>2147</v>
      </c>
      <c r="F576" s="50" t="s">
        <v>2147</v>
      </c>
      <c r="G576" s="64" t="s">
        <v>18</v>
      </c>
      <c r="H576" s="50" t="s">
        <v>2148</v>
      </c>
      <c r="I576" s="64" t="s">
        <v>18</v>
      </c>
      <c r="J576" s="50" t="s">
        <v>2148</v>
      </c>
      <c r="K576" s="58" t="s">
        <v>2099</v>
      </c>
      <c r="L576" s="59" t="s">
        <v>50</v>
      </c>
      <c r="M576" s="59" t="s">
        <v>50</v>
      </c>
      <c r="N576" s="59" t="s">
        <v>2729</v>
      </c>
      <c r="O576" s="59" t="s">
        <v>2730</v>
      </c>
      <c r="P576" s="59" t="s">
        <v>2731</v>
      </c>
      <c r="Q576" s="59" t="s">
        <v>56</v>
      </c>
      <c r="R576" s="52"/>
      <c r="S576" s="52" t="s">
        <v>2733</v>
      </c>
      <c r="T576" s="52"/>
      <c r="U576" s="52"/>
      <c r="V576" s="52"/>
      <c r="W576" s="52"/>
      <c r="X576" s="52"/>
    </row>
    <row r="577" spans="1:24" x14ac:dyDescent="0.3">
      <c r="A577" s="57">
        <v>24033</v>
      </c>
      <c r="B577" s="57" t="s">
        <v>14</v>
      </c>
      <c r="C577" s="50">
        <v>22.143000000000001</v>
      </c>
      <c r="D577" s="50" t="s">
        <v>2147</v>
      </c>
      <c r="E577" s="50" t="s">
        <v>2147</v>
      </c>
      <c r="F577" s="50" t="s">
        <v>2147</v>
      </c>
      <c r="G577" s="50">
        <v>26.850418743818999</v>
      </c>
      <c r="H577" s="50" t="s">
        <v>2148</v>
      </c>
      <c r="I577" s="50">
        <v>30.335909999999998</v>
      </c>
      <c r="J577" s="50" t="s">
        <v>2148</v>
      </c>
      <c r="K577" s="58" t="s">
        <v>2109</v>
      </c>
      <c r="L577" s="59" t="s">
        <v>50</v>
      </c>
      <c r="M577" s="59" t="s">
        <v>50</v>
      </c>
      <c r="N577" s="59" t="s">
        <v>2729</v>
      </c>
      <c r="O577" s="59" t="s">
        <v>2734</v>
      </c>
      <c r="P577" s="59" t="s">
        <v>2735</v>
      </c>
      <c r="Q577" s="59" t="s">
        <v>56</v>
      </c>
      <c r="R577" s="52"/>
      <c r="S577" s="52" t="s">
        <v>2736</v>
      </c>
      <c r="T577" s="52"/>
      <c r="U577" s="52"/>
      <c r="V577" s="52"/>
      <c r="W577" s="52"/>
      <c r="X577" s="52"/>
    </row>
    <row r="578" spans="1:24" x14ac:dyDescent="0.3">
      <c r="A578" s="57">
        <v>24033</v>
      </c>
      <c r="B578" s="57" t="s">
        <v>16</v>
      </c>
      <c r="C578" s="50">
        <v>1.0980000000000001</v>
      </c>
      <c r="D578" s="50" t="s">
        <v>2147</v>
      </c>
      <c r="E578" s="50" t="s">
        <v>2147</v>
      </c>
      <c r="F578" s="50" t="s">
        <v>2147</v>
      </c>
      <c r="G578" s="50">
        <v>1.3314257228340001</v>
      </c>
      <c r="H578" s="50" t="s">
        <v>2148</v>
      </c>
      <c r="I578" s="50">
        <v>1.5042599999999999</v>
      </c>
      <c r="J578" s="50" t="s">
        <v>2148</v>
      </c>
      <c r="K578" s="58" t="s">
        <v>2109</v>
      </c>
      <c r="L578" s="59" t="s">
        <v>50</v>
      </c>
      <c r="M578" s="59" t="s">
        <v>50</v>
      </c>
      <c r="N578" s="59" t="s">
        <v>2729</v>
      </c>
      <c r="O578" s="59" t="s">
        <v>2734</v>
      </c>
      <c r="P578" s="59" t="s">
        <v>2735</v>
      </c>
      <c r="Q578" s="59" t="s">
        <v>56</v>
      </c>
      <c r="R578" s="52"/>
      <c r="S578" s="52" t="s">
        <v>2737</v>
      </c>
      <c r="T578" s="52"/>
      <c r="U578" s="52"/>
      <c r="V578" s="52"/>
      <c r="W578" s="52"/>
      <c r="X578" s="52"/>
    </row>
    <row r="579" spans="1:24" x14ac:dyDescent="0.3">
      <c r="A579" s="57">
        <v>24031</v>
      </c>
      <c r="B579" s="57" t="s">
        <v>14</v>
      </c>
      <c r="C579" s="50">
        <v>4.0296000000000003</v>
      </c>
      <c r="D579" s="50" t="s">
        <v>2147</v>
      </c>
      <c r="E579" s="50" t="s">
        <v>2147</v>
      </c>
      <c r="F579" s="50" t="s">
        <v>2147</v>
      </c>
      <c r="G579" s="50">
        <v>4.8862596472968001</v>
      </c>
      <c r="H579" s="50" t="s">
        <v>2148</v>
      </c>
      <c r="I579" s="50">
        <v>5.5205520000000003</v>
      </c>
      <c r="J579" s="50" t="s">
        <v>2148</v>
      </c>
      <c r="K579" s="58" t="s">
        <v>2100</v>
      </c>
      <c r="L579" s="59" t="s">
        <v>50</v>
      </c>
      <c r="M579" s="59" t="s">
        <v>50</v>
      </c>
      <c r="N579" s="59" t="s">
        <v>2729</v>
      </c>
      <c r="O579" s="59" t="s">
        <v>2738</v>
      </c>
      <c r="P579" s="59" t="s">
        <v>2739</v>
      </c>
      <c r="Q579" s="59" t="s">
        <v>56</v>
      </c>
      <c r="R579" s="52"/>
      <c r="S579" s="52" t="s">
        <v>2740</v>
      </c>
      <c r="T579" s="52"/>
      <c r="U579" s="52"/>
      <c r="V579" s="52"/>
      <c r="W579" s="52"/>
      <c r="X579" s="52"/>
    </row>
    <row r="580" spans="1:24" x14ac:dyDescent="0.3">
      <c r="A580" s="57">
        <v>24009</v>
      </c>
      <c r="B580" s="57" t="s">
        <v>16</v>
      </c>
      <c r="C580" s="50">
        <v>0.85148330000000005</v>
      </c>
      <c r="D580" s="50">
        <v>0.85148329999880401</v>
      </c>
      <c r="E580" s="50">
        <v>2.3188543028289902E-3</v>
      </c>
      <c r="F580" s="50">
        <v>2.7233115468409622E-3</v>
      </c>
      <c r="G580" s="50">
        <v>0.74096577366541805</v>
      </c>
      <c r="H580" s="50">
        <v>2.0178806472369798E-3</v>
      </c>
      <c r="I580" s="50">
        <v>0.70322743123626197</v>
      </c>
      <c r="J580" s="50">
        <v>1.9151073835410211E-3</v>
      </c>
      <c r="K580" s="58" t="s">
        <v>205</v>
      </c>
      <c r="L580" s="59" t="s">
        <v>22</v>
      </c>
      <c r="M580" s="59" t="s">
        <v>186</v>
      </c>
      <c r="N580" s="59" t="s">
        <v>206</v>
      </c>
      <c r="O580" s="59" t="s">
        <v>207</v>
      </c>
      <c r="P580" s="59" t="s">
        <v>20</v>
      </c>
      <c r="Q580" s="59" t="s">
        <v>56</v>
      </c>
      <c r="R580" s="52"/>
      <c r="S580" s="52" t="s">
        <v>2741</v>
      </c>
      <c r="T580" s="52"/>
      <c r="U580" s="52"/>
      <c r="V580" s="52"/>
      <c r="W580" s="52"/>
      <c r="X580" s="52"/>
    </row>
    <row r="581" spans="1:24" x14ac:dyDescent="0.3">
      <c r="A581" s="57">
        <v>24017</v>
      </c>
      <c r="B581" s="57" t="s">
        <v>16</v>
      </c>
      <c r="C581" s="50">
        <v>1.466672</v>
      </c>
      <c r="D581" s="50">
        <v>1.4666719999979401</v>
      </c>
      <c r="E581" s="50">
        <v>3.9942047930227199E-3</v>
      </c>
      <c r="F581" s="50">
        <v>2.7233115468409635E-3</v>
      </c>
      <c r="G581" s="50">
        <v>1.2763065971973899</v>
      </c>
      <c r="H581" s="50">
        <v>3.4757804934569506E-3</v>
      </c>
      <c r="I581" s="50">
        <v>1.21130265623078</v>
      </c>
      <c r="J581" s="50">
        <v>3.2987545104324134E-3</v>
      </c>
      <c r="K581" s="58" t="s">
        <v>205</v>
      </c>
      <c r="L581" s="59" t="s">
        <v>22</v>
      </c>
      <c r="M581" s="59" t="s">
        <v>186</v>
      </c>
      <c r="N581" s="59" t="s">
        <v>206</v>
      </c>
      <c r="O581" s="59" t="s">
        <v>207</v>
      </c>
      <c r="P581" s="59" t="s">
        <v>20</v>
      </c>
      <c r="Q581" s="59" t="s">
        <v>56</v>
      </c>
      <c r="R581" s="52"/>
      <c r="S581" s="52" t="s">
        <v>2742</v>
      </c>
      <c r="T581" s="52"/>
      <c r="U581" s="52"/>
      <c r="V581" s="52"/>
      <c r="W581" s="52"/>
      <c r="X581" s="52"/>
    </row>
    <row r="582" spans="1:24" x14ac:dyDescent="0.3">
      <c r="A582" s="57">
        <v>24021</v>
      </c>
      <c r="B582" s="57" t="s">
        <v>16</v>
      </c>
      <c r="C582" s="50">
        <v>3.7466089999999999</v>
      </c>
      <c r="D582" s="50">
        <v>3.74660899999478</v>
      </c>
      <c r="E582" s="50">
        <v>1.02031835511839E-2</v>
      </c>
      <c r="F582" s="50">
        <v>2.723311546840921E-3</v>
      </c>
      <c r="G582" s="50">
        <v>3.2603211787087498</v>
      </c>
      <c r="H582" s="50">
        <v>8.87887031238754E-3</v>
      </c>
      <c r="I582" s="50">
        <v>3.0942688164484902</v>
      </c>
      <c r="J582" s="50">
        <v>8.4266579968639635E-3</v>
      </c>
      <c r="K582" s="58" t="s">
        <v>205</v>
      </c>
      <c r="L582" s="59" t="s">
        <v>22</v>
      </c>
      <c r="M582" s="59" t="s">
        <v>186</v>
      </c>
      <c r="N582" s="59" t="s">
        <v>206</v>
      </c>
      <c r="O582" s="59" t="s">
        <v>207</v>
      </c>
      <c r="P582" s="59" t="s">
        <v>20</v>
      </c>
      <c r="Q582" s="59" t="s">
        <v>56</v>
      </c>
      <c r="R582" s="52"/>
      <c r="S582" s="52" t="s">
        <v>2743</v>
      </c>
      <c r="T582" s="52"/>
      <c r="U582" s="52"/>
      <c r="V582" s="52"/>
      <c r="W582" s="52"/>
      <c r="X582" s="52"/>
    </row>
    <row r="583" spans="1:24" x14ac:dyDescent="0.3">
      <c r="A583" s="57">
        <v>24031</v>
      </c>
      <c r="B583" s="57" t="s">
        <v>16</v>
      </c>
      <c r="C583" s="50">
        <v>9.3612769999999994</v>
      </c>
      <c r="D583" s="50">
        <v>9.3612769999869005</v>
      </c>
      <c r="E583" s="50">
        <v>2.5493673747240899E-2</v>
      </c>
      <c r="F583" s="50">
        <v>2.7233115468409462E-3</v>
      </c>
      <c r="G583" s="50">
        <v>8.1462382818327601</v>
      </c>
      <c r="H583" s="50">
        <v>2.2184744776232907E-2</v>
      </c>
      <c r="I583" s="50">
        <v>7.7313398604542201</v>
      </c>
      <c r="J583" s="50">
        <v>2.1054847114526647E-2</v>
      </c>
      <c r="K583" s="58" t="s">
        <v>205</v>
      </c>
      <c r="L583" s="59" t="s">
        <v>22</v>
      </c>
      <c r="M583" s="59" t="s">
        <v>186</v>
      </c>
      <c r="N583" s="59" t="s">
        <v>206</v>
      </c>
      <c r="O583" s="59" t="s">
        <v>207</v>
      </c>
      <c r="P583" s="59" t="s">
        <v>20</v>
      </c>
      <c r="Q583" s="59" t="s">
        <v>56</v>
      </c>
      <c r="R583" s="52"/>
      <c r="S583" s="52" t="s">
        <v>2744</v>
      </c>
      <c r="T583" s="52"/>
      <c r="U583" s="52"/>
      <c r="V583" s="52"/>
      <c r="W583" s="52"/>
      <c r="X583" s="52"/>
    </row>
    <row r="584" spans="1:24" x14ac:dyDescent="0.3">
      <c r="A584" s="57">
        <v>24033</v>
      </c>
      <c r="B584" s="57" t="s">
        <v>16</v>
      </c>
      <c r="C584" s="50">
        <v>10.337759999999999</v>
      </c>
      <c r="D584" s="50">
        <v>10.337759999985501</v>
      </c>
      <c r="E584" s="50">
        <v>2.81529411764311E-2</v>
      </c>
      <c r="F584" s="50">
        <v>2.7233115468409583E-3</v>
      </c>
      <c r="G584" s="50">
        <v>8.9959795293312403</v>
      </c>
      <c r="H584" s="50">
        <v>2.4498854927372655E-2</v>
      </c>
      <c r="I584" s="50">
        <v>8.5378026903604294</v>
      </c>
      <c r="J584" s="50">
        <v>2.3251096651308357E-2</v>
      </c>
      <c r="K584" s="58" t="s">
        <v>205</v>
      </c>
      <c r="L584" s="59" t="s">
        <v>22</v>
      </c>
      <c r="M584" s="59" t="s">
        <v>186</v>
      </c>
      <c r="N584" s="59" t="s">
        <v>206</v>
      </c>
      <c r="O584" s="59" t="s">
        <v>207</v>
      </c>
      <c r="P584" s="59" t="s">
        <v>20</v>
      </c>
      <c r="Q584" s="59" t="s">
        <v>56</v>
      </c>
      <c r="R584" s="52"/>
      <c r="S584" s="52" t="s">
        <v>2745</v>
      </c>
      <c r="T584" s="52"/>
      <c r="U584" s="52"/>
      <c r="V584" s="52"/>
      <c r="W584" s="52"/>
      <c r="X584" s="52"/>
    </row>
    <row r="585" spans="1:24" x14ac:dyDescent="0.3">
      <c r="A585" s="57">
        <v>24031</v>
      </c>
      <c r="B585" s="57" t="s">
        <v>16</v>
      </c>
      <c r="C585" s="50">
        <v>112.1177885</v>
      </c>
      <c r="D585" s="50">
        <v>112.117788499843</v>
      </c>
      <c r="E585" s="50">
        <v>0.30533166802789502</v>
      </c>
      <c r="F585" s="50">
        <v>2.7233115468409596E-3</v>
      </c>
      <c r="G585" s="50">
        <v>100.88294847221</v>
      </c>
      <c r="H585" s="50">
        <v>0.27473569845373103</v>
      </c>
      <c r="I585" s="50">
        <v>96.0732348267709</v>
      </c>
      <c r="J585" s="50">
        <v>0.26163734974610819</v>
      </c>
      <c r="K585" s="58" t="s">
        <v>389</v>
      </c>
      <c r="L585" s="59" t="s">
        <v>22</v>
      </c>
      <c r="M585" s="59" t="s">
        <v>186</v>
      </c>
      <c r="N585" s="59" t="s">
        <v>206</v>
      </c>
      <c r="O585" s="59" t="s">
        <v>390</v>
      </c>
      <c r="P585" s="59" t="s">
        <v>20</v>
      </c>
      <c r="Q585" s="59" t="s">
        <v>56</v>
      </c>
      <c r="R585" s="52"/>
      <c r="S585" s="52" t="s">
        <v>2746</v>
      </c>
      <c r="T585" s="52"/>
      <c r="U585" s="52"/>
      <c r="V585" s="52"/>
      <c r="W585" s="52"/>
      <c r="X585" s="52"/>
    </row>
    <row r="586" spans="1:24" x14ac:dyDescent="0.3">
      <c r="A586" s="57">
        <v>24033</v>
      </c>
      <c r="B586" s="57" t="s">
        <v>16</v>
      </c>
      <c r="C586" s="50">
        <v>110.26562215</v>
      </c>
      <c r="D586" s="50">
        <v>110.265622149845</v>
      </c>
      <c r="E586" s="50">
        <v>0.30028764202027602</v>
      </c>
      <c r="F586" s="50">
        <v>2.7233115468409674E-3</v>
      </c>
      <c r="G586" s="50">
        <v>99.216379723852498</v>
      </c>
      <c r="H586" s="50">
        <v>0.27019711253772555</v>
      </c>
      <c r="I586" s="50">
        <v>94.486121710623493</v>
      </c>
      <c r="J586" s="50">
        <v>0.25731514627076196</v>
      </c>
      <c r="K586" s="58" t="s">
        <v>389</v>
      </c>
      <c r="L586" s="59" t="s">
        <v>22</v>
      </c>
      <c r="M586" s="59" t="s">
        <v>186</v>
      </c>
      <c r="N586" s="59" t="s">
        <v>206</v>
      </c>
      <c r="O586" s="59" t="s">
        <v>390</v>
      </c>
      <c r="P586" s="59" t="s">
        <v>20</v>
      </c>
      <c r="Q586" s="59" t="s">
        <v>56</v>
      </c>
      <c r="R586" s="52"/>
      <c r="S586" s="52" t="s">
        <v>2747</v>
      </c>
      <c r="T586" s="52"/>
      <c r="U586" s="52"/>
      <c r="V586" s="52"/>
      <c r="W586" s="52"/>
      <c r="X586" s="52"/>
    </row>
    <row r="587" spans="1:24" x14ac:dyDescent="0.3">
      <c r="A587" s="57">
        <v>24031</v>
      </c>
      <c r="B587" s="57" t="s">
        <v>16</v>
      </c>
      <c r="C587" s="50">
        <v>0.90885000000000005</v>
      </c>
      <c r="D587" s="50" t="s">
        <v>2147</v>
      </c>
      <c r="E587" s="50" t="s">
        <v>2147</v>
      </c>
      <c r="F587" s="50" t="s">
        <v>2147</v>
      </c>
      <c r="G587" s="50">
        <v>1.10206399653705</v>
      </c>
      <c r="H587" s="50" t="s">
        <v>2148</v>
      </c>
      <c r="I587" s="50">
        <v>1.2451245</v>
      </c>
      <c r="J587" s="50" t="s">
        <v>2148</v>
      </c>
      <c r="K587" s="58" t="s">
        <v>2100</v>
      </c>
      <c r="L587" s="59" t="s">
        <v>50</v>
      </c>
      <c r="M587" s="59" t="s">
        <v>50</v>
      </c>
      <c r="N587" s="59" t="s">
        <v>2729</v>
      </c>
      <c r="O587" s="59" t="s">
        <v>2738</v>
      </c>
      <c r="P587" s="59" t="s">
        <v>2739</v>
      </c>
      <c r="Q587" s="59" t="s">
        <v>56</v>
      </c>
      <c r="R587" s="52"/>
      <c r="S587" s="52" t="s">
        <v>2748</v>
      </c>
      <c r="T587" s="52"/>
      <c r="U587" s="52"/>
      <c r="V587" s="52"/>
      <c r="W587" s="52"/>
      <c r="X587" s="52"/>
    </row>
    <row r="588" spans="1:24" x14ac:dyDescent="0.3">
      <c r="A588" s="57">
        <v>24009</v>
      </c>
      <c r="B588" s="57" t="s">
        <v>14</v>
      </c>
      <c r="C588" s="50">
        <v>0.2018914</v>
      </c>
      <c r="D588" s="50">
        <v>0.201891399999718</v>
      </c>
      <c r="E588" s="50">
        <v>5.4981318082711502E-4</v>
      </c>
      <c r="F588" s="50">
        <v>2.7233115468409401E-3</v>
      </c>
      <c r="G588" s="50">
        <v>0.2018914</v>
      </c>
      <c r="H588" s="50">
        <v>5.4981318082788296E-4</v>
      </c>
      <c r="I588" s="50">
        <v>0.2018914</v>
      </c>
      <c r="J588" s="50">
        <v>5.4981318082788296E-4</v>
      </c>
      <c r="K588" s="58" t="s">
        <v>370</v>
      </c>
      <c r="L588" s="59" t="s">
        <v>50</v>
      </c>
      <c r="M588" s="59" t="s">
        <v>209</v>
      </c>
      <c r="N588" s="59" t="s">
        <v>365</v>
      </c>
      <c r="O588" s="59" t="s">
        <v>366</v>
      </c>
      <c r="P588" s="59" t="s">
        <v>371</v>
      </c>
      <c r="Q588" s="59" t="s">
        <v>56</v>
      </c>
      <c r="R588" s="52"/>
      <c r="S588" s="52" t="s">
        <v>2749</v>
      </c>
      <c r="T588" s="52"/>
      <c r="U588" s="52"/>
      <c r="V588" s="52"/>
      <c r="W588" s="52"/>
      <c r="X588" s="52"/>
    </row>
    <row r="589" spans="1:24" x14ac:dyDescent="0.3">
      <c r="A589" s="57">
        <v>24017</v>
      </c>
      <c r="B589" s="57" t="s">
        <v>14</v>
      </c>
      <c r="C589" s="50">
        <v>0.25413049999999998</v>
      </c>
      <c r="D589" s="50">
        <v>0.25413049999964199</v>
      </c>
      <c r="E589" s="50">
        <v>6.9207652505349701E-4</v>
      </c>
      <c r="F589" s="50">
        <v>2.7233115468409813E-3</v>
      </c>
      <c r="G589" s="50">
        <v>0.25413049999999998</v>
      </c>
      <c r="H589" s="50">
        <v>6.9207652505447192E-4</v>
      </c>
      <c r="I589" s="50">
        <v>0.25413049999999998</v>
      </c>
      <c r="J589" s="50">
        <v>6.9207652505447192E-4</v>
      </c>
      <c r="K589" s="58" t="s">
        <v>370</v>
      </c>
      <c r="L589" s="59" t="s">
        <v>50</v>
      </c>
      <c r="M589" s="59" t="s">
        <v>209</v>
      </c>
      <c r="N589" s="59" t="s">
        <v>365</v>
      </c>
      <c r="O589" s="59" t="s">
        <v>366</v>
      </c>
      <c r="P589" s="59" t="s">
        <v>371</v>
      </c>
      <c r="Q589" s="59" t="s">
        <v>56</v>
      </c>
      <c r="R589" s="52"/>
      <c r="S589" s="52" t="s">
        <v>2750</v>
      </c>
      <c r="T589" s="52"/>
      <c r="U589" s="52"/>
      <c r="V589" s="52"/>
      <c r="W589" s="52"/>
      <c r="X589" s="52"/>
    </row>
    <row r="590" spans="1:24" x14ac:dyDescent="0.3">
      <c r="A590" s="57">
        <v>24021</v>
      </c>
      <c r="B590" s="57" t="s">
        <v>14</v>
      </c>
      <c r="C590" s="50">
        <v>0.69155599999999995</v>
      </c>
      <c r="D590" s="50">
        <v>0.69155599999903605</v>
      </c>
      <c r="E590" s="50">
        <v>1.8833224400845001E-3</v>
      </c>
      <c r="F590" s="50">
        <v>2.7233115468409284E-3</v>
      </c>
      <c r="G590" s="50">
        <v>0.69155599999999995</v>
      </c>
      <c r="H590" s="50">
        <v>1.8833224400871249E-3</v>
      </c>
      <c r="I590" s="50">
        <v>0.69155599999999995</v>
      </c>
      <c r="J590" s="50">
        <v>1.8833224400871249E-3</v>
      </c>
      <c r="K590" s="58" t="s">
        <v>370</v>
      </c>
      <c r="L590" s="59" t="s">
        <v>50</v>
      </c>
      <c r="M590" s="59" t="s">
        <v>209</v>
      </c>
      <c r="N590" s="59" t="s">
        <v>365</v>
      </c>
      <c r="O590" s="59" t="s">
        <v>366</v>
      </c>
      <c r="P590" s="59" t="s">
        <v>371</v>
      </c>
      <c r="Q590" s="59" t="s">
        <v>56</v>
      </c>
      <c r="R590" s="52"/>
      <c r="S590" s="52" t="s">
        <v>2751</v>
      </c>
      <c r="T590" s="52"/>
      <c r="U590" s="52"/>
      <c r="V590" s="52"/>
      <c r="W590" s="52"/>
      <c r="X590" s="52"/>
    </row>
    <row r="591" spans="1:24" x14ac:dyDescent="0.3">
      <c r="A591" s="57">
        <v>24031</v>
      </c>
      <c r="B591" s="57" t="s">
        <v>14</v>
      </c>
      <c r="C591" s="50">
        <v>0.27230359999999998</v>
      </c>
      <c r="D591" s="50">
        <v>0.27230359999962001</v>
      </c>
      <c r="E591" s="50">
        <v>7.4156753812532105E-4</v>
      </c>
      <c r="F591" s="50">
        <v>2.7233115468409375E-3</v>
      </c>
      <c r="G591" s="50">
        <v>0.27230359999999998</v>
      </c>
      <c r="H591" s="50">
        <v>7.4156753812635581E-4</v>
      </c>
      <c r="I591" s="50">
        <v>0.27230359999999998</v>
      </c>
      <c r="J591" s="50">
        <v>7.4156753812635581E-4</v>
      </c>
      <c r="K591" s="58" t="s">
        <v>370</v>
      </c>
      <c r="L591" s="59" t="s">
        <v>50</v>
      </c>
      <c r="M591" s="59" t="s">
        <v>209</v>
      </c>
      <c r="N591" s="59" t="s">
        <v>365</v>
      </c>
      <c r="O591" s="59" t="s">
        <v>366</v>
      </c>
      <c r="P591" s="59" t="s">
        <v>371</v>
      </c>
      <c r="Q591" s="59" t="s">
        <v>56</v>
      </c>
      <c r="R591" s="52"/>
      <c r="S591" s="52" t="s">
        <v>2752</v>
      </c>
      <c r="T591" s="52"/>
      <c r="U591" s="52"/>
      <c r="V591" s="52"/>
      <c r="W591" s="52"/>
      <c r="X591" s="52"/>
    </row>
    <row r="592" spans="1:24" x14ac:dyDescent="0.3">
      <c r="A592" s="57">
        <v>24033</v>
      </c>
      <c r="B592" s="57" t="s">
        <v>14</v>
      </c>
      <c r="C592" s="50">
        <v>0.19961100000000001</v>
      </c>
      <c r="D592" s="50">
        <v>0.19961099999971901</v>
      </c>
      <c r="E592" s="50">
        <v>5.43602941175709E-4</v>
      </c>
      <c r="F592" s="50">
        <v>2.723311546840977E-3</v>
      </c>
      <c r="G592" s="50">
        <v>0.19961100000000001</v>
      </c>
      <c r="H592" s="50">
        <v>5.4360294117647423E-4</v>
      </c>
      <c r="I592" s="50">
        <v>0.19961100000000001</v>
      </c>
      <c r="J592" s="50">
        <v>5.4360294117647423E-4</v>
      </c>
      <c r="K592" s="58" t="s">
        <v>370</v>
      </c>
      <c r="L592" s="59" t="s">
        <v>50</v>
      </c>
      <c r="M592" s="59" t="s">
        <v>209</v>
      </c>
      <c r="N592" s="59" t="s">
        <v>365</v>
      </c>
      <c r="O592" s="59" t="s">
        <v>366</v>
      </c>
      <c r="P592" s="59" t="s">
        <v>371</v>
      </c>
      <c r="Q592" s="59" t="s">
        <v>56</v>
      </c>
      <c r="R592" s="52"/>
      <c r="S592" s="52" t="s">
        <v>2753</v>
      </c>
      <c r="T592" s="52"/>
      <c r="U592" s="52"/>
      <c r="V592" s="52"/>
      <c r="W592" s="52"/>
      <c r="X592" s="52"/>
    </row>
    <row r="593" spans="1:24" x14ac:dyDescent="0.3">
      <c r="A593" s="57">
        <v>24009</v>
      </c>
      <c r="B593" s="57" t="s">
        <v>16</v>
      </c>
      <c r="C593" s="50">
        <v>0.91176769999999996</v>
      </c>
      <c r="D593" s="50">
        <v>0.91176769999871798</v>
      </c>
      <c r="E593" s="50">
        <v>2.4830275054431401E-3</v>
      </c>
      <c r="F593" s="50">
        <v>2.7233115468409679E-3</v>
      </c>
      <c r="G593" s="50">
        <v>0.91176769999999996</v>
      </c>
      <c r="H593" s="50">
        <v>2.4830275054466312E-3</v>
      </c>
      <c r="I593" s="50">
        <v>0.91176769999999996</v>
      </c>
      <c r="J593" s="50">
        <v>2.4830275054466312E-3</v>
      </c>
      <c r="K593" s="58" t="s">
        <v>370</v>
      </c>
      <c r="L593" s="59" t="s">
        <v>50</v>
      </c>
      <c r="M593" s="59" t="s">
        <v>209</v>
      </c>
      <c r="N593" s="59" t="s">
        <v>365</v>
      </c>
      <c r="O593" s="59" t="s">
        <v>366</v>
      </c>
      <c r="P593" s="59" t="s">
        <v>371</v>
      </c>
      <c r="Q593" s="59" t="s">
        <v>56</v>
      </c>
      <c r="R593" s="52"/>
      <c r="S593" s="52" t="s">
        <v>2754</v>
      </c>
      <c r="T593" s="52"/>
      <c r="U593" s="52"/>
      <c r="V593" s="52"/>
      <c r="W593" s="52"/>
      <c r="X593" s="52"/>
    </row>
    <row r="594" spans="1:24" x14ac:dyDescent="0.3">
      <c r="A594" s="57">
        <v>24017</v>
      </c>
      <c r="B594" s="57" t="s">
        <v>16</v>
      </c>
      <c r="C594" s="50">
        <v>1.147686</v>
      </c>
      <c r="D594" s="50">
        <v>1.1476859999983899</v>
      </c>
      <c r="E594" s="50">
        <v>3.1255065359433198E-3</v>
      </c>
      <c r="F594" s="50">
        <v>2.7233115468409518E-3</v>
      </c>
      <c r="G594" s="50">
        <v>1.147686</v>
      </c>
      <c r="H594" s="50">
        <v>3.1255065359477047E-3</v>
      </c>
      <c r="I594" s="50">
        <v>1.147686</v>
      </c>
      <c r="J594" s="50">
        <v>3.1255065359477047E-3</v>
      </c>
      <c r="K594" s="58" t="s">
        <v>370</v>
      </c>
      <c r="L594" s="59" t="s">
        <v>50</v>
      </c>
      <c r="M594" s="59" t="s">
        <v>209</v>
      </c>
      <c r="N594" s="59" t="s">
        <v>365</v>
      </c>
      <c r="O594" s="59" t="s">
        <v>366</v>
      </c>
      <c r="P594" s="59" t="s">
        <v>371</v>
      </c>
      <c r="Q594" s="59" t="s">
        <v>56</v>
      </c>
      <c r="R594" s="52"/>
      <c r="S594" s="52" t="s">
        <v>2755</v>
      </c>
      <c r="T594" s="52"/>
      <c r="U594" s="52"/>
      <c r="V594" s="52"/>
      <c r="W594" s="52"/>
      <c r="X594" s="52"/>
    </row>
    <row r="595" spans="1:24" x14ac:dyDescent="0.3">
      <c r="A595" s="57">
        <v>24021</v>
      </c>
      <c r="B595" s="57" t="s">
        <v>16</v>
      </c>
      <c r="C595" s="50">
        <v>3.1231559999999998</v>
      </c>
      <c r="D595" s="50">
        <v>3.12315599999561</v>
      </c>
      <c r="E595" s="50">
        <v>8.5053267973737093E-3</v>
      </c>
      <c r="F595" s="50">
        <v>2.7233115468409726E-3</v>
      </c>
      <c r="G595" s="50">
        <v>3.1231559999999998</v>
      </c>
      <c r="H595" s="50">
        <v>8.505326797385665E-3</v>
      </c>
      <c r="I595" s="50">
        <v>3.1231559999999998</v>
      </c>
      <c r="J595" s="50">
        <v>8.505326797385665E-3</v>
      </c>
      <c r="K595" s="58" t="s">
        <v>370</v>
      </c>
      <c r="L595" s="59" t="s">
        <v>50</v>
      </c>
      <c r="M595" s="59" t="s">
        <v>209</v>
      </c>
      <c r="N595" s="59" t="s">
        <v>365</v>
      </c>
      <c r="O595" s="59" t="s">
        <v>366</v>
      </c>
      <c r="P595" s="59" t="s">
        <v>371</v>
      </c>
      <c r="Q595" s="59" t="s">
        <v>56</v>
      </c>
      <c r="R595" s="52"/>
      <c r="S595" s="52" t="s">
        <v>2756</v>
      </c>
      <c r="T595" s="52"/>
      <c r="U595" s="52"/>
      <c r="V595" s="52"/>
      <c r="W595" s="52"/>
      <c r="X595" s="52"/>
    </row>
    <row r="596" spans="1:24" x14ac:dyDescent="0.3">
      <c r="A596" s="57">
        <v>24031</v>
      </c>
      <c r="B596" s="57" t="s">
        <v>16</v>
      </c>
      <c r="C596" s="50">
        <v>1.2297579999999999</v>
      </c>
      <c r="D596" s="50">
        <v>1.2297579999982799</v>
      </c>
      <c r="E596" s="50">
        <v>3.3490141612153501E-3</v>
      </c>
      <c r="F596" s="50">
        <v>2.723311546840951E-3</v>
      </c>
      <c r="G596" s="50">
        <v>1.2297579999999999</v>
      </c>
      <c r="H596" s="50">
        <v>3.3490141612200338E-3</v>
      </c>
      <c r="I596" s="50">
        <v>1.2297579999999999</v>
      </c>
      <c r="J596" s="50">
        <v>3.3490141612200338E-3</v>
      </c>
      <c r="K596" s="58" t="s">
        <v>370</v>
      </c>
      <c r="L596" s="59" t="s">
        <v>50</v>
      </c>
      <c r="M596" s="59" t="s">
        <v>209</v>
      </c>
      <c r="N596" s="59" t="s">
        <v>365</v>
      </c>
      <c r="O596" s="59" t="s">
        <v>366</v>
      </c>
      <c r="P596" s="59" t="s">
        <v>371</v>
      </c>
      <c r="Q596" s="59" t="s">
        <v>56</v>
      </c>
      <c r="R596" s="52"/>
      <c r="S596" s="52" t="s">
        <v>2757</v>
      </c>
      <c r="T596" s="52"/>
      <c r="U596" s="52"/>
      <c r="V596" s="52"/>
      <c r="W596" s="52"/>
      <c r="X596" s="52"/>
    </row>
    <row r="597" spans="1:24" x14ac:dyDescent="0.3">
      <c r="A597" s="57">
        <v>24033</v>
      </c>
      <c r="B597" s="57" t="s">
        <v>16</v>
      </c>
      <c r="C597" s="50">
        <v>0.90146879999999996</v>
      </c>
      <c r="D597" s="50">
        <v>0.90146879999873897</v>
      </c>
      <c r="E597" s="50">
        <v>2.4549803921534198E-3</v>
      </c>
      <c r="F597" s="50">
        <v>2.7233115468409488E-3</v>
      </c>
      <c r="G597" s="50">
        <v>0.90146879999999996</v>
      </c>
      <c r="H597" s="50">
        <v>2.4549803921568537E-3</v>
      </c>
      <c r="I597" s="50">
        <v>0.90146879999999996</v>
      </c>
      <c r="J597" s="50">
        <v>2.4549803921568537E-3</v>
      </c>
      <c r="K597" s="58" t="s">
        <v>370</v>
      </c>
      <c r="L597" s="59" t="s">
        <v>50</v>
      </c>
      <c r="M597" s="59" t="s">
        <v>209</v>
      </c>
      <c r="N597" s="59" t="s">
        <v>365</v>
      </c>
      <c r="O597" s="59" t="s">
        <v>366</v>
      </c>
      <c r="P597" s="59" t="s">
        <v>371</v>
      </c>
      <c r="Q597" s="59" t="s">
        <v>56</v>
      </c>
      <c r="R597" s="52"/>
      <c r="S597" s="52" t="s">
        <v>2758</v>
      </c>
      <c r="T597" s="52"/>
      <c r="U597" s="52"/>
      <c r="V597" s="52"/>
      <c r="W597" s="52"/>
      <c r="X597" s="52"/>
    </row>
    <row r="598" spans="1:24" x14ac:dyDescent="0.3">
      <c r="A598" s="57">
        <v>24009</v>
      </c>
      <c r="B598" s="57" t="s">
        <v>14</v>
      </c>
      <c r="C598" s="50">
        <v>0.16281570000000001</v>
      </c>
      <c r="D598" s="50">
        <v>0.162815699999772</v>
      </c>
      <c r="E598" s="50">
        <v>4.4339787581637298E-4</v>
      </c>
      <c r="F598" s="50">
        <v>2.7233115468409614E-3</v>
      </c>
      <c r="G598" s="50">
        <v>0.16281570000000001</v>
      </c>
      <c r="H598" s="50">
        <v>4.4339787581699396E-4</v>
      </c>
      <c r="I598" s="50">
        <v>0.16281570000000001</v>
      </c>
      <c r="J598" s="50">
        <v>4.4339787581699396E-4</v>
      </c>
      <c r="K598" s="58" t="s">
        <v>368</v>
      </c>
      <c r="L598" s="59" t="s">
        <v>50</v>
      </c>
      <c r="M598" s="59" t="s">
        <v>209</v>
      </c>
      <c r="N598" s="59" t="s">
        <v>365</v>
      </c>
      <c r="O598" s="59" t="s">
        <v>366</v>
      </c>
      <c r="P598" s="59" t="s">
        <v>369</v>
      </c>
      <c r="Q598" s="59" t="s">
        <v>56</v>
      </c>
      <c r="R598" s="52"/>
      <c r="S598" s="52" t="s">
        <v>2759</v>
      </c>
      <c r="T598" s="52"/>
      <c r="U598" s="52"/>
      <c r="V598" s="52"/>
      <c r="W598" s="52"/>
      <c r="X598" s="52"/>
    </row>
    <row r="599" spans="1:24" x14ac:dyDescent="0.3">
      <c r="A599" s="57">
        <v>24017</v>
      </c>
      <c r="B599" s="57" t="s">
        <v>14</v>
      </c>
      <c r="C599" s="50">
        <v>0.20494390000000001</v>
      </c>
      <c r="D599" s="50">
        <v>0.20494389999971199</v>
      </c>
      <c r="E599" s="50">
        <v>5.5812608932383797E-4</v>
      </c>
      <c r="F599" s="50">
        <v>2.7233115468409761E-3</v>
      </c>
      <c r="G599" s="50">
        <v>0.20494390000000001</v>
      </c>
      <c r="H599" s="50">
        <v>5.5812608932462239E-4</v>
      </c>
      <c r="I599" s="50">
        <v>0.20494390000000001</v>
      </c>
      <c r="J599" s="50">
        <v>5.5812608932462239E-4</v>
      </c>
      <c r="K599" s="58" t="s">
        <v>368</v>
      </c>
      <c r="L599" s="59" t="s">
        <v>50</v>
      </c>
      <c r="M599" s="59" t="s">
        <v>209</v>
      </c>
      <c r="N599" s="59" t="s">
        <v>365</v>
      </c>
      <c r="O599" s="59" t="s">
        <v>366</v>
      </c>
      <c r="P599" s="59" t="s">
        <v>369</v>
      </c>
      <c r="Q599" s="59" t="s">
        <v>56</v>
      </c>
      <c r="R599" s="52"/>
      <c r="S599" s="52" t="s">
        <v>2760</v>
      </c>
      <c r="T599" s="52"/>
      <c r="U599" s="52"/>
      <c r="V599" s="52"/>
      <c r="W599" s="52"/>
      <c r="X599" s="52"/>
    </row>
    <row r="600" spans="1:24" x14ac:dyDescent="0.3">
      <c r="A600" s="57">
        <v>24021</v>
      </c>
      <c r="B600" s="57" t="s">
        <v>14</v>
      </c>
      <c r="C600" s="50">
        <v>0.55770640000000005</v>
      </c>
      <c r="D600" s="50">
        <v>0.557706399999219</v>
      </c>
      <c r="E600" s="50">
        <v>1.5188082788649699E-3</v>
      </c>
      <c r="F600" s="50">
        <v>2.7233115468409488E-3</v>
      </c>
      <c r="G600" s="50">
        <v>0.55770640000000005</v>
      </c>
      <c r="H600" s="50">
        <v>1.5188082788670971E-3</v>
      </c>
      <c r="I600" s="50">
        <v>0.55770640000000005</v>
      </c>
      <c r="J600" s="50">
        <v>1.5188082788670971E-3</v>
      </c>
      <c r="K600" s="58" t="s">
        <v>368</v>
      </c>
      <c r="L600" s="59" t="s">
        <v>50</v>
      </c>
      <c r="M600" s="59" t="s">
        <v>209</v>
      </c>
      <c r="N600" s="59" t="s">
        <v>365</v>
      </c>
      <c r="O600" s="59" t="s">
        <v>366</v>
      </c>
      <c r="P600" s="59" t="s">
        <v>369</v>
      </c>
      <c r="Q600" s="59" t="s">
        <v>56</v>
      </c>
      <c r="R600" s="52"/>
      <c r="S600" s="52" t="s">
        <v>2761</v>
      </c>
      <c r="T600" s="52"/>
      <c r="U600" s="52"/>
      <c r="V600" s="52"/>
      <c r="W600" s="52"/>
      <c r="X600" s="52"/>
    </row>
    <row r="601" spans="1:24" x14ac:dyDescent="0.3">
      <c r="A601" s="57">
        <v>24031</v>
      </c>
      <c r="B601" s="57" t="s">
        <v>14</v>
      </c>
      <c r="C601" s="50">
        <v>0.21959970000000001</v>
      </c>
      <c r="D601" s="50">
        <v>0.21959969999969201</v>
      </c>
      <c r="E601" s="50">
        <v>5.9803839869197197E-4</v>
      </c>
      <c r="F601" s="50">
        <v>2.7233115468409601E-3</v>
      </c>
      <c r="G601" s="50">
        <v>0.21959970000000001</v>
      </c>
      <c r="H601" s="50">
        <v>5.9803839869281082E-4</v>
      </c>
      <c r="I601" s="50">
        <v>0.21959970000000001</v>
      </c>
      <c r="J601" s="50">
        <v>5.9803839869281082E-4</v>
      </c>
      <c r="K601" s="58" t="s">
        <v>368</v>
      </c>
      <c r="L601" s="59" t="s">
        <v>50</v>
      </c>
      <c r="M601" s="59" t="s">
        <v>209</v>
      </c>
      <c r="N601" s="59" t="s">
        <v>365</v>
      </c>
      <c r="O601" s="59" t="s">
        <v>366</v>
      </c>
      <c r="P601" s="59" t="s">
        <v>369</v>
      </c>
      <c r="Q601" s="59" t="s">
        <v>56</v>
      </c>
      <c r="R601" s="52"/>
      <c r="S601" s="52" t="s">
        <v>2762</v>
      </c>
      <c r="T601" s="52"/>
      <c r="U601" s="52"/>
      <c r="V601" s="52"/>
      <c r="W601" s="52"/>
      <c r="X601" s="52"/>
    </row>
    <row r="602" spans="1:24" x14ac:dyDescent="0.3">
      <c r="A602" s="57">
        <v>24033</v>
      </c>
      <c r="B602" s="57" t="s">
        <v>14</v>
      </c>
      <c r="C602" s="50">
        <v>0.1609766</v>
      </c>
      <c r="D602" s="50">
        <v>0.16097659999977501</v>
      </c>
      <c r="E602" s="50">
        <v>4.3838943355058299E-4</v>
      </c>
      <c r="F602" s="50">
        <v>2.7233115468409427E-3</v>
      </c>
      <c r="G602" s="50">
        <v>0.1609766</v>
      </c>
      <c r="H602" s="50">
        <v>4.3838943355119567E-4</v>
      </c>
      <c r="I602" s="50">
        <v>0.1609766</v>
      </c>
      <c r="J602" s="50">
        <v>4.3838943355119567E-4</v>
      </c>
      <c r="K602" s="58" t="s">
        <v>368</v>
      </c>
      <c r="L602" s="59" t="s">
        <v>50</v>
      </c>
      <c r="M602" s="59" t="s">
        <v>209</v>
      </c>
      <c r="N602" s="59" t="s">
        <v>365</v>
      </c>
      <c r="O602" s="59" t="s">
        <v>366</v>
      </c>
      <c r="P602" s="59" t="s">
        <v>369</v>
      </c>
      <c r="Q602" s="59" t="s">
        <v>56</v>
      </c>
      <c r="R602" s="52"/>
      <c r="S602" s="52" t="s">
        <v>2763</v>
      </c>
      <c r="T602" s="52"/>
      <c r="U602" s="52"/>
      <c r="V602" s="52"/>
      <c r="W602" s="52"/>
      <c r="X602" s="52"/>
    </row>
    <row r="603" spans="1:24" x14ac:dyDescent="0.3">
      <c r="A603" s="57">
        <v>24009</v>
      </c>
      <c r="B603" s="57" t="s">
        <v>16</v>
      </c>
      <c r="C603" s="50">
        <v>0.61869949999999996</v>
      </c>
      <c r="D603" s="50">
        <v>0.61869949999913598</v>
      </c>
      <c r="E603" s="50">
        <v>1.68491149237237E-3</v>
      </c>
      <c r="F603" s="50">
        <v>2.723311546840951E-3</v>
      </c>
      <c r="G603" s="50">
        <v>0.61869949999999996</v>
      </c>
      <c r="H603" s="50">
        <v>1.6849114923747229E-3</v>
      </c>
      <c r="I603" s="50">
        <v>0.61869949999999996</v>
      </c>
      <c r="J603" s="50">
        <v>1.6849114923747229E-3</v>
      </c>
      <c r="K603" s="58" t="s">
        <v>368</v>
      </c>
      <c r="L603" s="59" t="s">
        <v>50</v>
      </c>
      <c r="M603" s="59" t="s">
        <v>209</v>
      </c>
      <c r="N603" s="59" t="s">
        <v>365</v>
      </c>
      <c r="O603" s="59" t="s">
        <v>366</v>
      </c>
      <c r="P603" s="59" t="s">
        <v>369</v>
      </c>
      <c r="Q603" s="59" t="s">
        <v>56</v>
      </c>
      <c r="R603" s="52"/>
      <c r="S603" s="52" t="s">
        <v>2764</v>
      </c>
      <c r="T603" s="52"/>
      <c r="U603" s="52"/>
      <c r="V603" s="52"/>
      <c r="W603" s="52"/>
      <c r="X603" s="52"/>
    </row>
    <row r="604" spans="1:24" x14ac:dyDescent="0.3">
      <c r="A604" s="57">
        <v>24017</v>
      </c>
      <c r="B604" s="57" t="s">
        <v>16</v>
      </c>
      <c r="C604" s="50">
        <v>0.77878689999999995</v>
      </c>
      <c r="D604" s="50">
        <v>0.77878689999890804</v>
      </c>
      <c r="E604" s="50">
        <v>2.1208793572954901E-3</v>
      </c>
      <c r="F604" s="50">
        <v>2.7233115468409444E-3</v>
      </c>
      <c r="G604" s="50">
        <v>0.77878689999999995</v>
      </c>
      <c r="H604" s="50">
        <v>2.1208793572984638E-3</v>
      </c>
      <c r="I604" s="50">
        <v>0.77878689999999995</v>
      </c>
      <c r="J604" s="50">
        <v>2.1208793572984638E-3</v>
      </c>
      <c r="K604" s="58" t="s">
        <v>368</v>
      </c>
      <c r="L604" s="59" t="s">
        <v>50</v>
      </c>
      <c r="M604" s="59" t="s">
        <v>209</v>
      </c>
      <c r="N604" s="59" t="s">
        <v>365</v>
      </c>
      <c r="O604" s="59" t="s">
        <v>366</v>
      </c>
      <c r="P604" s="59" t="s">
        <v>369</v>
      </c>
      <c r="Q604" s="59" t="s">
        <v>56</v>
      </c>
      <c r="R604" s="52"/>
      <c r="S604" s="52" t="s">
        <v>2765</v>
      </c>
      <c r="T604" s="52"/>
      <c r="U604" s="52"/>
      <c r="V604" s="52"/>
      <c r="W604" s="52"/>
      <c r="X604" s="52"/>
    </row>
    <row r="605" spans="1:24" x14ac:dyDescent="0.3">
      <c r="A605" s="60">
        <v>24017</v>
      </c>
      <c r="B605" s="60" t="s">
        <v>14</v>
      </c>
      <c r="C605" s="61">
        <v>14.2788</v>
      </c>
      <c r="D605" s="61" t="s">
        <v>2147</v>
      </c>
      <c r="E605" s="61" t="s">
        <v>2147</v>
      </c>
      <c r="F605" s="61" t="s">
        <v>2147</v>
      </c>
      <c r="G605" s="61">
        <v>17.314354837160401</v>
      </c>
      <c r="H605" s="61" t="s">
        <v>2148</v>
      </c>
      <c r="I605" s="61">
        <v>19.561955999999999</v>
      </c>
      <c r="J605" s="61" t="s">
        <v>2148</v>
      </c>
      <c r="K605" s="62" t="s">
        <v>2073</v>
      </c>
      <c r="L605" s="63" t="s">
        <v>50</v>
      </c>
      <c r="M605" s="63" t="s">
        <v>50</v>
      </c>
      <c r="N605" s="63" t="s">
        <v>2729</v>
      </c>
      <c r="O605" s="63" t="s">
        <v>2738</v>
      </c>
      <c r="P605" s="63" t="s">
        <v>2766</v>
      </c>
      <c r="Q605" s="63" t="s">
        <v>56</v>
      </c>
      <c r="R605" s="53"/>
      <c r="S605" s="53" t="s">
        <v>2767</v>
      </c>
      <c r="T605" s="53"/>
      <c r="U605" s="53"/>
      <c r="V605" s="53"/>
      <c r="W605" s="53"/>
      <c r="X605" s="53"/>
    </row>
    <row r="606" spans="1:24" x14ac:dyDescent="0.3">
      <c r="A606" s="65">
        <v>24021</v>
      </c>
      <c r="B606" s="57" t="s">
        <v>14</v>
      </c>
      <c r="C606" s="50">
        <v>12.36985</v>
      </c>
      <c r="D606" s="50" t="s">
        <v>2147</v>
      </c>
      <c r="E606" s="50" t="s">
        <v>2147</v>
      </c>
      <c r="F606" s="50" t="s">
        <v>2147</v>
      </c>
      <c r="G606" s="50">
        <v>14.9995778484501</v>
      </c>
      <c r="H606" s="50" t="s">
        <v>2148</v>
      </c>
      <c r="I606" s="50">
        <v>16.9466945</v>
      </c>
      <c r="J606" s="50" t="s">
        <v>2148</v>
      </c>
      <c r="K606" s="58" t="s">
        <v>2073</v>
      </c>
      <c r="L606" s="59" t="s">
        <v>50</v>
      </c>
      <c r="M606" s="59" t="s">
        <v>50</v>
      </c>
      <c r="N606" s="59" t="s">
        <v>2729</v>
      </c>
      <c r="O606" s="59" t="s">
        <v>2738</v>
      </c>
      <c r="P606" s="59" t="s">
        <v>2766</v>
      </c>
      <c r="Q606" s="59" t="s">
        <v>56</v>
      </c>
      <c r="R606" s="52"/>
      <c r="S606" s="52" t="s">
        <v>2768</v>
      </c>
      <c r="T606" s="52"/>
      <c r="U606" s="52"/>
      <c r="V606" s="52"/>
      <c r="W606" s="52"/>
      <c r="X606" s="52"/>
    </row>
    <row r="607" spans="1:24" x14ac:dyDescent="0.3">
      <c r="A607" s="65">
        <v>24031</v>
      </c>
      <c r="B607" s="57" t="s">
        <v>14</v>
      </c>
      <c r="C607" s="50">
        <v>2.6167050000000001</v>
      </c>
      <c r="D607" s="50" t="s">
        <v>2147</v>
      </c>
      <c r="E607" s="50" t="s">
        <v>2147</v>
      </c>
      <c r="F607" s="50" t="s">
        <v>2147</v>
      </c>
      <c r="G607" s="50">
        <v>3.1729948506997601</v>
      </c>
      <c r="H607" s="50" t="s">
        <v>2148</v>
      </c>
      <c r="I607" s="50">
        <v>3.58488585</v>
      </c>
      <c r="J607" s="50" t="s">
        <v>2148</v>
      </c>
      <c r="K607" s="58" t="s">
        <v>2073</v>
      </c>
      <c r="L607" s="59" t="s">
        <v>50</v>
      </c>
      <c r="M607" s="59" t="s">
        <v>50</v>
      </c>
      <c r="N607" s="59" t="s">
        <v>2729</v>
      </c>
      <c r="O607" s="59" t="s">
        <v>2738</v>
      </c>
      <c r="P607" s="59" t="s">
        <v>2766</v>
      </c>
      <c r="Q607" s="59" t="s">
        <v>56</v>
      </c>
      <c r="R607" s="52"/>
      <c r="S607" s="52" t="s">
        <v>2769</v>
      </c>
      <c r="T607" s="52"/>
      <c r="U607" s="52"/>
      <c r="V607" s="52"/>
      <c r="W607" s="52"/>
      <c r="X607" s="52"/>
    </row>
    <row r="608" spans="1:24" x14ac:dyDescent="0.3">
      <c r="A608" s="65">
        <v>24033</v>
      </c>
      <c r="B608" s="57" t="s">
        <v>14</v>
      </c>
      <c r="C608" s="50">
        <v>34.838659999999997</v>
      </c>
      <c r="D608" s="50" t="s">
        <v>2147</v>
      </c>
      <c r="E608" s="50" t="s">
        <v>2147</v>
      </c>
      <c r="F608" s="50" t="s">
        <v>2147</v>
      </c>
      <c r="G608" s="50">
        <v>42.245071104797802</v>
      </c>
      <c r="H608" s="50" t="s">
        <v>2148</v>
      </c>
      <c r="I608" s="50">
        <v>47.7289642</v>
      </c>
      <c r="J608" s="50" t="s">
        <v>2148</v>
      </c>
      <c r="K608" s="58" t="s">
        <v>2073</v>
      </c>
      <c r="L608" s="59" t="s">
        <v>50</v>
      </c>
      <c r="M608" s="59" t="s">
        <v>50</v>
      </c>
      <c r="N608" s="59" t="s">
        <v>2729</v>
      </c>
      <c r="O608" s="59" t="s">
        <v>2738</v>
      </c>
      <c r="P608" s="59" t="s">
        <v>2766</v>
      </c>
      <c r="Q608" s="59" t="s">
        <v>56</v>
      </c>
      <c r="R608" s="52"/>
      <c r="S608" s="52" t="s">
        <v>2770</v>
      </c>
      <c r="T608" s="52"/>
      <c r="U608" s="52"/>
      <c r="V608" s="52"/>
      <c r="W608" s="52"/>
      <c r="X608" s="52"/>
    </row>
    <row r="609" spans="1:24" x14ac:dyDescent="0.3">
      <c r="A609" s="57">
        <v>24021</v>
      </c>
      <c r="B609" s="57" t="s">
        <v>16</v>
      </c>
      <c r="C609" s="50">
        <v>2.1192839999999999</v>
      </c>
      <c r="D609" s="50">
        <v>2.1192839999970299</v>
      </c>
      <c r="E609" s="50">
        <v>5.7714705882272298E-3</v>
      </c>
      <c r="F609" s="50">
        <v>2.72331154684097E-3</v>
      </c>
      <c r="G609" s="50">
        <v>2.1192839999999999</v>
      </c>
      <c r="H609" s="50">
        <v>5.771470588235318E-3</v>
      </c>
      <c r="I609" s="50">
        <v>2.1192839999999999</v>
      </c>
      <c r="J609" s="50">
        <v>5.771470588235318E-3</v>
      </c>
      <c r="K609" s="58" t="s">
        <v>368</v>
      </c>
      <c r="L609" s="59" t="s">
        <v>50</v>
      </c>
      <c r="M609" s="59" t="s">
        <v>209</v>
      </c>
      <c r="N609" s="59" t="s">
        <v>365</v>
      </c>
      <c r="O609" s="59" t="s">
        <v>366</v>
      </c>
      <c r="P609" s="59" t="s">
        <v>369</v>
      </c>
      <c r="Q609" s="59" t="s">
        <v>56</v>
      </c>
      <c r="R609" s="52"/>
      <c r="S609" s="52" t="s">
        <v>2771</v>
      </c>
      <c r="T609" s="52"/>
      <c r="U609" s="52"/>
      <c r="V609" s="52"/>
      <c r="W609" s="52"/>
      <c r="X609" s="52"/>
    </row>
    <row r="610" spans="1:24" x14ac:dyDescent="0.3">
      <c r="A610" s="57">
        <v>24031</v>
      </c>
      <c r="B610" s="57" t="s">
        <v>16</v>
      </c>
      <c r="C610" s="50">
        <v>0.83447879999999997</v>
      </c>
      <c r="D610" s="50">
        <v>0.83447879999883401</v>
      </c>
      <c r="E610" s="50">
        <v>2.2725457516308001E-3</v>
      </c>
      <c r="F610" s="50">
        <v>2.7233115468409449E-3</v>
      </c>
      <c r="G610" s="50">
        <v>0.83447879999999997</v>
      </c>
      <c r="H610" s="50">
        <v>2.2725457516339755E-3</v>
      </c>
      <c r="I610" s="50">
        <v>0.83447879999999997</v>
      </c>
      <c r="J610" s="50">
        <v>2.2725457516339755E-3</v>
      </c>
      <c r="K610" s="58" t="s">
        <v>368</v>
      </c>
      <c r="L610" s="59" t="s">
        <v>50</v>
      </c>
      <c r="M610" s="59" t="s">
        <v>209</v>
      </c>
      <c r="N610" s="59" t="s">
        <v>365</v>
      </c>
      <c r="O610" s="59" t="s">
        <v>366</v>
      </c>
      <c r="P610" s="59" t="s">
        <v>369</v>
      </c>
      <c r="Q610" s="59" t="s">
        <v>56</v>
      </c>
      <c r="R610" s="52"/>
      <c r="S610" s="52" t="s">
        <v>2772</v>
      </c>
      <c r="T610" s="52"/>
      <c r="U610" s="52"/>
      <c r="V610" s="52"/>
      <c r="W610" s="52"/>
      <c r="X610" s="52"/>
    </row>
    <row r="611" spans="1:24" x14ac:dyDescent="0.3">
      <c r="A611" s="57">
        <v>24033</v>
      </c>
      <c r="B611" s="57" t="s">
        <v>16</v>
      </c>
      <c r="C611" s="50">
        <v>0.611711</v>
      </c>
      <c r="D611" s="50">
        <v>0.61171099999914202</v>
      </c>
      <c r="E611" s="50">
        <v>1.6658796296272901E-3</v>
      </c>
      <c r="F611" s="50">
        <v>2.7233115468409536E-3</v>
      </c>
      <c r="G611" s="50">
        <v>0.611711</v>
      </c>
      <c r="H611" s="50">
        <v>1.6658796296296265E-3</v>
      </c>
      <c r="I611" s="50">
        <v>0.611711</v>
      </c>
      <c r="J611" s="50">
        <v>1.6658796296296265E-3</v>
      </c>
      <c r="K611" s="58" t="s">
        <v>368</v>
      </c>
      <c r="L611" s="59" t="s">
        <v>50</v>
      </c>
      <c r="M611" s="59" t="s">
        <v>209</v>
      </c>
      <c r="N611" s="59" t="s">
        <v>365</v>
      </c>
      <c r="O611" s="59" t="s">
        <v>366</v>
      </c>
      <c r="P611" s="59" t="s">
        <v>369</v>
      </c>
      <c r="Q611" s="59" t="s">
        <v>56</v>
      </c>
      <c r="R611" s="52"/>
      <c r="S611" s="52" t="s">
        <v>2773</v>
      </c>
      <c r="T611" s="52"/>
      <c r="U611" s="52"/>
      <c r="V611" s="52"/>
      <c r="W611" s="52"/>
      <c r="X611" s="52"/>
    </row>
    <row r="612" spans="1:24" x14ac:dyDescent="0.3">
      <c r="A612" s="57">
        <v>24009</v>
      </c>
      <c r="B612" s="57" t="s">
        <v>14</v>
      </c>
      <c r="C612" s="50">
        <v>8.5811440000000001</v>
      </c>
      <c r="D612" s="50">
        <v>8.5811439999879902</v>
      </c>
      <c r="E612" s="50">
        <v>2.3369128540272201E-2</v>
      </c>
      <c r="F612" s="50">
        <v>2.7233115468409466E-3</v>
      </c>
      <c r="G612" s="50">
        <v>8.5811440000000001</v>
      </c>
      <c r="H612" s="50">
        <v>2.3369128540304908E-2</v>
      </c>
      <c r="I612" s="50">
        <v>8.5811440000000001</v>
      </c>
      <c r="J612" s="50">
        <v>2.3369128540304908E-2</v>
      </c>
      <c r="K612" s="58" t="s">
        <v>364</v>
      </c>
      <c r="L612" s="59" t="s">
        <v>50</v>
      </c>
      <c r="M612" s="59" t="s">
        <v>209</v>
      </c>
      <c r="N612" s="59" t="s">
        <v>365</v>
      </c>
      <c r="O612" s="59" t="s">
        <v>366</v>
      </c>
      <c r="P612" s="59" t="s">
        <v>367</v>
      </c>
      <c r="Q612" s="59" t="s">
        <v>56</v>
      </c>
      <c r="R612" s="52"/>
      <c r="S612" s="52" t="s">
        <v>2774</v>
      </c>
      <c r="T612" s="52"/>
      <c r="U612" s="52"/>
      <c r="V612" s="52"/>
      <c r="W612" s="52"/>
      <c r="X612" s="52"/>
    </row>
    <row r="613" spans="1:24" x14ac:dyDescent="0.3">
      <c r="A613" s="57">
        <v>24017</v>
      </c>
      <c r="B613" s="57" t="s">
        <v>14</v>
      </c>
      <c r="C613" s="50">
        <v>33.622309999999999</v>
      </c>
      <c r="D613" s="50">
        <v>33.622309999953103</v>
      </c>
      <c r="E613" s="50">
        <v>9.1564025054338194E-2</v>
      </c>
      <c r="F613" s="50">
        <v>2.7233115468409492E-3</v>
      </c>
      <c r="G613" s="50">
        <v>33.622309999999999</v>
      </c>
      <c r="H613" s="50">
        <v>9.1564025054465911E-2</v>
      </c>
      <c r="I613" s="50">
        <v>33.622309999999999</v>
      </c>
      <c r="J613" s="50">
        <v>9.1564025054465911E-2</v>
      </c>
      <c r="K613" s="58" t="s">
        <v>364</v>
      </c>
      <c r="L613" s="59" t="s">
        <v>50</v>
      </c>
      <c r="M613" s="59" t="s">
        <v>209</v>
      </c>
      <c r="N613" s="59" t="s">
        <v>365</v>
      </c>
      <c r="O613" s="59" t="s">
        <v>366</v>
      </c>
      <c r="P613" s="59" t="s">
        <v>367</v>
      </c>
      <c r="Q613" s="59" t="s">
        <v>56</v>
      </c>
      <c r="R613" s="52"/>
      <c r="S613" s="52" t="s">
        <v>2775</v>
      </c>
      <c r="T613" s="52"/>
      <c r="U613" s="52"/>
      <c r="V613" s="52"/>
      <c r="W613" s="52"/>
      <c r="X613" s="52"/>
    </row>
    <row r="614" spans="1:24" x14ac:dyDescent="0.3">
      <c r="A614" s="57">
        <v>24021</v>
      </c>
      <c r="B614" s="57" t="s">
        <v>14</v>
      </c>
      <c r="C614" s="50">
        <v>75.714219999999997</v>
      </c>
      <c r="D614" s="50">
        <v>75.7142199998937</v>
      </c>
      <c r="E614" s="50">
        <v>0.20619340958576801</v>
      </c>
      <c r="F614" s="50">
        <v>2.72331154684097E-3</v>
      </c>
      <c r="G614" s="50">
        <v>75.714219999999997</v>
      </c>
      <c r="H614" s="50">
        <v>0.2061934095860575</v>
      </c>
      <c r="I614" s="50">
        <v>75.714219999999997</v>
      </c>
      <c r="J614" s="50">
        <v>0.2061934095860575</v>
      </c>
      <c r="K614" s="58" t="s">
        <v>364</v>
      </c>
      <c r="L614" s="59" t="s">
        <v>50</v>
      </c>
      <c r="M614" s="59" t="s">
        <v>209</v>
      </c>
      <c r="N614" s="59" t="s">
        <v>365</v>
      </c>
      <c r="O614" s="59" t="s">
        <v>366</v>
      </c>
      <c r="P614" s="59" t="s">
        <v>367</v>
      </c>
      <c r="Q614" s="59" t="s">
        <v>56</v>
      </c>
      <c r="R614" s="52"/>
      <c r="S614" s="52" t="s">
        <v>2776</v>
      </c>
      <c r="T614" s="52"/>
      <c r="U614" s="52"/>
      <c r="V614" s="52"/>
      <c r="W614" s="52"/>
      <c r="X614" s="52"/>
    </row>
    <row r="615" spans="1:24" x14ac:dyDescent="0.3">
      <c r="A615" s="57">
        <v>24031</v>
      </c>
      <c r="B615" s="57" t="s">
        <v>14</v>
      </c>
      <c r="C615" s="50">
        <v>127.1758</v>
      </c>
      <c r="D615" s="50">
        <v>127.175799999822</v>
      </c>
      <c r="E615" s="50">
        <v>0.34633932461825101</v>
      </c>
      <c r="F615" s="50">
        <v>2.7233115468409536E-3</v>
      </c>
      <c r="G615" s="50">
        <v>127.1758</v>
      </c>
      <c r="H615" s="50">
        <v>0.34633932461873573</v>
      </c>
      <c r="I615" s="50">
        <v>127.1758</v>
      </c>
      <c r="J615" s="50">
        <v>0.34633932461873573</v>
      </c>
      <c r="K615" s="58" t="s">
        <v>364</v>
      </c>
      <c r="L615" s="59" t="s">
        <v>50</v>
      </c>
      <c r="M615" s="59" t="s">
        <v>209</v>
      </c>
      <c r="N615" s="59" t="s">
        <v>365</v>
      </c>
      <c r="O615" s="59" t="s">
        <v>366</v>
      </c>
      <c r="P615" s="59" t="s">
        <v>367</v>
      </c>
      <c r="Q615" s="59" t="s">
        <v>56</v>
      </c>
      <c r="R615" s="52"/>
      <c r="S615" s="52" t="s">
        <v>2777</v>
      </c>
      <c r="T615" s="52"/>
      <c r="U615" s="52"/>
      <c r="V615" s="52"/>
      <c r="W615" s="52"/>
      <c r="X615" s="52"/>
    </row>
    <row r="616" spans="1:24" x14ac:dyDescent="0.3">
      <c r="A616" s="57">
        <v>24033</v>
      </c>
      <c r="B616" s="57" t="s">
        <v>14</v>
      </c>
      <c r="C616" s="50">
        <v>85.505219999999994</v>
      </c>
      <c r="D616" s="50">
        <v>85.505219999880197</v>
      </c>
      <c r="E616" s="50">
        <v>0.232857352940849</v>
      </c>
      <c r="F616" s="50">
        <v>2.7233115468409444E-3</v>
      </c>
      <c r="G616" s="50">
        <v>85.505219999999994</v>
      </c>
      <c r="H616" s="50">
        <v>0.23285735294117524</v>
      </c>
      <c r="I616" s="50">
        <v>85.505219999999994</v>
      </c>
      <c r="J616" s="50">
        <v>0.23285735294117524</v>
      </c>
      <c r="K616" s="58" t="s">
        <v>364</v>
      </c>
      <c r="L616" s="59" t="s">
        <v>50</v>
      </c>
      <c r="M616" s="59" t="s">
        <v>209</v>
      </c>
      <c r="N616" s="59" t="s">
        <v>365</v>
      </c>
      <c r="O616" s="59" t="s">
        <v>366</v>
      </c>
      <c r="P616" s="59" t="s">
        <v>367</v>
      </c>
      <c r="Q616" s="59" t="s">
        <v>56</v>
      </c>
      <c r="R616" s="52"/>
      <c r="S616" s="52" t="s">
        <v>2778</v>
      </c>
      <c r="T616" s="52"/>
      <c r="U616" s="52"/>
      <c r="V616" s="52"/>
      <c r="W616" s="52"/>
      <c r="X616" s="52"/>
    </row>
    <row r="617" spans="1:24" x14ac:dyDescent="0.3">
      <c r="A617" s="57">
        <v>24009</v>
      </c>
      <c r="B617" s="57" t="s">
        <v>16</v>
      </c>
      <c r="C617" s="50">
        <v>24.24173</v>
      </c>
      <c r="D617" s="50">
        <v>24.241729999965901</v>
      </c>
      <c r="E617" s="50">
        <v>6.6017783224308402E-2</v>
      </c>
      <c r="F617" s="50">
        <v>2.7233115468409748E-3</v>
      </c>
      <c r="G617" s="50">
        <v>24.24173</v>
      </c>
      <c r="H617" s="50">
        <v>6.6017783224401272E-2</v>
      </c>
      <c r="I617" s="50">
        <v>24.24173</v>
      </c>
      <c r="J617" s="50">
        <v>6.6017783224401272E-2</v>
      </c>
      <c r="K617" s="58" t="s">
        <v>364</v>
      </c>
      <c r="L617" s="59" t="s">
        <v>50</v>
      </c>
      <c r="M617" s="59" t="s">
        <v>209</v>
      </c>
      <c r="N617" s="59" t="s">
        <v>365</v>
      </c>
      <c r="O617" s="59" t="s">
        <v>366</v>
      </c>
      <c r="P617" s="59" t="s">
        <v>367</v>
      </c>
      <c r="Q617" s="59" t="s">
        <v>56</v>
      </c>
      <c r="R617" s="52"/>
      <c r="S617" s="52" t="s">
        <v>2779</v>
      </c>
      <c r="T617" s="52"/>
      <c r="U617" s="52"/>
      <c r="V617" s="52"/>
      <c r="W617" s="52"/>
      <c r="X617" s="52"/>
    </row>
    <row r="618" spans="1:24" x14ac:dyDescent="0.3">
      <c r="A618" s="57">
        <v>24017</v>
      </c>
      <c r="B618" s="57" t="s">
        <v>16</v>
      </c>
      <c r="C618" s="50">
        <v>94.983029999999999</v>
      </c>
      <c r="D618" s="50">
        <v>94.983029999866503</v>
      </c>
      <c r="E618" s="50">
        <v>0.258668382352578</v>
      </c>
      <c r="F618" s="50">
        <v>2.7233115468409627E-3</v>
      </c>
      <c r="G618" s="50">
        <v>94.983029999999999</v>
      </c>
      <c r="H618" s="50">
        <v>0.25866838235294154</v>
      </c>
      <c r="I618" s="50">
        <v>94.983029999999999</v>
      </c>
      <c r="J618" s="50">
        <v>0.25866838235294154</v>
      </c>
      <c r="K618" s="58" t="s">
        <v>364</v>
      </c>
      <c r="L618" s="59" t="s">
        <v>50</v>
      </c>
      <c r="M618" s="59" t="s">
        <v>209</v>
      </c>
      <c r="N618" s="59" t="s">
        <v>365</v>
      </c>
      <c r="O618" s="59" t="s">
        <v>366</v>
      </c>
      <c r="P618" s="59" t="s">
        <v>367</v>
      </c>
      <c r="Q618" s="59" t="s">
        <v>56</v>
      </c>
      <c r="R618" s="52"/>
      <c r="S618" s="52" t="s">
        <v>2780</v>
      </c>
      <c r="T618" s="52"/>
      <c r="U618" s="52"/>
      <c r="V618" s="52"/>
      <c r="W618" s="52"/>
      <c r="X618" s="52"/>
    </row>
    <row r="619" spans="1:24" x14ac:dyDescent="0.3">
      <c r="A619" s="57">
        <v>24021</v>
      </c>
      <c r="B619" s="57" t="s">
        <v>16</v>
      </c>
      <c r="C619" s="50">
        <v>213.89269999999999</v>
      </c>
      <c r="D619" s="50">
        <v>213.89269999970099</v>
      </c>
      <c r="E619" s="50">
        <v>0.58249645969417296</v>
      </c>
      <c r="F619" s="50">
        <v>2.7233115468409501E-3</v>
      </c>
      <c r="G619" s="50">
        <v>213.89269999999999</v>
      </c>
      <c r="H619" s="50">
        <v>0.58249645969498731</v>
      </c>
      <c r="I619" s="50">
        <v>213.89269999999999</v>
      </c>
      <c r="J619" s="50">
        <v>0.58249645969498731</v>
      </c>
      <c r="K619" s="58" t="s">
        <v>364</v>
      </c>
      <c r="L619" s="59" t="s">
        <v>50</v>
      </c>
      <c r="M619" s="59" t="s">
        <v>209</v>
      </c>
      <c r="N619" s="59" t="s">
        <v>365</v>
      </c>
      <c r="O619" s="59" t="s">
        <v>366</v>
      </c>
      <c r="P619" s="59" t="s">
        <v>367</v>
      </c>
      <c r="Q619" s="59" t="s">
        <v>56</v>
      </c>
      <c r="R619" s="52"/>
      <c r="S619" s="52" t="s">
        <v>2781</v>
      </c>
      <c r="T619" s="52"/>
      <c r="U619" s="52"/>
      <c r="V619" s="52"/>
      <c r="W619" s="52"/>
      <c r="X619" s="52"/>
    </row>
    <row r="620" spans="1:24" x14ac:dyDescent="0.3">
      <c r="A620" s="57">
        <v>24031</v>
      </c>
      <c r="B620" s="57" t="s">
        <v>16</v>
      </c>
      <c r="C620" s="50">
        <v>359.27170000000001</v>
      </c>
      <c r="D620" s="50">
        <v>359.27169999949803</v>
      </c>
      <c r="E620" s="50">
        <v>0.97840876906181196</v>
      </c>
      <c r="F620" s="50">
        <v>2.7233115468409536E-3</v>
      </c>
      <c r="G620" s="50">
        <v>359.27170000000001</v>
      </c>
      <c r="H620" s="50">
        <v>0.97840876906317908</v>
      </c>
      <c r="I620" s="50">
        <v>359.27170000000001</v>
      </c>
      <c r="J620" s="50">
        <v>0.97840876906317908</v>
      </c>
      <c r="K620" s="58" t="s">
        <v>364</v>
      </c>
      <c r="L620" s="59" t="s">
        <v>50</v>
      </c>
      <c r="M620" s="59" t="s">
        <v>209</v>
      </c>
      <c r="N620" s="59" t="s">
        <v>365</v>
      </c>
      <c r="O620" s="59" t="s">
        <v>366</v>
      </c>
      <c r="P620" s="59" t="s">
        <v>367</v>
      </c>
      <c r="Q620" s="59" t="s">
        <v>56</v>
      </c>
      <c r="R620" s="52"/>
      <c r="S620" s="52" t="s">
        <v>2782</v>
      </c>
      <c r="T620" s="52"/>
      <c r="U620" s="52"/>
      <c r="V620" s="52"/>
      <c r="W620" s="52"/>
      <c r="X620" s="52"/>
    </row>
    <row r="621" spans="1:24" x14ac:dyDescent="0.3">
      <c r="A621" s="57">
        <v>24033</v>
      </c>
      <c r="B621" s="57" t="s">
        <v>16</v>
      </c>
      <c r="C621" s="50">
        <v>241.5523</v>
      </c>
      <c r="D621" s="50">
        <v>241.55229999966099</v>
      </c>
      <c r="E621" s="50">
        <v>0.65782216775506897</v>
      </c>
      <c r="F621" s="50">
        <v>2.7233115468409622E-3</v>
      </c>
      <c r="G621" s="50">
        <v>241.5523</v>
      </c>
      <c r="H621" s="50">
        <v>0.65782216775599212</v>
      </c>
      <c r="I621" s="50">
        <v>241.5523</v>
      </c>
      <c r="J621" s="50">
        <v>0.65782216775599212</v>
      </c>
      <c r="K621" s="58" t="s">
        <v>364</v>
      </c>
      <c r="L621" s="59" t="s">
        <v>50</v>
      </c>
      <c r="M621" s="59" t="s">
        <v>209</v>
      </c>
      <c r="N621" s="59" t="s">
        <v>365</v>
      </c>
      <c r="O621" s="59" t="s">
        <v>366</v>
      </c>
      <c r="P621" s="59" t="s">
        <v>367</v>
      </c>
      <c r="Q621" s="59" t="s">
        <v>56</v>
      </c>
      <c r="R621" s="52"/>
      <c r="S621" s="52" t="s">
        <v>2783</v>
      </c>
      <c r="T621" s="52"/>
      <c r="U621" s="52"/>
      <c r="V621" s="52"/>
      <c r="W621" s="52"/>
      <c r="X621" s="52"/>
    </row>
    <row r="622" spans="1:24" x14ac:dyDescent="0.3">
      <c r="A622" s="57">
        <v>24009</v>
      </c>
      <c r="B622" s="57" t="s">
        <v>14</v>
      </c>
      <c r="C622" s="50">
        <v>10.25108</v>
      </c>
      <c r="D622" s="50">
        <v>10.251079999985601</v>
      </c>
      <c r="E622" s="50">
        <v>2.7916884531551299E-2</v>
      </c>
      <c r="F622" s="50">
        <v>2.7233115468409683E-3</v>
      </c>
      <c r="G622" s="50">
        <v>10.25108</v>
      </c>
      <c r="H622" s="50">
        <v>2.7916884531590514E-2</v>
      </c>
      <c r="I622" s="50">
        <v>10.25108</v>
      </c>
      <c r="J622" s="50">
        <v>2.7916884531590514E-2</v>
      </c>
      <c r="K622" s="58" t="s">
        <v>372</v>
      </c>
      <c r="L622" s="59" t="s">
        <v>50</v>
      </c>
      <c r="M622" s="59" t="s">
        <v>209</v>
      </c>
      <c r="N622" s="59" t="s">
        <v>365</v>
      </c>
      <c r="O622" s="59" t="s">
        <v>162</v>
      </c>
      <c r="P622" s="59" t="s">
        <v>373</v>
      </c>
      <c r="Q622" s="59" t="s">
        <v>56</v>
      </c>
      <c r="R622" s="52"/>
      <c r="S622" s="52" t="s">
        <v>2784</v>
      </c>
      <c r="T622" s="52"/>
      <c r="U622" s="52"/>
      <c r="V622" s="52"/>
      <c r="W622" s="52"/>
      <c r="X622" s="52"/>
    </row>
    <row r="623" spans="1:24" x14ac:dyDescent="0.3">
      <c r="A623" s="57">
        <v>24017</v>
      </c>
      <c r="B623" s="57" t="s">
        <v>14</v>
      </c>
      <c r="C623" s="50">
        <v>12.90353</v>
      </c>
      <c r="D623" s="50">
        <v>12.903529999981901</v>
      </c>
      <c r="E623" s="50">
        <v>3.5140332243959398E-2</v>
      </c>
      <c r="F623" s="50">
        <v>2.7233115468409566E-3</v>
      </c>
      <c r="G623" s="50">
        <v>12.90353</v>
      </c>
      <c r="H623" s="50">
        <v>3.5140332244008692E-2</v>
      </c>
      <c r="I623" s="50">
        <v>12.90353</v>
      </c>
      <c r="J623" s="50">
        <v>3.5140332244008692E-2</v>
      </c>
      <c r="K623" s="58" t="s">
        <v>372</v>
      </c>
      <c r="L623" s="59" t="s">
        <v>50</v>
      </c>
      <c r="M623" s="59" t="s">
        <v>209</v>
      </c>
      <c r="N623" s="59" t="s">
        <v>365</v>
      </c>
      <c r="O623" s="59" t="s">
        <v>162</v>
      </c>
      <c r="P623" s="59" t="s">
        <v>373</v>
      </c>
      <c r="Q623" s="59" t="s">
        <v>56</v>
      </c>
      <c r="R623" s="52"/>
      <c r="S623" s="52" t="s">
        <v>2785</v>
      </c>
      <c r="T623" s="52"/>
      <c r="U623" s="52"/>
      <c r="V623" s="52"/>
      <c r="W623" s="52"/>
      <c r="X623" s="52"/>
    </row>
    <row r="624" spans="1:24" x14ac:dyDescent="0.3">
      <c r="A624" s="57">
        <v>24021</v>
      </c>
      <c r="B624" s="57" t="s">
        <v>14</v>
      </c>
      <c r="C624" s="50">
        <v>17.55696</v>
      </c>
      <c r="D624" s="50">
        <v>17.556959999975401</v>
      </c>
      <c r="E624" s="50">
        <v>4.7813071895357703E-2</v>
      </c>
      <c r="F624" s="50">
        <v>2.7233115468409505E-3</v>
      </c>
      <c r="G624" s="50">
        <v>17.55696</v>
      </c>
      <c r="H624" s="50">
        <v>4.7813071895424698E-2</v>
      </c>
      <c r="I624" s="50">
        <v>17.55696</v>
      </c>
      <c r="J624" s="50">
        <v>4.7813071895424698E-2</v>
      </c>
      <c r="K624" s="58" t="s">
        <v>372</v>
      </c>
      <c r="L624" s="59" t="s">
        <v>50</v>
      </c>
      <c r="M624" s="59" t="s">
        <v>209</v>
      </c>
      <c r="N624" s="59" t="s">
        <v>365</v>
      </c>
      <c r="O624" s="59" t="s">
        <v>162</v>
      </c>
      <c r="P624" s="59" t="s">
        <v>373</v>
      </c>
      <c r="Q624" s="59" t="s">
        <v>56</v>
      </c>
      <c r="R624" s="52"/>
      <c r="S624" s="52" t="s">
        <v>2786</v>
      </c>
      <c r="T624" s="52"/>
      <c r="U624" s="52"/>
      <c r="V624" s="52"/>
      <c r="W624" s="52"/>
      <c r="X624" s="52"/>
    </row>
    <row r="625" spans="1:24" x14ac:dyDescent="0.3">
      <c r="A625" s="57">
        <v>24031</v>
      </c>
      <c r="B625" s="57" t="s">
        <v>14</v>
      </c>
      <c r="C625" s="50">
        <v>6.9131400000000003</v>
      </c>
      <c r="D625" s="50">
        <v>6.9131399999903396</v>
      </c>
      <c r="E625" s="50">
        <v>1.8826633986901601E-2</v>
      </c>
      <c r="F625" s="50">
        <v>2.7233115468409306E-3</v>
      </c>
      <c r="G625" s="50">
        <v>6.9131400000000003</v>
      </c>
      <c r="H625" s="50">
        <v>1.8826633986927913E-2</v>
      </c>
      <c r="I625" s="50">
        <v>6.9131400000000003</v>
      </c>
      <c r="J625" s="50">
        <v>1.8826633986927913E-2</v>
      </c>
      <c r="K625" s="58" t="s">
        <v>372</v>
      </c>
      <c r="L625" s="59" t="s">
        <v>50</v>
      </c>
      <c r="M625" s="59" t="s">
        <v>209</v>
      </c>
      <c r="N625" s="59" t="s">
        <v>365</v>
      </c>
      <c r="O625" s="59" t="s">
        <v>162</v>
      </c>
      <c r="P625" s="59" t="s">
        <v>373</v>
      </c>
      <c r="Q625" s="59" t="s">
        <v>56</v>
      </c>
      <c r="R625" s="52"/>
      <c r="S625" s="52" t="s">
        <v>2787</v>
      </c>
      <c r="T625" s="52"/>
      <c r="U625" s="52"/>
      <c r="V625" s="52"/>
      <c r="W625" s="52"/>
      <c r="X625" s="52"/>
    </row>
    <row r="626" spans="1:24" x14ac:dyDescent="0.3">
      <c r="A626" s="57">
        <v>24033</v>
      </c>
      <c r="B626" s="57" t="s">
        <v>14</v>
      </c>
      <c r="C626" s="50">
        <v>5.067647</v>
      </c>
      <c r="D626" s="50">
        <v>5.0676469999928901</v>
      </c>
      <c r="E626" s="50">
        <v>1.3800781590394599E-2</v>
      </c>
      <c r="F626" s="50">
        <v>2.7233115468409622E-3</v>
      </c>
      <c r="G626" s="50">
        <v>5.067647</v>
      </c>
      <c r="H626" s="50">
        <v>1.3800781590413962E-2</v>
      </c>
      <c r="I626" s="50">
        <v>5.067647</v>
      </c>
      <c r="J626" s="50">
        <v>1.3800781590413962E-2</v>
      </c>
      <c r="K626" s="58" t="s">
        <v>372</v>
      </c>
      <c r="L626" s="59" t="s">
        <v>50</v>
      </c>
      <c r="M626" s="59" t="s">
        <v>209</v>
      </c>
      <c r="N626" s="59" t="s">
        <v>365</v>
      </c>
      <c r="O626" s="59" t="s">
        <v>162</v>
      </c>
      <c r="P626" s="59" t="s">
        <v>373</v>
      </c>
      <c r="Q626" s="59" t="s">
        <v>56</v>
      </c>
      <c r="R626" s="52"/>
      <c r="S626" s="52" t="s">
        <v>2788</v>
      </c>
      <c r="T626" s="52"/>
      <c r="U626" s="52"/>
      <c r="V626" s="52"/>
      <c r="W626" s="52"/>
      <c r="X626" s="52"/>
    </row>
    <row r="627" spans="1:24" x14ac:dyDescent="0.3">
      <c r="A627" s="57">
        <v>24009</v>
      </c>
      <c r="B627" s="57" t="s">
        <v>16</v>
      </c>
      <c r="C627" s="50">
        <v>10.68661</v>
      </c>
      <c r="D627" s="50">
        <v>10.686609999985</v>
      </c>
      <c r="E627" s="50">
        <v>2.91029684095452E-2</v>
      </c>
      <c r="F627" s="50">
        <v>2.7233115468409579E-3</v>
      </c>
      <c r="G627" s="50">
        <v>10.68661</v>
      </c>
      <c r="H627" s="50">
        <v>2.9102968409586049E-2</v>
      </c>
      <c r="I627" s="50">
        <v>10.68661</v>
      </c>
      <c r="J627" s="50">
        <v>2.9102968409586049E-2</v>
      </c>
      <c r="K627" s="58" t="s">
        <v>372</v>
      </c>
      <c r="L627" s="59" t="s">
        <v>50</v>
      </c>
      <c r="M627" s="59" t="s">
        <v>209</v>
      </c>
      <c r="N627" s="59" t="s">
        <v>365</v>
      </c>
      <c r="O627" s="59" t="s">
        <v>162</v>
      </c>
      <c r="P627" s="59" t="s">
        <v>373</v>
      </c>
      <c r="Q627" s="59" t="s">
        <v>56</v>
      </c>
      <c r="R627" s="52"/>
      <c r="S627" s="52" t="s">
        <v>2789</v>
      </c>
      <c r="T627" s="52"/>
      <c r="U627" s="52"/>
      <c r="V627" s="52"/>
      <c r="W627" s="52"/>
      <c r="X627" s="52"/>
    </row>
    <row r="628" spans="1:24" x14ac:dyDescent="0.3">
      <c r="A628" s="57">
        <v>24017</v>
      </c>
      <c r="B628" s="57" t="s">
        <v>16</v>
      </c>
      <c r="C628" s="50">
        <v>13.451750000000001</v>
      </c>
      <c r="D628" s="50">
        <v>13.4517499999811</v>
      </c>
      <c r="E628" s="50">
        <v>3.6633306100166498E-2</v>
      </c>
      <c r="F628" s="50">
        <v>2.7233115468409661E-3</v>
      </c>
      <c r="G628" s="50">
        <v>13.451750000000001</v>
      </c>
      <c r="H628" s="50">
        <v>3.663330610021797E-2</v>
      </c>
      <c r="I628" s="50">
        <v>13.451750000000001</v>
      </c>
      <c r="J628" s="50">
        <v>3.663330610021797E-2</v>
      </c>
      <c r="K628" s="58" t="s">
        <v>372</v>
      </c>
      <c r="L628" s="59" t="s">
        <v>50</v>
      </c>
      <c r="M628" s="59" t="s">
        <v>209</v>
      </c>
      <c r="N628" s="59" t="s">
        <v>365</v>
      </c>
      <c r="O628" s="59" t="s">
        <v>162</v>
      </c>
      <c r="P628" s="59" t="s">
        <v>373</v>
      </c>
      <c r="Q628" s="59" t="s">
        <v>56</v>
      </c>
      <c r="R628" s="52"/>
      <c r="S628" s="52" t="s">
        <v>2790</v>
      </c>
      <c r="T628" s="52"/>
      <c r="U628" s="52"/>
      <c r="V628" s="52"/>
      <c r="W628" s="52"/>
      <c r="X628" s="52"/>
    </row>
    <row r="629" spans="1:24" x14ac:dyDescent="0.3">
      <c r="A629" s="57">
        <v>24021</v>
      </c>
      <c r="B629" s="57" t="s">
        <v>16</v>
      </c>
      <c r="C629" s="50">
        <v>18.302869999999999</v>
      </c>
      <c r="D629" s="50">
        <v>18.302869999974401</v>
      </c>
      <c r="E629" s="50">
        <v>4.9844417211258998E-2</v>
      </c>
      <c r="F629" s="50">
        <v>2.723311546840944E-3</v>
      </c>
      <c r="G629" s="50">
        <v>18.302869999999999</v>
      </c>
      <c r="H629" s="50">
        <v>4.9844417211328707E-2</v>
      </c>
      <c r="I629" s="50">
        <v>18.302869999999999</v>
      </c>
      <c r="J629" s="50">
        <v>4.9844417211328707E-2</v>
      </c>
      <c r="K629" s="58" t="s">
        <v>372</v>
      </c>
      <c r="L629" s="59" t="s">
        <v>50</v>
      </c>
      <c r="M629" s="59" t="s">
        <v>209</v>
      </c>
      <c r="N629" s="59" t="s">
        <v>365</v>
      </c>
      <c r="O629" s="59" t="s">
        <v>162</v>
      </c>
      <c r="P629" s="59" t="s">
        <v>373</v>
      </c>
      <c r="Q629" s="59" t="s">
        <v>56</v>
      </c>
      <c r="R629" s="52"/>
      <c r="S629" s="52" t="s">
        <v>2791</v>
      </c>
      <c r="T629" s="52"/>
      <c r="U629" s="52"/>
      <c r="V629" s="52"/>
      <c r="W629" s="52"/>
      <c r="X629" s="52"/>
    </row>
    <row r="630" spans="1:24" x14ac:dyDescent="0.3">
      <c r="A630" s="57">
        <v>24031</v>
      </c>
      <c r="B630" s="57" t="s">
        <v>16</v>
      </c>
      <c r="C630" s="50">
        <v>7.2068479999999999</v>
      </c>
      <c r="D630" s="50">
        <v>7.2068479999899298</v>
      </c>
      <c r="E630" s="50">
        <v>1.96264923747002E-2</v>
      </c>
      <c r="F630" s="50">
        <v>2.7233115468409527E-3</v>
      </c>
      <c r="G630" s="50">
        <v>7.2068479999999999</v>
      </c>
      <c r="H630" s="50">
        <v>1.9626492374727626E-2</v>
      </c>
      <c r="I630" s="50">
        <v>7.2068479999999999</v>
      </c>
      <c r="J630" s="50">
        <v>1.9626492374727626E-2</v>
      </c>
      <c r="K630" s="58" t="s">
        <v>372</v>
      </c>
      <c r="L630" s="59" t="s">
        <v>50</v>
      </c>
      <c r="M630" s="59" t="s">
        <v>209</v>
      </c>
      <c r="N630" s="59" t="s">
        <v>365</v>
      </c>
      <c r="O630" s="59" t="s">
        <v>162</v>
      </c>
      <c r="P630" s="59" t="s">
        <v>373</v>
      </c>
      <c r="Q630" s="59" t="s">
        <v>56</v>
      </c>
      <c r="R630" s="52"/>
      <c r="S630" s="52" t="s">
        <v>2792</v>
      </c>
      <c r="T630" s="52"/>
      <c r="U630" s="52"/>
      <c r="V630" s="52"/>
      <c r="W630" s="52"/>
      <c r="X630" s="52"/>
    </row>
    <row r="631" spans="1:24" x14ac:dyDescent="0.3">
      <c r="A631" s="57">
        <v>24033</v>
      </c>
      <c r="B631" s="57" t="s">
        <v>16</v>
      </c>
      <c r="C631" s="50">
        <v>5.2829480000000002</v>
      </c>
      <c r="D631" s="50">
        <v>5.2829479999926301</v>
      </c>
      <c r="E631" s="50">
        <v>1.43871132897401E-2</v>
      </c>
      <c r="F631" s="50">
        <v>2.7233115468409249E-3</v>
      </c>
      <c r="G631" s="50">
        <v>5.2829480000000002</v>
      </c>
      <c r="H631" s="50">
        <v>1.4387113289760171E-2</v>
      </c>
      <c r="I631" s="50">
        <v>5.2829480000000002</v>
      </c>
      <c r="J631" s="50">
        <v>1.4387113289760171E-2</v>
      </c>
      <c r="K631" s="58" t="s">
        <v>372</v>
      </c>
      <c r="L631" s="59" t="s">
        <v>50</v>
      </c>
      <c r="M631" s="59" t="s">
        <v>209</v>
      </c>
      <c r="N631" s="59" t="s">
        <v>365</v>
      </c>
      <c r="O631" s="59" t="s">
        <v>162</v>
      </c>
      <c r="P631" s="59" t="s">
        <v>373</v>
      </c>
      <c r="Q631" s="59" t="s">
        <v>56</v>
      </c>
      <c r="R631" s="52"/>
      <c r="S631" s="52" t="s">
        <v>2793</v>
      </c>
      <c r="T631" s="52"/>
      <c r="U631" s="52"/>
      <c r="V631" s="52"/>
      <c r="W631" s="52"/>
      <c r="X631" s="52"/>
    </row>
    <row r="632" spans="1:24" x14ac:dyDescent="0.3">
      <c r="A632" s="57">
        <v>24009</v>
      </c>
      <c r="B632" s="57" t="s">
        <v>16</v>
      </c>
      <c r="C632" s="50">
        <v>0.26434999999999997</v>
      </c>
      <c r="D632" s="50">
        <v>0.26434999999962899</v>
      </c>
      <c r="E632" s="50">
        <v>7.19907407406398E-4</v>
      </c>
      <c r="F632" s="50">
        <v>2.7233115468409622E-3</v>
      </c>
      <c r="G632" s="50">
        <v>0.30526202081347498</v>
      </c>
      <c r="H632" s="50">
        <v>8.313235860933425E-4</v>
      </c>
      <c r="I632" s="50">
        <v>0.32956920087263297</v>
      </c>
      <c r="J632" s="50">
        <v>8.9751961021958986E-4</v>
      </c>
      <c r="K632" s="58" t="s">
        <v>208</v>
      </c>
      <c r="L632" s="59" t="s">
        <v>50</v>
      </c>
      <c r="M632" s="59" t="s">
        <v>209</v>
      </c>
      <c r="N632" s="59" t="s">
        <v>210</v>
      </c>
      <c r="O632" s="59" t="s">
        <v>211</v>
      </c>
      <c r="P632" s="59" t="s">
        <v>212</v>
      </c>
      <c r="Q632" s="59" t="s">
        <v>56</v>
      </c>
      <c r="R632" s="52"/>
      <c r="S632" s="52" t="s">
        <v>2794</v>
      </c>
      <c r="T632" s="52"/>
      <c r="U632" s="52"/>
      <c r="V632" s="52"/>
      <c r="W632" s="52"/>
      <c r="X632" s="52"/>
    </row>
    <row r="633" spans="1:24" x14ac:dyDescent="0.3">
      <c r="A633" s="57">
        <v>24017</v>
      </c>
      <c r="B633" s="57" t="s">
        <v>16</v>
      </c>
      <c r="C633" s="50">
        <v>1.629875</v>
      </c>
      <c r="D633" s="50">
        <v>1.62987499999771</v>
      </c>
      <c r="E633" s="50">
        <v>4.43865740740118E-3</v>
      </c>
      <c r="F633" s="50">
        <v>2.723311546840964E-3</v>
      </c>
      <c r="G633" s="50">
        <v>1.8948306942595501</v>
      </c>
      <c r="H633" s="50">
        <v>5.1602143089857127E-3</v>
      </c>
      <c r="I633" s="50">
        <v>2.0534954790499902</v>
      </c>
      <c r="J633" s="50">
        <v>5.5923079494825554E-3</v>
      </c>
      <c r="K633" s="58" t="s">
        <v>208</v>
      </c>
      <c r="L633" s="59" t="s">
        <v>50</v>
      </c>
      <c r="M633" s="59" t="s">
        <v>209</v>
      </c>
      <c r="N633" s="59" t="s">
        <v>210</v>
      </c>
      <c r="O633" s="59" t="s">
        <v>211</v>
      </c>
      <c r="P633" s="59" t="s">
        <v>212</v>
      </c>
      <c r="Q633" s="59" t="s">
        <v>56</v>
      </c>
      <c r="R633" s="52"/>
      <c r="S633" s="52" t="s">
        <v>2795</v>
      </c>
      <c r="T633" s="52"/>
      <c r="U633" s="52"/>
      <c r="V633" s="52"/>
      <c r="W633" s="52"/>
      <c r="X633" s="52"/>
    </row>
    <row r="634" spans="1:24" x14ac:dyDescent="0.3">
      <c r="A634" s="57">
        <v>24021</v>
      </c>
      <c r="B634" s="57" t="s">
        <v>16</v>
      </c>
      <c r="C634" s="50">
        <v>2.3357999999999999</v>
      </c>
      <c r="D634" s="50">
        <v>2.3357999999967198</v>
      </c>
      <c r="E634" s="50">
        <v>6.36111111110219E-3</v>
      </c>
      <c r="F634" s="50">
        <v>2.7233115468409635E-3</v>
      </c>
      <c r="G634" s="50">
        <v>2.6836838299933201</v>
      </c>
      <c r="H634" s="50">
        <v>7.3085071622911897E-3</v>
      </c>
      <c r="I634" s="50">
        <v>2.8891935051402702</v>
      </c>
      <c r="J634" s="50">
        <v>7.8681740336064149E-3</v>
      </c>
      <c r="K634" s="58" t="s">
        <v>208</v>
      </c>
      <c r="L634" s="59" t="s">
        <v>50</v>
      </c>
      <c r="M634" s="59" t="s">
        <v>209</v>
      </c>
      <c r="N634" s="59" t="s">
        <v>210</v>
      </c>
      <c r="O634" s="59" t="s">
        <v>211</v>
      </c>
      <c r="P634" s="59" t="s">
        <v>212</v>
      </c>
      <c r="Q634" s="59" t="s">
        <v>56</v>
      </c>
      <c r="R634" s="52"/>
      <c r="S634" s="52" t="s">
        <v>2796</v>
      </c>
      <c r="T634" s="52"/>
      <c r="U634" s="52"/>
      <c r="V634" s="52"/>
      <c r="W634" s="52"/>
      <c r="X634" s="52"/>
    </row>
    <row r="635" spans="1:24" x14ac:dyDescent="0.3">
      <c r="A635" s="57">
        <v>24031</v>
      </c>
      <c r="B635" s="57" t="s">
        <v>16</v>
      </c>
      <c r="C635" s="50">
        <v>1.2605500000000001</v>
      </c>
      <c r="D635" s="50">
        <v>1.2605499999982299</v>
      </c>
      <c r="E635" s="50">
        <v>3.4328703703655501E-3</v>
      </c>
      <c r="F635" s="50">
        <v>2.7233115468409588E-3</v>
      </c>
      <c r="G635" s="50">
        <v>1.39532822619247</v>
      </c>
      <c r="H635" s="50">
        <v>3.7999134700230667E-3</v>
      </c>
      <c r="I635" s="50">
        <v>1.46912721375893</v>
      </c>
      <c r="J635" s="50">
        <v>4.0008911050079792E-3</v>
      </c>
      <c r="K635" s="58" t="s">
        <v>208</v>
      </c>
      <c r="L635" s="59" t="s">
        <v>50</v>
      </c>
      <c r="M635" s="59" t="s">
        <v>209</v>
      </c>
      <c r="N635" s="59" t="s">
        <v>210</v>
      </c>
      <c r="O635" s="59" t="s">
        <v>211</v>
      </c>
      <c r="P635" s="59" t="s">
        <v>212</v>
      </c>
      <c r="Q635" s="59" t="s">
        <v>56</v>
      </c>
      <c r="R635" s="52"/>
      <c r="S635" s="52" t="s">
        <v>2797</v>
      </c>
      <c r="T635" s="52"/>
      <c r="U635" s="52"/>
      <c r="V635" s="52"/>
      <c r="W635" s="52"/>
      <c r="X635" s="52"/>
    </row>
    <row r="636" spans="1:24" x14ac:dyDescent="0.3">
      <c r="A636" s="57">
        <v>24033</v>
      </c>
      <c r="B636" s="57" t="s">
        <v>16</v>
      </c>
      <c r="C636" s="50">
        <v>7.0664749999999996</v>
      </c>
      <c r="D636" s="50">
        <v>7.0664749999901</v>
      </c>
      <c r="E636" s="50">
        <v>1.9244212962935998E-2</v>
      </c>
      <c r="F636" s="50">
        <v>2.7233115468409579E-3</v>
      </c>
      <c r="G636" s="50">
        <v>7.6149745520924901</v>
      </c>
      <c r="H636" s="50">
        <v>2.0737948126613531E-2</v>
      </c>
      <c r="I636" s="50">
        <v>7.8920210327226004</v>
      </c>
      <c r="J636" s="50">
        <v>2.1492432006325158E-2</v>
      </c>
      <c r="K636" s="58" t="s">
        <v>208</v>
      </c>
      <c r="L636" s="59" t="s">
        <v>50</v>
      </c>
      <c r="M636" s="59" t="s">
        <v>209</v>
      </c>
      <c r="N636" s="59" t="s">
        <v>210</v>
      </c>
      <c r="O636" s="59" t="s">
        <v>211</v>
      </c>
      <c r="P636" s="59" t="s">
        <v>212</v>
      </c>
      <c r="Q636" s="59" t="s">
        <v>56</v>
      </c>
      <c r="R636" s="52"/>
      <c r="S636" s="52" t="s">
        <v>2798</v>
      </c>
      <c r="T636" s="52"/>
      <c r="U636" s="52"/>
      <c r="V636" s="52"/>
      <c r="W636" s="52"/>
      <c r="X636" s="52"/>
    </row>
    <row r="637" spans="1:24" x14ac:dyDescent="0.3">
      <c r="A637" s="57">
        <v>24009</v>
      </c>
      <c r="B637" s="57" t="s">
        <v>16</v>
      </c>
      <c r="C637" s="50">
        <v>24.568300000000001</v>
      </c>
      <c r="D637" s="50">
        <v>24.568299999965401</v>
      </c>
      <c r="E637" s="50">
        <v>6.6907135076159002E-2</v>
      </c>
      <c r="F637" s="50">
        <v>2.7233115468409791E-3</v>
      </c>
      <c r="G637" s="50">
        <v>28.370603010976701</v>
      </c>
      <c r="H637" s="50">
        <v>7.7261990770634295E-2</v>
      </c>
      <c r="I637" s="50">
        <v>30.629676556834202</v>
      </c>
      <c r="J637" s="50">
        <v>8.3414151843231032E-2</v>
      </c>
      <c r="K637" s="58" t="s">
        <v>361</v>
      </c>
      <c r="L637" s="59" t="s">
        <v>50</v>
      </c>
      <c r="M637" s="59" t="s">
        <v>209</v>
      </c>
      <c r="N637" s="59" t="s">
        <v>362</v>
      </c>
      <c r="O637" s="59" t="s">
        <v>363</v>
      </c>
      <c r="P637" s="59" t="s">
        <v>108</v>
      </c>
      <c r="Q637" s="59" t="s">
        <v>56</v>
      </c>
      <c r="R637" s="52"/>
      <c r="S637" s="52" t="s">
        <v>2799</v>
      </c>
      <c r="T637" s="52"/>
      <c r="U637" s="52"/>
      <c r="V637" s="52"/>
      <c r="W637" s="52"/>
      <c r="X637" s="52"/>
    </row>
    <row r="638" spans="1:24" x14ac:dyDescent="0.3">
      <c r="A638" s="57">
        <v>24017</v>
      </c>
      <c r="B638" s="57" t="s">
        <v>16</v>
      </c>
      <c r="C638" s="50">
        <v>24.568300000000001</v>
      </c>
      <c r="D638" s="50">
        <v>24.568299999965401</v>
      </c>
      <c r="E638" s="50">
        <v>6.6907135076159197E-2</v>
      </c>
      <c r="F638" s="50">
        <v>2.7233115468409869E-3</v>
      </c>
      <c r="G638" s="50">
        <v>28.562171298889101</v>
      </c>
      <c r="H638" s="50">
        <v>7.7783690901114921E-2</v>
      </c>
      <c r="I638" s="50">
        <v>30.953841845505899</v>
      </c>
      <c r="J638" s="50">
        <v>8.4296954916955935E-2</v>
      </c>
      <c r="K638" s="58" t="s">
        <v>361</v>
      </c>
      <c r="L638" s="59" t="s">
        <v>50</v>
      </c>
      <c r="M638" s="59" t="s">
        <v>209</v>
      </c>
      <c r="N638" s="59" t="s">
        <v>362</v>
      </c>
      <c r="O638" s="59" t="s">
        <v>363</v>
      </c>
      <c r="P638" s="59" t="s">
        <v>108</v>
      </c>
      <c r="Q638" s="59" t="s">
        <v>56</v>
      </c>
      <c r="R638" s="52"/>
      <c r="S638" s="52" t="s">
        <v>2800</v>
      </c>
      <c r="T638" s="52"/>
      <c r="U638" s="52"/>
      <c r="V638" s="52"/>
      <c r="W638" s="52"/>
      <c r="X638" s="52"/>
    </row>
    <row r="639" spans="1:24" x14ac:dyDescent="0.3">
      <c r="A639" s="57">
        <v>24031</v>
      </c>
      <c r="B639" s="57" t="s">
        <v>16</v>
      </c>
      <c r="C639" s="50">
        <v>87.224739999999997</v>
      </c>
      <c r="D639" s="50">
        <v>87.224739999877698</v>
      </c>
      <c r="E639" s="50">
        <v>0.23754014161186701</v>
      </c>
      <c r="F639" s="50">
        <v>2.7233115468409544E-3</v>
      </c>
      <c r="G639" s="50">
        <v>96.550824437189505</v>
      </c>
      <c r="H639" s="50">
        <v>0.26293797504681199</v>
      </c>
      <c r="I639" s="50">
        <v>101.657402917018</v>
      </c>
      <c r="J639" s="50">
        <v>0.27684477918577843</v>
      </c>
      <c r="K639" s="58" t="s">
        <v>361</v>
      </c>
      <c r="L639" s="59" t="s">
        <v>50</v>
      </c>
      <c r="M639" s="59" t="s">
        <v>209</v>
      </c>
      <c r="N639" s="59" t="s">
        <v>362</v>
      </c>
      <c r="O639" s="59" t="s">
        <v>363</v>
      </c>
      <c r="P639" s="59" t="s">
        <v>108</v>
      </c>
      <c r="Q639" s="59" t="s">
        <v>56</v>
      </c>
      <c r="R639" s="52"/>
      <c r="S639" s="52" t="s">
        <v>2801</v>
      </c>
      <c r="T639" s="52"/>
      <c r="U639" s="52"/>
      <c r="V639" s="52"/>
      <c r="W639" s="52"/>
      <c r="X639" s="52"/>
    </row>
    <row r="640" spans="1:24" x14ac:dyDescent="0.3">
      <c r="A640" s="57">
        <v>24009</v>
      </c>
      <c r="B640" s="57" t="s">
        <v>16</v>
      </c>
      <c r="C640" s="50">
        <v>2.0314890000000001</v>
      </c>
      <c r="D640" s="50">
        <v>2.0314889999979702</v>
      </c>
      <c r="E640" s="50">
        <v>7.5293948621092998E-3</v>
      </c>
      <c r="F640" s="50">
        <v>3.7063429150326795E-3</v>
      </c>
      <c r="G640" s="50">
        <v>2.3636587335621502</v>
      </c>
      <c r="H640" s="50">
        <v>8.7605298006931918E-3</v>
      </c>
      <c r="I640" s="50">
        <v>2.35187855709423</v>
      </c>
      <c r="J640" s="50">
        <v>8.7168684271034802E-3</v>
      </c>
      <c r="K640" s="58" t="s">
        <v>233</v>
      </c>
      <c r="L640" s="59" t="s">
        <v>67</v>
      </c>
      <c r="M640" s="59" t="s">
        <v>68</v>
      </c>
      <c r="N640" s="59" t="s">
        <v>228</v>
      </c>
      <c r="O640" s="59" t="s">
        <v>229</v>
      </c>
      <c r="P640" s="59" t="s">
        <v>234</v>
      </c>
      <c r="Q640" s="59" t="s">
        <v>56</v>
      </c>
      <c r="R640" s="52"/>
      <c r="S640" s="52" t="s">
        <v>2802</v>
      </c>
      <c r="T640" s="52"/>
      <c r="U640" s="52"/>
      <c r="V640" s="52"/>
      <c r="W640" s="52"/>
      <c r="X640" s="52"/>
    </row>
    <row r="641" spans="1:24" x14ac:dyDescent="0.3">
      <c r="A641" s="57">
        <v>24017</v>
      </c>
      <c r="B641" s="57" t="s">
        <v>16</v>
      </c>
      <c r="C641" s="50">
        <v>3.553048</v>
      </c>
      <c r="D641" s="50">
        <v>3.55304800035174</v>
      </c>
      <c r="E641" s="50">
        <v>1.31459241204781E-2</v>
      </c>
      <c r="F641" s="50">
        <v>3.69990051335549E-3</v>
      </c>
      <c r="G641" s="50">
        <v>4.1340085700515798</v>
      </c>
      <c r="H641" s="50">
        <v>1.5295420430549836E-2</v>
      </c>
      <c r="I641" s="50">
        <v>4.1134051936912099</v>
      </c>
      <c r="J641" s="50">
        <v>1.5219189987777246E-2</v>
      </c>
      <c r="K641" s="58" t="s">
        <v>233</v>
      </c>
      <c r="L641" s="59" t="s">
        <v>67</v>
      </c>
      <c r="M641" s="59" t="s">
        <v>68</v>
      </c>
      <c r="N641" s="59" t="s">
        <v>228</v>
      </c>
      <c r="O641" s="59" t="s">
        <v>229</v>
      </c>
      <c r="P641" s="59" t="s">
        <v>234</v>
      </c>
      <c r="Q641" s="59" t="s">
        <v>56</v>
      </c>
      <c r="R641" s="52"/>
      <c r="S641" s="52" t="s">
        <v>2803</v>
      </c>
      <c r="T641" s="52"/>
      <c r="U641" s="52"/>
      <c r="V641" s="52"/>
      <c r="W641" s="52"/>
      <c r="X641" s="52"/>
    </row>
    <row r="642" spans="1:24" x14ac:dyDescent="0.3">
      <c r="A642" s="57">
        <v>24021</v>
      </c>
      <c r="B642" s="57" t="s">
        <v>16</v>
      </c>
      <c r="C642" s="50">
        <v>155.14009999999999</v>
      </c>
      <c r="D642" s="50">
        <v>155.14009999984401</v>
      </c>
      <c r="E642" s="50">
        <v>0.62454663604356397</v>
      </c>
      <c r="F642" s="50">
        <v>4.0256944274510067E-3</v>
      </c>
      <c r="G642" s="50">
        <v>180.50713161169199</v>
      </c>
      <c r="H642" s="50">
        <v>0.72666655384435386</v>
      </c>
      <c r="I642" s="50">
        <v>179.607506875723</v>
      </c>
      <c r="J642" s="50">
        <v>0.72304493955796645</v>
      </c>
      <c r="K642" s="58" t="s">
        <v>233</v>
      </c>
      <c r="L642" s="59" t="s">
        <v>67</v>
      </c>
      <c r="M642" s="59" t="s">
        <v>68</v>
      </c>
      <c r="N642" s="59" t="s">
        <v>228</v>
      </c>
      <c r="O642" s="59" t="s">
        <v>229</v>
      </c>
      <c r="P642" s="59" t="s">
        <v>234</v>
      </c>
      <c r="Q642" s="59" t="s">
        <v>56</v>
      </c>
      <c r="R642" s="52"/>
      <c r="S642" s="52" t="s">
        <v>2804</v>
      </c>
      <c r="T642" s="52"/>
      <c r="U642" s="52"/>
      <c r="V642" s="52"/>
      <c r="W642" s="52"/>
      <c r="X642" s="52"/>
    </row>
    <row r="643" spans="1:24" x14ac:dyDescent="0.3">
      <c r="A643" s="57">
        <v>24031</v>
      </c>
      <c r="B643" s="57" t="s">
        <v>16</v>
      </c>
      <c r="C643" s="50">
        <v>11.534179999999999</v>
      </c>
      <c r="D643" s="50">
        <v>11.534179999988501</v>
      </c>
      <c r="E643" s="50">
        <v>4.3117001370229502E-2</v>
      </c>
      <c r="F643" s="50">
        <v>3.73819390457514E-3</v>
      </c>
      <c r="G643" s="50">
        <v>13.420139263110901</v>
      </c>
      <c r="H643" s="50">
        <v>5.0167082791910678E-2</v>
      </c>
      <c r="I643" s="50">
        <v>13.3532549847256</v>
      </c>
      <c r="J643" s="50">
        <v>4.9917056390138846E-2</v>
      </c>
      <c r="K643" s="58" t="s">
        <v>233</v>
      </c>
      <c r="L643" s="59" t="s">
        <v>67</v>
      </c>
      <c r="M643" s="59" t="s">
        <v>68</v>
      </c>
      <c r="N643" s="59" t="s">
        <v>228</v>
      </c>
      <c r="O643" s="59" t="s">
        <v>229</v>
      </c>
      <c r="P643" s="59" t="s">
        <v>234</v>
      </c>
      <c r="Q643" s="59" t="s">
        <v>56</v>
      </c>
      <c r="R643" s="52"/>
      <c r="S643" s="52" t="s">
        <v>2805</v>
      </c>
      <c r="T643" s="52"/>
      <c r="U643" s="52"/>
      <c r="V643" s="52"/>
      <c r="W643" s="52"/>
      <c r="X643" s="52"/>
    </row>
    <row r="644" spans="1:24" x14ac:dyDescent="0.3">
      <c r="A644" s="57">
        <v>24033</v>
      </c>
      <c r="B644" s="57" t="s">
        <v>16</v>
      </c>
      <c r="C644" s="50">
        <v>2.464909</v>
      </c>
      <c r="D644" s="50">
        <v>2.46490899999753</v>
      </c>
      <c r="E644" s="50">
        <v>9.1468710143234808E-3</v>
      </c>
      <c r="F644" s="50">
        <v>3.7108351725490259E-3</v>
      </c>
      <c r="G644" s="50">
        <v>2.8679474441091899</v>
      </c>
      <c r="H644" s="50">
        <v>1.0642480248622464E-2</v>
      </c>
      <c r="I644" s="50">
        <v>2.8536539564273302</v>
      </c>
      <c r="J644" s="50">
        <v>1.0589439471794223E-2</v>
      </c>
      <c r="K644" s="58" t="s">
        <v>233</v>
      </c>
      <c r="L644" s="59" t="s">
        <v>67</v>
      </c>
      <c r="M644" s="59" t="s">
        <v>68</v>
      </c>
      <c r="N644" s="59" t="s">
        <v>228</v>
      </c>
      <c r="O644" s="59" t="s">
        <v>229</v>
      </c>
      <c r="P644" s="59" t="s">
        <v>234</v>
      </c>
      <c r="Q644" s="59" t="s">
        <v>56</v>
      </c>
      <c r="R644" s="52"/>
      <c r="S644" s="52" t="s">
        <v>2806</v>
      </c>
      <c r="T644" s="52"/>
      <c r="U644" s="52"/>
      <c r="V644" s="52"/>
      <c r="W644" s="52"/>
      <c r="X644" s="52"/>
    </row>
    <row r="645" spans="1:24" x14ac:dyDescent="0.3">
      <c r="A645" s="57">
        <v>24009</v>
      </c>
      <c r="B645" s="57" t="s">
        <v>16</v>
      </c>
      <c r="C645" s="50">
        <v>0.15216789999999999</v>
      </c>
      <c r="D645" s="50">
        <v>0.15216789999984701</v>
      </c>
      <c r="E645" s="50">
        <v>5.6398641805983701E-4</v>
      </c>
      <c r="F645" s="50">
        <v>3.7063429150326977E-3</v>
      </c>
      <c r="G645" s="50">
        <v>0.17704894577465699</v>
      </c>
      <c r="H645" s="50">
        <v>6.5620410578590821E-4</v>
      </c>
      <c r="I645" s="50">
        <v>0.17616655619994001</v>
      </c>
      <c r="J645" s="50">
        <v>6.5293366743735719E-4</v>
      </c>
      <c r="K645" s="58" t="s">
        <v>231</v>
      </c>
      <c r="L645" s="59" t="s">
        <v>67</v>
      </c>
      <c r="M645" s="59" t="s">
        <v>68</v>
      </c>
      <c r="N645" s="59" t="s">
        <v>228</v>
      </c>
      <c r="O645" s="59" t="s">
        <v>229</v>
      </c>
      <c r="P645" s="59" t="s">
        <v>232</v>
      </c>
      <c r="Q645" s="59" t="s">
        <v>56</v>
      </c>
      <c r="R645" s="52"/>
      <c r="S645" s="52" t="s">
        <v>2807</v>
      </c>
      <c r="T645" s="52"/>
      <c r="U645" s="52"/>
      <c r="V645" s="52"/>
      <c r="W645" s="52"/>
      <c r="X645" s="52"/>
    </row>
    <row r="646" spans="1:24" x14ac:dyDescent="0.3">
      <c r="A646" s="57">
        <v>24017</v>
      </c>
      <c r="B646" s="57" t="s">
        <v>16</v>
      </c>
      <c r="C646" s="50">
        <v>1.0986499999999999</v>
      </c>
      <c r="D646" s="50" t="s">
        <v>2147</v>
      </c>
      <c r="E646" s="50" t="s">
        <v>2147</v>
      </c>
      <c r="F646" s="50" t="s">
        <v>2147</v>
      </c>
      <c r="G646" s="50">
        <v>1.33221390746045</v>
      </c>
      <c r="H646" s="50" t="s">
        <v>2148</v>
      </c>
      <c r="I646" s="50">
        <v>1.5051505000000001</v>
      </c>
      <c r="J646" s="50" t="s">
        <v>2148</v>
      </c>
      <c r="K646" s="58" t="s">
        <v>2073</v>
      </c>
      <c r="L646" s="59" t="s">
        <v>50</v>
      </c>
      <c r="M646" s="59" t="s">
        <v>50</v>
      </c>
      <c r="N646" s="59" t="s">
        <v>2729</v>
      </c>
      <c r="O646" s="59" t="s">
        <v>2738</v>
      </c>
      <c r="P646" s="59" t="s">
        <v>2766</v>
      </c>
      <c r="Q646" s="59" t="s">
        <v>56</v>
      </c>
      <c r="R646" s="52"/>
      <c r="S646" s="52" t="s">
        <v>2808</v>
      </c>
      <c r="T646" s="52"/>
      <c r="U646" s="52"/>
      <c r="V646" s="52"/>
      <c r="W646" s="52"/>
      <c r="X646" s="52"/>
    </row>
    <row r="647" spans="1:24" x14ac:dyDescent="0.3">
      <c r="A647" s="57">
        <v>24017</v>
      </c>
      <c r="B647" s="57" t="s">
        <v>16</v>
      </c>
      <c r="C647" s="50">
        <v>0.26614369999999998</v>
      </c>
      <c r="D647" s="50">
        <v>0.26614370002634702</v>
      </c>
      <c r="E647" s="50">
        <v>9.8470521235381704E-4</v>
      </c>
      <c r="F647" s="50">
        <v>3.6999005133555134E-3</v>
      </c>
      <c r="G647" s="50">
        <v>0.309660983095426</v>
      </c>
      <c r="H647" s="50">
        <v>1.1457148303209395E-3</v>
      </c>
      <c r="I647" s="50">
        <v>0.30811767188290001</v>
      </c>
      <c r="J647" s="50">
        <v>1.1400047323734473E-3</v>
      </c>
      <c r="K647" s="58" t="s">
        <v>231</v>
      </c>
      <c r="L647" s="59" t="s">
        <v>67</v>
      </c>
      <c r="M647" s="59" t="s">
        <v>68</v>
      </c>
      <c r="N647" s="59" t="s">
        <v>228</v>
      </c>
      <c r="O647" s="59" t="s">
        <v>229</v>
      </c>
      <c r="P647" s="59" t="s">
        <v>232</v>
      </c>
      <c r="Q647" s="59" t="s">
        <v>56</v>
      </c>
      <c r="R647" s="52"/>
      <c r="S647" s="52" t="s">
        <v>2809</v>
      </c>
      <c r="T647" s="52"/>
      <c r="U647" s="52"/>
      <c r="V647" s="52"/>
      <c r="W647" s="52"/>
      <c r="X647" s="52"/>
    </row>
    <row r="648" spans="1:24" x14ac:dyDescent="0.3">
      <c r="A648" s="57">
        <v>24021</v>
      </c>
      <c r="B648" s="57" t="s">
        <v>16</v>
      </c>
      <c r="C648" s="50">
        <v>11.621169999999999</v>
      </c>
      <c r="D648" s="50">
        <v>11.6211699999883</v>
      </c>
      <c r="E648" s="50">
        <v>4.6783279309413797E-2</v>
      </c>
      <c r="F648" s="50">
        <v>4.0256944274510136E-3</v>
      </c>
      <c r="G648" s="50">
        <v>13.521353039426</v>
      </c>
      <c r="H648" s="50">
        <v>5.4432835582415073E-2</v>
      </c>
      <c r="I648" s="50">
        <v>13.4539643243684</v>
      </c>
      <c r="J648" s="50">
        <v>5.4161549207734611E-2</v>
      </c>
      <c r="K648" s="58" t="s">
        <v>231</v>
      </c>
      <c r="L648" s="59" t="s">
        <v>67</v>
      </c>
      <c r="M648" s="59" t="s">
        <v>68</v>
      </c>
      <c r="N648" s="59" t="s">
        <v>228</v>
      </c>
      <c r="O648" s="59" t="s">
        <v>229</v>
      </c>
      <c r="P648" s="59" t="s">
        <v>232</v>
      </c>
      <c r="Q648" s="59" t="s">
        <v>56</v>
      </c>
      <c r="R648" s="52"/>
      <c r="S648" s="52" t="s">
        <v>2810</v>
      </c>
      <c r="T648" s="52"/>
      <c r="U648" s="52"/>
      <c r="V648" s="52"/>
      <c r="W648" s="52"/>
      <c r="X648" s="52"/>
    </row>
    <row r="649" spans="1:24" x14ac:dyDescent="0.3">
      <c r="A649" s="57">
        <v>24031</v>
      </c>
      <c r="B649" s="57" t="s">
        <v>16</v>
      </c>
      <c r="C649" s="50">
        <v>0.86398399999999997</v>
      </c>
      <c r="D649" s="50">
        <v>0.863983999999133</v>
      </c>
      <c r="E649" s="50">
        <v>3.2297397224472302E-3</v>
      </c>
      <c r="F649" s="50">
        <v>3.7381939045751673E-3</v>
      </c>
      <c r="G649" s="50">
        <v>1.00525443517438</v>
      </c>
      <c r="H649" s="50">
        <v>3.7578360021160197E-3</v>
      </c>
      <c r="I649" s="50">
        <v>1.0002443740884199</v>
      </c>
      <c r="J649" s="50">
        <v>3.7391074223029346E-3</v>
      </c>
      <c r="K649" s="58" t="s">
        <v>231</v>
      </c>
      <c r="L649" s="59" t="s">
        <v>67</v>
      </c>
      <c r="M649" s="59" t="s">
        <v>68</v>
      </c>
      <c r="N649" s="59" t="s">
        <v>228</v>
      </c>
      <c r="O649" s="59" t="s">
        <v>229</v>
      </c>
      <c r="P649" s="59" t="s">
        <v>232</v>
      </c>
      <c r="Q649" s="59" t="s">
        <v>56</v>
      </c>
      <c r="R649" s="52"/>
      <c r="S649" s="52" t="s">
        <v>2811</v>
      </c>
      <c r="T649" s="52"/>
      <c r="U649" s="52"/>
      <c r="V649" s="52"/>
      <c r="W649" s="52"/>
      <c r="X649" s="52"/>
    </row>
    <row r="650" spans="1:24" x14ac:dyDescent="0.3">
      <c r="A650" s="65">
        <v>24021</v>
      </c>
      <c r="B650" s="57" t="s">
        <v>16</v>
      </c>
      <c r="C650" s="50">
        <v>0.38324999999999998</v>
      </c>
      <c r="D650" s="50" t="s">
        <v>2147</v>
      </c>
      <c r="E650" s="50" t="s">
        <v>2147</v>
      </c>
      <c r="F650" s="50" t="s">
        <v>2147</v>
      </c>
      <c r="G650" s="50">
        <v>0.46472578167224998</v>
      </c>
      <c r="H650" s="50" t="s">
        <v>2148</v>
      </c>
      <c r="I650" s="50">
        <v>0.52505250000000003</v>
      </c>
      <c r="J650" s="50" t="s">
        <v>2148</v>
      </c>
      <c r="K650" s="58" t="s">
        <v>2073</v>
      </c>
      <c r="L650" s="59" t="s">
        <v>50</v>
      </c>
      <c r="M650" s="59" t="s">
        <v>50</v>
      </c>
      <c r="N650" s="59" t="s">
        <v>2729</v>
      </c>
      <c r="O650" s="59" t="s">
        <v>2738</v>
      </c>
      <c r="P650" s="59" t="s">
        <v>2766</v>
      </c>
      <c r="Q650" s="59" t="s">
        <v>56</v>
      </c>
      <c r="R650" s="52"/>
      <c r="S650" s="52" t="s">
        <v>2812</v>
      </c>
      <c r="T650" s="52"/>
      <c r="U650" s="52"/>
      <c r="V650" s="52"/>
      <c r="W650" s="52"/>
      <c r="X650" s="52"/>
    </row>
    <row r="651" spans="1:24" x14ac:dyDescent="0.3">
      <c r="A651" s="65">
        <v>24031</v>
      </c>
      <c r="B651" s="57" t="s">
        <v>16</v>
      </c>
      <c r="C651" s="50">
        <v>8.2485000000000003E-2</v>
      </c>
      <c r="D651" s="50" t="s">
        <v>2147</v>
      </c>
      <c r="E651" s="50" t="s">
        <v>2147</v>
      </c>
      <c r="F651" s="50" t="s">
        <v>2147</v>
      </c>
      <c r="G651" s="50">
        <v>0.100020629096505</v>
      </c>
      <c r="H651" s="50" t="s">
        <v>2148</v>
      </c>
      <c r="I651" s="50">
        <v>0.11300445000000001</v>
      </c>
      <c r="J651" s="50" t="s">
        <v>2148</v>
      </c>
      <c r="K651" s="58" t="s">
        <v>2073</v>
      </c>
      <c r="L651" s="59" t="s">
        <v>50</v>
      </c>
      <c r="M651" s="59" t="s">
        <v>50</v>
      </c>
      <c r="N651" s="59" t="s">
        <v>2729</v>
      </c>
      <c r="O651" s="59" t="s">
        <v>2738</v>
      </c>
      <c r="P651" s="59" t="s">
        <v>2766</v>
      </c>
      <c r="Q651" s="59" t="s">
        <v>56</v>
      </c>
      <c r="R651" s="52"/>
      <c r="S651" s="52" t="s">
        <v>2813</v>
      </c>
      <c r="T651" s="52"/>
      <c r="U651" s="52"/>
      <c r="V651" s="52"/>
      <c r="W651" s="52"/>
      <c r="X651" s="52"/>
    </row>
    <row r="652" spans="1:24" x14ac:dyDescent="0.3">
      <c r="A652" s="57">
        <v>24033</v>
      </c>
      <c r="B652" s="57" t="s">
        <v>16</v>
      </c>
      <c r="C652" s="50">
        <v>0.1846342</v>
      </c>
      <c r="D652" s="50">
        <v>0.18463419999981501</v>
      </c>
      <c r="E652" s="50">
        <v>6.8514708341476402E-4</v>
      </c>
      <c r="F652" s="50">
        <v>3.7108351725490211E-3</v>
      </c>
      <c r="G652" s="50">
        <v>0.21482382594454599</v>
      </c>
      <c r="H652" s="50">
        <v>7.9717580921657017E-4</v>
      </c>
      <c r="I652" s="50">
        <v>0.213753171140109</v>
      </c>
      <c r="J652" s="50">
        <v>7.9320278571060683E-4</v>
      </c>
      <c r="K652" s="58" t="s">
        <v>231</v>
      </c>
      <c r="L652" s="59" t="s">
        <v>67</v>
      </c>
      <c r="M652" s="59" t="s">
        <v>68</v>
      </c>
      <c r="N652" s="59" t="s">
        <v>228</v>
      </c>
      <c r="O652" s="59" t="s">
        <v>229</v>
      </c>
      <c r="P652" s="59" t="s">
        <v>232</v>
      </c>
      <c r="Q652" s="59" t="s">
        <v>56</v>
      </c>
      <c r="R652" s="52"/>
      <c r="S652" s="52" t="s">
        <v>2814</v>
      </c>
      <c r="T652" s="52"/>
      <c r="U652" s="52"/>
      <c r="V652" s="52"/>
      <c r="W652" s="52"/>
      <c r="X652" s="52"/>
    </row>
    <row r="653" spans="1:24" x14ac:dyDescent="0.3">
      <c r="A653" s="57">
        <v>24009</v>
      </c>
      <c r="B653" s="57" t="s">
        <v>16</v>
      </c>
      <c r="C653" s="50">
        <v>1.48173</v>
      </c>
      <c r="D653" s="50">
        <v>1.4817299999985101</v>
      </c>
      <c r="E653" s="50">
        <v>5.4917994874858801E-3</v>
      </c>
      <c r="F653" s="50">
        <v>3.7063429150326998E-3</v>
      </c>
      <c r="G653" s="50">
        <v>1.7240083777372399</v>
      </c>
      <c r="H653" s="50">
        <v>6.389766236283438E-3</v>
      </c>
      <c r="I653" s="50">
        <v>1.7154161378197199</v>
      </c>
      <c r="J653" s="50">
        <v>6.3579204487408765E-3</v>
      </c>
      <c r="K653" s="58" t="s">
        <v>227</v>
      </c>
      <c r="L653" s="59" t="s">
        <v>67</v>
      </c>
      <c r="M653" s="59" t="s">
        <v>68</v>
      </c>
      <c r="N653" s="59" t="s">
        <v>228</v>
      </c>
      <c r="O653" s="59" t="s">
        <v>229</v>
      </c>
      <c r="P653" s="59" t="s">
        <v>230</v>
      </c>
      <c r="Q653" s="59" t="s">
        <v>56</v>
      </c>
      <c r="R653" s="52"/>
      <c r="S653" s="52" t="s">
        <v>2815</v>
      </c>
      <c r="T653" s="52"/>
      <c r="U653" s="52"/>
      <c r="V653" s="52"/>
      <c r="W653" s="52"/>
      <c r="X653" s="52"/>
    </row>
    <row r="654" spans="1:24" x14ac:dyDescent="0.3">
      <c r="A654" s="57">
        <v>24017</v>
      </c>
      <c r="B654" s="57" t="s">
        <v>16</v>
      </c>
      <c r="C654" s="50">
        <v>2.5915569999999999</v>
      </c>
      <c r="D654" s="50">
        <v>2.59155700025656</v>
      </c>
      <c r="E654" s="50">
        <v>9.5885030756393298E-3</v>
      </c>
      <c r="F654" s="50">
        <v>3.6999005133555168E-3</v>
      </c>
      <c r="G654" s="50">
        <v>3.01530371888507</v>
      </c>
      <c r="H654" s="50">
        <v>1.115632377742567E-2</v>
      </c>
      <c r="I654" s="50">
        <v>3.00027582614893</v>
      </c>
      <c r="J654" s="50">
        <v>1.1100722069376573E-2</v>
      </c>
      <c r="K654" s="58" t="s">
        <v>227</v>
      </c>
      <c r="L654" s="59" t="s">
        <v>67</v>
      </c>
      <c r="M654" s="59" t="s">
        <v>68</v>
      </c>
      <c r="N654" s="59" t="s">
        <v>228</v>
      </c>
      <c r="O654" s="59" t="s">
        <v>229</v>
      </c>
      <c r="P654" s="59" t="s">
        <v>230</v>
      </c>
      <c r="Q654" s="59" t="s">
        <v>56</v>
      </c>
      <c r="R654" s="52"/>
      <c r="S654" s="52" t="s">
        <v>2816</v>
      </c>
      <c r="T654" s="52"/>
      <c r="U654" s="52"/>
      <c r="V654" s="52"/>
      <c r="W654" s="52"/>
      <c r="X654" s="52"/>
    </row>
    <row r="655" spans="1:24" x14ac:dyDescent="0.3">
      <c r="A655" s="57">
        <v>24021</v>
      </c>
      <c r="B655" s="57" t="s">
        <v>16</v>
      </c>
      <c r="C655" s="50">
        <v>113.1598</v>
      </c>
      <c r="D655" s="50">
        <v>113.159799999886</v>
      </c>
      <c r="E655" s="50">
        <v>0.45554677627101098</v>
      </c>
      <c r="F655" s="50">
        <v>4.0256944274510023E-3</v>
      </c>
      <c r="G655" s="50">
        <v>131.66261277228</v>
      </c>
      <c r="H655" s="50">
        <v>0.53003344654100681</v>
      </c>
      <c r="I655" s="50">
        <v>131.00642294645601</v>
      </c>
      <c r="J655" s="50">
        <v>0.52739182681583707</v>
      </c>
      <c r="K655" s="58" t="s">
        <v>227</v>
      </c>
      <c r="L655" s="59" t="s">
        <v>67</v>
      </c>
      <c r="M655" s="59" t="s">
        <v>68</v>
      </c>
      <c r="N655" s="59" t="s">
        <v>228</v>
      </c>
      <c r="O655" s="59" t="s">
        <v>229</v>
      </c>
      <c r="P655" s="59" t="s">
        <v>230</v>
      </c>
      <c r="Q655" s="59" t="s">
        <v>56</v>
      </c>
      <c r="R655" s="52"/>
      <c r="S655" s="52" t="s">
        <v>2817</v>
      </c>
      <c r="T655" s="52"/>
      <c r="U655" s="52"/>
      <c r="V655" s="52"/>
      <c r="W655" s="52"/>
      <c r="X655" s="52"/>
    </row>
    <row r="656" spans="1:24" x14ac:dyDescent="0.3">
      <c r="A656" s="57">
        <v>24031</v>
      </c>
      <c r="B656" s="57" t="s">
        <v>16</v>
      </c>
      <c r="C656" s="50">
        <v>8.4129729999999991</v>
      </c>
      <c r="D656" s="50">
        <v>8.4129729999915899</v>
      </c>
      <c r="E656" s="50">
        <v>3.1449324387923999E-2</v>
      </c>
      <c r="F656" s="50">
        <v>3.7381939045751647E-3</v>
      </c>
      <c r="G656" s="50">
        <v>9.7885822205645905</v>
      </c>
      <c r="H656" s="50">
        <v>3.6591618391347384E-2</v>
      </c>
      <c r="I656" s="50">
        <v>9.7397971636138507</v>
      </c>
      <c r="J656" s="50">
        <v>3.6409250388819772E-2</v>
      </c>
      <c r="K656" s="58" t="s">
        <v>227</v>
      </c>
      <c r="L656" s="59" t="s">
        <v>67</v>
      </c>
      <c r="M656" s="59" t="s">
        <v>68</v>
      </c>
      <c r="N656" s="59" t="s">
        <v>228</v>
      </c>
      <c r="O656" s="59" t="s">
        <v>229</v>
      </c>
      <c r="P656" s="59" t="s">
        <v>230</v>
      </c>
      <c r="Q656" s="59" t="s">
        <v>56</v>
      </c>
      <c r="R656" s="52"/>
      <c r="S656" s="52" t="s">
        <v>2818</v>
      </c>
      <c r="T656" s="52"/>
      <c r="U656" s="52"/>
      <c r="V656" s="52"/>
      <c r="W656" s="52"/>
      <c r="X656" s="52"/>
    </row>
    <row r="657" spans="1:24" x14ac:dyDescent="0.3">
      <c r="A657" s="57">
        <v>24033</v>
      </c>
      <c r="B657" s="57" t="s">
        <v>16</v>
      </c>
      <c r="C657" s="50">
        <v>1.7978670000000001</v>
      </c>
      <c r="D657" s="50">
        <v>1.7978669999982</v>
      </c>
      <c r="E657" s="50">
        <v>6.6715880991585199E-3</v>
      </c>
      <c r="F657" s="50">
        <v>3.7108351725490259E-3</v>
      </c>
      <c r="G657" s="50">
        <v>2.0918370891169902</v>
      </c>
      <c r="H657" s="50">
        <v>7.7624626455378978E-3</v>
      </c>
      <c r="I657" s="50">
        <v>2.08141163737896</v>
      </c>
      <c r="J657" s="50">
        <v>7.7237755125387029E-3</v>
      </c>
      <c r="K657" s="58" t="s">
        <v>227</v>
      </c>
      <c r="L657" s="59" t="s">
        <v>67</v>
      </c>
      <c r="M657" s="59" t="s">
        <v>68</v>
      </c>
      <c r="N657" s="59" t="s">
        <v>228</v>
      </c>
      <c r="O657" s="59" t="s">
        <v>229</v>
      </c>
      <c r="P657" s="59" t="s">
        <v>230</v>
      </c>
      <c r="Q657" s="59" t="s">
        <v>56</v>
      </c>
      <c r="R657" s="52"/>
      <c r="S657" s="52" t="s">
        <v>2819</v>
      </c>
      <c r="T657" s="52"/>
      <c r="U657" s="52"/>
      <c r="V657" s="52"/>
      <c r="W657" s="52"/>
      <c r="X657" s="52"/>
    </row>
    <row r="658" spans="1:24" x14ac:dyDescent="0.3">
      <c r="A658" s="65">
        <v>24033</v>
      </c>
      <c r="B658" s="57" t="s">
        <v>16</v>
      </c>
      <c r="C658" s="50">
        <v>30.489004999999999</v>
      </c>
      <c r="D658" s="50" t="s">
        <v>2147</v>
      </c>
      <c r="E658" s="50" t="s">
        <v>2147</v>
      </c>
      <c r="F658" s="50" t="s">
        <v>2147</v>
      </c>
      <c r="G658" s="50">
        <v>36.970715410395698</v>
      </c>
      <c r="H658" s="50" t="s">
        <v>2148</v>
      </c>
      <c r="I658" s="50">
        <v>41.769936850000001</v>
      </c>
      <c r="J658" s="50" t="s">
        <v>2148</v>
      </c>
      <c r="K658" s="58" t="s">
        <v>2073</v>
      </c>
      <c r="L658" s="59" t="s">
        <v>50</v>
      </c>
      <c r="M658" s="59" t="s">
        <v>50</v>
      </c>
      <c r="N658" s="59" t="s">
        <v>2729</v>
      </c>
      <c r="O658" s="59" t="s">
        <v>2738</v>
      </c>
      <c r="P658" s="59" t="s">
        <v>2766</v>
      </c>
      <c r="Q658" s="59" t="s">
        <v>56</v>
      </c>
      <c r="R658" s="52"/>
      <c r="S658" s="52" t="s">
        <v>2820</v>
      </c>
      <c r="T658" s="52"/>
      <c r="U658" s="52"/>
      <c r="V658" s="52"/>
      <c r="W658" s="52"/>
      <c r="X658" s="52"/>
    </row>
    <row r="659" spans="1:24" x14ac:dyDescent="0.3">
      <c r="A659" s="57">
        <v>24009</v>
      </c>
      <c r="B659" s="57" t="s">
        <v>16</v>
      </c>
      <c r="C659" s="50">
        <v>0.60672504000000005</v>
      </c>
      <c r="D659" s="50">
        <v>0.60672495999939102</v>
      </c>
      <c r="E659" s="50">
        <v>2.2997863006513001E-3</v>
      </c>
      <c r="F659" s="50">
        <v>3.7904923190461926E-3</v>
      </c>
      <c r="G659" s="50">
        <v>0.56504295524799997</v>
      </c>
      <c r="H659" s="50">
        <v>2.1417909817987055E-3</v>
      </c>
      <c r="I659" s="50">
        <v>0.53998521440000002</v>
      </c>
      <c r="J659" s="50">
        <v>2.0468098075817117E-3</v>
      </c>
      <c r="K659" s="58" t="s">
        <v>242</v>
      </c>
      <c r="L659" s="59" t="s">
        <v>243</v>
      </c>
      <c r="M659" s="59" t="s">
        <v>68</v>
      </c>
      <c r="N659" s="59" t="s">
        <v>244</v>
      </c>
      <c r="O659" s="59" t="s">
        <v>245</v>
      </c>
      <c r="P659" s="59" t="s">
        <v>246</v>
      </c>
      <c r="Q659" s="59" t="s">
        <v>56</v>
      </c>
      <c r="R659" s="52"/>
      <c r="S659" s="52" t="s">
        <v>2821</v>
      </c>
      <c r="T659" s="52"/>
      <c r="U659" s="52"/>
      <c r="V659" s="52"/>
      <c r="W659" s="52"/>
      <c r="X659" s="52"/>
    </row>
    <row r="660" spans="1:24" x14ac:dyDescent="0.3">
      <c r="A660" s="57">
        <v>24017</v>
      </c>
      <c r="B660" s="57" t="s">
        <v>16</v>
      </c>
      <c r="C660" s="50">
        <v>0.91957359999999999</v>
      </c>
      <c r="D660" s="50">
        <v>0.91957374399907799</v>
      </c>
      <c r="E660" s="50">
        <v>3.47893019607495E-3</v>
      </c>
      <c r="F660" s="50">
        <v>3.7831987035054342E-3</v>
      </c>
      <c r="G660" s="50">
        <v>0.85639902778720001</v>
      </c>
      <c r="H660" s="50">
        <v>3.2399276916078492E-3</v>
      </c>
      <c r="I660" s="50">
        <v>0.81842063216000005</v>
      </c>
      <c r="J660" s="50">
        <v>3.0962478745098099E-3</v>
      </c>
      <c r="K660" s="58" t="s">
        <v>242</v>
      </c>
      <c r="L660" s="59" t="s">
        <v>243</v>
      </c>
      <c r="M660" s="59" t="s">
        <v>68</v>
      </c>
      <c r="N660" s="59" t="s">
        <v>244</v>
      </c>
      <c r="O660" s="59" t="s">
        <v>245</v>
      </c>
      <c r="P660" s="59" t="s">
        <v>246</v>
      </c>
      <c r="Q660" s="59" t="s">
        <v>56</v>
      </c>
      <c r="R660" s="52"/>
      <c r="S660" s="52" t="s">
        <v>2822</v>
      </c>
      <c r="T660" s="52"/>
      <c r="U660" s="52"/>
      <c r="V660" s="52"/>
      <c r="W660" s="52"/>
      <c r="X660" s="52"/>
    </row>
    <row r="661" spans="1:24" x14ac:dyDescent="0.3">
      <c r="A661" s="57">
        <v>24021</v>
      </c>
      <c r="B661" s="57" t="s">
        <v>16</v>
      </c>
      <c r="C661" s="50">
        <v>24.276679999999999</v>
      </c>
      <c r="D661" s="50">
        <v>24.2766855999756</v>
      </c>
      <c r="E661" s="50">
        <v>9.43053228757227E-2</v>
      </c>
      <c r="F661" s="50">
        <v>3.8846045308515049E-3</v>
      </c>
      <c r="G661" s="50">
        <v>22.60887729928</v>
      </c>
      <c r="H661" s="50">
        <v>8.7826547194248816E-2</v>
      </c>
      <c r="I661" s="50">
        <v>21.606250184</v>
      </c>
      <c r="J661" s="50">
        <v>8.3931737359477565E-2</v>
      </c>
      <c r="K661" s="58" t="s">
        <v>242</v>
      </c>
      <c r="L661" s="59" t="s">
        <v>243</v>
      </c>
      <c r="M661" s="59" t="s">
        <v>68</v>
      </c>
      <c r="N661" s="59" t="s">
        <v>244</v>
      </c>
      <c r="O661" s="59" t="s">
        <v>245</v>
      </c>
      <c r="P661" s="59" t="s">
        <v>246</v>
      </c>
      <c r="Q661" s="59" t="s">
        <v>56</v>
      </c>
      <c r="R661" s="52"/>
      <c r="S661" s="52" t="s">
        <v>2823</v>
      </c>
      <c r="T661" s="52"/>
      <c r="U661" s="52"/>
      <c r="V661" s="52"/>
      <c r="W661" s="52"/>
      <c r="X661" s="52"/>
    </row>
    <row r="662" spans="1:24" x14ac:dyDescent="0.3">
      <c r="A662" s="57">
        <v>24031</v>
      </c>
      <c r="B662" s="57" t="s">
        <v>16</v>
      </c>
      <c r="C662" s="50">
        <v>2.0194648000000002</v>
      </c>
      <c r="D662" s="50">
        <v>2.0194642719979701</v>
      </c>
      <c r="E662" s="50">
        <v>7.78617934639746E-3</v>
      </c>
      <c r="F662" s="50">
        <v>3.8555667730106229E-3</v>
      </c>
      <c r="G662" s="50">
        <v>1.8807270765135999</v>
      </c>
      <c r="H662" s="50">
        <v>7.2512688253072435E-3</v>
      </c>
      <c r="I662" s="50">
        <v>1.7973232020800001</v>
      </c>
      <c r="J662" s="50">
        <v>6.9296996183007059E-3</v>
      </c>
      <c r="K662" s="58" t="s">
        <v>242</v>
      </c>
      <c r="L662" s="59" t="s">
        <v>243</v>
      </c>
      <c r="M662" s="59" t="s">
        <v>68</v>
      </c>
      <c r="N662" s="59" t="s">
        <v>244</v>
      </c>
      <c r="O662" s="59" t="s">
        <v>245</v>
      </c>
      <c r="P662" s="59" t="s">
        <v>246</v>
      </c>
      <c r="Q662" s="59" t="s">
        <v>56</v>
      </c>
      <c r="R662" s="52"/>
      <c r="S662" s="52" t="s">
        <v>2824</v>
      </c>
      <c r="T662" s="52"/>
      <c r="U662" s="52"/>
      <c r="V662" s="52"/>
      <c r="W662" s="52"/>
      <c r="X662" s="52"/>
    </row>
    <row r="663" spans="1:24" x14ac:dyDescent="0.3">
      <c r="A663" s="57">
        <v>24033</v>
      </c>
      <c r="B663" s="57" t="s">
        <v>16</v>
      </c>
      <c r="C663" s="50">
        <v>1.0153080000000001</v>
      </c>
      <c r="D663" s="50">
        <v>1.0153082319989799</v>
      </c>
      <c r="E663" s="50">
        <v>3.8615869281007102E-3</v>
      </c>
      <c r="F663" s="50">
        <v>3.8033641473563763E-3</v>
      </c>
      <c r="G663" s="50">
        <v>0.94555655646159997</v>
      </c>
      <c r="H663" s="50">
        <v>3.5962959061438043E-3</v>
      </c>
      <c r="I663" s="50">
        <v>0.90362432648000002</v>
      </c>
      <c r="J663" s="50">
        <v>3.4368123660130849E-3</v>
      </c>
      <c r="K663" s="58" t="s">
        <v>242</v>
      </c>
      <c r="L663" s="59" t="s">
        <v>243</v>
      </c>
      <c r="M663" s="59" t="s">
        <v>68</v>
      </c>
      <c r="N663" s="59" t="s">
        <v>244</v>
      </c>
      <c r="O663" s="59" t="s">
        <v>245</v>
      </c>
      <c r="P663" s="59" t="s">
        <v>246</v>
      </c>
      <c r="Q663" s="59" t="s">
        <v>56</v>
      </c>
      <c r="R663" s="52"/>
      <c r="S663" s="52" t="s">
        <v>2825</v>
      </c>
      <c r="T663" s="52"/>
      <c r="U663" s="52"/>
      <c r="V663" s="52"/>
      <c r="W663" s="52"/>
      <c r="X663" s="52"/>
    </row>
    <row r="664" spans="1:24" x14ac:dyDescent="0.3">
      <c r="A664" s="57">
        <v>24009</v>
      </c>
      <c r="B664" s="57" t="s">
        <v>16</v>
      </c>
      <c r="C664" s="50">
        <v>4.8670103999999999E-2</v>
      </c>
      <c r="D664" s="50">
        <v>4.8670095999951403E-2</v>
      </c>
      <c r="E664" s="50">
        <v>1.4179112679724401E-4</v>
      </c>
      <c r="F664" s="50">
        <v>2.9133110154002076E-3</v>
      </c>
      <c r="G664" s="50">
        <v>4.8670096000000003E-2</v>
      </c>
      <c r="H664" s="50">
        <v>1.417911267973856E-4</v>
      </c>
      <c r="I664" s="50">
        <v>4.8670096000000003E-2</v>
      </c>
      <c r="J664" s="50">
        <v>1.417911267973856E-4</v>
      </c>
      <c r="K664" s="58" t="s">
        <v>258</v>
      </c>
      <c r="L664" s="59" t="s">
        <v>243</v>
      </c>
      <c r="M664" s="59" t="s">
        <v>68</v>
      </c>
      <c r="N664" s="59" t="s">
        <v>244</v>
      </c>
      <c r="O664" s="59" t="s">
        <v>259</v>
      </c>
      <c r="P664" s="59" t="s">
        <v>260</v>
      </c>
      <c r="Q664" s="59" t="s">
        <v>56</v>
      </c>
      <c r="R664" s="52"/>
      <c r="S664" s="52" t="s">
        <v>2826</v>
      </c>
      <c r="T664" s="52"/>
      <c r="U664" s="52"/>
      <c r="V664" s="52"/>
      <c r="W664" s="52"/>
      <c r="X664" s="52"/>
    </row>
    <row r="665" spans="1:24" x14ac:dyDescent="0.3">
      <c r="A665" s="57">
        <v>24017</v>
      </c>
      <c r="B665" s="57" t="s">
        <v>16</v>
      </c>
      <c r="C665" s="50">
        <v>7.0833463999999999E-2</v>
      </c>
      <c r="D665" s="50">
        <v>7.0833451999929201E-2</v>
      </c>
      <c r="E665" s="50">
        <v>2.0608383267953199E-4</v>
      </c>
      <c r="F665" s="50">
        <v>2.9094139401781233E-3</v>
      </c>
      <c r="G665" s="50">
        <v>7.0833451999999894E-2</v>
      </c>
      <c r="H665" s="50">
        <v>2.0608383267973766E-4</v>
      </c>
      <c r="I665" s="50">
        <v>7.0833451999999894E-2</v>
      </c>
      <c r="J665" s="50">
        <v>2.0608383267973766E-4</v>
      </c>
      <c r="K665" s="58">
        <v>2805007100</v>
      </c>
      <c r="L665" s="59" t="s">
        <v>243</v>
      </c>
      <c r="M665" s="59" t="s">
        <v>68</v>
      </c>
      <c r="N665" s="59" t="s">
        <v>244</v>
      </c>
      <c r="O665" s="59" t="s">
        <v>259</v>
      </c>
      <c r="P665" s="59" t="s">
        <v>260</v>
      </c>
      <c r="Q665" s="59" t="s">
        <v>56</v>
      </c>
      <c r="R665" s="52"/>
      <c r="S665" s="52" t="s">
        <v>2827</v>
      </c>
      <c r="T665" s="52"/>
      <c r="U665" s="52"/>
      <c r="V665" s="52"/>
      <c r="W665" s="52"/>
      <c r="X665" s="52"/>
    </row>
    <row r="666" spans="1:24" x14ac:dyDescent="0.3">
      <c r="A666" s="57">
        <v>24021</v>
      </c>
      <c r="B666" s="57" t="s">
        <v>16</v>
      </c>
      <c r="C666" s="50">
        <v>1.3784111999999999</v>
      </c>
      <c r="D666" s="50">
        <v>1.3784108959986101</v>
      </c>
      <c r="E666" s="50">
        <v>4.1303477124141601E-3</v>
      </c>
      <c r="F666" s="50">
        <v>2.9964560817127527E-3</v>
      </c>
      <c r="G666" s="50">
        <v>1.3784108960000001</v>
      </c>
      <c r="H666" s="50">
        <v>4.1303477124183252E-3</v>
      </c>
      <c r="I666" s="50">
        <v>1.3784108960000001</v>
      </c>
      <c r="J666" s="50">
        <v>4.1303477124183252E-3</v>
      </c>
      <c r="K666" s="58" t="s">
        <v>258</v>
      </c>
      <c r="L666" s="59" t="s">
        <v>243</v>
      </c>
      <c r="M666" s="59" t="s">
        <v>68</v>
      </c>
      <c r="N666" s="59" t="s">
        <v>244</v>
      </c>
      <c r="O666" s="59" t="s">
        <v>259</v>
      </c>
      <c r="P666" s="59" t="s">
        <v>260</v>
      </c>
      <c r="Q666" s="59" t="s">
        <v>56</v>
      </c>
      <c r="R666" s="52"/>
      <c r="S666" s="52" t="s">
        <v>2828</v>
      </c>
      <c r="T666" s="52"/>
      <c r="U666" s="52"/>
      <c r="V666" s="52"/>
      <c r="W666" s="52"/>
      <c r="X666" s="52"/>
    </row>
    <row r="667" spans="1:24" x14ac:dyDescent="0.3">
      <c r="A667" s="57">
        <v>24031</v>
      </c>
      <c r="B667" s="57" t="s">
        <v>16</v>
      </c>
      <c r="C667" s="50">
        <v>0.10858464</v>
      </c>
      <c r="D667" s="50">
        <v>0.108584674399891</v>
      </c>
      <c r="E667" s="50">
        <v>3.1963325490164102E-4</v>
      </c>
      <c r="F667" s="50">
        <v>2.9436313795491004E-3</v>
      </c>
      <c r="G667" s="50">
        <v>0.1085846744</v>
      </c>
      <c r="H667" s="50">
        <v>3.1963325490196189E-4</v>
      </c>
      <c r="I667" s="50">
        <v>0.1085846744</v>
      </c>
      <c r="J667" s="50">
        <v>3.1963325490196189E-4</v>
      </c>
      <c r="K667" s="58" t="s">
        <v>258</v>
      </c>
      <c r="L667" s="59" t="s">
        <v>243</v>
      </c>
      <c r="M667" s="59" t="s">
        <v>68</v>
      </c>
      <c r="N667" s="59" t="s">
        <v>244</v>
      </c>
      <c r="O667" s="59" t="s">
        <v>259</v>
      </c>
      <c r="P667" s="59" t="s">
        <v>260</v>
      </c>
      <c r="Q667" s="59" t="s">
        <v>56</v>
      </c>
      <c r="R667" s="52"/>
      <c r="S667" s="52" t="s">
        <v>2829</v>
      </c>
      <c r="T667" s="52"/>
      <c r="U667" s="52"/>
      <c r="V667" s="52"/>
      <c r="W667" s="52"/>
      <c r="X667" s="52"/>
    </row>
    <row r="668" spans="1:24" x14ac:dyDescent="0.3">
      <c r="A668" s="57">
        <v>24033</v>
      </c>
      <c r="B668" s="57" t="s">
        <v>16</v>
      </c>
      <c r="C668" s="50">
        <v>5.9823095999999999E-2</v>
      </c>
      <c r="D668" s="50">
        <v>5.9823095999939999E-2</v>
      </c>
      <c r="E668" s="50">
        <v>1.7489833202596899E-4</v>
      </c>
      <c r="F668" s="50">
        <v>2.9235921194406991E-3</v>
      </c>
      <c r="G668" s="50">
        <v>5.9823095999999999E-2</v>
      </c>
      <c r="H668" s="50">
        <v>1.7489833202614442E-4</v>
      </c>
      <c r="I668" s="50">
        <v>5.9823095999999999E-2</v>
      </c>
      <c r="J668" s="50">
        <v>1.7489833202614442E-4</v>
      </c>
      <c r="K668" s="58" t="s">
        <v>258</v>
      </c>
      <c r="L668" s="59" t="s">
        <v>243</v>
      </c>
      <c r="M668" s="59" t="s">
        <v>68</v>
      </c>
      <c r="N668" s="59" t="s">
        <v>244</v>
      </c>
      <c r="O668" s="59" t="s">
        <v>259</v>
      </c>
      <c r="P668" s="59" t="s">
        <v>260</v>
      </c>
      <c r="Q668" s="59" t="s">
        <v>56</v>
      </c>
      <c r="R668" s="52"/>
      <c r="S668" s="52" t="s">
        <v>2830</v>
      </c>
      <c r="T668" s="52"/>
      <c r="U668" s="52"/>
      <c r="V668" s="52"/>
      <c r="W668" s="52"/>
      <c r="X668" s="52"/>
    </row>
    <row r="669" spans="1:24" x14ac:dyDescent="0.3">
      <c r="A669" s="57">
        <v>24009</v>
      </c>
      <c r="B669" s="57" t="s">
        <v>16</v>
      </c>
      <c r="C669" s="50">
        <v>9.4873040000000002E-3</v>
      </c>
      <c r="D669" s="50">
        <v>9.4873003999904806E-3</v>
      </c>
      <c r="E669" s="50">
        <v>2.96447163398395E-5</v>
      </c>
      <c r="F669" s="50">
        <v>3.1246735203903993E-3</v>
      </c>
      <c r="G669" s="50">
        <v>9.4873003999999001E-3</v>
      </c>
      <c r="H669" s="50">
        <v>2.9644716339868932E-5</v>
      </c>
      <c r="I669" s="50">
        <v>9.4873003999999001E-3</v>
      </c>
      <c r="J669" s="50">
        <v>2.9644716339868932E-5</v>
      </c>
      <c r="K669" s="58" t="s">
        <v>253</v>
      </c>
      <c r="L669" s="59" t="s">
        <v>243</v>
      </c>
      <c r="M669" s="59" t="s">
        <v>68</v>
      </c>
      <c r="N669" s="59" t="s">
        <v>244</v>
      </c>
      <c r="O669" s="59" t="s">
        <v>254</v>
      </c>
      <c r="P669" s="59" t="s">
        <v>255</v>
      </c>
      <c r="Q669" s="59" t="s">
        <v>56</v>
      </c>
      <c r="R669" s="52"/>
      <c r="S669" s="52" t="s">
        <v>2831</v>
      </c>
      <c r="T669" s="52"/>
      <c r="U669" s="52"/>
      <c r="V669" s="52"/>
      <c r="W669" s="52"/>
      <c r="X669" s="52"/>
    </row>
    <row r="670" spans="1:24" x14ac:dyDescent="0.3">
      <c r="A670" s="57">
        <v>24017</v>
      </c>
      <c r="B670" s="57" t="s">
        <v>16</v>
      </c>
      <c r="C670" s="50">
        <v>8.582592E-2</v>
      </c>
      <c r="D670" s="50">
        <v>8.5825938399914301E-2</v>
      </c>
      <c r="E670" s="50">
        <v>2.68300392156594E-4</v>
      </c>
      <c r="F670" s="50">
        <v>3.1260991392418249E-3</v>
      </c>
      <c r="G670" s="50">
        <v>8.5825938399999996E-2</v>
      </c>
      <c r="H670" s="50">
        <v>2.6830039215686185E-4</v>
      </c>
      <c r="I670" s="50">
        <v>8.5825938399999996E-2</v>
      </c>
      <c r="J670" s="50">
        <v>2.6830039215686185E-4</v>
      </c>
      <c r="K670" s="58" t="s">
        <v>253</v>
      </c>
      <c r="L670" s="59" t="s">
        <v>243</v>
      </c>
      <c r="M670" s="59" t="s">
        <v>68</v>
      </c>
      <c r="N670" s="59" t="s">
        <v>244</v>
      </c>
      <c r="O670" s="59" t="s">
        <v>254</v>
      </c>
      <c r="P670" s="59" t="s">
        <v>255</v>
      </c>
      <c r="Q670" s="59" t="s">
        <v>56</v>
      </c>
      <c r="R670" s="52"/>
      <c r="S670" s="52" t="s">
        <v>2832</v>
      </c>
      <c r="T670" s="52"/>
      <c r="U670" s="52"/>
      <c r="V670" s="52"/>
      <c r="W670" s="52"/>
      <c r="X670" s="52"/>
    </row>
    <row r="671" spans="1:24" x14ac:dyDescent="0.3">
      <c r="A671" s="57">
        <v>24021</v>
      </c>
      <c r="B671" s="57" t="s">
        <v>16</v>
      </c>
      <c r="C671" s="50">
        <v>1.5301568E-2</v>
      </c>
      <c r="D671" s="50">
        <v>1.53015746999846E-2</v>
      </c>
      <c r="E671" s="50">
        <v>4.9068047058774302E-5</v>
      </c>
      <c r="F671" s="50">
        <v>3.2067318573965912E-3</v>
      </c>
      <c r="G671" s="50">
        <v>1.53015746999999E-2</v>
      </c>
      <c r="H671" s="50">
        <v>4.9068047058823369E-5</v>
      </c>
      <c r="I671" s="50">
        <v>1.53015746999999E-2</v>
      </c>
      <c r="J671" s="50">
        <v>4.9068047058823369E-5</v>
      </c>
      <c r="K671" s="58" t="s">
        <v>253</v>
      </c>
      <c r="L671" s="59" t="s">
        <v>243</v>
      </c>
      <c r="M671" s="59" t="s">
        <v>68</v>
      </c>
      <c r="N671" s="59" t="s">
        <v>244</v>
      </c>
      <c r="O671" s="59" t="s">
        <v>254</v>
      </c>
      <c r="P671" s="59" t="s">
        <v>255</v>
      </c>
      <c r="Q671" s="59" t="s">
        <v>56</v>
      </c>
      <c r="R671" s="52"/>
      <c r="S671" s="52" t="s">
        <v>2833</v>
      </c>
      <c r="T671" s="52"/>
      <c r="U671" s="52"/>
      <c r="V671" s="52"/>
      <c r="W671" s="52"/>
      <c r="X671" s="52"/>
    </row>
    <row r="672" spans="1:24" x14ac:dyDescent="0.3">
      <c r="A672" s="57">
        <v>24031</v>
      </c>
      <c r="B672" s="57" t="s">
        <v>16</v>
      </c>
      <c r="C672" s="50">
        <v>0.48109000000000002</v>
      </c>
      <c r="D672" s="50">
        <v>0.48109015199951899</v>
      </c>
      <c r="E672" s="50">
        <v>1.5283941960768999E-3</v>
      </c>
      <c r="F672" s="50">
        <v>3.1769392695413729E-3</v>
      </c>
      <c r="G672" s="50">
        <v>0.48109015199999999</v>
      </c>
      <c r="H672" s="50">
        <v>1.528394196078428E-3</v>
      </c>
      <c r="I672" s="50">
        <v>0.48109015199999999</v>
      </c>
      <c r="J672" s="50">
        <v>1.528394196078428E-3</v>
      </c>
      <c r="K672" s="58" t="s">
        <v>253</v>
      </c>
      <c r="L672" s="59" t="s">
        <v>243</v>
      </c>
      <c r="M672" s="59" t="s">
        <v>68</v>
      </c>
      <c r="N672" s="59" t="s">
        <v>244</v>
      </c>
      <c r="O672" s="59" t="s">
        <v>254</v>
      </c>
      <c r="P672" s="59" t="s">
        <v>255</v>
      </c>
      <c r="Q672" s="59" t="s">
        <v>56</v>
      </c>
      <c r="R672" s="52"/>
      <c r="S672" s="52" t="s">
        <v>2834</v>
      </c>
      <c r="T672" s="52"/>
      <c r="U672" s="52"/>
      <c r="V672" s="52"/>
      <c r="W672" s="52"/>
      <c r="X672" s="52"/>
    </row>
    <row r="673" spans="1:24" x14ac:dyDescent="0.3">
      <c r="A673" s="57">
        <v>24033</v>
      </c>
      <c r="B673" s="57" t="s">
        <v>16</v>
      </c>
      <c r="C673" s="50">
        <v>5.8207080000000001E-2</v>
      </c>
      <c r="D673" s="50">
        <v>5.82071159999418E-2</v>
      </c>
      <c r="E673" s="50">
        <v>1.8317516862726701E-4</v>
      </c>
      <c r="F673" s="50">
        <v>3.1469548951274301E-3</v>
      </c>
      <c r="G673" s="50">
        <v>5.8207116000000003E-2</v>
      </c>
      <c r="H673" s="50">
        <v>1.8317516862745016E-4</v>
      </c>
      <c r="I673" s="50">
        <v>5.8207116000000003E-2</v>
      </c>
      <c r="J673" s="50">
        <v>1.8317516862745016E-4</v>
      </c>
      <c r="K673" s="58" t="s">
        <v>253</v>
      </c>
      <c r="L673" s="59" t="s">
        <v>243</v>
      </c>
      <c r="M673" s="59" t="s">
        <v>68</v>
      </c>
      <c r="N673" s="59" t="s">
        <v>244</v>
      </c>
      <c r="O673" s="59" t="s">
        <v>254</v>
      </c>
      <c r="P673" s="59" t="s">
        <v>255</v>
      </c>
      <c r="Q673" s="59" t="s">
        <v>56</v>
      </c>
      <c r="R673" s="52"/>
      <c r="S673" s="52" t="s">
        <v>2835</v>
      </c>
      <c r="T673" s="52"/>
      <c r="U673" s="52"/>
      <c r="V673" s="52"/>
      <c r="W673" s="52"/>
      <c r="X673" s="52"/>
    </row>
    <row r="674" spans="1:24" x14ac:dyDescent="0.3">
      <c r="A674" s="57">
        <v>24009</v>
      </c>
      <c r="B674" s="57" t="s">
        <v>16</v>
      </c>
      <c r="C674" s="50">
        <v>1.7294319999999999E-3</v>
      </c>
      <c r="D674" s="50">
        <v>1.7294311999982699E-3</v>
      </c>
      <c r="E674" s="50">
        <v>5.4039078431318498E-6</v>
      </c>
      <c r="F674" s="50">
        <v>3.1246735014016491E-3</v>
      </c>
      <c r="G674" s="50">
        <v>1.7294312000000001E-3</v>
      </c>
      <c r="H674" s="50">
        <v>5.4039078431372556E-6</v>
      </c>
      <c r="I674" s="50">
        <v>1.7294312000000001E-3</v>
      </c>
      <c r="J674" s="50">
        <v>5.4039078431372556E-6</v>
      </c>
      <c r="K674" s="58" t="s">
        <v>256</v>
      </c>
      <c r="L674" s="59" t="s">
        <v>243</v>
      </c>
      <c r="M674" s="59" t="s">
        <v>68</v>
      </c>
      <c r="N674" s="59" t="s">
        <v>244</v>
      </c>
      <c r="O674" s="59" t="s">
        <v>257</v>
      </c>
      <c r="P674" s="59" t="s">
        <v>255</v>
      </c>
      <c r="Q674" s="59" t="s">
        <v>56</v>
      </c>
      <c r="R674" s="52"/>
      <c r="S674" s="52" t="s">
        <v>2836</v>
      </c>
      <c r="T674" s="52"/>
      <c r="U674" s="52"/>
      <c r="V674" s="52"/>
      <c r="W674" s="52"/>
      <c r="X674" s="52"/>
    </row>
    <row r="675" spans="1:24" x14ac:dyDescent="0.3">
      <c r="A675" s="57">
        <v>24017</v>
      </c>
      <c r="B675" s="57" t="s">
        <v>16</v>
      </c>
      <c r="C675" s="50">
        <v>0.40327940000000001</v>
      </c>
      <c r="D675" s="50">
        <v>0.40327948639959599</v>
      </c>
      <c r="E675" s="50">
        <v>1.2606916555542901E-3</v>
      </c>
      <c r="F675" s="50">
        <v>3.1260991398533804E-3</v>
      </c>
      <c r="G675" s="50">
        <v>0.4032794864</v>
      </c>
      <c r="H675" s="50">
        <v>1.260691655555553E-3</v>
      </c>
      <c r="I675" s="50">
        <v>0.4032794864</v>
      </c>
      <c r="J675" s="50">
        <v>1.260691655555553E-3</v>
      </c>
      <c r="K675" s="58" t="s">
        <v>256</v>
      </c>
      <c r="L675" s="59" t="s">
        <v>243</v>
      </c>
      <c r="M675" s="59" t="s">
        <v>68</v>
      </c>
      <c r="N675" s="59" t="s">
        <v>244</v>
      </c>
      <c r="O675" s="59" t="s">
        <v>257</v>
      </c>
      <c r="P675" s="59" t="s">
        <v>255</v>
      </c>
      <c r="Q675" s="59" t="s">
        <v>56</v>
      </c>
      <c r="R675" s="52"/>
      <c r="S675" s="52" t="s">
        <v>2837</v>
      </c>
      <c r="T675" s="52"/>
      <c r="U675" s="52"/>
      <c r="V675" s="52"/>
      <c r="W675" s="52"/>
      <c r="X675" s="52"/>
    </row>
    <row r="676" spans="1:24" x14ac:dyDescent="0.3">
      <c r="A676" s="57">
        <v>24021</v>
      </c>
      <c r="B676" s="57" t="s">
        <v>16</v>
      </c>
      <c r="C676" s="50">
        <v>0.40327940000000001</v>
      </c>
      <c r="D676" s="50">
        <v>0.40327957489959598</v>
      </c>
      <c r="E676" s="50">
        <v>1.29320946535818E-3</v>
      </c>
      <c r="F676" s="50">
        <v>3.2067318700188291E-3</v>
      </c>
      <c r="G676" s="50">
        <v>0.40327957489999999</v>
      </c>
      <c r="H676" s="50">
        <v>1.2932094653594754E-3</v>
      </c>
      <c r="I676" s="50">
        <v>0.40327957489999999</v>
      </c>
      <c r="J676" s="50">
        <v>1.2932094653594754E-3</v>
      </c>
      <c r="K676" s="58" t="s">
        <v>256</v>
      </c>
      <c r="L676" s="59" t="s">
        <v>243</v>
      </c>
      <c r="M676" s="59" t="s">
        <v>68</v>
      </c>
      <c r="N676" s="59" t="s">
        <v>244</v>
      </c>
      <c r="O676" s="59" t="s">
        <v>257</v>
      </c>
      <c r="P676" s="59" t="s">
        <v>255</v>
      </c>
      <c r="Q676" s="59" t="s">
        <v>56</v>
      </c>
      <c r="R676" s="52"/>
      <c r="S676" s="52" t="s">
        <v>2838</v>
      </c>
      <c r="T676" s="52"/>
      <c r="U676" s="52"/>
      <c r="V676" s="52"/>
      <c r="W676" s="52"/>
      <c r="X676" s="52"/>
    </row>
    <row r="677" spans="1:24" x14ac:dyDescent="0.3">
      <c r="A677" s="57">
        <v>24031</v>
      </c>
      <c r="B677" s="57" t="s">
        <v>16</v>
      </c>
      <c r="C677" s="50">
        <v>2.5338190000000001E-3</v>
      </c>
      <c r="D677" s="50">
        <v>2.5338197999974698E-3</v>
      </c>
      <c r="E677" s="50">
        <v>8.0497921568547303E-6</v>
      </c>
      <c r="F677" s="50">
        <v>3.1769394796199667E-3</v>
      </c>
      <c r="G677" s="50">
        <v>2.5338197999999999E-3</v>
      </c>
      <c r="H677" s="50">
        <v>8.0497921568627686E-6</v>
      </c>
      <c r="I677" s="50">
        <v>2.5338197999999999E-3</v>
      </c>
      <c r="J677" s="50">
        <v>8.0497921568627686E-6</v>
      </c>
      <c r="K677" s="58" t="s">
        <v>256</v>
      </c>
      <c r="L677" s="59" t="s">
        <v>243</v>
      </c>
      <c r="M677" s="59" t="s">
        <v>68</v>
      </c>
      <c r="N677" s="59" t="s">
        <v>244</v>
      </c>
      <c r="O677" s="59" t="s">
        <v>257</v>
      </c>
      <c r="P677" s="59" t="s">
        <v>255</v>
      </c>
      <c r="Q677" s="59" t="s">
        <v>56</v>
      </c>
      <c r="R677" s="52"/>
      <c r="S677" s="52" t="s">
        <v>2839</v>
      </c>
      <c r="T677" s="52"/>
      <c r="U677" s="52"/>
      <c r="V677" s="52"/>
      <c r="W677" s="52"/>
      <c r="X677" s="52"/>
    </row>
    <row r="678" spans="1:24" x14ac:dyDescent="0.3">
      <c r="A678" s="57">
        <v>24033</v>
      </c>
      <c r="B678" s="57" t="s">
        <v>16</v>
      </c>
      <c r="C678" s="50">
        <v>2.3689200000000001E-2</v>
      </c>
      <c r="D678" s="50">
        <v>2.3689214699976199E-2</v>
      </c>
      <c r="E678" s="50">
        <v>7.4548890849598698E-5</v>
      </c>
      <c r="F678" s="50">
        <v>3.1469549241610615E-3</v>
      </c>
      <c r="G678" s="50">
        <v>2.3689214699999898E-2</v>
      </c>
      <c r="H678" s="50">
        <v>7.4548890849673277E-5</v>
      </c>
      <c r="I678" s="50">
        <v>2.3689214699999898E-2</v>
      </c>
      <c r="J678" s="50">
        <v>7.4548890849673277E-5</v>
      </c>
      <c r="K678" s="58" t="s">
        <v>256</v>
      </c>
      <c r="L678" s="59" t="s">
        <v>243</v>
      </c>
      <c r="M678" s="59" t="s">
        <v>68</v>
      </c>
      <c r="N678" s="59" t="s">
        <v>244</v>
      </c>
      <c r="O678" s="59" t="s">
        <v>257</v>
      </c>
      <c r="P678" s="59" t="s">
        <v>255</v>
      </c>
      <c r="Q678" s="59" t="s">
        <v>56</v>
      </c>
      <c r="R678" s="52"/>
      <c r="S678" s="52" t="s">
        <v>2840</v>
      </c>
      <c r="T678" s="52"/>
      <c r="U678" s="52"/>
      <c r="V678" s="52"/>
      <c r="W678" s="52"/>
      <c r="X678" s="52"/>
    </row>
    <row r="679" spans="1:24" x14ac:dyDescent="0.3">
      <c r="A679" s="57">
        <v>24009</v>
      </c>
      <c r="B679" s="57" t="s">
        <v>16</v>
      </c>
      <c r="C679" s="50">
        <v>0.32344615999999998</v>
      </c>
      <c r="D679" s="50">
        <v>0.32344598879967701</v>
      </c>
      <c r="E679" s="50">
        <v>1.2259546666654401E-3</v>
      </c>
      <c r="F679" s="50">
        <v>3.7902917615859591E-3</v>
      </c>
      <c r="G679" s="50">
        <v>0.32040559650528</v>
      </c>
      <c r="H679" s="50">
        <v>1.2144306927999978E-3</v>
      </c>
      <c r="I679" s="50">
        <v>0.31856195436911999</v>
      </c>
      <c r="J679" s="50">
        <v>1.2074427511999978E-3</v>
      </c>
      <c r="K679" s="58" t="s">
        <v>247</v>
      </c>
      <c r="L679" s="59" t="s">
        <v>243</v>
      </c>
      <c r="M679" s="59" t="s">
        <v>68</v>
      </c>
      <c r="N679" s="59" t="s">
        <v>244</v>
      </c>
      <c r="O679" s="59" t="s">
        <v>248</v>
      </c>
      <c r="P679" s="59" t="s">
        <v>246</v>
      </c>
      <c r="Q679" s="59" t="s">
        <v>56</v>
      </c>
      <c r="R679" s="52"/>
      <c r="S679" s="52" t="s">
        <v>2841</v>
      </c>
      <c r="T679" s="52"/>
      <c r="U679" s="52"/>
      <c r="V679" s="52"/>
      <c r="W679" s="52"/>
      <c r="X679" s="52"/>
    </row>
    <row r="680" spans="1:24" x14ac:dyDescent="0.3">
      <c r="A680" s="57">
        <v>24017</v>
      </c>
      <c r="B680" s="57" t="s">
        <v>16</v>
      </c>
      <c r="C680" s="50">
        <v>9.1041280000000002E-2</v>
      </c>
      <c r="D680" s="50">
        <v>9.10412967999088E-2</v>
      </c>
      <c r="E680" s="50">
        <v>3.44127738561746E-4</v>
      </c>
      <c r="F680" s="50">
        <v>3.779908136832369E-3</v>
      </c>
      <c r="G680" s="50">
        <v>9.0185508610079998E-2</v>
      </c>
      <c r="H680" s="50">
        <v>3.4089293781960705E-4</v>
      </c>
      <c r="I680" s="50">
        <v>8.966657321832E-2</v>
      </c>
      <c r="J680" s="50">
        <v>3.3893140970980314E-4</v>
      </c>
      <c r="K680" s="58" t="s">
        <v>247</v>
      </c>
      <c r="L680" s="59" t="s">
        <v>243</v>
      </c>
      <c r="M680" s="59" t="s">
        <v>68</v>
      </c>
      <c r="N680" s="59" t="s">
        <v>244</v>
      </c>
      <c r="O680" s="59" t="s">
        <v>248</v>
      </c>
      <c r="P680" s="59" t="s">
        <v>246</v>
      </c>
      <c r="Q680" s="59" t="s">
        <v>56</v>
      </c>
      <c r="R680" s="52"/>
      <c r="S680" s="52" t="s">
        <v>2842</v>
      </c>
      <c r="T680" s="52"/>
      <c r="U680" s="52"/>
      <c r="V680" s="52"/>
      <c r="W680" s="52"/>
      <c r="X680" s="52"/>
    </row>
    <row r="681" spans="1:24" x14ac:dyDescent="0.3">
      <c r="A681" s="57">
        <v>24021</v>
      </c>
      <c r="B681" s="57" t="s">
        <v>16</v>
      </c>
      <c r="C681" s="50">
        <v>10.958959999999999</v>
      </c>
      <c r="D681" s="50">
        <v>10.958960479989001</v>
      </c>
      <c r="E681" s="50">
        <v>4.48942065359028E-2</v>
      </c>
      <c r="F681" s="50">
        <v>4.0965752744413454E-3</v>
      </c>
      <c r="G681" s="50">
        <v>10.855946251488</v>
      </c>
      <c r="H681" s="50">
        <v>4.447220099450995E-2</v>
      </c>
      <c r="I681" s="50">
        <v>10.793480176752</v>
      </c>
      <c r="J681" s="50">
        <v>4.4216304017255049E-2</v>
      </c>
      <c r="K681" s="58" t="s">
        <v>247</v>
      </c>
      <c r="L681" s="59" t="s">
        <v>243</v>
      </c>
      <c r="M681" s="59" t="s">
        <v>68</v>
      </c>
      <c r="N681" s="59" t="s">
        <v>244</v>
      </c>
      <c r="O681" s="59" t="s">
        <v>248</v>
      </c>
      <c r="P681" s="59" t="s">
        <v>246</v>
      </c>
      <c r="Q681" s="59" t="s">
        <v>56</v>
      </c>
      <c r="R681" s="52"/>
      <c r="S681" s="52" t="s">
        <v>2843</v>
      </c>
      <c r="T681" s="52"/>
      <c r="U681" s="52"/>
      <c r="V681" s="52"/>
      <c r="W681" s="52"/>
      <c r="X681" s="52"/>
    </row>
    <row r="682" spans="1:24" x14ac:dyDescent="0.3">
      <c r="A682" s="57">
        <v>24031</v>
      </c>
      <c r="B682" s="57" t="s">
        <v>16</v>
      </c>
      <c r="C682" s="50">
        <v>0.20873464</v>
      </c>
      <c r="D682" s="50">
        <v>0.20873475279979101</v>
      </c>
      <c r="E682" s="50">
        <v>7.9338771241750595E-4</v>
      </c>
      <c r="F682" s="50">
        <v>3.8009373224902696E-3</v>
      </c>
      <c r="G682" s="50">
        <v>0.20677264612367999</v>
      </c>
      <c r="H682" s="50">
        <v>7.8592986792156826E-4</v>
      </c>
      <c r="I682" s="50">
        <v>0.20558285803272</v>
      </c>
      <c r="J682" s="50">
        <v>7.8140755796078393E-4</v>
      </c>
      <c r="K682" s="58" t="s">
        <v>247</v>
      </c>
      <c r="L682" s="59" t="s">
        <v>243</v>
      </c>
      <c r="M682" s="59" t="s">
        <v>68</v>
      </c>
      <c r="N682" s="59" t="s">
        <v>244</v>
      </c>
      <c r="O682" s="59" t="s">
        <v>248</v>
      </c>
      <c r="P682" s="59" t="s">
        <v>246</v>
      </c>
      <c r="Q682" s="59" t="s">
        <v>56</v>
      </c>
      <c r="R682" s="52"/>
      <c r="S682" s="52" t="s">
        <v>2844</v>
      </c>
      <c r="T682" s="52"/>
      <c r="U682" s="52"/>
      <c r="V682" s="52"/>
      <c r="W682" s="52"/>
      <c r="X682" s="52"/>
    </row>
    <row r="683" spans="1:24" x14ac:dyDescent="0.3">
      <c r="A683" s="57">
        <v>24033</v>
      </c>
      <c r="B683" s="57" t="s">
        <v>16</v>
      </c>
      <c r="C683" s="50">
        <v>0.28190280000000001</v>
      </c>
      <c r="D683" s="50">
        <v>0.281902886399717</v>
      </c>
      <c r="E683" s="50">
        <v>1.06615142483553E-3</v>
      </c>
      <c r="F683" s="50">
        <v>3.7819812292514375E-3</v>
      </c>
      <c r="G683" s="50">
        <v>0.27925299926783997</v>
      </c>
      <c r="H683" s="50">
        <v>1.0561296014431362E-3</v>
      </c>
      <c r="I683" s="50">
        <v>0.27764615281535998</v>
      </c>
      <c r="J683" s="50">
        <v>1.0500525383215675E-3</v>
      </c>
      <c r="K683" s="58" t="s">
        <v>247</v>
      </c>
      <c r="L683" s="59" t="s">
        <v>243</v>
      </c>
      <c r="M683" s="59" t="s">
        <v>68</v>
      </c>
      <c r="N683" s="59" t="s">
        <v>244</v>
      </c>
      <c r="O683" s="59" t="s">
        <v>248</v>
      </c>
      <c r="P683" s="59" t="s">
        <v>246</v>
      </c>
      <c r="Q683" s="59" t="s">
        <v>56</v>
      </c>
      <c r="R683" s="52"/>
      <c r="S683" s="52" t="s">
        <v>2845</v>
      </c>
      <c r="T683" s="52"/>
      <c r="U683" s="52"/>
      <c r="V683" s="52"/>
      <c r="W683" s="52"/>
      <c r="X683" s="52"/>
    </row>
    <row r="684" spans="1:24" x14ac:dyDescent="0.3">
      <c r="A684" s="57">
        <v>24009</v>
      </c>
      <c r="B684" s="57" t="s">
        <v>16</v>
      </c>
      <c r="C684" s="50">
        <v>9.3584799999999996E-2</v>
      </c>
      <c r="D684" s="50">
        <v>9.35848023999062E-2</v>
      </c>
      <c r="E684" s="50">
        <v>4.55516392156407E-4</v>
      </c>
      <c r="F684" s="50">
        <v>4.8674184320002751E-3</v>
      </c>
      <c r="G684" s="50">
        <v>0.10240984926632</v>
      </c>
      <c r="H684" s="50">
        <v>4.9847158793725585E-4</v>
      </c>
      <c r="I684" s="50">
        <v>0.10770674908216001</v>
      </c>
      <c r="J684" s="50">
        <v>5.2425381573333431E-4</v>
      </c>
      <c r="K684" s="58" t="s">
        <v>263</v>
      </c>
      <c r="L684" s="59" t="s">
        <v>243</v>
      </c>
      <c r="M684" s="59" t="s">
        <v>68</v>
      </c>
      <c r="N684" s="59" t="s">
        <v>244</v>
      </c>
      <c r="O684" s="59" t="s">
        <v>264</v>
      </c>
      <c r="P684" s="59" t="s">
        <v>265</v>
      </c>
      <c r="Q684" s="59" t="s">
        <v>56</v>
      </c>
      <c r="R684" s="52"/>
      <c r="S684" s="52" t="s">
        <v>2846</v>
      </c>
      <c r="T684" s="52"/>
      <c r="U684" s="52"/>
      <c r="V684" s="52"/>
      <c r="W684" s="52"/>
      <c r="X684" s="52"/>
    </row>
    <row r="685" spans="1:24" x14ac:dyDescent="0.3">
      <c r="A685" s="57">
        <v>24017</v>
      </c>
      <c r="B685" s="57" t="s">
        <v>16</v>
      </c>
      <c r="C685" s="50">
        <v>0.30652256</v>
      </c>
      <c r="D685" s="50">
        <v>0.30652250879969201</v>
      </c>
      <c r="E685" s="50">
        <v>1.47722373856061E-3</v>
      </c>
      <c r="F685" s="50">
        <v>4.8192993863493206E-3</v>
      </c>
      <c r="G685" s="50">
        <v>0.33542758137984002</v>
      </c>
      <c r="H685" s="50">
        <v>1.6165259371084999E-3</v>
      </c>
      <c r="I685" s="50">
        <v>0.35277675537792003</v>
      </c>
      <c r="J685" s="50">
        <v>1.7001368007111143E-3</v>
      </c>
      <c r="K685" s="58" t="s">
        <v>263</v>
      </c>
      <c r="L685" s="59" t="s">
        <v>243</v>
      </c>
      <c r="M685" s="59" t="s">
        <v>68</v>
      </c>
      <c r="N685" s="59" t="s">
        <v>244</v>
      </c>
      <c r="O685" s="59" t="s">
        <v>264</v>
      </c>
      <c r="P685" s="59" t="s">
        <v>265</v>
      </c>
      <c r="Q685" s="59" t="s">
        <v>56</v>
      </c>
      <c r="R685" s="52"/>
      <c r="S685" s="52" t="s">
        <v>2847</v>
      </c>
      <c r="T685" s="52"/>
      <c r="U685" s="52"/>
      <c r="V685" s="52"/>
      <c r="W685" s="52"/>
      <c r="X685" s="52"/>
    </row>
    <row r="686" spans="1:24" x14ac:dyDescent="0.3">
      <c r="A686" s="57">
        <v>24021</v>
      </c>
      <c r="B686" s="57" t="s">
        <v>16</v>
      </c>
      <c r="C686" s="50">
        <v>2.5844824000000002</v>
      </c>
      <c r="D686" s="50">
        <v>2.5844826479974099</v>
      </c>
      <c r="E686" s="50">
        <v>1.2661277908484E-2</v>
      </c>
      <c r="F686" s="50">
        <v>4.8989603077020496E-3</v>
      </c>
      <c r="G686" s="50">
        <v>2.8281993617064001</v>
      </c>
      <c r="H686" s="50">
        <v>1.3855236415267926E-2</v>
      </c>
      <c r="I686" s="50">
        <v>2.9744810795832</v>
      </c>
      <c r="J686" s="50">
        <v>1.4571864744888838E-2</v>
      </c>
      <c r="K686" s="58" t="s">
        <v>263</v>
      </c>
      <c r="L686" s="59" t="s">
        <v>243</v>
      </c>
      <c r="M686" s="59" t="s">
        <v>68</v>
      </c>
      <c r="N686" s="59" t="s">
        <v>244</v>
      </c>
      <c r="O686" s="59" t="s">
        <v>264</v>
      </c>
      <c r="P686" s="59" t="s">
        <v>265</v>
      </c>
      <c r="Q686" s="59" t="s">
        <v>56</v>
      </c>
      <c r="R686" s="52"/>
      <c r="S686" s="52" t="s">
        <v>2848</v>
      </c>
      <c r="T686" s="52"/>
      <c r="U686" s="52"/>
      <c r="V686" s="52"/>
      <c r="W686" s="52"/>
      <c r="X686" s="52"/>
    </row>
    <row r="687" spans="1:24" x14ac:dyDescent="0.3">
      <c r="A687" s="57">
        <v>24031</v>
      </c>
      <c r="B687" s="57" t="s">
        <v>16</v>
      </c>
      <c r="C687" s="50">
        <v>0.23535320000000001</v>
      </c>
      <c r="D687" s="50">
        <v>0.23535319679976399</v>
      </c>
      <c r="E687" s="50">
        <v>1.1461631895413301E-3</v>
      </c>
      <c r="F687" s="50">
        <v>4.8699707721262591E-3</v>
      </c>
      <c r="G687" s="50">
        <v>0.25754700325823998</v>
      </c>
      <c r="H687" s="50">
        <v>1.2542463783163352E-3</v>
      </c>
      <c r="I687" s="50">
        <v>0.27086799419711999</v>
      </c>
      <c r="J687" s="50">
        <v>1.3191192148444394E-3</v>
      </c>
      <c r="K687" s="58" t="s">
        <v>263</v>
      </c>
      <c r="L687" s="59" t="s">
        <v>243</v>
      </c>
      <c r="M687" s="59" t="s">
        <v>68</v>
      </c>
      <c r="N687" s="59" t="s">
        <v>244</v>
      </c>
      <c r="O687" s="59" t="s">
        <v>264</v>
      </c>
      <c r="P687" s="59" t="s">
        <v>265</v>
      </c>
      <c r="Q687" s="59" t="s">
        <v>56</v>
      </c>
      <c r="R687" s="52"/>
      <c r="S687" s="52" t="s">
        <v>2849</v>
      </c>
      <c r="T687" s="52"/>
      <c r="U687" s="52"/>
      <c r="V687" s="52"/>
      <c r="W687" s="52"/>
      <c r="X687" s="52"/>
    </row>
    <row r="688" spans="1:24" x14ac:dyDescent="0.3">
      <c r="A688" s="57">
        <v>24033</v>
      </c>
      <c r="B688" s="57" t="s">
        <v>16</v>
      </c>
      <c r="C688" s="50">
        <v>0.22433016</v>
      </c>
      <c r="D688" s="50">
        <v>0.22433021199977499</v>
      </c>
      <c r="E688" s="50">
        <v>1.0833489673191699E-3</v>
      </c>
      <c r="F688" s="50">
        <v>4.8292602127093633E-3</v>
      </c>
      <c r="G688" s="50">
        <v>0.24548455099159999</v>
      </c>
      <c r="H688" s="50">
        <v>1.1855087749385567E-3</v>
      </c>
      <c r="I688" s="50">
        <v>0.25818164099079999</v>
      </c>
      <c r="J688" s="50">
        <v>1.2468263264888832E-3</v>
      </c>
      <c r="K688" s="58" t="s">
        <v>263</v>
      </c>
      <c r="L688" s="59" t="s">
        <v>243</v>
      </c>
      <c r="M688" s="59" t="s">
        <v>68</v>
      </c>
      <c r="N688" s="59" t="s">
        <v>244</v>
      </c>
      <c r="O688" s="59" t="s">
        <v>264</v>
      </c>
      <c r="P688" s="59" t="s">
        <v>265</v>
      </c>
      <c r="Q688" s="59" t="s">
        <v>56</v>
      </c>
      <c r="R688" s="52"/>
      <c r="S688" s="52" t="s">
        <v>2850</v>
      </c>
      <c r="T688" s="52"/>
      <c r="U688" s="52"/>
      <c r="V688" s="52"/>
      <c r="W688" s="52"/>
      <c r="X688" s="52"/>
    </row>
    <row r="689" spans="1:24" x14ac:dyDescent="0.3">
      <c r="A689" s="60">
        <v>24017</v>
      </c>
      <c r="B689" s="60" t="s">
        <v>14</v>
      </c>
      <c r="C689" s="61">
        <v>7.4200000000000002E-2</v>
      </c>
      <c r="D689" s="61" t="s">
        <v>2147</v>
      </c>
      <c r="E689" s="61" t="s">
        <v>2147</v>
      </c>
      <c r="F689" s="61" t="s">
        <v>2147</v>
      </c>
      <c r="G689" s="61">
        <v>9.0523999999999993E-2</v>
      </c>
      <c r="H689" s="61" t="s">
        <v>2148</v>
      </c>
      <c r="I689" s="61">
        <v>0.10163174</v>
      </c>
      <c r="J689" s="61" t="s">
        <v>2148</v>
      </c>
      <c r="K689" s="62" t="s">
        <v>2053</v>
      </c>
      <c r="L689" s="63" t="s">
        <v>50</v>
      </c>
      <c r="M689" s="63" t="s">
        <v>50</v>
      </c>
      <c r="N689" s="63" t="s">
        <v>2851</v>
      </c>
      <c r="O689" s="63" t="s">
        <v>2852</v>
      </c>
      <c r="P689" s="63" t="s">
        <v>2853</v>
      </c>
      <c r="Q689" s="63" t="s">
        <v>56</v>
      </c>
      <c r="R689" s="53"/>
      <c r="S689" s="53" t="s">
        <v>2854</v>
      </c>
      <c r="T689" s="53"/>
      <c r="U689" s="53"/>
      <c r="V689" s="53"/>
      <c r="W689" s="53"/>
      <c r="X689" s="53"/>
    </row>
    <row r="690" spans="1:24" x14ac:dyDescent="0.3">
      <c r="A690" s="57">
        <v>24017</v>
      </c>
      <c r="B690" s="57" t="s">
        <v>16</v>
      </c>
      <c r="C690" s="50">
        <v>7.9500000000000003E-4</v>
      </c>
      <c r="D690" s="50" t="s">
        <v>2147</v>
      </c>
      <c r="E690" s="50" t="s">
        <v>2147</v>
      </c>
      <c r="F690" s="50" t="s">
        <v>2147</v>
      </c>
      <c r="G690" s="50">
        <v>9.6989999999999999E-4</v>
      </c>
      <c r="H690" s="50" t="s">
        <v>2148</v>
      </c>
      <c r="I690" s="50">
        <v>1.0889114999998999E-3</v>
      </c>
      <c r="J690" s="50" t="s">
        <v>2148</v>
      </c>
      <c r="K690" s="58" t="s">
        <v>2053</v>
      </c>
      <c r="L690" s="59" t="s">
        <v>50</v>
      </c>
      <c r="M690" s="59" t="s">
        <v>50</v>
      </c>
      <c r="N690" s="59" t="s">
        <v>2851</v>
      </c>
      <c r="O690" s="59" t="s">
        <v>2852</v>
      </c>
      <c r="P690" s="59" t="s">
        <v>2853</v>
      </c>
      <c r="Q690" s="59" t="s">
        <v>56</v>
      </c>
      <c r="R690" s="52"/>
      <c r="S690" s="52" t="s">
        <v>2855</v>
      </c>
      <c r="T690" s="52"/>
      <c r="U690" s="52"/>
      <c r="V690" s="52"/>
      <c r="W690" s="52"/>
      <c r="X690" s="52"/>
    </row>
    <row r="691" spans="1:24" x14ac:dyDescent="0.3">
      <c r="A691" s="57">
        <v>24009</v>
      </c>
      <c r="B691" s="57" t="s">
        <v>16</v>
      </c>
      <c r="C691" s="50">
        <v>0.4281843568</v>
      </c>
      <c r="D691" s="50">
        <v>0.42818412999957001</v>
      </c>
      <c r="E691" s="50">
        <v>1.6229427810441201E-3</v>
      </c>
      <c r="F691" s="50">
        <v>3.7902917631387925E-3</v>
      </c>
      <c r="G691" s="50">
        <v>0.42818413</v>
      </c>
      <c r="H691" s="50">
        <v>1.6229427810457498E-3</v>
      </c>
      <c r="I691" s="50">
        <v>0.42818413</v>
      </c>
      <c r="J691" s="50">
        <v>1.6229427810457498E-3</v>
      </c>
      <c r="K691" s="58" t="s">
        <v>251</v>
      </c>
      <c r="L691" s="59" t="s">
        <v>243</v>
      </c>
      <c r="M691" s="59" t="s">
        <v>68</v>
      </c>
      <c r="N691" s="59" t="s">
        <v>244</v>
      </c>
      <c r="O691" s="59" t="s">
        <v>252</v>
      </c>
      <c r="P691" s="59" t="s">
        <v>246</v>
      </c>
      <c r="Q691" s="59" t="s">
        <v>56</v>
      </c>
      <c r="R691" s="52"/>
      <c r="S691" s="52" t="s">
        <v>2856</v>
      </c>
      <c r="T691" s="52"/>
      <c r="U691" s="52"/>
      <c r="V691" s="52"/>
      <c r="W691" s="52"/>
      <c r="X691" s="52"/>
    </row>
    <row r="692" spans="1:24" x14ac:dyDescent="0.3">
      <c r="A692" s="57">
        <v>24017</v>
      </c>
      <c r="B692" s="57" t="s">
        <v>16</v>
      </c>
      <c r="C692" s="50">
        <v>0.66476992000000001</v>
      </c>
      <c r="D692" s="50">
        <v>0.66477004259933303</v>
      </c>
      <c r="E692" s="50">
        <v>2.5127696928079401E-3</v>
      </c>
      <c r="F692" s="50">
        <v>3.7799081363274136E-3</v>
      </c>
      <c r="G692" s="50">
        <v>0.66477004260000006</v>
      </c>
      <c r="H692" s="50">
        <v>2.5127696928104615E-3</v>
      </c>
      <c r="I692" s="50">
        <v>0.66477004260000006</v>
      </c>
      <c r="J692" s="50">
        <v>2.5127696928104615E-3</v>
      </c>
      <c r="K692" s="58" t="s">
        <v>251</v>
      </c>
      <c r="L692" s="59" t="s">
        <v>243</v>
      </c>
      <c r="M692" s="59" t="s">
        <v>68</v>
      </c>
      <c r="N692" s="59" t="s">
        <v>244</v>
      </c>
      <c r="O692" s="59" t="s">
        <v>252</v>
      </c>
      <c r="P692" s="59" t="s">
        <v>246</v>
      </c>
      <c r="Q692" s="59" t="s">
        <v>56</v>
      </c>
      <c r="R692" s="52"/>
      <c r="S692" s="52" t="s">
        <v>2857</v>
      </c>
      <c r="T692" s="52"/>
      <c r="U692" s="52"/>
      <c r="V692" s="52"/>
      <c r="W692" s="52"/>
      <c r="X692" s="52"/>
    </row>
    <row r="693" spans="1:24" x14ac:dyDescent="0.3">
      <c r="A693" s="57">
        <v>24021</v>
      </c>
      <c r="B693" s="57" t="s">
        <v>16</v>
      </c>
      <c r="C693" s="50">
        <v>3.2318235334000001</v>
      </c>
      <c r="D693" s="50">
        <v>3.2318236747967601</v>
      </c>
      <c r="E693" s="50">
        <v>1.3239408958156699E-2</v>
      </c>
      <c r="F693" s="50">
        <v>4.0965752746363205E-3</v>
      </c>
      <c r="G693" s="50">
        <v>3.2318236748000002</v>
      </c>
      <c r="H693" s="50">
        <v>1.3239408958169973E-2</v>
      </c>
      <c r="I693" s="50">
        <v>3.2318236748000002</v>
      </c>
      <c r="J693" s="50">
        <v>1.3239408958169973E-2</v>
      </c>
      <c r="K693" s="58" t="s">
        <v>251</v>
      </c>
      <c r="L693" s="59" t="s">
        <v>243</v>
      </c>
      <c r="M693" s="59" t="s">
        <v>68</v>
      </c>
      <c r="N693" s="59" t="s">
        <v>244</v>
      </c>
      <c r="O693" s="59" t="s">
        <v>252</v>
      </c>
      <c r="P693" s="59" t="s">
        <v>246</v>
      </c>
      <c r="Q693" s="59" t="s">
        <v>56</v>
      </c>
      <c r="R693" s="52"/>
      <c r="S693" s="52" t="s">
        <v>2858</v>
      </c>
      <c r="T693" s="52"/>
      <c r="U693" s="52"/>
      <c r="V693" s="52"/>
      <c r="W693" s="52"/>
      <c r="X693" s="52"/>
    </row>
    <row r="694" spans="1:24" x14ac:dyDescent="0.3">
      <c r="A694" s="57">
        <v>24031</v>
      </c>
      <c r="B694" s="57" t="s">
        <v>16</v>
      </c>
      <c r="C694" s="50">
        <v>3.0284891140000001</v>
      </c>
      <c r="D694" s="50">
        <v>3.0284907505969598</v>
      </c>
      <c r="E694" s="50">
        <v>1.1511103524824999E-2</v>
      </c>
      <c r="F694" s="50">
        <v>3.800937322511549E-3</v>
      </c>
      <c r="G694" s="50">
        <v>3.0284907506000001</v>
      </c>
      <c r="H694" s="50">
        <v>1.1511103524836556E-2</v>
      </c>
      <c r="I694" s="50">
        <v>3.0284907506000001</v>
      </c>
      <c r="J694" s="50">
        <v>1.1511103524836556E-2</v>
      </c>
      <c r="K694" s="58" t="s">
        <v>251</v>
      </c>
      <c r="L694" s="59" t="s">
        <v>243</v>
      </c>
      <c r="M694" s="59" t="s">
        <v>68</v>
      </c>
      <c r="N694" s="59" t="s">
        <v>244</v>
      </c>
      <c r="O694" s="59" t="s">
        <v>252</v>
      </c>
      <c r="P694" s="59" t="s">
        <v>246</v>
      </c>
      <c r="Q694" s="59" t="s">
        <v>56</v>
      </c>
      <c r="R694" s="52"/>
      <c r="S694" s="52" t="s">
        <v>2859</v>
      </c>
      <c r="T694" s="52"/>
      <c r="U694" s="52"/>
      <c r="V694" s="52"/>
      <c r="W694" s="52"/>
      <c r="X694" s="52"/>
    </row>
    <row r="695" spans="1:24" x14ac:dyDescent="0.3">
      <c r="A695" s="57">
        <v>24033</v>
      </c>
      <c r="B695" s="57" t="s">
        <v>16</v>
      </c>
      <c r="C695" s="50">
        <v>0.83054850930000002</v>
      </c>
      <c r="D695" s="50">
        <v>0.83054876369917296</v>
      </c>
      <c r="E695" s="50">
        <v>3.14111983463738E-3</v>
      </c>
      <c r="F695" s="50">
        <v>3.7819812296717862E-3</v>
      </c>
      <c r="G695" s="50">
        <v>0.83054876369999997</v>
      </c>
      <c r="H695" s="50">
        <v>3.1411198346405077E-3</v>
      </c>
      <c r="I695" s="50">
        <v>0.83054876369999997</v>
      </c>
      <c r="J695" s="50">
        <v>3.1411198346405077E-3</v>
      </c>
      <c r="K695" s="58" t="s">
        <v>251</v>
      </c>
      <c r="L695" s="59" t="s">
        <v>243</v>
      </c>
      <c r="M695" s="59" t="s">
        <v>68</v>
      </c>
      <c r="N695" s="59" t="s">
        <v>244</v>
      </c>
      <c r="O695" s="59" t="s">
        <v>252</v>
      </c>
      <c r="P695" s="59" t="s">
        <v>246</v>
      </c>
      <c r="Q695" s="59" t="s">
        <v>56</v>
      </c>
      <c r="R695" s="52"/>
      <c r="S695" s="52" t="s">
        <v>2860</v>
      </c>
      <c r="T695" s="52"/>
      <c r="U695" s="52"/>
      <c r="V695" s="52"/>
      <c r="W695" s="52"/>
      <c r="X695" s="52"/>
    </row>
    <row r="696" spans="1:24" x14ac:dyDescent="0.3">
      <c r="A696" s="57">
        <v>24009</v>
      </c>
      <c r="B696" s="57" t="s">
        <v>16</v>
      </c>
      <c r="C696" s="50">
        <v>5.0794487999999999E-2</v>
      </c>
      <c r="D696" s="50">
        <v>5.0794461299949002E-2</v>
      </c>
      <c r="E696" s="50">
        <v>1.92525828104382E-4</v>
      </c>
      <c r="F696" s="50">
        <v>3.7902917597154493E-3</v>
      </c>
      <c r="G696" s="50">
        <v>5.0794461300000003E-2</v>
      </c>
      <c r="H696" s="50">
        <v>1.9252582810457529E-4</v>
      </c>
      <c r="I696" s="50">
        <v>5.0794461300000003E-2</v>
      </c>
      <c r="J696" s="50">
        <v>1.9252582810457529E-4</v>
      </c>
      <c r="K696" s="58" t="s">
        <v>261</v>
      </c>
      <c r="L696" s="59" t="s">
        <v>243</v>
      </c>
      <c r="M696" s="59" t="s">
        <v>68</v>
      </c>
      <c r="N696" s="59" t="s">
        <v>244</v>
      </c>
      <c r="O696" s="59" t="s">
        <v>262</v>
      </c>
      <c r="P696" s="59" t="s">
        <v>74</v>
      </c>
      <c r="Q696" s="59" t="s">
        <v>56</v>
      </c>
      <c r="R696" s="52"/>
      <c r="S696" s="52" t="s">
        <v>2861</v>
      </c>
      <c r="T696" s="52"/>
      <c r="U696" s="52"/>
      <c r="V696" s="52"/>
      <c r="W696" s="52"/>
      <c r="X696" s="52"/>
    </row>
    <row r="697" spans="1:24" x14ac:dyDescent="0.3">
      <c r="A697" s="57">
        <v>24017</v>
      </c>
      <c r="B697" s="57" t="s">
        <v>16</v>
      </c>
      <c r="C697" s="50">
        <v>8.6587488000000004E-2</v>
      </c>
      <c r="D697" s="50">
        <v>8.6587503899913307E-2</v>
      </c>
      <c r="E697" s="50">
        <v>3.2729281045718798E-4</v>
      </c>
      <c r="F697" s="50">
        <v>3.7799081358842091E-3</v>
      </c>
      <c r="G697" s="50">
        <v>8.6587503899999904E-2</v>
      </c>
      <c r="H697" s="50">
        <v>3.272928104575153E-4</v>
      </c>
      <c r="I697" s="50">
        <v>8.6587503899999904E-2</v>
      </c>
      <c r="J697" s="50">
        <v>3.272928104575153E-4</v>
      </c>
      <c r="K697" s="58" t="s">
        <v>261</v>
      </c>
      <c r="L697" s="59" t="s">
        <v>243</v>
      </c>
      <c r="M697" s="59" t="s">
        <v>68</v>
      </c>
      <c r="N697" s="59" t="s">
        <v>244</v>
      </c>
      <c r="O697" s="59" t="s">
        <v>262</v>
      </c>
      <c r="P697" s="59" t="s">
        <v>74</v>
      </c>
      <c r="Q697" s="59" t="s">
        <v>56</v>
      </c>
      <c r="R697" s="52"/>
      <c r="S697" s="52" t="s">
        <v>2862</v>
      </c>
      <c r="T697" s="52"/>
      <c r="U697" s="52"/>
      <c r="V697" s="52"/>
      <c r="W697" s="52"/>
      <c r="X697" s="52"/>
    </row>
    <row r="698" spans="1:24" x14ac:dyDescent="0.3">
      <c r="A698" s="57">
        <v>24021</v>
      </c>
      <c r="B698" s="57" t="s">
        <v>16</v>
      </c>
      <c r="C698" s="50">
        <v>0.82183519999999999</v>
      </c>
      <c r="D698" s="50">
        <v>0.82183523589917995</v>
      </c>
      <c r="E698" s="50">
        <v>3.3667099071861802E-3</v>
      </c>
      <c r="F698" s="50">
        <v>4.0965752746079595E-3</v>
      </c>
      <c r="G698" s="50">
        <v>0.82183523589999996</v>
      </c>
      <c r="H698" s="50">
        <v>3.3667099071895395E-3</v>
      </c>
      <c r="I698" s="50">
        <v>0.82183523589999996</v>
      </c>
      <c r="J698" s="50">
        <v>3.3667099071895395E-3</v>
      </c>
      <c r="K698" s="58" t="s">
        <v>261</v>
      </c>
      <c r="L698" s="59" t="s">
        <v>243</v>
      </c>
      <c r="M698" s="59" t="s">
        <v>68</v>
      </c>
      <c r="N698" s="59" t="s">
        <v>244</v>
      </c>
      <c r="O698" s="59" t="s">
        <v>262</v>
      </c>
      <c r="P698" s="59" t="s">
        <v>74</v>
      </c>
      <c r="Q698" s="59" t="s">
        <v>56</v>
      </c>
      <c r="R698" s="52"/>
      <c r="S698" s="52" t="s">
        <v>2863</v>
      </c>
      <c r="T698" s="52"/>
      <c r="U698" s="52"/>
      <c r="V698" s="52"/>
      <c r="W698" s="52"/>
      <c r="X698" s="52"/>
    </row>
    <row r="699" spans="1:24" x14ac:dyDescent="0.3">
      <c r="A699" s="57">
        <v>24031</v>
      </c>
      <c r="B699" s="57" t="s">
        <v>16</v>
      </c>
      <c r="C699" s="50">
        <v>0.21317891999999999</v>
      </c>
      <c r="D699" s="50">
        <v>0.213179035099786</v>
      </c>
      <c r="E699" s="50">
        <v>8.1028015097957999E-4</v>
      </c>
      <c r="F699" s="50">
        <v>3.8009373229421911E-3</v>
      </c>
      <c r="G699" s="50">
        <v>0.2131790351</v>
      </c>
      <c r="H699" s="50">
        <v>8.1028015098039336E-4</v>
      </c>
      <c r="I699" s="50">
        <v>0.2131790351</v>
      </c>
      <c r="J699" s="50">
        <v>8.1028015098039336E-4</v>
      </c>
      <c r="K699" s="58" t="s">
        <v>261</v>
      </c>
      <c r="L699" s="59" t="s">
        <v>243</v>
      </c>
      <c r="M699" s="59" t="s">
        <v>68</v>
      </c>
      <c r="N699" s="59" t="s">
        <v>244</v>
      </c>
      <c r="O699" s="59" t="s">
        <v>262</v>
      </c>
      <c r="P699" s="59" t="s">
        <v>74</v>
      </c>
      <c r="Q699" s="59" t="s">
        <v>56</v>
      </c>
      <c r="R699" s="52"/>
      <c r="S699" s="52" t="s">
        <v>2864</v>
      </c>
      <c r="T699" s="52"/>
      <c r="U699" s="52"/>
      <c r="V699" s="52"/>
      <c r="W699" s="52"/>
      <c r="X699" s="52"/>
    </row>
    <row r="700" spans="1:24" x14ac:dyDescent="0.3">
      <c r="A700" s="57">
        <v>24033</v>
      </c>
      <c r="B700" s="57" t="s">
        <v>16</v>
      </c>
      <c r="C700" s="50">
        <v>9.8636930499999997E-2</v>
      </c>
      <c r="D700" s="50">
        <v>9.8636960799901599E-2</v>
      </c>
      <c r="E700" s="50">
        <v>3.73043134640149E-4</v>
      </c>
      <c r="F700" s="50">
        <v>3.7819812331496851E-3</v>
      </c>
      <c r="G700" s="50">
        <v>9.8636960800000006E-2</v>
      </c>
      <c r="H700" s="50">
        <v>3.7304313464052116E-4</v>
      </c>
      <c r="I700" s="50">
        <v>9.8636960800000006E-2</v>
      </c>
      <c r="J700" s="50">
        <v>3.7304313464052116E-4</v>
      </c>
      <c r="K700" s="58" t="s">
        <v>261</v>
      </c>
      <c r="L700" s="59" t="s">
        <v>243</v>
      </c>
      <c r="M700" s="59" t="s">
        <v>68</v>
      </c>
      <c r="N700" s="59" t="s">
        <v>244</v>
      </c>
      <c r="O700" s="59" t="s">
        <v>262</v>
      </c>
      <c r="P700" s="59" t="s">
        <v>74</v>
      </c>
      <c r="Q700" s="59" t="s">
        <v>56</v>
      </c>
      <c r="R700" s="52"/>
      <c r="S700" s="52" t="s">
        <v>2865</v>
      </c>
      <c r="T700" s="52"/>
      <c r="U700" s="52"/>
      <c r="V700" s="52"/>
      <c r="W700" s="52"/>
      <c r="X700" s="52"/>
    </row>
    <row r="701" spans="1:24" x14ac:dyDescent="0.3">
      <c r="A701" s="57">
        <v>24009</v>
      </c>
      <c r="B701" s="57" t="s">
        <v>16</v>
      </c>
      <c r="C701" s="50">
        <v>0.15497704000000001</v>
      </c>
      <c r="D701" s="50">
        <v>0.15497695799984401</v>
      </c>
      <c r="E701" s="50">
        <v>5.8740788758111101E-4</v>
      </c>
      <c r="F701" s="50">
        <v>3.7902917644163738E-3</v>
      </c>
      <c r="G701" s="50">
        <v>0.154976958</v>
      </c>
      <c r="H701" s="50">
        <v>5.8740788758170222E-4</v>
      </c>
      <c r="I701" s="50">
        <v>0.154976958</v>
      </c>
      <c r="J701" s="50">
        <v>5.8740788758170222E-4</v>
      </c>
      <c r="K701" s="58" t="s">
        <v>249</v>
      </c>
      <c r="L701" s="59" t="s">
        <v>243</v>
      </c>
      <c r="M701" s="59" t="s">
        <v>68</v>
      </c>
      <c r="N701" s="59" t="s">
        <v>244</v>
      </c>
      <c r="O701" s="59" t="s">
        <v>250</v>
      </c>
      <c r="P701" s="59" t="s">
        <v>246</v>
      </c>
      <c r="Q701" s="59" t="s">
        <v>56</v>
      </c>
      <c r="R701" s="52"/>
      <c r="S701" s="52" t="s">
        <v>2866</v>
      </c>
      <c r="T701" s="52"/>
      <c r="U701" s="52"/>
      <c r="V701" s="52"/>
      <c r="W701" s="52"/>
      <c r="X701" s="52"/>
    </row>
    <row r="702" spans="1:24" x14ac:dyDescent="0.3">
      <c r="A702" s="57">
        <v>24017</v>
      </c>
      <c r="B702" s="57" t="s">
        <v>16</v>
      </c>
      <c r="C702" s="50">
        <v>0.21231855999999999</v>
      </c>
      <c r="D702" s="50">
        <v>0.21231859909978701</v>
      </c>
      <c r="E702" s="50">
        <v>8.0254480065279198E-4</v>
      </c>
      <c r="F702" s="50">
        <v>3.7799081383143745E-3</v>
      </c>
      <c r="G702" s="50">
        <v>0.21231859910000001</v>
      </c>
      <c r="H702" s="50">
        <v>8.02544800653597E-4</v>
      </c>
      <c r="I702" s="50">
        <v>0.21231859910000001</v>
      </c>
      <c r="J702" s="50">
        <v>8.02544800653597E-4</v>
      </c>
      <c r="K702" s="58" t="s">
        <v>249</v>
      </c>
      <c r="L702" s="59" t="s">
        <v>243</v>
      </c>
      <c r="M702" s="59" t="s">
        <v>68</v>
      </c>
      <c r="N702" s="59" t="s">
        <v>244</v>
      </c>
      <c r="O702" s="59" t="s">
        <v>250</v>
      </c>
      <c r="P702" s="59" t="s">
        <v>246</v>
      </c>
      <c r="Q702" s="59" t="s">
        <v>56</v>
      </c>
      <c r="R702" s="52"/>
      <c r="S702" s="52" t="s">
        <v>2867</v>
      </c>
      <c r="T702" s="52"/>
      <c r="U702" s="52"/>
      <c r="V702" s="52"/>
      <c r="W702" s="52"/>
      <c r="X702" s="52"/>
    </row>
    <row r="703" spans="1:24" x14ac:dyDescent="0.3">
      <c r="A703" s="57">
        <v>24021</v>
      </c>
      <c r="B703" s="57" t="s">
        <v>16</v>
      </c>
      <c r="C703" s="50">
        <v>0.98149184160000003</v>
      </c>
      <c r="D703" s="50">
        <v>0.98149188449901703</v>
      </c>
      <c r="E703" s="50">
        <v>4.02075538627048E-3</v>
      </c>
      <c r="F703" s="50">
        <v>4.0965752746114602E-3</v>
      </c>
      <c r="G703" s="50">
        <v>0.98149188450000002</v>
      </c>
      <c r="H703" s="50">
        <v>4.0207553862745072E-3</v>
      </c>
      <c r="I703" s="50">
        <v>0.98149188450000002</v>
      </c>
      <c r="J703" s="50">
        <v>4.0207553862745072E-3</v>
      </c>
      <c r="K703" s="58" t="s">
        <v>249</v>
      </c>
      <c r="L703" s="59" t="s">
        <v>243</v>
      </c>
      <c r="M703" s="59" t="s">
        <v>68</v>
      </c>
      <c r="N703" s="59" t="s">
        <v>244</v>
      </c>
      <c r="O703" s="59" t="s">
        <v>250</v>
      </c>
      <c r="P703" s="59" t="s">
        <v>246</v>
      </c>
      <c r="Q703" s="59" t="s">
        <v>56</v>
      </c>
      <c r="R703" s="52"/>
      <c r="S703" s="52" t="s">
        <v>2868</v>
      </c>
      <c r="T703" s="52"/>
      <c r="U703" s="52"/>
      <c r="V703" s="52"/>
      <c r="W703" s="52"/>
      <c r="X703" s="52"/>
    </row>
    <row r="704" spans="1:24" x14ac:dyDescent="0.3">
      <c r="A704" s="57">
        <v>24031</v>
      </c>
      <c r="B704" s="57" t="s">
        <v>16</v>
      </c>
      <c r="C704" s="50">
        <v>1.5079271999999999</v>
      </c>
      <c r="D704" s="50">
        <v>1.5079280148984799</v>
      </c>
      <c r="E704" s="50">
        <v>5.7315398712360901E-3</v>
      </c>
      <c r="F704" s="50">
        <v>3.8009373223442376E-3</v>
      </c>
      <c r="G704" s="50">
        <v>1.5079280149000001</v>
      </c>
      <c r="H704" s="50">
        <v>5.7315398712418676E-3</v>
      </c>
      <c r="I704" s="50">
        <v>1.5079280149000001</v>
      </c>
      <c r="J704" s="50">
        <v>5.7315398712418676E-3</v>
      </c>
      <c r="K704" s="58" t="s">
        <v>249</v>
      </c>
      <c r="L704" s="59" t="s">
        <v>243</v>
      </c>
      <c r="M704" s="59" t="s">
        <v>68</v>
      </c>
      <c r="N704" s="59" t="s">
        <v>244</v>
      </c>
      <c r="O704" s="59" t="s">
        <v>250</v>
      </c>
      <c r="P704" s="59" t="s">
        <v>246</v>
      </c>
      <c r="Q704" s="59" t="s">
        <v>56</v>
      </c>
      <c r="R704" s="52"/>
      <c r="S704" s="52" t="s">
        <v>2869</v>
      </c>
      <c r="T704" s="52"/>
      <c r="U704" s="52"/>
      <c r="V704" s="52"/>
      <c r="W704" s="52"/>
      <c r="X704" s="52"/>
    </row>
    <row r="705" spans="1:24" x14ac:dyDescent="0.3">
      <c r="A705" s="57">
        <v>24033</v>
      </c>
      <c r="B705" s="57" t="s">
        <v>16</v>
      </c>
      <c r="C705" s="50">
        <v>0.16892504</v>
      </c>
      <c r="D705" s="50">
        <v>0.16892509179983101</v>
      </c>
      <c r="E705" s="50">
        <v>6.3887152679674702E-4</v>
      </c>
      <c r="F705" s="50">
        <v>3.7819812319757826E-3</v>
      </c>
      <c r="G705" s="50">
        <v>0.16892509180000001</v>
      </c>
      <c r="H705" s="50">
        <v>6.3887152679738615E-4</v>
      </c>
      <c r="I705" s="50">
        <v>0.16892509180000001</v>
      </c>
      <c r="J705" s="50">
        <v>6.3887152679738615E-4</v>
      </c>
      <c r="K705" s="58" t="s">
        <v>249</v>
      </c>
      <c r="L705" s="59" t="s">
        <v>243</v>
      </c>
      <c r="M705" s="59" t="s">
        <v>68</v>
      </c>
      <c r="N705" s="59" t="s">
        <v>244</v>
      </c>
      <c r="O705" s="59" t="s">
        <v>250</v>
      </c>
      <c r="P705" s="59" t="s">
        <v>246</v>
      </c>
      <c r="Q705" s="59" t="s">
        <v>56</v>
      </c>
      <c r="R705" s="52"/>
      <c r="S705" s="52" t="s">
        <v>2870</v>
      </c>
      <c r="T705" s="52"/>
      <c r="U705" s="52"/>
      <c r="V705" s="52"/>
      <c r="W705" s="52"/>
      <c r="X705" s="52"/>
    </row>
    <row r="706" spans="1:24" ht="17.399999999999999" x14ac:dyDescent="0.35">
      <c r="A706" s="66">
        <v>24009</v>
      </c>
      <c r="B706" s="66" t="s">
        <v>16</v>
      </c>
      <c r="C706" s="67">
        <v>18.55</v>
      </c>
      <c r="D706" s="68"/>
      <c r="E706" s="69">
        <v>5.6920547945205485E-2</v>
      </c>
      <c r="F706" s="70">
        <f>E706/C706</f>
        <v>3.0684931506849318E-3</v>
      </c>
      <c r="G706" s="67">
        <v>18.55</v>
      </c>
      <c r="H706" s="69">
        <v>5.6920547945205485E-2</v>
      </c>
      <c r="I706" s="67">
        <v>18.55</v>
      </c>
      <c r="J706" s="69">
        <v>5.6920547945205485E-2</v>
      </c>
      <c r="K706" s="71">
        <v>2440000000</v>
      </c>
      <c r="L706" s="72" t="s">
        <v>1245</v>
      </c>
      <c r="M706" s="72" t="s">
        <v>101</v>
      </c>
      <c r="N706" s="72" t="s">
        <v>2871</v>
      </c>
      <c r="O706" s="72" t="s">
        <v>108</v>
      </c>
      <c r="P706" s="72" t="s">
        <v>2872</v>
      </c>
      <c r="Q706" s="73" t="s">
        <v>56</v>
      </c>
      <c r="R706" s="74"/>
      <c r="S706" s="74" t="s">
        <v>2873</v>
      </c>
      <c r="T706" s="54"/>
      <c r="U706" s="54"/>
      <c r="V706" s="54"/>
      <c r="W706" s="54"/>
      <c r="X706" s="54"/>
    </row>
    <row r="707" spans="1:24" ht="17.399999999999999" x14ac:dyDescent="0.35">
      <c r="A707" s="66">
        <v>24017</v>
      </c>
      <c r="B707" s="66" t="s">
        <v>16</v>
      </c>
      <c r="C707" s="67">
        <v>33.67</v>
      </c>
      <c r="D707" s="68"/>
      <c r="E707" s="69">
        <v>0.10331616438356166</v>
      </c>
      <c r="F707" s="70">
        <f t="shared" ref="F707:F770" si="0">E707/C707</f>
        <v>3.0684931506849318E-3</v>
      </c>
      <c r="G707" s="67">
        <v>33.67</v>
      </c>
      <c r="H707" s="69">
        <v>0.10331616438356166</v>
      </c>
      <c r="I707" s="67">
        <v>33.67</v>
      </c>
      <c r="J707" s="69">
        <v>0.10331616438356166</v>
      </c>
      <c r="K707" s="71">
        <v>2440000000</v>
      </c>
      <c r="L707" s="72" t="s">
        <v>1245</v>
      </c>
      <c r="M707" s="72" t="s">
        <v>101</v>
      </c>
      <c r="N707" s="72" t="s">
        <v>2871</v>
      </c>
      <c r="O707" s="72" t="s">
        <v>108</v>
      </c>
      <c r="P707" s="72" t="s">
        <v>2872</v>
      </c>
      <c r="Q707" s="73" t="s">
        <v>56</v>
      </c>
      <c r="R707" s="74"/>
      <c r="S707" s="74" t="s">
        <v>2874</v>
      </c>
      <c r="T707" s="54"/>
      <c r="U707" s="54"/>
      <c r="V707" s="54"/>
      <c r="W707" s="54"/>
      <c r="X707" s="54"/>
    </row>
    <row r="708" spans="1:24" ht="17.399999999999999" x14ac:dyDescent="0.35">
      <c r="A708" s="66">
        <v>24021</v>
      </c>
      <c r="B708" s="66" t="s">
        <v>16</v>
      </c>
      <c r="C708" s="67">
        <v>57.45</v>
      </c>
      <c r="D708" s="68"/>
      <c r="E708" s="69">
        <v>0.17628493150684935</v>
      </c>
      <c r="F708" s="70">
        <f t="shared" si="0"/>
        <v>3.0684931506849318E-3</v>
      </c>
      <c r="G708" s="67">
        <v>57.45</v>
      </c>
      <c r="H708" s="69">
        <v>0.17628493150684935</v>
      </c>
      <c r="I708" s="67">
        <v>57.45</v>
      </c>
      <c r="J708" s="69">
        <v>0.17628493150684935</v>
      </c>
      <c r="K708" s="71">
        <v>2440000000</v>
      </c>
      <c r="L708" s="72" t="s">
        <v>1245</v>
      </c>
      <c r="M708" s="72" t="s">
        <v>101</v>
      </c>
      <c r="N708" s="72" t="s">
        <v>2871</v>
      </c>
      <c r="O708" s="72" t="s">
        <v>108</v>
      </c>
      <c r="P708" s="72" t="s">
        <v>2872</v>
      </c>
      <c r="Q708" s="73" t="s">
        <v>56</v>
      </c>
      <c r="R708" s="74"/>
      <c r="S708" s="74" t="s">
        <v>2875</v>
      </c>
      <c r="T708" s="54"/>
      <c r="U708" s="54"/>
      <c r="V708" s="54"/>
      <c r="W708" s="54"/>
      <c r="X708" s="54"/>
    </row>
    <row r="709" spans="1:24" ht="17.399999999999999" x14ac:dyDescent="0.35">
      <c r="A709" s="66">
        <v>24031</v>
      </c>
      <c r="B709" s="66" t="s">
        <v>16</v>
      </c>
      <c r="C709" s="67">
        <v>207.25</v>
      </c>
      <c r="D709" s="68"/>
      <c r="E709" s="69">
        <v>0.6359452054794521</v>
      </c>
      <c r="F709" s="70">
        <f t="shared" si="0"/>
        <v>3.0684931506849318E-3</v>
      </c>
      <c r="G709" s="67">
        <v>207.25</v>
      </c>
      <c r="H709" s="69">
        <v>0.6359452054794521</v>
      </c>
      <c r="I709" s="67">
        <v>207.25</v>
      </c>
      <c r="J709" s="69">
        <v>0.6359452054794521</v>
      </c>
      <c r="K709" s="71">
        <v>2440000000</v>
      </c>
      <c r="L709" s="72" t="s">
        <v>1245</v>
      </c>
      <c r="M709" s="72" t="s">
        <v>101</v>
      </c>
      <c r="N709" s="72" t="s">
        <v>2871</v>
      </c>
      <c r="O709" s="72" t="s">
        <v>108</v>
      </c>
      <c r="P709" s="72" t="s">
        <v>2872</v>
      </c>
      <c r="Q709" s="73" t="s">
        <v>56</v>
      </c>
      <c r="R709" s="74"/>
      <c r="S709" s="74" t="s">
        <v>2876</v>
      </c>
      <c r="T709" s="54"/>
      <c r="U709" s="54"/>
      <c r="V709" s="54"/>
      <c r="W709" s="54"/>
      <c r="X709" s="54"/>
    </row>
    <row r="710" spans="1:24" ht="17.399999999999999" x14ac:dyDescent="0.35">
      <c r="A710" s="66">
        <v>24033</v>
      </c>
      <c r="B710" s="66" t="s">
        <v>16</v>
      </c>
      <c r="C710" s="67">
        <v>185.51</v>
      </c>
      <c r="D710" s="68"/>
      <c r="E710" s="69">
        <v>0.56923616438356173</v>
      </c>
      <c r="F710" s="70">
        <f t="shared" si="0"/>
        <v>3.0684931506849322E-3</v>
      </c>
      <c r="G710" s="67">
        <v>185.51</v>
      </c>
      <c r="H710" s="69">
        <v>0.56923616438356173</v>
      </c>
      <c r="I710" s="67">
        <v>185.51</v>
      </c>
      <c r="J710" s="69">
        <v>0.56923616438356173</v>
      </c>
      <c r="K710" s="71">
        <v>2440000000</v>
      </c>
      <c r="L710" s="72" t="s">
        <v>1245</v>
      </c>
      <c r="M710" s="72" t="s">
        <v>101</v>
      </c>
      <c r="N710" s="72" t="s">
        <v>2871</v>
      </c>
      <c r="O710" s="72" t="s">
        <v>108</v>
      </c>
      <c r="P710" s="72" t="s">
        <v>2872</v>
      </c>
      <c r="Q710" s="73" t="s">
        <v>56</v>
      </c>
      <c r="R710" s="74"/>
      <c r="S710" s="74" t="s">
        <v>2877</v>
      </c>
      <c r="T710" s="54"/>
      <c r="U710" s="54"/>
      <c r="V710" s="54"/>
      <c r="W710" s="54"/>
      <c r="X710" s="54"/>
    </row>
    <row r="711" spans="1:24" ht="17.399999999999999" x14ac:dyDescent="0.35">
      <c r="A711" s="66">
        <v>24009</v>
      </c>
      <c r="B711" s="66" t="s">
        <v>16</v>
      </c>
      <c r="C711" s="67">
        <v>5.6499999999999996E-4</v>
      </c>
      <c r="D711" s="68"/>
      <c r="E711" s="69">
        <v>1.8108974358974359E-6</v>
      </c>
      <c r="F711" s="70">
        <f t="shared" si="0"/>
        <v>3.2051282051282055E-3</v>
      </c>
      <c r="G711" s="67">
        <v>5.6499999999999996E-4</v>
      </c>
      <c r="H711" s="69">
        <v>1.8108974358974359E-6</v>
      </c>
      <c r="I711" s="67">
        <v>5.6499999999999996E-4</v>
      </c>
      <c r="J711" s="69">
        <v>1.8108974358974359E-6</v>
      </c>
      <c r="K711" s="71">
        <v>2102007000</v>
      </c>
      <c r="L711" s="72" t="s">
        <v>1246</v>
      </c>
      <c r="M711" s="72" t="s">
        <v>155</v>
      </c>
      <c r="N711" s="72" t="s">
        <v>36</v>
      </c>
      <c r="O711" s="72" t="s">
        <v>2878</v>
      </c>
      <c r="P711" s="72" t="s">
        <v>2879</v>
      </c>
      <c r="Q711" s="73" t="s">
        <v>56</v>
      </c>
      <c r="R711" s="74"/>
      <c r="S711" s="74" t="s">
        <v>2880</v>
      </c>
      <c r="T711" s="54"/>
      <c r="U711" s="54"/>
      <c r="V711" s="54"/>
      <c r="W711" s="54"/>
      <c r="X711" s="54"/>
    </row>
    <row r="712" spans="1:24" ht="17.399999999999999" x14ac:dyDescent="0.35">
      <c r="A712" s="66">
        <v>24017</v>
      </c>
      <c r="B712" s="66" t="s">
        <v>16</v>
      </c>
      <c r="C712" s="67">
        <v>8.3900000000000001E-4</v>
      </c>
      <c r="D712" s="68"/>
      <c r="E712" s="69">
        <v>2.689102564102564E-6</v>
      </c>
      <c r="F712" s="70">
        <f t="shared" si="0"/>
        <v>3.205128205128205E-3</v>
      </c>
      <c r="G712" s="67">
        <v>8.3900000000000001E-4</v>
      </c>
      <c r="H712" s="69">
        <v>2.689102564102564E-6</v>
      </c>
      <c r="I712" s="67">
        <v>8.3900000000000001E-4</v>
      </c>
      <c r="J712" s="69">
        <v>2.689102564102564E-6</v>
      </c>
      <c r="K712" s="71">
        <v>2102007000</v>
      </c>
      <c r="L712" s="72" t="s">
        <v>1246</v>
      </c>
      <c r="M712" s="72" t="s">
        <v>155</v>
      </c>
      <c r="N712" s="72" t="s">
        <v>36</v>
      </c>
      <c r="O712" s="72" t="s">
        <v>2878</v>
      </c>
      <c r="P712" s="72" t="s">
        <v>2879</v>
      </c>
      <c r="Q712" s="73" t="s">
        <v>56</v>
      </c>
      <c r="R712" s="74"/>
      <c r="S712" s="74" t="s">
        <v>2881</v>
      </c>
      <c r="T712" s="54"/>
      <c r="U712" s="54"/>
      <c r="V712" s="54"/>
      <c r="W712" s="54"/>
      <c r="X712" s="54"/>
    </row>
    <row r="713" spans="1:24" ht="17.399999999999999" x14ac:dyDescent="0.35">
      <c r="A713" s="66">
        <v>24031</v>
      </c>
      <c r="B713" s="66" t="s">
        <v>16</v>
      </c>
      <c r="C713" s="67">
        <v>7.0289999999999997E-3</v>
      </c>
      <c r="D713" s="68"/>
      <c r="E713" s="69">
        <v>2.2528846153846153E-5</v>
      </c>
      <c r="F713" s="70">
        <f t="shared" si="0"/>
        <v>3.205128205128205E-3</v>
      </c>
      <c r="G713" s="67">
        <v>7.0289999999999997E-3</v>
      </c>
      <c r="H713" s="69">
        <v>2.2528846153846153E-5</v>
      </c>
      <c r="I713" s="67">
        <v>7.0289999999999997E-3</v>
      </c>
      <c r="J713" s="69">
        <v>2.2528846153846153E-5</v>
      </c>
      <c r="K713" s="71">
        <v>2102007000</v>
      </c>
      <c r="L713" s="72" t="s">
        <v>1246</v>
      </c>
      <c r="M713" s="72" t="s">
        <v>155</v>
      </c>
      <c r="N713" s="72" t="s">
        <v>36</v>
      </c>
      <c r="O713" s="72" t="s">
        <v>2878</v>
      </c>
      <c r="P713" s="72" t="s">
        <v>2879</v>
      </c>
      <c r="Q713" s="73" t="s">
        <v>56</v>
      </c>
      <c r="R713" s="74"/>
      <c r="S713" s="74" t="s">
        <v>2882</v>
      </c>
      <c r="T713" s="54"/>
      <c r="U713" s="54"/>
      <c r="V713" s="54"/>
      <c r="W713" s="54"/>
      <c r="X713" s="54"/>
    </row>
    <row r="714" spans="1:24" ht="17.399999999999999" x14ac:dyDescent="0.35">
      <c r="A714" s="66">
        <v>24033</v>
      </c>
      <c r="B714" s="66" t="s">
        <v>16</v>
      </c>
      <c r="C714" s="67">
        <v>8.5760000000000003E-3</v>
      </c>
      <c r="D714" s="68"/>
      <c r="E714" s="69">
        <v>2.7487179487179489E-5</v>
      </c>
      <c r="F714" s="70">
        <f t="shared" si="0"/>
        <v>3.2051282051282055E-3</v>
      </c>
      <c r="G714" s="67">
        <v>8.5760000000000003E-3</v>
      </c>
      <c r="H714" s="69">
        <v>2.7487179487179489E-5</v>
      </c>
      <c r="I714" s="67">
        <v>8.5760000000000003E-3</v>
      </c>
      <c r="J714" s="69">
        <v>2.7487179487179489E-5</v>
      </c>
      <c r="K714" s="71">
        <v>2102007000</v>
      </c>
      <c r="L714" s="72" t="s">
        <v>1246</v>
      </c>
      <c r="M714" s="72" t="s">
        <v>155</v>
      </c>
      <c r="N714" s="72" t="s">
        <v>36</v>
      </c>
      <c r="O714" s="72" t="s">
        <v>2878</v>
      </c>
      <c r="P714" s="72" t="s">
        <v>2879</v>
      </c>
      <c r="Q714" s="73" t="s">
        <v>56</v>
      </c>
      <c r="R714" s="74"/>
      <c r="S714" s="74" t="s">
        <v>2883</v>
      </c>
      <c r="T714" s="54"/>
      <c r="U714" s="54"/>
      <c r="V714" s="54"/>
      <c r="W714" s="54"/>
      <c r="X714" s="54"/>
    </row>
    <row r="715" spans="1:24" ht="17.399999999999999" x14ac:dyDescent="0.35">
      <c r="A715" s="66">
        <v>24009</v>
      </c>
      <c r="B715" s="66" t="s">
        <v>14</v>
      </c>
      <c r="C715" s="67">
        <v>1.5469E-2</v>
      </c>
      <c r="D715" s="68"/>
      <c r="E715" s="69">
        <v>4.9580128205128205E-5</v>
      </c>
      <c r="F715" s="70">
        <f t="shared" si="0"/>
        <v>3.205128205128205E-3</v>
      </c>
      <c r="G715" s="67">
        <v>1.5469E-2</v>
      </c>
      <c r="H715" s="69">
        <v>4.9580128205128205E-5</v>
      </c>
      <c r="I715" s="67">
        <v>1.5469E-2</v>
      </c>
      <c r="J715" s="69">
        <v>4.9580128205128205E-5</v>
      </c>
      <c r="K715" s="71">
        <v>2102007000</v>
      </c>
      <c r="L715" s="72" t="s">
        <v>1246</v>
      </c>
      <c r="M715" s="72" t="s">
        <v>155</v>
      </c>
      <c r="N715" s="72" t="s">
        <v>36</v>
      </c>
      <c r="O715" s="72" t="s">
        <v>2878</v>
      </c>
      <c r="P715" s="72" t="s">
        <v>2879</v>
      </c>
      <c r="Q715" s="73" t="s">
        <v>56</v>
      </c>
      <c r="R715" s="74"/>
      <c r="S715" s="74" t="s">
        <v>2884</v>
      </c>
      <c r="T715" s="54"/>
      <c r="U715" s="54"/>
      <c r="V715" s="54"/>
      <c r="W715" s="54"/>
      <c r="X715" s="54"/>
    </row>
    <row r="716" spans="1:24" ht="17.399999999999999" x14ac:dyDescent="0.35">
      <c r="A716" s="66">
        <v>24017</v>
      </c>
      <c r="B716" s="66" t="s">
        <v>14</v>
      </c>
      <c r="C716" s="67">
        <v>2.2953999999999999E-2</v>
      </c>
      <c r="D716" s="68"/>
      <c r="E716" s="69">
        <v>7.3570512820512823E-5</v>
      </c>
      <c r="F716" s="70">
        <f t="shared" si="0"/>
        <v>3.2051282051282055E-3</v>
      </c>
      <c r="G716" s="67">
        <v>2.2953999999999999E-2</v>
      </c>
      <c r="H716" s="69">
        <v>7.3570512820512823E-5</v>
      </c>
      <c r="I716" s="67">
        <v>2.2953999999999999E-2</v>
      </c>
      <c r="J716" s="69">
        <v>7.3570512820512823E-5</v>
      </c>
      <c r="K716" s="71">
        <v>2102007000</v>
      </c>
      <c r="L716" s="72" t="s">
        <v>1246</v>
      </c>
      <c r="M716" s="72" t="s">
        <v>155</v>
      </c>
      <c r="N716" s="72" t="s">
        <v>36</v>
      </c>
      <c r="O716" s="72" t="s">
        <v>2878</v>
      </c>
      <c r="P716" s="72" t="s">
        <v>2879</v>
      </c>
      <c r="Q716" s="73" t="s">
        <v>56</v>
      </c>
      <c r="R716" s="74"/>
      <c r="S716" s="74" t="s">
        <v>2885</v>
      </c>
      <c r="T716" s="54"/>
      <c r="U716" s="54"/>
      <c r="V716" s="54"/>
      <c r="W716" s="54"/>
      <c r="X716" s="54"/>
    </row>
    <row r="717" spans="1:24" ht="17.399999999999999" x14ac:dyDescent="0.35">
      <c r="A717" s="66">
        <v>24031</v>
      </c>
      <c r="B717" s="66" t="s">
        <v>14</v>
      </c>
      <c r="C717" s="67">
        <v>0.19236500000000001</v>
      </c>
      <c r="D717" s="68"/>
      <c r="E717" s="69">
        <v>6.1655448717948724E-4</v>
      </c>
      <c r="F717" s="70">
        <f t="shared" si="0"/>
        <v>3.2051282051282055E-3</v>
      </c>
      <c r="G717" s="67">
        <v>0.19236500000000001</v>
      </c>
      <c r="H717" s="69">
        <v>6.1655448717948724E-4</v>
      </c>
      <c r="I717" s="67">
        <v>0.19236500000000001</v>
      </c>
      <c r="J717" s="69">
        <v>6.1655448717948724E-4</v>
      </c>
      <c r="K717" s="71">
        <v>2102007000</v>
      </c>
      <c r="L717" s="72" t="s">
        <v>1246</v>
      </c>
      <c r="M717" s="72" t="s">
        <v>155</v>
      </c>
      <c r="N717" s="72" t="s">
        <v>36</v>
      </c>
      <c r="O717" s="72" t="s">
        <v>2878</v>
      </c>
      <c r="P717" s="72" t="s">
        <v>2879</v>
      </c>
      <c r="Q717" s="73" t="s">
        <v>56</v>
      </c>
      <c r="R717" s="74"/>
      <c r="S717" s="74" t="s">
        <v>2886</v>
      </c>
      <c r="T717" s="54"/>
      <c r="U717" s="54"/>
      <c r="V717" s="54"/>
      <c r="W717" s="54"/>
      <c r="X717" s="54"/>
    </row>
    <row r="718" spans="1:24" ht="17.399999999999999" x14ac:dyDescent="0.35">
      <c r="A718" s="66">
        <v>24033</v>
      </c>
      <c r="B718" s="66" t="s">
        <v>14</v>
      </c>
      <c r="C718" s="67">
        <v>0.23468</v>
      </c>
      <c r="D718" s="68"/>
      <c r="E718" s="69">
        <v>7.5217948717948714E-4</v>
      </c>
      <c r="F718" s="70">
        <f t="shared" si="0"/>
        <v>3.205128205128205E-3</v>
      </c>
      <c r="G718" s="67">
        <v>0.23468</v>
      </c>
      <c r="H718" s="69">
        <v>7.5217948717948714E-4</v>
      </c>
      <c r="I718" s="67">
        <v>0.23468</v>
      </c>
      <c r="J718" s="69">
        <v>7.5217948717948714E-4</v>
      </c>
      <c r="K718" s="71">
        <v>2102007000</v>
      </c>
      <c r="L718" s="72" t="s">
        <v>1246</v>
      </c>
      <c r="M718" s="72" t="s">
        <v>155</v>
      </c>
      <c r="N718" s="72" t="s">
        <v>36</v>
      </c>
      <c r="O718" s="72" t="s">
        <v>2878</v>
      </c>
      <c r="P718" s="72" t="s">
        <v>2879</v>
      </c>
      <c r="Q718" s="73" t="s">
        <v>56</v>
      </c>
      <c r="R718" s="74"/>
      <c r="S718" s="74" t="s">
        <v>2887</v>
      </c>
      <c r="T718" s="54"/>
      <c r="U718" s="54"/>
      <c r="V718" s="54"/>
      <c r="W718" s="54"/>
      <c r="X718" s="54"/>
    </row>
    <row r="719" spans="1:24" ht="17.399999999999999" x14ac:dyDescent="0.35">
      <c r="A719" s="66">
        <v>24017</v>
      </c>
      <c r="B719" s="66" t="s">
        <v>16</v>
      </c>
      <c r="C719" s="67">
        <v>0.53824600199999995</v>
      </c>
      <c r="D719" s="68"/>
      <c r="E719" s="69">
        <v>1.7251474423076922E-3</v>
      </c>
      <c r="F719" s="70">
        <f t="shared" si="0"/>
        <v>3.2051282051282055E-3</v>
      </c>
      <c r="G719" s="67">
        <v>0.53824600199999995</v>
      </c>
      <c r="H719" s="69">
        <v>1.7251474423076922E-3</v>
      </c>
      <c r="I719" s="67">
        <v>0.53824600199999995</v>
      </c>
      <c r="J719" s="69">
        <v>1.7251474423076922E-3</v>
      </c>
      <c r="K719" s="71">
        <v>2102006000</v>
      </c>
      <c r="L719" s="72" t="s">
        <v>1247</v>
      </c>
      <c r="M719" s="72" t="s">
        <v>155</v>
      </c>
      <c r="N719" s="72" t="s">
        <v>36</v>
      </c>
      <c r="O719" s="72" t="s">
        <v>33</v>
      </c>
      <c r="P719" s="72" t="s">
        <v>2879</v>
      </c>
      <c r="Q719" s="73" t="s">
        <v>56</v>
      </c>
      <c r="R719" s="74"/>
      <c r="S719" s="74" t="s">
        <v>2888</v>
      </c>
      <c r="T719" s="54"/>
      <c r="U719" s="54"/>
      <c r="V719" s="54"/>
      <c r="W719" s="54"/>
      <c r="X719" s="54"/>
    </row>
    <row r="720" spans="1:24" ht="17.399999999999999" x14ac:dyDescent="0.35">
      <c r="A720" s="66">
        <v>24021</v>
      </c>
      <c r="B720" s="66" t="s">
        <v>16</v>
      </c>
      <c r="C720" s="67">
        <v>1.1602453770000001</v>
      </c>
      <c r="D720" s="68"/>
      <c r="E720" s="69">
        <v>3.7187351826923078E-3</v>
      </c>
      <c r="F720" s="70">
        <f t="shared" si="0"/>
        <v>3.205128205128205E-3</v>
      </c>
      <c r="G720" s="67">
        <v>1.1602453770000001</v>
      </c>
      <c r="H720" s="69">
        <v>3.7187351826923078E-3</v>
      </c>
      <c r="I720" s="67">
        <v>1.1602453770000001</v>
      </c>
      <c r="J720" s="69">
        <v>3.7187351826923078E-3</v>
      </c>
      <c r="K720" s="71">
        <v>2102006000</v>
      </c>
      <c r="L720" s="72" t="s">
        <v>1247</v>
      </c>
      <c r="M720" s="72" t="s">
        <v>155</v>
      </c>
      <c r="N720" s="72" t="s">
        <v>36</v>
      </c>
      <c r="O720" s="72" t="s">
        <v>33</v>
      </c>
      <c r="P720" s="72" t="s">
        <v>2879</v>
      </c>
      <c r="Q720" s="73" t="s">
        <v>56</v>
      </c>
      <c r="R720" s="74"/>
      <c r="S720" s="74" t="s">
        <v>2889</v>
      </c>
      <c r="T720" s="54"/>
      <c r="U720" s="54"/>
      <c r="V720" s="54"/>
      <c r="W720" s="54"/>
      <c r="X720" s="54"/>
    </row>
    <row r="721" spans="1:24" ht="17.399999999999999" x14ac:dyDescent="0.35">
      <c r="A721" s="66">
        <v>24031</v>
      </c>
      <c r="B721" s="66" t="s">
        <v>16</v>
      </c>
      <c r="C721" s="67">
        <v>4.0054135070000001</v>
      </c>
      <c r="D721" s="68"/>
      <c r="E721" s="69">
        <v>1.283786380448718E-2</v>
      </c>
      <c r="F721" s="70">
        <f t="shared" si="0"/>
        <v>3.205128205128205E-3</v>
      </c>
      <c r="G721" s="67">
        <v>4.0054135070000001</v>
      </c>
      <c r="H721" s="69">
        <v>1.283786380448718E-2</v>
      </c>
      <c r="I721" s="67">
        <v>4.0054135070000001</v>
      </c>
      <c r="J721" s="69">
        <v>1.283786380448718E-2</v>
      </c>
      <c r="K721" s="71">
        <v>2102006000</v>
      </c>
      <c r="L721" s="72" t="s">
        <v>1247</v>
      </c>
      <c r="M721" s="72" t="s">
        <v>155</v>
      </c>
      <c r="N721" s="72" t="s">
        <v>36</v>
      </c>
      <c r="O721" s="72" t="s">
        <v>33</v>
      </c>
      <c r="P721" s="72" t="s">
        <v>2879</v>
      </c>
      <c r="Q721" s="73" t="s">
        <v>56</v>
      </c>
      <c r="R721" s="74"/>
      <c r="S721" s="74" t="s">
        <v>2890</v>
      </c>
      <c r="T721" s="54"/>
      <c r="U721" s="54"/>
      <c r="V721" s="54"/>
      <c r="W721" s="54"/>
      <c r="X721" s="54"/>
    </row>
    <row r="722" spans="1:24" ht="17.399999999999999" x14ac:dyDescent="0.35">
      <c r="A722" s="66">
        <v>24033</v>
      </c>
      <c r="B722" s="66" t="s">
        <v>16</v>
      </c>
      <c r="C722" s="67">
        <v>4.4500215680000004</v>
      </c>
      <c r="D722" s="68"/>
      <c r="E722" s="69">
        <v>1.4262889641025641E-2</v>
      </c>
      <c r="F722" s="70">
        <f t="shared" si="0"/>
        <v>3.205128205128205E-3</v>
      </c>
      <c r="G722" s="67">
        <v>4.4500215680000004</v>
      </c>
      <c r="H722" s="69">
        <v>1.4262889641025641E-2</v>
      </c>
      <c r="I722" s="67">
        <v>4.4500215680000004</v>
      </c>
      <c r="J722" s="69">
        <v>1.4262889641025641E-2</v>
      </c>
      <c r="K722" s="71">
        <v>2102006000</v>
      </c>
      <c r="L722" s="72" t="s">
        <v>1247</v>
      </c>
      <c r="M722" s="72" t="s">
        <v>155</v>
      </c>
      <c r="N722" s="72" t="s">
        <v>36</v>
      </c>
      <c r="O722" s="72" t="s">
        <v>33</v>
      </c>
      <c r="P722" s="72" t="s">
        <v>2879</v>
      </c>
      <c r="Q722" s="73" t="s">
        <v>56</v>
      </c>
      <c r="R722" s="74"/>
      <c r="S722" s="74" t="s">
        <v>2891</v>
      </c>
      <c r="T722" s="54"/>
      <c r="U722" s="54"/>
      <c r="V722" s="54"/>
      <c r="W722" s="54"/>
      <c r="X722" s="54"/>
    </row>
    <row r="723" spans="1:24" ht="17.399999999999999" x14ac:dyDescent="0.35">
      <c r="A723" s="66">
        <v>24017</v>
      </c>
      <c r="B723" s="66" t="s">
        <v>14</v>
      </c>
      <c r="C723" s="67">
        <v>9.7862909400000007</v>
      </c>
      <c r="D723" s="68"/>
      <c r="E723" s="69">
        <v>3.1366317115384616E-2</v>
      </c>
      <c r="F723" s="70">
        <f t="shared" si="0"/>
        <v>3.205128205128205E-3</v>
      </c>
      <c r="G723" s="67">
        <v>9.7862909400000007</v>
      </c>
      <c r="H723" s="69">
        <v>3.1366317115384616E-2</v>
      </c>
      <c r="I723" s="67">
        <v>9.7862909400000007</v>
      </c>
      <c r="J723" s="69">
        <v>3.1366317115384616E-2</v>
      </c>
      <c r="K723" s="71">
        <v>2102006000</v>
      </c>
      <c r="L723" s="72" t="s">
        <v>1247</v>
      </c>
      <c r="M723" s="72" t="s">
        <v>155</v>
      </c>
      <c r="N723" s="72" t="s">
        <v>36</v>
      </c>
      <c r="O723" s="72" t="s">
        <v>33</v>
      </c>
      <c r="P723" s="72" t="s">
        <v>2879</v>
      </c>
      <c r="Q723" s="73" t="s">
        <v>56</v>
      </c>
      <c r="R723" s="74"/>
      <c r="S723" s="74" t="s">
        <v>2892</v>
      </c>
      <c r="T723" s="54"/>
      <c r="U723" s="54"/>
      <c r="V723" s="54"/>
      <c r="W723" s="54"/>
      <c r="X723" s="54"/>
    </row>
    <row r="724" spans="1:24" ht="17.399999999999999" x14ac:dyDescent="0.35">
      <c r="A724" s="66">
        <v>24021</v>
      </c>
      <c r="B724" s="66" t="s">
        <v>14</v>
      </c>
      <c r="C724" s="67">
        <v>21.095370500000001</v>
      </c>
      <c r="D724" s="68"/>
      <c r="E724" s="69">
        <v>6.7613366987179485E-2</v>
      </c>
      <c r="F724" s="70">
        <f t="shared" si="0"/>
        <v>3.205128205128205E-3</v>
      </c>
      <c r="G724" s="67">
        <v>21.095370500000001</v>
      </c>
      <c r="H724" s="69">
        <v>6.7613366987179485E-2</v>
      </c>
      <c r="I724" s="67">
        <v>21.095370500000001</v>
      </c>
      <c r="J724" s="69">
        <v>6.7613366987179485E-2</v>
      </c>
      <c r="K724" s="71">
        <v>2102006000</v>
      </c>
      <c r="L724" s="72" t="s">
        <v>1247</v>
      </c>
      <c r="M724" s="72" t="s">
        <v>155</v>
      </c>
      <c r="N724" s="72" t="s">
        <v>36</v>
      </c>
      <c r="O724" s="72" t="s">
        <v>33</v>
      </c>
      <c r="P724" s="72" t="s">
        <v>2879</v>
      </c>
      <c r="Q724" s="73" t="s">
        <v>56</v>
      </c>
      <c r="R724" s="74"/>
      <c r="S724" s="74" t="s">
        <v>2893</v>
      </c>
      <c r="T724" s="54"/>
      <c r="U724" s="54"/>
      <c r="V724" s="54"/>
      <c r="W724" s="54"/>
      <c r="X724" s="54"/>
    </row>
    <row r="725" spans="1:24" ht="17.399999999999999" x14ac:dyDescent="0.35">
      <c r="A725" s="66">
        <v>24031</v>
      </c>
      <c r="B725" s="66" t="s">
        <v>14</v>
      </c>
      <c r="C725" s="67">
        <v>72.825700130000001</v>
      </c>
      <c r="D725" s="68"/>
      <c r="E725" s="69">
        <v>0.23341570554487179</v>
      </c>
      <c r="F725" s="70">
        <f t="shared" si="0"/>
        <v>3.205128205128205E-3</v>
      </c>
      <c r="G725" s="67">
        <v>72.825700130000001</v>
      </c>
      <c r="H725" s="69">
        <v>0.23341570554487179</v>
      </c>
      <c r="I725" s="67">
        <v>72.825700130000001</v>
      </c>
      <c r="J725" s="69">
        <v>0.23341570554487179</v>
      </c>
      <c r="K725" s="71">
        <v>2102006000</v>
      </c>
      <c r="L725" s="72" t="s">
        <v>1247</v>
      </c>
      <c r="M725" s="72" t="s">
        <v>155</v>
      </c>
      <c r="N725" s="72" t="s">
        <v>36</v>
      </c>
      <c r="O725" s="72" t="s">
        <v>33</v>
      </c>
      <c r="P725" s="72" t="s">
        <v>2879</v>
      </c>
      <c r="Q725" s="73" t="s">
        <v>56</v>
      </c>
      <c r="R725" s="74"/>
      <c r="S725" s="74" t="s">
        <v>2894</v>
      </c>
      <c r="T725" s="54"/>
      <c r="U725" s="54"/>
      <c r="V725" s="54"/>
      <c r="W725" s="54"/>
      <c r="X725" s="54"/>
    </row>
    <row r="726" spans="1:24" ht="17.399999999999999" x14ac:dyDescent="0.35">
      <c r="A726" s="66">
        <v>24033</v>
      </c>
      <c r="B726" s="66" t="s">
        <v>14</v>
      </c>
      <c r="C726" s="67">
        <v>80.909483050000006</v>
      </c>
      <c r="D726" s="68"/>
      <c r="E726" s="69">
        <v>0.25932526618589746</v>
      </c>
      <c r="F726" s="70">
        <f t="shared" si="0"/>
        <v>3.205128205128205E-3</v>
      </c>
      <c r="G726" s="67">
        <v>80.909483050000006</v>
      </c>
      <c r="H726" s="69">
        <v>0.25932526618589746</v>
      </c>
      <c r="I726" s="67">
        <v>80.909483050000006</v>
      </c>
      <c r="J726" s="69">
        <v>0.25932526618589746</v>
      </c>
      <c r="K726" s="71">
        <v>2102006000</v>
      </c>
      <c r="L726" s="72" t="s">
        <v>1247</v>
      </c>
      <c r="M726" s="72" t="s">
        <v>155</v>
      </c>
      <c r="N726" s="72" t="s">
        <v>36</v>
      </c>
      <c r="O726" s="72" t="s">
        <v>33</v>
      </c>
      <c r="P726" s="72" t="s">
        <v>2879</v>
      </c>
      <c r="Q726" s="73" t="s">
        <v>56</v>
      </c>
      <c r="R726" s="74"/>
      <c r="S726" s="74" t="s">
        <v>2895</v>
      </c>
      <c r="T726" s="54"/>
      <c r="U726" s="54"/>
      <c r="V726" s="54"/>
      <c r="W726" s="54"/>
      <c r="X726" s="54"/>
    </row>
    <row r="727" spans="1:24" ht="17.399999999999999" x14ac:dyDescent="0.35">
      <c r="A727" s="66">
        <v>24009</v>
      </c>
      <c r="B727" s="66" t="s">
        <v>16</v>
      </c>
      <c r="C727" s="67">
        <v>9.1078288155214905E-4</v>
      </c>
      <c r="D727" s="68"/>
      <c r="E727" s="69">
        <v>2.9191759024107343E-6</v>
      </c>
      <c r="F727" s="70">
        <f t="shared" si="0"/>
        <v>3.2051282051282055E-3</v>
      </c>
      <c r="G727" s="67">
        <v>9.1078288155214905E-4</v>
      </c>
      <c r="H727" s="69">
        <v>2.9191759024107343E-6</v>
      </c>
      <c r="I727" s="67">
        <v>9.1078288155214905E-4</v>
      </c>
      <c r="J727" s="69">
        <v>2.9191759024107343E-6</v>
      </c>
      <c r="K727" s="71">
        <v>2103005000</v>
      </c>
      <c r="L727" s="72" t="s">
        <v>1248</v>
      </c>
      <c r="M727" s="72" t="s">
        <v>155</v>
      </c>
      <c r="N727" s="72" t="s">
        <v>2896</v>
      </c>
      <c r="O727" s="72" t="s">
        <v>2897</v>
      </c>
      <c r="P727" s="72"/>
      <c r="Q727" s="73" t="s">
        <v>56</v>
      </c>
      <c r="R727" s="74"/>
      <c r="S727" s="74" t="s">
        <v>2898</v>
      </c>
      <c r="T727" s="54"/>
      <c r="U727" s="54"/>
      <c r="V727" s="54"/>
      <c r="W727" s="54"/>
      <c r="X727" s="54"/>
    </row>
    <row r="728" spans="1:24" ht="17.399999999999999" x14ac:dyDescent="0.35">
      <c r="A728" s="66">
        <v>24017</v>
      </c>
      <c r="B728" s="66" t="s">
        <v>16</v>
      </c>
      <c r="C728" s="67">
        <v>1.7224947589326311E-3</v>
      </c>
      <c r="D728" s="68"/>
      <c r="E728" s="69">
        <v>5.520816535040484E-6</v>
      </c>
      <c r="F728" s="70">
        <f t="shared" si="0"/>
        <v>3.205128205128205E-3</v>
      </c>
      <c r="G728" s="67">
        <v>1.7224947589326311E-3</v>
      </c>
      <c r="H728" s="69">
        <v>5.520816535040484E-6</v>
      </c>
      <c r="I728" s="67">
        <v>1.7224947589326311E-3</v>
      </c>
      <c r="J728" s="69">
        <v>5.520816535040484E-6</v>
      </c>
      <c r="K728" s="71">
        <v>2103005000</v>
      </c>
      <c r="L728" s="72" t="s">
        <v>1248</v>
      </c>
      <c r="M728" s="72" t="s">
        <v>155</v>
      </c>
      <c r="N728" s="72" t="s">
        <v>2896</v>
      </c>
      <c r="O728" s="72" t="s">
        <v>2897</v>
      </c>
      <c r="P728" s="72"/>
      <c r="Q728" s="73" t="s">
        <v>56</v>
      </c>
      <c r="R728" s="74"/>
      <c r="S728" s="74" t="s">
        <v>2899</v>
      </c>
      <c r="T728" s="54"/>
      <c r="U728" s="54"/>
      <c r="V728" s="54"/>
      <c r="W728" s="54"/>
      <c r="X728" s="54"/>
    </row>
    <row r="729" spans="1:24" ht="17.399999999999999" x14ac:dyDescent="0.35">
      <c r="A729" s="66">
        <v>24021</v>
      </c>
      <c r="B729" s="66" t="s">
        <v>16</v>
      </c>
      <c r="C729" s="67">
        <v>4.4855895772975274E-3</v>
      </c>
      <c r="D729" s="68"/>
      <c r="E729" s="69">
        <v>1.4376889670825408E-5</v>
      </c>
      <c r="F729" s="70">
        <f t="shared" si="0"/>
        <v>3.205128205128205E-3</v>
      </c>
      <c r="G729" s="67">
        <v>4.4855895772975274E-3</v>
      </c>
      <c r="H729" s="69">
        <v>1.4376889670825408E-5</v>
      </c>
      <c r="I729" s="67">
        <v>4.4855895772975274E-3</v>
      </c>
      <c r="J729" s="69">
        <v>1.4376889670825408E-5</v>
      </c>
      <c r="K729" s="71">
        <v>2103005000</v>
      </c>
      <c r="L729" s="72" t="s">
        <v>1248</v>
      </c>
      <c r="M729" s="72" t="s">
        <v>155</v>
      </c>
      <c r="N729" s="72" t="s">
        <v>2896</v>
      </c>
      <c r="O729" s="72" t="s">
        <v>2897</v>
      </c>
      <c r="P729" s="72"/>
      <c r="Q729" s="73" t="s">
        <v>56</v>
      </c>
      <c r="R729" s="74"/>
      <c r="S729" s="74" t="s">
        <v>2900</v>
      </c>
      <c r="T729" s="54"/>
      <c r="U729" s="54"/>
      <c r="V729" s="54"/>
      <c r="W729" s="54"/>
      <c r="X729" s="54"/>
    </row>
    <row r="730" spans="1:24" ht="17.399999999999999" x14ac:dyDescent="0.35">
      <c r="A730" s="66">
        <v>24031</v>
      </c>
      <c r="B730" s="66" t="s">
        <v>16</v>
      </c>
      <c r="C730" s="67">
        <v>2.4277939357360119E-2</v>
      </c>
      <c r="D730" s="68"/>
      <c r="E730" s="69">
        <v>7.781390819666705E-5</v>
      </c>
      <c r="F730" s="70">
        <f t="shared" si="0"/>
        <v>3.205128205128205E-3</v>
      </c>
      <c r="G730" s="67">
        <v>2.4277939357360119E-2</v>
      </c>
      <c r="H730" s="69">
        <v>7.781390819666705E-5</v>
      </c>
      <c r="I730" s="67">
        <v>2.4277939357360119E-2</v>
      </c>
      <c r="J730" s="69">
        <v>7.781390819666705E-5</v>
      </c>
      <c r="K730" s="71">
        <v>2103005000</v>
      </c>
      <c r="L730" s="72" t="s">
        <v>1248</v>
      </c>
      <c r="M730" s="72" t="s">
        <v>155</v>
      </c>
      <c r="N730" s="72" t="s">
        <v>2896</v>
      </c>
      <c r="O730" s="72" t="s">
        <v>2897</v>
      </c>
      <c r="P730" s="72"/>
      <c r="Q730" s="73" t="s">
        <v>56</v>
      </c>
      <c r="R730" s="74"/>
      <c r="S730" s="74" t="s">
        <v>2901</v>
      </c>
      <c r="T730" s="54"/>
      <c r="U730" s="54"/>
      <c r="V730" s="54"/>
      <c r="W730" s="54"/>
      <c r="X730" s="54"/>
    </row>
    <row r="731" spans="1:24" ht="17.399999999999999" x14ac:dyDescent="0.35">
      <c r="A731" s="66">
        <v>24033</v>
      </c>
      <c r="B731" s="66" t="s">
        <v>16</v>
      </c>
      <c r="C731" s="67">
        <v>1.2915455593939647E-2</v>
      </c>
      <c r="D731" s="68"/>
      <c r="E731" s="69">
        <v>4.1395691006216818E-5</v>
      </c>
      <c r="F731" s="70">
        <f t="shared" si="0"/>
        <v>3.2051282051282055E-3</v>
      </c>
      <c r="G731" s="67">
        <v>1.2915455593939647E-2</v>
      </c>
      <c r="H731" s="69">
        <v>4.1395691006216818E-5</v>
      </c>
      <c r="I731" s="67">
        <v>1.2915455593939647E-2</v>
      </c>
      <c r="J731" s="69">
        <v>4.1395691006216818E-5</v>
      </c>
      <c r="K731" s="71">
        <v>2103005000</v>
      </c>
      <c r="L731" s="72" t="s">
        <v>1248</v>
      </c>
      <c r="M731" s="72" t="s">
        <v>155</v>
      </c>
      <c r="N731" s="72" t="s">
        <v>2896</v>
      </c>
      <c r="O731" s="72" t="s">
        <v>2897</v>
      </c>
      <c r="P731" s="72"/>
      <c r="Q731" s="73" t="s">
        <v>56</v>
      </c>
      <c r="R731" s="74"/>
      <c r="S731" s="74" t="s">
        <v>2902</v>
      </c>
      <c r="T731" s="54"/>
      <c r="U731" s="54"/>
      <c r="V731" s="54"/>
      <c r="W731" s="54"/>
      <c r="X731" s="54"/>
    </row>
    <row r="732" spans="1:24" ht="17.399999999999999" x14ac:dyDescent="0.35">
      <c r="A732" s="66">
        <v>24009</v>
      </c>
      <c r="B732" s="66" t="s">
        <v>14</v>
      </c>
      <c r="C732" s="67">
        <v>4.4330140252538237E-2</v>
      </c>
      <c r="D732" s="68"/>
      <c r="E732" s="69">
        <v>1.4208378286069949E-4</v>
      </c>
      <c r="F732" s="70">
        <f t="shared" si="0"/>
        <v>3.2051282051282055E-3</v>
      </c>
      <c r="G732" s="67">
        <v>4.4330140252538237E-2</v>
      </c>
      <c r="H732" s="69">
        <v>1.4208378286069949E-4</v>
      </c>
      <c r="I732" s="67">
        <v>4.4330140252538237E-2</v>
      </c>
      <c r="J732" s="69">
        <v>1.4208378286069949E-4</v>
      </c>
      <c r="K732" s="71">
        <v>2103005000</v>
      </c>
      <c r="L732" s="72" t="s">
        <v>1248</v>
      </c>
      <c r="M732" s="72" t="s">
        <v>155</v>
      </c>
      <c r="N732" s="72" t="s">
        <v>2896</v>
      </c>
      <c r="O732" s="72" t="s">
        <v>2897</v>
      </c>
      <c r="P732" s="72"/>
      <c r="Q732" s="73" t="s">
        <v>56</v>
      </c>
      <c r="R732" s="74"/>
      <c r="S732" s="74" t="s">
        <v>2903</v>
      </c>
      <c r="T732" s="54"/>
      <c r="U732" s="54"/>
      <c r="V732" s="54"/>
      <c r="W732" s="54"/>
      <c r="X732" s="54"/>
    </row>
    <row r="733" spans="1:24" ht="17.399999999999999" x14ac:dyDescent="0.35">
      <c r="A733" s="66">
        <v>24017</v>
      </c>
      <c r="B733" s="66" t="s">
        <v>14</v>
      </c>
      <c r="C733" s="67">
        <v>8.3838240479021886E-2</v>
      </c>
      <c r="D733" s="68"/>
      <c r="E733" s="69">
        <v>2.6871230922763427E-4</v>
      </c>
      <c r="F733" s="70">
        <f t="shared" si="0"/>
        <v>3.2051282051282055E-3</v>
      </c>
      <c r="G733" s="67">
        <v>8.3838240479021886E-2</v>
      </c>
      <c r="H733" s="69">
        <v>2.6871230922763427E-4</v>
      </c>
      <c r="I733" s="67">
        <v>8.3838240479021886E-2</v>
      </c>
      <c r="J733" s="69">
        <v>2.6871230922763427E-4</v>
      </c>
      <c r="K733" s="71">
        <v>2103005000</v>
      </c>
      <c r="L733" s="72" t="s">
        <v>1248</v>
      </c>
      <c r="M733" s="72" t="s">
        <v>155</v>
      </c>
      <c r="N733" s="72" t="s">
        <v>2896</v>
      </c>
      <c r="O733" s="72" t="s">
        <v>2897</v>
      </c>
      <c r="P733" s="72"/>
      <c r="Q733" s="73" t="s">
        <v>56</v>
      </c>
      <c r="R733" s="74"/>
      <c r="S733" s="74" t="s">
        <v>2904</v>
      </c>
      <c r="T733" s="54"/>
      <c r="U733" s="54"/>
      <c r="V733" s="54"/>
      <c r="W733" s="54"/>
      <c r="X733" s="54"/>
    </row>
    <row r="734" spans="1:24" ht="17.399999999999999" x14ac:dyDescent="0.35">
      <c r="A734" s="66">
        <v>24021</v>
      </c>
      <c r="B734" s="66" t="s">
        <v>14</v>
      </c>
      <c r="C734" s="67">
        <v>0.21832515641713629</v>
      </c>
      <c r="D734" s="68"/>
      <c r="E734" s="69">
        <v>6.9976011672159063E-4</v>
      </c>
      <c r="F734" s="70">
        <f t="shared" si="0"/>
        <v>3.205128205128205E-3</v>
      </c>
      <c r="G734" s="67">
        <v>0.21832515641713629</v>
      </c>
      <c r="H734" s="69">
        <v>6.9976011672159063E-4</v>
      </c>
      <c r="I734" s="67">
        <v>0.21832515641713629</v>
      </c>
      <c r="J734" s="69">
        <v>6.9976011672159063E-4</v>
      </c>
      <c r="K734" s="71">
        <v>2103005000</v>
      </c>
      <c r="L734" s="72" t="s">
        <v>1248</v>
      </c>
      <c r="M734" s="72" t="s">
        <v>155</v>
      </c>
      <c r="N734" s="72" t="s">
        <v>2896</v>
      </c>
      <c r="O734" s="72" t="s">
        <v>2897</v>
      </c>
      <c r="P734" s="72"/>
      <c r="Q734" s="73" t="s">
        <v>56</v>
      </c>
      <c r="R734" s="74"/>
      <c r="S734" s="74" t="s">
        <v>2905</v>
      </c>
      <c r="T734" s="54"/>
      <c r="U734" s="54"/>
      <c r="V734" s="54"/>
      <c r="W734" s="54"/>
      <c r="X734" s="54"/>
    </row>
    <row r="735" spans="1:24" ht="17.399999999999999" x14ac:dyDescent="0.35">
      <c r="A735" s="66">
        <v>24031</v>
      </c>
      <c r="B735" s="66" t="s">
        <v>14</v>
      </c>
      <c r="C735" s="67">
        <v>1.1816696147387671</v>
      </c>
      <c r="D735" s="68"/>
      <c r="E735" s="69">
        <v>3.7874026113422022E-3</v>
      </c>
      <c r="F735" s="70">
        <f t="shared" si="0"/>
        <v>3.205128205128205E-3</v>
      </c>
      <c r="G735" s="67">
        <v>1.1816696147387671</v>
      </c>
      <c r="H735" s="69">
        <v>3.7874026113422022E-3</v>
      </c>
      <c r="I735" s="67">
        <v>1.1816696147387671</v>
      </c>
      <c r="J735" s="69">
        <v>3.7874026113422022E-3</v>
      </c>
      <c r="K735" s="71">
        <v>2103005000</v>
      </c>
      <c r="L735" s="72" t="s">
        <v>1248</v>
      </c>
      <c r="M735" s="72" t="s">
        <v>155</v>
      </c>
      <c r="N735" s="72" t="s">
        <v>2896</v>
      </c>
      <c r="O735" s="72" t="s">
        <v>2897</v>
      </c>
      <c r="P735" s="72"/>
      <c r="Q735" s="73" t="s">
        <v>56</v>
      </c>
      <c r="R735" s="74"/>
      <c r="S735" s="74" t="s">
        <v>2906</v>
      </c>
      <c r="T735" s="54"/>
      <c r="U735" s="54"/>
      <c r="V735" s="54"/>
      <c r="W735" s="54"/>
      <c r="X735" s="54"/>
    </row>
    <row r="736" spans="1:24" ht="17.399999999999999" x14ac:dyDescent="0.35">
      <c r="A736" s="66">
        <v>24033</v>
      </c>
      <c r="B736" s="66" t="s">
        <v>14</v>
      </c>
      <c r="C736" s="67">
        <v>0.62862836961653157</v>
      </c>
      <c r="D736" s="68"/>
      <c r="E736" s="69">
        <v>2.0148345180017037E-3</v>
      </c>
      <c r="F736" s="70">
        <f t="shared" si="0"/>
        <v>3.205128205128205E-3</v>
      </c>
      <c r="G736" s="67">
        <v>0.62862836961653157</v>
      </c>
      <c r="H736" s="69">
        <v>2.0148345180017037E-3</v>
      </c>
      <c r="I736" s="67">
        <v>0.62862836961653157</v>
      </c>
      <c r="J736" s="69">
        <v>2.0148345180017037E-3</v>
      </c>
      <c r="K736" s="71">
        <v>2103005000</v>
      </c>
      <c r="L736" s="72" t="s">
        <v>1248</v>
      </c>
      <c r="M736" s="72" t="s">
        <v>155</v>
      </c>
      <c r="N736" s="72" t="s">
        <v>2896</v>
      </c>
      <c r="O736" s="72" t="s">
        <v>2897</v>
      </c>
      <c r="P736" s="72"/>
      <c r="Q736" s="73" t="s">
        <v>56</v>
      </c>
      <c r="R736" s="74"/>
      <c r="S736" s="74" t="s">
        <v>2907</v>
      </c>
      <c r="T736" s="54"/>
      <c r="U736" s="54"/>
      <c r="V736" s="54"/>
      <c r="W736" s="54"/>
      <c r="X736" s="54"/>
    </row>
    <row r="737" spans="1:24" ht="17.399999999999999" x14ac:dyDescent="0.35">
      <c r="A737" s="66">
        <v>24009</v>
      </c>
      <c r="B737" s="66" t="s">
        <v>16</v>
      </c>
      <c r="C737" s="67">
        <v>9.5304080664840402E-5</v>
      </c>
      <c r="D737" s="68"/>
      <c r="E737" s="69">
        <v>3.0546179700269361E-7</v>
      </c>
      <c r="F737" s="70">
        <f t="shared" si="0"/>
        <v>3.2051282051282055E-3</v>
      </c>
      <c r="G737" s="67">
        <v>9.5304080664840402E-5</v>
      </c>
      <c r="H737" s="69">
        <v>3.0546179700269361E-7</v>
      </c>
      <c r="I737" s="67">
        <v>9.5304080664840402E-5</v>
      </c>
      <c r="J737" s="69">
        <v>3.0546179700269361E-7</v>
      </c>
      <c r="K737" s="71">
        <v>2102005000</v>
      </c>
      <c r="L737" s="72" t="s">
        <v>1249</v>
      </c>
      <c r="M737" s="72" t="s">
        <v>36</v>
      </c>
      <c r="N737" s="72" t="s">
        <v>2897</v>
      </c>
      <c r="O737" s="72" t="s">
        <v>2908</v>
      </c>
      <c r="P737" s="72" t="s">
        <v>2909</v>
      </c>
      <c r="Q737" s="73" t="s">
        <v>56</v>
      </c>
      <c r="R737" s="74"/>
      <c r="S737" s="74" t="s">
        <v>2910</v>
      </c>
      <c r="T737" s="54"/>
      <c r="U737" s="54"/>
      <c r="V737" s="54"/>
      <c r="W737" s="54"/>
      <c r="X737" s="54"/>
    </row>
    <row r="738" spans="1:24" ht="17.399999999999999" x14ac:dyDescent="0.35">
      <c r="A738" s="66">
        <v>24017</v>
      </c>
      <c r="B738" s="66" t="s">
        <v>16</v>
      </c>
      <c r="C738" s="67">
        <v>1.414225345887337E-4</v>
      </c>
      <c r="D738" s="68"/>
      <c r="E738" s="69">
        <v>4.5327735445106953E-7</v>
      </c>
      <c r="F738" s="70">
        <f t="shared" si="0"/>
        <v>3.205128205128205E-3</v>
      </c>
      <c r="G738" s="67">
        <v>1.414225345887337E-4</v>
      </c>
      <c r="H738" s="69">
        <v>4.5327735445106953E-7</v>
      </c>
      <c r="I738" s="67">
        <v>1.414225345887337E-4</v>
      </c>
      <c r="J738" s="69">
        <v>4.5327735445106953E-7</v>
      </c>
      <c r="K738" s="71">
        <v>2102005000</v>
      </c>
      <c r="L738" s="72" t="s">
        <v>1249</v>
      </c>
      <c r="M738" s="72" t="s">
        <v>36</v>
      </c>
      <c r="N738" s="72" t="s">
        <v>2897</v>
      </c>
      <c r="O738" s="72" t="s">
        <v>2908</v>
      </c>
      <c r="P738" s="72" t="s">
        <v>2909</v>
      </c>
      <c r="Q738" s="73" t="s">
        <v>56</v>
      </c>
      <c r="R738" s="74"/>
      <c r="S738" s="74" t="s">
        <v>2911</v>
      </c>
      <c r="T738" s="54"/>
      <c r="U738" s="54"/>
      <c r="V738" s="54"/>
      <c r="W738" s="54"/>
      <c r="X738" s="54"/>
    </row>
    <row r="739" spans="1:24" ht="17.399999999999999" x14ac:dyDescent="0.35">
      <c r="A739" s="66">
        <v>24021</v>
      </c>
      <c r="B739" s="66" t="s">
        <v>16</v>
      </c>
      <c r="C739" s="67">
        <v>6.0999785170008528E-4</v>
      </c>
      <c r="D739" s="68"/>
      <c r="E739" s="69">
        <v>1.9551213195515553E-6</v>
      </c>
      <c r="F739" s="70">
        <f t="shared" si="0"/>
        <v>3.205128205128205E-3</v>
      </c>
      <c r="G739" s="67">
        <v>6.0999785170008528E-4</v>
      </c>
      <c r="H739" s="69">
        <v>1.9551213195515553E-6</v>
      </c>
      <c r="I739" s="67">
        <v>6.0999785170008528E-4</v>
      </c>
      <c r="J739" s="69">
        <v>1.9551213195515553E-6</v>
      </c>
      <c r="K739" s="71">
        <v>2102005000</v>
      </c>
      <c r="L739" s="72" t="s">
        <v>1249</v>
      </c>
      <c r="M739" s="72" t="s">
        <v>36</v>
      </c>
      <c r="N739" s="72" t="s">
        <v>2897</v>
      </c>
      <c r="O739" s="72" t="s">
        <v>2908</v>
      </c>
      <c r="P739" s="72" t="s">
        <v>2909</v>
      </c>
      <c r="Q739" s="73" t="s">
        <v>56</v>
      </c>
      <c r="R739" s="74"/>
      <c r="S739" s="74" t="s">
        <v>2912</v>
      </c>
      <c r="T739" s="54"/>
      <c r="U739" s="54"/>
      <c r="V739" s="54"/>
      <c r="W739" s="54"/>
      <c r="X739" s="54"/>
    </row>
    <row r="740" spans="1:24" ht="17.399999999999999" x14ac:dyDescent="0.35">
      <c r="A740" s="66">
        <v>24031</v>
      </c>
      <c r="B740" s="66" t="s">
        <v>16</v>
      </c>
      <c r="C740" s="67">
        <v>1.1851851396210782E-3</v>
      </c>
      <c r="D740" s="68"/>
      <c r="E740" s="69">
        <v>3.7986703192983277E-6</v>
      </c>
      <c r="F740" s="70">
        <f t="shared" si="0"/>
        <v>3.205128205128205E-3</v>
      </c>
      <c r="G740" s="67">
        <v>1.1851851396210782E-3</v>
      </c>
      <c r="H740" s="69">
        <v>3.7986703192983277E-6</v>
      </c>
      <c r="I740" s="67">
        <v>1.1851851396210782E-3</v>
      </c>
      <c r="J740" s="69">
        <v>3.7986703192983277E-6</v>
      </c>
      <c r="K740" s="71">
        <v>2102005000</v>
      </c>
      <c r="L740" s="72" t="s">
        <v>1249</v>
      </c>
      <c r="M740" s="72" t="s">
        <v>36</v>
      </c>
      <c r="N740" s="72" t="s">
        <v>2897</v>
      </c>
      <c r="O740" s="72" t="s">
        <v>2908</v>
      </c>
      <c r="P740" s="72" t="s">
        <v>2909</v>
      </c>
      <c r="Q740" s="73" t="s">
        <v>56</v>
      </c>
      <c r="R740" s="74"/>
      <c r="S740" s="74" t="s">
        <v>2913</v>
      </c>
      <c r="T740" s="54"/>
      <c r="U740" s="54"/>
      <c r="V740" s="54"/>
      <c r="W740" s="54"/>
      <c r="X740" s="54"/>
    </row>
    <row r="741" spans="1:24" ht="17.399999999999999" x14ac:dyDescent="0.35">
      <c r="A741" s="66">
        <v>24033</v>
      </c>
      <c r="B741" s="66" t="s">
        <v>16</v>
      </c>
      <c r="C741" s="67">
        <v>1.4458948290706514E-3</v>
      </c>
      <c r="D741" s="68"/>
      <c r="E741" s="69">
        <v>4.6342782983033696E-6</v>
      </c>
      <c r="F741" s="70">
        <f t="shared" si="0"/>
        <v>3.205128205128205E-3</v>
      </c>
      <c r="G741" s="67">
        <v>1.4458948290706514E-3</v>
      </c>
      <c r="H741" s="69">
        <v>4.6342782983033696E-6</v>
      </c>
      <c r="I741" s="67">
        <v>1.4458948290706514E-3</v>
      </c>
      <c r="J741" s="69">
        <v>4.6342782983033696E-6</v>
      </c>
      <c r="K741" s="71">
        <v>2102005000</v>
      </c>
      <c r="L741" s="72" t="s">
        <v>1249</v>
      </c>
      <c r="M741" s="72" t="s">
        <v>36</v>
      </c>
      <c r="N741" s="72" t="s">
        <v>2897</v>
      </c>
      <c r="O741" s="72" t="s">
        <v>2908</v>
      </c>
      <c r="P741" s="72" t="s">
        <v>2909</v>
      </c>
      <c r="Q741" s="73" t="s">
        <v>56</v>
      </c>
      <c r="R741" s="74"/>
      <c r="S741" s="74" t="s">
        <v>2914</v>
      </c>
      <c r="T741" s="54"/>
      <c r="U741" s="54"/>
      <c r="V741" s="54"/>
      <c r="W741" s="54"/>
      <c r="X741" s="54"/>
    </row>
    <row r="742" spans="1:24" ht="17.399999999999999" x14ac:dyDescent="0.35">
      <c r="A742" s="66">
        <v>24009</v>
      </c>
      <c r="B742" s="66" t="s">
        <v>14</v>
      </c>
      <c r="C742" s="67">
        <v>1.8720444416307935E-2</v>
      </c>
      <c r="D742" s="68"/>
      <c r="E742" s="69">
        <v>6.0001424411243383E-5</v>
      </c>
      <c r="F742" s="70">
        <f t="shared" si="0"/>
        <v>3.205128205128205E-3</v>
      </c>
      <c r="G742" s="67">
        <v>1.8720444416307935E-2</v>
      </c>
      <c r="H742" s="69">
        <v>6.0001424411243383E-5</v>
      </c>
      <c r="I742" s="67">
        <v>1.8720444416307935E-2</v>
      </c>
      <c r="J742" s="69">
        <v>6.0001424411243383E-5</v>
      </c>
      <c r="K742" s="71">
        <v>2102005000</v>
      </c>
      <c r="L742" s="72" t="s">
        <v>1249</v>
      </c>
      <c r="M742" s="72" t="s">
        <v>36</v>
      </c>
      <c r="N742" s="72" t="s">
        <v>2897</v>
      </c>
      <c r="O742" s="72" t="s">
        <v>2908</v>
      </c>
      <c r="P742" s="72" t="s">
        <v>2909</v>
      </c>
      <c r="Q742" s="73" t="s">
        <v>56</v>
      </c>
      <c r="R742" s="74"/>
      <c r="S742" s="74" t="s">
        <v>2915</v>
      </c>
      <c r="T742" s="54"/>
      <c r="U742" s="54"/>
      <c r="V742" s="54"/>
      <c r="W742" s="54"/>
      <c r="X742" s="54"/>
    </row>
    <row r="743" spans="1:24" ht="17.399999999999999" x14ac:dyDescent="0.35">
      <c r="A743" s="66">
        <v>24017</v>
      </c>
      <c r="B743" s="66" t="s">
        <v>14</v>
      </c>
      <c r="C743" s="67">
        <v>2.7779426437072683E-2</v>
      </c>
      <c r="D743" s="68"/>
      <c r="E743" s="69">
        <v>8.9036623195745774E-5</v>
      </c>
      <c r="F743" s="70">
        <f t="shared" si="0"/>
        <v>3.205128205128205E-3</v>
      </c>
      <c r="G743" s="67">
        <v>2.7779426437072683E-2</v>
      </c>
      <c r="H743" s="69">
        <v>8.9036623195745774E-5</v>
      </c>
      <c r="I743" s="67">
        <v>2.7779426437072683E-2</v>
      </c>
      <c r="J743" s="69">
        <v>8.9036623195745774E-5</v>
      </c>
      <c r="K743" s="71">
        <v>2102005000</v>
      </c>
      <c r="L743" s="72" t="s">
        <v>1249</v>
      </c>
      <c r="M743" s="72" t="s">
        <v>36</v>
      </c>
      <c r="N743" s="72" t="s">
        <v>2897</v>
      </c>
      <c r="O743" s="72" t="s">
        <v>2908</v>
      </c>
      <c r="P743" s="72" t="s">
        <v>2909</v>
      </c>
      <c r="Q743" s="73" t="s">
        <v>56</v>
      </c>
      <c r="R743" s="74"/>
      <c r="S743" s="74" t="s">
        <v>2916</v>
      </c>
      <c r="T743" s="54"/>
      <c r="U743" s="54"/>
      <c r="V743" s="54"/>
      <c r="W743" s="54"/>
      <c r="X743" s="54"/>
    </row>
    <row r="744" spans="1:24" ht="17.399999999999999" x14ac:dyDescent="0.35">
      <c r="A744" s="66">
        <v>24021</v>
      </c>
      <c r="B744" s="66" t="s">
        <v>14</v>
      </c>
      <c r="C744" s="67">
        <v>0.11982100658394529</v>
      </c>
      <c r="D744" s="68"/>
      <c r="E744" s="69">
        <v>3.8404168776905542E-4</v>
      </c>
      <c r="F744" s="70">
        <f t="shared" si="0"/>
        <v>3.205128205128205E-3</v>
      </c>
      <c r="G744" s="67">
        <v>0.11982100658394529</v>
      </c>
      <c r="H744" s="69">
        <v>3.8404168776905542E-4</v>
      </c>
      <c r="I744" s="67">
        <v>0.11982100658394529</v>
      </c>
      <c r="J744" s="69">
        <v>3.8404168776905542E-4</v>
      </c>
      <c r="K744" s="71">
        <v>2102005000</v>
      </c>
      <c r="L744" s="72" t="s">
        <v>1249</v>
      </c>
      <c r="M744" s="72" t="s">
        <v>36</v>
      </c>
      <c r="N744" s="72" t="s">
        <v>2897</v>
      </c>
      <c r="O744" s="72" t="s">
        <v>2908</v>
      </c>
      <c r="P744" s="72" t="s">
        <v>2909</v>
      </c>
      <c r="Q744" s="73" t="s">
        <v>56</v>
      </c>
      <c r="R744" s="74"/>
      <c r="S744" s="74" t="s">
        <v>2917</v>
      </c>
      <c r="T744" s="54"/>
      <c r="U744" s="54"/>
      <c r="V744" s="54"/>
      <c r="W744" s="54"/>
      <c r="X744" s="54"/>
    </row>
    <row r="745" spans="1:24" ht="17.399999999999999" x14ac:dyDescent="0.35">
      <c r="A745" s="66">
        <v>24031</v>
      </c>
      <c r="B745" s="66" t="s">
        <v>14</v>
      </c>
      <c r="C745" s="67">
        <v>0.23280422385414032</v>
      </c>
      <c r="D745" s="68"/>
      <c r="E745" s="69">
        <v>7.4616738414788565E-4</v>
      </c>
      <c r="F745" s="70">
        <f t="shared" si="0"/>
        <v>3.205128205128205E-3</v>
      </c>
      <c r="G745" s="67">
        <v>0.23280422385414032</v>
      </c>
      <c r="H745" s="69">
        <v>7.4616738414788565E-4</v>
      </c>
      <c r="I745" s="67">
        <v>0.23280422385414032</v>
      </c>
      <c r="J745" s="69">
        <v>7.4616738414788565E-4</v>
      </c>
      <c r="K745" s="71">
        <v>2102005000</v>
      </c>
      <c r="L745" s="72" t="s">
        <v>1249</v>
      </c>
      <c r="M745" s="72" t="s">
        <v>36</v>
      </c>
      <c r="N745" s="72" t="s">
        <v>2897</v>
      </c>
      <c r="O745" s="72" t="s">
        <v>2908</v>
      </c>
      <c r="P745" s="72" t="s">
        <v>2909</v>
      </c>
      <c r="Q745" s="73" t="s">
        <v>56</v>
      </c>
      <c r="R745" s="74"/>
      <c r="S745" s="74" t="s">
        <v>2918</v>
      </c>
      <c r="T745" s="54"/>
      <c r="U745" s="54"/>
      <c r="V745" s="54"/>
      <c r="W745" s="54"/>
      <c r="X745" s="54"/>
    </row>
    <row r="746" spans="1:24" ht="17.399999999999999" x14ac:dyDescent="0.35">
      <c r="A746" s="66">
        <v>24033</v>
      </c>
      <c r="B746" s="66" t="s">
        <v>14</v>
      </c>
      <c r="C746" s="67">
        <v>0.2840150557103065</v>
      </c>
      <c r="D746" s="68"/>
      <c r="E746" s="69">
        <v>9.1030466573816188E-4</v>
      </c>
      <c r="F746" s="70">
        <f t="shared" si="0"/>
        <v>3.2051282051282055E-3</v>
      </c>
      <c r="G746" s="67">
        <v>0.2840150557103065</v>
      </c>
      <c r="H746" s="69">
        <v>9.1030466573816188E-4</v>
      </c>
      <c r="I746" s="67">
        <v>0.2840150557103065</v>
      </c>
      <c r="J746" s="69">
        <v>9.1030466573816188E-4</v>
      </c>
      <c r="K746" s="71">
        <v>2102005000</v>
      </c>
      <c r="L746" s="72" t="s">
        <v>1249</v>
      </c>
      <c r="M746" s="72" t="s">
        <v>36</v>
      </c>
      <c r="N746" s="72" t="s">
        <v>2897</v>
      </c>
      <c r="O746" s="72" t="s">
        <v>2908</v>
      </c>
      <c r="P746" s="72" t="s">
        <v>2909</v>
      </c>
      <c r="Q746" s="73" t="s">
        <v>56</v>
      </c>
      <c r="R746" s="74"/>
      <c r="S746" s="74" t="s">
        <v>2919</v>
      </c>
      <c r="T746" s="54"/>
      <c r="U746" s="54"/>
      <c r="V746" s="54"/>
      <c r="W746" s="54"/>
      <c r="X746" s="54"/>
    </row>
    <row r="747" spans="1:24" ht="17.399999999999999" x14ac:dyDescent="0.35">
      <c r="A747" s="66">
        <v>24017</v>
      </c>
      <c r="B747" s="66" t="s">
        <v>16</v>
      </c>
      <c r="C747" s="67">
        <v>2.97</v>
      </c>
      <c r="D747" s="68"/>
      <c r="E747" s="69">
        <v>1.1423076923076925E-2</v>
      </c>
      <c r="F747" s="70">
        <f t="shared" si="0"/>
        <v>3.8461538461538464E-3</v>
      </c>
      <c r="G747" s="67">
        <v>2.97</v>
      </c>
      <c r="H747" s="69">
        <v>1.1423076923076925E-2</v>
      </c>
      <c r="I747" s="67">
        <v>2.97</v>
      </c>
      <c r="J747" s="69">
        <v>1.1423076923076925E-2</v>
      </c>
      <c r="K747" s="71">
        <v>2302050000</v>
      </c>
      <c r="L747" s="72" t="s">
        <v>1250</v>
      </c>
      <c r="M747" s="72" t="s">
        <v>37</v>
      </c>
      <c r="N747" s="72" t="s">
        <v>2920</v>
      </c>
      <c r="O747" s="72" t="s">
        <v>2921</v>
      </c>
      <c r="P747" s="72"/>
      <c r="Q747" s="73" t="s">
        <v>56</v>
      </c>
      <c r="R747" s="74"/>
      <c r="S747" s="74" t="s">
        <v>2922</v>
      </c>
      <c r="T747" s="54"/>
      <c r="U747" s="54"/>
      <c r="V747" s="54"/>
      <c r="W747" s="54"/>
      <c r="X747" s="54"/>
    </row>
    <row r="748" spans="1:24" ht="17.399999999999999" x14ac:dyDescent="0.35">
      <c r="A748" s="66">
        <v>24021</v>
      </c>
      <c r="B748" s="66" t="s">
        <v>16</v>
      </c>
      <c r="C748" s="67">
        <v>19.03</v>
      </c>
      <c r="D748" s="68"/>
      <c r="E748" s="69">
        <v>7.3192307692307695E-2</v>
      </c>
      <c r="F748" s="70">
        <f t="shared" si="0"/>
        <v>3.8461538461538459E-3</v>
      </c>
      <c r="G748" s="67">
        <v>19.03</v>
      </c>
      <c r="H748" s="69">
        <v>7.3192307692307695E-2</v>
      </c>
      <c r="I748" s="67">
        <v>19.03</v>
      </c>
      <c r="J748" s="69">
        <v>7.3192307692307695E-2</v>
      </c>
      <c r="K748" s="71">
        <v>2302050000</v>
      </c>
      <c r="L748" s="72" t="s">
        <v>1250</v>
      </c>
      <c r="M748" s="72" t="s">
        <v>37</v>
      </c>
      <c r="N748" s="72" t="s">
        <v>2920</v>
      </c>
      <c r="O748" s="72" t="s">
        <v>2921</v>
      </c>
      <c r="P748" s="72"/>
      <c r="Q748" s="73" t="s">
        <v>56</v>
      </c>
      <c r="R748" s="74"/>
      <c r="S748" s="74" t="s">
        <v>2923</v>
      </c>
      <c r="T748" s="54"/>
      <c r="U748" s="54"/>
      <c r="V748" s="54"/>
      <c r="W748" s="54"/>
      <c r="X748" s="54"/>
    </row>
    <row r="749" spans="1:24" ht="17.399999999999999" x14ac:dyDescent="0.35">
      <c r="A749" s="66">
        <v>24031</v>
      </c>
      <c r="B749" s="66" t="s">
        <v>16</v>
      </c>
      <c r="C749" s="67">
        <v>56.1</v>
      </c>
      <c r="D749" s="68"/>
      <c r="E749" s="69">
        <v>0.21576923076923077</v>
      </c>
      <c r="F749" s="70">
        <f t="shared" si="0"/>
        <v>3.8461538461538459E-3</v>
      </c>
      <c r="G749" s="67">
        <v>56.1</v>
      </c>
      <c r="H749" s="69">
        <v>0.21576923076923077</v>
      </c>
      <c r="I749" s="67">
        <v>56.1</v>
      </c>
      <c r="J749" s="69">
        <v>0.21576923076923077</v>
      </c>
      <c r="K749" s="71">
        <v>2302050000</v>
      </c>
      <c r="L749" s="72" t="s">
        <v>1250</v>
      </c>
      <c r="M749" s="72" t="s">
        <v>37</v>
      </c>
      <c r="N749" s="72" t="s">
        <v>2920</v>
      </c>
      <c r="O749" s="72" t="s">
        <v>2921</v>
      </c>
      <c r="P749" s="72"/>
      <c r="Q749" s="73" t="s">
        <v>56</v>
      </c>
      <c r="R749" s="74"/>
      <c r="S749" s="74" t="s">
        <v>2924</v>
      </c>
      <c r="T749" s="54"/>
      <c r="U749" s="54"/>
      <c r="V749" s="54"/>
      <c r="W749" s="54"/>
      <c r="X749" s="54"/>
    </row>
    <row r="750" spans="1:24" ht="17.399999999999999" x14ac:dyDescent="0.35">
      <c r="A750" s="66">
        <v>24033</v>
      </c>
      <c r="B750" s="66" t="s">
        <v>16</v>
      </c>
      <c r="C750" s="67">
        <v>77.88</v>
      </c>
      <c r="D750" s="68"/>
      <c r="E750" s="69">
        <v>0.29953846153846153</v>
      </c>
      <c r="F750" s="70">
        <f t="shared" si="0"/>
        <v>3.8461538461538464E-3</v>
      </c>
      <c r="G750" s="67">
        <v>77.88</v>
      </c>
      <c r="H750" s="69">
        <v>0.29953846153846153</v>
      </c>
      <c r="I750" s="67">
        <v>77.88</v>
      </c>
      <c r="J750" s="69">
        <v>0.29953846153846153</v>
      </c>
      <c r="K750" s="71">
        <v>2302050000</v>
      </c>
      <c r="L750" s="72" t="s">
        <v>1250</v>
      </c>
      <c r="M750" s="72" t="s">
        <v>37</v>
      </c>
      <c r="N750" s="72" t="s">
        <v>2920</v>
      </c>
      <c r="O750" s="72" t="s">
        <v>2921</v>
      </c>
      <c r="P750" s="72"/>
      <c r="Q750" s="73" t="s">
        <v>56</v>
      </c>
      <c r="R750" s="74"/>
      <c r="S750" s="74" t="s">
        <v>2925</v>
      </c>
      <c r="T750" s="54"/>
      <c r="U750" s="54"/>
      <c r="V750" s="54"/>
      <c r="W750" s="54"/>
      <c r="X750" s="54"/>
    </row>
    <row r="751" spans="1:24" ht="17.399999999999999" x14ac:dyDescent="0.35">
      <c r="A751" s="66">
        <v>24009</v>
      </c>
      <c r="B751" s="66" t="s">
        <v>16</v>
      </c>
      <c r="C751" s="67">
        <v>3.5272421000000005E-2</v>
      </c>
      <c r="D751" s="68"/>
      <c r="E751" s="69">
        <v>1.356631576923077E-4</v>
      </c>
      <c r="F751" s="70">
        <f t="shared" si="0"/>
        <v>3.8461538461538459E-3</v>
      </c>
      <c r="G751" s="67">
        <v>3.5272421000000005E-2</v>
      </c>
      <c r="H751" s="69">
        <v>1.356631576923077E-4</v>
      </c>
      <c r="I751" s="67">
        <v>3.5272421000000005E-2</v>
      </c>
      <c r="J751" s="69">
        <v>1.356631576923077E-4</v>
      </c>
      <c r="K751" s="71">
        <v>2302070001</v>
      </c>
      <c r="L751" s="72" t="s">
        <v>1251</v>
      </c>
      <c r="M751" s="72" t="s">
        <v>37</v>
      </c>
      <c r="N751" s="72" t="s">
        <v>2920</v>
      </c>
      <c r="O751" s="72" t="s">
        <v>2926</v>
      </c>
      <c r="P751" s="72" t="s">
        <v>2927</v>
      </c>
      <c r="Q751" s="73" t="s">
        <v>56</v>
      </c>
      <c r="R751" s="74"/>
      <c r="S751" s="74" t="s">
        <v>2928</v>
      </c>
      <c r="T751" s="54"/>
      <c r="U751" s="54"/>
      <c r="V751" s="54"/>
      <c r="W751" s="54"/>
      <c r="X751" s="54"/>
    </row>
    <row r="752" spans="1:24" ht="17.399999999999999" x14ac:dyDescent="0.35">
      <c r="A752" s="66">
        <v>24017</v>
      </c>
      <c r="B752" s="66" t="s">
        <v>16</v>
      </c>
      <c r="C752" s="67">
        <v>0</v>
      </c>
      <c r="D752" s="68"/>
      <c r="E752" s="69">
        <v>0</v>
      </c>
      <c r="F752" s="70" t="e">
        <f t="shared" si="0"/>
        <v>#DIV/0!</v>
      </c>
      <c r="G752" s="67">
        <v>0</v>
      </c>
      <c r="H752" s="69">
        <v>0</v>
      </c>
      <c r="I752" s="67">
        <v>0</v>
      </c>
      <c r="J752" s="69">
        <v>0</v>
      </c>
      <c r="K752" s="71">
        <v>2302070001</v>
      </c>
      <c r="L752" s="72" t="s">
        <v>1251</v>
      </c>
      <c r="M752" s="72" t="s">
        <v>37</v>
      </c>
      <c r="N752" s="72" t="s">
        <v>2920</v>
      </c>
      <c r="O752" s="72" t="s">
        <v>2926</v>
      </c>
      <c r="P752" s="72" t="s">
        <v>2927</v>
      </c>
      <c r="Q752" s="73" t="s">
        <v>56</v>
      </c>
      <c r="R752" s="74"/>
      <c r="S752" s="74" t="s">
        <v>2929</v>
      </c>
      <c r="T752" s="54"/>
      <c r="U752" s="54"/>
      <c r="V752" s="54"/>
      <c r="W752" s="54"/>
      <c r="X752" s="54"/>
    </row>
    <row r="753" spans="1:24" ht="17.399999999999999" x14ac:dyDescent="0.35">
      <c r="A753" s="66">
        <v>24021</v>
      </c>
      <c r="B753" s="66" t="s">
        <v>16</v>
      </c>
      <c r="C753" s="67">
        <v>2.0059859599999998</v>
      </c>
      <c r="D753" s="68"/>
      <c r="E753" s="69">
        <v>7.7153306153846151E-3</v>
      </c>
      <c r="F753" s="70">
        <f t="shared" si="0"/>
        <v>3.8461538461538464E-3</v>
      </c>
      <c r="G753" s="67">
        <v>2.0059859599999998</v>
      </c>
      <c r="H753" s="69">
        <v>7.7153306153846151E-3</v>
      </c>
      <c r="I753" s="67">
        <v>2.0059859599999998</v>
      </c>
      <c r="J753" s="69">
        <v>7.7153306153846151E-3</v>
      </c>
      <c r="K753" s="71">
        <v>2302070001</v>
      </c>
      <c r="L753" s="72" t="s">
        <v>1251</v>
      </c>
      <c r="M753" s="72" t="s">
        <v>37</v>
      </c>
      <c r="N753" s="72" t="s">
        <v>2920</v>
      </c>
      <c r="O753" s="72" t="s">
        <v>2926</v>
      </c>
      <c r="P753" s="72" t="s">
        <v>2927</v>
      </c>
      <c r="Q753" s="73" t="s">
        <v>56</v>
      </c>
      <c r="R753" s="74"/>
      <c r="S753" s="74" t="s">
        <v>2930</v>
      </c>
      <c r="T753" s="54"/>
      <c r="U753" s="54"/>
      <c r="V753" s="54"/>
      <c r="W753" s="54"/>
      <c r="X753" s="54"/>
    </row>
    <row r="754" spans="1:24" ht="17.399999999999999" x14ac:dyDescent="0.35">
      <c r="A754" s="66">
        <v>24031</v>
      </c>
      <c r="B754" s="66" t="s">
        <v>16</v>
      </c>
      <c r="C754" s="67">
        <v>0.50253199500000012</v>
      </c>
      <c r="D754" s="68"/>
      <c r="E754" s="69">
        <v>1.9328153653846158E-3</v>
      </c>
      <c r="F754" s="70">
        <f t="shared" si="0"/>
        <v>3.8461538461538464E-3</v>
      </c>
      <c r="G754" s="67">
        <v>0.50253199500000012</v>
      </c>
      <c r="H754" s="69">
        <v>1.9328153653846158E-3</v>
      </c>
      <c r="I754" s="67">
        <v>0.50253199500000012</v>
      </c>
      <c r="J754" s="69">
        <v>1.9328153653846158E-3</v>
      </c>
      <c r="K754" s="71">
        <v>2302070001</v>
      </c>
      <c r="L754" s="72" t="s">
        <v>1251</v>
      </c>
      <c r="M754" s="72" t="s">
        <v>37</v>
      </c>
      <c r="N754" s="72" t="s">
        <v>2920</v>
      </c>
      <c r="O754" s="72" t="s">
        <v>2926</v>
      </c>
      <c r="P754" s="72" t="s">
        <v>2927</v>
      </c>
      <c r="Q754" s="73" t="s">
        <v>56</v>
      </c>
      <c r="R754" s="74"/>
      <c r="S754" s="74" t="s">
        <v>2931</v>
      </c>
      <c r="T754" s="54"/>
      <c r="U754" s="54"/>
      <c r="V754" s="54"/>
      <c r="W754" s="54"/>
      <c r="X754" s="54"/>
    </row>
    <row r="755" spans="1:24" ht="17.399999999999999" x14ac:dyDescent="0.35">
      <c r="A755" s="66">
        <v>24033</v>
      </c>
      <c r="B755" s="66" t="s">
        <v>16</v>
      </c>
      <c r="C755" s="67">
        <v>0.15808898799999996</v>
      </c>
      <c r="D755" s="68"/>
      <c r="E755" s="69">
        <v>6.080345692307691E-4</v>
      </c>
      <c r="F755" s="70">
        <f t="shared" si="0"/>
        <v>3.8461538461538464E-3</v>
      </c>
      <c r="G755" s="67">
        <v>0.15808898799999996</v>
      </c>
      <c r="H755" s="69">
        <v>6.080345692307691E-4</v>
      </c>
      <c r="I755" s="67">
        <v>0.15808898799999996</v>
      </c>
      <c r="J755" s="69">
        <v>6.080345692307691E-4</v>
      </c>
      <c r="K755" s="71">
        <v>2302070001</v>
      </c>
      <c r="L755" s="72" t="s">
        <v>1251</v>
      </c>
      <c r="M755" s="72" t="s">
        <v>37</v>
      </c>
      <c r="N755" s="72" t="s">
        <v>2920</v>
      </c>
      <c r="O755" s="72" t="s">
        <v>2926</v>
      </c>
      <c r="P755" s="72" t="s">
        <v>2927</v>
      </c>
      <c r="Q755" s="73" t="s">
        <v>56</v>
      </c>
      <c r="R755" s="74"/>
      <c r="S755" s="74" t="s">
        <v>2932</v>
      </c>
      <c r="T755" s="54"/>
      <c r="U755" s="54"/>
      <c r="V755" s="54"/>
      <c r="W755" s="54"/>
      <c r="X755" s="54"/>
    </row>
    <row r="756" spans="1:24" ht="17.399999999999999" x14ac:dyDescent="0.35">
      <c r="A756" s="66">
        <v>24009</v>
      </c>
      <c r="B756" s="66" t="s">
        <v>16</v>
      </c>
      <c r="C756" s="67">
        <v>6.1520804748872813E-4</v>
      </c>
      <c r="D756" s="68"/>
      <c r="E756" s="69">
        <v>1.9718206650279748E-6</v>
      </c>
      <c r="F756" s="70">
        <f t="shared" si="0"/>
        <v>3.205128205128205E-3</v>
      </c>
      <c r="G756" s="67">
        <v>6.1520804748872813E-4</v>
      </c>
      <c r="H756" s="69">
        <v>1.9718206650279748E-6</v>
      </c>
      <c r="I756" s="67">
        <v>6.1520804748872813E-4</v>
      </c>
      <c r="J756" s="69">
        <v>1.9718206650279748E-6</v>
      </c>
      <c r="K756" s="71">
        <v>2102004001</v>
      </c>
      <c r="L756" s="72" t="s">
        <v>1252</v>
      </c>
      <c r="M756" s="72" t="s">
        <v>155</v>
      </c>
      <c r="N756" s="72" t="s">
        <v>36</v>
      </c>
      <c r="O756" s="72" t="s">
        <v>29</v>
      </c>
      <c r="P756" s="72" t="s">
        <v>328</v>
      </c>
      <c r="Q756" s="73" t="s">
        <v>56</v>
      </c>
      <c r="R756" s="74"/>
      <c r="S756" s="74" t="s">
        <v>2933</v>
      </c>
      <c r="T756" s="54"/>
      <c r="U756" s="54"/>
      <c r="V756" s="54"/>
      <c r="W756" s="54"/>
      <c r="X756" s="54"/>
    </row>
    <row r="757" spans="1:24" ht="17.399999999999999" x14ac:dyDescent="0.35">
      <c r="A757" s="66">
        <v>24017</v>
      </c>
      <c r="B757" s="66" t="s">
        <v>16</v>
      </c>
      <c r="C757" s="67">
        <v>8.3511289124250422E-4</v>
      </c>
      <c r="D757" s="68"/>
      <c r="E757" s="69">
        <v>2.6766438821875137E-6</v>
      </c>
      <c r="F757" s="70">
        <f t="shared" si="0"/>
        <v>3.2051282051282055E-3</v>
      </c>
      <c r="G757" s="67">
        <v>8.3511289124250422E-4</v>
      </c>
      <c r="H757" s="69">
        <v>2.6766438821875137E-6</v>
      </c>
      <c r="I757" s="67">
        <v>8.3511289124250422E-4</v>
      </c>
      <c r="J757" s="69">
        <v>2.6766438821875137E-6</v>
      </c>
      <c r="K757" s="71">
        <v>2102004001</v>
      </c>
      <c r="L757" s="72" t="s">
        <v>1252</v>
      </c>
      <c r="M757" s="72" t="s">
        <v>155</v>
      </c>
      <c r="N757" s="72" t="s">
        <v>36</v>
      </c>
      <c r="O757" s="72" t="s">
        <v>29</v>
      </c>
      <c r="P757" s="72" t="s">
        <v>328</v>
      </c>
      <c r="Q757" s="73" t="s">
        <v>56</v>
      </c>
      <c r="R757" s="74"/>
      <c r="S757" s="74" t="s">
        <v>2934</v>
      </c>
      <c r="T757" s="54"/>
      <c r="U757" s="54"/>
      <c r="V757" s="54"/>
      <c r="W757" s="54"/>
      <c r="X757" s="54"/>
    </row>
    <row r="758" spans="1:24" ht="17.399999999999999" x14ac:dyDescent="0.35">
      <c r="A758" s="66">
        <v>24021</v>
      </c>
      <c r="B758" s="66" t="s">
        <v>16</v>
      </c>
      <c r="C758" s="67">
        <v>9.0500670857605219E-4</v>
      </c>
      <c r="D758" s="68"/>
      <c r="E758" s="69">
        <v>2.9006625274873469E-6</v>
      </c>
      <c r="F758" s="70">
        <f t="shared" si="0"/>
        <v>3.2051282051282055E-3</v>
      </c>
      <c r="G758" s="67">
        <v>9.0500670857605219E-4</v>
      </c>
      <c r="H758" s="69">
        <v>2.9006625274873469E-6</v>
      </c>
      <c r="I758" s="67">
        <v>9.0500670857605219E-4</v>
      </c>
      <c r="J758" s="69">
        <v>2.9006625274873469E-6</v>
      </c>
      <c r="K758" s="71">
        <v>2102004001</v>
      </c>
      <c r="L758" s="72" t="s">
        <v>1252</v>
      </c>
      <c r="M758" s="72" t="s">
        <v>155</v>
      </c>
      <c r="N758" s="72" t="s">
        <v>36</v>
      </c>
      <c r="O758" s="72" t="s">
        <v>29</v>
      </c>
      <c r="P758" s="72" t="s">
        <v>328</v>
      </c>
      <c r="Q758" s="73" t="s">
        <v>56</v>
      </c>
      <c r="R758" s="74"/>
      <c r="S758" s="74" t="s">
        <v>2935</v>
      </c>
      <c r="T758" s="54"/>
      <c r="U758" s="54"/>
      <c r="V758" s="54"/>
      <c r="W758" s="54"/>
      <c r="X758" s="54"/>
    </row>
    <row r="759" spans="1:24" ht="17.399999999999999" x14ac:dyDescent="0.35">
      <c r="A759" s="66">
        <v>24031</v>
      </c>
      <c r="B759" s="66" t="s">
        <v>16</v>
      </c>
      <c r="C759" s="67">
        <v>6.6654557876676193E-3</v>
      </c>
      <c r="D759" s="68"/>
      <c r="E759" s="69">
        <v>2.1363640345088523E-5</v>
      </c>
      <c r="F759" s="70">
        <f t="shared" si="0"/>
        <v>3.205128205128205E-3</v>
      </c>
      <c r="G759" s="67">
        <v>6.6654557876676193E-3</v>
      </c>
      <c r="H759" s="69">
        <v>2.1363640345088523E-5</v>
      </c>
      <c r="I759" s="67">
        <v>6.6654557876676193E-3</v>
      </c>
      <c r="J759" s="69">
        <v>2.1363640345088523E-5</v>
      </c>
      <c r="K759" s="71">
        <v>2102004001</v>
      </c>
      <c r="L759" s="72" t="s">
        <v>1252</v>
      </c>
      <c r="M759" s="72" t="s">
        <v>155</v>
      </c>
      <c r="N759" s="72" t="s">
        <v>36</v>
      </c>
      <c r="O759" s="72" t="s">
        <v>29</v>
      </c>
      <c r="P759" s="72" t="s">
        <v>328</v>
      </c>
      <c r="Q759" s="73" t="s">
        <v>56</v>
      </c>
      <c r="R759" s="74"/>
      <c r="S759" s="74" t="s">
        <v>2936</v>
      </c>
      <c r="T759" s="54"/>
      <c r="U759" s="54"/>
      <c r="V759" s="54"/>
      <c r="W759" s="54"/>
      <c r="X759" s="54"/>
    </row>
    <row r="760" spans="1:24" ht="17.399999999999999" x14ac:dyDescent="0.35">
      <c r="A760" s="66">
        <v>24033</v>
      </c>
      <c r="B760" s="66" t="s">
        <v>16</v>
      </c>
      <c r="C760" s="67">
        <v>7.8116978025486563E-3</v>
      </c>
      <c r="D760" s="68"/>
      <c r="E760" s="69">
        <v>2.5037492956886717E-5</v>
      </c>
      <c r="F760" s="70">
        <f t="shared" si="0"/>
        <v>3.205128205128205E-3</v>
      </c>
      <c r="G760" s="67">
        <v>7.8116978025486563E-3</v>
      </c>
      <c r="H760" s="69">
        <v>2.5037492956886717E-5</v>
      </c>
      <c r="I760" s="67">
        <v>7.8116978025486563E-3</v>
      </c>
      <c r="J760" s="69">
        <v>2.5037492956886717E-5</v>
      </c>
      <c r="K760" s="71">
        <v>2102004001</v>
      </c>
      <c r="L760" s="72" t="s">
        <v>1252</v>
      </c>
      <c r="M760" s="72" t="s">
        <v>155</v>
      </c>
      <c r="N760" s="72" t="s">
        <v>36</v>
      </c>
      <c r="O760" s="72" t="s">
        <v>29</v>
      </c>
      <c r="P760" s="72" t="s">
        <v>328</v>
      </c>
      <c r="Q760" s="73" t="s">
        <v>56</v>
      </c>
      <c r="R760" s="74"/>
      <c r="S760" s="74" t="s">
        <v>2937</v>
      </c>
      <c r="T760" s="54"/>
      <c r="U760" s="54"/>
      <c r="V760" s="54"/>
      <c r="W760" s="54"/>
      <c r="X760" s="54"/>
    </row>
    <row r="761" spans="1:24" ht="17.399999999999999" x14ac:dyDescent="0.35">
      <c r="A761" s="66">
        <v>24009</v>
      </c>
      <c r="B761" s="66" t="s">
        <v>16</v>
      </c>
      <c r="C761" s="67">
        <v>8.6129126648421928E-2</v>
      </c>
      <c r="D761" s="68"/>
      <c r="E761" s="69">
        <v>2.7605489310391642E-4</v>
      </c>
      <c r="F761" s="70">
        <f t="shared" si="0"/>
        <v>3.205128205128205E-3</v>
      </c>
      <c r="G761" s="67">
        <v>8.6129126648421928E-2</v>
      </c>
      <c r="H761" s="69">
        <v>2.7605489310391642E-4</v>
      </c>
      <c r="I761" s="67">
        <v>8.6129126648421928E-2</v>
      </c>
      <c r="J761" s="69">
        <v>2.7605489310391642E-4</v>
      </c>
      <c r="K761" s="71">
        <v>2102004002</v>
      </c>
      <c r="L761" s="72" t="s">
        <v>1252</v>
      </c>
      <c r="M761" s="72" t="s">
        <v>155</v>
      </c>
      <c r="N761" s="72" t="s">
        <v>36</v>
      </c>
      <c r="O761" s="72" t="s">
        <v>29</v>
      </c>
      <c r="P761" s="72" t="s">
        <v>2938</v>
      </c>
      <c r="Q761" s="73" t="s">
        <v>56</v>
      </c>
      <c r="R761" s="74"/>
      <c r="S761" s="74" t="s">
        <v>2939</v>
      </c>
      <c r="T761" s="54"/>
      <c r="U761" s="54"/>
      <c r="V761" s="54"/>
      <c r="W761" s="54"/>
      <c r="X761" s="54"/>
    </row>
    <row r="762" spans="1:24" ht="17.399999999999999" x14ac:dyDescent="0.35">
      <c r="A762" s="66">
        <v>24017</v>
      </c>
      <c r="B762" s="66" t="s">
        <v>16</v>
      </c>
      <c r="C762" s="67">
        <v>0.1169158047739506</v>
      </c>
      <c r="D762" s="68"/>
      <c r="E762" s="69">
        <v>3.747301435062519E-4</v>
      </c>
      <c r="F762" s="70">
        <f t="shared" si="0"/>
        <v>3.205128205128205E-3</v>
      </c>
      <c r="G762" s="67">
        <v>0.1169158047739506</v>
      </c>
      <c r="H762" s="69">
        <v>3.747301435062519E-4</v>
      </c>
      <c r="I762" s="67">
        <v>0.1169158047739506</v>
      </c>
      <c r="J762" s="69">
        <v>3.747301435062519E-4</v>
      </c>
      <c r="K762" s="71">
        <v>2102004002</v>
      </c>
      <c r="L762" s="72" t="s">
        <v>1252</v>
      </c>
      <c r="M762" s="72" t="s">
        <v>155</v>
      </c>
      <c r="N762" s="72" t="s">
        <v>36</v>
      </c>
      <c r="O762" s="72" t="s">
        <v>29</v>
      </c>
      <c r="P762" s="72" t="s">
        <v>2938</v>
      </c>
      <c r="Q762" s="73" t="s">
        <v>56</v>
      </c>
      <c r="R762" s="74"/>
      <c r="S762" s="74" t="s">
        <v>2940</v>
      </c>
      <c r="T762" s="54"/>
      <c r="U762" s="54"/>
      <c r="V762" s="54"/>
      <c r="W762" s="54"/>
      <c r="X762" s="54"/>
    </row>
    <row r="763" spans="1:24" ht="17.399999999999999" x14ac:dyDescent="0.35">
      <c r="A763" s="66">
        <v>24021</v>
      </c>
      <c r="B763" s="66" t="s">
        <v>16</v>
      </c>
      <c r="C763" s="67">
        <v>0.12670093920064732</v>
      </c>
      <c r="D763" s="68"/>
      <c r="E763" s="69">
        <v>4.0609275384822857E-4</v>
      </c>
      <c r="F763" s="70">
        <f t="shared" si="0"/>
        <v>3.205128205128205E-3</v>
      </c>
      <c r="G763" s="67">
        <v>0.12670093920064732</v>
      </c>
      <c r="H763" s="69">
        <v>4.0609275384822857E-4</v>
      </c>
      <c r="I763" s="67">
        <v>0.12670093920064732</v>
      </c>
      <c r="J763" s="69">
        <v>4.0609275384822857E-4</v>
      </c>
      <c r="K763" s="71">
        <v>2102004002</v>
      </c>
      <c r="L763" s="72" t="s">
        <v>1252</v>
      </c>
      <c r="M763" s="72" t="s">
        <v>155</v>
      </c>
      <c r="N763" s="72" t="s">
        <v>36</v>
      </c>
      <c r="O763" s="72" t="s">
        <v>29</v>
      </c>
      <c r="P763" s="72" t="s">
        <v>2938</v>
      </c>
      <c r="Q763" s="73" t="s">
        <v>56</v>
      </c>
      <c r="R763" s="74"/>
      <c r="S763" s="74" t="s">
        <v>2941</v>
      </c>
      <c r="T763" s="54"/>
      <c r="U763" s="54"/>
      <c r="V763" s="54"/>
      <c r="W763" s="54"/>
      <c r="X763" s="54"/>
    </row>
    <row r="764" spans="1:24" ht="17.399999999999999" x14ac:dyDescent="0.35">
      <c r="A764" s="66">
        <v>24031</v>
      </c>
      <c r="B764" s="66" t="s">
        <v>16</v>
      </c>
      <c r="C764" s="67">
        <v>0.93316381027346662</v>
      </c>
      <c r="D764" s="68"/>
      <c r="E764" s="69">
        <v>2.9909096483123928E-3</v>
      </c>
      <c r="F764" s="70">
        <f t="shared" si="0"/>
        <v>3.205128205128205E-3</v>
      </c>
      <c r="G764" s="67">
        <v>0.93316381027346662</v>
      </c>
      <c r="H764" s="69">
        <v>2.9909096483123928E-3</v>
      </c>
      <c r="I764" s="67">
        <v>0.93316381027346662</v>
      </c>
      <c r="J764" s="69">
        <v>2.9909096483123928E-3</v>
      </c>
      <c r="K764" s="71">
        <v>2102004002</v>
      </c>
      <c r="L764" s="72" t="s">
        <v>1252</v>
      </c>
      <c r="M764" s="72" t="s">
        <v>155</v>
      </c>
      <c r="N764" s="72" t="s">
        <v>36</v>
      </c>
      <c r="O764" s="72" t="s">
        <v>29</v>
      </c>
      <c r="P764" s="72" t="s">
        <v>2938</v>
      </c>
      <c r="Q764" s="73" t="s">
        <v>56</v>
      </c>
      <c r="R764" s="74"/>
      <c r="S764" s="74" t="s">
        <v>2942</v>
      </c>
      <c r="T764" s="54"/>
      <c r="U764" s="54"/>
      <c r="V764" s="54"/>
      <c r="W764" s="54"/>
      <c r="X764" s="54"/>
    </row>
    <row r="765" spans="1:24" ht="17.399999999999999" x14ac:dyDescent="0.35">
      <c r="A765" s="66">
        <v>24033</v>
      </c>
      <c r="B765" s="66" t="s">
        <v>16</v>
      </c>
      <c r="C765" s="67">
        <v>1.0936376923568121</v>
      </c>
      <c r="D765" s="68"/>
      <c r="E765" s="69">
        <v>3.5052490139641413E-3</v>
      </c>
      <c r="F765" s="70">
        <f t="shared" si="0"/>
        <v>3.205128205128205E-3</v>
      </c>
      <c r="G765" s="67">
        <v>1.0936376923568121</v>
      </c>
      <c r="H765" s="69">
        <v>3.5052490139641413E-3</v>
      </c>
      <c r="I765" s="67">
        <v>1.0936376923568121</v>
      </c>
      <c r="J765" s="69">
        <v>3.5052490139641413E-3</v>
      </c>
      <c r="K765" s="71">
        <v>2102004002</v>
      </c>
      <c r="L765" s="72" t="s">
        <v>1252</v>
      </c>
      <c r="M765" s="72" t="s">
        <v>155</v>
      </c>
      <c r="N765" s="72" t="s">
        <v>36</v>
      </c>
      <c r="O765" s="72" t="s">
        <v>29</v>
      </c>
      <c r="P765" s="72" t="s">
        <v>2938</v>
      </c>
      <c r="Q765" s="73" t="s">
        <v>56</v>
      </c>
      <c r="R765" s="74"/>
      <c r="S765" s="74" t="s">
        <v>2943</v>
      </c>
      <c r="T765" s="54"/>
      <c r="U765" s="54"/>
      <c r="V765" s="54"/>
      <c r="W765" s="54"/>
      <c r="X765" s="54"/>
    </row>
    <row r="766" spans="1:24" ht="17.399999999999999" x14ac:dyDescent="0.35">
      <c r="A766" s="66">
        <v>24009</v>
      </c>
      <c r="B766" s="66" t="s">
        <v>14</v>
      </c>
      <c r="C766" s="67">
        <v>6.1520804748872809E-2</v>
      </c>
      <c r="D766" s="68"/>
      <c r="E766" s="69">
        <v>1.9718206650279747E-4</v>
      </c>
      <c r="F766" s="70">
        <f t="shared" si="0"/>
        <v>3.2051282051282055E-3</v>
      </c>
      <c r="G766" s="67">
        <v>6.1520804748872809E-2</v>
      </c>
      <c r="H766" s="69">
        <v>1.9718206650279747E-4</v>
      </c>
      <c r="I766" s="67">
        <v>6.1520804748872809E-2</v>
      </c>
      <c r="J766" s="69">
        <v>1.9718206650279747E-4</v>
      </c>
      <c r="K766" s="71">
        <v>2102004001</v>
      </c>
      <c r="L766" s="72" t="s">
        <v>1252</v>
      </c>
      <c r="M766" s="72" t="s">
        <v>155</v>
      </c>
      <c r="N766" s="72" t="s">
        <v>36</v>
      </c>
      <c r="O766" s="72" t="s">
        <v>29</v>
      </c>
      <c r="P766" s="72" t="s">
        <v>328</v>
      </c>
      <c r="Q766" s="73" t="s">
        <v>56</v>
      </c>
      <c r="R766" s="74"/>
      <c r="S766" s="74" t="s">
        <v>2944</v>
      </c>
      <c r="T766" s="54"/>
      <c r="U766" s="54"/>
      <c r="V766" s="54"/>
      <c r="W766" s="54"/>
      <c r="X766" s="54"/>
    </row>
    <row r="767" spans="1:24" ht="17.399999999999999" x14ac:dyDescent="0.35">
      <c r="A767" s="66">
        <v>24017</v>
      </c>
      <c r="B767" s="66" t="s">
        <v>14</v>
      </c>
      <c r="C767" s="67">
        <v>8.3511289124250404E-2</v>
      </c>
      <c r="D767" s="68"/>
      <c r="E767" s="69">
        <v>2.6766438821875129E-4</v>
      </c>
      <c r="F767" s="70">
        <f t="shared" si="0"/>
        <v>3.205128205128205E-3</v>
      </c>
      <c r="G767" s="67">
        <v>8.3511289124250404E-2</v>
      </c>
      <c r="H767" s="69">
        <v>2.6766438821875129E-4</v>
      </c>
      <c r="I767" s="67">
        <v>8.3511289124250404E-2</v>
      </c>
      <c r="J767" s="69">
        <v>2.6766438821875129E-4</v>
      </c>
      <c r="K767" s="71">
        <v>2102004001</v>
      </c>
      <c r="L767" s="72" t="s">
        <v>1252</v>
      </c>
      <c r="M767" s="72" t="s">
        <v>155</v>
      </c>
      <c r="N767" s="72" t="s">
        <v>36</v>
      </c>
      <c r="O767" s="72" t="s">
        <v>29</v>
      </c>
      <c r="P767" s="72" t="s">
        <v>328</v>
      </c>
      <c r="Q767" s="73" t="s">
        <v>56</v>
      </c>
      <c r="R767" s="74"/>
      <c r="S767" s="74" t="s">
        <v>2945</v>
      </c>
      <c r="T767" s="54"/>
      <c r="U767" s="54"/>
      <c r="V767" s="54"/>
      <c r="W767" s="54"/>
      <c r="X767" s="54"/>
    </row>
    <row r="768" spans="1:24" ht="17.399999999999999" x14ac:dyDescent="0.35">
      <c r="A768" s="66">
        <v>24021</v>
      </c>
      <c r="B768" s="66" t="s">
        <v>14</v>
      </c>
      <c r="C768" s="67">
        <v>9.05006708576052E-2</v>
      </c>
      <c r="D768" s="68"/>
      <c r="E768" s="69">
        <v>2.900662527487346E-4</v>
      </c>
      <c r="F768" s="70">
        <f t="shared" si="0"/>
        <v>3.205128205128205E-3</v>
      </c>
      <c r="G768" s="67">
        <v>9.05006708576052E-2</v>
      </c>
      <c r="H768" s="69">
        <v>2.900662527487346E-4</v>
      </c>
      <c r="I768" s="67">
        <v>9.05006708576052E-2</v>
      </c>
      <c r="J768" s="69">
        <v>2.900662527487346E-4</v>
      </c>
      <c r="K768" s="71">
        <v>2102004001</v>
      </c>
      <c r="L768" s="72" t="s">
        <v>1252</v>
      </c>
      <c r="M768" s="72" t="s">
        <v>155</v>
      </c>
      <c r="N768" s="72" t="s">
        <v>36</v>
      </c>
      <c r="O768" s="72" t="s">
        <v>29</v>
      </c>
      <c r="P768" s="72" t="s">
        <v>328</v>
      </c>
      <c r="Q768" s="73" t="s">
        <v>56</v>
      </c>
      <c r="R768" s="74"/>
      <c r="S768" s="74" t="s">
        <v>2946</v>
      </c>
      <c r="T768" s="54"/>
      <c r="U768" s="54"/>
      <c r="V768" s="54"/>
      <c r="W768" s="54"/>
      <c r="X768" s="54"/>
    </row>
    <row r="769" spans="1:24" ht="17.399999999999999" x14ac:dyDescent="0.35">
      <c r="A769" s="66">
        <v>24031</v>
      </c>
      <c r="B769" s="66" t="s">
        <v>14</v>
      </c>
      <c r="C769" s="67">
        <v>0.66654557876676201</v>
      </c>
      <c r="D769" s="68"/>
      <c r="E769" s="69">
        <v>2.1363640345088528E-3</v>
      </c>
      <c r="F769" s="70">
        <f t="shared" si="0"/>
        <v>3.2051282051282055E-3</v>
      </c>
      <c r="G769" s="67">
        <v>0.66654557876676201</v>
      </c>
      <c r="H769" s="69">
        <v>2.1363640345088528E-3</v>
      </c>
      <c r="I769" s="67">
        <v>0.66654557876676201</v>
      </c>
      <c r="J769" s="69">
        <v>2.1363640345088528E-3</v>
      </c>
      <c r="K769" s="71">
        <v>2102004001</v>
      </c>
      <c r="L769" s="72" t="s">
        <v>1252</v>
      </c>
      <c r="M769" s="72" t="s">
        <v>155</v>
      </c>
      <c r="N769" s="72" t="s">
        <v>36</v>
      </c>
      <c r="O769" s="72" t="s">
        <v>29</v>
      </c>
      <c r="P769" s="72" t="s">
        <v>328</v>
      </c>
      <c r="Q769" s="73" t="s">
        <v>56</v>
      </c>
      <c r="R769" s="74"/>
      <c r="S769" s="74" t="s">
        <v>2947</v>
      </c>
      <c r="T769" s="54"/>
      <c r="U769" s="54"/>
      <c r="V769" s="54"/>
      <c r="W769" s="54"/>
      <c r="X769" s="54"/>
    </row>
    <row r="770" spans="1:24" ht="17.399999999999999" x14ac:dyDescent="0.35">
      <c r="A770" s="66">
        <v>24033</v>
      </c>
      <c r="B770" s="66" t="s">
        <v>14</v>
      </c>
      <c r="C770" s="67">
        <v>5.4173612867270328E-2</v>
      </c>
      <c r="D770" s="68"/>
      <c r="E770" s="69">
        <v>1.7363337457458437E-4</v>
      </c>
      <c r="F770" s="70">
        <f t="shared" si="0"/>
        <v>3.205128205128205E-3</v>
      </c>
      <c r="G770" s="67">
        <v>5.4173612867270328E-2</v>
      </c>
      <c r="H770" s="69">
        <v>1.7363337457458437E-4</v>
      </c>
      <c r="I770" s="67">
        <v>5.4173612867270328E-2</v>
      </c>
      <c r="J770" s="69">
        <v>1.7363337457458437E-4</v>
      </c>
      <c r="K770" s="71">
        <v>2102004001</v>
      </c>
      <c r="L770" s="72" t="s">
        <v>1252</v>
      </c>
      <c r="M770" s="72" t="s">
        <v>155</v>
      </c>
      <c r="N770" s="72" t="s">
        <v>36</v>
      </c>
      <c r="O770" s="72" t="s">
        <v>29</v>
      </c>
      <c r="P770" s="72" t="s">
        <v>328</v>
      </c>
      <c r="Q770" s="73" t="s">
        <v>56</v>
      </c>
      <c r="R770" s="74"/>
      <c r="S770" s="74" t="s">
        <v>2948</v>
      </c>
      <c r="T770" s="54"/>
      <c r="U770" s="54"/>
      <c r="V770" s="54"/>
      <c r="W770" s="54"/>
      <c r="X770" s="54"/>
    </row>
    <row r="771" spans="1:24" ht="17.399999999999999" x14ac:dyDescent="0.35">
      <c r="A771" s="66">
        <v>24009</v>
      </c>
      <c r="B771" s="66" t="s">
        <v>14</v>
      </c>
      <c r="C771" s="67">
        <v>1.2386188689439726</v>
      </c>
      <c r="D771" s="68"/>
      <c r="E771" s="69">
        <v>3.9699322722563223E-3</v>
      </c>
      <c r="F771" s="70">
        <f t="shared" ref="F771:F824" si="1">E771/C771</f>
        <v>3.205128205128205E-3</v>
      </c>
      <c r="G771" s="67">
        <v>1.2386188689439726</v>
      </c>
      <c r="H771" s="69">
        <v>3.9699322722563223E-3</v>
      </c>
      <c r="I771" s="67">
        <v>1.2386188689439726</v>
      </c>
      <c r="J771" s="69">
        <v>3.9699322722563223E-3</v>
      </c>
      <c r="K771" s="71">
        <v>2102004002</v>
      </c>
      <c r="L771" s="72" t="s">
        <v>1252</v>
      </c>
      <c r="M771" s="72" t="s">
        <v>155</v>
      </c>
      <c r="N771" s="72" t="s">
        <v>36</v>
      </c>
      <c r="O771" s="72" t="s">
        <v>29</v>
      </c>
      <c r="P771" s="72" t="s">
        <v>2938</v>
      </c>
      <c r="Q771" s="73" t="s">
        <v>56</v>
      </c>
      <c r="R771" s="74"/>
      <c r="S771" s="74" t="s">
        <v>2949</v>
      </c>
      <c r="T771" s="54"/>
      <c r="U771" s="54"/>
      <c r="V771" s="54"/>
      <c r="W771" s="54"/>
      <c r="X771" s="54"/>
    </row>
    <row r="772" spans="1:24" ht="17.399999999999999" x14ac:dyDescent="0.35">
      <c r="A772" s="66">
        <v>24017</v>
      </c>
      <c r="B772" s="66" t="s">
        <v>14</v>
      </c>
      <c r="C772" s="67">
        <v>1.6813606210349086</v>
      </c>
      <c r="D772" s="68"/>
      <c r="E772" s="69">
        <v>5.3889763494708604E-3</v>
      </c>
      <c r="F772" s="70">
        <f t="shared" si="1"/>
        <v>3.205128205128205E-3</v>
      </c>
      <c r="G772" s="67">
        <v>1.6813606210349086</v>
      </c>
      <c r="H772" s="69">
        <v>5.3889763494708604E-3</v>
      </c>
      <c r="I772" s="67">
        <v>1.6813606210349086</v>
      </c>
      <c r="J772" s="69">
        <v>5.3889763494708604E-3</v>
      </c>
      <c r="K772" s="71">
        <v>2102004002</v>
      </c>
      <c r="L772" s="72" t="s">
        <v>1252</v>
      </c>
      <c r="M772" s="72" t="s">
        <v>155</v>
      </c>
      <c r="N772" s="72" t="s">
        <v>36</v>
      </c>
      <c r="O772" s="72" t="s">
        <v>29</v>
      </c>
      <c r="P772" s="72" t="s">
        <v>2938</v>
      </c>
      <c r="Q772" s="73" t="s">
        <v>56</v>
      </c>
      <c r="R772" s="74"/>
      <c r="S772" s="74" t="s">
        <v>2950</v>
      </c>
      <c r="T772" s="54"/>
      <c r="U772" s="54"/>
      <c r="V772" s="54"/>
      <c r="W772" s="54"/>
      <c r="X772" s="54"/>
    </row>
    <row r="773" spans="1:24" ht="17.399999999999999" x14ac:dyDescent="0.35">
      <c r="A773" s="66">
        <v>24021</v>
      </c>
      <c r="B773" s="66" t="s">
        <v>14</v>
      </c>
      <c r="C773" s="67">
        <v>1.8220801732664518</v>
      </c>
      <c r="D773" s="68"/>
      <c r="E773" s="69">
        <v>5.840000555341192E-3</v>
      </c>
      <c r="F773" s="70">
        <f t="shared" si="1"/>
        <v>3.2051282051282055E-3</v>
      </c>
      <c r="G773" s="67">
        <v>1.8220801732664518</v>
      </c>
      <c r="H773" s="69">
        <v>5.840000555341192E-3</v>
      </c>
      <c r="I773" s="67">
        <v>1.8220801732664518</v>
      </c>
      <c r="J773" s="69">
        <v>5.840000555341192E-3</v>
      </c>
      <c r="K773" s="71">
        <v>2102004002</v>
      </c>
      <c r="L773" s="72" t="s">
        <v>1252</v>
      </c>
      <c r="M773" s="72" t="s">
        <v>155</v>
      </c>
      <c r="N773" s="72" t="s">
        <v>36</v>
      </c>
      <c r="O773" s="72" t="s">
        <v>29</v>
      </c>
      <c r="P773" s="72" t="s">
        <v>2938</v>
      </c>
      <c r="Q773" s="73" t="s">
        <v>56</v>
      </c>
      <c r="R773" s="74"/>
      <c r="S773" s="74" t="s">
        <v>2951</v>
      </c>
      <c r="T773" s="54"/>
      <c r="U773" s="54"/>
      <c r="V773" s="54"/>
      <c r="W773" s="54"/>
      <c r="X773" s="54"/>
    </row>
    <row r="774" spans="1:24" ht="17.399999999999999" x14ac:dyDescent="0.35">
      <c r="A774" s="66">
        <v>24031</v>
      </c>
      <c r="B774" s="66" t="s">
        <v>14</v>
      </c>
      <c r="C774" s="67">
        <v>13.419784319170807</v>
      </c>
      <c r="D774" s="68"/>
      <c r="E774" s="69">
        <v>4.3012129228111561E-2</v>
      </c>
      <c r="F774" s="70">
        <f t="shared" si="1"/>
        <v>3.205128205128205E-3</v>
      </c>
      <c r="G774" s="67">
        <v>13.419784319170807</v>
      </c>
      <c r="H774" s="69">
        <v>4.3012129228111561E-2</v>
      </c>
      <c r="I774" s="67">
        <v>13.419784319170807</v>
      </c>
      <c r="J774" s="69">
        <v>4.3012129228111561E-2</v>
      </c>
      <c r="K774" s="71">
        <v>2102004002</v>
      </c>
      <c r="L774" s="72" t="s">
        <v>1252</v>
      </c>
      <c r="M774" s="72" t="s">
        <v>155</v>
      </c>
      <c r="N774" s="72" t="s">
        <v>36</v>
      </c>
      <c r="O774" s="72" t="s">
        <v>29</v>
      </c>
      <c r="P774" s="72" t="s">
        <v>2938</v>
      </c>
      <c r="Q774" s="73" t="s">
        <v>56</v>
      </c>
      <c r="R774" s="74"/>
      <c r="S774" s="74" t="s">
        <v>2952</v>
      </c>
      <c r="T774" s="54"/>
      <c r="U774" s="54"/>
      <c r="V774" s="54"/>
      <c r="W774" s="54"/>
      <c r="X774" s="54"/>
    </row>
    <row r="775" spans="1:24" ht="17.399999999999999" x14ac:dyDescent="0.35">
      <c r="A775" s="66">
        <v>24033</v>
      </c>
      <c r="B775" s="66" t="s">
        <v>14</v>
      </c>
      <c r="C775" s="67">
        <v>1.0906954057277094</v>
      </c>
      <c r="D775" s="68"/>
      <c r="E775" s="69">
        <v>3.4958186081016328E-3</v>
      </c>
      <c r="F775" s="70">
        <f t="shared" si="1"/>
        <v>3.205128205128205E-3</v>
      </c>
      <c r="G775" s="67">
        <v>1.0906954057277094</v>
      </c>
      <c r="H775" s="69">
        <v>3.4958186081016328E-3</v>
      </c>
      <c r="I775" s="67">
        <v>1.0906954057277094</v>
      </c>
      <c r="J775" s="69">
        <v>3.4958186081016328E-3</v>
      </c>
      <c r="K775" s="71">
        <v>2102004002</v>
      </c>
      <c r="L775" s="72" t="s">
        <v>1252</v>
      </c>
      <c r="M775" s="72" t="s">
        <v>155</v>
      </c>
      <c r="N775" s="72" t="s">
        <v>36</v>
      </c>
      <c r="O775" s="72" t="s">
        <v>29</v>
      </c>
      <c r="P775" s="72" t="s">
        <v>2938</v>
      </c>
      <c r="Q775" s="73" t="s">
        <v>56</v>
      </c>
      <c r="R775" s="74"/>
      <c r="S775" s="74" t="s">
        <v>2953</v>
      </c>
      <c r="T775" s="54"/>
      <c r="U775" s="54"/>
      <c r="V775" s="54"/>
      <c r="W775" s="54"/>
      <c r="X775" s="54"/>
    </row>
    <row r="776" spans="1:24" ht="17.399999999999999" x14ac:dyDescent="0.35">
      <c r="A776" s="66">
        <v>24009</v>
      </c>
      <c r="B776" s="66" t="s">
        <v>16</v>
      </c>
      <c r="C776" s="67">
        <v>1.68</v>
      </c>
      <c r="D776" s="68"/>
      <c r="E776" s="69">
        <v>4.6027397260273968E-3</v>
      </c>
      <c r="F776" s="70">
        <f t="shared" si="1"/>
        <v>2.7397260273972603E-3</v>
      </c>
      <c r="G776" s="67">
        <v>1.68</v>
      </c>
      <c r="H776" s="69">
        <v>4.6027397260273968E-3</v>
      </c>
      <c r="I776" s="67">
        <v>1.68</v>
      </c>
      <c r="J776" s="69">
        <v>4.6027397260273968E-3</v>
      </c>
      <c r="K776" s="71">
        <v>2660000000</v>
      </c>
      <c r="L776" s="72" t="s">
        <v>1253</v>
      </c>
      <c r="M776" s="72" t="s">
        <v>209</v>
      </c>
      <c r="N776" s="72" t="s">
        <v>2954</v>
      </c>
      <c r="O776" s="72" t="s">
        <v>2954</v>
      </c>
      <c r="P776" s="72" t="s">
        <v>2955</v>
      </c>
      <c r="Q776" s="73" t="s">
        <v>56</v>
      </c>
      <c r="R776" s="74"/>
      <c r="S776" s="74" t="s">
        <v>2956</v>
      </c>
      <c r="T776" s="54"/>
      <c r="U776" s="54"/>
      <c r="V776" s="54"/>
      <c r="W776" s="54"/>
      <c r="X776" s="54"/>
    </row>
    <row r="777" spans="1:24" ht="17.399999999999999" x14ac:dyDescent="0.35">
      <c r="A777" s="66">
        <v>24017</v>
      </c>
      <c r="B777" s="66" t="s">
        <v>16</v>
      </c>
      <c r="C777" s="67">
        <v>6.3</v>
      </c>
      <c r="D777" s="68"/>
      <c r="E777" s="69">
        <v>1.7260273972602738E-2</v>
      </c>
      <c r="F777" s="70">
        <f t="shared" si="1"/>
        <v>2.7397260273972599E-3</v>
      </c>
      <c r="G777" s="67">
        <v>6.3</v>
      </c>
      <c r="H777" s="69">
        <v>1.7260273972602738E-2</v>
      </c>
      <c r="I777" s="67">
        <v>6.3</v>
      </c>
      <c r="J777" s="69">
        <v>1.7260273972602738E-2</v>
      </c>
      <c r="K777" s="71">
        <v>2660000000</v>
      </c>
      <c r="L777" s="72" t="s">
        <v>1253</v>
      </c>
      <c r="M777" s="72" t="s">
        <v>209</v>
      </c>
      <c r="N777" s="72" t="s">
        <v>2954</v>
      </c>
      <c r="O777" s="72" t="s">
        <v>2954</v>
      </c>
      <c r="P777" s="72" t="s">
        <v>2955</v>
      </c>
      <c r="Q777" s="73" t="s">
        <v>56</v>
      </c>
      <c r="R777" s="74"/>
      <c r="S777" s="74" t="s">
        <v>2957</v>
      </c>
      <c r="T777" s="54"/>
      <c r="U777" s="54"/>
      <c r="V777" s="54"/>
      <c r="W777" s="54"/>
      <c r="X777" s="54"/>
    </row>
    <row r="778" spans="1:24" ht="17.399999999999999" x14ac:dyDescent="0.35">
      <c r="A778" s="66">
        <v>24021</v>
      </c>
      <c r="B778" s="66" t="s">
        <v>16</v>
      </c>
      <c r="C778" s="67">
        <v>7.14</v>
      </c>
      <c r="D778" s="68"/>
      <c r="E778" s="69">
        <v>1.9561643835616437E-2</v>
      </c>
      <c r="F778" s="70">
        <f t="shared" si="1"/>
        <v>2.7397260273972603E-3</v>
      </c>
      <c r="G778" s="67">
        <v>7.14</v>
      </c>
      <c r="H778" s="69">
        <v>1.9561643835616437E-2</v>
      </c>
      <c r="I778" s="67">
        <v>7.14</v>
      </c>
      <c r="J778" s="69">
        <v>1.9561643835616437E-2</v>
      </c>
      <c r="K778" s="71">
        <v>2660000000</v>
      </c>
      <c r="L778" s="72" t="s">
        <v>1253</v>
      </c>
      <c r="M778" s="72" t="s">
        <v>209</v>
      </c>
      <c r="N778" s="72" t="s">
        <v>2954</v>
      </c>
      <c r="O778" s="72" t="s">
        <v>2954</v>
      </c>
      <c r="P778" s="72" t="s">
        <v>2955</v>
      </c>
      <c r="Q778" s="73" t="s">
        <v>56</v>
      </c>
      <c r="R778" s="74"/>
      <c r="S778" s="74" t="s">
        <v>2958</v>
      </c>
      <c r="T778" s="54"/>
      <c r="U778" s="54"/>
      <c r="V778" s="54"/>
      <c r="W778" s="54"/>
      <c r="X778" s="54"/>
    </row>
    <row r="779" spans="1:24" ht="17.399999999999999" x14ac:dyDescent="0.35">
      <c r="A779" s="66">
        <v>24031</v>
      </c>
      <c r="B779" s="66" t="s">
        <v>16</v>
      </c>
      <c r="C779" s="67">
        <v>12.18</v>
      </c>
      <c r="D779" s="68"/>
      <c r="E779" s="69">
        <v>3.3369863013698632E-2</v>
      </c>
      <c r="F779" s="70">
        <f t="shared" si="1"/>
        <v>2.7397260273972603E-3</v>
      </c>
      <c r="G779" s="67">
        <v>12.18</v>
      </c>
      <c r="H779" s="69">
        <v>3.3369863013698632E-2</v>
      </c>
      <c r="I779" s="67">
        <v>12.18</v>
      </c>
      <c r="J779" s="69">
        <v>3.3369863013698632E-2</v>
      </c>
      <c r="K779" s="71">
        <v>2660000000</v>
      </c>
      <c r="L779" s="72" t="s">
        <v>1253</v>
      </c>
      <c r="M779" s="72" t="s">
        <v>209</v>
      </c>
      <c r="N779" s="72" t="s">
        <v>2954</v>
      </c>
      <c r="O779" s="72" t="s">
        <v>2954</v>
      </c>
      <c r="P779" s="72" t="s">
        <v>2955</v>
      </c>
      <c r="Q779" s="73" t="s">
        <v>56</v>
      </c>
      <c r="R779" s="74"/>
      <c r="S779" s="74" t="s">
        <v>2959</v>
      </c>
      <c r="T779" s="54"/>
      <c r="U779" s="54"/>
      <c r="V779" s="54"/>
      <c r="W779" s="54"/>
      <c r="X779" s="54"/>
    </row>
    <row r="780" spans="1:24" ht="17.399999999999999" x14ac:dyDescent="0.35">
      <c r="A780" s="66">
        <v>24033</v>
      </c>
      <c r="B780" s="66" t="s">
        <v>16</v>
      </c>
      <c r="C780" s="67">
        <v>15.12</v>
      </c>
      <c r="D780" s="68"/>
      <c r="E780" s="69">
        <v>4.1424657534246574E-2</v>
      </c>
      <c r="F780" s="70">
        <f t="shared" si="1"/>
        <v>2.7397260273972603E-3</v>
      </c>
      <c r="G780" s="67">
        <v>15.12</v>
      </c>
      <c r="H780" s="69">
        <v>4.1424657534246574E-2</v>
      </c>
      <c r="I780" s="67">
        <v>15.12</v>
      </c>
      <c r="J780" s="69">
        <v>4.1424657534246574E-2</v>
      </c>
      <c r="K780" s="71">
        <v>2660000000</v>
      </c>
      <c r="L780" s="72" t="s">
        <v>1253</v>
      </c>
      <c r="M780" s="72" t="s">
        <v>209</v>
      </c>
      <c r="N780" s="72" t="s">
        <v>2954</v>
      </c>
      <c r="O780" s="72" t="s">
        <v>2954</v>
      </c>
      <c r="P780" s="72" t="s">
        <v>2955</v>
      </c>
      <c r="Q780" s="73" t="s">
        <v>56</v>
      </c>
      <c r="R780" s="74"/>
      <c r="S780" s="74" t="s">
        <v>2960</v>
      </c>
      <c r="T780" s="54"/>
      <c r="U780" s="54"/>
      <c r="V780" s="54"/>
      <c r="W780" s="54"/>
      <c r="X780" s="54"/>
    </row>
    <row r="781" spans="1:24" ht="17.399999999999999" x14ac:dyDescent="0.35">
      <c r="A781" s="66">
        <v>24009</v>
      </c>
      <c r="B781" s="66" t="s">
        <v>16</v>
      </c>
      <c r="C781" s="67">
        <v>1.9425000000000001E-2</v>
      </c>
      <c r="D781" s="68"/>
      <c r="E781" s="69">
        <v>6.2259615384615392E-5</v>
      </c>
      <c r="F781" s="70">
        <f t="shared" si="1"/>
        <v>3.2051282051282055E-3</v>
      </c>
      <c r="G781" s="67">
        <v>1.9425000000000001E-2</v>
      </c>
      <c r="H781" s="69">
        <v>6.2259615384615392E-5</v>
      </c>
      <c r="I781" s="67">
        <v>1.9425000000000001E-2</v>
      </c>
      <c r="J781" s="69">
        <v>6.2259615384615392E-5</v>
      </c>
      <c r="K781" s="71">
        <v>2830000000</v>
      </c>
      <c r="L781" s="72" t="s">
        <v>1254</v>
      </c>
      <c r="M781" s="72" t="s">
        <v>68</v>
      </c>
      <c r="N781" s="72" t="s">
        <v>2961</v>
      </c>
      <c r="O781" s="72" t="s">
        <v>2961</v>
      </c>
      <c r="P781" s="72"/>
      <c r="Q781" s="73" t="s">
        <v>56</v>
      </c>
      <c r="R781" s="74"/>
      <c r="S781" s="74" t="s">
        <v>2962</v>
      </c>
      <c r="T781" s="54"/>
      <c r="U781" s="54"/>
      <c r="V781" s="54"/>
      <c r="W781" s="54"/>
      <c r="X781" s="54"/>
    </row>
    <row r="782" spans="1:24" ht="17.399999999999999" x14ac:dyDescent="0.35">
      <c r="A782" s="66">
        <v>24017</v>
      </c>
      <c r="B782" s="66" t="s">
        <v>16</v>
      </c>
      <c r="C782" s="67">
        <v>0.15752749999999999</v>
      </c>
      <c r="D782" s="68"/>
      <c r="E782" s="69">
        <v>5.0489583333333332E-4</v>
      </c>
      <c r="F782" s="70">
        <f t="shared" si="1"/>
        <v>3.2051282051282055E-3</v>
      </c>
      <c r="G782" s="67">
        <v>0.15752749999999999</v>
      </c>
      <c r="H782" s="69">
        <v>5.0489583333333332E-4</v>
      </c>
      <c r="I782" s="67">
        <v>0.15752749999999999</v>
      </c>
      <c r="J782" s="69">
        <v>5.0489583333333332E-4</v>
      </c>
      <c r="K782" s="71">
        <v>2830000000</v>
      </c>
      <c r="L782" s="72" t="s">
        <v>1254</v>
      </c>
      <c r="M782" s="72" t="s">
        <v>68</v>
      </c>
      <c r="N782" s="72" t="s">
        <v>2961</v>
      </c>
      <c r="O782" s="72" t="s">
        <v>2961</v>
      </c>
      <c r="P782" s="72"/>
      <c r="Q782" s="73" t="s">
        <v>56</v>
      </c>
      <c r="R782" s="74"/>
      <c r="S782" s="74" t="s">
        <v>2963</v>
      </c>
      <c r="T782" s="54"/>
      <c r="U782" s="54"/>
      <c r="V782" s="54"/>
      <c r="W782" s="54"/>
      <c r="X782" s="54"/>
    </row>
    <row r="783" spans="1:24" ht="17.399999999999999" x14ac:dyDescent="0.35">
      <c r="A783" s="66">
        <v>24021</v>
      </c>
      <c r="B783" s="66" t="s">
        <v>16</v>
      </c>
      <c r="C783" s="67">
        <v>0.11506999999999999</v>
      </c>
      <c r="D783" s="68"/>
      <c r="E783" s="69">
        <v>3.6881410256410253E-4</v>
      </c>
      <c r="F783" s="70">
        <f t="shared" si="1"/>
        <v>3.205128205128205E-3</v>
      </c>
      <c r="G783" s="67">
        <v>0.11506999999999999</v>
      </c>
      <c r="H783" s="69">
        <v>3.6881410256410253E-4</v>
      </c>
      <c r="I783" s="67">
        <v>0.11506999999999999</v>
      </c>
      <c r="J783" s="69">
        <v>3.6881410256410253E-4</v>
      </c>
      <c r="K783" s="71">
        <v>2830000000</v>
      </c>
      <c r="L783" s="72" t="s">
        <v>1254</v>
      </c>
      <c r="M783" s="72" t="s">
        <v>68</v>
      </c>
      <c r="N783" s="72" t="s">
        <v>2961</v>
      </c>
      <c r="O783" s="72" t="s">
        <v>2961</v>
      </c>
      <c r="P783" s="72"/>
      <c r="Q783" s="73" t="s">
        <v>56</v>
      </c>
      <c r="R783" s="74"/>
      <c r="S783" s="74" t="s">
        <v>2964</v>
      </c>
      <c r="T783" s="54"/>
      <c r="U783" s="54"/>
      <c r="V783" s="54"/>
      <c r="W783" s="54"/>
      <c r="X783" s="54"/>
    </row>
    <row r="784" spans="1:24" ht="17.399999999999999" x14ac:dyDescent="0.35">
      <c r="A784" s="66">
        <v>24031</v>
      </c>
      <c r="B784" s="66" t="s">
        <v>16</v>
      </c>
      <c r="C784" s="67">
        <v>0.23791000000000001</v>
      </c>
      <c r="D784" s="68"/>
      <c r="E784" s="69">
        <v>7.6253205128205132E-4</v>
      </c>
      <c r="F784" s="70">
        <f t="shared" si="1"/>
        <v>3.205128205128205E-3</v>
      </c>
      <c r="G784" s="67">
        <v>0.23791000000000001</v>
      </c>
      <c r="H784" s="69">
        <v>7.6253205128205132E-4</v>
      </c>
      <c r="I784" s="67">
        <v>0.23791000000000001</v>
      </c>
      <c r="J784" s="69">
        <v>7.6253205128205132E-4</v>
      </c>
      <c r="K784" s="71">
        <v>2830000000</v>
      </c>
      <c r="L784" s="72" t="s">
        <v>1254</v>
      </c>
      <c r="M784" s="72" t="s">
        <v>68</v>
      </c>
      <c r="N784" s="72" t="s">
        <v>2961</v>
      </c>
      <c r="O784" s="72" t="s">
        <v>2961</v>
      </c>
      <c r="P784" s="72"/>
      <c r="Q784" s="73" t="s">
        <v>56</v>
      </c>
      <c r="R784" s="74"/>
      <c r="S784" s="74" t="s">
        <v>2965</v>
      </c>
      <c r="T784" s="54"/>
      <c r="U784" s="54"/>
      <c r="V784" s="54"/>
      <c r="W784" s="54"/>
      <c r="X784" s="54"/>
    </row>
    <row r="785" spans="1:24" ht="17.399999999999999" x14ac:dyDescent="0.35">
      <c r="A785" s="66">
        <v>24033</v>
      </c>
      <c r="B785" s="66" t="s">
        <v>16</v>
      </c>
      <c r="C785" s="67">
        <v>1.5945149999999999</v>
      </c>
      <c r="D785" s="68"/>
      <c r="E785" s="69">
        <v>5.1106249999999997E-3</v>
      </c>
      <c r="F785" s="70">
        <f t="shared" si="1"/>
        <v>3.205128205128205E-3</v>
      </c>
      <c r="G785" s="67">
        <v>1.5945149999999999</v>
      </c>
      <c r="H785" s="69">
        <v>5.1106249999999997E-3</v>
      </c>
      <c r="I785" s="67">
        <v>1.5945149999999999</v>
      </c>
      <c r="J785" s="69">
        <v>5.1106249999999997E-3</v>
      </c>
      <c r="K785" s="71">
        <v>2830000000</v>
      </c>
      <c r="L785" s="72" t="s">
        <v>1254</v>
      </c>
      <c r="M785" s="72" t="s">
        <v>68</v>
      </c>
      <c r="N785" s="72" t="s">
        <v>2961</v>
      </c>
      <c r="O785" s="72" t="s">
        <v>2961</v>
      </c>
      <c r="P785" s="72"/>
      <c r="Q785" s="73" t="s">
        <v>56</v>
      </c>
      <c r="R785" s="74"/>
      <c r="S785" s="74" t="s">
        <v>2966</v>
      </c>
      <c r="T785" s="54"/>
      <c r="U785" s="54"/>
      <c r="V785" s="54"/>
      <c r="W785" s="54"/>
      <c r="X785" s="54"/>
    </row>
    <row r="786" spans="1:24" ht="17.399999999999999" x14ac:dyDescent="0.35">
      <c r="A786" s="66">
        <v>24009</v>
      </c>
      <c r="B786" s="66" t="s">
        <v>16</v>
      </c>
      <c r="C786" s="75">
        <v>4.9568940000000001</v>
      </c>
      <c r="D786" s="68"/>
      <c r="E786" s="69">
        <v>1.0864425205479453E-2</v>
      </c>
      <c r="F786" s="70">
        <f t="shared" si="1"/>
        <v>2.1917808219178085E-3</v>
      </c>
      <c r="G786" s="75">
        <v>4.9568940000000001</v>
      </c>
      <c r="H786" s="69">
        <v>1.0864425205479453E-2</v>
      </c>
      <c r="I786" s="75">
        <v>4.9568940000000001</v>
      </c>
      <c r="J786" s="69">
        <v>1.0864425205479453E-2</v>
      </c>
      <c r="K786" s="71">
        <v>2810030000</v>
      </c>
      <c r="L786" s="72" t="s">
        <v>1255</v>
      </c>
      <c r="M786" s="72" t="s">
        <v>68</v>
      </c>
      <c r="N786" s="72" t="s">
        <v>69</v>
      </c>
      <c r="O786" s="72" t="s">
        <v>1255</v>
      </c>
      <c r="P786" s="72" t="s">
        <v>2967</v>
      </c>
      <c r="Q786" s="73" t="s">
        <v>56</v>
      </c>
      <c r="R786" s="74"/>
      <c r="S786" s="74" t="s">
        <v>2968</v>
      </c>
      <c r="T786" s="54"/>
      <c r="U786" s="54"/>
      <c r="V786" s="54"/>
      <c r="W786" s="54"/>
      <c r="X786" s="54"/>
    </row>
    <row r="787" spans="1:24" ht="17.399999999999999" x14ac:dyDescent="0.35">
      <c r="A787" s="66">
        <v>24017</v>
      </c>
      <c r="B787" s="66" t="s">
        <v>16</v>
      </c>
      <c r="C787" s="75">
        <v>23.618141999999999</v>
      </c>
      <c r="D787" s="68"/>
      <c r="E787" s="69">
        <v>5.1765790684931506E-2</v>
      </c>
      <c r="F787" s="70">
        <f t="shared" si="1"/>
        <v>2.1917808219178085E-3</v>
      </c>
      <c r="G787" s="75">
        <v>23.618141999999999</v>
      </c>
      <c r="H787" s="69">
        <v>5.1765790684931506E-2</v>
      </c>
      <c r="I787" s="75">
        <v>23.618141999999999</v>
      </c>
      <c r="J787" s="69">
        <v>5.1765790684931506E-2</v>
      </c>
      <c r="K787" s="71">
        <v>2810030000</v>
      </c>
      <c r="L787" s="72" t="s">
        <v>1255</v>
      </c>
      <c r="M787" s="72" t="s">
        <v>68</v>
      </c>
      <c r="N787" s="72" t="s">
        <v>69</v>
      </c>
      <c r="O787" s="72" t="s">
        <v>1255</v>
      </c>
      <c r="P787" s="72" t="s">
        <v>2967</v>
      </c>
      <c r="Q787" s="73" t="s">
        <v>56</v>
      </c>
      <c r="R787" s="74"/>
      <c r="S787" s="74" t="s">
        <v>2969</v>
      </c>
      <c r="T787" s="54"/>
      <c r="U787" s="54"/>
      <c r="V787" s="54"/>
      <c r="W787" s="54"/>
      <c r="X787" s="54"/>
    </row>
    <row r="788" spans="1:24" ht="17.399999999999999" x14ac:dyDescent="0.35">
      <c r="A788" s="66">
        <v>24021</v>
      </c>
      <c r="B788" s="66" t="s">
        <v>16</v>
      </c>
      <c r="C788" s="75">
        <v>25.270440000000001</v>
      </c>
      <c r="D788" s="68"/>
      <c r="E788" s="69">
        <v>5.5387265753424661E-2</v>
      </c>
      <c r="F788" s="70">
        <f t="shared" si="1"/>
        <v>2.1917808219178085E-3</v>
      </c>
      <c r="G788" s="75">
        <v>25.270440000000001</v>
      </c>
      <c r="H788" s="69">
        <v>5.5387265753424661E-2</v>
      </c>
      <c r="I788" s="75">
        <v>25.270440000000001</v>
      </c>
      <c r="J788" s="69">
        <v>5.5387265753424661E-2</v>
      </c>
      <c r="K788" s="71">
        <v>2810030000</v>
      </c>
      <c r="L788" s="72" t="s">
        <v>1255</v>
      </c>
      <c r="M788" s="72" t="s">
        <v>68</v>
      </c>
      <c r="N788" s="72" t="s">
        <v>69</v>
      </c>
      <c r="O788" s="72" t="s">
        <v>1255</v>
      </c>
      <c r="P788" s="72" t="s">
        <v>2967</v>
      </c>
      <c r="Q788" s="73" t="s">
        <v>56</v>
      </c>
      <c r="R788" s="74"/>
      <c r="S788" s="74" t="s">
        <v>2970</v>
      </c>
      <c r="T788" s="54"/>
      <c r="U788" s="54"/>
      <c r="V788" s="54"/>
      <c r="W788" s="54"/>
      <c r="X788" s="54"/>
    </row>
    <row r="789" spans="1:24" ht="17.399999999999999" x14ac:dyDescent="0.35">
      <c r="A789" s="66">
        <v>24031</v>
      </c>
      <c r="B789" s="66" t="s">
        <v>16</v>
      </c>
      <c r="C789" s="75">
        <v>47.333477999999999</v>
      </c>
      <c r="D789" s="68"/>
      <c r="E789" s="69">
        <v>0.10374460931506849</v>
      </c>
      <c r="F789" s="70">
        <f t="shared" si="1"/>
        <v>2.1917808219178081E-3</v>
      </c>
      <c r="G789" s="75">
        <v>47.333477999999999</v>
      </c>
      <c r="H789" s="69">
        <v>0.10374460931506849</v>
      </c>
      <c r="I789" s="75">
        <v>47.333477999999999</v>
      </c>
      <c r="J789" s="69">
        <v>0.10374460931506849</v>
      </c>
      <c r="K789" s="71">
        <v>2810030000</v>
      </c>
      <c r="L789" s="72" t="s">
        <v>1255</v>
      </c>
      <c r="M789" s="72" t="s">
        <v>68</v>
      </c>
      <c r="N789" s="72" t="s">
        <v>69</v>
      </c>
      <c r="O789" s="72" t="s">
        <v>1255</v>
      </c>
      <c r="P789" s="72" t="s">
        <v>2967</v>
      </c>
      <c r="Q789" s="73" t="s">
        <v>56</v>
      </c>
      <c r="R789" s="74"/>
      <c r="S789" s="74" t="s">
        <v>2971</v>
      </c>
      <c r="T789" s="54"/>
      <c r="U789" s="54"/>
      <c r="V789" s="54"/>
      <c r="W789" s="54"/>
      <c r="X789" s="54"/>
    </row>
    <row r="790" spans="1:24" ht="17.399999999999999" x14ac:dyDescent="0.35">
      <c r="A790" s="66">
        <v>24033</v>
      </c>
      <c r="B790" s="66" t="s">
        <v>16</v>
      </c>
      <c r="C790" s="75">
        <v>83.198064000000002</v>
      </c>
      <c r="D790" s="68"/>
      <c r="E790" s="69">
        <v>0.18235192109589043</v>
      </c>
      <c r="F790" s="70">
        <f t="shared" si="1"/>
        <v>2.1917808219178085E-3</v>
      </c>
      <c r="G790" s="75">
        <v>83.198064000000002</v>
      </c>
      <c r="H790" s="69">
        <v>0.18235192109589043</v>
      </c>
      <c r="I790" s="75">
        <v>83.198064000000002</v>
      </c>
      <c r="J790" s="69">
        <v>0.18235192109589043</v>
      </c>
      <c r="K790" s="71">
        <v>2810030000</v>
      </c>
      <c r="L790" s="72" t="s">
        <v>1255</v>
      </c>
      <c r="M790" s="72" t="s">
        <v>68</v>
      </c>
      <c r="N790" s="72" t="s">
        <v>69</v>
      </c>
      <c r="O790" s="72" t="s">
        <v>1255</v>
      </c>
      <c r="P790" s="72" t="s">
        <v>2967</v>
      </c>
      <c r="Q790" s="73" t="s">
        <v>56</v>
      </c>
      <c r="R790" s="74"/>
      <c r="S790" s="74" t="s">
        <v>2972</v>
      </c>
      <c r="T790" s="54"/>
      <c r="U790" s="54"/>
      <c r="V790" s="54"/>
      <c r="W790" s="54"/>
      <c r="X790" s="54"/>
    </row>
    <row r="791" spans="1:24" ht="17.399999999999999" x14ac:dyDescent="0.35">
      <c r="A791" s="66">
        <v>24009</v>
      </c>
      <c r="B791" s="66" t="s">
        <v>14</v>
      </c>
      <c r="C791" s="75">
        <v>2.8191270000000004E-2</v>
      </c>
      <c r="D791" s="68"/>
      <c r="E791" s="69">
        <v>6.1789084931506869E-5</v>
      </c>
      <c r="F791" s="70">
        <f t="shared" si="1"/>
        <v>2.1917808219178085E-3</v>
      </c>
      <c r="G791" s="75">
        <v>2.8191270000000004E-2</v>
      </c>
      <c r="H791" s="69">
        <v>6.1789084931506869E-5</v>
      </c>
      <c r="I791" s="75">
        <v>2.8191270000000004E-2</v>
      </c>
      <c r="J791" s="69">
        <v>6.1789084931506869E-5</v>
      </c>
      <c r="K791" s="71">
        <v>2810030000</v>
      </c>
      <c r="L791" s="72" t="s">
        <v>1255</v>
      </c>
      <c r="M791" s="72" t="s">
        <v>68</v>
      </c>
      <c r="N791" s="72" t="s">
        <v>69</v>
      </c>
      <c r="O791" s="72" t="s">
        <v>1255</v>
      </c>
      <c r="P791" s="72" t="s">
        <v>2967</v>
      </c>
      <c r="Q791" s="73" t="s">
        <v>56</v>
      </c>
      <c r="R791" s="74"/>
      <c r="S791" s="74" t="s">
        <v>2973</v>
      </c>
      <c r="T791" s="54"/>
      <c r="U791" s="54"/>
      <c r="V791" s="54"/>
      <c r="W791" s="54"/>
      <c r="X791" s="54"/>
    </row>
    <row r="792" spans="1:24" ht="17.399999999999999" x14ac:dyDescent="0.35">
      <c r="A792" s="66">
        <v>24017</v>
      </c>
      <c r="B792" s="66" t="s">
        <v>14</v>
      </c>
      <c r="C792" s="75">
        <v>0.13432311000000002</v>
      </c>
      <c r="D792" s="68"/>
      <c r="E792" s="69">
        <v>2.944068164383562E-4</v>
      </c>
      <c r="F792" s="70">
        <f t="shared" si="1"/>
        <v>2.1917808219178081E-3</v>
      </c>
      <c r="G792" s="75">
        <v>0.13432311000000002</v>
      </c>
      <c r="H792" s="69">
        <v>2.944068164383562E-4</v>
      </c>
      <c r="I792" s="75">
        <v>0.13432311000000002</v>
      </c>
      <c r="J792" s="69">
        <v>2.944068164383562E-4</v>
      </c>
      <c r="K792" s="71">
        <v>2810030000</v>
      </c>
      <c r="L792" s="72" t="s">
        <v>1255</v>
      </c>
      <c r="M792" s="72" t="s">
        <v>68</v>
      </c>
      <c r="N792" s="72" t="s">
        <v>69</v>
      </c>
      <c r="O792" s="72" t="s">
        <v>1255</v>
      </c>
      <c r="P792" s="72" t="s">
        <v>2967</v>
      </c>
      <c r="Q792" s="73" t="s">
        <v>56</v>
      </c>
      <c r="R792" s="74"/>
      <c r="S792" s="74" t="s">
        <v>2974</v>
      </c>
      <c r="T792" s="54"/>
      <c r="U792" s="54"/>
      <c r="V792" s="54"/>
      <c r="W792" s="54"/>
      <c r="X792" s="54"/>
    </row>
    <row r="793" spans="1:24" ht="17.399999999999999" x14ac:dyDescent="0.35">
      <c r="A793" s="66">
        <v>24021</v>
      </c>
      <c r="B793" s="66" t="s">
        <v>14</v>
      </c>
      <c r="C793" s="75">
        <v>0.14372019999999999</v>
      </c>
      <c r="D793" s="68"/>
      <c r="E793" s="69">
        <v>3.1500317808219174E-4</v>
      </c>
      <c r="F793" s="70">
        <f t="shared" si="1"/>
        <v>2.1917808219178081E-3</v>
      </c>
      <c r="G793" s="75">
        <v>0.14372019999999999</v>
      </c>
      <c r="H793" s="69">
        <v>3.1500317808219174E-4</v>
      </c>
      <c r="I793" s="75">
        <v>0.14372019999999999</v>
      </c>
      <c r="J793" s="69">
        <v>3.1500317808219174E-4</v>
      </c>
      <c r="K793" s="71">
        <v>2810030000</v>
      </c>
      <c r="L793" s="72" t="s">
        <v>1255</v>
      </c>
      <c r="M793" s="72" t="s">
        <v>68</v>
      </c>
      <c r="N793" s="72" t="s">
        <v>69</v>
      </c>
      <c r="O793" s="72" t="s">
        <v>1255</v>
      </c>
      <c r="P793" s="72" t="s">
        <v>2967</v>
      </c>
      <c r="Q793" s="73" t="s">
        <v>56</v>
      </c>
      <c r="R793" s="74"/>
      <c r="S793" s="74" t="s">
        <v>2975</v>
      </c>
      <c r="T793" s="54"/>
      <c r="U793" s="54"/>
      <c r="V793" s="54"/>
      <c r="W793" s="54"/>
      <c r="X793" s="54"/>
    </row>
    <row r="794" spans="1:24" ht="17.399999999999999" x14ac:dyDescent="0.35">
      <c r="A794" s="66">
        <v>24031</v>
      </c>
      <c r="B794" s="66" t="s">
        <v>14</v>
      </c>
      <c r="C794" s="75">
        <v>0.26919898999999997</v>
      </c>
      <c r="D794" s="68"/>
      <c r="E794" s="69">
        <v>5.9002518356164374E-4</v>
      </c>
      <c r="F794" s="70">
        <f t="shared" si="1"/>
        <v>2.1917808219178081E-3</v>
      </c>
      <c r="G794" s="75">
        <v>0.26919898999999997</v>
      </c>
      <c r="H794" s="69">
        <v>5.9002518356164374E-4</v>
      </c>
      <c r="I794" s="75">
        <v>0.26919898999999997</v>
      </c>
      <c r="J794" s="69">
        <v>5.9002518356164374E-4</v>
      </c>
      <c r="K794" s="71">
        <v>2810030000</v>
      </c>
      <c r="L794" s="72" t="s">
        <v>1255</v>
      </c>
      <c r="M794" s="72" t="s">
        <v>68</v>
      </c>
      <c r="N794" s="72" t="s">
        <v>69</v>
      </c>
      <c r="O794" s="72" t="s">
        <v>1255</v>
      </c>
      <c r="P794" s="72" t="s">
        <v>2967</v>
      </c>
      <c r="Q794" s="73" t="s">
        <v>56</v>
      </c>
      <c r="R794" s="74"/>
      <c r="S794" s="74" t="s">
        <v>2976</v>
      </c>
      <c r="T794" s="54"/>
      <c r="U794" s="54"/>
      <c r="V794" s="54"/>
      <c r="W794" s="54"/>
      <c r="X794" s="54"/>
    </row>
    <row r="795" spans="1:24" ht="17.399999999999999" x14ac:dyDescent="0.35">
      <c r="A795" s="66">
        <v>24033</v>
      </c>
      <c r="B795" s="66" t="s">
        <v>14</v>
      </c>
      <c r="C795" s="75">
        <v>0.47317112000000006</v>
      </c>
      <c r="D795" s="68"/>
      <c r="E795" s="69">
        <v>1.0370873863013701E-3</v>
      </c>
      <c r="F795" s="70">
        <f t="shared" si="1"/>
        <v>2.1917808219178085E-3</v>
      </c>
      <c r="G795" s="75">
        <v>0.47317112000000006</v>
      </c>
      <c r="H795" s="69">
        <v>1.0370873863013701E-3</v>
      </c>
      <c r="I795" s="75">
        <v>0.47317112000000006</v>
      </c>
      <c r="J795" s="69">
        <v>1.0370873863013701E-3</v>
      </c>
      <c r="K795" s="71">
        <v>2810030000</v>
      </c>
      <c r="L795" s="72" t="s">
        <v>1255</v>
      </c>
      <c r="M795" s="72" t="s">
        <v>68</v>
      </c>
      <c r="N795" s="72" t="s">
        <v>69</v>
      </c>
      <c r="O795" s="72" t="s">
        <v>1255</v>
      </c>
      <c r="P795" s="72" t="s">
        <v>2967</v>
      </c>
      <c r="Q795" s="73" t="s">
        <v>56</v>
      </c>
      <c r="R795" s="74"/>
      <c r="S795" s="74" t="s">
        <v>2977</v>
      </c>
      <c r="T795" s="54"/>
      <c r="U795" s="54"/>
      <c r="V795" s="54"/>
      <c r="W795" s="54"/>
      <c r="X795" s="54"/>
    </row>
    <row r="796" spans="1:24" ht="17.399999999999999" x14ac:dyDescent="0.35">
      <c r="A796" s="66">
        <v>24009</v>
      </c>
      <c r="B796" s="66" t="s">
        <v>16</v>
      </c>
      <c r="C796" s="75">
        <v>0.13228319999999999</v>
      </c>
      <c r="D796" s="68"/>
      <c r="E796" s="69">
        <v>3.6241972602739722E-4</v>
      </c>
      <c r="F796" s="70">
        <f t="shared" si="1"/>
        <v>2.7397260273972603E-3</v>
      </c>
      <c r="G796" s="75">
        <v>0.13228319999999999</v>
      </c>
      <c r="H796" s="69">
        <v>3.6241972602739722E-4</v>
      </c>
      <c r="I796" s="75">
        <v>0.13228319999999999</v>
      </c>
      <c r="J796" s="69">
        <v>3.6241972602739722E-4</v>
      </c>
      <c r="K796" s="71">
        <v>2810050000</v>
      </c>
      <c r="L796" s="72" t="s">
        <v>1256</v>
      </c>
      <c r="M796" s="72" t="s">
        <v>68</v>
      </c>
      <c r="N796" s="72" t="s">
        <v>69</v>
      </c>
      <c r="O796" s="72" t="s">
        <v>2978</v>
      </c>
      <c r="P796" s="72" t="s">
        <v>2967</v>
      </c>
      <c r="Q796" s="73" t="s">
        <v>56</v>
      </c>
      <c r="R796" s="74"/>
      <c r="S796" s="74" t="s">
        <v>2979</v>
      </c>
      <c r="T796" s="54"/>
      <c r="U796" s="54"/>
      <c r="V796" s="54"/>
      <c r="W796" s="54"/>
      <c r="X796" s="54"/>
    </row>
    <row r="797" spans="1:24" ht="17.399999999999999" x14ac:dyDescent="0.35">
      <c r="A797" s="66">
        <v>24017</v>
      </c>
      <c r="B797" s="66" t="s">
        <v>16</v>
      </c>
      <c r="C797" s="75">
        <v>0.31968439999999998</v>
      </c>
      <c r="D797" s="68"/>
      <c r="E797" s="69">
        <v>8.758476712328767E-4</v>
      </c>
      <c r="F797" s="70">
        <f t="shared" si="1"/>
        <v>2.7397260273972603E-3</v>
      </c>
      <c r="G797" s="75">
        <v>0.31968439999999998</v>
      </c>
      <c r="H797" s="69">
        <v>8.758476712328767E-4</v>
      </c>
      <c r="I797" s="75">
        <v>0.31968439999999998</v>
      </c>
      <c r="J797" s="69">
        <v>8.758476712328767E-4</v>
      </c>
      <c r="K797" s="71">
        <v>2810050000</v>
      </c>
      <c r="L797" s="72" t="s">
        <v>1256</v>
      </c>
      <c r="M797" s="72" t="s">
        <v>68</v>
      </c>
      <c r="N797" s="72" t="s">
        <v>69</v>
      </c>
      <c r="O797" s="72" t="s">
        <v>2978</v>
      </c>
      <c r="P797" s="72" t="s">
        <v>2967</v>
      </c>
      <c r="Q797" s="73" t="s">
        <v>56</v>
      </c>
      <c r="R797" s="74"/>
      <c r="S797" s="74" t="s">
        <v>2980</v>
      </c>
      <c r="T797" s="54"/>
      <c r="U797" s="54"/>
      <c r="V797" s="54"/>
      <c r="W797" s="54"/>
      <c r="X797" s="54"/>
    </row>
    <row r="798" spans="1:24" ht="17.399999999999999" x14ac:dyDescent="0.35">
      <c r="A798" s="66">
        <v>24021</v>
      </c>
      <c r="B798" s="66" t="s">
        <v>16</v>
      </c>
      <c r="C798" s="75">
        <v>0.59527439999999998</v>
      </c>
      <c r="D798" s="68"/>
      <c r="E798" s="69">
        <v>1.6308887671232877E-3</v>
      </c>
      <c r="F798" s="70">
        <f t="shared" si="1"/>
        <v>2.7397260273972603E-3</v>
      </c>
      <c r="G798" s="75">
        <v>0.59527439999999998</v>
      </c>
      <c r="H798" s="69">
        <v>1.6308887671232877E-3</v>
      </c>
      <c r="I798" s="75">
        <v>0.59527439999999998</v>
      </c>
      <c r="J798" s="69">
        <v>1.6308887671232877E-3</v>
      </c>
      <c r="K798" s="71">
        <v>2810050000</v>
      </c>
      <c r="L798" s="72" t="s">
        <v>1256</v>
      </c>
      <c r="M798" s="72" t="s">
        <v>68</v>
      </c>
      <c r="N798" s="72" t="s">
        <v>69</v>
      </c>
      <c r="O798" s="72" t="s">
        <v>2978</v>
      </c>
      <c r="P798" s="72" t="s">
        <v>2967</v>
      </c>
      <c r="Q798" s="73" t="s">
        <v>56</v>
      </c>
      <c r="R798" s="74"/>
      <c r="S798" s="74" t="s">
        <v>2981</v>
      </c>
      <c r="T798" s="54"/>
      <c r="U798" s="54"/>
      <c r="V798" s="54"/>
      <c r="W798" s="54"/>
      <c r="X798" s="54"/>
    </row>
    <row r="799" spans="1:24" ht="17.399999999999999" x14ac:dyDescent="0.35">
      <c r="A799" s="66">
        <v>24031</v>
      </c>
      <c r="B799" s="66" t="s">
        <v>16</v>
      </c>
      <c r="C799" s="75">
        <v>1.0637774</v>
      </c>
      <c r="D799" s="68"/>
      <c r="E799" s="69">
        <v>2.9144586301369864E-3</v>
      </c>
      <c r="F799" s="70">
        <f t="shared" si="1"/>
        <v>2.7397260273972603E-3</v>
      </c>
      <c r="G799" s="75">
        <v>1.0637774</v>
      </c>
      <c r="H799" s="69">
        <v>2.9144586301369864E-3</v>
      </c>
      <c r="I799" s="75">
        <v>1.0637774</v>
      </c>
      <c r="J799" s="69">
        <v>2.9144586301369864E-3</v>
      </c>
      <c r="K799" s="71">
        <v>2810050000</v>
      </c>
      <c r="L799" s="72" t="s">
        <v>1256</v>
      </c>
      <c r="M799" s="72" t="s">
        <v>68</v>
      </c>
      <c r="N799" s="72" t="s">
        <v>69</v>
      </c>
      <c r="O799" s="72" t="s">
        <v>2978</v>
      </c>
      <c r="P799" s="72" t="s">
        <v>2967</v>
      </c>
      <c r="Q799" s="73" t="s">
        <v>56</v>
      </c>
      <c r="R799" s="74"/>
      <c r="S799" s="74" t="s">
        <v>2982</v>
      </c>
      <c r="T799" s="54"/>
      <c r="U799" s="54"/>
      <c r="V799" s="54"/>
      <c r="W799" s="54"/>
      <c r="X799" s="54"/>
    </row>
    <row r="800" spans="1:24" ht="17.399999999999999" x14ac:dyDescent="0.35">
      <c r="A800" s="66">
        <v>24033</v>
      </c>
      <c r="B800" s="66" t="s">
        <v>16</v>
      </c>
      <c r="C800" s="75">
        <v>2.7559</v>
      </c>
      <c r="D800" s="68"/>
      <c r="E800" s="69">
        <v>7.5504109589041093E-3</v>
      </c>
      <c r="F800" s="70">
        <f t="shared" si="1"/>
        <v>2.7397260273972603E-3</v>
      </c>
      <c r="G800" s="75">
        <v>2.7559</v>
      </c>
      <c r="H800" s="69">
        <v>7.5504109589041093E-3</v>
      </c>
      <c r="I800" s="75">
        <v>2.7559</v>
      </c>
      <c r="J800" s="69">
        <v>7.5504109589041093E-3</v>
      </c>
      <c r="K800" s="71">
        <v>2810050000</v>
      </c>
      <c r="L800" s="72" t="s">
        <v>1256</v>
      </c>
      <c r="M800" s="72" t="s">
        <v>68</v>
      </c>
      <c r="N800" s="72" t="s">
        <v>69</v>
      </c>
      <c r="O800" s="72" t="s">
        <v>2978</v>
      </c>
      <c r="P800" s="72" t="s">
        <v>2967</v>
      </c>
      <c r="Q800" s="73" t="s">
        <v>56</v>
      </c>
      <c r="R800" s="74"/>
      <c r="S800" s="74" t="s">
        <v>2983</v>
      </c>
      <c r="T800" s="54"/>
      <c r="U800" s="54"/>
      <c r="V800" s="54"/>
      <c r="W800" s="54"/>
      <c r="X800" s="54"/>
    </row>
    <row r="801" spans="1:24" ht="17.399999999999999" x14ac:dyDescent="0.35">
      <c r="A801" s="66">
        <v>24009</v>
      </c>
      <c r="B801" s="66" t="s">
        <v>14</v>
      </c>
      <c r="C801" s="75">
        <v>5.2425599999999996E-2</v>
      </c>
      <c r="D801" s="68"/>
      <c r="E801" s="69">
        <v>1.436317808219178E-4</v>
      </c>
      <c r="F801" s="70">
        <f t="shared" si="1"/>
        <v>2.7397260273972603E-3</v>
      </c>
      <c r="G801" s="75">
        <v>5.2425599999999996E-2</v>
      </c>
      <c r="H801" s="69">
        <v>1.436317808219178E-4</v>
      </c>
      <c r="I801" s="75">
        <v>5.2425599999999996E-2</v>
      </c>
      <c r="J801" s="69">
        <v>1.436317808219178E-4</v>
      </c>
      <c r="K801" s="71">
        <v>2810050000</v>
      </c>
      <c r="L801" s="72" t="s">
        <v>1256</v>
      </c>
      <c r="M801" s="72" t="s">
        <v>68</v>
      </c>
      <c r="N801" s="72" t="s">
        <v>69</v>
      </c>
      <c r="O801" s="72" t="s">
        <v>2978</v>
      </c>
      <c r="P801" s="72" t="s">
        <v>2967</v>
      </c>
      <c r="Q801" s="73" t="s">
        <v>56</v>
      </c>
      <c r="R801" s="74"/>
      <c r="S801" s="74" t="s">
        <v>2984</v>
      </c>
      <c r="T801" s="54"/>
      <c r="U801" s="54"/>
      <c r="V801" s="54"/>
      <c r="W801" s="54"/>
      <c r="X801" s="54"/>
    </row>
    <row r="802" spans="1:24" ht="17.399999999999999" x14ac:dyDescent="0.35">
      <c r="A802" s="66">
        <v>24017</v>
      </c>
      <c r="B802" s="66" t="s">
        <v>14</v>
      </c>
      <c r="C802" s="75">
        <v>0.12669519999999998</v>
      </c>
      <c r="D802" s="68"/>
      <c r="E802" s="69">
        <v>3.4711013698630129E-4</v>
      </c>
      <c r="F802" s="70">
        <f t="shared" si="1"/>
        <v>2.7397260273972603E-3</v>
      </c>
      <c r="G802" s="75">
        <v>0.12669519999999998</v>
      </c>
      <c r="H802" s="69">
        <v>3.4711013698630129E-4</v>
      </c>
      <c r="I802" s="75">
        <v>0.12669519999999998</v>
      </c>
      <c r="J802" s="69">
        <v>3.4711013698630129E-4</v>
      </c>
      <c r="K802" s="71">
        <v>2810050000</v>
      </c>
      <c r="L802" s="72" t="s">
        <v>1256</v>
      </c>
      <c r="M802" s="72" t="s">
        <v>68</v>
      </c>
      <c r="N802" s="72" t="s">
        <v>69</v>
      </c>
      <c r="O802" s="72" t="s">
        <v>2978</v>
      </c>
      <c r="P802" s="72" t="s">
        <v>2967</v>
      </c>
      <c r="Q802" s="73" t="s">
        <v>56</v>
      </c>
      <c r="R802" s="74"/>
      <c r="S802" s="74" t="s">
        <v>2985</v>
      </c>
      <c r="T802" s="54"/>
      <c r="U802" s="54"/>
      <c r="V802" s="54"/>
      <c r="W802" s="54"/>
      <c r="X802" s="54"/>
    </row>
    <row r="803" spans="1:24" ht="17.399999999999999" x14ac:dyDescent="0.35">
      <c r="A803" s="66">
        <v>24021</v>
      </c>
      <c r="B803" s="66" t="s">
        <v>14</v>
      </c>
      <c r="C803" s="75">
        <v>0.23591519999999999</v>
      </c>
      <c r="D803" s="68"/>
      <c r="E803" s="69">
        <v>6.4634301369863008E-4</v>
      </c>
      <c r="F803" s="70">
        <f t="shared" si="1"/>
        <v>2.7397260273972603E-3</v>
      </c>
      <c r="G803" s="75">
        <v>0.23591519999999999</v>
      </c>
      <c r="H803" s="69">
        <v>6.4634301369863008E-4</v>
      </c>
      <c r="I803" s="75">
        <v>0.23591519999999999</v>
      </c>
      <c r="J803" s="69">
        <v>6.4634301369863008E-4</v>
      </c>
      <c r="K803" s="71">
        <v>2810050000</v>
      </c>
      <c r="L803" s="72" t="s">
        <v>1256</v>
      </c>
      <c r="M803" s="72" t="s">
        <v>68</v>
      </c>
      <c r="N803" s="72" t="s">
        <v>69</v>
      </c>
      <c r="O803" s="72" t="s">
        <v>2978</v>
      </c>
      <c r="P803" s="72" t="s">
        <v>2967</v>
      </c>
      <c r="Q803" s="73" t="s">
        <v>56</v>
      </c>
      <c r="R803" s="74"/>
      <c r="S803" s="74" t="s">
        <v>2986</v>
      </c>
      <c r="T803" s="54"/>
      <c r="U803" s="54"/>
      <c r="V803" s="54"/>
      <c r="W803" s="54"/>
      <c r="X803" s="54"/>
    </row>
    <row r="804" spans="1:24" ht="17.399999999999999" x14ac:dyDescent="0.35">
      <c r="A804" s="66">
        <v>24031</v>
      </c>
      <c r="B804" s="66" t="s">
        <v>14</v>
      </c>
      <c r="C804" s="75">
        <v>0.42158919999999994</v>
      </c>
      <c r="D804" s="68"/>
      <c r="E804" s="69">
        <v>1.1550389041095888E-3</v>
      </c>
      <c r="F804" s="70">
        <f t="shared" si="1"/>
        <v>2.7397260273972599E-3</v>
      </c>
      <c r="G804" s="75">
        <v>0.42158919999999994</v>
      </c>
      <c r="H804" s="69">
        <v>1.1550389041095888E-3</v>
      </c>
      <c r="I804" s="75">
        <v>0.42158919999999994</v>
      </c>
      <c r="J804" s="69">
        <v>1.1550389041095888E-3</v>
      </c>
      <c r="K804" s="71">
        <v>2810050000</v>
      </c>
      <c r="L804" s="72" t="s">
        <v>1256</v>
      </c>
      <c r="M804" s="72" t="s">
        <v>68</v>
      </c>
      <c r="N804" s="72" t="s">
        <v>69</v>
      </c>
      <c r="O804" s="72" t="s">
        <v>2978</v>
      </c>
      <c r="P804" s="72" t="s">
        <v>2967</v>
      </c>
      <c r="Q804" s="73" t="s">
        <v>56</v>
      </c>
      <c r="R804" s="74"/>
      <c r="S804" s="74" t="s">
        <v>2987</v>
      </c>
      <c r="T804" s="54"/>
      <c r="U804" s="54"/>
      <c r="V804" s="54"/>
      <c r="W804" s="54"/>
      <c r="X804" s="54"/>
    </row>
    <row r="805" spans="1:24" ht="17.399999999999999" x14ac:dyDescent="0.35">
      <c r="A805" s="66">
        <v>24033</v>
      </c>
      <c r="B805" s="66" t="s">
        <v>14</v>
      </c>
      <c r="C805" s="75">
        <v>1.0922000000000001</v>
      </c>
      <c r="D805" s="68"/>
      <c r="E805" s="69">
        <v>2.9923287671232879E-3</v>
      </c>
      <c r="F805" s="70">
        <f t="shared" si="1"/>
        <v>2.7397260273972603E-3</v>
      </c>
      <c r="G805" s="75">
        <v>1.0922000000000001</v>
      </c>
      <c r="H805" s="69">
        <v>2.9923287671232879E-3</v>
      </c>
      <c r="I805" s="75">
        <v>1.0922000000000001</v>
      </c>
      <c r="J805" s="69">
        <v>2.9923287671232879E-3</v>
      </c>
      <c r="K805" s="71">
        <v>2810050000</v>
      </c>
      <c r="L805" s="72" t="s">
        <v>1256</v>
      </c>
      <c r="M805" s="72" t="s">
        <v>68</v>
      </c>
      <c r="N805" s="72" t="s">
        <v>69</v>
      </c>
      <c r="O805" s="72" t="s">
        <v>2978</v>
      </c>
      <c r="P805" s="72" t="s">
        <v>2967</v>
      </c>
      <c r="Q805" s="73" t="s">
        <v>56</v>
      </c>
      <c r="R805" s="74"/>
      <c r="S805" s="74" t="s">
        <v>2988</v>
      </c>
      <c r="T805" s="54"/>
      <c r="U805" s="54"/>
      <c r="V805" s="54"/>
      <c r="W805" s="54"/>
      <c r="X805" s="54"/>
    </row>
    <row r="806" spans="1:24" ht="17.399999999999999" x14ac:dyDescent="0.35">
      <c r="A806" s="66">
        <v>24009</v>
      </c>
      <c r="B806" s="66" t="s">
        <v>16</v>
      </c>
      <c r="C806" s="67">
        <v>7.9531941831398278E-2</v>
      </c>
      <c r="D806" s="68"/>
      <c r="E806" s="69">
        <v>2.1789573104492678E-4</v>
      </c>
      <c r="F806" s="70">
        <f t="shared" si="1"/>
        <v>2.7397260273972603E-3</v>
      </c>
      <c r="G806" s="67">
        <v>7.9531941831398278E-2</v>
      </c>
      <c r="H806" s="69">
        <v>2.1789573104492678E-4</v>
      </c>
      <c r="I806" s="67">
        <v>7.9531941831398278E-2</v>
      </c>
      <c r="J806" s="69">
        <v>2.1789573104492678E-4</v>
      </c>
      <c r="K806" s="71">
        <v>2302070005</v>
      </c>
      <c r="L806" s="72" t="s">
        <v>1257</v>
      </c>
      <c r="M806" s="72" t="s">
        <v>37</v>
      </c>
      <c r="N806" s="72" t="s">
        <v>2920</v>
      </c>
      <c r="O806" s="72" t="s">
        <v>2926</v>
      </c>
      <c r="P806" s="72" t="s">
        <v>1257</v>
      </c>
      <c r="Q806" s="73" t="s">
        <v>56</v>
      </c>
      <c r="R806" s="74"/>
      <c r="S806" s="74" t="s">
        <v>2989</v>
      </c>
      <c r="T806" s="54"/>
      <c r="U806" s="54"/>
      <c r="V806" s="54"/>
      <c r="W806" s="54"/>
      <c r="X806" s="54"/>
    </row>
    <row r="807" spans="1:24" ht="17.399999999999999" x14ac:dyDescent="0.35">
      <c r="A807" s="66">
        <v>24017</v>
      </c>
      <c r="B807" s="66" t="s">
        <v>16</v>
      </c>
      <c r="C807" s="67">
        <v>0</v>
      </c>
      <c r="D807" s="68"/>
      <c r="E807" s="69">
        <v>0</v>
      </c>
      <c r="F807" s="70" t="e">
        <f t="shared" si="1"/>
        <v>#DIV/0!</v>
      </c>
      <c r="G807" s="67">
        <v>0</v>
      </c>
      <c r="H807" s="69">
        <v>0</v>
      </c>
      <c r="I807" s="67">
        <v>0</v>
      </c>
      <c r="J807" s="69">
        <v>0</v>
      </c>
      <c r="K807" s="71">
        <v>2302070005</v>
      </c>
      <c r="L807" s="72" t="s">
        <v>1257</v>
      </c>
      <c r="M807" s="72" t="s">
        <v>37</v>
      </c>
      <c r="N807" s="72" t="s">
        <v>2920</v>
      </c>
      <c r="O807" s="72" t="s">
        <v>2926</v>
      </c>
      <c r="P807" s="72" t="s">
        <v>1257</v>
      </c>
      <c r="Q807" s="73" t="s">
        <v>56</v>
      </c>
      <c r="R807" s="74"/>
      <c r="S807" s="74" t="s">
        <v>2990</v>
      </c>
      <c r="T807" s="54"/>
      <c r="U807" s="54"/>
      <c r="V807" s="54"/>
      <c r="W807" s="54"/>
      <c r="X807" s="54"/>
    </row>
    <row r="808" spans="1:24" ht="17.399999999999999" x14ac:dyDescent="0.35">
      <c r="A808" s="66">
        <v>24021</v>
      </c>
      <c r="B808" s="66" t="s">
        <v>16</v>
      </c>
      <c r="C808" s="67">
        <v>1.325532363856638E-2</v>
      </c>
      <c r="D808" s="68"/>
      <c r="E808" s="69">
        <v>3.6315955174154466E-5</v>
      </c>
      <c r="F808" s="70">
        <f t="shared" si="1"/>
        <v>2.7397260273972603E-3</v>
      </c>
      <c r="G808" s="67">
        <v>1.325532363856638E-2</v>
      </c>
      <c r="H808" s="69">
        <v>3.6315955174154466E-5</v>
      </c>
      <c r="I808" s="67">
        <v>1.325532363856638E-2</v>
      </c>
      <c r="J808" s="69">
        <v>3.6315955174154466E-5</v>
      </c>
      <c r="K808" s="71">
        <v>2302070005</v>
      </c>
      <c r="L808" s="72" t="s">
        <v>1257</v>
      </c>
      <c r="M808" s="72" t="s">
        <v>37</v>
      </c>
      <c r="N808" s="72" t="s">
        <v>2920</v>
      </c>
      <c r="O808" s="72" t="s">
        <v>2926</v>
      </c>
      <c r="P808" s="72" t="s">
        <v>1257</v>
      </c>
      <c r="Q808" s="73" t="s">
        <v>56</v>
      </c>
      <c r="R808" s="74"/>
      <c r="S808" s="74" t="s">
        <v>2991</v>
      </c>
      <c r="T808" s="54"/>
      <c r="U808" s="54"/>
      <c r="V808" s="54"/>
      <c r="W808" s="54"/>
      <c r="X808" s="54"/>
    </row>
    <row r="809" spans="1:24" ht="17.399999999999999" x14ac:dyDescent="0.35">
      <c r="A809" s="66">
        <v>24031</v>
      </c>
      <c r="B809" s="66" t="s">
        <v>16</v>
      </c>
      <c r="C809" s="67">
        <v>8.5088758727915201E-2</v>
      </c>
      <c r="D809" s="68"/>
      <c r="E809" s="69">
        <v>2.3311988692579507E-4</v>
      </c>
      <c r="F809" s="70">
        <f t="shared" si="1"/>
        <v>2.7397260273972603E-3</v>
      </c>
      <c r="G809" s="67">
        <v>8.5088758727915201E-2</v>
      </c>
      <c r="H809" s="69">
        <v>2.3311988692579507E-4</v>
      </c>
      <c r="I809" s="67">
        <v>8.5088758727915201E-2</v>
      </c>
      <c r="J809" s="69">
        <v>2.3311988692579507E-4</v>
      </c>
      <c r="K809" s="71">
        <v>2302070005</v>
      </c>
      <c r="L809" s="72" t="s">
        <v>1257</v>
      </c>
      <c r="M809" s="72" t="s">
        <v>37</v>
      </c>
      <c r="N809" s="72" t="s">
        <v>2920</v>
      </c>
      <c r="O809" s="72" t="s">
        <v>2926</v>
      </c>
      <c r="P809" s="72" t="s">
        <v>1257</v>
      </c>
      <c r="Q809" s="73" t="s">
        <v>56</v>
      </c>
      <c r="R809" s="74"/>
      <c r="S809" s="74" t="s">
        <v>2992</v>
      </c>
      <c r="T809" s="54"/>
      <c r="U809" s="54"/>
      <c r="V809" s="54"/>
      <c r="W809" s="54"/>
      <c r="X809" s="54"/>
    </row>
    <row r="810" spans="1:24" ht="17.399999999999999" x14ac:dyDescent="0.35">
      <c r="A810" s="66">
        <v>24033</v>
      </c>
      <c r="B810" s="66" t="s">
        <v>16</v>
      </c>
      <c r="C810" s="67">
        <v>2.4311073922261485E-2</v>
      </c>
      <c r="D810" s="68"/>
      <c r="E810" s="69">
        <v>6.6605681978798592E-5</v>
      </c>
      <c r="F810" s="70">
        <f t="shared" si="1"/>
        <v>2.7397260273972603E-3</v>
      </c>
      <c r="G810" s="67">
        <v>2.4311073922261485E-2</v>
      </c>
      <c r="H810" s="69">
        <v>6.6605681978798592E-5</v>
      </c>
      <c r="I810" s="67">
        <v>2.4311073922261485E-2</v>
      </c>
      <c r="J810" s="69">
        <v>6.6605681978798592E-5</v>
      </c>
      <c r="K810" s="71">
        <v>2302070005</v>
      </c>
      <c r="L810" s="72" t="s">
        <v>1257</v>
      </c>
      <c r="M810" s="72" t="s">
        <v>37</v>
      </c>
      <c r="N810" s="72" t="s">
        <v>2920</v>
      </c>
      <c r="O810" s="72" t="s">
        <v>2926</v>
      </c>
      <c r="P810" s="72" t="s">
        <v>1257</v>
      </c>
      <c r="Q810" s="73" t="s">
        <v>56</v>
      </c>
      <c r="R810" s="74"/>
      <c r="S810" s="74" t="s">
        <v>2993</v>
      </c>
      <c r="T810" s="54"/>
      <c r="U810" s="54"/>
      <c r="V810" s="54"/>
      <c r="W810" s="54"/>
      <c r="X810" s="54"/>
    </row>
    <row r="811" spans="1:24" s="56" customFormat="1" ht="17.399999999999999" x14ac:dyDescent="0.35">
      <c r="A811" s="76">
        <v>24009</v>
      </c>
      <c r="B811" s="76" t="s">
        <v>16</v>
      </c>
      <c r="C811" s="77">
        <v>5.5819000000000001</v>
      </c>
      <c r="D811" s="78"/>
      <c r="E811" s="79">
        <v>1.5292876712328768E-2</v>
      </c>
      <c r="F811" s="80">
        <f t="shared" si="1"/>
        <v>2.7397260273972603E-3</v>
      </c>
      <c r="G811" s="77">
        <v>5.5819000000000001</v>
      </c>
      <c r="H811" s="81">
        <v>1.5292876712328768E-2</v>
      </c>
      <c r="I811" s="77">
        <v>5.5819000000000001</v>
      </c>
      <c r="J811" s="79">
        <v>1.5292876712328768E-2</v>
      </c>
      <c r="K811" s="82">
        <v>2620030000</v>
      </c>
      <c r="L811" s="83" t="s">
        <v>1282</v>
      </c>
      <c r="M811" s="76" t="s">
        <v>209</v>
      </c>
      <c r="N811" s="76" t="s">
        <v>1282</v>
      </c>
      <c r="O811" s="76" t="s">
        <v>2994</v>
      </c>
      <c r="P811" s="76"/>
      <c r="Q811" s="84" t="s">
        <v>56</v>
      </c>
      <c r="R811" s="85"/>
      <c r="S811" s="85" t="s">
        <v>2995</v>
      </c>
      <c r="T811" s="55"/>
      <c r="U811" s="55"/>
      <c r="V811" s="55"/>
      <c r="W811" s="55"/>
      <c r="X811" s="55"/>
    </row>
    <row r="812" spans="1:24" s="56" customFormat="1" ht="17.399999999999999" x14ac:dyDescent="0.35">
      <c r="A812" s="76">
        <v>24017</v>
      </c>
      <c r="B812" s="76" t="s">
        <v>16</v>
      </c>
      <c r="C812" s="77">
        <v>6.5926999999999998</v>
      </c>
      <c r="D812" s="78"/>
      <c r="E812" s="79">
        <v>1.8062191780821916E-2</v>
      </c>
      <c r="F812" s="80">
        <f t="shared" si="1"/>
        <v>2.7397260273972599E-3</v>
      </c>
      <c r="G812" s="77">
        <v>6.5926999999999998</v>
      </c>
      <c r="H812" s="81">
        <v>1.8062191780821916E-2</v>
      </c>
      <c r="I812" s="77">
        <v>6.5926999999999998</v>
      </c>
      <c r="J812" s="79">
        <v>1.8062191780821916E-2</v>
      </c>
      <c r="K812" s="82">
        <v>2620030000</v>
      </c>
      <c r="L812" s="83" t="s">
        <v>1282</v>
      </c>
      <c r="M812" s="76" t="s">
        <v>209</v>
      </c>
      <c r="N812" s="76" t="s">
        <v>1282</v>
      </c>
      <c r="O812" s="76" t="s">
        <v>2994</v>
      </c>
      <c r="P812" s="76"/>
      <c r="Q812" s="84" t="s">
        <v>56</v>
      </c>
      <c r="R812" s="85"/>
      <c r="S812" s="85" t="s">
        <v>2996</v>
      </c>
      <c r="T812" s="55"/>
      <c r="U812" s="55"/>
      <c r="V812" s="55"/>
      <c r="W812" s="55"/>
      <c r="X812" s="55"/>
    </row>
    <row r="813" spans="1:24" s="56" customFormat="1" ht="17.399999999999999" x14ac:dyDescent="0.35">
      <c r="A813" s="76">
        <v>24021</v>
      </c>
      <c r="B813" s="76" t="s">
        <v>16</v>
      </c>
      <c r="C813" s="77">
        <v>1.5169999999999999</v>
      </c>
      <c r="D813" s="78"/>
      <c r="E813" s="79">
        <v>4.1561643835616438E-3</v>
      </c>
      <c r="F813" s="80">
        <f t="shared" si="1"/>
        <v>2.7397260273972603E-3</v>
      </c>
      <c r="G813" s="77">
        <v>1.5169999999999999</v>
      </c>
      <c r="H813" s="81">
        <v>4.1561643835616438E-3</v>
      </c>
      <c r="I813" s="77">
        <v>1.5169999999999999</v>
      </c>
      <c r="J813" s="79">
        <v>4.1561643835616438E-3</v>
      </c>
      <c r="K813" s="82">
        <v>2620030000</v>
      </c>
      <c r="L813" s="83" t="s">
        <v>1282</v>
      </c>
      <c r="M813" s="76" t="s">
        <v>209</v>
      </c>
      <c r="N813" s="76" t="s">
        <v>1282</v>
      </c>
      <c r="O813" s="76" t="s">
        <v>2994</v>
      </c>
      <c r="P813" s="76"/>
      <c r="Q813" s="84" t="s">
        <v>56</v>
      </c>
      <c r="R813" s="85"/>
      <c r="S813" s="85" t="s">
        <v>2997</v>
      </c>
      <c r="T813" s="55"/>
      <c r="U813" s="55"/>
      <c r="V813" s="55"/>
      <c r="W813" s="55"/>
      <c r="X813" s="55"/>
    </row>
    <row r="814" spans="1:24" s="56" customFormat="1" ht="17.399999999999999" x14ac:dyDescent="0.35">
      <c r="A814" s="76">
        <v>24031</v>
      </c>
      <c r="B814" s="76" t="s">
        <v>16</v>
      </c>
      <c r="C814" s="77">
        <v>41.817799999999998</v>
      </c>
      <c r="D814" s="78"/>
      <c r="E814" s="79">
        <v>0.11456931506849315</v>
      </c>
      <c r="F814" s="80">
        <f t="shared" si="1"/>
        <v>2.7397260273972603E-3</v>
      </c>
      <c r="G814" s="77">
        <v>41.817799999999998</v>
      </c>
      <c r="H814" s="81">
        <v>0.11456931506849315</v>
      </c>
      <c r="I814" s="77">
        <v>41.817799999999998</v>
      </c>
      <c r="J814" s="79">
        <v>0.11456931506849315</v>
      </c>
      <c r="K814" s="82">
        <v>2620030000</v>
      </c>
      <c r="L814" s="83" t="s">
        <v>1282</v>
      </c>
      <c r="M814" s="76" t="s">
        <v>209</v>
      </c>
      <c r="N814" s="76" t="s">
        <v>1282</v>
      </c>
      <c r="O814" s="76" t="s">
        <v>2994</v>
      </c>
      <c r="P814" s="76"/>
      <c r="Q814" s="84" t="s">
        <v>56</v>
      </c>
      <c r="R814" s="85"/>
      <c r="S814" s="85" t="s">
        <v>2998</v>
      </c>
      <c r="T814" s="55"/>
      <c r="U814" s="55"/>
      <c r="V814" s="55"/>
      <c r="W814" s="55"/>
      <c r="X814" s="55"/>
    </row>
    <row r="815" spans="1:24" ht="17.399999999999999" x14ac:dyDescent="0.35">
      <c r="A815" s="66">
        <v>24033</v>
      </c>
      <c r="B815" s="66" t="s">
        <v>16</v>
      </c>
      <c r="C815" s="86">
        <v>1.3446960000000001E-5</v>
      </c>
      <c r="D815" s="74"/>
      <c r="E815" s="69">
        <v>6.2062892307692298E-8</v>
      </c>
      <c r="F815" s="70">
        <f t="shared" si="1"/>
        <v>4.6153846153846141E-3</v>
      </c>
      <c r="G815" s="86">
        <v>1.3446960000000001E-5</v>
      </c>
      <c r="H815" s="69">
        <v>6.2062892307692298E-8</v>
      </c>
      <c r="I815" s="86">
        <v>1.3446960000000001E-5</v>
      </c>
      <c r="J815" s="69">
        <v>6.2062892307692298E-8</v>
      </c>
      <c r="K815" s="87">
        <v>2810060200</v>
      </c>
      <c r="L815" s="73" t="s">
        <v>67</v>
      </c>
      <c r="M815" s="74"/>
      <c r="N815" s="73" t="s">
        <v>69</v>
      </c>
      <c r="O815" s="73" t="s">
        <v>70</v>
      </c>
      <c r="P815" s="74" t="s">
        <v>2999</v>
      </c>
      <c r="Q815" s="73" t="s">
        <v>56</v>
      </c>
      <c r="R815" s="74"/>
      <c r="S815" s="74" t="str">
        <f>CONCATENATE(K815,"-",A815,"-",B815)</f>
        <v>2810060200-24033-VOC</v>
      </c>
      <c r="T815" s="54"/>
      <c r="U815" s="54"/>
      <c r="V815" s="54"/>
      <c r="W815" s="54"/>
      <c r="X815" s="54"/>
    </row>
    <row r="816" spans="1:24" ht="17.399999999999999" x14ac:dyDescent="0.35">
      <c r="A816" s="66">
        <v>24033</v>
      </c>
      <c r="B816" s="66" t="s">
        <v>1244</v>
      </c>
      <c r="C816" s="74">
        <v>1.6010420000000001E-4</v>
      </c>
      <c r="D816" s="74"/>
      <c r="E816" s="69">
        <v>7.389424615384615E-7</v>
      </c>
      <c r="F816" s="70">
        <f t="shared" si="1"/>
        <v>4.6153846153846149E-3</v>
      </c>
      <c r="G816" s="74">
        <v>1.6010420000000001E-4</v>
      </c>
      <c r="H816" s="69">
        <v>7.389424615384615E-7</v>
      </c>
      <c r="I816" s="74">
        <v>1.6010420000000001E-4</v>
      </c>
      <c r="J816" s="69">
        <v>7.389424615384615E-7</v>
      </c>
      <c r="K816" s="87">
        <v>2810060200</v>
      </c>
      <c r="L816" s="73" t="s">
        <v>67</v>
      </c>
      <c r="M816" s="74"/>
      <c r="N816" s="73" t="s">
        <v>69</v>
      </c>
      <c r="O816" s="73" t="s">
        <v>70</v>
      </c>
      <c r="P816" s="74" t="s">
        <v>2999</v>
      </c>
      <c r="Q816" s="73" t="s">
        <v>56</v>
      </c>
      <c r="R816" s="74"/>
      <c r="S816" s="74" t="str">
        <f t="shared" ref="S816:S824" si="2">CONCATENATE(K816,"-",A816,"-",B816)</f>
        <v>2810060200-24033-NOX</v>
      </c>
      <c r="T816" s="54"/>
      <c r="U816" s="54"/>
      <c r="V816" s="54"/>
      <c r="W816" s="54"/>
      <c r="X816" s="54"/>
    </row>
    <row r="817" spans="1:24" ht="17.399999999999999" x14ac:dyDescent="0.35">
      <c r="A817" s="66">
        <v>24009</v>
      </c>
      <c r="B817" s="66" t="s">
        <v>16</v>
      </c>
      <c r="C817" s="86">
        <v>1.3759E-6</v>
      </c>
      <c r="D817" s="74"/>
      <c r="E817" s="69">
        <v>6.3503076923076921E-9</v>
      </c>
      <c r="F817" s="70">
        <f t="shared" si="1"/>
        <v>4.6153846153846149E-3</v>
      </c>
      <c r="G817" s="86">
        <v>1.3759E-6</v>
      </c>
      <c r="H817" s="69">
        <v>6.3503076923076921E-9</v>
      </c>
      <c r="I817" s="86">
        <v>1.3759E-6</v>
      </c>
      <c r="J817" s="69">
        <v>6.3503076923076921E-9</v>
      </c>
      <c r="K817" s="87">
        <v>2810060200</v>
      </c>
      <c r="L817" s="73" t="s">
        <v>67</v>
      </c>
      <c r="M817" s="74"/>
      <c r="N817" s="73" t="s">
        <v>69</v>
      </c>
      <c r="O817" s="73" t="s">
        <v>70</v>
      </c>
      <c r="P817" s="74" t="s">
        <v>2999</v>
      </c>
      <c r="Q817" s="73" t="s">
        <v>56</v>
      </c>
      <c r="R817" s="74"/>
      <c r="S817" s="74" t="str">
        <f t="shared" si="2"/>
        <v>2810060200-24009-VOC</v>
      </c>
      <c r="T817" s="54"/>
      <c r="U817" s="54"/>
      <c r="V817" s="54"/>
      <c r="W817" s="54"/>
      <c r="X817" s="54"/>
    </row>
    <row r="818" spans="1:24" ht="17.399999999999999" x14ac:dyDescent="0.35">
      <c r="A818" s="66">
        <v>24009</v>
      </c>
      <c r="B818" s="66" t="s">
        <v>1244</v>
      </c>
      <c r="C818" s="86">
        <v>1.638195E-5</v>
      </c>
      <c r="D818" s="74"/>
      <c r="E818" s="69">
        <v>7.5608999999999999E-8</v>
      </c>
      <c r="F818" s="70">
        <f t="shared" si="1"/>
        <v>4.6153846153846149E-3</v>
      </c>
      <c r="G818" s="86">
        <v>1.638195E-5</v>
      </c>
      <c r="H818" s="69">
        <v>7.5608999999999999E-8</v>
      </c>
      <c r="I818" s="86">
        <v>1.638195E-5</v>
      </c>
      <c r="J818" s="69">
        <v>7.5608999999999999E-8</v>
      </c>
      <c r="K818" s="87">
        <v>2810060200</v>
      </c>
      <c r="L818" s="73" t="s">
        <v>67</v>
      </c>
      <c r="M818" s="74"/>
      <c r="N818" s="73" t="s">
        <v>69</v>
      </c>
      <c r="O818" s="73" t="s">
        <v>70</v>
      </c>
      <c r="P818" s="74" t="s">
        <v>2999</v>
      </c>
      <c r="Q818" s="73" t="s">
        <v>56</v>
      </c>
      <c r="R818" s="74"/>
      <c r="S818" s="74" t="str">
        <f t="shared" si="2"/>
        <v>2810060200-24009-NOX</v>
      </c>
      <c r="T818" s="54"/>
      <c r="U818" s="54"/>
      <c r="V818" s="54"/>
      <c r="W818" s="54"/>
      <c r="X818" s="54"/>
    </row>
    <row r="819" spans="1:24" ht="17.399999999999999" x14ac:dyDescent="0.35">
      <c r="A819" s="66">
        <v>24017</v>
      </c>
      <c r="B819" s="66" t="s">
        <v>16</v>
      </c>
      <c r="C819" s="86">
        <v>2.4308870000000002E-6</v>
      </c>
      <c r="D819" s="74"/>
      <c r="E819" s="69">
        <v>1.1219478461538462E-8</v>
      </c>
      <c r="F819" s="70">
        <f t="shared" si="1"/>
        <v>4.6153846153846149E-3</v>
      </c>
      <c r="G819" s="86">
        <v>2.4308870000000002E-6</v>
      </c>
      <c r="H819" s="69">
        <v>1.1219478461538462E-8</v>
      </c>
      <c r="I819" s="86">
        <v>2.4308870000000002E-6</v>
      </c>
      <c r="J819" s="69">
        <v>1.1219478461538462E-8</v>
      </c>
      <c r="K819" s="87">
        <v>2810060200</v>
      </c>
      <c r="L819" s="73" t="s">
        <v>67</v>
      </c>
      <c r="M819" s="74"/>
      <c r="N819" s="73" t="s">
        <v>69</v>
      </c>
      <c r="O819" s="73" t="s">
        <v>70</v>
      </c>
      <c r="P819" s="74" t="s">
        <v>2999</v>
      </c>
      <c r="Q819" s="73" t="s">
        <v>56</v>
      </c>
      <c r="R819" s="74"/>
      <c r="S819" s="74" t="str">
        <f t="shared" si="2"/>
        <v>2810060200-24017-VOC</v>
      </c>
      <c r="T819" s="54"/>
      <c r="U819" s="54"/>
      <c r="V819" s="54"/>
      <c r="W819" s="54"/>
      <c r="X819" s="54"/>
    </row>
    <row r="820" spans="1:24" ht="17.399999999999999" x14ac:dyDescent="0.35">
      <c r="A820" s="66">
        <v>24017</v>
      </c>
      <c r="B820" s="66" t="s">
        <v>1244</v>
      </c>
      <c r="C820" s="86">
        <v>2.8943000000000001E-5</v>
      </c>
      <c r="D820" s="74"/>
      <c r="E820" s="69">
        <v>1.3358307692307692E-7</v>
      </c>
      <c r="F820" s="70">
        <f t="shared" si="1"/>
        <v>4.6153846153846149E-3</v>
      </c>
      <c r="G820" s="86">
        <v>2.8943000000000001E-5</v>
      </c>
      <c r="H820" s="69">
        <v>1.3358307692307692E-7</v>
      </c>
      <c r="I820" s="86">
        <v>2.8943000000000001E-5</v>
      </c>
      <c r="J820" s="69">
        <v>1.3358307692307692E-7</v>
      </c>
      <c r="K820" s="87">
        <v>2810060200</v>
      </c>
      <c r="L820" s="73" t="s">
        <v>67</v>
      </c>
      <c r="M820" s="74"/>
      <c r="N820" s="73" t="s">
        <v>69</v>
      </c>
      <c r="O820" s="73" t="s">
        <v>70</v>
      </c>
      <c r="P820" s="74" t="s">
        <v>2999</v>
      </c>
      <c r="Q820" s="73" t="s">
        <v>56</v>
      </c>
      <c r="R820" s="74"/>
      <c r="S820" s="74" t="str">
        <f t="shared" si="2"/>
        <v>2810060200-24017-NOX</v>
      </c>
      <c r="T820" s="54"/>
      <c r="U820" s="54"/>
      <c r="V820" s="54"/>
      <c r="W820" s="54"/>
      <c r="X820" s="54"/>
    </row>
    <row r="821" spans="1:24" ht="17.399999999999999" x14ac:dyDescent="0.35">
      <c r="A821" s="66">
        <v>24021</v>
      </c>
      <c r="B821" s="66" t="s">
        <v>16</v>
      </c>
      <c r="C821" s="86">
        <v>4.9511830000000003E-7</v>
      </c>
      <c r="D821" s="74"/>
      <c r="E821" s="69">
        <v>2.2851613846153849E-9</v>
      </c>
      <c r="F821" s="70">
        <f t="shared" si="1"/>
        <v>4.6153846153846158E-3</v>
      </c>
      <c r="G821" s="86">
        <v>4.9511830000000003E-7</v>
      </c>
      <c r="H821" s="69">
        <v>2.2851613846153849E-9</v>
      </c>
      <c r="I821" s="86">
        <v>4.9511830000000003E-7</v>
      </c>
      <c r="J821" s="69">
        <v>2.2851613846153849E-9</v>
      </c>
      <c r="K821" s="87">
        <v>2810060200</v>
      </c>
      <c r="L821" s="73" t="s">
        <v>67</v>
      </c>
      <c r="M821" s="74"/>
      <c r="N821" s="73" t="s">
        <v>69</v>
      </c>
      <c r="O821" s="73" t="s">
        <v>70</v>
      </c>
      <c r="P821" s="74" t="s">
        <v>2999</v>
      </c>
      <c r="Q821" s="73" t="s">
        <v>56</v>
      </c>
      <c r="R821" s="74"/>
      <c r="S821" s="74" t="str">
        <f t="shared" si="2"/>
        <v>2810060200-24021-VOC</v>
      </c>
      <c r="T821" s="54"/>
      <c r="U821" s="54"/>
      <c r="V821" s="54"/>
      <c r="W821" s="54"/>
      <c r="X821" s="54"/>
    </row>
    <row r="822" spans="1:24" ht="17.399999999999999" x14ac:dyDescent="0.35">
      <c r="A822" s="66">
        <v>24021</v>
      </c>
      <c r="B822" s="66" t="s">
        <v>1244</v>
      </c>
      <c r="C822" s="86">
        <v>5.8950530000000003E-6</v>
      </c>
      <c r="D822" s="74"/>
      <c r="E822" s="69">
        <v>2.7207936923076922E-8</v>
      </c>
      <c r="F822" s="70">
        <f t="shared" si="1"/>
        <v>4.6153846153846149E-3</v>
      </c>
      <c r="G822" s="86">
        <v>5.8950530000000003E-6</v>
      </c>
      <c r="H822" s="69">
        <v>2.7207936923076922E-8</v>
      </c>
      <c r="I822" s="86">
        <v>5.8950530000000003E-6</v>
      </c>
      <c r="J822" s="69">
        <v>2.7207936923076922E-8</v>
      </c>
      <c r="K822" s="87">
        <v>2810060200</v>
      </c>
      <c r="L822" s="73" t="s">
        <v>67</v>
      </c>
      <c r="M822" s="74"/>
      <c r="N822" s="73" t="s">
        <v>69</v>
      </c>
      <c r="O822" s="73" t="s">
        <v>70</v>
      </c>
      <c r="P822" s="74" t="s">
        <v>2999</v>
      </c>
      <c r="Q822" s="73" t="s">
        <v>56</v>
      </c>
      <c r="R822" s="74"/>
      <c r="S822" s="74" t="str">
        <f t="shared" si="2"/>
        <v>2810060200-24021-NOX</v>
      </c>
      <c r="T822" s="54"/>
      <c r="U822" s="54"/>
      <c r="V822" s="54"/>
      <c r="W822" s="54"/>
      <c r="X822" s="54"/>
    </row>
    <row r="823" spans="1:24" ht="17.399999999999999" x14ac:dyDescent="0.35">
      <c r="A823" s="66">
        <v>24031</v>
      </c>
      <c r="B823" s="66" t="s">
        <v>16</v>
      </c>
      <c r="C823" s="86">
        <v>1.5549179999999999E-5</v>
      </c>
      <c r="D823" s="74"/>
      <c r="E823" s="69">
        <v>7.1765446153846155E-8</v>
      </c>
      <c r="F823" s="70">
        <f t="shared" si="1"/>
        <v>4.6153846153846158E-3</v>
      </c>
      <c r="G823" s="86">
        <v>1.5549179999999999E-5</v>
      </c>
      <c r="H823" s="69">
        <v>7.1765446153846155E-8</v>
      </c>
      <c r="I823" s="86">
        <v>1.5549179999999999E-5</v>
      </c>
      <c r="J823" s="69">
        <v>7.1765446153846155E-8</v>
      </c>
      <c r="K823" s="87">
        <v>2810060200</v>
      </c>
      <c r="L823" s="73" t="s">
        <v>67</v>
      </c>
      <c r="M823" s="74"/>
      <c r="N823" s="73" t="s">
        <v>69</v>
      </c>
      <c r="O823" s="73" t="s">
        <v>70</v>
      </c>
      <c r="P823" s="74" t="s">
        <v>2999</v>
      </c>
      <c r="Q823" s="73" t="s">
        <v>56</v>
      </c>
      <c r="R823" s="74"/>
      <c r="S823" s="74" t="str">
        <f t="shared" si="2"/>
        <v>2810060200-24031-VOC</v>
      </c>
      <c r="T823" s="54"/>
      <c r="U823" s="54"/>
      <c r="V823" s="54"/>
      <c r="W823" s="54"/>
      <c r="X823" s="54"/>
    </row>
    <row r="824" spans="1:24" ht="17.399999999999999" x14ac:dyDescent="0.35">
      <c r="A824" s="66">
        <v>24031</v>
      </c>
      <c r="B824" s="66" t="s">
        <v>1244</v>
      </c>
      <c r="C824" s="74">
        <v>1.851341E-4</v>
      </c>
      <c r="D824" s="74"/>
      <c r="E824" s="69">
        <v>8.544650769230769E-7</v>
      </c>
      <c r="F824" s="70">
        <f t="shared" si="1"/>
        <v>4.6153846153846149E-3</v>
      </c>
      <c r="G824" s="74">
        <v>1.851341E-4</v>
      </c>
      <c r="H824" s="69">
        <v>8.544650769230769E-7</v>
      </c>
      <c r="I824" s="74">
        <v>1.851341E-4</v>
      </c>
      <c r="J824" s="69">
        <v>8.544650769230769E-7</v>
      </c>
      <c r="K824" s="87">
        <v>2810060200</v>
      </c>
      <c r="L824" s="73" t="s">
        <v>67</v>
      </c>
      <c r="M824" s="74"/>
      <c r="N824" s="73" t="s">
        <v>69</v>
      </c>
      <c r="O824" s="73" t="s">
        <v>70</v>
      </c>
      <c r="P824" s="74" t="s">
        <v>2999</v>
      </c>
      <c r="Q824" s="73" t="s">
        <v>56</v>
      </c>
      <c r="R824" s="74"/>
      <c r="S824" s="74" t="str">
        <f t="shared" si="2"/>
        <v>2810060200-24031-NOX</v>
      </c>
      <c r="T824" s="54"/>
      <c r="U824" s="54"/>
      <c r="V824" s="54"/>
      <c r="W824" s="54"/>
      <c r="X824" s="54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4F5BA-C417-4F2B-BF4B-1D9BD3307AF6}">
  <dimension ref="A1:R754"/>
  <sheetViews>
    <sheetView zoomScaleNormal="100" workbookViewId="0">
      <pane ySplit="1" topLeftCell="A638" activePane="bottomLeft" state="frozen"/>
      <selection pane="bottomLeft" activeCell="J751" sqref="J751"/>
    </sheetView>
  </sheetViews>
  <sheetFormatPr defaultRowHeight="14.4" outlineLevelRow="2" x14ac:dyDescent="0.3"/>
  <cols>
    <col min="1" max="1" width="16.5546875" customWidth="1"/>
    <col min="2" max="2" width="42.5546875" customWidth="1"/>
    <col min="3" max="3" width="8.44140625" hidden="1" customWidth="1"/>
    <col min="4" max="4" width="23.33203125" hidden="1" customWidth="1"/>
    <col min="5" max="5" width="9" hidden="1" customWidth="1"/>
    <col min="6" max="6" width="23.109375" hidden="1" customWidth="1"/>
    <col min="7" max="7" width="16.33203125" customWidth="1"/>
    <col min="8" max="8" width="13.44140625" bestFit="1" customWidth="1"/>
    <col min="9" max="9" width="14.6640625" bestFit="1" customWidth="1"/>
    <col min="10" max="10" width="13.44140625" bestFit="1" customWidth="1"/>
    <col min="11" max="11" width="12" customWidth="1"/>
    <col min="12" max="12" width="14.6640625" bestFit="1" customWidth="1"/>
    <col min="13" max="14" width="8.88671875" customWidth="1"/>
    <col min="15" max="16" width="14.6640625" style="177" bestFit="1" customWidth="1"/>
    <col min="17" max="18" width="8.88671875" customWidth="1"/>
  </cols>
  <sheetData>
    <row r="1" spans="1:18" s="3" customFormat="1" ht="28.8" x14ac:dyDescent="0.3">
      <c r="A1" s="45" t="s">
        <v>395</v>
      </c>
      <c r="B1" s="45" t="s">
        <v>398</v>
      </c>
      <c r="C1" s="45" t="s">
        <v>397</v>
      </c>
      <c r="D1" s="45" t="s">
        <v>399</v>
      </c>
      <c r="E1" s="45" t="s">
        <v>2037</v>
      </c>
      <c r="F1" s="45" t="s">
        <v>1283</v>
      </c>
      <c r="G1" s="45" t="s">
        <v>1273</v>
      </c>
      <c r="H1" s="45" t="s">
        <v>1272</v>
      </c>
      <c r="I1" s="46" t="s">
        <v>2118</v>
      </c>
      <c r="J1" s="46" t="s">
        <v>2119</v>
      </c>
      <c r="K1" s="172" t="s">
        <v>3000</v>
      </c>
      <c r="L1" s="172" t="s">
        <v>3002</v>
      </c>
      <c r="M1" s="175" t="s">
        <v>2028</v>
      </c>
      <c r="N1" s="175" t="s">
        <v>2029</v>
      </c>
      <c r="O1" s="176" t="s">
        <v>3035</v>
      </c>
      <c r="P1" s="176" t="s">
        <v>3003</v>
      </c>
      <c r="Q1" s="40" t="s">
        <v>2030</v>
      </c>
      <c r="R1" s="40" t="s">
        <v>2031</v>
      </c>
    </row>
    <row r="2" spans="1:18" hidden="1" outlineLevel="2" x14ac:dyDescent="0.3">
      <c r="A2" s="41" t="s">
        <v>400</v>
      </c>
      <c r="B2" s="41" t="s">
        <v>402</v>
      </c>
      <c r="C2" s="41" t="s">
        <v>401</v>
      </c>
      <c r="D2" s="41" t="s">
        <v>403</v>
      </c>
      <c r="E2" s="41" t="s">
        <v>2038</v>
      </c>
      <c r="F2" s="42">
        <v>1</v>
      </c>
      <c r="G2" s="42">
        <v>3.1549999999999998E-3</v>
      </c>
      <c r="H2" s="42">
        <v>2.0000000000000002E-5</v>
      </c>
      <c r="I2">
        <f>G2/F2</f>
        <v>3.1549999999999998E-3</v>
      </c>
      <c r="J2">
        <f>H2/F2</f>
        <v>2.0000000000000002E-5</v>
      </c>
      <c r="K2" s="168">
        <f t="shared" ref="K2:K10" si="0">I2*M2</f>
        <v>3.4988578419130889E-3</v>
      </c>
      <c r="L2" s="168">
        <f t="shared" ref="L2:L10" si="1">I2*N2</f>
        <v>3.7707338585664398E-3</v>
      </c>
      <c r="M2" s="169">
        <v>1.1089882224764149</v>
      </c>
      <c r="N2" s="169">
        <v>1.1951612863918986</v>
      </c>
      <c r="O2" s="177">
        <f t="shared" ref="O2:O10" si="2">J2*Q2</f>
        <v>2.0000000000000002E-5</v>
      </c>
      <c r="P2" s="177">
        <f t="shared" ref="P2:P10" si="3">J2*R2</f>
        <v>2.0000000000000002E-5</v>
      </c>
      <c r="Q2" s="169">
        <f>VLOOKUP(LEFT(A2,8),'Point GF'!$C$2:$R$277,15,FALSE)</f>
        <v>1</v>
      </c>
      <c r="R2" s="169">
        <f>VLOOKUP(LEFT(A2,8),'Point GF'!$C$2:$R$277,16,FALSE)</f>
        <v>1</v>
      </c>
    </row>
    <row r="3" spans="1:18" hidden="1" outlineLevel="2" x14ac:dyDescent="0.3">
      <c r="A3" s="41" t="s">
        <v>400</v>
      </c>
      <c r="B3" s="41" t="s">
        <v>402</v>
      </c>
      <c r="C3" s="41" t="s">
        <v>401</v>
      </c>
      <c r="D3" s="41" t="s">
        <v>404</v>
      </c>
      <c r="E3" s="41" t="s">
        <v>2038</v>
      </c>
      <c r="F3" s="42">
        <v>2</v>
      </c>
      <c r="G3" s="42">
        <v>4.1999999999999997E-3</v>
      </c>
      <c r="H3" s="42">
        <v>4.0000000000000003E-5</v>
      </c>
      <c r="I3">
        <f t="shared" ref="I3:I69" si="4">G3/F3</f>
        <v>2.0999999999999999E-3</v>
      </c>
      <c r="J3">
        <f t="shared" ref="J3:J69" si="5">H3/F3</f>
        <v>2.0000000000000002E-5</v>
      </c>
      <c r="K3" s="168">
        <f t="shared" si="0"/>
        <v>2.3288752672004712E-3</v>
      </c>
      <c r="L3" s="168">
        <f t="shared" si="1"/>
        <v>2.5098387014229869E-3</v>
      </c>
      <c r="M3" s="169">
        <v>1.1089882224764149</v>
      </c>
      <c r="N3" s="169">
        <v>1.1951612863918986</v>
      </c>
      <c r="O3" s="177">
        <f t="shared" si="2"/>
        <v>2.0000000000000002E-5</v>
      </c>
      <c r="P3" s="177">
        <f t="shared" si="3"/>
        <v>2.0000000000000002E-5</v>
      </c>
      <c r="Q3" s="169">
        <f>VLOOKUP(LEFT(A3,8),'Point GF'!$C$2:$R$277,15,FALSE)</f>
        <v>1</v>
      </c>
      <c r="R3" s="169">
        <f>VLOOKUP(LEFT(A3,8),'Point GF'!$C$2:$R$277,16,FALSE)</f>
        <v>1</v>
      </c>
    </row>
    <row r="4" spans="1:18" hidden="1" outlineLevel="2" x14ac:dyDescent="0.3">
      <c r="A4" s="41" t="s">
        <v>400</v>
      </c>
      <c r="B4" s="41" t="s">
        <v>402</v>
      </c>
      <c r="C4" s="41" t="s">
        <v>401</v>
      </c>
      <c r="D4" s="41" t="s">
        <v>405</v>
      </c>
      <c r="E4" s="41" t="s">
        <v>2038</v>
      </c>
      <c r="F4" s="42">
        <v>17</v>
      </c>
      <c r="G4" s="42">
        <v>2.3290000000000002</v>
      </c>
      <c r="H4" s="42">
        <v>6.5449999999999994E-2</v>
      </c>
      <c r="I4">
        <f t="shared" si="4"/>
        <v>0.13700000000000001</v>
      </c>
      <c r="J4">
        <f t="shared" si="5"/>
        <v>3.8499999999999997E-3</v>
      </c>
      <c r="K4" s="168">
        <f t="shared" si="0"/>
        <v>0.15193138647926885</v>
      </c>
      <c r="L4" s="168">
        <f t="shared" si="1"/>
        <v>0.1637370962356901</v>
      </c>
      <c r="M4" s="169">
        <v>1.1089882224764149</v>
      </c>
      <c r="N4" s="169">
        <v>1.1951612863918986</v>
      </c>
      <c r="O4" s="177">
        <f t="shared" si="2"/>
        <v>3.8499999999999997E-3</v>
      </c>
      <c r="P4" s="177">
        <f t="shared" si="3"/>
        <v>3.8499999999999997E-3</v>
      </c>
      <c r="Q4" s="169">
        <f>VLOOKUP(LEFT(A4,8),'Point GF'!$C$2:$R$277,15,FALSE)</f>
        <v>1</v>
      </c>
      <c r="R4" s="169">
        <f>VLOOKUP(LEFT(A4,8),'Point GF'!$C$2:$R$277,16,FALSE)</f>
        <v>1</v>
      </c>
    </row>
    <row r="5" spans="1:18" hidden="1" outlineLevel="2" x14ac:dyDescent="0.3">
      <c r="A5" s="41" t="s">
        <v>400</v>
      </c>
      <c r="B5" s="41" t="s">
        <v>402</v>
      </c>
      <c r="C5" s="41" t="s">
        <v>401</v>
      </c>
      <c r="D5" s="41" t="s">
        <v>406</v>
      </c>
      <c r="E5" s="41" t="s">
        <v>2038</v>
      </c>
      <c r="F5" s="42">
        <v>13</v>
      </c>
      <c r="G5" s="42">
        <v>2.08</v>
      </c>
      <c r="H5" s="42">
        <v>5.8564999999999999E-2</v>
      </c>
      <c r="I5">
        <f t="shared" si="4"/>
        <v>0.16</v>
      </c>
      <c r="J5">
        <f t="shared" si="5"/>
        <v>4.5050000000000003E-3</v>
      </c>
      <c r="K5" s="168">
        <f t="shared" si="0"/>
        <v>0.17743811559622638</v>
      </c>
      <c r="L5" s="168">
        <f t="shared" si="1"/>
        <v>0.19122580582270376</v>
      </c>
      <c r="M5" s="169">
        <v>1.1089882224764149</v>
      </c>
      <c r="N5" s="169">
        <v>1.1951612863918986</v>
      </c>
      <c r="O5" s="177">
        <f t="shared" si="2"/>
        <v>4.5050000000000003E-3</v>
      </c>
      <c r="P5" s="177">
        <f t="shared" si="3"/>
        <v>4.5050000000000003E-3</v>
      </c>
      <c r="Q5" s="169">
        <f>VLOOKUP(LEFT(A5,8),'Point GF'!$C$2:$R$277,15,FALSE)</f>
        <v>1</v>
      </c>
      <c r="R5" s="169">
        <f>VLOOKUP(LEFT(A5,8),'Point GF'!$C$2:$R$277,16,FALSE)</f>
        <v>1</v>
      </c>
    </row>
    <row r="6" spans="1:18" hidden="1" outlineLevel="2" x14ac:dyDescent="0.3">
      <c r="A6" s="41" t="s">
        <v>400</v>
      </c>
      <c r="B6" s="41" t="s">
        <v>402</v>
      </c>
      <c r="C6" s="41" t="s">
        <v>401</v>
      </c>
      <c r="D6" s="41" t="s">
        <v>407</v>
      </c>
      <c r="E6" s="41" t="s">
        <v>2038</v>
      </c>
      <c r="F6" s="42">
        <v>14</v>
      </c>
      <c r="G6" s="42">
        <v>2.4500000000000002</v>
      </c>
      <c r="H6" s="42">
        <v>6.8879999999999997E-2</v>
      </c>
      <c r="I6">
        <f t="shared" si="4"/>
        <v>0.17500000000000002</v>
      </c>
      <c r="J6">
        <f t="shared" si="5"/>
        <v>4.9199999999999999E-3</v>
      </c>
      <c r="K6" s="168">
        <f t="shared" si="0"/>
        <v>0.19407293893337263</v>
      </c>
      <c r="L6" s="168">
        <f t="shared" si="1"/>
        <v>0.20915322511858228</v>
      </c>
      <c r="M6" s="169">
        <v>1.1089882224764149</v>
      </c>
      <c r="N6" s="169">
        <v>1.1951612863918986</v>
      </c>
      <c r="O6" s="177">
        <f t="shared" si="2"/>
        <v>4.9199999999999999E-3</v>
      </c>
      <c r="P6" s="177">
        <f t="shared" si="3"/>
        <v>4.9199999999999999E-3</v>
      </c>
      <c r="Q6" s="169">
        <f>VLOOKUP(LEFT(A6,8),'Point GF'!$C$2:$R$277,15,FALSE)</f>
        <v>1</v>
      </c>
      <c r="R6" s="169">
        <f>VLOOKUP(LEFT(A6,8),'Point GF'!$C$2:$R$277,16,FALSE)</f>
        <v>1</v>
      </c>
    </row>
    <row r="7" spans="1:18" hidden="1" outlineLevel="2" x14ac:dyDescent="0.3">
      <c r="A7" s="41" t="s">
        <v>400</v>
      </c>
      <c r="B7" s="41" t="s">
        <v>402</v>
      </c>
      <c r="C7" s="41" t="s">
        <v>401</v>
      </c>
      <c r="D7" s="41" t="s">
        <v>408</v>
      </c>
      <c r="E7" s="41" t="s">
        <v>2038</v>
      </c>
      <c r="F7" s="42">
        <v>2</v>
      </c>
      <c r="G7" s="42">
        <v>4.8000000000000001E-2</v>
      </c>
      <c r="H7" s="42">
        <v>1.3600000000000001E-3</v>
      </c>
      <c r="I7">
        <f t="shared" si="4"/>
        <v>2.4E-2</v>
      </c>
      <c r="J7">
        <f t="shared" si="5"/>
        <v>6.8000000000000005E-4</v>
      </c>
      <c r="K7" s="168">
        <f t="shared" si="0"/>
        <v>2.6615717339433957E-2</v>
      </c>
      <c r="L7" s="168">
        <f t="shared" si="1"/>
        <v>2.8683870873405567E-2</v>
      </c>
      <c r="M7" s="169">
        <v>1.1089882224764149</v>
      </c>
      <c r="N7" s="169">
        <v>1.1951612863918986</v>
      </c>
      <c r="O7" s="177">
        <f t="shared" si="2"/>
        <v>6.8000000000000005E-4</v>
      </c>
      <c r="P7" s="177">
        <f t="shared" si="3"/>
        <v>6.8000000000000005E-4</v>
      </c>
      <c r="Q7" s="169">
        <f>VLOOKUP(LEFT(A7,8),'Point GF'!$C$2:$R$277,15,FALSE)</f>
        <v>1</v>
      </c>
      <c r="R7" s="169">
        <f>VLOOKUP(LEFT(A7,8),'Point GF'!$C$2:$R$277,16,FALSE)</f>
        <v>1</v>
      </c>
    </row>
    <row r="8" spans="1:18" hidden="1" outlineLevel="2" x14ac:dyDescent="0.3">
      <c r="A8" s="41" t="s">
        <v>400</v>
      </c>
      <c r="B8" s="41" t="s">
        <v>402</v>
      </c>
      <c r="C8" s="41" t="s">
        <v>401</v>
      </c>
      <c r="D8" s="41" t="s">
        <v>409</v>
      </c>
      <c r="E8" s="41" t="s">
        <v>2039</v>
      </c>
      <c r="F8" s="42">
        <v>15</v>
      </c>
      <c r="G8" s="42">
        <v>4.2957749999999999</v>
      </c>
      <c r="H8" s="42">
        <v>0.120825</v>
      </c>
      <c r="I8">
        <f t="shared" si="4"/>
        <v>0.286385</v>
      </c>
      <c r="J8">
        <f t="shared" si="5"/>
        <v>8.0549999999999997E-3</v>
      </c>
      <c r="K8" s="168">
        <f t="shared" si="0"/>
        <v>0.31759759209390809</v>
      </c>
      <c r="L8" s="168">
        <f t="shared" si="1"/>
        <v>0.34227626500334385</v>
      </c>
      <c r="M8" s="169">
        <v>1.1089882224764149</v>
      </c>
      <c r="N8" s="169">
        <v>1.1951612863918986</v>
      </c>
      <c r="O8" s="177">
        <f t="shared" si="2"/>
        <v>8.0549999999999997E-3</v>
      </c>
      <c r="P8" s="177">
        <f t="shared" si="3"/>
        <v>8.0549999999999997E-3</v>
      </c>
      <c r="Q8" s="169">
        <f>VLOOKUP(LEFT(A8,8),'Point GF'!$C$2:$R$277,15,FALSE)</f>
        <v>1</v>
      </c>
      <c r="R8" s="169">
        <f>VLOOKUP(LEFT(A8,8),'Point GF'!$C$2:$R$277,16,FALSE)</f>
        <v>1</v>
      </c>
    </row>
    <row r="9" spans="1:18" hidden="1" outlineLevel="2" x14ac:dyDescent="0.3">
      <c r="A9" s="41" t="s">
        <v>400</v>
      </c>
      <c r="B9" s="41" t="s">
        <v>402</v>
      </c>
      <c r="C9" s="41" t="s">
        <v>401</v>
      </c>
      <c r="D9" s="41" t="s">
        <v>410</v>
      </c>
      <c r="E9" s="41" t="s">
        <v>2039</v>
      </c>
      <c r="F9" s="42">
        <v>5</v>
      </c>
      <c r="G9" s="42">
        <v>0.86</v>
      </c>
      <c r="H9" s="42">
        <v>2.4199999999999999E-2</v>
      </c>
      <c r="I9">
        <f t="shared" si="4"/>
        <v>0.17199999999999999</v>
      </c>
      <c r="J9">
        <f t="shared" si="5"/>
        <v>4.8399999999999997E-3</v>
      </c>
      <c r="K9" s="168">
        <f t="shared" si="0"/>
        <v>0.19074597426594336</v>
      </c>
      <c r="L9" s="168">
        <f t="shared" si="1"/>
        <v>0.20556774125940652</v>
      </c>
      <c r="M9" s="169">
        <v>1.1089882224764149</v>
      </c>
      <c r="N9" s="169">
        <v>1.1951612863918986</v>
      </c>
      <c r="O9" s="177">
        <f t="shared" si="2"/>
        <v>4.8399999999999997E-3</v>
      </c>
      <c r="P9" s="177">
        <f t="shared" si="3"/>
        <v>4.8399999999999997E-3</v>
      </c>
      <c r="Q9" s="169">
        <f>VLOOKUP(LEFT(A9,8),'Point GF'!$C$2:$R$277,15,FALSE)</f>
        <v>1</v>
      </c>
      <c r="R9" s="169">
        <f>VLOOKUP(LEFT(A9,8),'Point GF'!$C$2:$R$277,16,FALSE)</f>
        <v>1</v>
      </c>
    </row>
    <row r="10" spans="1:18" hidden="1" outlineLevel="2" x14ac:dyDescent="0.3">
      <c r="A10" s="41" t="s">
        <v>400</v>
      </c>
      <c r="B10" s="41" t="s">
        <v>402</v>
      </c>
      <c r="C10" s="41" t="s">
        <v>401</v>
      </c>
      <c r="D10" s="41" t="s">
        <v>411</v>
      </c>
      <c r="E10" s="41" t="s">
        <v>2039</v>
      </c>
      <c r="F10" s="42">
        <v>5</v>
      </c>
      <c r="G10" s="42">
        <v>3.2183000000000002</v>
      </c>
      <c r="H10" s="42">
        <v>9.0524999999999994E-2</v>
      </c>
      <c r="I10">
        <f t="shared" si="4"/>
        <v>0.64366000000000001</v>
      </c>
      <c r="J10">
        <f t="shared" si="5"/>
        <v>1.8105E-2</v>
      </c>
      <c r="K10" s="168">
        <f t="shared" si="0"/>
        <v>0.71381135927916928</v>
      </c>
      <c r="L10" s="168">
        <f t="shared" si="1"/>
        <v>0.76927751359900942</v>
      </c>
      <c r="M10" s="169">
        <v>1.1089882224764149</v>
      </c>
      <c r="N10" s="169">
        <v>1.1951612863918986</v>
      </c>
      <c r="O10" s="177">
        <f t="shared" si="2"/>
        <v>1.8105E-2</v>
      </c>
      <c r="P10" s="177">
        <f t="shared" si="3"/>
        <v>1.8105E-2</v>
      </c>
      <c r="Q10" s="169">
        <f>VLOOKUP(LEFT(A10,8),'Point GF'!$C$2:$R$277,15,FALSE)</f>
        <v>1</v>
      </c>
      <c r="R10" s="169">
        <f>VLOOKUP(LEFT(A10,8),'Point GF'!$C$2:$R$277,16,FALSE)</f>
        <v>1</v>
      </c>
    </row>
    <row r="11" spans="1:18" outlineLevel="1" collapsed="1" x14ac:dyDescent="0.3">
      <c r="A11" s="44" t="s">
        <v>1175</v>
      </c>
      <c r="B11" s="41" t="str">
        <f>B10</f>
        <v>Calvert Cliffs Nuclear Power Plant, LLC</v>
      </c>
      <c r="C11" s="41"/>
      <c r="D11" s="41"/>
      <c r="E11" s="41"/>
      <c r="F11" s="42"/>
      <c r="G11" s="42">
        <f t="shared" ref="G11:L11" si="6">SUBTOTAL(9,G2:G10)</f>
        <v>15.288429999999998</v>
      </c>
      <c r="H11" s="42">
        <f t="shared" si="6"/>
        <v>0.42986499999999994</v>
      </c>
      <c r="I11">
        <f t="shared" si="6"/>
        <v>1.6032999999999999</v>
      </c>
      <c r="J11">
        <f t="shared" si="6"/>
        <v>4.4995E-2</v>
      </c>
      <c r="K11" s="168">
        <f t="shared" si="6"/>
        <v>1.7780408170964361</v>
      </c>
      <c r="L11" s="168">
        <f t="shared" si="6"/>
        <v>1.9162020904721309</v>
      </c>
      <c r="M11" s="169">
        <v>1.1089882224764149</v>
      </c>
      <c r="N11" s="169">
        <v>1.1951612863918986</v>
      </c>
      <c r="O11" s="177">
        <f>SUBTOTAL(9,O2:O10)</f>
        <v>4.4995E-2</v>
      </c>
      <c r="P11" s="177">
        <f>SUBTOTAL(9,P2:P10)</f>
        <v>4.4995E-2</v>
      </c>
      <c r="Q11" s="169">
        <f>VLOOKUP(LEFT(A11,8),'Point GF'!$C$2:$R$277,15,FALSE)</f>
        <v>1</v>
      </c>
      <c r="R11" s="169">
        <f>VLOOKUP(LEFT(A11,8),'Point GF'!$C$2:$R$277,16,FALSE)</f>
        <v>1</v>
      </c>
    </row>
    <row r="12" spans="1:18" hidden="1" outlineLevel="2" x14ac:dyDescent="0.3">
      <c r="A12" s="41" t="s">
        <v>412</v>
      </c>
      <c r="B12" s="41" t="s">
        <v>413</v>
      </c>
      <c r="C12" s="41" t="s">
        <v>401</v>
      </c>
      <c r="D12" s="41" t="s">
        <v>414</v>
      </c>
      <c r="E12" s="41" t="s">
        <v>2040</v>
      </c>
      <c r="F12" s="42">
        <v>148</v>
      </c>
      <c r="G12" s="42">
        <v>0.31080000000000002</v>
      </c>
      <c r="H12" s="42">
        <v>3.6999999999999998E-2</v>
      </c>
      <c r="I12">
        <f t="shared" si="4"/>
        <v>2.1000000000000003E-3</v>
      </c>
      <c r="J12">
        <f t="shared" si="5"/>
        <v>2.5000000000000001E-4</v>
      </c>
      <c r="K12" s="168">
        <f t="shared" ref="K12:K33" si="7">I12*M12</f>
        <v>2.1000000000000003E-3</v>
      </c>
      <c r="L12" s="168">
        <f t="shared" ref="L12:L33" si="8">I12*N12</f>
        <v>2.1000000000000003E-3</v>
      </c>
      <c r="M12" s="169">
        <f>VLOOKUP(LEFT(A12,8),'Point GF'!$C$2:$R$277,7,FALSE)</f>
        <v>1</v>
      </c>
      <c r="N12" s="169">
        <f>VLOOKUP(LEFT(A12,8),'Point GF'!$C$2:$R$277,7,FALSE)</f>
        <v>1</v>
      </c>
      <c r="O12" s="177">
        <f t="shared" ref="O12:O33" si="9">J12*Q12</f>
        <v>2.5000000000000001E-4</v>
      </c>
      <c r="P12" s="177">
        <f t="shared" ref="P12:P33" si="10">J12*R12</f>
        <v>2.5000000000000001E-4</v>
      </c>
      <c r="Q12" s="169">
        <f>VLOOKUP(LEFT(A12,8),'Point GF'!$C$2:$R$277,15,FALSE)</f>
        <v>1</v>
      </c>
      <c r="R12" s="169">
        <f>VLOOKUP(LEFT(A12,8),'Point GF'!$C$2:$R$277,16,FALSE)</f>
        <v>1</v>
      </c>
    </row>
    <row r="13" spans="1:18" hidden="1" outlineLevel="2" x14ac:dyDescent="0.3">
      <c r="A13" s="41" t="s">
        <v>412</v>
      </c>
      <c r="B13" s="41" t="s">
        <v>413</v>
      </c>
      <c r="C13" s="41" t="s">
        <v>401</v>
      </c>
      <c r="D13" s="41" t="s">
        <v>415</v>
      </c>
      <c r="E13" s="41" t="s">
        <v>2040</v>
      </c>
      <c r="F13" s="42">
        <v>114</v>
      </c>
      <c r="G13" s="42">
        <v>0.19494</v>
      </c>
      <c r="H13" s="42">
        <v>3.3059999999999999E-2</v>
      </c>
      <c r="I13">
        <f t="shared" si="4"/>
        <v>1.7099999999999999E-3</v>
      </c>
      <c r="J13">
        <f t="shared" si="5"/>
        <v>2.9E-4</v>
      </c>
      <c r="K13" s="168">
        <f t="shared" si="7"/>
        <v>1.7099999999999999E-3</v>
      </c>
      <c r="L13" s="168">
        <f t="shared" si="8"/>
        <v>1.7099999999999999E-3</v>
      </c>
      <c r="M13" s="169">
        <f>VLOOKUP(LEFT(A13,8),'Point GF'!$C$2:$R$277,7,FALSE)</f>
        <v>1</v>
      </c>
      <c r="N13" s="169">
        <f>VLOOKUP(LEFT(A13,8),'Point GF'!$C$2:$R$277,7,FALSE)</f>
        <v>1</v>
      </c>
      <c r="O13" s="177">
        <f t="shared" si="9"/>
        <v>2.9E-4</v>
      </c>
      <c r="P13" s="177">
        <f t="shared" si="10"/>
        <v>2.9E-4</v>
      </c>
      <c r="Q13" s="169">
        <f>VLOOKUP(LEFT(A13,8),'Point GF'!$C$2:$R$277,15,FALSE)</f>
        <v>1</v>
      </c>
      <c r="R13" s="169">
        <f>VLOOKUP(LEFT(A13,8),'Point GF'!$C$2:$R$277,16,FALSE)</f>
        <v>1</v>
      </c>
    </row>
    <row r="14" spans="1:18" hidden="1" outlineLevel="2" x14ac:dyDescent="0.3">
      <c r="A14" s="41" t="s">
        <v>412</v>
      </c>
      <c r="B14" s="41" t="s">
        <v>413</v>
      </c>
      <c r="C14" s="41" t="s">
        <v>401</v>
      </c>
      <c r="D14" s="41" t="s">
        <v>416</v>
      </c>
      <c r="E14" s="41" t="s">
        <v>2041</v>
      </c>
      <c r="F14" s="42">
        <v>237</v>
      </c>
      <c r="G14" s="42">
        <v>18.925635</v>
      </c>
      <c r="H14" s="42">
        <v>1.31298</v>
      </c>
      <c r="I14">
        <f t="shared" si="4"/>
        <v>7.9854999999999995E-2</v>
      </c>
      <c r="J14">
        <f t="shared" si="5"/>
        <v>5.5399999999999998E-3</v>
      </c>
      <c r="K14" s="168">
        <f t="shared" si="7"/>
        <v>7.9854999999999995E-2</v>
      </c>
      <c r="L14" s="168">
        <f t="shared" si="8"/>
        <v>7.9854999999999995E-2</v>
      </c>
      <c r="M14" s="169">
        <f>VLOOKUP(LEFT(A14,8),'Point GF'!$C$2:$R$277,7,FALSE)</f>
        <v>1</v>
      </c>
      <c r="N14" s="169">
        <f>VLOOKUP(LEFT(A14,8),'Point GF'!$C$2:$R$277,7,FALSE)</f>
        <v>1</v>
      </c>
      <c r="O14" s="177">
        <f t="shared" si="9"/>
        <v>5.5399999999999998E-3</v>
      </c>
      <c r="P14" s="177">
        <f t="shared" si="10"/>
        <v>5.5399999999999998E-3</v>
      </c>
      <c r="Q14" s="169">
        <f>VLOOKUP(LEFT(A14,8),'Point GF'!$C$2:$R$277,15,FALSE)</f>
        <v>1</v>
      </c>
      <c r="R14" s="169">
        <f>VLOOKUP(LEFT(A14,8),'Point GF'!$C$2:$R$277,16,FALSE)</f>
        <v>1</v>
      </c>
    </row>
    <row r="15" spans="1:18" hidden="1" outlineLevel="2" x14ac:dyDescent="0.3">
      <c r="A15" s="41" t="s">
        <v>412</v>
      </c>
      <c r="B15" s="41" t="s">
        <v>413</v>
      </c>
      <c r="C15" s="41" t="s">
        <v>401</v>
      </c>
      <c r="D15" s="41" t="s">
        <v>417</v>
      </c>
      <c r="E15" s="41" t="s">
        <v>2041</v>
      </c>
      <c r="F15" s="42">
        <v>122</v>
      </c>
      <c r="G15" s="42">
        <v>5.0276199999999998</v>
      </c>
      <c r="H15" s="42">
        <v>0.99673999999999996</v>
      </c>
      <c r="I15">
        <f t="shared" si="4"/>
        <v>4.1209999999999997E-2</v>
      </c>
      <c r="J15">
        <f t="shared" si="5"/>
        <v>8.1700000000000002E-3</v>
      </c>
      <c r="K15" s="168">
        <f t="shared" si="7"/>
        <v>4.1209999999999997E-2</v>
      </c>
      <c r="L15" s="168">
        <f t="shared" si="8"/>
        <v>4.1209999999999997E-2</v>
      </c>
      <c r="M15" s="169">
        <f>VLOOKUP(LEFT(A15,8),'Point GF'!$C$2:$R$277,7,FALSE)</f>
        <v>1</v>
      </c>
      <c r="N15" s="169">
        <f>VLOOKUP(LEFT(A15,8),'Point GF'!$C$2:$R$277,7,FALSE)</f>
        <v>1</v>
      </c>
      <c r="O15" s="177">
        <f t="shared" si="9"/>
        <v>8.1700000000000002E-3</v>
      </c>
      <c r="P15" s="177">
        <f t="shared" si="10"/>
        <v>8.1700000000000002E-3</v>
      </c>
      <c r="Q15" s="169">
        <f>VLOOKUP(LEFT(A15,8),'Point GF'!$C$2:$R$277,15,FALSE)</f>
        <v>1</v>
      </c>
      <c r="R15" s="169">
        <f>VLOOKUP(LEFT(A15,8),'Point GF'!$C$2:$R$277,16,FALSE)</f>
        <v>1</v>
      </c>
    </row>
    <row r="16" spans="1:18" hidden="1" outlineLevel="2" x14ac:dyDescent="0.3">
      <c r="A16" s="41" t="s">
        <v>412</v>
      </c>
      <c r="B16" s="41" t="s">
        <v>413</v>
      </c>
      <c r="C16" s="41" t="s">
        <v>401</v>
      </c>
      <c r="D16" s="41" t="s">
        <v>418</v>
      </c>
      <c r="E16" s="41" t="s">
        <v>2041</v>
      </c>
      <c r="F16" s="42">
        <v>7</v>
      </c>
      <c r="G16" s="42">
        <v>1.9599999999999999E-2</v>
      </c>
      <c r="H16" s="42">
        <v>3.8499999999999998E-4</v>
      </c>
      <c r="I16">
        <f t="shared" si="4"/>
        <v>2.8E-3</v>
      </c>
      <c r="J16">
        <f t="shared" si="5"/>
        <v>5.4999999999999995E-5</v>
      </c>
      <c r="K16" s="168">
        <f t="shared" si="7"/>
        <v>2.8E-3</v>
      </c>
      <c r="L16" s="168">
        <f t="shared" si="8"/>
        <v>2.8E-3</v>
      </c>
      <c r="M16" s="169">
        <f>VLOOKUP(LEFT(A16,8),'Point GF'!$C$2:$R$277,7,FALSE)</f>
        <v>1</v>
      </c>
      <c r="N16" s="169">
        <f>VLOOKUP(LEFT(A16,8),'Point GF'!$C$2:$R$277,7,FALSE)</f>
        <v>1</v>
      </c>
      <c r="O16" s="177">
        <f t="shared" si="9"/>
        <v>5.4999999999999995E-5</v>
      </c>
      <c r="P16" s="177">
        <f t="shared" si="10"/>
        <v>5.4999999999999995E-5</v>
      </c>
      <c r="Q16" s="169">
        <f>VLOOKUP(LEFT(A16,8),'Point GF'!$C$2:$R$277,15,FALSE)</f>
        <v>1</v>
      </c>
      <c r="R16" s="169">
        <f>VLOOKUP(LEFT(A16,8),'Point GF'!$C$2:$R$277,16,FALSE)</f>
        <v>1</v>
      </c>
    </row>
    <row r="17" spans="1:18" hidden="1" outlineLevel="2" x14ac:dyDescent="0.3">
      <c r="A17" s="41" t="s">
        <v>412</v>
      </c>
      <c r="B17" s="41" t="s">
        <v>413</v>
      </c>
      <c r="C17" s="41" t="s">
        <v>401</v>
      </c>
      <c r="D17" s="41" t="s">
        <v>419</v>
      </c>
      <c r="E17" s="41" t="s">
        <v>2041</v>
      </c>
      <c r="F17" s="42">
        <v>8</v>
      </c>
      <c r="G17" s="42">
        <v>1.856E-2</v>
      </c>
      <c r="H17" s="42">
        <v>4.0000000000000002E-4</v>
      </c>
      <c r="I17">
        <f t="shared" si="4"/>
        <v>2.32E-3</v>
      </c>
      <c r="J17">
        <f t="shared" si="5"/>
        <v>5.0000000000000002E-5</v>
      </c>
      <c r="K17" s="168">
        <f t="shared" si="7"/>
        <v>2.32E-3</v>
      </c>
      <c r="L17" s="168">
        <f t="shared" si="8"/>
        <v>2.32E-3</v>
      </c>
      <c r="M17" s="169">
        <f>VLOOKUP(LEFT(A17,8),'Point GF'!$C$2:$R$277,7,FALSE)</f>
        <v>1</v>
      </c>
      <c r="N17" s="169">
        <f>VLOOKUP(LEFT(A17,8),'Point GF'!$C$2:$R$277,7,FALSE)</f>
        <v>1</v>
      </c>
      <c r="O17" s="177">
        <f t="shared" si="9"/>
        <v>5.0000000000000002E-5</v>
      </c>
      <c r="P17" s="177">
        <f t="shared" si="10"/>
        <v>5.0000000000000002E-5</v>
      </c>
      <c r="Q17" s="169">
        <f>VLOOKUP(LEFT(A17,8),'Point GF'!$C$2:$R$277,15,FALSE)</f>
        <v>1</v>
      </c>
      <c r="R17" s="169">
        <f>VLOOKUP(LEFT(A17,8),'Point GF'!$C$2:$R$277,16,FALSE)</f>
        <v>1</v>
      </c>
    </row>
    <row r="18" spans="1:18" hidden="1" outlineLevel="2" x14ac:dyDescent="0.3">
      <c r="A18" s="41" t="s">
        <v>412</v>
      </c>
      <c r="B18" s="41" t="s">
        <v>413</v>
      </c>
      <c r="C18" s="41" t="s">
        <v>401</v>
      </c>
      <c r="D18" s="41" t="s">
        <v>420</v>
      </c>
      <c r="E18" s="41" t="s">
        <v>2041</v>
      </c>
      <c r="F18" s="42">
        <v>4</v>
      </c>
      <c r="G18" s="42">
        <v>1.8000000000000001E-4</v>
      </c>
      <c r="H18" s="42">
        <v>2.0000000000000002E-5</v>
      </c>
      <c r="I18">
        <f t="shared" si="4"/>
        <v>4.5000000000000003E-5</v>
      </c>
      <c r="J18">
        <f t="shared" si="5"/>
        <v>5.0000000000000004E-6</v>
      </c>
      <c r="K18" s="168">
        <f t="shared" si="7"/>
        <v>4.5000000000000003E-5</v>
      </c>
      <c r="L18" s="168">
        <f t="shared" si="8"/>
        <v>4.5000000000000003E-5</v>
      </c>
      <c r="M18" s="169">
        <f>VLOOKUP(LEFT(A18,8),'Point GF'!$C$2:$R$277,7,FALSE)</f>
        <v>1</v>
      </c>
      <c r="N18" s="169">
        <f>VLOOKUP(LEFT(A18,8),'Point GF'!$C$2:$R$277,7,FALSE)</f>
        <v>1</v>
      </c>
      <c r="O18" s="177">
        <f t="shared" si="9"/>
        <v>5.0000000000000004E-6</v>
      </c>
      <c r="P18" s="177">
        <f t="shared" si="10"/>
        <v>5.0000000000000004E-6</v>
      </c>
      <c r="Q18" s="169">
        <f>VLOOKUP(LEFT(A18,8),'Point GF'!$C$2:$R$277,15,FALSE)</f>
        <v>1</v>
      </c>
      <c r="R18" s="169">
        <f>VLOOKUP(LEFT(A18,8),'Point GF'!$C$2:$R$277,16,FALSE)</f>
        <v>1</v>
      </c>
    </row>
    <row r="19" spans="1:18" hidden="1" outlineLevel="2" x14ac:dyDescent="0.3">
      <c r="A19" s="41" t="s">
        <v>412</v>
      </c>
      <c r="B19" s="41" t="s">
        <v>413</v>
      </c>
      <c r="C19" s="41" t="s">
        <v>401</v>
      </c>
      <c r="D19" s="41" t="s">
        <v>421</v>
      </c>
      <c r="E19" s="41" t="s">
        <v>2041</v>
      </c>
      <c r="F19" s="42">
        <v>7</v>
      </c>
      <c r="G19" s="42">
        <v>2.5725000000000001E-2</v>
      </c>
      <c r="H19" s="42">
        <v>4.13E-3</v>
      </c>
      <c r="I19">
        <f t="shared" si="4"/>
        <v>3.6750000000000003E-3</v>
      </c>
      <c r="J19">
        <f t="shared" si="5"/>
        <v>5.9000000000000003E-4</v>
      </c>
      <c r="K19" s="168">
        <f t="shared" si="7"/>
        <v>3.6750000000000003E-3</v>
      </c>
      <c r="L19" s="168">
        <f t="shared" si="8"/>
        <v>3.6750000000000003E-3</v>
      </c>
      <c r="M19" s="169">
        <f>VLOOKUP(LEFT(A19,8),'Point GF'!$C$2:$R$277,7,FALSE)</f>
        <v>1</v>
      </c>
      <c r="N19" s="169">
        <f>VLOOKUP(LEFT(A19,8),'Point GF'!$C$2:$R$277,7,FALSE)</f>
        <v>1</v>
      </c>
      <c r="O19" s="177">
        <f t="shared" si="9"/>
        <v>5.9000000000000003E-4</v>
      </c>
      <c r="P19" s="177">
        <f t="shared" si="10"/>
        <v>5.9000000000000003E-4</v>
      </c>
      <c r="Q19" s="169">
        <f>VLOOKUP(LEFT(A19,8),'Point GF'!$C$2:$R$277,15,FALSE)</f>
        <v>1</v>
      </c>
      <c r="R19" s="169">
        <f>VLOOKUP(LEFT(A19,8),'Point GF'!$C$2:$R$277,16,FALSE)</f>
        <v>1</v>
      </c>
    </row>
    <row r="20" spans="1:18" hidden="1" outlineLevel="2" x14ac:dyDescent="0.3">
      <c r="A20" s="41" t="s">
        <v>412</v>
      </c>
      <c r="B20" s="41" t="s">
        <v>413</v>
      </c>
      <c r="C20" s="41" t="s">
        <v>401</v>
      </c>
      <c r="D20" s="41" t="s">
        <v>422</v>
      </c>
      <c r="E20" s="41" t="s">
        <v>2041</v>
      </c>
      <c r="F20" s="42">
        <v>6</v>
      </c>
      <c r="G20" s="42">
        <v>2.2440000000000002E-2</v>
      </c>
      <c r="H20" s="42">
        <v>5.1000000000000004E-4</v>
      </c>
      <c r="I20">
        <f t="shared" si="4"/>
        <v>3.7400000000000003E-3</v>
      </c>
      <c r="J20">
        <f t="shared" si="5"/>
        <v>8.5000000000000006E-5</v>
      </c>
      <c r="K20" s="168">
        <f t="shared" si="7"/>
        <v>3.7400000000000003E-3</v>
      </c>
      <c r="L20" s="168">
        <f t="shared" si="8"/>
        <v>3.7400000000000003E-3</v>
      </c>
      <c r="M20" s="169">
        <f>VLOOKUP(LEFT(A20,8),'Point GF'!$C$2:$R$277,7,FALSE)</f>
        <v>1</v>
      </c>
      <c r="N20" s="169">
        <f>VLOOKUP(LEFT(A20,8),'Point GF'!$C$2:$R$277,7,FALSE)</f>
        <v>1</v>
      </c>
      <c r="O20" s="177">
        <f t="shared" si="9"/>
        <v>8.5000000000000006E-5</v>
      </c>
      <c r="P20" s="177">
        <f t="shared" si="10"/>
        <v>8.5000000000000006E-5</v>
      </c>
      <c r="Q20" s="169">
        <f>VLOOKUP(LEFT(A20,8),'Point GF'!$C$2:$R$277,15,FALSE)</f>
        <v>1</v>
      </c>
      <c r="R20" s="169">
        <f>VLOOKUP(LEFT(A20,8),'Point GF'!$C$2:$R$277,16,FALSE)</f>
        <v>1</v>
      </c>
    </row>
    <row r="21" spans="1:18" hidden="1" outlineLevel="2" x14ac:dyDescent="0.3">
      <c r="A21" s="41" t="s">
        <v>412</v>
      </c>
      <c r="B21" s="41" t="s">
        <v>413</v>
      </c>
      <c r="C21" s="41" t="s">
        <v>401</v>
      </c>
      <c r="D21" s="41" t="s">
        <v>423</v>
      </c>
      <c r="E21" s="41" t="s">
        <v>2041</v>
      </c>
      <c r="F21" s="42">
        <v>7</v>
      </c>
      <c r="G21" s="42">
        <v>2.0615000000000001E-2</v>
      </c>
      <c r="H21" s="42">
        <v>3.4299999999999999E-3</v>
      </c>
      <c r="I21">
        <f t="shared" si="4"/>
        <v>2.9450000000000001E-3</v>
      </c>
      <c r="J21">
        <f t="shared" si="5"/>
        <v>4.8999999999999998E-4</v>
      </c>
      <c r="K21" s="168">
        <f t="shared" si="7"/>
        <v>2.9450000000000001E-3</v>
      </c>
      <c r="L21" s="168">
        <f t="shared" si="8"/>
        <v>2.9450000000000001E-3</v>
      </c>
      <c r="M21" s="169">
        <f>VLOOKUP(LEFT(A21,8),'Point GF'!$C$2:$R$277,7,FALSE)</f>
        <v>1</v>
      </c>
      <c r="N21" s="169">
        <f>VLOOKUP(LEFT(A21,8),'Point GF'!$C$2:$R$277,7,FALSE)</f>
        <v>1</v>
      </c>
      <c r="O21" s="177">
        <f t="shared" si="9"/>
        <v>4.8999999999999998E-4</v>
      </c>
      <c r="P21" s="177">
        <f t="shared" si="10"/>
        <v>4.8999999999999998E-4</v>
      </c>
      <c r="Q21" s="169">
        <f>VLOOKUP(LEFT(A21,8),'Point GF'!$C$2:$R$277,15,FALSE)</f>
        <v>1</v>
      </c>
      <c r="R21" s="169">
        <f>VLOOKUP(LEFT(A21,8),'Point GF'!$C$2:$R$277,16,FALSE)</f>
        <v>1</v>
      </c>
    </row>
    <row r="22" spans="1:18" hidden="1" outlineLevel="2" x14ac:dyDescent="0.3">
      <c r="A22" s="41" t="s">
        <v>412</v>
      </c>
      <c r="B22" s="41" t="s">
        <v>413</v>
      </c>
      <c r="C22" s="41" t="s">
        <v>401</v>
      </c>
      <c r="D22" s="41" t="s">
        <v>424</v>
      </c>
      <c r="E22" s="41" t="s">
        <v>2041</v>
      </c>
      <c r="F22" s="42">
        <v>5</v>
      </c>
      <c r="G22" s="43"/>
      <c r="H22" s="42">
        <v>5.5000000000000003E-4</v>
      </c>
      <c r="I22">
        <f t="shared" si="4"/>
        <v>0</v>
      </c>
      <c r="J22">
        <f t="shared" si="5"/>
        <v>1.1E-4</v>
      </c>
      <c r="K22" s="168">
        <f t="shared" si="7"/>
        <v>0</v>
      </c>
      <c r="L22" s="168">
        <f t="shared" si="8"/>
        <v>0</v>
      </c>
      <c r="M22" s="169">
        <f>VLOOKUP(LEFT(A22,8),'Point GF'!$C$2:$R$277,7,FALSE)</f>
        <v>1</v>
      </c>
      <c r="N22" s="169">
        <f>VLOOKUP(LEFT(A22,8),'Point GF'!$C$2:$R$277,7,FALSE)</f>
        <v>1</v>
      </c>
      <c r="O22" s="177">
        <f t="shared" si="9"/>
        <v>1.1E-4</v>
      </c>
      <c r="P22" s="177">
        <f t="shared" si="10"/>
        <v>1.1E-4</v>
      </c>
      <c r="Q22" s="169">
        <f>VLOOKUP(LEFT(A22,8),'Point GF'!$C$2:$R$277,15,FALSE)</f>
        <v>1</v>
      </c>
      <c r="R22" s="169">
        <f>VLOOKUP(LEFT(A22,8),'Point GF'!$C$2:$R$277,16,FALSE)</f>
        <v>1</v>
      </c>
    </row>
    <row r="23" spans="1:18" hidden="1" outlineLevel="2" x14ac:dyDescent="0.3">
      <c r="A23" s="41" t="s">
        <v>412</v>
      </c>
      <c r="B23" s="41" t="s">
        <v>413</v>
      </c>
      <c r="C23" s="41" t="s">
        <v>401</v>
      </c>
      <c r="D23" s="41" t="s">
        <v>425</v>
      </c>
      <c r="E23" s="41" t="s">
        <v>2042</v>
      </c>
      <c r="F23" s="42">
        <v>51</v>
      </c>
      <c r="G23" s="42">
        <v>6.6299999999999996E-3</v>
      </c>
      <c r="H23" s="42">
        <v>5.6099999999999998E-4</v>
      </c>
      <c r="I23">
        <f t="shared" si="4"/>
        <v>1.2999999999999999E-4</v>
      </c>
      <c r="J23">
        <f t="shared" si="5"/>
        <v>1.1E-5</v>
      </c>
      <c r="K23" s="168">
        <f t="shared" si="7"/>
        <v>1.2999999999999999E-4</v>
      </c>
      <c r="L23" s="168">
        <f t="shared" si="8"/>
        <v>1.2999999999999999E-4</v>
      </c>
      <c r="M23" s="169">
        <f>VLOOKUP(LEFT(A23,8),'Point GF'!$C$2:$R$277,7,FALSE)</f>
        <v>1</v>
      </c>
      <c r="N23" s="169">
        <f>VLOOKUP(LEFT(A23,8),'Point GF'!$C$2:$R$277,7,FALSE)</f>
        <v>1</v>
      </c>
      <c r="O23" s="177">
        <f t="shared" si="9"/>
        <v>1.1E-5</v>
      </c>
      <c r="P23" s="177">
        <f t="shared" si="10"/>
        <v>1.1E-5</v>
      </c>
      <c r="Q23" s="169">
        <f>VLOOKUP(LEFT(A23,8),'Point GF'!$C$2:$R$277,15,FALSE)</f>
        <v>1</v>
      </c>
      <c r="R23" s="169">
        <f>VLOOKUP(LEFT(A23,8),'Point GF'!$C$2:$R$277,16,FALSE)</f>
        <v>1</v>
      </c>
    </row>
    <row r="24" spans="1:18" hidden="1" outlineLevel="2" x14ac:dyDescent="0.3">
      <c r="A24" s="41" t="s">
        <v>412</v>
      </c>
      <c r="B24" s="41" t="s">
        <v>413</v>
      </c>
      <c r="C24" s="41" t="s">
        <v>401</v>
      </c>
      <c r="D24" s="41" t="s">
        <v>426</v>
      </c>
      <c r="E24" s="41" t="s">
        <v>2043</v>
      </c>
      <c r="F24" s="42">
        <v>162</v>
      </c>
      <c r="G24" s="42">
        <v>1.2757499999999999</v>
      </c>
      <c r="H24" s="42">
        <v>2.2679999999999999E-2</v>
      </c>
      <c r="I24">
        <f t="shared" si="4"/>
        <v>7.8750000000000001E-3</v>
      </c>
      <c r="J24">
        <f t="shared" si="5"/>
        <v>1.3999999999999999E-4</v>
      </c>
      <c r="K24" s="168">
        <f t="shared" si="7"/>
        <v>7.8750000000000001E-3</v>
      </c>
      <c r="L24" s="168">
        <f t="shared" si="8"/>
        <v>7.8750000000000001E-3</v>
      </c>
      <c r="M24" s="169">
        <f>VLOOKUP(LEFT(A24,8),'Point GF'!$C$2:$R$277,7,FALSE)</f>
        <v>1</v>
      </c>
      <c r="N24" s="169">
        <f>VLOOKUP(LEFT(A24,8),'Point GF'!$C$2:$R$277,7,FALSE)</f>
        <v>1</v>
      </c>
      <c r="O24" s="177">
        <f t="shared" si="9"/>
        <v>1.3999999999999999E-4</v>
      </c>
      <c r="P24" s="177">
        <f t="shared" si="10"/>
        <v>1.3999999999999999E-4</v>
      </c>
      <c r="Q24" s="169">
        <f>VLOOKUP(LEFT(A24,8),'Point GF'!$C$2:$R$277,15,FALSE)</f>
        <v>1</v>
      </c>
      <c r="R24" s="169">
        <f>VLOOKUP(LEFT(A24,8),'Point GF'!$C$2:$R$277,16,FALSE)</f>
        <v>1</v>
      </c>
    </row>
    <row r="25" spans="1:18" hidden="1" outlineLevel="2" x14ac:dyDescent="0.3">
      <c r="A25" s="41" t="s">
        <v>412</v>
      </c>
      <c r="B25" s="41" t="s">
        <v>413</v>
      </c>
      <c r="C25" s="41" t="s">
        <v>401</v>
      </c>
      <c r="D25" s="41" t="s">
        <v>427</v>
      </c>
      <c r="E25" s="41" t="s">
        <v>2043</v>
      </c>
      <c r="F25" s="42">
        <v>346</v>
      </c>
      <c r="G25" s="42">
        <v>51.9</v>
      </c>
      <c r="H25" s="42">
        <v>3.09843</v>
      </c>
      <c r="I25">
        <f t="shared" si="4"/>
        <v>0.15</v>
      </c>
      <c r="J25">
        <f t="shared" si="5"/>
        <v>8.9549999999999994E-3</v>
      </c>
      <c r="K25" s="168">
        <f t="shared" si="7"/>
        <v>0.15</v>
      </c>
      <c r="L25" s="168">
        <f t="shared" si="8"/>
        <v>0.15</v>
      </c>
      <c r="M25" s="169">
        <f>VLOOKUP(LEFT(A25,8),'Point GF'!$C$2:$R$277,7,FALSE)</f>
        <v>1</v>
      </c>
      <c r="N25" s="169">
        <f>VLOOKUP(LEFT(A25,8),'Point GF'!$C$2:$R$277,7,FALSE)</f>
        <v>1</v>
      </c>
      <c r="O25" s="177">
        <f t="shared" si="9"/>
        <v>8.9549999999999994E-3</v>
      </c>
      <c r="P25" s="177">
        <f t="shared" si="10"/>
        <v>8.9549999999999994E-3</v>
      </c>
      <c r="Q25" s="169">
        <f>VLOOKUP(LEFT(A25,8),'Point GF'!$C$2:$R$277,15,FALSE)</f>
        <v>1</v>
      </c>
      <c r="R25" s="169">
        <f>VLOOKUP(LEFT(A25,8),'Point GF'!$C$2:$R$277,16,FALSE)</f>
        <v>1</v>
      </c>
    </row>
    <row r="26" spans="1:18" hidden="1" outlineLevel="2" x14ac:dyDescent="0.3">
      <c r="A26" s="41" t="s">
        <v>412</v>
      </c>
      <c r="B26" s="41" t="s">
        <v>413</v>
      </c>
      <c r="C26" s="41" t="s">
        <v>401</v>
      </c>
      <c r="D26" s="41" t="s">
        <v>428</v>
      </c>
      <c r="E26" s="41" t="s">
        <v>2044</v>
      </c>
      <c r="F26" s="42">
        <v>345</v>
      </c>
      <c r="G26" s="42">
        <v>0.60375000000000001</v>
      </c>
      <c r="H26" s="42">
        <v>0.65549999999999997</v>
      </c>
      <c r="I26">
        <f t="shared" si="4"/>
        <v>1.75E-3</v>
      </c>
      <c r="J26">
        <f t="shared" si="5"/>
        <v>1.9E-3</v>
      </c>
      <c r="K26" s="168">
        <f t="shared" si="7"/>
        <v>1.75E-3</v>
      </c>
      <c r="L26" s="168">
        <f t="shared" si="8"/>
        <v>1.75E-3</v>
      </c>
      <c r="M26" s="169">
        <f>VLOOKUP(LEFT(A26,8),'Point GF'!$C$2:$R$277,7,FALSE)</f>
        <v>1</v>
      </c>
      <c r="N26" s="169">
        <f>VLOOKUP(LEFT(A26,8),'Point GF'!$C$2:$R$277,7,FALSE)</f>
        <v>1</v>
      </c>
      <c r="O26" s="177">
        <f t="shared" si="9"/>
        <v>1.9E-3</v>
      </c>
      <c r="P26" s="177">
        <f t="shared" si="10"/>
        <v>1.9E-3</v>
      </c>
      <c r="Q26" s="169">
        <f>VLOOKUP(LEFT(A26,8),'Point GF'!$C$2:$R$277,15,FALSE)</f>
        <v>1</v>
      </c>
      <c r="R26" s="169">
        <f>VLOOKUP(LEFT(A26,8),'Point GF'!$C$2:$R$277,16,FALSE)</f>
        <v>1</v>
      </c>
    </row>
    <row r="27" spans="1:18" hidden="1" outlineLevel="2" x14ac:dyDescent="0.3">
      <c r="A27" s="41" t="s">
        <v>412</v>
      </c>
      <c r="B27" s="41" t="s">
        <v>413</v>
      </c>
      <c r="C27" s="41" t="s">
        <v>401</v>
      </c>
      <c r="D27" s="41" t="s">
        <v>429</v>
      </c>
      <c r="E27" s="41" t="s">
        <v>2045</v>
      </c>
      <c r="F27" s="42">
        <v>365</v>
      </c>
      <c r="G27" s="42">
        <v>55.6479</v>
      </c>
      <c r="H27" s="42">
        <v>10.772975000000001</v>
      </c>
      <c r="I27">
        <f t="shared" si="4"/>
        <v>0.15246000000000001</v>
      </c>
      <c r="J27">
        <f t="shared" si="5"/>
        <v>2.9515000000000003E-2</v>
      </c>
      <c r="K27" s="168">
        <f t="shared" si="7"/>
        <v>0.15246000000000001</v>
      </c>
      <c r="L27" s="168">
        <f t="shared" si="8"/>
        <v>0.15246000000000001</v>
      </c>
      <c r="M27" s="169">
        <f>VLOOKUP(LEFT(A27,8),'Point GF'!$C$2:$R$277,7,FALSE)</f>
        <v>1</v>
      </c>
      <c r="N27" s="169">
        <f>VLOOKUP(LEFT(A27,8),'Point GF'!$C$2:$R$277,7,FALSE)</f>
        <v>1</v>
      </c>
      <c r="O27" s="177">
        <f t="shared" si="9"/>
        <v>2.9515000000000003E-2</v>
      </c>
      <c r="P27" s="177">
        <f t="shared" si="10"/>
        <v>2.9515000000000003E-2</v>
      </c>
      <c r="Q27" s="169">
        <f>VLOOKUP(LEFT(A27,8),'Point GF'!$C$2:$R$277,15,FALSE)</f>
        <v>1</v>
      </c>
      <c r="R27" s="169">
        <f>VLOOKUP(LEFT(A27,8),'Point GF'!$C$2:$R$277,16,FALSE)</f>
        <v>1</v>
      </c>
    </row>
    <row r="28" spans="1:18" hidden="1" outlineLevel="2" x14ac:dyDescent="0.3">
      <c r="A28" s="41" t="s">
        <v>412</v>
      </c>
      <c r="B28" s="41" t="s">
        <v>413</v>
      </c>
      <c r="C28" s="41" t="s">
        <v>401</v>
      </c>
      <c r="D28" s="41" t="s">
        <v>430</v>
      </c>
      <c r="E28" s="41" t="s">
        <v>2046</v>
      </c>
      <c r="F28" s="42">
        <v>124</v>
      </c>
      <c r="G28" s="42">
        <v>4.5396400000000003</v>
      </c>
      <c r="H28" s="42">
        <v>7.3160000000000003E-2</v>
      </c>
      <c r="I28">
        <f t="shared" si="4"/>
        <v>3.6610000000000004E-2</v>
      </c>
      <c r="J28">
        <f t="shared" si="5"/>
        <v>5.9000000000000003E-4</v>
      </c>
      <c r="K28" s="168">
        <f t="shared" si="7"/>
        <v>3.6610000000000004E-2</v>
      </c>
      <c r="L28" s="168">
        <f t="shared" si="8"/>
        <v>3.6610000000000004E-2</v>
      </c>
      <c r="M28" s="169">
        <f>VLOOKUP(LEFT(A28,8),'Point GF'!$C$2:$R$277,7,FALSE)</f>
        <v>1</v>
      </c>
      <c r="N28" s="169">
        <f>VLOOKUP(LEFT(A28,8),'Point GF'!$C$2:$R$277,7,FALSE)</f>
        <v>1</v>
      </c>
      <c r="O28" s="177">
        <f t="shared" si="9"/>
        <v>5.9000000000000003E-4</v>
      </c>
      <c r="P28" s="177">
        <f t="shared" si="10"/>
        <v>5.9000000000000003E-4</v>
      </c>
      <c r="Q28" s="169">
        <f>VLOOKUP(LEFT(A28,8),'Point GF'!$C$2:$R$277,15,FALSE)</f>
        <v>1</v>
      </c>
      <c r="R28" s="169">
        <f>VLOOKUP(LEFT(A28,8),'Point GF'!$C$2:$R$277,16,FALSE)</f>
        <v>1</v>
      </c>
    </row>
    <row r="29" spans="1:18" hidden="1" outlineLevel="2" x14ac:dyDescent="0.3">
      <c r="A29" s="41" t="s">
        <v>412</v>
      </c>
      <c r="B29" s="41" t="s">
        <v>413</v>
      </c>
      <c r="C29" s="41" t="s">
        <v>401</v>
      </c>
      <c r="D29" s="41" t="s">
        <v>431</v>
      </c>
      <c r="E29" s="41" t="s">
        <v>2046</v>
      </c>
      <c r="F29" s="42">
        <v>160</v>
      </c>
      <c r="G29" s="42">
        <v>6.1703999999999999</v>
      </c>
      <c r="H29" s="42">
        <v>0.1008</v>
      </c>
      <c r="I29">
        <f t="shared" si="4"/>
        <v>3.8565000000000002E-2</v>
      </c>
      <c r="J29">
        <f t="shared" si="5"/>
        <v>6.3000000000000003E-4</v>
      </c>
      <c r="K29" s="168">
        <f t="shared" si="7"/>
        <v>3.8565000000000002E-2</v>
      </c>
      <c r="L29" s="168">
        <f t="shared" si="8"/>
        <v>3.8565000000000002E-2</v>
      </c>
      <c r="M29" s="169">
        <f>VLOOKUP(LEFT(A29,8),'Point GF'!$C$2:$R$277,7,FALSE)</f>
        <v>1</v>
      </c>
      <c r="N29" s="169">
        <f>VLOOKUP(LEFT(A29,8),'Point GF'!$C$2:$R$277,7,FALSE)</f>
        <v>1</v>
      </c>
      <c r="O29" s="177">
        <f t="shared" si="9"/>
        <v>6.3000000000000003E-4</v>
      </c>
      <c r="P29" s="177">
        <f t="shared" si="10"/>
        <v>6.3000000000000003E-4</v>
      </c>
      <c r="Q29" s="169">
        <f>VLOOKUP(LEFT(A29,8),'Point GF'!$C$2:$R$277,15,FALSE)</f>
        <v>1</v>
      </c>
      <c r="R29" s="169">
        <f>VLOOKUP(LEFT(A29,8),'Point GF'!$C$2:$R$277,16,FALSE)</f>
        <v>1</v>
      </c>
    </row>
    <row r="30" spans="1:18" hidden="1" outlineLevel="2" x14ac:dyDescent="0.3">
      <c r="A30" s="41" t="s">
        <v>412</v>
      </c>
      <c r="B30" s="41" t="s">
        <v>413</v>
      </c>
      <c r="C30" s="41" t="s">
        <v>401</v>
      </c>
      <c r="D30" s="41" t="s">
        <v>432</v>
      </c>
      <c r="E30" s="41" t="s">
        <v>2046</v>
      </c>
      <c r="F30" s="42">
        <v>111</v>
      </c>
      <c r="G30" s="42">
        <v>4.2413100000000004</v>
      </c>
      <c r="H30" s="42">
        <v>6.9375000000000006E-2</v>
      </c>
      <c r="I30">
        <f t="shared" si="4"/>
        <v>3.8210000000000001E-2</v>
      </c>
      <c r="J30">
        <f t="shared" si="5"/>
        <v>6.2500000000000001E-4</v>
      </c>
      <c r="K30" s="168">
        <f t="shared" si="7"/>
        <v>3.8210000000000001E-2</v>
      </c>
      <c r="L30" s="168">
        <f t="shared" si="8"/>
        <v>3.8210000000000001E-2</v>
      </c>
      <c r="M30" s="169">
        <f>VLOOKUP(LEFT(A30,8),'Point GF'!$C$2:$R$277,7,FALSE)</f>
        <v>1</v>
      </c>
      <c r="N30" s="169">
        <f>VLOOKUP(LEFT(A30,8),'Point GF'!$C$2:$R$277,7,FALSE)</f>
        <v>1</v>
      </c>
      <c r="O30" s="177">
        <f t="shared" si="9"/>
        <v>6.2500000000000001E-4</v>
      </c>
      <c r="P30" s="177">
        <f t="shared" si="10"/>
        <v>6.2500000000000001E-4</v>
      </c>
      <c r="Q30" s="169">
        <f>VLOOKUP(LEFT(A30,8),'Point GF'!$C$2:$R$277,15,FALSE)</f>
        <v>1</v>
      </c>
      <c r="R30" s="169">
        <f>VLOOKUP(LEFT(A30,8),'Point GF'!$C$2:$R$277,16,FALSE)</f>
        <v>1</v>
      </c>
    </row>
    <row r="31" spans="1:18" hidden="1" outlineLevel="2" x14ac:dyDescent="0.3">
      <c r="A31" s="41" t="s">
        <v>412</v>
      </c>
      <c r="B31" s="41" t="s">
        <v>413</v>
      </c>
      <c r="C31" s="41" t="s">
        <v>401</v>
      </c>
      <c r="D31" s="41" t="s">
        <v>433</v>
      </c>
      <c r="E31" s="41" t="s">
        <v>2047</v>
      </c>
      <c r="F31" s="42">
        <v>12</v>
      </c>
      <c r="G31" s="42">
        <v>5.04E-2</v>
      </c>
      <c r="H31" s="42">
        <v>1.4400000000000001E-3</v>
      </c>
      <c r="I31">
        <f t="shared" si="4"/>
        <v>4.1999999999999997E-3</v>
      </c>
      <c r="J31">
        <f t="shared" si="5"/>
        <v>1.2E-4</v>
      </c>
      <c r="K31" s="168">
        <f t="shared" si="7"/>
        <v>4.1999999999999997E-3</v>
      </c>
      <c r="L31" s="168">
        <f t="shared" si="8"/>
        <v>4.1999999999999997E-3</v>
      </c>
      <c r="M31" s="169">
        <f>VLOOKUP(LEFT(A31,8),'Point GF'!$C$2:$R$277,7,FALSE)</f>
        <v>1</v>
      </c>
      <c r="N31" s="169">
        <f>VLOOKUP(LEFT(A31,8),'Point GF'!$C$2:$R$277,7,FALSE)</f>
        <v>1</v>
      </c>
      <c r="O31" s="177">
        <f t="shared" si="9"/>
        <v>1.2E-4</v>
      </c>
      <c r="P31" s="177">
        <f t="shared" si="10"/>
        <v>1.2E-4</v>
      </c>
      <c r="Q31" s="169">
        <f>VLOOKUP(LEFT(A31,8),'Point GF'!$C$2:$R$277,15,FALSE)</f>
        <v>1</v>
      </c>
      <c r="R31" s="169">
        <f>VLOOKUP(LEFT(A31,8),'Point GF'!$C$2:$R$277,16,FALSE)</f>
        <v>1</v>
      </c>
    </row>
    <row r="32" spans="1:18" hidden="1" outlineLevel="2" x14ac:dyDescent="0.3">
      <c r="A32" s="41" t="s">
        <v>412</v>
      </c>
      <c r="B32" s="41" t="s">
        <v>413</v>
      </c>
      <c r="C32" s="41" t="s">
        <v>401</v>
      </c>
      <c r="D32" s="41" t="s">
        <v>434</v>
      </c>
      <c r="E32" s="41" t="s">
        <v>2048</v>
      </c>
      <c r="F32" s="42">
        <v>12</v>
      </c>
      <c r="G32" s="42">
        <v>5.04E-2</v>
      </c>
      <c r="H32" s="42">
        <v>1.4400000000000001E-3</v>
      </c>
      <c r="I32">
        <f t="shared" si="4"/>
        <v>4.1999999999999997E-3</v>
      </c>
      <c r="J32">
        <f t="shared" si="5"/>
        <v>1.2E-4</v>
      </c>
      <c r="K32" s="168">
        <f t="shared" si="7"/>
        <v>4.1999999999999997E-3</v>
      </c>
      <c r="L32" s="168">
        <f t="shared" si="8"/>
        <v>4.1999999999999997E-3</v>
      </c>
      <c r="M32" s="169">
        <f>VLOOKUP(LEFT(A32,8),'Point GF'!$C$2:$R$277,7,FALSE)</f>
        <v>1</v>
      </c>
      <c r="N32" s="169">
        <f>VLOOKUP(LEFT(A32,8),'Point GF'!$C$2:$R$277,7,FALSE)</f>
        <v>1</v>
      </c>
      <c r="O32" s="177">
        <f t="shared" si="9"/>
        <v>1.2E-4</v>
      </c>
      <c r="P32" s="177">
        <f t="shared" si="10"/>
        <v>1.2E-4</v>
      </c>
      <c r="Q32" s="169">
        <f>VLOOKUP(LEFT(A32,8),'Point GF'!$C$2:$R$277,15,FALSE)</f>
        <v>1</v>
      </c>
      <c r="R32" s="169">
        <f>VLOOKUP(LEFT(A32,8),'Point GF'!$C$2:$R$277,16,FALSE)</f>
        <v>1</v>
      </c>
    </row>
    <row r="33" spans="1:18" hidden="1" outlineLevel="2" x14ac:dyDescent="0.3">
      <c r="A33" s="41" t="s">
        <v>412</v>
      </c>
      <c r="B33" s="41" t="s">
        <v>413</v>
      </c>
      <c r="C33" s="41" t="s">
        <v>401</v>
      </c>
      <c r="D33" s="41" t="s">
        <v>435</v>
      </c>
      <c r="E33" s="41" t="s">
        <v>2048</v>
      </c>
      <c r="F33" s="42">
        <v>60</v>
      </c>
      <c r="G33" s="42">
        <v>0.189</v>
      </c>
      <c r="H33" s="42">
        <v>3.9E-2</v>
      </c>
      <c r="I33">
        <f t="shared" si="4"/>
        <v>3.15E-3</v>
      </c>
      <c r="J33">
        <f t="shared" si="5"/>
        <v>6.4999999999999997E-4</v>
      </c>
      <c r="K33" s="168">
        <f t="shared" si="7"/>
        <v>3.15E-3</v>
      </c>
      <c r="L33" s="168">
        <f t="shared" si="8"/>
        <v>3.15E-3</v>
      </c>
      <c r="M33" s="169">
        <f>VLOOKUP(LEFT(A33,8),'Point GF'!$C$2:$R$277,7,FALSE)</f>
        <v>1</v>
      </c>
      <c r="N33" s="169">
        <f>VLOOKUP(LEFT(A33,8),'Point GF'!$C$2:$R$277,7,FALSE)</f>
        <v>1</v>
      </c>
      <c r="O33" s="177">
        <f t="shared" si="9"/>
        <v>6.4999999999999997E-4</v>
      </c>
      <c r="P33" s="177">
        <f t="shared" si="10"/>
        <v>6.4999999999999997E-4</v>
      </c>
      <c r="Q33" s="169">
        <f>VLOOKUP(LEFT(A33,8),'Point GF'!$C$2:$R$277,15,FALSE)</f>
        <v>1</v>
      </c>
      <c r="R33" s="169">
        <f>VLOOKUP(LEFT(A33,8),'Point GF'!$C$2:$R$277,16,FALSE)</f>
        <v>1</v>
      </c>
    </row>
    <row r="34" spans="1:18" outlineLevel="1" collapsed="1" x14ac:dyDescent="0.3">
      <c r="A34" s="44" t="s">
        <v>1176</v>
      </c>
      <c r="B34" s="41" t="str">
        <f>B33</f>
        <v>Dominion Energy Cove Point LNG, LP</v>
      </c>
      <c r="C34" s="41"/>
      <c r="D34" s="41"/>
      <c r="E34" s="41"/>
      <c r="F34" s="42"/>
      <c r="G34" s="42">
        <f t="shared" ref="G34:L34" si="11">SUBTOTAL(9,G12:G33)</f>
        <v>149.24129499999998</v>
      </c>
      <c r="H34" s="42">
        <f t="shared" si="11"/>
        <v>17.224566000000003</v>
      </c>
      <c r="I34">
        <f t="shared" si="11"/>
        <v>0.57754999999999979</v>
      </c>
      <c r="J34">
        <f t="shared" si="11"/>
        <v>5.8890999999999999E-2</v>
      </c>
      <c r="K34" s="168">
        <f t="shared" si="11"/>
        <v>0.57754999999999979</v>
      </c>
      <c r="L34" s="168">
        <f t="shared" si="11"/>
        <v>0.57754999999999979</v>
      </c>
      <c r="M34" s="169">
        <f>VLOOKUP(LEFT(A34,8),'Point GF'!$C$2:$R$277,7,FALSE)</f>
        <v>1</v>
      </c>
      <c r="N34" s="169">
        <f>VLOOKUP(LEFT(A34,8),'Point GF'!$C$2:$R$277,7,FALSE)</f>
        <v>1</v>
      </c>
      <c r="O34" s="177">
        <f>SUBTOTAL(9,O12:O33)</f>
        <v>5.8890999999999999E-2</v>
      </c>
      <c r="P34" s="177">
        <f>SUBTOTAL(9,P12:P33)</f>
        <v>5.8890999999999999E-2</v>
      </c>
      <c r="Q34" s="169">
        <f>VLOOKUP(LEFT(A34,8),'Point GF'!$C$2:$R$277,15,FALSE)</f>
        <v>1</v>
      </c>
      <c r="R34" s="169">
        <f>VLOOKUP(LEFT(A34,8),'Point GF'!$C$2:$R$277,16,FALSE)</f>
        <v>1</v>
      </c>
    </row>
    <row r="35" spans="1:18" hidden="1" outlineLevel="2" x14ac:dyDescent="0.3">
      <c r="A35" s="41" t="s">
        <v>436</v>
      </c>
      <c r="B35" s="41" t="s">
        <v>438</v>
      </c>
      <c r="C35" s="41" t="s">
        <v>401</v>
      </c>
      <c r="D35" s="41" t="s">
        <v>439</v>
      </c>
      <c r="E35" s="41" t="s">
        <v>2049</v>
      </c>
      <c r="F35" s="42">
        <v>101</v>
      </c>
      <c r="G35" s="42">
        <v>191.24350000000001</v>
      </c>
      <c r="H35" s="42">
        <v>9.2819000000000003</v>
      </c>
      <c r="I35">
        <f t="shared" si="4"/>
        <v>1.8935000000000002</v>
      </c>
      <c r="J35">
        <f t="shared" si="5"/>
        <v>9.1900000000000009E-2</v>
      </c>
      <c r="K35" s="168">
        <f t="shared" ref="K35:K47" si="12">I35*M35</f>
        <v>1.8935000000000002</v>
      </c>
      <c r="L35" s="168">
        <f t="shared" ref="L35:L47" si="13">I35*N35</f>
        <v>1.8935000000000002</v>
      </c>
      <c r="M35" s="169">
        <f>VLOOKUP(LEFT(A35,8),'Point GF'!$C$2:$R$277,7,FALSE)</f>
        <v>1</v>
      </c>
      <c r="N35" s="169">
        <f>VLOOKUP(LEFT(A35,8),'Point GF'!$C$2:$R$277,7,FALSE)</f>
        <v>1</v>
      </c>
      <c r="O35" s="177">
        <f t="shared" ref="O35:O47" si="14">J35*Q35</f>
        <v>9.1900000000000009E-2</v>
      </c>
      <c r="P35" s="177">
        <f t="shared" ref="P35:P47" si="15">J35*R35</f>
        <v>9.1900000000000009E-2</v>
      </c>
      <c r="Q35" s="169">
        <f>VLOOKUP(LEFT(A35,8),'Point GF'!$C$2:$R$277,15,FALSE)</f>
        <v>1</v>
      </c>
      <c r="R35" s="169">
        <f>VLOOKUP(LEFT(A35,8),'Point GF'!$C$2:$R$277,16,FALSE)</f>
        <v>1</v>
      </c>
    </row>
    <row r="36" spans="1:18" hidden="1" outlineLevel="2" x14ac:dyDescent="0.3">
      <c r="A36" s="41" t="s">
        <v>436</v>
      </c>
      <c r="B36" s="41" t="s">
        <v>438</v>
      </c>
      <c r="C36" s="41" t="s">
        <v>401</v>
      </c>
      <c r="D36" s="41" t="s">
        <v>439</v>
      </c>
      <c r="E36" s="41" t="s">
        <v>2050</v>
      </c>
      <c r="F36" s="42">
        <v>101</v>
      </c>
      <c r="G36" s="43"/>
      <c r="H36" s="42">
        <v>0.15301500000000001</v>
      </c>
      <c r="I36">
        <f t="shared" si="4"/>
        <v>0</v>
      </c>
      <c r="J36">
        <f t="shared" si="5"/>
        <v>1.5150000000000001E-3</v>
      </c>
      <c r="K36" s="168">
        <f t="shared" si="12"/>
        <v>0</v>
      </c>
      <c r="L36" s="168">
        <f t="shared" si="13"/>
        <v>0</v>
      </c>
      <c r="M36" s="169">
        <f>VLOOKUP(LEFT(A36,8),'Point GF'!$C$2:$R$277,7,FALSE)</f>
        <v>1</v>
      </c>
      <c r="N36" s="169">
        <f>VLOOKUP(LEFT(A36,8),'Point GF'!$C$2:$R$277,7,FALSE)</f>
        <v>1</v>
      </c>
      <c r="O36" s="177">
        <f t="shared" si="14"/>
        <v>1.5150000000000001E-3</v>
      </c>
      <c r="P36" s="177">
        <f t="shared" si="15"/>
        <v>1.5150000000000001E-3</v>
      </c>
      <c r="Q36" s="169">
        <f>VLOOKUP(LEFT(A36,8),'Point GF'!$C$2:$R$277,15,FALSE)</f>
        <v>1</v>
      </c>
      <c r="R36" s="169">
        <f>VLOOKUP(LEFT(A36,8),'Point GF'!$C$2:$R$277,16,FALSE)</f>
        <v>1</v>
      </c>
    </row>
    <row r="37" spans="1:18" hidden="1" outlineLevel="2" x14ac:dyDescent="0.3">
      <c r="A37" s="41" t="s">
        <v>436</v>
      </c>
      <c r="B37" s="41" t="s">
        <v>438</v>
      </c>
      <c r="C37" s="41" t="s">
        <v>401</v>
      </c>
      <c r="D37" s="41" t="s">
        <v>440</v>
      </c>
      <c r="E37" s="41" t="s">
        <v>2049</v>
      </c>
      <c r="F37" s="42">
        <v>71</v>
      </c>
      <c r="G37" s="42">
        <v>128.97149999999999</v>
      </c>
      <c r="H37" s="42">
        <v>5.54155</v>
      </c>
      <c r="I37">
        <f t="shared" si="4"/>
        <v>1.8164999999999998</v>
      </c>
      <c r="J37">
        <f t="shared" si="5"/>
        <v>7.8049999999999994E-2</v>
      </c>
      <c r="K37" s="168">
        <f t="shared" si="12"/>
        <v>1.8164999999999998</v>
      </c>
      <c r="L37" s="168">
        <f t="shared" si="13"/>
        <v>1.8164999999999998</v>
      </c>
      <c r="M37" s="169">
        <f>VLOOKUP(LEFT(A37,8),'Point GF'!$C$2:$R$277,7,FALSE)</f>
        <v>1</v>
      </c>
      <c r="N37" s="169">
        <f>VLOOKUP(LEFT(A37,8),'Point GF'!$C$2:$R$277,7,FALSE)</f>
        <v>1</v>
      </c>
      <c r="O37" s="177">
        <f t="shared" si="14"/>
        <v>7.8049999999999994E-2</v>
      </c>
      <c r="P37" s="177">
        <f t="shared" si="15"/>
        <v>7.8049999999999994E-2</v>
      </c>
      <c r="Q37" s="169">
        <f>VLOOKUP(LEFT(A37,8),'Point GF'!$C$2:$R$277,15,FALSE)</f>
        <v>1</v>
      </c>
      <c r="R37" s="169">
        <f>VLOOKUP(LEFT(A37,8),'Point GF'!$C$2:$R$277,16,FALSE)</f>
        <v>1</v>
      </c>
    </row>
    <row r="38" spans="1:18" hidden="1" outlineLevel="2" x14ac:dyDescent="0.3">
      <c r="A38" s="41" t="s">
        <v>436</v>
      </c>
      <c r="B38" s="41" t="s">
        <v>438</v>
      </c>
      <c r="C38" s="41" t="s">
        <v>401</v>
      </c>
      <c r="D38" s="41" t="s">
        <v>440</v>
      </c>
      <c r="E38" s="41" t="s">
        <v>2050</v>
      </c>
      <c r="F38" s="42">
        <v>71</v>
      </c>
      <c r="G38" s="43"/>
      <c r="H38" s="42">
        <v>0.14235500000000001</v>
      </c>
      <c r="I38">
        <f t="shared" si="4"/>
        <v>0</v>
      </c>
      <c r="J38">
        <f t="shared" si="5"/>
        <v>2.0050000000000003E-3</v>
      </c>
      <c r="K38" s="168">
        <f t="shared" si="12"/>
        <v>0</v>
      </c>
      <c r="L38" s="168">
        <f t="shared" si="13"/>
        <v>0</v>
      </c>
      <c r="M38" s="169">
        <f>VLOOKUP(LEFT(A38,8),'Point GF'!$C$2:$R$277,7,FALSE)</f>
        <v>1</v>
      </c>
      <c r="N38" s="169">
        <f>VLOOKUP(LEFT(A38,8),'Point GF'!$C$2:$R$277,7,FALSE)</f>
        <v>1</v>
      </c>
      <c r="O38" s="177">
        <f t="shared" si="14"/>
        <v>2.0050000000000003E-3</v>
      </c>
      <c r="P38" s="177">
        <f t="shared" si="15"/>
        <v>2.0050000000000003E-3</v>
      </c>
      <c r="Q38" s="169">
        <f>VLOOKUP(LEFT(A38,8),'Point GF'!$C$2:$R$277,15,FALSE)</f>
        <v>1</v>
      </c>
      <c r="R38" s="169">
        <f>VLOOKUP(LEFT(A38,8),'Point GF'!$C$2:$R$277,16,FALSE)</f>
        <v>1</v>
      </c>
    </row>
    <row r="39" spans="1:18" hidden="1" outlineLevel="2" x14ac:dyDescent="0.3">
      <c r="A39" s="41" t="s">
        <v>436</v>
      </c>
      <c r="B39" s="41" t="s">
        <v>438</v>
      </c>
      <c r="C39" s="41" t="s">
        <v>401</v>
      </c>
      <c r="D39" s="41" t="s">
        <v>441</v>
      </c>
      <c r="E39" s="41" t="s">
        <v>2038</v>
      </c>
      <c r="F39" s="42">
        <v>43</v>
      </c>
      <c r="G39" s="42">
        <v>1.85846</v>
      </c>
      <c r="H39" s="42">
        <v>1.5480000000000001E-2</v>
      </c>
      <c r="I39">
        <f t="shared" si="4"/>
        <v>4.3220000000000001E-2</v>
      </c>
      <c r="J39">
        <f t="shared" si="5"/>
        <v>3.6000000000000002E-4</v>
      </c>
      <c r="K39" s="168">
        <f t="shared" si="12"/>
        <v>4.3220000000000001E-2</v>
      </c>
      <c r="L39" s="168">
        <f t="shared" si="13"/>
        <v>4.3220000000000001E-2</v>
      </c>
      <c r="M39" s="169">
        <f>VLOOKUP(LEFT(A39,8),'Point GF'!$C$2:$R$277,7,FALSE)</f>
        <v>1</v>
      </c>
      <c r="N39" s="169">
        <f>VLOOKUP(LEFT(A39,8),'Point GF'!$C$2:$R$277,7,FALSE)</f>
        <v>1</v>
      </c>
      <c r="O39" s="177">
        <f t="shared" si="14"/>
        <v>3.6000000000000002E-4</v>
      </c>
      <c r="P39" s="177">
        <f t="shared" si="15"/>
        <v>3.6000000000000002E-4</v>
      </c>
      <c r="Q39" s="169">
        <f>VLOOKUP(LEFT(A39,8),'Point GF'!$C$2:$R$277,15,FALSE)</f>
        <v>1</v>
      </c>
      <c r="R39" s="169">
        <f>VLOOKUP(LEFT(A39,8),'Point GF'!$C$2:$R$277,16,FALSE)</f>
        <v>1</v>
      </c>
    </row>
    <row r="40" spans="1:18" hidden="1" outlineLevel="2" x14ac:dyDescent="0.3">
      <c r="A40" s="41" t="s">
        <v>436</v>
      </c>
      <c r="B40" s="41" t="s">
        <v>438</v>
      </c>
      <c r="C40" s="41" t="s">
        <v>401</v>
      </c>
      <c r="D40" s="41" t="s">
        <v>442</v>
      </c>
      <c r="E40" s="41" t="s">
        <v>2038</v>
      </c>
      <c r="F40" s="42">
        <v>4</v>
      </c>
      <c r="G40" s="42">
        <v>2.1520000000000001</v>
      </c>
      <c r="H40" s="42">
        <v>1E-3</v>
      </c>
      <c r="I40">
        <f t="shared" si="4"/>
        <v>0.53800000000000003</v>
      </c>
      <c r="J40">
        <f t="shared" si="5"/>
        <v>2.5000000000000001E-4</v>
      </c>
      <c r="K40" s="168">
        <f t="shared" si="12"/>
        <v>0.53800000000000003</v>
      </c>
      <c r="L40" s="168">
        <f t="shared" si="13"/>
        <v>0.53800000000000003</v>
      </c>
      <c r="M40" s="169">
        <f>VLOOKUP(LEFT(A40,8),'Point GF'!$C$2:$R$277,7,FALSE)</f>
        <v>1</v>
      </c>
      <c r="N40" s="169">
        <f>VLOOKUP(LEFT(A40,8),'Point GF'!$C$2:$R$277,7,FALSE)</f>
        <v>1</v>
      </c>
      <c r="O40" s="177">
        <f t="shared" si="14"/>
        <v>2.5000000000000001E-4</v>
      </c>
      <c r="P40" s="177">
        <f t="shared" si="15"/>
        <v>2.5000000000000001E-4</v>
      </c>
      <c r="Q40" s="169">
        <f>VLOOKUP(LEFT(A40,8),'Point GF'!$C$2:$R$277,15,FALSE)</f>
        <v>1</v>
      </c>
      <c r="R40" s="169">
        <f>VLOOKUP(LEFT(A40,8),'Point GF'!$C$2:$R$277,16,FALSE)</f>
        <v>1</v>
      </c>
    </row>
    <row r="41" spans="1:18" hidden="1" outlineLevel="2" x14ac:dyDescent="0.3">
      <c r="A41" s="41" t="s">
        <v>436</v>
      </c>
      <c r="B41" s="41" t="s">
        <v>438</v>
      </c>
      <c r="C41" s="41" t="s">
        <v>401</v>
      </c>
      <c r="D41" s="41" t="s">
        <v>443</v>
      </c>
      <c r="E41" s="41" t="s">
        <v>2038</v>
      </c>
      <c r="F41" s="42">
        <v>3</v>
      </c>
      <c r="G41" s="42">
        <v>1.9784999999999999</v>
      </c>
      <c r="H41" s="42">
        <v>9.1500000000000001E-4</v>
      </c>
      <c r="I41">
        <f t="shared" si="4"/>
        <v>0.65949999999999998</v>
      </c>
      <c r="J41">
        <f t="shared" si="5"/>
        <v>3.0499999999999999E-4</v>
      </c>
      <c r="K41" s="168">
        <f t="shared" si="12"/>
        <v>0.65949999999999998</v>
      </c>
      <c r="L41" s="168">
        <f t="shared" si="13"/>
        <v>0.65949999999999998</v>
      </c>
      <c r="M41" s="169">
        <f>VLOOKUP(LEFT(A41,8),'Point GF'!$C$2:$R$277,7,FALSE)</f>
        <v>1</v>
      </c>
      <c r="N41" s="169">
        <f>VLOOKUP(LEFT(A41,8),'Point GF'!$C$2:$R$277,7,FALSE)</f>
        <v>1</v>
      </c>
      <c r="O41" s="177">
        <f t="shared" si="14"/>
        <v>3.0499999999999999E-4</v>
      </c>
      <c r="P41" s="177">
        <f t="shared" si="15"/>
        <v>3.0499999999999999E-4</v>
      </c>
      <c r="Q41" s="169">
        <f>VLOOKUP(LEFT(A41,8),'Point GF'!$C$2:$R$277,15,FALSE)</f>
        <v>1</v>
      </c>
      <c r="R41" s="169">
        <f>VLOOKUP(LEFT(A41,8),'Point GF'!$C$2:$R$277,16,FALSE)</f>
        <v>1</v>
      </c>
    </row>
    <row r="42" spans="1:18" hidden="1" outlineLevel="2" x14ac:dyDescent="0.3">
      <c r="A42" s="41" t="s">
        <v>436</v>
      </c>
      <c r="B42" s="41" t="s">
        <v>438</v>
      </c>
      <c r="C42" s="41" t="s">
        <v>401</v>
      </c>
      <c r="D42" s="41" t="s">
        <v>444</v>
      </c>
      <c r="E42" s="41" t="s">
        <v>2038</v>
      </c>
      <c r="F42" s="42">
        <v>9</v>
      </c>
      <c r="G42" s="42">
        <v>6.6014999999999997</v>
      </c>
      <c r="H42" s="42">
        <v>5.1749999999999999E-3</v>
      </c>
      <c r="I42">
        <f t="shared" si="4"/>
        <v>0.73349999999999993</v>
      </c>
      <c r="J42">
        <f t="shared" si="5"/>
        <v>5.7499999999999999E-4</v>
      </c>
      <c r="K42" s="168">
        <f t="shared" si="12"/>
        <v>0.73349999999999993</v>
      </c>
      <c r="L42" s="168">
        <f t="shared" si="13"/>
        <v>0.73349999999999993</v>
      </c>
      <c r="M42" s="169">
        <f>VLOOKUP(LEFT(A42,8),'Point GF'!$C$2:$R$277,7,FALSE)</f>
        <v>1</v>
      </c>
      <c r="N42" s="169">
        <f>VLOOKUP(LEFT(A42,8),'Point GF'!$C$2:$R$277,7,FALSE)</f>
        <v>1</v>
      </c>
      <c r="O42" s="177">
        <f t="shared" si="14"/>
        <v>5.7499999999999999E-4</v>
      </c>
      <c r="P42" s="177">
        <f t="shared" si="15"/>
        <v>5.7499999999999999E-4</v>
      </c>
      <c r="Q42" s="169">
        <f>VLOOKUP(LEFT(A42,8),'Point GF'!$C$2:$R$277,15,FALSE)</f>
        <v>1</v>
      </c>
      <c r="R42" s="169">
        <f>VLOOKUP(LEFT(A42,8),'Point GF'!$C$2:$R$277,16,FALSE)</f>
        <v>1</v>
      </c>
    </row>
    <row r="43" spans="1:18" hidden="1" outlineLevel="2" x14ac:dyDescent="0.3">
      <c r="A43" s="41" t="s">
        <v>436</v>
      </c>
      <c r="B43" s="41" t="s">
        <v>438</v>
      </c>
      <c r="C43" s="41" t="s">
        <v>401</v>
      </c>
      <c r="D43" s="41" t="s">
        <v>445</v>
      </c>
      <c r="E43" s="41" t="s">
        <v>2038</v>
      </c>
      <c r="F43" s="42">
        <v>8</v>
      </c>
      <c r="G43" s="42">
        <v>9.5</v>
      </c>
      <c r="H43" s="42">
        <v>7.5199999999999998E-3</v>
      </c>
      <c r="I43">
        <f t="shared" si="4"/>
        <v>1.1875</v>
      </c>
      <c r="J43">
        <f t="shared" si="5"/>
        <v>9.3999999999999997E-4</v>
      </c>
      <c r="K43" s="168">
        <f t="shared" si="12"/>
        <v>1.1875</v>
      </c>
      <c r="L43" s="168">
        <f t="shared" si="13"/>
        <v>1.1875</v>
      </c>
      <c r="M43" s="169">
        <f>VLOOKUP(LEFT(A43,8),'Point GF'!$C$2:$R$277,7,FALSE)</f>
        <v>1</v>
      </c>
      <c r="N43" s="169">
        <f>VLOOKUP(LEFT(A43,8),'Point GF'!$C$2:$R$277,7,FALSE)</f>
        <v>1</v>
      </c>
      <c r="O43" s="177">
        <f t="shared" si="14"/>
        <v>9.3999999999999997E-4</v>
      </c>
      <c r="P43" s="177">
        <f t="shared" si="15"/>
        <v>9.3999999999999997E-4</v>
      </c>
      <c r="Q43" s="169">
        <f>VLOOKUP(LEFT(A43,8),'Point GF'!$C$2:$R$277,15,FALSE)</f>
        <v>1</v>
      </c>
      <c r="R43" s="169">
        <f>VLOOKUP(LEFT(A43,8),'Point GF'!$C$2:$R$277,16,FALSE)</f>
        <v>1</v>
      </c>
    </row>
    <row r="44" spans="1:18" hidden="1" outlineLevel="2" x14ac:dyDescent="0.3">
      <c r="A44" s="41" t="s">
        <v>436</v>
      </c>
      <c r="B44" s="41" t="s">
        <v>438</v>
      </c>
      <c r="C44" s="41" t="s">
        <v>401</v>
      </c>
      <c r="D44" s="41" t="s">
        <v>446</v>
      </c>
      <c r="E44" s="41" t="s">
        <v>2038</v>
      </c>
      <c r="F44" s="42">
        <v>5</v>
      </c>
      <c r="G44" s="42">
        <v>4</v>
      </c>
      <c r="H44" s="42">
        <v>3.075E-3</v>
      </c>
      <c r="I44">
        <f t="shared" si="4"/>
        <v>0.8</v>
      </c>
      <c r="J44">
        <f t="shared" si="5"/>
        <v>6.1499999999999999E-4</v>
      </c>
      <c r="K44" s="168">
        <f t="shared" si="12"/>
        <v>0.8</v>
      </c>
      <c r="L44" s="168">
        <f t="shared" si="13"/>
        <v>0.8</v>
      </c>
      <c r="M44" s="169">
        <f>VLOOKUP(LEFT(A44,8),'Point GF'!$C$2:$R$277,7,FALSE)</f>
        <v>1</v>
      </c>
      <c r="N44" s="169">
        <f>VLOOKUP(LEFT(A44,8),'Point GF'!$C$2:$R$277,7,FALSE)</f>
        <v>1</v>
      </c>
      <c r="O44" s="177">
        <f t="shared" si="14"/>
        <v>6.1499999999999999E-4</v>
      </c>
      <c r="P44" s="177">
        <f t="shared" si="15"/>
        <v>6.1499999999999999E-4</v>
      </c>
      <c r="Q44" s="169">
        <f>VLOOKUP(LEFT(A44,8),'Point GF'!$C$2:$R$277,15,FALSE)</f>
        <v>1</v>
      </c>
      <c r="R44" s="169">
        <f>VLOOKUP(LEFT(A44,8),'Point GF'!$C$2:$R$277,16,FALSE)</f>
        <v>1</v>
      </c>
    </row>
    <row r="45" spans="1:18" hidden="1" outlineLevel="2" x14ac:dyDescent="0.3">
      <c r="A45" s="41" t="s">
        <v>436</v>
      </c>
      <c r="B45" s="41" t="s">
        <v>438</v>
      </c>
      <c r="C45" s="41" t="s">
        <v>401</v>
      </c>
      <c r="D45" s="41" t="s">
        <v>447</v>
      </c>
      <c r="E45" s="41" t="s">
        <v>2038</v>
      </c>
      <c r="F45" s="42">
        <v>4</v>
      </c>
      <c r="G45" s="42">
        <v>3</v>
      </c>
      <c r="H45" s="42">
        <v>2.3999999999999998E-3</v>
      </c>
      <c r="I45">
        <f t="shared" si="4"/>
        <v>0.75</v>
      </c>
      <c r="J45">
        <f t="shared" si="5"/>
        <v>5.9999999999999995E-4</v>
      </c>
      <c r="K45" s="168">
        <f t="shared" si="12"/>
        <v>0.75</v>
      </c>
      <c r="L45" s="168">
        <f t="shared" si="13"/>
        <v>0.75</v>
      </c>
      <c r="M45" s="169">
        <f>VLOOKUP(LEFT(A45,8),'Point GF'!$C$2:$R$277,7,FALSE)</f>
        <v>1</v>
      </c>
      <c r="N45" s="169">
        <f>VLOOKUP(LEFT(A45,8),'Point GF'!$C$2:$R$277,7,FALSE)</f>
        <v>1</v>
      </c>
      <c r="O45" s="177">
        <f t="shared" si="14"/>
        <v>5.9999999999999995E-4</v>
      </c>
      <c r="P45" s="177">
        <f t="shared" si="15"/>
        <v>5.9999999999999995E-4</v>
      </c>
      <c r="Q45" s="169">
        <f>VLOOKUP(LEFT(A45,8),'Point GF'!$C$2:$R$277,15,FALSE)</f>
        <v>1</v>
      </c>
      <c r="R45" s="169">
        <f>VLOOKUP(LEFT(A45,8),'Point GF'!$C$2:$R$277,16,FALSE)</f>
        <v>1</v>
      </c>
    </row>
    <row r="46" spans="1:18" hidden="1" outlineLevel="2" x14ac:dyDescent="0.3">
      <c r="A46" s="41" t="s">
        <v>436</v>
      </c>
      <c r="B46" s="41" t="s">
        <v>438</v>
      </c>
      <c r="C46" s="41" t="s">
        <v>401</v>
      </c>
      <c r="D46" s="41" t="s">
        <v>448</v>
      </c>
      <c r="E46" s="41" t="s">
        <v>2051</v>
      </c>
      <c r="F46" s="42">
        <v>45</v>
      </c>
      <c r="G46" s="42">
        <v>2.2814999999999999</v>
      </c>
      <c r="H46" s="42">
        <v>1.9125E-2</v>
      </c>
      <c r="I46">
        <f t="shared" si="4"/>
        <v>5.0699999999999995E-2</v>
      </c>
      <c r="J46">
        <f t="shared" si="5"/>
        <v>4.2499999999999998E-4</v>
      </c>
      <c r="K46" s="168">
        <f t="shared" si="12"/>
        <v>5.0699999999999995E-2</v>
      </c>
      <c r="L46" s="168">
        <f t="shared" si="13"/>
        <v>5.0699999999999995E-2</v>
      </c>
      <c r="M46" s="169">
        <f>VLOOKUP(LEFT(A46,8),'Point GF'!$C$2:$R$277,7,FALSE)</f>
        <v>1</v>
      </c>
      <c r="N46" s="169">
        <f>VLOOKUP(LEFT(A46,8),'Point GF'!$C$2:$R$277,7,FALSE)</f>
        <v>1</v>
      </c>
      <c r="O46" s="177">
        <f t="shared" si="14"/>
        <v>4.2499999999999998E-4</v>
      </c>
      <c r="P46" s="177">
        <f t="shared" si="15"/>
        <v>4.2499999999999998E-4</v>
      </c>
      <c r="Q46" s="169">
        <f>VLOOKUP(LEFT(A46,8),'Point GF'!$C$2:$R$277,15,FALSE)</f>
        <v>1</v>
      </c>
      <c r="R46" s="169">
        <f>VLOOKUP(LEFT(A46,8),'Point GF'!$C$2:$R$277,16,FALSE)</f>
        <v>1</v>
      </c>
    </row>
    <row r="47" spans="1:18" hidden="1" outlineLevel="2" x14ac:dyDescent="0.3">
      <c r="A47" s="41" t="s">
        <v>436</v>
      </c>
      <c r="B47" s="41" t="s">
        <v>438</v>
      </c>
      <c r="C47" s="41" t="s">
        <v>401</v>
      </c>
      <c r="D47" s="41" t="s">
        <v>449</v>
      </c>
      <c r="E47" s="41" t="s">
        <v>2052</v>
      </c>
      <c r="F47" s="42">
        <v>65</v>
      </c>
      <c r="G47" s="42">
        <v>2.4998999999999998</v>
      </c>
      <c r="H47" s="42">
        <v>0.83460000000000001</v>
      </c>
      <c r="I47">
        <f t="shared" si="4"/>
        <v>3.8459999999999994E-2</v>
      </c>
      <c r="J47">
        <f t="shared" si="5"/>
        <v>1.2840000000000001E-2</v>
      </c>
      <c r="K47" s="168">
        <f t="shared" si="12"/>
        <v>3.8459999999999994E-2</v>
      </c>
      <c r="L47" s="168">
        <f t="shared" si="13"/>
        <v>3.8459999999999994E-2</v>
      </c>
      <c r="M47" s="169">
        <f>VLOOKUP(LEFT(A47,8),'Point GF'!$C$2:$R$277,7,FALSE)</f>
        <v>1</v>
      </c>
      <c r="N47" s="169">
        <f>VLOOKUP(LEFT(A47,8),'Point GF'!$C$2:$R$277,7,FALSE)</f>
        <v>1</v>
      </c>
      <c r="O47" s="177">
        <f t="shared" si="14"/>
        <v>1.2840000000000001E-2</v>
      </c>
      <c r="P47" s="177">
        <f t="shared" si="15"/>
        <v>1.2840000000000001E-2</v>
      </c>
      <c r="Q47" s="169">
        <f>VLOOKUP(LEFT(A47,8),'Point GF'!$C$2:$R$277,15,FALSE)</f>
        <v>1</v>
      </c>
      <c r="R47" s="169">
        <f>VLOOKUP(LEFT(A47,8),'Point GF'!$C$2:$R$277,16,FALSE)</f>
        <v>1</v>
      </c>
    </row>
    <row r="48" spans="1:18" outlineLevel="1" collapsed="1" x14ac:dyDescent="0.3">
      <c r="A48" s="44" t="s">
        <v>1177</v>
      </c>
      <c r="B48" s="41" t="str">
        <f>B47</f>
        <v>Morgantown Station, LLC.</v>
      </c>
      <c r="C48" s="41"/>
      <c r="D48" s="41"/>
      <c r="E48" s="41"/>
      <c r="F48" s="42"/>
      <c r="G48" s="42">
        <f t="shared" ref="G48:L48" si="16">SUBTOTAL(9,G35:G47)</f>
        <v>354.08686</v>
      </c>
      <c r="H48" s="42">
        <f t="shared" si="16"/>
        <v>16.008110000000002</v>
      </c>
      <c r="I48">
        <f t="shared" si="16"/>
        <v>8.510880000000002</v>
      </c>
      <c r="J48">
        <f t="shared" si="16"/>
        <v>0.19037999999999999</v>
      </c>
      <c r="K48" s="168">
        <f t="shared" si="16"/>
        <v>8.510880000000002</v>
      </c>
      <c r="L48" s="168">
        <f t="shared" si="16"/>
        <v>8.510880000000002</v>
      </c>
      <c r="M48" s="169">
        <f>VLOOKUP(LEFT(A48,8),'Point GF'!$C$2:$R$277,7,FALSE)</f>
        <v>1</v>
      </c>
      <c r="N48" s="169">
        <f>VLOOKUP(LEFT(A48,8),'Point GF'!$C$2:$R$277,7,FALSE)</f>
        <v>1</v>
      </c>
      <c r="O48" s="177">
        <f>SUBTOTAL(9,O35:O47)</f>
        <v>0.19037999999999999</v>
      </c>
      <c r="P48" s="177">
        <f>SUBTOTAL(9,P35:P47)</f>
        <v>0.19037999999999999</v>
      </c>
      <c r="Q48" s="169">
        <f>VLOOKUP(LEFT(A48,8),'Point GF'!$C$2:$R$277,15,FALSE)</f>
        <v>1</v>
      </c>
      <c r="R48" s="169">
        <f>VLOOKUP(LEFT(A48,8),'Point GF'!$C$2:$R$277,16,FALSE)</f>
        <v>1</v>
      </c>
    </row>
    <row r="49" spans="1:18" hidden="1" outlineLevel="2" x14ac:dyDescent="0.3">
      <c r="A49" s="41" t="s">
        <v>450</v>
      </c>
      <c r="B49" s="41" t="s">
        <v>451</v>
      </c>
      <c r="C49" s="41" t="s">
        <v>401</v>
      </c>
      <c r="D49" s="41" t="s">
        <v>452</v>
      </c>
      <c r="E49" s="41" t="s">
        <v>2053</v>
      </c>
      <c r="F49" s="42">
        <v>53</v>
      </c>
      <c r="G49" s="42">
        <v>7.4200000000000002E-2</v>
      </c>
      <c r="H49" s="42">
        <v>7.9500000000000003E-4</v>
      </c>
      <c r="I49">
        <f t="shared" si="4"/>
        <v>1.4E-3</v>
      </c>
      <c r="J49">
        <f t="shared" si="5"/>
        <v>1.5E-5</v>
      </c>
      <c r="K49" s="168">
        <f t="shared" ref="K49:K84" si="17">I49*M49</f>
        <v>1.4230221187167954E-3</v>
      </c>
      <c r="L49" s="168">
        <f t="shared" ref="L49:L84" si="18">I49*N49</f>
        <v>1.4295906120958273E-3</v>
      </c>
      <c r="M49" s="169">
        <v>1.0164443705119968</v>
      </c>
      <c r="N49" s="169">
        <v>1.0211361514970194</v>
      </c>
      <c r="O49" s="177">
        <f t="shared" ref="O49:O84" si="19">J49*Q49</f>
        <v>1.8108365798008586E-5</v>
      </c>
      <c r="P49" s="177">
        <f t="shared" ref="P49:P84" si="20">J49*R49</f>
        <v>2.0222912009984718E-5</v>
      </c>
      <c r="Q49" s="169">
        <f>VLOOKUP(LEFT(A49,8),'Point GF'!$C$2:$R$277,15,FALSE)</f>
        <v>1.2072243865339056</v>
      </c>
      <c r="R49" s="169">
        <f>VLOOKUP(LEFT(A49,8),'Point GF'!$C$2:$R$277,16,FALSE)</f>
        <v>1.3481941339989811</v>
      </c>
    </row>
    <row r="50" spans="1:18" hidden="1" outlineLevel="2" x14ac:dyDescent="0.3">
      <c r="A50" s="41" t="s">
        <v>450</v>
      </c>
      <c r="B50" s="41" t="s">
        <v>451</v>
      </c>
      <c r="C50" s="41" t="s">
        <v>401</v>
      </c>
      <c r="D50" s="41" t="s">
        <v>453</v>
      </c>
      <c r="E50" s="41" t="s">
        <v>2054</v>
      </c>
      <c r="F50" s="42">
        <v>75</v>
      </c>
      <c r="G50" s="42">
        <v>0.14249999999999999</v>
      </c>
      <c r="H50" s="42">
        <v>1.5E-3</v>
      </c>
      <c r="I50">
        <f t="shared" si="4"/>
        <v>1.8999999999999998E-3</v>
      </c>
      <c r="J50">
        <f t="shared" si="5"/>
        <v>2.0000000000000002E-5</v>
      </c>
      <c r="K50" s="168">
        <f t="shared" si="17"/>
        <v>1.9312443039727937E-3</v>
      </c>
      <c r="L50" s="168">
        <f t="shared" si="18"/>
        <v>1.9401586878443366E-3</v>
      </c>
      <c r="M50" s="169">
        <v>1.0164443705119968</v>
      </c>
      <c r="N50" s="169">
        <v>1.0211361514970194</v>
      </c>
      <c r="O50" s="177">
        <f t="shared" si="19"/>
        <v>2.4144487730678115E-5</v>
      </c>
      <c r="P50" s="177">
        <f t="shared" si="20"/>
        <v>2.6963882679979624E-5</v>
      </c>
      <c r="Q50" s="169">
        <f>VLOOKUP(LEFT(A50,8),'Point GF'!$C$2:$R$277,15,FALSE)</f>
        <v>1.2072243865339056</v>
      </c>
      <c r="R50" s="169">
        <f>VLOOKUP(LEFT(A50,8),'Point GF'!$C$2:$R$277,16,FALSE)</f>
        <v>1.3481941339989811</v>
      </c>
    </row>
    <row r="51" spans="1:18" hidden="1" outlineLevel="2" x14ac:dyDescent="0.3">
      <c r="A51" s="41" t="s">
        <v>450</v>
      </c>
      <c r="B51" s="41" t="s">
        <v>451</v>
      </c>
      <c r="C51" s="41" t="s">
        <v>401</v>
      </c>
      <c r="D51" s="41" t="s">
        <v>454</v>
      </c>
      <c r="E51" s="41" t="s">
        <v>2055</v>
      </c>
      <c r="F51" s="42">
        <v>69</v>
      </c>
      <c r="G51" s="42">
        <v>0.1104</v>
      </c>
      <c r="H51" s="42">
        <v>6.8999999999999999E-3</v>
      </c>
      <c r="I51">
        <f t="shared" si="4"/>
        <v>1.6000000000000001E-3</v>
      </c>
      <c r="J51">
        <f t="shared" si="5"/>
        <v>1E-4</v>
      </c>
      <c r="K51" s="168">
        <f t="shared" si="17"/>
        <v>1.6263109928191949E-3</v>
      </c>
      <c r="L51" s="168">
        <f t="shared" si="18"/>
        <v>1.6338178423952311E-3</v>
      </c>
      <c r="M51" s="169">
        <v>1.0164443705119968</v>
      </c>
      <c r="N51" s="169">
        <v>1.0211361514970194</v>
      </c>
      <c r="O51" s="177">
        <f t="shared" si="19"/>
        <v>1.2072243865339056E-4</v>
      </c>
      <c r="P51" s="177">
        <f t="shared" si="20"/>
        <v>1.3481941339989813E-4</v>
      </c>
      <c r="Q51" s="169">
        <f>VLOOKUP(LEFT(A51,8),'Point GF'!$C$2:$R$277,15,FALSE)</f>
        <v>1.2072243865339056</v>
      </c>
      <c r="R51" s="169">
        <f>VLOOKUP(LEFT(A51,8),'Point GF'!$C$2:$R$277,16,FALSE)</f>
        <v>1.3481941339989811</v>
      </c>
    </row>
    <row r="52" spans="1:18" hidden="1" outlineLevel="2" x14ac:dyDescent="0.3">
      <c r="A52" s="41" t="s">
        <v>450</v>
      </c>
      <c r="B52" s="41" t="s">
        <v>451</v>
      </c>
      <c r="C52" s="41" t="s">
        <v>401</v>
      </c>
      <c r="D52" s="41" t="s">
        <v>455</v>
      </c>
      <c r="E52" s="41" t="s">
        <v>2056</v>
      </c>
      <c r="F52" s="42">
        <v>7</v>
      </c>
      <c r="G52" s="42">
        <v>0.67200000000000004</v>
      </c>
      <c r="H52" s="42">
        <v>1.0499999999999999E-3</v>
      </c>
      <c r="I52">
        <f t="shared" si="4"/>
        <v>9.6000000000000002E-2</v>
      </c>
      <c r="J52">
        <f t="shared" si="5"/>
        <v>1.4999999999999999E-4</v>
      </c>
      <c r="K52" s="168">
        <f t="shared" si="17"/>
        <v>9.7578659569151696E-2</v>
      </c>
      <c r="L52" s="168">
        <f t="shared" si="18"/>
        <v>9.8029070543713862E-2</v>
      </c>
      <c r="M52" s="169">
        <v>1.0164443705119968</v>
      </c>
      <c r="N52" s="169">
        <v>1.0211361514970194</v>
      </c>
      <c r="O52" s="177">
        <f t="shared" si="19"/>
        <v>1.8108365798008582E-4</v>
      </c>
      <c r="P52" s="177">
        <f t="shared" si="20"/>
        <v>2.0222912009984715E-4</v>
      </c>
      <c r="Q52" s="169">
        <f>VLOOKUP(LEFT(A52,8),'Point GF'!$C$2:$R$277,15,FALSE)</f>
        <v>1.2072243865339056</v>
      </c>
      <c r="R52" s="169">
        <f>VLOOKUP(LEFT(A52,8),'Point GF'!$C$2:$R$277,16,FALSE)</f>
        <v>1.3481941339989811</v>
      </c>
    </row>
    <row r="53" spans="1:18" hidden="1" outlineLevel="2" x14ac:dyDescent="0.3">
      <c r="A53" s="41" t="s">
        <v>450</v>
      </c>
      <c r="B53" s="41" t="s">
        <v>451</v>
      </c>
      <c r="C53" s="41" t="s">
        <v>401</v>
      </c>
      <c r="D53" s="41" t="s">
        <v>455</v>
      </c>
      <c r="E53" s="41" t="s">
        <v>2057</v>
      </c>
      <c r="F53" s="42">
        <v>11</v>
      </c>
      <c r="G53" s="42">
        <v>0.37014999999999998</v>
      </c>
      <c r="H53" s="42">
        <v>3.0800000000000001E-2</v>
      </c>
      <c r="I53">
        <f t="shared" si="4"/>
        <v>3.3649999999999999E-2</v>
      </c>
      <c r="J53">
        <f t="shared" si="5"/>
        <v>2.8E-3</v>
      </c>
      <c r="K53" s="168">
        <f t="shared" si="17"/>
        <v>3.420335306772869E-2</v>
      </c>
      <c r="L53" s="168">
        <f t="shared" si="18"/>
        <v>3.4361231497874706E-2</v>
      </c>
      <c r="M53" s="169">
        <v>1.0164443705119968</v>
      </c>
      <c r="N53" s="169">
        <v>1.0211361514970194</v>
      </c>
      <c r="O53" s="177">
        <f t="shared" si="19"/>
        <v>3.3802282822949356E-3</v>
      </c>
      <c r="P53" s="177">
        <f t="shared" si="20"/>
        <v>3.7749435751971471E-3</v>
      </c>
      <c r="Q53" s="169">
        <f>VLOOKUP(LEFT(A53,8),'Point GF'!$C$2:$R$277,15,FALSE)</f>
        <v>1.2072243865339056</v>
      </c>
      <c r="R53" s="169">
        <f>VLOOKUP(LEFT(A53,8),'Point GF'!$C$2:$R$277,16,FALSE)</f>
        <v>1.3481941339989811</v>
      </c>
    </row>
    <row r="54" spans="1:18" hidden="1" outlineLevel="2" x14ac:dyDescent="0.3">
      <c r="A54" s="41" t="s">
        <v>450</v>
      </c>
      <c r="B54" s="41" t="s">
        <v>451</v>
      </c>
      <c r="C54" s="41" t="s">
        <v>401</v>
      </c>
      <c r="D54" s="41" t="s">
        <v>456</v>
      </c>
      <c r="E54" s="41" t="s">
        <v>2058</v>
      </c>
      <c r="F54" s="42">
        <v>220</v>
      </c>
      <c r="G54" s="42">
        <v>6.3140000000000001</v>
      </c>
      <c r="H54" s="42">
        <v>3.3E-3</v>
      </c>
      <c r="I54">
        <f t="shared" si="4"/>
        <v>2.87E-2</v>
      </c>
      <c r="J54">
        <f t="shared" si="5"/>
        <v>1.5E-5</v>
      </c>
      <c r="K54" s="168">
        <f t="shared" si="17"/>
        <v>2.9171953433694307E-2</v>
      </c>
      <c r="L54" s="168">
        <f t="shared" si="18"/>
        <v>2.9306607547964457E-2</v>
      </c>
      <c r="M54" s="169">
        <v>1.0164443705119968</v>
      </c>
      <c r="N54" s="169">
        <v>1.0211361514970194</v>
      </c>
      <c r="O54" s="177">
        <f t="shared" si="19"/>
        <v>1.8108365798008586E-5</v>
      </c>
      <c r="P54" s="177">
        <f t="shared" si="20"/>
        <v>2.0222912009984718E-5</v>
      </c>
      <c r="Q54" s="169">
        <f>VLOOKUP(LEFT(A54,8),'Point GF'!$C$2:$R$277,15,FALSE)</f>
        <v>1.2072243865339056</v>
      </c>
      <c r="R54" s="169">
        <f>VLOOKUP(LEFT(A54,8),'Point GF'!$C$2:$R$277,16,FALSE)</f>
        <v>1.3481941339989811</v>
      </c>
    </row>
    <row r="55" spans="1:18" hidden="1" outlineLevel="2" x14ac:dyDescent="0.3">
      <c r="A55" s="41" t="s">
        <v>450</v>
      </c>
      <c r="B55" s="41" t="s">
        <v>451</v>
      </c>
      <c r="C55" s="41" t="s">
        <v>401</v>
      </c>
      <c r="D55" s="41" t="s">
        <v>457</v>
      </c>
      <c r="E55" s="41" t="s">
        <v>2058</v>
      </c>
      <c r="F55" s="42">
        <v>163</v>
      </c>
      <c r="G55" s="42">
        <v>0.26079999999999998</v>
      </c>
      <c r="H55" s="42">
        <v>2.4450000000000001E-3</v>
      </c>
      <c r="I55">
        <f t="shared" si="4"/>
        <v>1.5999999999999999E-3</v>
      </c>
      <c r="J55">
        <f t="shared" si="5"/>
        <v>1.5E-5</v>
      </c>
      <c r="K55" s="168">
        <f t="shared" si="17"/>
        <v>1.6263109928191946E-3</v>
      </c>
      <c r="L55" s="168">
        <f t="shared" si="18"/>
        <v>1.6338178423952309E-3</v>
      </c>
      <c r="M55" s="169">
        <v>1.0164443705119968</v>
      </c>
      <c r="N55" s="169">
        <v>1.0211361514970194</v>
      </c>
      <c r="O55" s="177">
        <f t="shared" si="19"/>
        <v>1.8108365798008586E-5</v>
      </c>
      <c r="P55" s="177">
        <f t="shared" si="20"/>
        <v>2.0222912009984718E-5</v>
      </c>
      <c r="Q55" s="169">
        <f>VLOOKUP(LEFT(A55,8),'Point GF'!$C$2:$R$277,15,FALSE)</f>
        <v>1.2072243865339056</v>
      </c>
      <c r="R55" s="169">
        <f>VLOOKUP(LEFT(A55,8),'Point GF'!$C$2:$R$277,16,FALSE)</f>
        <v>1.3481941339989811</v>
      </c>
    </row>
    <row r="56" spans="1:18" hidden="1" outlineLevel="2" x14ac:dyDescent="0.3">
      <c r="A56" s="41" t="s">
        <v>450</v>
      </c>
      <c r="B56" s="41" t="s">
        <v>451</v>
      </c>
      <c r="C56" s="41" t="s">
        <v>401</v>
      </c>
      <c r="D56" s="41" t="s">
        <v>458</v>
      </c>
      <c r="E56" s="41" t="s">
        <v>2058</v>
      </c>
      <c r="F56" s="42">
        <v>260</v>
      </c>
      <c r="G56" s="42">
        <v>1.95</v>
      </c>
      <c r="H56" s="42">
        <v>0.442</v>
      </c>
      <c r="I56">
        <f t="shared" si="4"/>
        <v>7.4999999999999997E-3</v>
      </c>
      <c r="J56">
        <f t="shared" si="5"/>
        <v>1.7000000000000001E-3</v>
      </c>
      <c r="K56" s="168">
        <f t="shared" si="17"/>
        <v>7.6233327788399752E-3</v>
      </c>
      <c r="L56" s="168">
        <f t="shared" si="18"/>
        <v>7.6585211362276452E-3</v>
      </c>
      <c r="M56" s="169">
        <v>1.0164443705119968</v>
      </c>
      <c r="N56" s="169">
        <v>1.0211361514970194</v>
      </c>
      <c r="O56" s="177">
        <f t="shared" si="19"/>
        <v>2.0522814571076399E-3</v>
      </c>
      <c r="P56" s="177">
        <f t="shared" si="20"/>
        <v>2.2919300277982682E-3</v>
      </c>
      <c r="Q56" s="169">
        <f>VLOOKUP(LEFT(A56,8),'Point GF'!$C$2:$R$277,15,FALSE)</f>
        <v>1.2072243865339056</v>
      </c>
      <c r="R56" s="169">
        <f>VLOOKUP(LEFT(A56,8),'Point GF'!$C$2:$R$277,16,FALSE)</f>
        <v>1.3481941339989811</v>
      </c>
    </row>
    <row r="57" spans="1:18" hidden="1" outlineLevel="2" x14ac:dyDescent="0.3">
      <c r="A57" s="41" t="s">
        <v>450</v>
      </c>
      <c r="B57" s="41" t="s">
        <v>451</v>
      </c>
      <c r="C57" s="41" t="s">
        <v>401</v>
      </c>
      <c r="D57" s="41" t="s">
        <v>459</v>
      </c>
      <c r="E57" s="41" t="s">
        <v>2058</v>
      </c>
      <c r="F57" s="42">
        <v>1</v>
      </c>
      <c r="G57" s="42">
        <v>1E-4</v>
      </c>
      <c r="H57" s="42">
        <v>9.9999999999999995E-7</v>
      </c>
      <c r="I57">
        <f t="shared" si="4"/>
        <v>1E-4</v>
      </c>
      <c r="J57">
        <f t="shared" si="5"/>
        <v>9.9999999999999995E-7</v>
      </c>
      <c r="K57" s="168">
        <f t="shared" si="17"/>
        <v>1.0164443705119968E-4</v>
      </c>
      <c r="L57" s="168">
        <f t="shared" si="18"/>
        <v>1.0211361514970195E-4</v>
      </c>
      <c r="M57" s="169">
        <v>1.0164443705119968</v>
      </c>
      <c r="N57" s="169">
        <v>1.0211361514970194</v>
      </c>
      <c r="O57" s="177">
        <f t="shared" si="19"/>
        <v>1.2072243865339056E-6</v>
      </c>
      <c r="P57" s="177">
        <f t="shared" si="20"/>
        <v>1.348194133998981E-6</v>
      </c>
      <c r="Q57" s="169">
        <f>VLOOKUP(LEFT(A57,8),'Point GF'!$C$2:$R$277,15,FALSE)</f>
        <v>1.2072243865339056</v>
      </c>
      <c r="R57" s="169">
        <f>VLOOKUP(LEFT(A57,8),'Point GF'!$C$2:$R$277,16,FALSE)</f>
        <v>1.3481941339989811</v>
      </c>
    </row>
    <row r="58" spans="1:18" hidden="1" outlineLevel="2" x14ac:dyDescent="0.3">
      <c r="A58" s="41" t="s">
        <v>450</v>
      </c>
      <c r="B58" s="41" t="s">
        <v>451</v>
      </c>
      <c r="C58" s="41" t="s">
        <v>401</v>
      </c>
      <c r="D58" s="41" t="s">
        <v>460</v>
      </c>
      <c r="E58" s="41" t="s">
        <v>2058</v>
      </c>
      <c r="F58" s="42">
        <v>87</v>
      </c>
      <c r="G58" s="42">
        <v>0.29144999999999999</v>
      </c>
      <c r="H58" s="42">
        <v>2.6099999999999999E-3</v>
      </c>
      <c r="I58">
        <f t="shared" si="4"/>
        <v>3.3499999999999997E-3</v>
      </c>
      <c r="J58">
        <f t="shared" si="5"/>
        <v>2.9999999999999997E-5</v>
      </c>
      <c r="K58" s="168">
        <f t="shared" si="17"/>
        <v>3.4050886412151887E-3</v>
      </c>
      <c r="L58" s="168">
        <f t="shared" si="18"/>
        <v>3.4208061075150149E-3</v>
      </c>
      <c r="M58" s="169">
        <v>1.0164443705119968</v>
      </c>
      <c r="N58" s="169">
        <v>1.0211361514970194</v>
      </c>
      <c r="O58" s="177">
        <f t="shared" si="19"/>
        <v>3.6216731596017166E-5</v>
      </c>
      <c r="P58" s="177">
        <f t="shared" si="20"/>
        <v>4.0445824019969429E-5</v>
      </c>
      <c r="Q58" s="169">
        <f>VLOOKUP(LEFT(A58,8),'Point GF'!$C$2:$R$277,15,FALSE)</f>
        <v>1.2072243865339056</v>
      </c>
      <c r="R58" s="169">
        <f>VLOOKUP(LEFT(A58,8),'Point GF'!$C$2:$R$277,16,FALSE)</f>
        <v>1.3481941339989811</v>
      </c>
    </row>
    <row r="59" spans="1:18" hidden="1" outlineLevel="2" x14ac:dyDescent="0.3">
      <c r="A59" s="41" t="s">
        <v>450</v>
      </c>
      <c r="B59" s="41" t="s">
        <v>451</v>
      </c>
      <c r="C59" s="41" t="s">
        <v>401</v>
      </c>
      <c r="D59" s="41" t="s">
        <v>461</v>
      </c>
      <c r="E59" s="41" t="s">
        <v>2058</v>
      </c>
      <c r="F59" s="42">
        <v>322</v>
      </c>
      <c r="G59" s="42">
        <v>1.5295000000000001</v>
      </c>
      <c r="H59" s="42">
        <v>1.4489999999999999E-2</v>
      </c>
      <c r="I59">
        <f t="shared" si="4"/>
        <v>4.7499999999999999E-3</v>
      </c>
      <c r="J59">
        <f t="shared" si="5"/>
        <v>4.4999999999999996E-5</v>
      </c>
      <c r="K59" s="168">
        <f t="shared" si="17"/>
        <v>4.8281107599319846E-3</v>
      </c>
      <c r="L59" s="168">
        <f t="shared" si="18"/>
        <v>4.8503967196108421E-3</v>
      </c>
      <c r="M59" s="169">
        <v>1.0164443705119968</v>
      </c>
      <c r="N59" s="169">
        <v>1.0211361514970194</v>
      </c>
      <c r="O59" s="177">
        <f t="shared" si="19"/>
        <v>5.4325097394025745E-5</v>
      </c>
      <c r="P59" s="177">
        <f t="shared" si="20"/>
        <v>6.0668736029954144E-5</v>
      </c>
      <c r="Q59" s="169">
        <f>VLOOKUP(LEFT(A59,8),'Point GF'!$C$2:$R$277,15,FALSE)</f>
        <v>1.2072243865339056</v>
      </c>
      <c r="R59" s="169">
        <f>VLOOKUP(LEFT(A59,8),'Point GF'!$C$2:$R$277,16,FALSE)</f>
        <v>1.3481941339989811</v>
      </c>
    </row>
    <row r="60" spans="1:18" hidden="1" outlineLevel="2" x14ac:dyDescent="0.3">
      <c r="A60" s="41" t="s">
        <v>450</v>
      </c>
      <c r="B60" s="41" t="s">
        <v>451</v>
      </c>
      <c r="C60" s="41" t="s">
        <v>401</v>
      </c>
      <c r="D60" s="41" t="s">
        <v>462</v>
      </c>
      <c r="E60" s="41" t="s">
        <v>2058</v>
      </c>
      <c r="F60" s="42">
        <v>96</v>
      </c>
      <c r="G60" s="42">
        <v>0.23519999999999999</v>
      </c>
      <c r="H60" s="42">
        <v>1.92E-3</v>
      </c>
      <c r="I60">
        <f t="shared" si="4"/>
        <v>2.4499999999999999E-3</v>
      </c>
      <c r="J60">
        <f t="shared" si="5"/>
        <v>2.0000000000000002E-5</v>
      </c>
      <c r="K60" s="168">
        <f t="shared" si="17"/>
        <v>2.4902887077543918E-3</v>
      </c>
      <c r="L60" s="168">
        <f t="shared" si="18"/>
        <v>2.5017835711676974E-3</v>
      </c>
      <c r="M60" s="169">
        <v>1.0164443705119968</v>
      </c>
      <c r="N60" s="169">
        <v>1.0211361514970194</v>
      </c>
      <c r="O60" s="177">
        <f t="shared" si="19"/>
        <v>2.4144487730678115E-5</v>
      </c>
      <c r="P60" s="177">
        <f t="shared" si="20"/>
        <v>2.6963882679979624E-5</v>
      </c>
      <c r="Q60" s="169">
        <f>VLOOKUP(LEFT(A60,8),'Point GF'!$C$2:$R$277,15,FALSE)</f>
        <v>1.2072243865339056</v>
      </c>
      <c r="R60" s="169">
        <f>VLOOKUP(LEFT(A60,8),'Point GF'!$C$2:$R$277,16,FALSE)</f>
        <v>1.3481941339989811</v>
      </c>
    </row>
    <row r="61" spans="1:18" hidden="1" outlineLevel="2" x14ac:dyDescent="0.3">
      <c r="A61" s="41" t="s">
        <v>450</v>
      </c>
      <c r="B61" s="41" t="s">
        <v>451</v>
      </c>
      <c r="C61" s="41" t="s">
        <v>401</v>
      </c>
      <c r="D61" s="41" t="s">
        <v>463</v>
      </c>
      <c r="E61" s="41" t="s">
        <v>2058</v>
      </c>
      <c r="F61" s="42">
        <v>364</v>
      </c>
      <c r="G61" s="42">
        <v>1.1284000000000001</v>
      </c>
      <c r="H61" s="42">
        <v>1.0919999999999999E-2</v>
      </c>
      <c r="I61">
        <f t="shared" si="4"/>
        <v>3.1000000000000003E-3</v>
      </c>
      <c r="J61">
        <f t="shared" si="5"/>
        <v>2.9999999999999997E-5</v>
      </c>
      <c r="K61" s="168">
        <f t="shared" si="17"/>
        <v>3.1509775485871901E-3</v>
      </c>
      <c r="L61" s="168">
        <f t="shared" si="18"/>
        <v>3.1655220696407606E-3</v>
      </c>
      <c r="M61" s="169">
        <v>1.0164443705119968</v>
      </c>
      <c r="N61" s="169">
        <v>1.0211361514970194</v>
      </c>
      <c r="O61" s="177">
        <f t="shared" si="19"/>
        <v>3.6216731596017166E-5</v>
      </c>
      <c r="P61" s="177">
        <f t="shared" si="20"/>
        <v>4.0445824019969429E-5</v>
      </c>
      <c r="Q61" s="169">
        <f>VLOOKUP(LEFT(A61,8),'Point GF'!$C$2:$R$277,15,FALSE)</f>
        <v>1.2072243865339056</v>
      </c>
      <c r="R61" s="169">
        <f>VLOOKUP(LEFT(A61,8),'Point GF'!$C$2:$R$277,16,FALSE)</f>
        <v>1.3481941339989811</v>
      </c>
    </row>
    <row r="62" spans="1:18" hidden="1" outlineLevel="2" x14ac:dyDescent="0.3">
      <c r="A62" s="41" t="s">
        <v>450</v>
      </c>
      <c r="B62" s="41" t="s">
        <v>451</v>
      </c>
      <c r="C62" s="41" t="s">
        <v>401</v>
      </c>
      <c r="D62" s="41" t="s">
        <v>464</v>
      </c>
      <c r="E62" s="41" t="s">
        <v>2058</v>
      </c>
      <c r="F62" s="42">
        <v>273</v>
      </c>
      <c r="G62" s="42">
        <v>0.4914</v>
      </c>
      <c r="H62" s="42">
        <v>4.0949999999999997E-3</v>
      </c>
      <c r="I62">
        <f t="shared" si="4"/>
        <v>1.8E-3</v>
      </c>
      <c r="J62">
        <f t="shared" si="5"/>
        <v>1.4999999999999999E-5</v>
      </c>
      <c r="K62" s="168">
        <f t="shared" si="17"/>
        <v>1.8295998669215941E-3</v>
      </c>
      <c r="L62" s="168">
        <f t="shared" si="18"/>
        <v>1.838045072694635E-3</v>
      </c>
      <c r="M62" s="169">
        <v>1.0164443705119968</v>
      </c>
      <c r="N62" s="169">
        <v>1.0211361514970194</v>
      </c>
      <c r="O62" s="177">
        <f t="shared" si="19"/>
        <v>1.8108365798008583E-5</v>
      </c>
      <c r="P62" s="177">
        <f t="shared" si="20"/>
        <v>2.0222912009984715E-5</v>
      </c>
      <c r="Q62" s="169">
        <f>VLOOKUP(LEFT(A62,8),'Point GF'!$C$2:$R$277,15,FALSE)</f>
        <v>1.2072243865339056</v>
      </c>
      <c r="R62" s="169">
        <f>VLOOKUP(LEFT(A62,8),'Point GF'!$C$2:$R$277,16,FALSE)</f>
        <v>1.3481941339989811</v>
      </c>
    </row>
    <row r="63" spans="1:18" hidden="1" outlineLevel="2" x14ac:dyDescent="0.3">
      <c r="A63" s="41" t="s">
        <v>450</v>
      </c>
      <c r="B63" s="41" t="s">
        <v>451</v>
      </c>
      <c r="C63" s="41" t="s">
        <v>401</v>
      </c>
      <c r="D63" s="41" t="s">
        <v>465</v>
      </c>
      <c r="E63" s="41" t="s">
        <v>2058</v>
      </c>
      <c r="F63" s="42">
        <v>282</v>
      </c>
      <c r="G63" s="42">
        <v>0.52170000000000005</v>
      </c>
      <c r="H63" s="42">
        <v>4.2300000000000003E-3</v>
      </c>
      <c r="I63">
        <f t="shared" si="4"/>
        <v>1.8500000000000001E-3</v>
      </c>
      <c r="J63">
        <f t="shared" si="5"/>
        <v>1.5E-5</v>
      </c>
      <c r="K63" s="168">
        <f t="shared" si="17"/>
        <v>1.8804220854471941E-3</v>
      </c>
      <c r="L63" s="168">
        <f t="shared" si="18"/>
        <v>1.889101880269486E-3</v>
      </c>
      <c r="M63" s="169">
        <v>1.0164443705119968</v>
      </c>
      <c r="N63" s="169">
        <v>1.0211361514970194</v>
      </c>
      <c r="O63" s="177">
        <f t="shared" si="19"/>
        <v>1.8108365798008586E-5</v>
      </c>
      <c r="P63" s="177">
        <f t="shared" si="20"/>
        <v>2.0222912009984718E-5</v>
      </c>
      <c r="Q63" s="169">
        <f>VLOOKUP(LEFT(A63,8),'Point GF'!$C$2:$R$277,15,FALSE)</f>
        <v>1.2072243865339056</v>
      </c>
      <c r="R63" s="169">
        <f>VLOOKUP(LEFT(A63,8),'Point GF'!$C$2:$R$277,16,FALSE)</f>
        <v>1.3481941339989811</v>
      </c>
    </row>
    <row r="64" spans="1:18" hidden="1" outlineLevel="2" x14ac:dyDescent="0.3">
      <c r="A64" s="41" t="s">
        <v>450</v>
      </c>
      <c r="B64" s="41" t="s">
        <v>451</v>
      </c>
      <c r="C64" s="41" t="s">
        <v>401</v>
      </c>
      <c r="D64" s="41" t="s">
        <v>466</v>
      </c>
      <c r="E64" s="41" t="s">
        <v>2059</v>
      </c>
      <c r="F64" s="42">
        <v>301</v>
      </c>
      <c r="G64" s="42">
        <v>0.57189999999999996</v>
      </c>
      <c r="H64" s="42">
        <v>4.5149999999999999E-3</v>
      </c>
      <c r="I64">
        <f t="shared" si="4"/>
        <v>1.8999999999999998E-3</v>
      </c>
      <c r="J64">
        <f t="shared" si="5"/>
        <v>1.5E-5</v>
      </c>
      <c r="K64" s="168">
        <f t="shared" si="17"/>
        <v>1.9312443039727937E-3</v>
      </c>
      <c r="L64" s="168">
        <f t="shared" si="18"/>
        <v>1.9401586878443366E-3</v>
      </c>
      <c r="M64" s="169">
        <v>1.0164443705119968</v>
      </c>
      <c r="N64" s="169">
        <v>1.0211361514970194</v>
      </c>
      <c r="O64" s="177">
        <f t="shared" si="19"/>
        <v>1.8108365798008586E-5</v>
      </c>
      <c r="P64" s="177">
        <f t="shared" si="20"/>
        <v>2.0222912009984718E-5</v>
      </c>
      <c r="Q64" s="169">
        <f>VLOOKUP(LEFT(A64,8),'Point GF'!$C$2:$R$277,15,FALSE)</f>
        <v>1.2072243865339056</v>
      </c>
      <c r="R64" s="169">
        <f>VLOOKUP(LEFT(A64,8),'Point GF'!$C$2:$R$277,16,FALSE)</f>
        <v>1.3481941339989811</v>
      </c>
    </row>
    <row r="65" spans="1:18" hidden="1" outlineLevel="2" x14ac:dyDescent="0.3">
      <c r="A65" s="41" t="s">
        <v>450</v>
      </c>
      <c r="B65" s="41" t="s">
        <v>451</v>
      </c>
      <c r="C65" s="41" t="s">
        <v>401</v>
      </c>
      <c r="D65" s="41" t="s">
        <v>467</v>
      </c>
      <c r="E65" s="41" t="s">
        <v>2059</v>
      </c>
      <c r="F65" s="42">
        <v>151</v>
      </c>
      <c r="G65" s="42">
        <v>0.23405000000000001</v>
      </c>
      <c r="H65" s="42">
        <v>2.2650000000000001E-3</v>
      </c>
      <c r="I65">
        <f t="shared" si="4"/>
        <v>1.5499999999999999E-3</v>
      </c>
      <c r="J65">
        <f t="shared" si="5"/>
        <v>1.5E-5</v>
      </c>
      <c r="K65" s="168">
        <f t="shared" si="17"/>
        <v>1.5754887742935948E-3</v>
      </c>
      <c r="L65" s="168">
        <f t="shared" si="18"/>
        <v>1.5827610348203801E-3</v>
      </c>
      <c r="M65" s="169">
        <v>1.0164443705119968</v>
      </c>
      <c r="N65" s="169">
        <v>1.0211361514970194</v>
      </c>
      <c r="O65" s="177">
        <f t="shared" si="19"/>
        <v>1.8108365798008586E-5</v>
      </c>
      <c r="P65" s="177">
        <f t="shared" si="20"/>
        <v>2.0222912009984718E-5</v>
      </c>
      <c r="Q65" s="169">
        <f>VLOOKUP(LEFT(A65,8),'Point GF'!$C$2:$R$277,15,FALSE)</f>
        <v>1.2072243865339056</v>
      </c>
      <c r="R65" s="169">
        <f>VLOOKUP(LEFT(A65,8),'Point GF'!$C$2:$R$277,16,FALSE)</f>
        <v>1.3481941339989811</v>
      </c>
    </row>
    <row r="66" spans="1:18" hidden="1" outlineLevel="2" x14ac:dyDescent="0.3">
      <c r="A66" s="41" t="s">
        <v>450</v>
      </c>
      <c r="B66" s="41" t="s">
        <v>451</v>
      </c>
      <c r="C66" s="41" t="s">
        <v>401</v>
      </c>
      <c r="D66" s="41" t="s">
        <v>468</v>
      </c>
      <c r="E66" s="41" t="s">
        <v>2059</v>
      </c>
      <c r="F66" s="42">
        <v>2</v>
      </c>
      <c r="G66" s="42">
        <v>3.6700000000000001E-3</v>
      </c>
      <c r="H66" s="42">
        <v>1.9999999999999999E-6</v>
      </c>
      <c r="I66">
        <f t="shared" si="4"/>
        <v>1.835E-3</v>
      </c>
      <c r="J66">
        <f t="shared" si="5"/>
        <v>9.9999999999999995E-7</v>
      </c>
      <c r="K66" s="168">
        <f t="shared" si="17"/>
        <v>1.8651754198895142E-3</v>
      </c>
      <c r="L66" s="168">
        <f t="shared" si="18"/>
        <v>1.8737848379970306E-3</v>
      </c>
      <c r="M66" s="169">
        <v>1.0164443705119968</v>
      </c>
      <c r="N66" s="169">
        <v>1.0211361514970194</v>
      </c>
      <c r="O66" s="177">
        <f t="shared" si="19"/>
        <v>1.2072243865339056E-6</v>
      </c>
      <c r="P66" s="177">
        <f t="shared" si="20"/>
        <v>1.348194133998981E-6</v>
      </c>
      <c r="Q66" s="169">
        <f>VLOOKUP(LEFT(A66,8),'Point GF'!$C$2:$R$277,15,FALSE)</f>
        <v>1.2072243865339056</v>
      </c>
      <c r="R66" s="169">
        <f>VLOOKUP(LEFT(A66,8),'Point GF'!$C$2:$R$277,16,FALSE)</f>
        <v>1.3481941339989811</v>
      </c>
    </row>
    <row r="67" spans="1:18" hidden="1" outlineLevel="2" x14ac:dyDescent="0.3">
      <c r="A67" s="41" t="s">
        <v>450</v>
      </c>
      <c r="B67" s="41" t="s">
        <v>451</v>
      </c>
      <c r="C67" s="41" t="s">
        <v>401</v>
      </c>
      <c r="D67" s="41" t="s">
        <v>469</v>
      </c>
      <c r="E67" s="41" t="s">
        <v>2058</v>
      </c>
      <c r="F67" s="42">
        <v>142</v>
      </c>
      <c r="G67" s="43"/>
      <c r="H67" s="42">
        <v>2.1299999999999999E-3</v>
      </c>
      <c r="I67">
        <f t="shared" si="4"/>
        <v>0</v>
      </c>
      <c r="J67">
        <f t="shared" si="5"/>
        <v>1.5E-5</v>
      </c>
      <c r="K67" s="168">
        <f t="shared" si="17"/>
        <v>0</v>
      </c>
      <c r="L67" s="168">
        <f t="shared" si="18"/>
        <v>0</v>
      </c>
      <c r="M67" s="169">
        <v>1.0164443705119968</v>
      </c>
      <c r="N67" s="169">
        <v>1.0211361514970194</v>
      </c>
      <c r="O67" s="177">
        <f t="shared" si="19"/>
        <v>1.8108365798008586E-5</v>
      </c>
      <c r="P67" s="177">
        <f t="shared" si="20"/>
        <v>2.0222912009984718E-5</v>
      </c>
      <c r="Q67" s="169">
        <f>VLOOKUP(LEFT(A67,8),'Point GF'!$C$2:$R$277,15,FALSE)</f>
        <v>1.2072243865339056</v>
      </c>
      <c r="R67" s="169">
        <f>VLOOKUP(LEFT(A67,8),'Point GF'!$C$2:$R$277,16,FALSE)</f>
        <v>1.3481941339989811</v>
      </c>
    </row>
    <row r="68" spans="1:18" hidden="1" outlineLevel="2" x14ac:dyDescent="0.3">
      <c r="A68" s="41" t="s">
        <v>450</v>
      </c>
      <c r="B68" s="41" t="s">
        <v>451</v>
      </c>
      <c r="C68" s="41" t="s">
        <v>401</v>
      </c>
      <c r="D68" s="41" t="s">
        <v>470</v>
      </c>
      <c r="E68" s="41" t="s">
        <v>2058</v>
      </c>
      <c r="F68" s="42">
        <v>120</v>
      </c>
      <c r="G68" s="42">
        <v>0.28799999999999998</v>
      </c>
      <c r="H68" s="42">
        <v>2.3999999999999998E-3</v>
      </c>
      <c r="I68">
        <f t="shared" si="4"/>
        <v>2.3999999999999998E-3</v>
      </c>
      <c r="J68">
        <f t="shared" si="5"/>
        <v>1.9999999999999998E-5</v>
      </c>
      <c r="K68" s="168">
        <f t="shared" si="17"/>
        <v>2.439466489228792E-3</v>
      </c>
      <c r="L68" s="168">
        <f t="shared" si="18"/>
        <v>2.4507267635928464E-3</v>
      </c>
      <c r="M68" s="169">
        <v>1.0164443705119968</v>
      </c>
      <c r="N68" s="169">
        <v>1.0211361514970194</v>
      </c>
      <c r="O68" s="177">
        <f t="shared" si="19"/>
        <v>2.4144487730678112E-5</v>
      </c>
      <c r="P68" s="177">
        <f t="shared" si="20"/>
        <v>2.6963882679979621E-5</v>
      </c>
      <c r="Q68" s="169">
        <f>VLOOKUP(LEFT(A68,8),'Point GF'!$C$2:$R$277,15,FALSE)</f>
        <v>1.2072243865339056</v>
      </c>
      <c r="R68" s="169">
        <f>VLOOKUP(LEFT(A68,8),'Point GF'!$C$2:$R$277,16,FALSE)</f>
        <v>1.3481941339989811</v>
      </c>
    </row>
    <row r="69" spans="1:18" hidden="1" outlineLevel="2" x14ac:dyDescent="0.3">
      <c r="A69" s="41" t="s">
        <v>450</v>
      </c>
      <c r="B69" s="41" t="s">
        <v>451</v>
      </c>
      <c r="C69" s="41" t="s">
        <v>401</v>
      </c>
      <c r="D69" s="41" t="s">
        <v>471</v>
      </c>
      <c r="E69" s="41" t="s">
        <v>2058</v>
      </c>
      <c r="F69" s="42">
        <v>274</v>
      </c>
      <c r="G69" s="42">
        <v>5.3841000000000001</v>
      </c>
      <c r="H69" s="42">
        <v>0.30071500000000001</v>
      </c>
      <c r="I69">
        <f t="shared" si="4"/>
        <v>1.9650000000000001E-2</v>
      </c>
      <c r="J69">
        <f t="shared" si="5"/>
        <v>1.0975E-3</v>
      </c>
      <c r="K69" s="168">
        <f t="shared" si="17"/>
        <v>1.9973131880560737E-2</v>
      </c>
      <c r="L69" s="168">
        <f t="shared" si="18"/>
        <v>2.0065325376916434E-2</v>
      </c>
      <c r="M69" s="169">
        <v>1.0164443705119968</v>
      </c>
      <c r="N69" s="169">
        <v>1.0211361514970194</v>
      </c>
      <c r="O69" s="177">
        <f t="shared" si="19"/>
        <v>1.3249287642209614E-3</v>
      </c>
      <c r="P69" s="177">
        <f t="shared" si="20"/>
        <v>1.4796430620638817E-3</v>
      </c>
      <c r="Q69" s="169">
        <f>VLOOKUP(LEFT(A69,8),'Point GF'!$C$2:$R$277,15,FALSE)</f>
        <v>1.2072243865339056</v>
      </c>
      <c r="R69" s="169">
        <f>VLOOKUP(LEFT(A69,8),'Point GF'!$C$2:$R$277,16,FALSE)</f>
        <v>1.3481941339989811</v>
      </c>
    </row>
    <row r="70" spans="1:18" hidden="1" outlineLevel="2" x14ac:dyDescent="0.3">
      <c r="A70" s="41" t="s">
        <v>450</v>
      </c>
      <c r="B70" s="41" t="s">
        <v>451</v>
      </c>
      <c r="C70" s="41" t="s">
        <v>401</v>
      </c>
      <c r="D70" s="41" t="s">
        <v>472</v>
      </c>
      <c r="E70" s="41" t="s">
        <v>2060</v>
      </c>
      <c r="F70" s="42">
        <v>133</v>
      </c>
      <c r="G70" s="43"/>
      <c r="H70" s="42">
        <v>0.37905</v>
      </c>
      <c r="I70">
        <f t="shared" ref="I70:I141" si="21">G70/F70</f>
        <v>0</v>
      </c>
      <c r="J70">
        <f t="shared" ref="J70:J141" si="22">H70/F70</f>
        <v>2.8500000000000001E-3</v>
      </c>
      <c r="K70" s="168">
        <f t="shared" si="17"/>
        <v>0</v>
      </c>
      <c r="L70" s="168">
        <f t="shared" si="18"/>
        <v>0</v>
      </c>
      <c r="M70" s="169">
        <v>1.0164443705119968</v>
      </c>
      <c r="N70" s="169">
        <v>1.0211361514970194</v>
      </c>
      <c r="O70" s="177">
        <f t="shared" si="19"/>
        <v>3.4405895016216314E-3</v>
      </c>
      <c r="P70" s="177">
        <f t="shared" si="20"/>
        <v>3.8423532818970966E-3</v>
      </c>
      <c r="Q70" s="169">
        <f>VLOOKUP(LEFT(A70,8),'Point GF'!$C$2:$R$277,15,FALSE)</f>
        <v>1.2072243865339056</v>
      </c>
      <c r="R70" s="169">
        <f>VLOOKUP(LEFT(A70,8),'Point GF'!$C$2:$R$277,16,FALSE)</f>
        <v>1.3481941339989811</v>
      </c>
    </row>
    <row r="71" spans="1:18" hidden="1" outlineLevel="2" x14ac:dyDescent="0.3">
      <c r="A71" s="41" t="s">
        <v>450</v>
      </c>
      <c r="B71" s="41" t="s">
        <v>451</v>
      </c>
      <c r="C71" s="41" t="s">
        <v>401</v>
      </c>
      <c r="D71" s="41" t="s">
        <v>473</v>
      </c>
      <c r="E71" s="41" t="s">
        <v>2060</v>
      </c>
      <c r="F71" s="42">
        <v>57</v>
      </c>
      <c r="G71" s="43"/>
      <c r="H71" s="42">
        <v>0.29354999999999998</v>
      </c>
      <c r="I71">
        <f t="shared" si="21"/>
        <v>0</v>
      </c>
      <c r="J71">
        <f t="shared" si="22"/>
        <v>5.1499999999999992E-3</v>
      </c>
      <c r="K71" s="168">
        <f t="shared" si="17"/>
        <v>0</v>
      </c>
      <c r="L71" s="168">
        <f t="shared" si="18"/>
        <v>0</v>
      </c>
      <c r="M71" s="169">
        <v>1.0164443705119968</v>
      </c>
      <c r="N71" s="169">
        <v>1.0211361514970194</v>
      </c>
      <c r="O71" s="177">
        <f t="shared" si="19"/>
        <v>6.2172055906496134E-3</v>
      </c>
      <c r="P71" s="177">
        <f t="shared" si="20"/>
        <v>6.9431997900947515E-3</v>
      </c>
      <c r="Q71" s="169">
        <f>VLOOKUP(LEFT(A71,8),'Point GF'!$C$2:$R$277,15,FALSE)</f>
        <v>1.2072243865339056</v>
      </c>
      <c r="R71" s="169">
        <f>VLOOKUP(LEFT(A71,8),'Point GF'!$C$2:$R$277,16,FALSE)</f>
        <v>1.3481941339989811</v>
      </c>
    </row>
    <row r="72" spans="1:18" hidden="1" outlineLevel="2" x14ac:dyDescent="0.3">
      <c r="A72" s="41" t="s">
        <v>450</v>
      </c>
      <c r="B72" s="41" t="s">
        <v>451</v>
      </c>
      <c r="C72" s="41" t="s">
        <v>401</v>
      </c>
      <c r="D72" s="41" t="s">
        <v>474</v>
      </c>
      <c r="E72" s="41" t="s">
        <v>2061</v>
      </c>
      <c r="F72" s="42">
        <v>196</v>
      </c>
      <c r="G72" s="43"/>
      <c r="H72" s="42">
        <v>14.308</v>
      </c>
      <c r="I72">
        <f t="shared" si="21"/>
        <v>0</v>
      </c>
      <c r="J72">
        <f t="shared" si="22"/>
        <v>7.2999999999999995E-2</v>
      </c>
      <c r="K72" s="168">
        <f t="shared" si="17"/>
        <v>0</v>
      </c>
      <c r="L72" s="168">
        <f t="shared" si="18"/>
        <v>0</v>
      </c>
      <c r="M72" s="169">
        <v>1.0164443705119968</v>
      </c>
      <c r="N72" s="169">
        <v>1.0211361514970194</v>
      </c>
      <c r="O72" s="177">
        <f t="shared" si="19"/>
        <v>8.812738021697511E-2</v>
      </c>
      <c r="P72" s="177">
        <f t="shared" si="20"/>
        <v>9.841817178192562E-2</v>
      </c>
      <c r="Q72" s="169">
        <f>VLOOKUP(LEFT(A72,8),'Point GF'!$C$2:$R$277,15,FALSE)</f>
        <v>1.2072243865339056</v>
      </c>
      <c r="R72" s="169">
        <f>VLOOKUP(LEFT(A72,8),'Point GF'!$C$2:$R$277,16,FALSE)</f>
        <v>1.3481941339989811</v>
      </c>
    </row>
    <row r="73" spans="1:18" hidden="1" outlineLevel="2" x14ac:dyDescent="0.3">
      <c r="A73" s="41" t="s">
        <v>450</v>
      </c>
      <c r="B73" s="41" t="s">
        <v>451</v>
      </c>
      <c r="C73" s="41" t="s">
        <v>401</v>
      </c>
      <c r="D73" s="41" t="s">
        <v>475</v>
      </c>
      <c r="E73" s="41" t="s">
        <v>2062</v>
      </c>
      <c r="F73" s="42">
        <v>8</v>
      </c>
      <c r="G73" s="43"/>
      <c r="H73" s="42">
        <v>5.5999999999999999E-3</v>
      </c>
      <c r="I73">
        <f t="shared" si="21"/>
        <v>0</v>
      </c>
      <c r="J73">
        <f t="shared" si="22"/>
        <v>6.9999999999999999E-4</v>
      </c>
      <c r="K73" s="168">
        <f t="shared" si="17"/>
        <v>0</v>
      </c>
      <c r="L73" s="168">
        <f t="shared" si="18"/>
        <v>0</v>
      </c>
      <c r="M73" s="169">
        <v>1.0164443705119968</v>
      </c>
      <c r="N73" s="169">
        <v>1.0211361514970194</v>
      </c>
      <c r="O73" s="177">
        <f t="shared" si="19"/>
        <v>8.4505707057373389E-4</v>
      </c>
      <c r="P73" s="177">
        <f t="shared" si="20"/>
        <v>9.4373589379928677E-4</v>
      </c>
      <c r="Q73" s="169">
        <f>VLOOKUP(LEFT(A73,8),'Point GF'!$C$2:$R$277,15,FALSE)</f>
        <v>1.2072243865339056</v>
      </c>
      <c r="R73" s="169">
        <f>VLOOKUP(LEFT(A73,8),'Point GF'!$C$2:$R$277,16,FALSE)</f>
        <v>1.3481941339989811</v>
      </c>
    </row>
    <row r="74" spans="1:18" hidden="1" outlineLevel="2" x14ac:dyDescent="0.3">
      <c r="A74" s="41" t="s">
        <v>450</v>
      </c>
      <c r="B74" s="41" t="s">
        <v>451</v>
      </c>
      <c r="C74" s="41" t="s">
        <v>401</v>
      </c>
      <c r="D74" s="41" t="s">
        <v>476</v>
      </c>
      <c r="E74" s="41" t="s">
        <v>2063</v>
      </c>
      <c r="F74" s="42">
        <v>15</v>
      </c>
      <c r="G74" s="43"/>
      <c r="H74" s="42">
        <v>5.2500000000000003E-3</v>
      </c>
      <c r="I74">
        <f t="shared" si="21"/>
        <v>0</v>
      </c>
      <c r="J74">
        <f t="shared" si="22"/>
        <v>3.5E-4</v>
      </c>
      <c r="K74" s="168">
        <f t="shared" si="17"/>
        <v>0</v>
      </c>
      <c r="L74" s="168">
        <f t="shared" si="18"/>
        <v>0</v>
      </c>
      <c r="M74" s="169">
        <v>1.0164443705119968</v>
      </c>
      <c r="N74" s="169">
        <v>1.0211361514970194</v>
      </c>
      <c r="O74" s="177">
        <f t="shared" si="19"/>
        <v>4.2252853528686695E-4</v>
      </c>
      <c r="P74" s="177">
        <f t="shared" si="20"/>
        <v>4.7186794689964338E-4</v>
      </c>
      <c r="Q74" s="169">
        <f>VLOOKUP(LEFT(A74,8),'Point GF'!$C$2:$R$277,15,FALSE)</f>
        <v>1.2072243865339056</v>
      </c>
      <c r="R74" s="169">
        <f>VLOOKUP(LEFT(A74,8),'Point GF'!$C$2:$R$277,16,FALSE)</f>
        <v>1.3481941339989811</v>
      </c>
    </row>
    <row r="75" spans="1:18" hidden="1" outlineLevel="2" x14ac:dyDescent="0.3">
      <c r="A75" s="41" t="s">
        <v>450</v>
      </c>
      <c r="B75" s="41" t="s">
        <v>451</v>
      </c>
      <c r="C75" s="41" t="s">
        <v>401</v>
      </c>
      <c r="D75" s="41" t="s">
        <v>477</v>
      </c>
      <c r="E75" s="41" t="s">
        <v>2064</v>
      </c>
      <c r="F75" s="42">
        <v>41</v>
      </c>
      <c r="G75" s="42">
        <v>0.30135000000000001</v>
      </c>
      <c r="H75" s="42">
        <v>8.2000000000000007E-3</v>
      </c>
      <c r="I75">
        <f t="shared" si="21"/>
        <v>7.3499999999999998E-3</v>
      </c>
      <c r="J75">
        <f t="shared" si="22"/>
        <v>2.0000000000000001E-4</v>
      </c>
      <c r="K75" s="168">
        <f t="shared" si="17"/>
        <v>7.4708661232631762E-3</v>
      </c>
      <c r="L75" s="168">
        <f t="shared" si="18"/>
        <v>7.5053507135030926E-3</v>
      </c>
      <c r="M75" s="169">
        <v>1.0164443705119968</v>
      </c>
      <c r="N75" s="169">
        <v>1.0211361514970194</v>
      </c>
      <c r="O75" s="177">
        <f t="shared" si="19"/>
        <v>2.4144487730678112E-4</v>
      </c>
      <c r="P75" s="177">
        <f t="shared" si="20"/>
        <v>2.6963882679979627E-4</v>
      </c>
      <c r="Q75" s="169">
        <f>VLOOKUP(LEFT(A75,8),'Point GF'!$C$2:$R$277,15,FALSE)</f>
        <v>1.2072243865339056</v>
      </c>
      <c r="R75" s="169">
        <f>VLOOKUP(LEFT(A75,8),'Point GF'!$C$2:$R$277,16,FALSE)</f>
        <v>1.3481941339989811</v>
      </c>
    </row>
    <row r="76" spans="1:18" hidden="1" outlineLevel="2" x14ac:dyDescent="0.3">
      <c r="A76" s="41" t="s">
        <v>450</v>
      </c>
      <c r="B76" s="41" t="s">
        <v>451</v>
      </c>
      <c r="C76" s="41" t="s">
        <v>401</v>
      </c>
      <c r="D76" s="41" t="s">
        <v>478</v>
      </c>
      <c r="E76" s="41" t="s">
        <v>2048</v>
      </c>
      <c r="F76" s="42">
        <v>72</v>
      </c>
      <c r="G76" s="42">
        <v>0.20880000000000001</v>
      </c>
      <c r="H76" s="42">
        <v>2.1600000000000001E-2</v>
      </c>
      <c r="I76">
        <f t="shared" si="21"/>
        <v>2.9000000000000002E-3</v>
      </c>
      <c r="J76">
        <f t="shared" si="22"/>
        <v>3.0000000000000003E-4</v>
      </c>
      <c r="K76" s="168">
        <f t="shared" si="17"/>
        <v>2.9476886744847909E-3</v>
      </c>
      <c r="L76" s="168">
        <f t="shared" si="18"/>
        <v>2.9612948393413566E-3</v>
      </c>
      <c r="M76" s="169">
        <v>1.0164443705119968</v>
      </c>
      <c r="N76" s="169">
        <v>1.0211361514970194</v>
      </c>
      <c r="O76" s="177">
        <f t="shared" si="19"/>
        <v>3.621673159601717E-4</v>
      </c>
      <c r="P76" s="177">
        <f t="shared" si="20"/>
        <v>4.044582401996944E-4</v>
      </c>
      <c r="Q76" s="169">
        <f>VLOOKUP(LEFT(A76,8),'Point GF'!$C$2:$R$277,15,FALSE)</f>
        <v>1.2072243865339056</v>
      </c>
      <c r="R76" s="169">
        <f>VLOOKUP(LEFT(A76,8),'Point GF'!$C$2:$R$277,16,FALSE)</f>
        <v>1.3481941339989811</v>
      </c>
    </row>
    <row r="77" spans="1:18" hidden="1" outlineLevel="2" x14ac:dyDescent="0.3">
      <c r="A77" s="41" t="s">
        <v>450</v>
      </c>
      <c r="B77" s="41" t="s">
        <v>451</v>
      </c>
      <c r="C77" s="41" t="s">
        <v>401</v>
      </c>
      <c r="D77" s="41" t="s">
        <v>479</v>
      </c>
      <c r="E77" s="41" t="s">
        <v>2065</v>
      </c>
      <c r="F77" s="42">
        <v>40</v>
      </c>
      <c r="G77" s="42">
        <v>8.5999999999999993E-2</v>
      </c>
      <c r="H77" s="42">
        <v>8.0000000000000002E-3</v>
      </c>
      <c r="I77">
        <f t="shared" si="21"/>
        <v>2.15E-3</v>
      </c>
      <c r="J77">
        <f t="shared" si="22"/>
        <v>2.0000000000000001E-4</v>
      </c>
      <c r="K77" s="168">
        <f t="shared" si="17"/>
        <v>2.1853553966007929E-3</v>
      </c>
      <c r="L77" s="168">
        <f t="shared" si="18"/>
        <v>2.1954427257185917E-3</v>
      </c>
      <c r="M77" s="169">
        <v>1.0164443705119968</v>
      </c>
      <c r="N77" s="169">
        <v>1.0211361514970194</v>
      </c>
      <c r="O77" s="177">
        <f t="shared" si="19"/>
        <v>2.4144487730678112E-4</v>
      </c>
      <c r="P77" s="177">
        <f t="shared" si="20"/>
        <v>2.6963882679979627E-4</v>
      </c>
      <c r="Q77" s="169">
        <f>VLOOKUP(LEFT(A77,8),'Point GF'!$C$2:$R$277,15,FALSE)</f>
        <v>1.2072243865339056</v>
      </c>
      <c r="R77" s="169">
        <f>VLOOKUP(LEFT(A77,8),'Point GF'!$C$2:$R$277,16,FALSE)</f>
        <v>1.3481941339989811</v>
      </c>
    </row>
    <row r="78" spans="1:18" hidden="1" outlineLevel="2" x14ac:dyDescent="0.3">
      <c r="A78" s="41" t="s">
        <v>450</v>
      </c>
      <c r="B78" s="41" t="s">
        <v>451</v>
      </c>
      <c r="C78" s="41" t="s">
        <v>401</v>
      </c>
      <c r="D78" s="41" t="s">
        <v>480</v>
      </c>
      <c r="E78" s="41" t="s">
        <v>2066</v>
      </c>
      <c r="F78" s="42">
        <v>61</v>
      </c>
      <c r="G78" s="42">
        <v>1.92455</v>
      </c>
      <c r="H78" s="42">
        <v>3.9649999999999998E-2</v>
      </c>
      <c r="I78">
        <f t="shared" si="21"/>
        <v>3.1550000000000002E-2</v>
      </c>
      <c r="J78">
        <f t="shared" si="22"/>
        <v>6.4999999999999997E-4</v>
      </c>
      <c r="K78" s="168">
        <f t="shared" si="17"/>
        <v>3.2068819889653502E-2</v>
      </c>
      <c r="L78" s="168">
        <f t="shared" si="18"/>
        <v>3.2216845579730966E-2</v>
      </c>
      <c r="M78" s="169">
        <v>1.0164443705119968</v>
      </c>
      <c r="N78" s="169">
        <v>1.0211361514970194</v>
      </c>
      <c r="O78" s="177">
        <f t="shared" si="19"/>
        <v>7.8469585124703865E-4</v>
      </c>
      <c r="P78" s="177">
        <f t="shared" si="20"/>
        <v>8.7632618709933773E-4</v>
      </c>
      <c r="Q78" s="169">
        <f>VLOOKUP(LEFT(A78,8),'Point GF'!$C$2:$R$277,15,FALSE)</f>
        <v>1.2072243865339056</v>
      </c>
      <c r="R78" s="169">
        <f>VLOOKUP(LEFT(A78,8),'Point GF'!$C$2:$R$277,16,FALSE)</f>
        <v>1.3481941339989811</v>
      </c>
    </row>
    <row r="79" spans="1:18" hidden="1" outlineLevel="2" x14ac:dyDescent="0.3">
      <c r="A79" s="41" t="s">
        <v>450</v>
      </c>
      <c r="B79" s="41" t="s">
        <v>451</v>
      </c>
      <c r="C79" s="41" t="s">
        <v>401</v>
      </c>
      <c r="D79" s="41" t="s">
        <v>481</v>
      </c>
      <c r="E79" s="41" t="s">
        <v>2066</v>
      </c>
      <c r="F79" s="42">
        <v>37</v>
      </c>
      <c r="G79" s="42">
        <v>0.10545</v>
      </c>
      <c r="H79" s="42">
        <v>5.5500000000000002E-3</v>
      </c>
      <c r="I79">
        <f t="shared" si="21"/>
        <v>2.8500000000000001E-3</v>
      </c>
      <c r="J79">
        <f t="shared" si="22"/>
        <v>1.5000000000000001E-4</v>
      </c>
      <c r="K79" s="168">
        <f t="shared" si="17"/>
        <v>2.8968664559591911E-3</v>
      </c>
      <c r="L79" s="168">
        <f t="shared" si="18"/>
        <v>2.9102380317665055E-3</v>
      </c>
      <c r="M79" s="169">
        <v>1.0164443705119968</v>
      </c>
      <c r="N79" s="169">
        <v>1.0211361514970194</v>
      </c>
      <c r="O79" s="177">
        <f t="shared" si="19"/>
        <v>1.8108365798008585E-4</v>
      </c>
      <c r="P79" s="177">
        <f t="shared" si="20"/>
        <v>2.022291200998472E-4</v>
      </c>
      <c r="Q79" s="169">
        <f>VLOOKUP(LEFT(A79,8),'Point GF'!$C$2:$R$277,15,FALSE)</f>
        <v>1.2072243865339056</v>
      </c>
      <c r="R79" s="169">
        <f>VLOOKUP(LEFT(A79,8),'Point GF'!$C$2:$R$277,16,FALSE)</f>
        <v>1.3481941339989811</v>
      </c>
    </row>
    <row r="80" spans="1:18" hidden="1" outlineLevel="2" x14ac:dyDescent="0.3">
      <c r="A80" s="41" t="s">
        <v>450</v>
      </c>
      <c r="B80" s="41" t="s">
        <v>451</v>
      </c>
      <c r="C80" s="41" t="s">
        <v>401</v>
      </c>
      <c r="D80" s="41" t="s">
        <v>482</v>
      </c>
      <c r="E80" s="41" t="s">
        <v>2066</v>
      </c>
      <c r="F80" s="42">
        <v>38</v>
      </c>
      <c r="G80" s="42">
        <v>3.4200000000000001E-2</v>
      </c>
      <c r="H80" s="42">
        <v>1.3299999999999999E-2</v>
      </c>
      <c r="I80">
        <f t="shared" si="21"/>
        <v>9.0000000000000008E-4</v>
      </c>
      <c r="J80">
        <f t="shared" si="22"/>
        <v>3.5E-4</v>
      </c>
      <c r="K80" s="168">
        <f t="shared" si="17"/>
        <v>9.1479993346079715E-4</v>
      </c>
      <c r="L80" s="168">
        <f t="shared" si="18"/>
        <v>9.190225363473176E-4</v>
      </c>
      <c r="M80" s="169">
        <v>1.0164443705119968</v>
      </c>
      <c r="N80" s="169">
        <v>1.0211361514970194</v>
      </c>
      <c r="O80" s="177">
        <f t="shared" si="19"/>
        <v>4.2252853528686695E-4</v>
      </c>
      <c r="P80" s="177">
        <f t="shared" si="20"/>
        <v>4.7186794689964338E-4</v>
      </c>
      <c r="Q80" s="169">
        <f>VLOOKUP(LEFT(A80,8),'Point GF'!$C$2:$R$277,15,FALSE)</f>
        <v>1.2072243865339056</v>
      </c>
      <c r="R80" s="169">
        <f>VLOOKUP(LEFT(A80,8),'Point GF'!$C$2:$R$277,16,FALSE)</f>
        <v>1.3481941339989811</v>
      </c>
    </row>
    <row r="81" spans="1:18" hidden="1" outlineLevel="2" x14ac:dyDescent="0.3">
      <c r="A81" s="41" t="s">
        <v>450</v>
      </c>
      <c r="B81" s="41" t="s">
        <v>451</v>
      </c>
      <c r="C81" s="41" t="s">
        <v>401</v>
      </c>
      <c r="D81" s="41" t="s">
        <v>483</v>
      </c>
      <c r="E81" s="41" t="s">
        <v>2066</v>
      </c>
      <c r="F81" s="42">
        <v>70</v>
      </c>
      <c r="G81" s="42">
        <v>0.1925</v>
      </c>
      <c r="H81" s="42">
        <v>7.3499999999999996E-2</v>
      </c>
      <c r="I81">
        <f t="shared" si="21"/>
        <v>2.7500000000000003E-3</v>
      </c>
      <c r="J81">
        <f t="shared" si="22"/>
        <v>1.0499999999999999E-3</v>
      </c>
      <c r="K81" s="168">
        <f t="shared" si="17"/>
        <v>2.7952220189079915E-3</v>
      </c>
      <c r="L81" s="168">
        <f t="shared" si="18"/>
        <v>2.8081244166168035E-3</v>
      </c>
      <c r="M81" s="169">
        <v>1.0164443705119968</v>
      </c>
      <c r="N81" s="169">
        <v>1.0211361514970194</v>
      </c>
      <c r="O81" s="177">
        <f t="shared" si="19"/>
        <v>1.2675856058606007E-3</v>
      </c>
      <c r="P81" s="177">
        <f t="shared" si="20"/>
        <v>1.41560384069893E-3</v>
      </c>
      <c r="Q81" s="169">
        <f>VLOOKUP(LEFT(A81,8),'Point GF'!$C$2:$R$277,15,FALSE)</f>
        <v>1.2072243865339056</v>
      </c>
      <c r="R81" s="169">
        <f>VLOOKUP(LEFT(A81,8),'Point GF'!$C$2:$R$277,16,FALSE)</f>
        <v>1.3481941339989811</v>
      </c>
    </row>
    <row r="82" spans="1:18" hidden="1" outlineLevel="2" x14ac:dyDescent="0.3">
      <c r="A82" s="41" t="s">
        <v>450</v>
      </c>
      <c r="B82" s="41" t="s">
        <v>451</v>
      </c>
      <c r="C82" s="41" t="s">
        <v>401</v>
      </c>
      <c r="D82" s="41" t="s">
        <v>484</v>
      </c>
      <c r="E82" s="41" t="s">
        <v>2067</v>
      </c>
      <c r="F82" s="42">
        <v>365</v>
      </c>
      <c r="G82" s="43"/>
      <c r="H82" s="42">
        <v>0.73</v>
      </c>
      <c r="I82">
        <f t="shared" si="21"/>
        <v>0</v>
      </c>
      <c r="J82">
        <f t="shared" si="22"/>
        <v>2E-3</v>
      </c>
      <c r="K82" s="168">
        <f t="shared" si="17"/>
        <v>0</v>
      </c>
      <c r="L82" s="168">
        <f t="shared" si="18"/>
        <v>0</v>
      </c>
      <c r="M82" s="169">
        <v>1.0164443705119968</v>
      </c>
      <c r="N82" s="169">
        <v>1.0211361514970194</v>
      </c>
      <c r="O82" s="177">
        <f t="shared" si="19"/>
        <v>2.4144487730678112E-3</v>
      </c>
      <c r="P82" s="177">
        <f t="shared" si="20"/>
        <v>2.6963882679979624E-3</v>
      </c>
      <c r="Q82" s="169">
        <f>VLOOKUP(LEFT(A82,8),'Point GF'!$C$2:$R$277,15,FALSE)</f>
        <v>1.2072243865339056</v>
      </c>
      <c r="R82" s="169">
        <f>VLOOKUP(LEFT(A82,8),'Point GF'!$C$2:$R$277,16,FALSE)</f>
        <v>1.3481941339989811</v>
      </c>
    </row>
    <row r="83" spans="1:18" hidden="1" outlineLevel="2" x14ac:dyDescent="0.3">
      <c r="A83" s="41" t="s">
        <v>450</v>
      </c>
      <c r="B83" s="41" t="s">
        <v>451</v>
      </c>
      <c r="C83" s="41" t="s">
        <v>401</v>
      </c>
      <c r="D83" s="41" t="s">
        <v>485</v>
      </c>
      <c r="E83" s="41" t="s">
        <v>2048</v>
      </c>
      <c r="F83" s="42">
        <v>54</v>
      </c>
      <c r="G83" s="42">
        <v>0.1512</v>
      </c>
      <c r="H83" s="42">
        <v>5.9400000000000001E-2</v>
      </c>
      <c r="I83">
        <f t="shared" si="21"/>
        <v>2.8E-3</v>
      </c>
      <c r="J83">
        <f t="shared" si="22"/>
        <v>1.1000000000000001E-3</v>
      </c>
      <c r="K83" s="168">
        <f t="shared" si="17"/>
        <v>2.8460442374335908E-3</v>
      </c>
      <c r="L83" s="168">
        <f t="shared" si="18"/>
        <v>2.8591812241916545E-3</v>
      </c>
      <c r="M83" s="169">
        <v>1.0164443705119968</v>
      </c>
      <c r="N83" s="169">
        <v>1.0211361514970194</v>
      </c>
      <c r="O83" s="177">
        <f t="shared" si="19"/>
        <v>1.3279468251872963E-3</v>
      </c>
      <c r="P83" s="177">
        <f t="shared" si="20"/>
        <v>1.4830135473988793E-3</v>
      </c>
      <c r="Q83" s="169">
        <f>VLOOKUP(LEFT(A83,8),'Point GF'!$C$2:$R$277,15,FALSE)</f>
        <v>1.2072243865339056</v>
      </c>
      <c r="R83" s="169">
        <f>VLOOKUP(LEFT(A83,8),'Point GF'!$C$2:$R$277,16,FALSE)</f>
        <v>1.3481941339989811</v>
      </c>
    </row>
    <row r="84" spans="1:18" hidden="1" outlineLevel="2" x14ac:dyDescent="0.3">
      <c r="A84" s="41" t="s">
        <v>450</v>
      </c>
      <c r="B84" s="41" t="s">
        <v>451</v>
      </c>
      <c r="C84" s="41" t="s">
        <v>401</v>
      </c>
      <c r="D84" s="41" t="s">
        <v>486</v>
      </c>
      <c r="E84" s="41" t="s">
        <v>2065</v>
      </c>
      <c r="F84" s="42">
        <v>63</v>
      </c>
      <c r="G84" s="42">
        <v>0.1323</v>
      </c>
      <c r="H84" s="42">
        <v>1.26E-2</v>
      </c>
      <c r="I84">
        <f t="shared" si="21"/>
        <v>2.0999999999999999E-3</v>
      </c>
      <c r="J84">
        <f t="shared" si="22"/>
        <v>2.0000000000000001E-4</v>
      </c>
      <c r="K84" s="168">
        <f t="shared" si="17"/>
        <v>2.1345331780751931E-3</v>
      </c>
      <c r="L84" s="168">
        <f t="shared" si="18"/>
        <v>2.1443859181437407E-3</v>
      </c>
      <c r="M84" s="169">
        <v>1.0164443705119968</v>
      </c>
      <c r="N84" s="169">
        <v>1.0211361514970194</v>
      </c>
      <c r="O84" s="177">
        <f t="shared" si="19"/>
        <v>2.4144487730678112E-4</v>
      </c>
      <c r="P84" s="177">
        <f t="shared" si="20"/>
        <v>2.6963882679979627E-4</v>
      </c>
      <c r="Q84" s="169">
        <f>VLOOKUP(LEFT(A84,8),'Point GF'!$C$2:$R$277,15,FALSE)</f>
        <v>1.2072243865339056</v>
      </c>
      <c r="R84" s="169">
        <f>VLOOKUP(LEFT(A84,8),'Point GF'!$C$2:$R$277,16,FALSE)</f>
        <v>1.3481941339989811</v>
      </c>
    </row>
    <row r="85" spans="1:18" outlineLevel="1" collapsed="1" x14ac:dyDescent="0.3">
      <c r="A85" s="44" t="s">
        <v>1178</v>
      </c>
      <c r="B85" s="41" t="str">
        <f>B84</f>
        <v>Naval Support Facility Indian Head</v>
      </c>
      <c r="C85" s="41"/>
      <c r="D85" s="41"/>
      <c r="E85" s="41"/>
      <c r="F85" s="42"/>
      <c r="G85" s="42">
        <f t="shared" ref="G85:L85" si="23">SUBTOTAL(9,G49:G84)</f>
        <v>23.709869999999999</v>
      </c>
      <c r="H85" s="42">
        <f t="shared" si="23"/>
        <v>16.802332999999997</v>
      </c>
      <c r="I85">
        <f t="shared" si="23"/>
        <v>0.27243500000000004</v>
      </c>
      <c r="J85">
        <f t="shared" si="23"/>
        <v>9.4384500000000024E-2</v>
      </c>
      <c r="K85" s="168">
        <f t="shared" si="23"/>
        <v>0.27691502208043584</v>
      </c>
      <c r="L85" s="168">
        <f t="shared" si="23"/>
        <v>0.27819322743309044</v>
      </c>
      <c r="M85" s="169">
        <v>1.0164443705119968</v>
      </c>
      <c r="N85" s="169">
        <v>1.0211361514970194</v>
      </c>
      <c r="O85" s="177">
        <f>SUBTOTAL(9,O49:O84)</f>
        <v>0.11394327011080937</v>
      </c>
      <c r="P85" s="177">
        <f>SUBTOTAL(9,P49:P84)</f>
        <v>0.12724862924042679</v>
      </c>
      <c r="Q85" s="169">
        <f>VLOOKUP(LEFT(A85,8),'Point GF'!$C$2:$R$277,15,FALSE)</f>
        <v>1.2072243865339056</v>
      </c>
      <c r="R85" s="169">
        <f>VLOOKUP(LEFT(A85,8),'Point GF'!$C$2:$R$277,16,FALSE)</f>
        <v>1.3481941339989811</v>
      </c>
    </row>
    <row r="86" spans="1:18" hidden="1" outlineLevel="2" x14ac:dyDescent="0.3">
      <c r="A86" s="41" t="s">
        <v>487</v>
      </c>
      <c r="B86" s="41" t="s">
        <v>488</v>
      </c>
      <c r="C86" s="41" t="s">
        <v>401</v>
      </c>
      <c r="D86" s="41" t="s">
        <v>489</v>
      </c>
      <c r="E86" s="41" t="s">
        <v>2068</v>
      </c>
      <c r="F86" s="42">
        <v>260</v>
      </c>
      <c r="G86" s="42">
        <v>4.8099999999999997E-2</v>
      </c>
      <c r="H86" s="42">
        <v>2.8222999999999998</v>
      </c>
      <c r="I86">
        <f t="shared" si="21"/>
        <v>1.85E-4</v>
      </c>
      <c r="J86">
        <f t="shared" si="22"/>
        <v>1.0855E-2</v>
      </c>
      <c r="K86" s="168">
        <f>I86*M86</f>
        <v>1.85E-4</v>
      </c>
      <c r="L86" s="168">
        <f>I86*N86</f>
        <v>1.85E-4</v>
      </c>
      <c r="M86" s="169">
        <f>VLOOKUP(LEFT(A86,8),'Point GF'!$C$2:$R$277,7,FALSE)</f>
        <v>1</v>
      </c>
      <c r="N86" s="169">
        <f>VLOOKUP(LEFT(A86,8),'Point GF'!$C$2:$R$277,7,FALSE)</f>
        <v>1</v>
      </c>
      <c r="O86" s="177">
        <f>J86*Q86</f>
        <v>1.0855E-2</v>
      </c>
      <c r="P86" s="177">
        <f>J86*R86</f>
        <v>1.0855E-2</v>
      </c>
      <c r="Q86" s="169">
        <f>VLOOKUP(LEFT(A86,8),'Point GF'!$C$2:$R$277,15,FALSE)</f>
        <v>1</v>
      </c>
      <c r="R86" s="169">
        <f>VLOOKUP(LEFT(A86,8),'Point GF'!$C$2:$R$277,16,FALSE)</f>
        <v>1</v>
      </c>
    </row>
    <row r="87" spans="1:18" hidden="1" outlineLevel="2" x14ac:dyDescent="0.3">
      <c r="A87" s="41" t="s">
        <v>487</v>
      </c>
      <c r="B87" s="41" t="s">
        <v>488</v>
      </c>
      <c r="C87" s="41" t="s">
        <v>401</v>
      </c>
      <c r="D87" s="41" t="s">
        <v>490</v>
      </c>
      <c r="E87" s="41" t="s">
        <v>2069</v>
      </c>
      <c r="F87" s="42">
        <v>260</v>
      </c>
      <c r="G87" s="43"/>
      <c r="H87" s="42">
        <v>0.16900000000000001</v>
      </c>
      <c r="I87">
        <f t="shared" si="21"/>
        <v>0</v>
      </c>
      <c r="J87">
        <f t="shared" si="22"/>
        <v>6.5000000000000008E-4</v>
      </c>
      <c r="K87" s="168">
        <f>I87*M87</f>
        <v>0</v>
      </c>
      <c r="L87" s="168">
        <f>I87*N87</f>
        <v>0</v>
      </c>
      <c r="M87" s="169">
        <f>VLOOKUP(LEFT(A87,8),'Point GF'!$C$2:$R$277,7,FALSE)</f>
        <v>1</v>
      </c>
      <c r="N87" s="169">
        <f>VLOOKUP(LEFT(A87,8),'Point GF'!$C$2:$R$277,7,FALSE)</f>
        <v>1</v>
      </c>
      <c r="O87" s="177">
        <f>J87*Q87</f>
        <v>6.5000000000000008E-4</v>
      </c>
      <c r="P87" s="177">
        <f>J87*R87</f>
        <v>6.5000000000000008E-4</v>
      </c>
      <c r="Q87" s="169">
        <f>VLOOKUP(LEFT(A87,8),'Point GF'!$C$2:$R$277,15,FALSE)</f>
        <v>1</v>
      </c>
      <c r="R87" s="169">
        <f>VLOOKUP(LEFT(A87,8),'Point GF'!$C$2:$R$277,16,FALSE)</f>
        <v>1</v>
      </c>
    </row>
    <row r="88" spans="1:18" outlineLevel="1" collapsed="1" x14ac:dyDescent="0.3">
      <c r="A88" s="44" t="s">
        <v>1179</v>
      </c>
      <c r="B88" s="41" t="str">
        <f>B87</f>
        <v>Automated Graphic Systems</v>
      </c>
      <c r="C88" s="41"/>
      <c r="D88" s="41"/>
      <c r="E88" s="41"/>
      <c r="F88" s="42"/>
      <c r="G88" s="43">
        <f t="shared" ref="G88:L88" si="24">SUBTOTAL(9,G86:G87)</f>
        <v>4.8099999999999997E-2</v>
      </c>
      <c r="H88" s="42">
        <f t="shared" si="24"/>
        <v>2.9912999999999998</v>
      </c>
      <c r="I88">
        <f t="shared" si="24"/>
        <v>1.85E-4</v>
      </c>
      <c r="J88">
        <f t="shared" si="24"/>
        <v>1.1505E-2</v>
      </c>
      <c r="K88" s="168">
        <f t="shared" si="24"/>
        <v>1.85E-4</v>
      </c>
      <c r="L88" s="168">
        <f t="shared" si="24"/>
        <v>1.85E-4</v>
      </c>
      <c r="M88" s="169">
        <f>VLOOKUP(LEFT(A88,8),'Point GF'!$C$2:$R$277,7,FALSE)</f>
        <v>1</v>
      </c>
      <c r="N88" s="169">
        <f>VLOOKUP(LEFT(A88,8),'Point GF'!$C$2:$R$277,7,FALSE)</f>
        <v>1</v>
      </c>
      <c r="O88" s="177">
        <f>SUBTOTAL(9,O86:O87)</f>
        <v>1.1505E-2</v>
      </c>
      <c r="P88" s="177">
        <f>SUBTOTAL(9,P86:P87)</f>
        <v>1.1505E-2</v>
      </c>
      <c r="Q88" s="169">
        <f>VLOOKUP(LEFT(A88,8),'Point GF'!$C$2:$R$277,15,FALSE)</f>
        <v>1</v>
      </c>
      <c r="R88" s="169">
        <f>VLOOKUP(LEFT(A88,8),'Point GF'!$C$2:$R$277,16,FALSE)</f>
        <v>1</v>
      </c>
    </row>
    <row r="89" spans="1:18" hidden="1" outlineLevel="2" x14ac:dyDescent="0.3">
      <c r="A89" s="41" t="s">
        <v>491</v>
      </c>
      <c r="B89" s="41" t="s">
        <v>492</v>
      </c>
      <c r="C89" s="41" t="s">
        <v>401</v>
      </c>
      <c r="D89" s="41" t="s">
        <v>493</v>
      </c>
      <c r="E89" s="41" t="s">
        <v>2070</v>
      </c>
      <c r="F89" s="42">
        <v>306</v>
      </c>
      <c r="G89" s="42">
        <v>0.52463700000000002</v>
      </c>
      <c r="H89" s="42">
        <v>2.8917000000000002E-2</v>
      </c>
      <c r="I89">
        <f t="shared" si="21"/>
        <v>1.7145000000000001E-3</v>
      </c>
      <c r="J89">
        <f t="shared" si="22"/>
        <v>9.4500000000000007E-5</v>
      </c>
      <c r="K89" s="168">
        <f>I89*M89</f>
        <v>1.7145000000000001E-3</v>
      </c>
      <c r="L89" s="168">
        <f>I89*N89</f>
        <v>1.7145000000000001E-3</v>
      </c>
      <c r="M89" s="169">
        <f>VLOOKUP(LEFT(A89,8),'Point GF'!$C$2:$R$277,7,FALSE)</f>
        <v>1</v>
      </c>
      <c r="N89" s="169">
        <f>VLOOKUP(LEFT(A89,8),'Point GF'!$C$2:$R$277,7,FALSE)</f>
        <v>1</v>
      </c>
      <c r="O89" s="177">
        <f>J89*Q89</f>
        <v>9.4500000000000007E-5</v>
      </c>
      <c r="P89" s="177">
        <f>J89*R89</f>
        <v>9.4500000000000007E-5</v>
      </c>
      <c r="Q89" s="169">
        <f>VLOOKUP(LEFT(A89,8),'Point GF'!$C$2:$R$277,15,FALSE)</f>
        <v>1</v>
      </c>
      <c r="R89" s="169">
        <f>VLOOKUP(LEFT(A89,8),'Point GF'!$C$2:$R$277,16,FALSE)</f>
        <v>1</v>
      </c>
    </row>
    <row r="90" spans="1:18" hidden="1" outlineLevel="2" x14ac:dyDescent="0.3">
      <c r="A90" s="41" t="s">
        <v>491</v>
      </c>
      <c r="B90" s="41" t="s">
        <v>492</v>
      </c>
      <c r="C90" s="41" t="s">
        <v>401</v>
      </c>
      <c r="D90" s="41" t="s">
        <v>494</v>
      </c>
      <c r="E90" s="41" t="s">
        <v>2071</v>
      </c>
      <c r="F90" s="42">
        <v>178</v>
      </c>
      <c r="G90" s="42">
        <v>1.6820999999999999</v>
      </c>
      <c r="H90" s="42">
        <v>2.07281</v>
      </c>
      <c r="I90">
        <f t="shared" si="21"/>
        <v>9.4500000000000001E-3</v>
      </c>
      <c r="J90">
        <f t="shared" si="22"/>
        <v>1.1645000000000001E-2</v>
      </c>
      <c r="K90" s="168">
        <f>I90*M90</f>
        <v>9.4500000000000001E-3</v>
      </c>
      <c r="L90" s="168">
        <f>I90*N90</f>
        <v>9.4500000000000001E-3</v>
      </c>
      <c r="M90" s="169">
        <f>VLOOKUP(LEFT(A90,8),'Point GF'!$C$2:$R$277,7,FALSE)</f>
        <v>1</v>
      </c>
      <c r="N90" s="169">
        <f>VLOOKUP(LEFT(A90,8),'Point GF'!$C$2:$R$277,7,FALSE)</f>
        <v>1</v>
      </c>
      <c r="O90" s="177">
        <f>J90*Q90</f>
        <v>1.1645000000000001E-2</v>
      </c>
      <c r="P90" s="177">
        <f>J90*R90</f>
        <v>1.1645000000000001E-2</v>
      </c>
      <c r="Q90" s="169">
        <f>VLOOKUP(LEFT(A90,8),'Point GF'!$C$2:$R$277,15,FALSE)</f>
        <v>1</v>
      </c>
      <c r="R90" s="169">
        <f>VLOOKUP(LEFT(A90,8),'Point GF'!$C$2:$R$277,16,FALSE)</f>
        <v>1</v>
      </c>
    </row>
    <row r="91" spans="1:18" hidden="1" outlineLevel="2" x14ac:dyDescent="0.3">
      <c r="A91" s="41" t="s">
        <v>491</v>
      </c>
      <c r="B91" s="41" t="s">
        <v>492</v>
      </c>
      <c r="C91" s="41" t="s">
        <v>401</v>
      </c>
      <c r="D91" s="41" t="s">
        <v>495</v>
      </c>
      <c r="E91" s="41" t="s">
        <v>2072</v>
      </c>
      <c r="F91" s="42">
        <v>8</v>
      </c>
      <c r="G91" s="42">
        <v>4.64E-3</v>
      </c>
      <c r="H91" s="42">
        <v>4.64E-3</v>
      </c>
      <c r="I91">
        <f t="shared" si="21"/>
        <v>5.8E-4</v>
      </c>
      <c r="J91">
        <f t="shared" si="22"/>
        <v>5.8E-4</v>
      </c>
      <c r="K91" s="168">
        <f>I91*M91</f>
        <v>5.8E-4</v>
      </c>
      <c r="L91" s="168">
        <f>I91*N91</f>
        <v>5.8E-4</v>
      </c>
      <c r="M91" s="169">
        <f>VLOOKUP(LEFT(A91,8),'Point GF'!$C$2:$R$277,7,FALSE)</f>
        <v>1</v>
      </c>
      <c r="N91" s="169">
        <f>VLOOKUP(LEFT(A91,8),'Point GF'!$C$2:$R$277,7,FALSE)</f>
        <v>1</v>
      </c>
      <c r="O91" s="177">
        <f>J91*Q91</f>
        <v>5.8E-4</v>
      </c>
      <c r="P91" s="177">
        <f>J91*R91</f>
        <v>5.8E-4</v>
      </c>
      <c r="Q91" s="169">
        <f>VLOOKUP(LEFT(A91,8),'Point GF'!$C$2:$R$277,15,FALSE)</f>
        <v>1</v>
      </c>
      <c r="R91" s="169">
        <f>VLOOKUP(LEFT(A91,8),'Point GF'!$C$2:$R$277,16,FALSE)</f>
        <v>1</v>
      </c>
    </row>
    <row r="92" spans="1:18" outlineLevel="1" collapsed="1" x14ac:dyDescent="0.3">
      <c r="A92" s="44" t="s">
        <v>1180</v>
      </c>
      <c r="B92" s="41" t="str">
        <f>B91</f>
        <v>Charles County Asphalt</v>
      </c>
      <c r="C92" s="41"/>
      <c r="D92" s="41"/>
      <c r="E92" s="41"/>
      <c r="F92" s="42"/>
      <c r="G92" s="42">
        <f t="shared" ref="G92:L92" si="25">SUBTOTAL(9,G89:G91)</f>
        <v>2.2113770000000001</v>
      </c>
      <c r="H92" s="42">
        <f t="shared" si="25"/>
        <v>2.1063670000000001</v>
      </c>
      <c r="I92">
        <f t="shared" si="25"/>
        <v>1.1744500000000001E-2</v>
      </c>
      <c r="J92">
        <f t="shared" si="25"/>
        <v>1.2319500000000002E-2</v>
      </c>
      <c r="K92" s="168">
        <f t="shared" si="25"/>
        <v>1.1744500000000001E-2</v>
      </c>
      <c r="L92" s="168">
        <f t="shared" si="25"/>
        <v>1.1744500000000001E-2</v>
      </c>
      <c r="M92" s="169">
        <f>VLOOKUP(LEFT(A92,8),'Point GF'!$C$2:$R$277,7,FALSE)</f>
        <v>1</v>
      </c>
      <c r="N92" s="169">
        <f>VLOOKUP(LEFT(A92,8),'Point GF'!$C$2:$R$277,7,FALSE)</f>
        <v>1</v>
      </c>
      <c r="O92" s="177">
        <f>SUBTOTAL(9,O89:O91)</f>
        <v>1.2319500000000002E-2</v>
      </c>
      <c r="P92" s="177">
        <f>SUBTOTAL(9,P89:P91)</f>
        <v>1.2319500000000002E-2</v>
      </c>
      <c r="Q92" s="169">
        <f>VLOOKUP(LEFT(A92,8),'Point GF'!$C$2:$R$277,15,FALSE)</f>
        <v>1</v>
      </c>
      <c r="R92" s="169">
        <f>VLOOKUP(LEFT(A92,8),'Point GF'!$C$2:$R$277,16,FALSE)</f>
        <v>1</v>
      </c>
    </row>
    <row r="93" spans="1:18" hidden="1" outlineLevel="2" x14ac:dyDescent="0.3">
      <c r="A93" s="41" t="s">
        <v>496</v>
      </c>
      <c r="B93" s="41" t="s">
        <v>497</v>
      </c>
      <c r="C93" s="41" t="s">
        <v>401</v>
      </c>
      <c r="D93" s="41" t="s">
        <v>498</v>
      </c>
      <c r="E93" s="41" t="s">
        <v>2073</v>
      </c>
      <c r="F93" s="42">
        <v>365</v>
      </c>
      <c r="G93" s="42">
        <v>7.1394000000000002</v>
      </c>
      <c r="H93" s="42">
        <v>0.54932499999999995</v>
      </c>
      <c r="I93">
        <f t="shared" si="21"/>
        <v>1.9560000000000001E-2</v>
      </c>
      <c r="J93">
        <f t="shared" si="22"/>
        <v>1.5049999999999998E-3</v>
      </c>
      <c r="K93" s="168">
        <f>I93*M93</f>
        <v>2.371829429748E-2</v>
      </c>
      <c r="L93" s="168">
        <f>I93*N93</f>
        <v>2.67972E-2</v>
      </c>
      <c r="M93" s="169">
        <v>1.212591733</v>
      </c>
      <c r="N93" s="169">
        <v>1.3699999999999999</v>
      </c>
      <c r="O93" s="177">
        <f>J93*Q93</f>
        <v>1.8249505581649998E-3</v>
      </c>
      <c r="P93" s="177">
        <f>J93*R93</f>
        <v>2.0618500000000001E-3</v>
      </c>
      <c r="Q93" s="169">
        <f>VLOOKUP(LEFT(A93,8),'Point GF'!$C$2:$R$277,15,FALSE)</f>
        <v>1.212591733</v>
      </c>
      <c r="R93" s="169">
        <f>VLOOKUP(LEFT(A93,8),'Point GF'!$C$2:$R$277,16,FALSE)</f>
        <v>1.37</v>
      </c>
    </row>
    <row r="94" spans="1:18" outlineLevel="1" collapsed="1" x14ac:dyDescent="0.3">
      <c r="A94" s="44" t="s">
        <v>1181</v>
      </c>
      <c r="B94" s="41" t="str">
        <f>B93</f>
        <v>Charles County Municipal Landfill No. 2</v>
      </c>
      <c r="C94" s="41"/>
      <c r="D94" s="41"/>
      <c r="E94" s="41"/>
      <c r="F94" s="42"/>
      <c r="G94" s="42">
        <f t="shared" ref="G94:L94" si="26">SUBTOTAL(9,G93:G93)</f>
        <v>7.1394000000000002</v>
      </c>
      <c r="H94" s="42">
        <f t="shared" si="26"/>
        <v>0.54932499999999995</v>
      </c>
      <c r="I94">
        <f t="shared" si="26"/>
        <v>1.9560000000000001E-2</v>
      </c>
      <c r="J94">
        <f t="shared" si="26"/>
        <v>1.5049999999999998E-3</v>
      </c>
      <c r="K94" s="168">
        <f t="shared" si="26"/>
        <v>2.371829429748E-2</v>
      </c>
      <c r="L94" s="168">
        <f t="shared" si="26"/>
        <v>2.67972E-2</v>
      </c>
      <c r="M94" s="169">
        <v>1.212591733</v>
      </c>
      <c r="N94" s="169">
        <v>1.3699999999999999</v>
      </c>
      <c r="O94" s="177">
        <f>SUBTOTAL(9,O93:O93)</f>
        <v>1.8249505581649998E-3</v>
      </c>
      <c r="P94" s="177">
        <f>SUBTOTAL(9,P93:P93)</f>
        <v>2.0618500000000001E-3</v>
      </c>
      <c r="Q94" s="169">
        <f>VLOOKUP(LEFT(A94,8),'Point GF'!$C$2:$R$277,15,FALSE)</f>
        <v>1.212591733</v>
      </c>
      <c r="R94" s="169">
        <f>VLOOKUP(LEFT(A94,8),'Point GF'!$C$2:$R$277,16,FALSE)</f>
        <v>1.37</v>
      </c>
    </row>
    <row r="95" spans="1:18" hidden="1" outlineLevel="2" x14ac:dyDescent="0.3">
      <c r="A95" s="41" t="s">
        <v>499</v>
      </c>
      <c r="B95" s="41" t="s">
        <v>500</v>
      </c>
      <c r="C95" s="41" t="s">
        <v>401</v>
      </c>
      <c r="D95" s="41" t="s">
        <v>501</v>
      </c>
      <c r="E95" s="41" t="s">
        <v>2054</v>
      </c>
      <c r="F95" s="42">
        <v>365</v>
      </c>
      <c r="G95" s="42">
        <v>0.159619975</v>
      </c>
      <c r="H95" s="42">
        <v>2.0111500000000002E-3</v>
      </c>
      <c r="I95">
        <f t="shared" si="21"/>
        <v>4.3731499999999997E-4</v>
      </c>
      <c r="J95">
        <f t="shared" si="22"/>
        <v>5.5100000000000006E-6</v>
      </c>
      <c r="K95" s="168">
        <f>I95*M95</f>
        <v>4.3731499999999997E-4</v>
      </c>
      <c r="L95" s="168">
        <f>I95*N95</f>
        <v>4.3731499999999997E-4</v>
      </c>
      <c r="M95" s="169">
        <f>VLOOKUP(LEFT(A95,8),'Point GF'!$C$2:$R$277,7,FALSE)</f>
        <v>1</v>
      </c>
      <c r="N95" s="169">
        <f>VLOOKUP(LEFT(A95,8),'Point GF'!$C$2:$R$277,7,FALSE)</f>
        <v>1</v>
      </c>
      <c r="O95" s="177">
        <f>J95*Q95</f>
        <v>5.5100000000000006E-6</v>
      </c>
      <c r="P95" s="177">
        <f>J95*R95</f>
        <v>5.5100000000000006E-6</v>
      </c>
      <c r="Q95" s="169">
        <f>VLOOKUP(LEFT(A95,8),'Point GF'!$C$2:$R$277,15,FALSE)</f>
        <v>1</v>
      </c>
      <c r="R95" s="169">
        <f>VLOOKUP(LEFT(A95,8),'Point GF'!$C$2:$R$277,16,FALSE)</f>
        <v>1</v>
      </c>
    </row>
    <row r="96" spans="1:18" hidden="1" outlineLevel="2" x14ac:dyDescent="0.3">
      <c r="A96" s="41" t="s">
        <v>499</v>
      </c>
      <c r="B96" s="41" t="s">
        <v>500</v>
      </c>
      <c r="C96" s="41" t="s">
        <v>401</v>
      </c>
      <c r="D96" s="41" t="s">
        <v>502</v>
      </c>
      <c r="E96" s="41" t="s">
        <v>2071</v>
      </c>
      <c r="F96" s="42">
        <v>210</v>
      </c>
      <c r="G96" s="42">
        <v>3.56967765</v>
      </c>
      <c r="H96" s="42">
        <v>4.3934495849999999</v>
      </c>
      <c r="I96">
        <f t="shared" si="21"/>
        <v>1.6998465000000001E-2</v>
      </c>
      <c r="J96">
        <f t="shared" si="22"/>
        <v>2.09211885E-2</v>
      </c>
      <c r="K96" s="168">
        <f>I96*M96</f>
        <v>1.6998465000000001E-2</v>
      </c>
      <c r="L96" s="168">
        <f>I96*N96</f>
        <v>1.6998465000000001E-2</v>
      </c>
      <c r="M96" s="169">
        <f>VLOOKUP(LEFT(A96,8),'Point GF'!$C$2:$R$277,7,FALSE)</f>
        <v>1</v>
      </c>
      <c r="N96" s="169">
        <f>VLOOKUP(LEFT(A96,8),'Point GF'!$C$2:$R$277,7,FALSE)</f>
        <v>1</v>
      </c>
      <c r="O96" s="177">
        <f>J96*Q96</f>
        <v>2.09211885E-2</v>
      </c>
      <c r="P96" s="177">
        <f>J96*R96</f>
        <v>2.09211885E-2</v>
      </c>
      <c r="Q96" s="169">
        <f>VLOOKUP(LEFT(A96,8),'Point GF'!$C$2:$R$277,15,FALSE)</f>
        <v>1</v>
      </c>
      <c r="R96" s="169">
        <f>VLOOKUP(LEFT(A96,8),'Point GF'!$C$2:$R$277,16,FALSE)</f>
        <v>1</v>
      </c>
    </row>
    <row r="97" spans="1:18" outlineLevel="1" collapsed="1" x14ac:dyDescent="0.3">
      <c r="A97" s="44" t="s">
        <v>1182</v>
      </c>
      <c r="B97" s="41" t="str">
        <f>B96</f>
        <v>Aggregate Industries - Waldorf</v>
      </c>
      <c r="C97" s="41"/>
      <c r="D97" s="41"/>
      <c r="E97" s="41"/>
      <c r="F97" s="42"/>
      <c r="G97" s="42">
        <f t="shared" ref="G97:L97" si="27">SUBTOTAL(9,G95:G96)</f>
        <v>3.7292976250000001</v>
      </c>
      <c r="H97" s="42">
        <f t="shared" si="27"/>
        <v>4.3954607350000003</v>
      </c>
      <c r="I97">
        <f t="shared" si="27"/>
        <v>1.7435780000000001E-2</v>
      </c>
      <c r="J97">
        <f t="shared" si="27"/>
        <v>2.09266985E-2</v>
      </c>
      <c r="K97" s="168">
        <f t="shared" si="27"/>
        <v>1.7435780000000001E-2</v>
      </c>
      <c r="L97" s="168">
        <f t="shared" si="27"/>
        <v>1.7435780000000001E-2</v>
      </c>
      <c r="M97" s="169">
        <f>VLOOKUP(LEFT(A97,8),'Point GF'!$C$2:$R$277,7,FALSE)</f>
        <v>1</v>
      </c>
      <c r="N97" s="169">
        <f>VLOOKUP(LEFT(A97,8),'Point GF'!$C$2:$R$277,7,FALSE)</f>
        <v>1</v>
      </c>
      <c r="O97" s="177">
        <f>SUBTOTAL(9,O95:O96)</f>
        <v>2.09266985E-2</v>
      </c>
      <c r="P97" s="177">
        <f>SUBTOTAL(9,P95:P96)</f>
        <v>2.09266985E-2</v>
      </c>
      <c r="Q97" s="169">
        <f>VLOOKUP(LEFT(A97,8),'Point GF'!$C$2:$R$277,15,FALSE)</f>
        <v>1</v>
      </c>
      <c r="R97" s="169">
        <f>VLOOKUP(LEFT(A97,8),'Point GF'!$C$2:$R$277,16,FALSE)</f>
        <v>1</v>
      </c>
    </row>
    <row r="98" spans="1:18" hidden="1" outlineLevel="2" x14ac:dyDescent="0.3">
      <c r="A98" s="41" t="s">
        <v>503</v>
      </c>
      <c r="B98" s="41" t="s">
        <v>504</v>
      </c>
      <c r="C98" s="41" t="s">
        <v>401</v>
      </c>
      <c r="D98" s="41" t="s">
        <v>505</v>
      </c>
      <c r="E98" s="41" t="s">
        <v>2054</v>
      </c>
      <c r="F98" s="42">
        <v>287</v>
      </c>
      <c r="G98" s="42">
        <v>4.0290495000000003E-2</v>
      </c>
      <c r="H98" s="42">
        <v>5.0799000000000005E-4</v>
      </c>
      <c r="I98">
        <f t="shared" si="21"/>
        <v>1.4038500000000001E-4</v>
      </c>
      <c r="J98">
        <f t="shared" si="22"/>
        <v>1.7700000000000002E-6</v>
      </c>
      <c r="K98" s="168">
        <f>I98*M98</f>
        <v>1.4038500000000001E-4</v>
      </c>
      <c r="L98" s="168">
        <f>I98*N98</f>
        <v>1.4038500000000001E-4</v>
      </c>
      <c r="M98" s="169">
        <f>VLOOKUP(LEFT(A98,8),'Point GF'!$C$2:$R$277,7,FALSE)</f>
        <v>1</v>
      </c>
      <c r="N98" s="169">
        <f>VLOOKUP(LEFT(A98,8),'Point GF'!$C$2:$R$277,7,FALSE)</f>
        <v>1</v>
      </c>
      <c r="O98" s="177">
        <f>J98*Q98</f>
        <v>1.7700000000000002E-6</v>
      </c>
      <c r="P98" s="177">
        <f>J98*R98</f>
        <v>1.7700000000000002E-6</v>
      </c>
      <c r="Q98" s="169">
        <f>VLOOKUP(LEFT(A98,8),'Point GF'!$C$2:$R$277,15,FALSE)</f>
        <v>1</v>
      </c>
      <c r="R98" s="169">
        <f>VLOOKUP(LEFT(A98,8),'Point GF'!$C$2:$R$277,16,FALSE)</f>
        <v>1</v>
      </c>
    </row>
    <row r="99" spans="1:18" outlineLevel="1" collapsed="1" x14ac:dyDescent="0.3">
      <c r="A99" s="44" t="s">
        <v>1183</v>
      </c>
      <c r="B99" s="41" t="str">
        <f>B98</f>
        <v>Aggregate Industries - La Plata Sand &amp; Gravel</v>
      </c>
      <c r="C99" s="41"/>
      <c r="D99" s="41"/>
      <c r="E99" s="41"/>
      <c r="F99" s="42"/>
      <c r="G99" s="42">
        <f t="shared" ref="G99:L99" si="28">SUBTOTAL(9,G98:G98)</f>
        <v>4.0290495000000003E-2</v>
      </c>
      <c r="H99" s="168">
        <f t="shared" si="28"/>
        <v>5.0799000000000005E-4</v>
      </c>
      <c r="I99">
        <f t="shared" si="28"/>
        <v>1.4038500000000001E-4</v>
      </c>
      <c r="J99">
        <f t="shared" si="28"/>
        <v>1.7700000000000002E-6</v>
      </c>
      <c r="K99" s="168">
        <f t="shared" si="28"/>
        <v>1.4038500000000001E-4</v>
      </c>
      <c r="L99" s="168">
        <f t="shared" si="28"/>
        <v>1.4038500000000001E-4</v>
      </c>
      <c r="M99" s="169">
        <f>VLOOKUP(LEFT(A99,8),'Point GF'!$C$2:$R$277,7,FALSE)</f>
        <v>1</v>
      </c>
      <c r="N99" s="169">
        <f>VLOOKUP(LEFT(A99,8),'Point GF'!$C$2:$R$277,7,FALSE)</f>
        <v>1</v>
      </c>
      <c r="O99" s="177">
        <f>SUBTOTAL(9,O98:O98)</f>
        <v>1.7700000000000002E-6</v>
      </c>
      <c r="P99" s="177">
        <f>SUBTOTAL(9,P98:P98)</f>
        <v>1.7700000000000002E-6</v>
      </c>
      <c r="Q99" s="169">
        <f>VLOOKUP(LEFT(A99,8),'Point GF'!$C$2:$R$277,15,FALSE)</f>
        <v>1</v>
      </c>
      <c r="R99" s="169">
        <v>1</v>
      </c>
    </row>
    <row r="100" spans="1:18" hidden="1" outlineLevel="2" x14ac:dyDescent="0.3">
      <c r="A100" s="41" t="s">
        <v>506</v>
      </c>
      <c r="B100" s="41" t="s">
        <v>507</v>
      </c>
      <c r="C100" s="41" t="s">
        <v>401</v>
      </c>
      <c r="D100" s="41" t="s">
        <v>508</v>
      </c>
      <c r="E100" s="41" t="s">
        <v>2043</v>
      </c>
      <c r="F100" s="42">
        <v>309</v>
      </c>
      <c r="G100" s="42">
        <v>31.518000000000001</v>
      </c>
      <c r="H100" s="43">
        <v>0</v>
      </c>
      <c r="I100">
        <f t="shared" si="21"/>
        <v>0.10200000000000001</v>
      </c>
      <c r="J100">
        <f t="shared" si="22"/>
        <v>0</v>
      </c>
      <c r="K100" s="168">
        <f t="shared" ref="K100:K105" si="29">I100*M100</f>
        <v>0.11657487152217288</v>
      </c>
      <c r="L100" s="168">
        <f t="shared" ref="L100:L105" si="30">I100*N100</f>
        <v>0.10200000000000001</v>
      </c>
      <c r="M100" s="169">
        <f>VLOOKUP(LEFT(A100,8),'Point GF'!$C$2:$R$277,7,FALSE)</f>
        <v>1.1428908972762046</v>
      </c>
      <c r="N100" s="169">
        <v>1</v>
      </c>
      <c r="O100" s="177">
        <f t="shared" ref="O100:O105" si="31">J100*Q100</f>
        <v>0</v>
      </c>
      <c r="P100" s="177">
        <f t="shared" ref="P100:P105" si="32">J100*R100</f>
        <v>0</v>
      </c>
      <c r="Q100" s="169">
        <v>1.1428908972762046</v>
      </c>
      <c r="R100" s="169">
        <v>1</v>
      </c>
    </row>
    <row r="101" spans="1:18" hidden="1" outlineLevel="2" x14ac:dyDescent="0.3">
      <c r="A101" s="41" t="s">
        <v>506</v>
      </c>
      <c r="B101" s="41" t="s">
        <v>507</v>
      </c>
      <c r="C101" s="41" t="s">
        <v>401</v>
      </c>
      <c r="D101" s="41" t="s">
        <v>509</v>
      </c>
      <c r="E101" s="41" t="s">
        <v>2043</v>
      </c>
      <c r="F101" s="42">
        <v>314</v>
      </c>
      <c r="G101" s="42">
        <v>28.26</v>
      </c>
      <c r="H101" s="43">
        <v>0</v>
      </c>
      <c r="I101">
        <f t="shared" si="21"/>
        <v>9.0000000000000011E-2</v>
      </c>
      <c r="J101">
        <f t="shared" si="22"/>
        <v>0</v>
      </c>
      <c r="K101" s="168">
        <f t="shared" si="29"/>
        <v>0.10286018075485844</v>
      </c>
      <c r="L101" s="168">
        <f t="shared" si="30"/>
        <v>9.0000000000000011E-2</v>
      </c>
      <c r="M101" s="169">
        <f>VLOOKUP(LEFT(A101,8),'Point GF'!$C$2:$R$277,7,FALSE)</f>
        <v>1.1428908972762046</v>
      </c>
      <c r="N101" s="169">
        <v>1</v>
      </c>
      <c r="O101" s="177">
        <f t="shared" si="31"/>
        <v>0</v>
      </c>
      <c r="P101" s="177">
        <f t="shared" si="32"/>
        <v>0</v>
      </c>
      <c r="Q101" s="169">
        <v>1.1428908972762046</v>
      </c>
      <c r="R101" s="169">
        <v>1</v>
      </c>
    </row>
    <row r="102" spans="1:18" hidden="1" outlineLevel="2" x14ac:dyDescent="0.3">
      <c r="A102" s="41" t="s">
        <v>506</v>
      </c>
      <c r="B102" s="41" t="s">
        <v>507</v>
      </c>
      <c r="C102" s="41" t="s">
        <v>401</v>
      </c>
      <c r="D102" s="41" t="s">
        <v>510</v>
      </c>
      <c r="E102" s="41" t="s">
        <v>2044</v>
      </c>
      <c r="F102" s="42">
        <v>85</v>
      </c>
      <c r="G102" s="42">
        <v>2.6775E-2</v>
      </c>
      <c r="H102" s="42">
        <v>4.8875000000000004E-3</v>
      </c>
      <c r="I102">
        <f t="shared" si="21"/>
        <v>3.1500000000000001E-4</v>
      </c>
      <c r="J102">
        <f t="shared" si="22"/>
        <v>5.7500000000000002E-5</v>
      </c>
      <c r="K102" s="168">
        <f t="shared" si="29"/>
        <v>3.6001063264200445E-4</v>
      </c>
      <c r="L102" s="168">
        <f t="shared" si="30"/>
        <v>3.1500000000000001E-4</v>
      </c>
      <c r="M102" s="169">
        <f>VLOOKUP(LEFT(A102,8),'Point GF'!$C$2:$R$277,7,FALSE)</f>
        <v>1.1428908972762046</v>
      </c>
      <c r="N102" s="169">
        <v>1</v>
      </c>
      <c r="O102" s="177">
        <f t="shared" si="31"/>
        <v>6.5716226593381773E-5</v>
      </c>
      <c r="P102" s="177">
        <f t="shared" si="32"/>
        <v>5.7500000000000002E-5</v>
      </c>
      <c r="Q102" s="169">
        <v>1.1428908972762046</v>
      </c>
      <c r="R102" s="169">
        <v>1</v>
      </c>
    </row>
    <row r="103" spans="1:18" hidden="1" outlineLevel="2" x14ac:dyDescent="0.3">
      <c r="A103" s="41" t="s">
        <v>506</v>
      </c>
      <c r="B103" s="41" t="s">
        <v>507</v>
      </c>
      <c r="C103" s="41" t="s">
        <v>401</v>
      </c>
      <c r="D103" s="41" t="s">
        <v>511</v>
      </c>
      <c r="E103" s="41" t="s">
        <v>2044</v>
      </c>
      <c r="F103" s="42">
        <v>354</v>
      </c>
      <c r="G103" s="42">
        <v>0.26550000000000001</v>
      </c>
      <c r="H103" s="42">
        <v>4.0533E-2</v>
      </c>
      <c r="I103">
        <f t="shared" si="21"/>
        <v>7.5000000000000002E-4</v>
      </c>
      <c r="J103">
        <f t="shared" si="22"/>
        <v>1.145E-4</v>
      </c>
      <c r="K103" s="168">
        <f t="shared" si="29"/>
        <v>8.5716817295715354E-4</v>
      </c>
      <c r="L103" s="168">
        <f t="shared" si="30"/>
        <v>7.5000000000000002E-4</v>
      </c>
      <c r="M103" s="169">
        <f>VLOOKUP(LEFT(A103,8),'Point GF'!$C$2:$R$277,7,FALSE)</f>
        <v>1.1428908972762046</v>
      </c>
      <c r="N103" s="169">
        <v>1</v>
      </c>
      <c r="O103" s="177">
        <f t="shared" si="31"/>
        <v>1.3086100773812543E-4</v>
      </c>
      <c r="P103" s="177">
        <f t="shared" si="32"/>
        <v>1.145E-4</v>
      </c>
      <c r="Q103" s="169">
        <v>1.1428908972762046</v>
      </c>
      <c r="R103" s="169">
        <v>1</v>
      </c>
    </row>
    <row r="104" spans="1:18" hidden="1" outlineLevel="2" x14ac:dyDescent="0.3">
      <c r="A104" s="41" t="s">
        <v>506</v>
      </c>
      <c r="B104" s="41" t="s">
        <v>507</v>
      </c>
      <c r="C104" s="41" t="s">
        <v>401</v>
      </c>
      <c r="D104" s="41" t="s">
        <v>512</v>
      </c>
      <c r="E104" s="41" t="s">
        <v>2048</v>
      </c>
      <c r="F104" s="42">
        <v>28</v>
      </c>
      <c r="G104" s="42">
        <v>0.19320000000000001</v>
      </c>
      <c r="H104" s="42">
        <v>0.1030008</v>
      </c>
      <c r="I104">
        <f t="shared" si="21"/>
        <v>6.9000000000000008E-3</v>
      </c>
      <c r="J104">
        <f t="shared" si="22"/>
        <v>3.6786000000000002E-3</v>
      </c>
      <c r="K104" s="168">
        <f t="shared" si="29"/>
        <v>7.8859471912058124E-3</v>
      </c>
      <c r="L104" s="168">
        <f t="shared" si="30"/>
        <v>6.9000000000000008E-3</v>
      </c>
      <c r="M104" s="169">
        <f>VLOOKUP(LEFT(A104,8),'Point GF'!$C$2:$R$277,7,FALSE)</f>
        <v>1.1428908972762046</v>
      </c>
      <c r="N104" s="169">
        <v>1</v>
      </c>
      <c r="O104" s="177">
        <f t="shared" si="31"/>
        <v>4.2042384547202466E-3</v>
      </c>
      <c r="P104" s="177">
        <f t="shared" si="32"/>
        <v>3.6786000000000002E-3</v>
      </c>
      <c r="Q104" s="169">
        <v>1.1428908972762046</v>
      </c>
      <c r="R104" s="169">
        <v>1</v>
      </c>
    </row>
    <row r="105" spans="1:18" hidden="1" outlineLevel="2" x14ac:dyDescent="0.3">
      <c r="A105" s="41" t="s">
        <v>506</v>
      </c>
      <c r="B105" s="41" t="s">
        <v>507</v>
      </c>
      <c r="C105" s="41" t="s">
        <v>401</v>
      </c>
      <c r="D105" s="41" t="s">
        <v>513</v>
      </c>
      <c r="E105" s="41" t="s">
        <v>2048</v>
      </c>
      <c r="F105" s="42">
        <v>51</v>
      </c>
      <c r="G105" s="42">
        <v>2.5499999999999998E-2</v>
      </c>
      <c r="H105" s="42">
        <v>1.1143500000000001E-2</v>
      </c>
      <c r="I105">
        <f t="shared" si="21"/>
        <v>5.0000000000000001E-4</v>
      </c>
      <c r="J105">
        <f t="shared" si="22"/>
        <v>2.1850000000000003E-4</v>
      </c>
      <c r="K105" s="168">
        <f t="shared" si="29"/>
        <v>5.7144544863810232E-4</v>
      </c>
      <c r="L105" s="168">
        <f t="shared" si="30"/>
        <v>5.0000000000000001E-4</v>
      </c>
      <c r="M105" s="169">
        <f>VLOOKUP(LEFT(A105,8),'Point GF'!$C$2:$R$277,7,FALSE)</f>
        <v>1.1428908972762046</v>
      </c>
      <c r="N105" s="169">
        <v>1</v>
      </c>
      <c r="O105" s="177">
        <f t="shared" si="31"/>
        <v>2.4972166105485073E-4</v>
      </c>
      <c r="P105" s="177">
        <f t="shared" si="32"/>
        <v>2.1850000000000003E-4</v>
      </c>
      <c r="Q105" s="169">
        <v>1.1428908972762046</v>
      </c>
      <c r="R105" s="169">
        <v>1</v>
      </c>
    </row>
    <row r="106" spans="1:18" outlineLevel="1" collapsed="1" x14ac:dyDescent="0.3">
      <c r="A106" s="44" t="s">
        <v>1184</v>
      </c>
      <c r="B106" s="41" t="str">
        <f>B105</f>
        <v xml:space="preserve">CPV St. Charles Energy Center </v>
      </c>
      <c r="C106" s="41"/>
      <c r="D106" s="41"/>
      <c r="E106" s="41"/>
      <c r="F106" s="42"/>
      <c r="G106" s="42">
        <f t="shared" ref="G106:L106" si="33">SUBTOTAL(9,G100:G105)</f>
        <v>60.288975000000008</v>
      </c>
      <c r="H106" s="42">
        <f t="shared" si="33"/>
        <v>0.15956480000000001</v>
      </c>
      <c r="I106">
        <f t="shared" si="33"/>
        <v>0.200465</v>
      </c>
      <c r="J106">
        <f t="shared" si="33"/>
        <v>4.0691E-3</v>
      </c>
      <c r="K106" s="168">
        <f t="shared" si="33"/>
        <v>0.22910962372247437</v>
      </c>
      <c r="L106" s="168">
        <f t="shared" si="33"/>
        <v>0.200465</v>
      </c>
      <c r="M106" s="169">
        <f>VLOOKUP(LEFT(A106,8),'Point GF'!$C$2:$R$277,7,FALSE)</f>
        <v>1.1428908972762046</v>
      </c>
      <c r="N106" s="169">
        <v>1</v>
      </c>
      <c r="O106" s="177">
        <f>SUBTOTAL(9,O100:O105)</f>
        <v>4.6505373501066049E-3</v>
      </c>
      <c r="P106" s="177">
        <f>SUBTOTAL(9,P100:P105)</f>
        <v>4.0691E-3</v>
      </c>
      <c r="Q106" s="170">
        <v>1.1428908972762046</v>
      </c>
      <c r="R106" s="170">
        <v>1</v>
      </c>
    </row>
    <row r="107" spans="1:18" hidden="1" outlineLevel="2" x14ac:dyDescent="0.3">
      <c r="A107" s="41" t="s">
        <v>514</v>
      </c>
      <c r="B107" s="41" t="s">
        <v>515</v>
      </c>
      <c r="C107" s="41" t="s">
        <v>401</v>
      </c>
      <c r="D107" s="41" t="s">
        <v>516</v>
      </c>
      <c r="E107" s="41" t="s">
        <v>2074</v>
      </c>
      <c r="F107" s="42">
        <v>221</v>
      </c>
      <c r="G107" s="42">
        <v>3.8614026099999998</v>
      </c>
      <c r="H107" s="42">
        <v>4.7524960470000002</v>
      </c>
      <c r="I107">
        <f t="shared" si="21"/>
        <v>1.7472410000000001E-2</v>
      </c>
      <c r="J107">
        <f t="shared" si="22"/>
        <v>2.1504506999999999E-2</v>
      </c>
      <c r="K107" s="168">
        <f>I107*M107</f>
        <v>1.7472410000000001E-2</v>
      </c>
      <c r="L107" s="168">
        <f>I107*N107</f>
        <v>1.7472410000000001E-2</v>
      </c>
      <c r="M107" s="169">
        <f>VLOOKUP(LEFT(A107,8),'Point GF'!$C$2:$R$277,7,FALSE)</f>
        <v>1</v>
      </c>
      <c r="N107" s="169">
        <f>VLOOKUP(LEFT(A107,8),'Point GF'!$C$2:$R$277,7,FALSE)</f>
        <v>1</v>
      </c>
      <c r="O107" s="177">
        <f>J107*Q107</f>
        <v>2.1504506999999999E-2</v>
      </c>
      <c r="P107" s="177">
        <f>J107*R107</f>
        <v>2.1504506999999999E-2</v>
      </c>
      <c r="Q107" s="169">
        <f>VLOOKUP(LEFT(A107,8),'Point GF'!$C$2:$R$277,15,FALSE)</f>
        <v>1</v>
      </c>
      <c r="R107" s="169">
        <f>VLOOKUP(LEFT(A107,8),'Point GF'!$C$2:$R$277,16,FALSE)</f>
        <v>1</v>
      </c>
    </row>
    <row r="108" spans="1:18" outlineLevel="1" collapsed="1" x14ac:dyDescent="0.3">
      <c r="A108" s="44" t="s">
        <v>1185</v>
      </c>
      <c r="B108" s="41" t="str">
        <f>B107</f>
        <v>Pleasants Construction, Inc.</v>
      </c>
      <c r="C108" s="41"/>
      <c r="D108" s="41"/>
      <c r="E108" s="41"/>
      <c r="F108" s="42"/>
      <c r="G108" s="42">
        <f t="shared" ref="G108:L108" si="34">SUBTOTAL(9,G107:G107)</f>
        <v>3.8614026099999998</v>
      </c>
      <c r="H108" s="42">
        <f t="shared" si="34"/>
        <v>4.7524960470000002</v>
      </c>
      <c r="I108">
        <f t="shared" si="34"/>
        <v>1.7472410000000001E-2</v>
      </c>
      <c r="J108">
        <f t="shared" si="34"/>
        <v>2.1504506999999999E-2</v>
      </c>
      <c r="K108" s="168">
        <f t="shared" si="34"/>
        <v>1.7472410000000001E-2</v>
      </c>
      <c r="L108" s="168">
        <f t="shared" si="34"/>
        <v>1.7472410000000001E-2</v>
      </c>
      <c r="M108" s="169">
        <f>VLOOKUP(LEFT(A108,8),'Point GF'!$C$2:$R$277,7,FALSE)</f>
        <v>1</v>
      </c>
      <c r="N108" s="169">
        <f>VLOOKUP(LEFT(A108,8),'Point GF'!$C$2:$R$277,7,FALSE)</f>
        <v>1</v>
      </c>
      <c r="O108" s="177">
        <f>SUBTOTAL(9,O107:O107)</f>
        <v>2.1504506999999999E-2</v>
      </c>
      <c r="P108" s="177">
        <f>SUBTOTAL(9,P107:P107)</f>
        <v>2.1504506999999999E-2</v>
      </c>
      <c r="Q108" s="169">
        <f>VLOOKUP(LEFT(A108,8),'Point GF'!$C$2:$R$277,15,FALSE)</f>
        <v>1</v>
      </c>
      <c r="R108" s="169">
        <f>VLOOKUP(LEFT(A108,8),'Point GF'!$C$2:$R$277,16,FALSE)</f>
        <v>1</v>
      </c>
    </row>
    <row r="109" spans="1:18" hidden="1" outlineLevel="2" x14ac:dyDescent="0.3">
      <c r="A109" s="41" t="s">
        <v>517</v>
      </c>
      <c r="B109" s="41" t="s">
        <v>518</v>
      </c>
      <c r="C109" s="41" t="s">
        <v>401</v>
      </c>
      <c r="D109" s="41" t="s">
        <v>519</v>
      </c>
      <c r="E109" s="41" t="s">
        <v>2059</v>
      </c>
      <c r="F109" s="42">
        <v>308</v>
      </c>
      <c r="G109" s="42">
        <v>7.6999999999999999E-2</v>
      </c>
      <c r="H109" s="42">
        <v>4.62E-3</v>
      </c>
      <c r="I109">
        <f t="shared" si="21"/>
        <v>2.5000000000000001E-4</v>
      </c>
      <c r="J109">
        <f t="shared" si="22"/>
        <v>1.5E-5</v>
      </c>
      <c r="K109" s="168">
        <f t="shared" ref="K109:K147" si="35">I109*M109</f>
        <v>2.5176808313634197E-4</v>
      </c>
      <c r="L109" s="168">
        <f t="shared" ref="L109:L147" si="36">I109*N109</f>
        <v>2.520403313612488E-4</v>
      </c>
      <c r="M109" s="169">
        <v>1.0070723325453679</v>
      </c>
      <c r="N109" s="169">
        <v>1.0081613254449953</v>
      </c>
      <c r="O109" s="177">
        <f t="shared" ref="O109:O147" si="37">J109*Q109</f>
        <v>1.5306656274878116E-5</v>
      </c>
      <c r="P109" s="177">
        <f t="shared" ref="P109:P147" si="38">J109*R109</f>
        <v>1.5375797728506185E-5</v>
      </c>
      <c r="Q109" s="169">
        <f>VLOOKUP(LEFT(A109,8),'Point GF'!$C$2:$R$277,15,FALSE)</f>
        <v>1.020443751658541</v>
      </c>
      <c r="R109" s="169">
        <f>VLOOKUP(LEFT(A109,8),'Point GF'!$C$2:$R$277,16,FALSE)</f>
        <v>1.0250531819004123</v>
      </c>
    </row>
    <row r="110" spans="1:18" hidden="1" outlineLevel="2" x14ac:dyDescent="0.3">
      <c r="A110" s="41" t="s">
        <v>517</v>
      </c>
      <c r="B110" s="41" t="s">
        <v>518</v>
      </c>
      <c r="C110" s="41" t="s">
        <v>401</v>
      </c>
      <c r="D110" s="41" t="s">
        <v>520</v>
      </c>
      <c r="E110" s="41" t="s">
        <v>2059</v>
      </c>
      <c r="F110" s="42">
        <v>364</v>
      </c>
      <c r="G110" s="42">
        <v>0.14560000000000001</v>
      </c>
      <c r="H110" s="42">
        <v>7.28E-3</v>
      </c>
      <c r="I110">
        <f t="shared" si="21"/>
        <v>4.0000000000000002E-4</v>
      </c>
      <c r="J110">
        <f t="shared" si="22"/>
        <v>2.0000000000000002E-5</v>
      </c>
      <c r="K110" s="168">
        <f t="shared" si="35"/>
        <v>4.0282893301814716E-4</v>
      </c>
      <c r="L110" s="168">
        <f t="shared" si="36"/>
        <v>4.0326453017799815E-4</v>
      </c>
      <c r="M110" s="169">
        <v>1.0070723325453679</v>
      </c>
      <c r="N110" s="169">
        <v>1.0081613254449953</v>
      </c>
      <c r="O110" s="177">
        <f t="shared" si="37"/>
        <v>2.0408875033170822E-5</v>
      </c>
      <c r="P110" s="177">
        <f t="shared" si="38"/>
        <v>2.0501063638008246E-5</v>
      </c>
      <c r="Q110" s="169">
        <f>VLOOKUP(LEFT(A110,8),'Point GF'!$C$2:$R$277,15,FALSE)</f>
        <v>1.020443751658541</v>
      </c>
      <c r="R110" s="169">
        <f>VLOOKUP(LEFT(A110,8),'Point GF'!$C$2:$R$277,16,FALSE)</f>
        <v>1.0250531819004123</v>
      </c>
    </row>
    <row r="111" spans="1:18" hidden="1" outlineLevel="2" x14ac:dyDescent="0.3">
      <c r="A111" s="41" t="s">
        <v>517</v>
      </c>
      <c r="B111" s="41" t="s">
        <v>518</v>
      </c>
      <c r="C111" s="41" t="s">
        <v>401</v>
      </c>
      <c r="D111" s="41" t="s">
        <v>521</v>
      </c>
      <c r="E111" s="41" t="s">
        <v>2059</v>
      </c>
      <c r="F111" s="42">
        <v>308</v>
      </c>
      <c r="G111" s="42">
        <v>7.6999999999999999E-2</v>
      </c>
      <c r="H111" s="42">
        <v>4.62E-3</v>
      </c>
      <c r="I111">
        <f t="shared" si="21"/>
        <v>2.5000000000000001E-4</v>
      </c>
      <c r="J111">
        <f t="shared" si="22"/>
        <v>1.5E-5</v>
      </c>
      <c r="K111" s="168">
        <f t="shared" si="35"/>
        <v>2.5176808313634197E-4</v>
      </c>
      <c r="L111" s="168">
        <f t="shared" si="36"/>
        <v>2.520403313612488E-4</v>
      </c>
      <c r="M111" s="169">
        <v>1.0070723325453679</v>
      </c>
      <c r="N111" s="169">
        <v>1.0081613254449953</v>
      </c>
      <c r="O111" s="177">
        <f t="shared" si="37"/>
        <v>1.5306656274878116E-5</v>
      </c>
      <c r="P111" s="177">
        <f t="shared" si="38"/>
        <v>1.5375797728506185E-5</v>
      </c>
      <c r="Q111" s="169">
        <f>VLOOKUP(LEFT(A111,8),'Point GF'!$C$2:$R$277,15,FALSE)</f>
        <v>1.020443751658541</v>
      </c>
      <c r="R111" s="169">
        <f>VLOOKUP(LEFT(A111,8),'Point GF'!$C$2:$R$277,16,FALSE)</f>
        <v>1.0250531819004123</v>
      </c>
    </row>
    <row r="112" spans="1:18" hidden="1" outlineLevel="2" x14ac:dyDescent="0.3">
      <c r="A112" s="41" t="s">
        <v>517</v>
      </c>
      <c r="B112" s="41" t="s">
        <v>518</v>
      </c>
      <c r="C112" s="41" t="s">
        <v>401</v>
      </c>
      <c r="D112" s="41" t="s">
        <v>522</v>
      </c>
      <c r="E112" s="41" t="s">
        <v>2059</v>
      </c>
      <c r="F112" s="42">
        <v>364</v>
      </c>
      <c r="G112" s="42">
        <v>4.3679999999999997E-2</v>
      </c>
      <c r="H112" s="42">
        <v>1.456E-2</v>
      </c>
      <c r="I112">
        <f t="shared" si="21"/>
        <v>1.1999999999999999E-4</v>
      </c>
      <c r="J112">
        <f t="shared" si="22"/>
        <v>4.0000000000000003E-5</v>
      </c>
      <c r="K112" s="168">
        <f t="shared" si="35"/>
        <v>1.2084867990544414E-4</v>
      </c>
      <c r="L112" s="168">
        <f t="shared" si="36"/>
        <v>1.2097935905339942E-4</v>
      </c>
      <c r="M112" s="169">
        <v>1.0070723325453679</v>
      </c>
      <c r="N112" s="169">
        <v>1.0081613254449953</v>
      </c>
      <c r="O112" s="177">
        <f t="shared" si="37"/>
        <v>4.0817750066341644E-5</v>
      </c>
      <c r="P112" s="177">
        <f t="shared" si="38"/>
        <v>4.1002127276016493E-5</v>
      </c>
      <c r="Q112" s="169">
        <f>VLOOKUP(LEFT(A112,8),'Point GF'!$C$2:$R$277,15,FALSE)</f>
        <v>1.020443751658541</v>
      </c>
      <c r="R112" s="169">
        <f>VLOOKUP(LEFT(A112,8),'Point GF'!$C$2:$R$277,16,FALSE)</f>
        <v>1.0250531819004123</v>
      </c>
    </row>
    <row r="113" spans="1:18" hidden="1" outlineLevel="2" x14ac:dyDescent="0.3">
      <c r="A113" s="41" t="s">
        <v>517</v>
      </c>
      <c r="B113" s="41" t="s">
        <v>518</v>
      </c>
      <c r="C113" s="41" t="s">
        <v>401</v>
      </c>
      <c r="D113" s="41" t="s">
        <v>523</v>
      </c>
      <c r="E113" s="41" t="s">
        <v>2059</v>
      </c>
      <c r="F113" s="42">
        <v>364</v>
      </c>
      <c r="G113" s="42">
        <v>0.14560000000000001</v>
      </c>
      <c r="H113" s="42">
        <v>7.28E-3</v>
      </c>
      <c r="I113">
        <f t="shared" si="21"/>
        <v>4.0000000000000002E-4</v>
      </c>
      <c r="J113">
        <f t="shared" si="22"/>
        <v>2.0000000000000002E-5</v>
      </c>
      <c r="K113" s="168">
        <f t="shared" si="35"/>
        <v>4.0282893301814716E-4</v>
      </c>
      <c r="L113" s="168">
        <f t="shared" si="36"/>
        <v>4.0326453017799815E-4</v>
      </c>
      <c r="M113" s="169">
        <v>1.0070723325453679</v>
      </c>
      <c r="N113" s="169">
        <v>1.0081613254449953</v>
      </c>
      <c r="O113" s="177">
        <f t="shared" si="37"/>
        <v>2.0408875033170822E-5</v>
      </c>
      <c r="P113" s="177">
        <f t="shared" si="38"/>
        <v>2.0501063638008246E-5</v>
      </c>
      <c r="Q113" s="169">
        <f>VLOOKUP(LEFT(A113,8),'Point GF'!$C$2:$R$277,15,FALSE)</f>
        <v>1.020443751658541</v>
      </c>
      <c r="R113" s="169">
        <f>VLOOKUP(LEFT(A113,8),'Point GF'!$C$2:$R$277,16,FALSE)</f>
        <v>1.0250531819004123</v>
      </c>
    </row>
    <row r="114" spans="1:18" hidden="1" outlineLevel="2" x14ac:dyDescent="0.3">
      <c r="A114" s="41" t="s">
        <v>517</v>
      </c>
      <c r="B114" s="41" t="s">
        <v>518</v>
      </c>
      <c r="C114" s="41" t="s">
        <v>401</v>
      </c>
      <c r="D114" s="41" t="s">
        <v>524</v>
      </c>
      <c r="E114" s="41" t="s">
        <v>2059</v>
      </c>
      <c r="F114" s="42">
        <v>364</v>
      </c>
      <c r="G114" s="42">
        <v>0.1638</v>
      </c>
      <c r="H114" s="42">
        <v>9.1000000000000004E-3</v>
      </c>
      <c r="I114">
        <f t="shared" si="21"/>
        <v>4.4999999999999999E-4</v>
      </c>
      <c r="J114">
        <f t="shared" si="22"/>
        <v>2.5000000000000001E-5</v>
      </c>
      <c r="K114" s="168">
        <f t="shared" si="35"/>
        <v>4.5318254964541555E-4</v>
      </c>
      <c r="L114" s="168">
        <f t="shared" si="36"/>
        <v>4.5367259645024788E-4</v>
      </c>
      <c r="M114" s="169">
        <v>1.0070723325453679</v>
      </c>
      <c r="N114" s="169">
        <v>1.0081613254449953</v>
      </c>
      <c r="O114" s="177">
        <f t="shared" si="37"/>
        <v>2.5511093791463525E-5</v>
      </c>
      <c r="P114" s="177">
        <f t="shared" si="38"/>
        <v>2.5626329547510308E-5</v>
      </c>
      <c r="Q114" s="169">
        <f>VLOOKUP(LEFT(A114,8),'Point GF'!$C$2:$R$277,15,FALSE)</f>
        <v>1.020443751658541</v>
      </c>
      <c r="R114" s="169">
        <f>VLOOKUP(LEFT(A114,8),'Point GF'!$C$2:$R$277,16,FALSE)</f>
        <v>1.0250531819004123</v>
      </c>
    </row>
    <row r="115" spans="1:18" hidden="1" outlineLevel="2" x14ac:dyDescent="0.3">
      <c r="A115" s="41" t="s">
        <v>517</v>
      </c>
      <c r="B115" s="41" t="s">
        <v>518</v>
      </c>
      <c r="C115" s="41" t="s">
        <v>401</v>
      </c>
      <c r="D115" s="41" t="s">
        <v>525</v>
      </c>
      <c r="E115" s="41" t="s">
        <v>2059</v>
      </c>
      <c r="F115" s="42">
        <v>364</v>
      </c>
      <c r="G115" s="42">
        <v>0.1638</v>
      </c>
      <c r="H115" s="42">
        <v>9.1000000000000004E-3</v>
      </c>
      <c r="I115">
        <f t="shared" si="21"/>
        <v>4.4999999999999999E-4</v>
      </c>
      <c r="J115">
        <f t="shared" si="22"/>
        <v>2.5000000000000001E-5</v>
      </c>
      <c r="K115" s="168">
        <f t="shared" si="35"/>
        <v>4.5318254964541555E-4</v>
      </c>
      <c r="L115" s="168">
        <f t="shared" si="36"/>
        <v>4.5367259645024788E-4</v>
      </c>
      <c r="M115" s="169">
        <v>1.0070723325453679</v>
      </c>
      <c r="N115" s="169">
        <v>1.0081613254449953</v>
      </c>
      <c r="O115" s="177">
        <f t="shared" si="37"/>
        <v>2.5511093791463525E-5</v>
      </c>
      <c r="P115" s="177">
        <f t="shared" si="38"/>
        <v>2.5626329547510308E-5</v>
      </c>
      <c r="Q115" s="169">
        <f>VLOOKUP(LEFT(A115,8),'Point GF'!$C$2:$R$277,15,FALSE)</f>
        <v>1.020443751658541</v>
      </c>
      <c r="R115" s="169">
        <f>VLOOKUP(LEFT(A115,8),'Point GF'!$C$2:$R$277,16,FALSE)</f>
        <v>1.0250531819004123</v>
      </c>
    </row>
    <row r="116" spans="1:18" hidden="1" outlineLevel="2" x14ac:dyDescent="0.3">
      <c r="A116" s="41" t="s">
        <v>517</v>
      </c>
      <c r="B116" s="41" t="s">
        <v>518</v>
      </c>
      <c r="C116" s="41" t="s">
        <v>401</v>
      </c>
      <c r="D116" s="41" t="s">
        <v>526</v>
      </c>
      <c r="E116" s="41" t="s">
        <v>2059</v>
      </c>
      <c r="F116" s="42">
        <v>308</v>
      </c>
      <c r="G116" s="42">
        <v>1.54E-2</v>
      </c>
      <c r="H116" s="42">
        <v>1.078E-3</v>
      </c>
      <c r="I116">
        <f t="shared" si="21"/>
        <v>5.0000000000000002E-5</v>
      </c>
      <c r="J116">
        <f t="shared" si="22"/>
        <v>3.4999999999999999E-6</v>
      </c>
      <c r="K116" s="168">
        <f t="shared" si="35"/>
        <v>5.0353616627268395E-5</v>
      </c>
      <c r="L116" s="168">
        <f t="shared" si="36"/>
        <v>5.0408066272249769E-5</v>
      </c>
      <c r="M116" s="169">
        <v>1.0070723325453679</v>
      </c>
      <c r="N116" s="169">
        <v>1.0081613254449953</v>
      </c>
      <c r="O116" s="177">
        <f t="shared" si="37"/>
        <v>3.5715531308048933E-6</v>
      </c>
      <c r="P116" s="177">
        <f t="shared" si="38"/>
        <v>3.587686136651443E-6</v>
      </c>
      <c r="Q116" s="169">
        <f>VLOOKUP(LEFT(A116,8),'Point GF'!$C$2:$R$277,15,FALSE)</f>
        <v>1.020443751658541</v>
      </c>
      <c r="R116" s="169">
        <f>VLOOKUP(LEFT(A116,8),'Point GF'!$C$2:$R$277,16,FALSE)</f>
        <v>1.0250531819004123</v>
      </c>
    </row>
    <row r="117" spans="1:18" hidden="1" outlineLevel="2" x14ac:dyDescent="0.3">
      <c r="A117" s="41" t="s">
        <v>517</v>
      </c>
      <c r="B117" s="41" t="s">
        <v>518</v>
      </c>
      <c r="C117" s="41" t="s">
        <v>401</v>
      </c>
      <c r="D117" s="41" t="s">
        <v>527</v>
      </c>
      <c r="E117" s="41" t="s">
        <v>2059</v>
      </c>
      <c r="F117" s="42">
        <v>364</v>
      </c>
      <c r="G117" s="42">
        <v>3.6400000000000002E-2</v>
      </c>
      <c r="H117" s="42">
        <v>1.82E-3</v>
      </c>
      <c r="I117">
        <f t="shared" si="21"/>
        <v>1E-4</v>
      </c>
      <c r="J117">
        <f t="shared" si="22"/>
        <v>5.0000000000000004E-6</v>
      </c>
      <c r="K117" s="168">
        <f t="shared" si="35"/>
        <v>1.0070723325453679E-4</v>
      </c>
      <c r="L117" s="168">
        <f t="shared" si="36"/>
        <v>1.0081613254449954E-4</v>
      </c>
      <c r="M117" s="169">
        <v>1.0070723325453679</v>
      </c>
      <c r="N117" s="169">
        <v>1.0081613254449953</v>
      </c>
      <c r="O117" s="177">
        <f t="shared" si="37"/>
        <v>5.1022187582927055E-6</v>
      </c>
      <c r="P117" s="177">
        <f t="shared" si="38"/>
        <v>5.1252659095020616E-6</v>
      </c>
      <c r="Q117" s="169">
        <f>VLOOKUP(LEFT(A117,8),'Point GF'!$C$2:$R$277,15,FALSE)</f>
        <v>1.020443751658541</v>
      </c>
      <c r="R117" s="169">
        <f>VLOOKUP(LEFT(A117,8),'Point GF'!$C$2:$R$277,16,FALSE)</f>
        <v>1.0250531819004123</v>
      </c>
    </row>
    <row r="118" spans="1:18" hidden="1" outlineLevel="2" x14ac:dyDescent="0.3">
      <c r="A118" s="41" t="s">
        <v>517</v>
      </c>
      <c r="B118" s="41" t="s">
        <v>518</v>
      </c>
      <c r="C118" s="41" t="s">
        <v>401</v>
      </c>
      <c r="D118" s="41" t="s">
        <v>528</v>
      </c>
      <c r="E118" s="41" t="s">
        <v>2059</v>
      </c>
      <c r="F118" s="42">
        <v>364</v>
      </c>
      <c r="G118" s="42">
        <v>0.44225999999999999</v>
      </c>
      <c r="H118" s="42">
        <v>1.8200000000000001E-2</v>
      </c>
      <c r="I118">
        <f t="shared" si="21"/>
        <v>1.2149999999999999E-3</v>
      </c>
      <c r="J118">
        <f t="shared" si="22"/>
        <v>5.0000000000000002E-5</v>
      </c>
      <c r="K118" s="168">
        <f t="shared" si="35"/>
        <v>1.223592884042622E-3</v>
      </c>
      <c r="L118" s="168">
        <f t="shared" si="36"/>
        <v>1.2249160104156691E-3</v>
      </c>
      <c r="M118" s="169">
        <v>1.0070723325453679</v>
      </c>
      <c r="N118" s="169">
        <v>1.0081613254449953</v>
      </c>
      <c r="O118" s="177">
        <f t="shared" si="37"/>
        <v>5.102218758292705E-5</v>
      </c>
      <c r="P118" s="177">
        <f t="shared" si="38"/>
        <v>5.1252659095020616E-5</v>
      </c>
      <c r="Q118" s="169">
        <f>VLOOKUP(LEFT(A118,8),'Point GF'!$C$2:$R$277,15,FALSE)</f>
        <v>1.020443751658541</v>
      </c>
      <c r="R118" s="169">
        <f>VLOOKUP(LEFT(A118,8),'Point GF'!$C$2:$R$277,16,FALSE)</f>
        <v>1.0250531819004123</v>
      </c>
    </row>
    <row r="119" spans="1:18" hidden="1" outlineLevel="2" x14ac:dyDescent="0.3">
      <c r="A119" s="41" t="s">
        <v>517</v>
      </c>
      <c r="B119" s="41" t="s">
        <v>518</v>
      </c>
      <c r="C119" s="41" t="s">
        <v>401</v>
      </c>
      <c r="D119" s="41" t="s">
        <v>529</v>
      </c>
      <c r="E119" s="41" t="s">
        <v>2059</v>
      </c>
      <c r="F119" s="42">
        <v>200</v>
      </c>
      <c r="G119" s="42">
        <v>0.08</v>
      </c>
      <c r="H119" s="42">
        <v>4.0000000000000001E-3</v>
      </c>
      <c r="I119">
        <f t="shared" si="21"/>
        <v>4.0000000000000002E-4</v>
      </c>
      <c r="J119">
        <f t="shared" si="22"/>
        <v>2.0000000000000002E-5</v>
      </c>
      <c r="K119" s="168">
        <f t="shared" si="35"/>
        <v>4.0282893301814716E-4</v>
      </c>
      <c r="L119" s="168">
        <f t="shared" si="36"/>
        <v>4.0326453017799815E-4</v>
      </c>
      <c r="M119" s="169">
        <v>1.0070723325453679</v>
      </c>
      <c r="N119" s="169">
        <v>1.0081613254449953</v>
      </c>
      <c r="O119" s="177">
        <f t="shared" si="37"/>
        <v>2.0408875033170822E-5</v>
      </c>
      <c r="P119" s="177">
        <f t="shared" si="38"/>
        <v>2.0501063638008246E-5</v>
      </c>
      <c r="Q119" s="169">
        <f>VLOOKUP(LEFT(A119,8),'Point GF'!$C$2:$R$277,15,FALSE)</f>
        <v>1.020443751658541</v>
      </c>
      <c r="R119" s="169">
        <f>VLOOKUP(LEFT(A119,8),'Point GF'!$C$2:$R$277,16,FALSE)</f>
        <v>1.0250531819004123</v>
      </c>
    </row>
    <row r="120" spans="1:18" hidden="1" outlineLevel="2" x14ac:dyDescent="0.3">
      <c r="A120" s="41" t="s">
        <v>517</v>
      </c>
      <c r="B120" s="41" t="s">
        <v>518</v>
      </c>
      <c r="C120" s="41" t="s">
        <v>401</v>
      </c>
      <c r="D120" s="41" t="s">
        <v>530</v>
      </c>
      <c r="E120" s="41" t="s">
        <v>2059</v>
      </c>
      <c r="F120" s="42">
        <v>200</v>
      </c>
      <c r="G120" s="42">
        <v>0.03</v>
      </c>
      <c r="H120" s="42">
        <v>2E-3</v>
      </c>
      <c r="I120">
        <f t="shared" si="21"/>
        <v>1.4999999999999999E-4</v>
      </c>
      <c r="J120">
        <f t="shared" si="22"/>
        <v>1.0000000000000001E-5</v>
      </c>
      <c r="K120" s="168">
        <f t="shared" si="35"/>
        <v>1.5106084988180516E-4</v>
      </c>
      <c r="L120" s="168">
        <f t="shared" si="36"/>
        <v>1.5122419881674927E-4</v>
      </c>
      <c r="M120" s="169">
        <v>1.0070723325453679</v>
      </c>
      <c r="N120" s="169">
        <v>1.0081613254449953</v>
      </c>
      <c r="O120" s="177">
        <f t="shared" si="37"/>
        <v>1.0204437516585411E-5</v>
      </c>
      <c r="P120" s="177">
        <f t="shared" si="38"/>
        <v>1.0250531819004123E-5</v>
      </c>
      <c r="Q120" s="169">
        <f>VLOOKUP(LEFT(A120,8),'Point GF'!$C$2:$R$277,15,FALSE)</f>
        <v>1.020443751658541</v>
      </c>
      <c r="R120" s="169">
        <f>VLOOKUP(LEFT(A120,8),'Point GF'!$C$2:$R$277,16,FALSE)</f>
        <v>1.0250531819004123</v>
      </c>
    </row>
    <row r="121" spans="1:18" hidden="1" outlineLevel="2" x14ac:dyDescent="0.3">
      <c r="A121" s="41" t="s">
        <v>517</v>
      </c>
      <c r="B121" s="41" t="s">
        <v>518</v>
      </c>
      <c r="C121" s="41" t="s">
        <v>401</v>
      </c>
      <c r="D121" s="41" t="s">
        <v>531</v>
      </c>
      <c r="E121" s="41" t="s">
        <v>2059</v>
      </c>
      <c r="F121" s="42">
        <v>200</v>
      </c>
      <c r="G121" s="42">
        <v>0.03</v>
      </c>
      <c r="H121" s="42">
        <v>2E-3</v>
      </c>
      <c r="I121">
        <f t="shared" si="21"/>
        <v>1.4999999999999999E-4</v>
      </c>
      <c r="J121">
        <f t="shared" si="22"/>
        <v>1.0000000000000001E-5</v>
      </c>
      <c r="K121" s="168">
        <f t="shared" si="35"/>
        <v>1.5106084988180516E-4</v>
      </c>
      <c r="L121" s="168">
        <f t="shared" si="36"/>
        <v>1.5122419881674927E-4</v>
      </c>
      <c r="M121" s="169">
        <v>1.0070723325453679</v>
      </c>
      <c r="N121" s="169">
        <v>1.0081613254449953</v>
      </c>
      <c r="O121" s="177">
        <f t="shared" si="37"/>
        <v>1.0204437516585411E-5</v>
      </c>
      <c r="P121" s="177">
        <f t="shared" si="38"/>
        <v>1.0250531819004123E-5</v>
      </c>
      <c r="Q121" s="169">
        <f>VLOOKUP(LEFT(A121,8),'Point GF'!$C$2:$R$277,15,FALSE)</f>
        <v>1.020443751658541</v>
      </c>
      <c r="R121" s="169">
        <f>VLOOKUP(LEFT(A121,8),'Point GF'!$C$2:$R$277,16,FALSE)</f>
        <v>1.0250531819004123</v>
      </c>
    </row>
    <row r="122" spans="1:18" hidden="1" outlineLevel="2" x14ac:dyDescent="0.3">
      <c r="A122" s="41" t="s">
        <v>517</v>
      </c>
      <c r="B122" s="41" t="s">
        <v>518</v>
      </c>
      <c r="C122" s="41" t="s">
        <v>401</v>
      </c>
      <c r="D122" s="41" t="s">
        <v>532</v>
      </c>
      <c r="E122" s="41" t="s">
        <v>2059</v>
      </c>
      <c r="F122" s="42">
        <v>200</v>
      </c>
      <c r="G122" s="42">
        <v>0.37</v>
      </c>
      <c r="H122" s="42">
        <v>0.02</v>
      </c>
      <c r="I122">
        <f t="shared" si="21"/>
        <v>1.8500000000000001E-3</v>
      </c>
      <c r="J122">
        <f t="shared" si="22"/>
        <v>1E-4</v>
      </c>
      <c r="K122" s="168">
        <f t="shared" si="35"/>
        <v>1.8630838152089307E-3</v>
      </c>
      <c r="L122" s="168">
        <f t="shared" si="36"/>
        <v>1.8650984520732414E-3</v>
      </c>
      <c r="M122" s="169">
        <v>1.0070723325453679</v>
      </c>
      <c r="N122" s="169">
        <v>1.0081613254449953</v>
      </c>
      <c r="O122" s="177">
        <f t="shared" si="37"/>
        <v>1.020443751658541E-4</v>
      </c>
      <c r="P122" s="177">
        <f t="shared" si="38"/>
        <v>1.0250531819004123E-4</v>
      </c>
      <c r="Q122" s="169">
        <f>VLOOKUP(LEFT(A122,8),'Point GF'!$C$2:$R$277,15,FALSE)</f>
        <v>1.020443751658541</v>
      </c>
      <c r="R122" s="169">
        <f>VLOOKUP(LEFT(A122,8),'Point GF'!$C$2:$R$277,16,FALSE)</f>
        <v>1.0250531819004123</v>
      </c>
    </row>
    <row r="123" spans="1:18" hidden="1" outlineLevel="2" x14ac:dyDescent="0.3">
      <c r="A123" s="41" t="s">
        <v>517</v>
      </c>
      <c r="B123" s="41" t="s">
        <v>518</v>
      </c>
      <c r="C123" s="41" t="s">
        <v>401</v>
      </c>
      <c r="D123" s="41" t="s">
        <v>533</v>
      </c>
      <c r="E123" s="41" t="s">
        <v>2059</v>
      </c>
      <c r="F123" s="42">
        <v>200</v>
      </c>
      <c r="G123" s="42">
        <v>0.37</v>
      </c>
      <c r="H123" s="42">
        <v>0.02</v>
      </c>
      <c r="I123">
        <f t="shared" si="21"/>
        <v>1.8500000000000001E-3</v>
      </c>
      <c r="J123">
        <f t="shared" si="22"/>
        <v>1E-4</v>
      </c>
      <c r="K123" s="168">
        <f t="shared" si="35"/>
        <v>1.8630838152089307E-3</v>
      </c>
      <c r="L123" s="168">
        <f t="shared" si="36"/>
        <v>1.8650984520732414E-3</v>
      </c>
      <c r="M123" s="169">
        <v>1.0070723325453679</v>
      </c>
      <c r="N123" s="169">
        <v>1.0081613254449953</v>
      </c>
      <c r="O123" s="177">
        <f t="shared" si="37"/>
        <v>1.020443751658541E-4</v>
      </c>
      <c r="P123" s="177">
        <f t="shared" si="38"/>
        <v>1.0250531819004123E-4</v>
      </c>
      <c r="Q123" s="169">
        <f>VLOOKUP(LEFT(A123,8),'Point GF'!$C$2:$R$277,15,FALSE)</f>
        <v>1.020443751658541</v>
      </c>
      <c r="R123" s="169">
        <f>VLOOKUP(LEFT(A123,8),'Point GF'!$C$2:$R$277,16,FALSE)</f>
        <v>1.0250531819004123</v>
      </c>
    </row>
    <row r="124" spans="1:18" hidden="1" outlineLevel="2" x14ac:dyDescent="0.3">
      <c r="A124" s="41" t="s">
        <v>517</v>
      </c>
      <c r="B124" s="41" t="s">
        <v>518</v>
      </c>
      <c r="C124" s="41" t="s">
        <v>401</v>
      </c>
      <c r="D124" s="41" t="s">
        <v>534</v>
      </c>
      <c r="E124" s="41" t="s">
        <v>2059</v>
      </c>
      <c r="F124" s="42">
        <v>364</v>
      </c>
      <c r="G124" s="42">
        <v>0.14560000000000001</v>
      </c>
      <c r="H124" s="42">
        <v>9.1000000000000004E-3</v>
      </c>
      <c r="I124">
        <f t="shared" si="21"/>
        <v>4.0000000000000002E-4</v>
      </c>
      <c r="J124">
        <f t="shared" si="22"/>
        <v>2.5000000000000001E-5</v>
      </c>
      <c r="K124" s="168">
        <f t="shared" si="35"/>
        <v>4.0282893301814716E-4</v>
      </c>
      <c r="L124" s="168">
        <f t="shared" si="36"/>
        <v>4.0326453017799815E-4</v>
      </c>
      <c r="M124" s="169">
        <v>1.0070723325453679</v>
      </c>
      <c r="N124" s="169">
        <v>1.0081613254449953</v>
      </c>
      <c r="O124" s="177">
        <f t="shared" si="37"/>
        <v>2.5511093791463525E-5</v>
      </c>
      <c r="P124" s="177">
        <f t="shared" si="38"/>
        <v>2.5626329547510308E-5</v>
      </c>
      <c r="Q124" s="169">
        <f>VLOOKUP(LEFT(A124,8),'Point GF'!$C$2:$R$277,15,FALSE)</f>
        <v>1.020443751658541</v>
      </c>
      <c r="R124" s="169">
        <f>VLOOKUP(LEFT(A124,8),'Point GF'!$C$2:$R$277,16,FALSE)</f>
        <v>1.0250531819004123</v>
      </c>
    </row>
    <row r="125" spans="1:18" hidden="1" outlineLevel="2" x14ac:dyDescent="0.3">
      <c r="A125" s="41" t="s">
        <v>517</v>
      </c>
      <c r="B125" s="41" t="s">
        <v>518</v>
      </c>
      <c r="C125" s="41" t="s">
        <v>401</v>
      </c>
      <c r="D125" s="41" t="s">
        <v>535</v>
      </c>
      <c r="E125" s="41" t="s">
        <v>2059</v>
      </c>
      <c r="F125" s="42">
        <v>364</v>
      </c>
      <c r="G125" s="42">
        <v>0.14560000000000001</v>
      </c>
      <c r="H125" s="42">
        <v>9.1000000000000004E-3</v>
      </c>
      <c r="I125">
        <f t="shared" si="21"/>
        <v>4.0000000000000002E-4</v>
      </c>
      <c r="J125">
        <f t="shared" si="22"/>
        <v>2.5000000000000001E-5</v>
      </c>
      <c r="K125" s="168">
        <f t="shared" si="35"/>
        <v>4.0282893301814716E-4</v>
      </c>
      <c r="L125" s="168">
        <f t="shared" si="36"/>
        <v>4.0326453017799815E-4</v>
      </c>
      <c r="M125" s="169">
        <v>1.0070723325453679</v>
      </c>
      <c r="N125" s="169">
        <v>1.0081613254449953</v>
      </c>
      <c r="O125" s="177">
        <f t="shared" si="37"/>
        <v>2.5511093791463525E-5</v>
      </c>
      <c r="P125" s="177">
        <f t="shared" si="38"/>
        <v>2.5626329547510308E-5</v>
      </c>
      <c r="Q125" s="169">
        <f>VLOOKUP(LEFT(A125,8),'Point GF'!$C$2:$R$277,15,FALSE)</f>
        <v>1.020443751658541</v>
      </c>
      <c r="R125" s="169">
        <f>VLOOKUP(LEFT(A125,8),'Point GF'!$C$2:$R$277,16,FALSE)</f>
        <v>1.0250531819004123</v>
      </c>
    </row>
    <row r="126" spans="1:18" hidden="1" outlineLevel="2" x14ac:dyDescent="0.3">
      <c r="A126" s="41" t="s">
        <v>517</v>
      </c>
      <c r="B126" s="41" t="s">
        <v>518</v>
      </c>
      <c r="C126" s="41" t="s">
        <v>401</v>
      </c>
      <c r="D126" s="41" t="s">
        <v>536</v>
      </c>
      <c r="E126" s="41" t="s">
        <v>2059</v>
      </c>
      <c r="F126" s="42">
        <v>364</v>
      </c>
      <c r="G126" s="42">
        <v>0.14560000000000001</v>
      </c>
      <c r="H126" s="42">
        <v>9.1000000000000004E-3</v>
      </c>
      <c r="I126">
        <f t="shared" si="21"/>
        <v>4.0000000000000002E-4</v>
      </c>
      <c r="J126">
        <f t="shared" si="22"/>
        <v>2.5000000000000001E-5</v>
      </c>
      <c r="K126" s="168">
        <f t="shared" si="35"/>
        <v>4.0282893301814716E-4</v>
      </c>
      <c r="L126" s="168">
        <f t="shared" si="36"/>
        <v>4.0326453017799815E-4</v>
      </c>
      <c r="M126" s="169">
        <v>1.0070723325453679</v>
      </c>
      <c r="N126" s="169">
        <v>1.0081613254449953</v>
      </c>
      <c r="O126" s="177">
        <f t="shared" si="37"/>
        <v>2.5511093791463525E-5</v>
      </c>
      <c r="P126" s="177">
        <f t="shared" si="38"/>
        <v>2.5626329547510308E-5</v>
      </c>
      <c r="Q126" s="169">
        <f>VLOOKUP(LEFT(A126,8),'Point GF'!$C$2:$R$277,15,FALSE)</f>
        <v>1.020443751658541</v>
      </c>
      <c r="R126" s="169">
        <f>VLOOKUP(LEFT(A126,8),'Point GF'!$C$2:$R$277,16,FALSE)</f>
        <v>1.0250531819004123</v>
      </c>
    </row>
    <row r="127" spans="1:18" hidden="1" outlineLevel="2" x14ac:dyDescent="0.3">
      <c r="A127" s="41" t="s">
        <v>517</v>
      </c>
      <c r="B127" s="41" t="s">
        <v>518</v>
      </c>
      <c r="C127" s="41" t="s">
        <v>401</v>
      </c>
      <c r="D127" s="41" t="s">
        <v>537</v>
      </c>
      <c r="E127" s="41" t="s">
        <v>2059</v>
      </c>
      <c r="F127" s="42">
        <v>364</v>
      </c>
      <c r="G127" s="42">
        <v>0.21840000000000001</v>
      </c>
      <c r="H127" s="42">
        <v>1.0919999999999999E-2</v>
      </c>
      <c r="I127">
        <f t="shared" si="21"/>
        <v>6.0000000000000006E-4</v>
      </c>
      <c r="J127">
        <f t="shared" si="22"/>
        <v>2.9999999999999997E-5</v>
      </c>
      <c r="K127" s="168">
        <f t="shared" si="35"/>
        <v>6.0424339952722074E-4</v>
      </c>
      <c r="L127" s="168">
        <f t="shared" si="36"/>
        <v>6.0489679526699717E-4</v>
      </c>
      <c r="M127" s="169">
        <v>1.0070723325453679</v>
      </c>
      <c r="N127" s="169">
        <v>1.0081613254449953</v>
      </c>
      <c r="O127" s="177">
        <f t="shared" si="37"/>
        <v>3.0613312549756224E-5</v>
      </c>
      <c r="P127" s="177">
        <f t="shared" si="38"/>
        <v>3.0751595457012363E-5</v>
      </c>
      <c r="Q127" s="169">
        <f>VLOOKUP(LEFT(A127,8),'Point GF'!$C$2:$R$277,15,FALSE)</f>
        <v>1.020443751658541</v>
      </c>
      <c r="R127" s="169">
        <f>VLOOKUP(LEFT(A127,8),'Point GF'!$C$2:$R$277,16,FALSE)</f>
        <v>1.0250531819004123</v>
      </c>
    </row>
    <row r="128" spans="1:18" hidden="1" outlineLevel="2" x14ac:dyDescent="0.3">
      <c r="A128" s="41" t="s">
        <v>517</v>
      </c>
      <c r="B128" s="41" t="s">
        <v>518</v>
      </c>
      <c r="C128" s="41" t="s">
        <v>401</v>
      </c>
      <c r="D128" s="41" t="s">
        <v>538</v>
      </c>
      <c r="E128" s="41" t="s">
        <v>2059</v>
      </c>
      <c r="F128" s="42">
        <v>364</v>
      </c>
      <c r="G128" s="42">
        <v>0.14560000000000001</v>
      </c>
      <c r="H128" s="42">
        <v>7.28E-3</v>
      </c>
      <c r="I128">
        <f t="shared" si="21"/>
        <v>4.0000000000000002E-4</v>
      </c>
      <c r="J128">
        <f t="shared" si="22"/>
        <v>2.0000000000000002E-5</v>
      </c>
      <c r="K128" s="168">
        <f t="shared" si="35"/>
        <v>4.0282893301814716E-4</v>
      </c>
      <c r="L128" s="168">
        <f t="shared" si="36"/>
        <v>4.0326453017799815E-4</v>
      </c>
      <c r="M128" s="169">
        <v>1.0070723325453679</v>
      </c>
      <c r="N128" s="169">
        <v>1.0081613254449953</v>
      </c>
      <c r="O128" s="177">
        <f t="shared" si="37"/>
        <v>2.0408875033170822E-5</v>
      </c>
      <c r="P128" s="177">
        <f t="shared" si="38"/>
        <v>2.0501063638008246E-5</v>
      </c>
      <c r="Q128" s="169">
        <f>VLOOKUP(LEFT(A128,8),'Point GF'!$C$2:$R$277,15,FALSE)</f>
        <v>1.020443751658541</v>
      </c>
      <c r="R128" s="169">
        <f>VLOOKUP(LEFT(A128,8),'Point GF'!$C$2:$R$277,16,FALSE)</f>
        <v>1.0250531819004123</v>
      </c>
    </row>
    <row r="129" spans="1:18" hidden="1" outlineLevel="2" x14ac:dyDescent="0.3">
      <c r="A129" s="41" t="s">
        <v>517</v>
      </c>
      <c r="B129" s="41" t="s">
        <v>518</v>
      </c>
      <c r="C129" s="41" t="s">
        <v>401</v>
      </c>
      <c r="D129" s="41" t="s">
        <v>539</v>
      </c>
      <c r="E129" s="41" t="s">
        <v>2059</v>
      </c>
      <c r="F129" s="42">
        <v>200</v>
      </c>
      <c r="G129" s="42">
        <v>7.6999999999999999E-2</v>
      </c>
      <c r="H129" s="42">
        <v>4.0000000000000001E-3</v>
      </c>
      <c r="I129">
        <f t="shared" si="21"/>
        <v>3.8499999999999998E-4</v>
      </c>
      <c r="J129">
        <f t="shared" si="22"/>
        <v>2.0000000000000002E-5</v>
      </c>
      <c r="K129" s="168">
        <f t="shared" si="35"/>
        <v>3.8772284802996663E-4</v>
      </c>
      <c r="L129" s="168">
        <f t="shared" si="36"/>
        <v>3.8814211029632314E-4</v>
      </c>
      <c r="M129" s="169">
        <v>1.0070723325453679</v>
      </c>
      <c r="N129" s="169">
        <v>1.0081613254449953</v>
      </c>
      <c r="O129" s="177">
        <f t="shared" si="37"/>
        <v>2.0408875033170822E-5</v>
      </c>
      <c r="P129" s="177">
        <f t="shared" si="38"/>
        <v>2.0501063638008246E-5</v>
      </c>
      <c r="Q129" s="169">
        <f>VLOOKUP(LEFT(A129,8),'Point GF'!$C$2:$R$277,15,FALSE)</f>
        <v>1.020443751658541</v>
      </c>
      <c r="R129" s="169">
        <f>VLOOKUP(LEFT(A129,8),'Point GF'!$C$2:$R$277,16,FALSE)</f>
        <v>1.0250531819004123</v>
      </c>
    </row>
    <row r="130" spans="1:18" hidden="1" outlineLevel="2" x14ac:dyDescent="0.3">
      <c r="A130" s="41" t="s">
        <v>517</v>
      </c>
      <c r="B130" s="41" t="s">
        <v>518</v>
      </c>
      <c r="C130" s="41" t="s">
        <v>401</v>
      </c>
      <c r="D130" s="41" t="s">
        <v>540</v>
      </c>
      <c r="E130" s="41" t="s">
        <v>2059</v>
      </c>
      <c r="F130" s="42">
        <v>200</v>
      </c>
      <c r="G130" s="42">
        <v>0.11</v>
      </c>
      <c r="H130" s="42">
        <v>6.0000000000000001E-3</v>
      </c>
      <c r="I130">
        <f t="shared" si="21"/>
        <v>5.5000000000000003E-4</v>
      </c>
      <c r="J130">
        <f t="shared" si="22"/>
        <v>3.0000000000000001E-5</v>
      </c>
      <c r="K130" s="168">
        <f t="shared" si="35"/>
        <v>5.5388978289995234E-4</v>
      </c>
      <c r="L130" s="168">
        <f t="shared" si="36"/>
        <v>5.5448872899474739E-4</v>
      </c>
      <c r="M130" s="169">
        <v>1.0070723325453679</v>
      </c>
      <c r="N130" s="169">
        <v>1.0081613254449953</v>
      </c>
      <c r="O130" s="177">
        <f t="shared" si="37"/>
        <v>3.0613312549756231E-5</v>
      </c>
      <c r="P130" s="177">
        <f t="shared" si="38"/>
        <v>3.075159545701237E-5</v>
      </c>
      <c r="Q130" s="169">
        <f>VLOOKUP(LEFT(A130,8),'Point GF'!$C$2:$R$277,15,FALSE)</f>
        <v>1.020443751658541</v>
      </c>
      <c r="R130" s="169">
        <f>VLOOKUP(LEFT(A130,8),'Point GF'!$C$2:$R$277,16,FALSE)</f>
        <v>1.0250531819004123</v>
      </c>
    </row>
    <row r="131" spans="1:18" hidden="1" outlineLevel="2" x14ac:dyDescent="0.3">
      <c r="A131" s="41" t="s">
        <v>517</v>
      </c>
      <c r="B131" s="41" t="s">
        <v>518</v>
      </c>
      <c r="C131" s="41" t="s">
        <v>401</v>
      </c>
      <c r="D131" s="41" t="s">
        <v>541</v>
      </c>
      <c r="E131" s="41" t="s">
        <v>2059</v>
      </c>
      <c r="F131" s="42">
        <v>200</v>
      </c>
      <c r="G131" s="42">
        <v>0.11</v>
      </c>
      <c r="H131" s="42">
        <v>6.0000000000000001E-3</v>
      </c>
      <c r="I131">
        <f t="shared" si="21"/>
        <v>5.5000000000000003E-4</v>
      </c>
      <c r="J131">
        <f t="shared" si="22"/>
        <v>3.0000000000000001E-5</v>
      </c>
      <c r="K131" s="168">
        <f t="shared" si="35"/>
        <v>5.5388978289995234E-4</v>
      </c>
      <c r="L131" s="168">
        <f t="shared" si="36"/>
        <v>5.5448872899474739E-4</v>
      </c>
      <c r="M131" s="169">
        <v>1.0070723325453679</v>
      </c>
      <c r="N131" s="169">
        <v>1.0081613254449953</v>
      </c>
      <c r="O131" s="177">
        <f t="shared" si="37"/>
        <v>3.0613312549756231E-5</v>
      </c>
      <c r="P131" s="177">
        <f t="shared" si="38"/>
        <v>3.075159545701237E-5</v>
      </c>
      <c r="Q131" s="169">
        <f>VLOOKUP(LEFT(A131,8),'Point GF'!$C$2:$R$277,15,FALSE)</f>
        <v>1.020443751658541</v>
      </c>
      <c r="R131" s="169">
        <f>VLOOKUP(LEFT(A131,8),'Point GF'!$C$2:$R$277,16,FALSE)</f>
        <v>1.0250531819004123</v>
      </c>
    </row>
    <row r="132" spans="1:18" hidden="1" outlineLevel="2" x14ac:dyDescent="0.3">
      <c r="A132" s="41" t="s">
        <v>517</v>
      </c>
      <c r="B132" s="41" t="s">
        <v>518</v>
      </c>
      <c r="C132" s="41" t="s">
        <v>401</v>
      </c>
      <c r="D132" s="41" t="s">
        <v>542</v>
      </c>
      <c r="E132" s="41" t="s">
        <v>2059</v>
      </c>
      <c r="F132" s="42">
        <v>364</v>
      </c>
      <c r="G132" s="42">
        <v>0.4914</v>
      </c>
      <c r="H132" s="42">
        <v>1.8200000000000001E-2</v>
      </c>
      <c r="I132">
        <f t="shared" si="21"/>
        <v>1.3500000000000001E-3</v>
      </c>
      <c r="J132">
        <f t="shared" si="22"/>
        <v>5.0000000000000002E-5</v>
      </c>
      <c r="K132" s="168">
        <f t="shared" si="35"/>
        <v>1.3595476489362468E-3</v>
      </c>
      <c r="L132" s="168">
        <f t="shared" si="36"/>
        <v>1.3610177893507436E-3</v>
      </c>
      <c r="M132" s="169">
        <v>1.0070723325453679</v>
      </c>
      <c r="N132" s="169">
        <v>1.0081613254449953</v>
      </c>
      <c r="O132" s="177">
        <f t="shared" si="37"/>
        <v>5.102218758292705E-5</v>
      </c>
      <c r="P132" s="177">
        <f t="shared" si="38"/>
        <v>5.1252659095020616E-5</v>
      </c>
      <c r="Q132" s="169">
        <f>VLOOKUP(LEFT(A132,8),'Point GF'!$C$2:$R$277,15,FALSE)</f>
        <v>1.020443751658541</v>
      </c>
      <c r="R132" s="169">
        <f>VLOOKUP(LEFT(A132,8),'Point GF'!$C$2:$R$277,16,FALSE)</f>
        <v>1.0250531819004123</v>
      </c>
    </row>
    <row r="133" spans="1:18" hidden="1" outlineLevel="2" x14ac:dyDescent="0.3">
      <c r="A133" s="41" t="s">
        <v>517</v>
      </c>
      <c r="B133" s="41" t="s">
        <v>518</v>
      </c>
      <c r="C133" s="41" t="s">
        <v>401</v>
      </c>
      <c r="D133" s="41" t="s">
        <v>543</v>
      </c>
      <c r="E133" s="41" t="s">
        <v>2059</v>
      </c>
      <c r="F133" s="42">
        <v>364</v>
      </c>
      <c r="G133" s="42">
        <v>0.4914</v>
      </c>
      <c r="H133" s="42">
        <v>1.8200000000000001E-2</v>
      </c>
      <c r="I133">
        <f t="shared" si="21"/>
        <v>1.3500000000000001E-3</v>
      </c>
      <c r="J133">
        <f t="shared" si="22"/>
        <v>5.0000000000000002E-5</v>
      </c>
      <c r="K133" s="168">
        <f t="shared" si="35"/>
        <v>1.3595476489362468E-3</v>
      </c>
      <c r="L133" s="168">
        <f t="shared" si="36"/>
        <v>1.3610177893507436E-3</v>
      </c>
      <c r="M133" s="169">
        <v>1.0070723325453679</v>
      </c>
      <c r="N133" s="169">
        <v>1.0081613254449953</v>
      </c>
      <c r="O133" s="177">
        <f t="shared" si="37"/>
        <v>5.102218758292705E-5</v>
      </c>
      <c r="P133" s="177">
        <f t="shared" si="38"/>
        <v>5.1252659095020616E-5</v>
      </c>
      <c r="Q133" s="169">
        <f>VLOOKUP(LEFT(A133,8),'Point GF'!$C$2:$R$277,15,FALSE)</f>
        <v>1.020443751658541</v>
      </c>
      <c r="R133" s="169">
        <f>VLOOKUP(LEFT(A133,8),'Point GF'!$C$2:$R$277,16,FALSE)</f>
        <v>1.0250531819004123</v>
      </c>
    </row>
    <row r="134" spans="1:18" hidden="1" outlineLevel="2" x14ac:dyDescent="0.3">
      <c r="A134" s="41" t="s">
        <v>517</v>
      </c>
      <c r="B134" s="41" t="s">
        <v>518</v>
      </c>
      <c r="C134" s="41" t="s">
        <v>401</v>
      </c>
      <c r="D134" s="41" t="s">
        <v>544</v>
      </c>
      <c r="E134" s="41" t="s">
        <v>2059</v>
      </c>
      <c r="F134" s="42">
        <v>200</v>
      </c>
      <c r="G134" s="42">
        <v>2.7799999999999998E-2</v>
      </c>
      <c r="H134" s="42">
        <v>1E-3</v>
      </c>
      <c r="I134">
        <f t="shared" si="21"/>
        <v>1.3899999999999999E-4</v>
      </c>
      <c r="J134">
        <f t="shared" si="22"/>
        <v>5.0000000000000004E-6</v>
      </c>
      <c r="K134" s="168">
        <f t="shared" si="35"/>
        <v>1.3998305422380613E-4</v>
      </c>
      <c r="L134" s="168">
        <f t="shared" si="36"/>
        <v>1.4013442423685434E-4</v>
      </c>
      <c r="M134" s="169">
        <v>1.0070723325453679</v>
      </c>
      <c r="N134" s="169">
        <v>1.0081613254449953</v>
      </c>
      <c r="O134" s="177">
        <f t="shared" si="37"/>
        <v>5.1022187582927055E-6</v>
      </c>
      <c r="P134" s="177">
        <f t="shared" si="38"/>
        <v>5.1252659095020616E-6</v>
      </c>
      <c r="Q134" s="169">
        <f>VLOOKUP(LEFT(A134,8),'Point GF'!$C$2:$R$277,15,FALSE)</f>
        <v>1.020443751658541</v>
      </c>
      <c r="R134" s="169">
        <f>VLOOKUP(LEFT(A134,8),'Point GF'!$C$2:$R$277,16,FALSE)</f>
        <v>1.0250531819004123</v>
      </c>
    </row>
    <row r="135" spans="1:18" hidden="1" outlineLevel="2" x14ac:dyDescent="0.3">
      <c r="A135" s="41" t="s">
        <v>517</v>
      </c>
      <c r="B135" s="41" t="s">
        <v>518</v>
      </c>
      <c r="C135" s="41" t="s">
        <v>401</v>
      </c>
      <c r="D135" s="41" t="s">
        <v>545</v>
      </c>
      <c r="E135" s="41" t="s">
        <v>2059</v>
      </c>
      <c r="F135" s="42">
        <v>364</v>
      </c>
      <c r="G135" s="42">
        <v>0.4914</v>
      </c>
      <c r="H135" s="42">
        <v>1.8200000000000001E-2</v>
      </c>
      <c r="I135">
        <f t="shared" si="21"/>
        <v>1.3500000000000001E-3</v>
      </c>
      <c r="J135">
        <f t="shared" si="22"/>
        <v>5.0000000000000002E-5</v>
      </c>
      <c r="K135" s="168">
        <f t="shared" si="35"/>
        <v>1.3595476489362468E-3</v>
      </c>
      <c r="L135" s="168">
        <f t="shared" si="36"/>
        <v>1.3610177893507436E-3</v>
      </c>
      <c r="M135" s="169">
        <v>1.0070723325453679</v>
      </c>
      <c r="N135" s="169">
        <v>1.0081613254449953</v>
      </c>
      <c r="O135" s="177">
        <f t="shared" si="37"/>
        <v>5.102218758292705E-5</v>
      </c>
      <c r="P135" s="177">
        <f t="shared" si="38"/>
        <v>5.1252659095020616E-5</v>
      </c>
      <c r="Q135" s="169">
        <f>VLOOKUP(LEFT(A135,8),'Point GF'!$C$2:$R$277,15,FALSE)</f>
        <v>1.020443751658541</v>
      </c>
      <c r="R135" s="169">
        <f>VLOOKUP(LEFT(A135,8),'Point GF'!$C$2:$R$277,16,FALSE)</f>
        <v>1.0250531819004123</v>
      </c>
    </row>
    <row r="136" spans="1:18" hidden="1" outlineLevel="2" x14ac:dyDescent="0.3">
      <c r="A136" s="41" t="s">
        <v>517</v>
      </c>
      <c r="B136" s="41" t="s">
        <v>518</v>
      </c>
      <c r="C136" s="41" t="s">
        <v>401</v>
      </c>
      <c r="D136" s="41" t="s">
        <v>546</v>
      </c>
      <c r="E136" s="41" t="s">
        <v>2059</v>
      </c>
      <c r="F136" s="42">
        <v>200</v>
      </c>
      <c r="G136" s="42">
        <v>0.03</v>
      </c>
      <c r="H136" s="42">
        <v>2E-3</v>
      </c>
      <c r="I136">
        <f t="shared" si="21"/>
        <v>1.4999999999999999E-4</v>
      </c>
      <c r="J136">
        <f t="shared" si="22"/>
        <v>1.0000000000000001E-5</v>
      </c>
      <c r="K136" s="168">
        <f t="shared" si="35"/>
        <v>1.5106084988180516E-4</v>
      </c>
      <c r="L136" s="168">
        <f t="shared" si="36"/>
        <v>1.5122419881674927E-4</v>
      </c>
      <c r="M136" s="169">
        <v>1.0070723325453679</v>
      </c>
      <c r="N136" s="169">
        <v>1.0081613254449953</v>
      </c>
      <c r="O136" s="177">
        <f t="shared" si="37"/>
        <v>1.0204437516585411E-5</v>
      </c>
      <c r="P136" s="177">
        <f t="shared" si="38"/>
        <v>1.0250531819004123E-5</v>
      </c>
      <c r="Q136" s="169">
        <f>VLOOKUP(LEFT(A136,8),'Point GF'!$C$2:$R$277,15,FALSE)</f>
        <v>1.020443751658541</v>
      </c>
      <c r="R136" s="169">
        <f>VLOOKUP(LEFT(A136,8),'Point GF'!$C$2:$R$277,16,FALSE)</f>
        <v>1.0250531819004123</v>
      </c>
    </row>
    <row r="137" spans="1:18" hidden="1" outlineLevel="2" x14ac:dyDescent="0.3">
      <c r="A137" s="41" t="s">
        <v>517</v>
      </c>
      <c r="B137" s="41" t="s">
        <v>518</v>
      </c>
      <c r="C137" s="41" t="s">
        <v>401</v>
      </c>
      <c r="D137" s="41" t="s">
        <v>547</v>
      </c>
      <c r="E137" s="41" t="s">
        <v>2075</v>
      </c>
      <c r="F137" s="42">
        <v>14</v>
      </c>
      <c r="G137" s="42">
        <v>0.46200000000000002</v>
      </c>
      <c r="H137" s="42">
        <v>1.26E-2</v>
      </c>
      <c r="I137">
        <f t="shared" si="21"/>
        <v>3.3000000000000002E-2</v>
      </c>
      <c r="J137">
        <f t="shared" si="22"/>
        <v>8.9999999999999998E-4</v>
      </c>
      <c r="K137" s="168">
        <f t="shared" si="35"/>
        <v>3.3233386973997144E-2</v>
      </c>
      <c r="L137" s="168">
        <f t="shared" si="36"/>
        <v>3.3269323739684845E-2</v>
      </c>
      <c r="M137" s="169">
        <v>1.0070723325453679</v>
      </c>
      <c r="N137" s="169">
        <v>1.0081613254449953</v>
      </c>
      <c r="O137" s="177">
        <f t="shared" si="37"/>
        <v>9.1839937649268683E-4</v>
      </c>
      <c r="P137" s="177">
        <f t="shared" si="38"/>
        <v>9.2254786371037103E-4</v>
      </c>
      <c r="Q137" s="169">
        <f>VLOOKUP(LEFT(A137,8),'Point GF'!$C$2:$R$277,15,FALSE)</f>
        <v>1.020443751658541</v>
      </c>
      <c r="R137" s="169">
        <f>VLOOKUP(LEFT(A137,8),'Point GF'!$C$2:$R$277,16,FALSE)</f>
        <v>1.0250531819004123</v>
      </c>
    </row>
    <row r="138" spans="1:18" hidden="1" outlineLevel="2" x14ac:dyDescent="0.3">
      <c r="A138" s="41" t="s">
        <v>517</v>
      </c>
      <c r="B138" s="41" t="s">
        <v>518</v>
      </c>
      <c r="C138" s="41" t="s">
        <v>401</v>
      </c>
      <c r="D138" s="41" t="s">
        <v>548</v>
      </c>
      <c r="E138" s="41" t="s">
        <v>2075</v>
      </c>
      <c r="F138" s="42">
        <v>14</v>
      </c>
      <c r="G138" s="42">
        <v>0.49</v>
      </c>
      <c r="H138" s="42">
        <v>1.3299999999999999E-2</v>
      </c>
      <c r="I138">
        <f t="shared" si="21"/>
        <v>3.4999999999999996E-2</v>
      </c>
      <c r="J138">
        <f t="shared" si="22"/>
        <v>9.5E-4</v>
      </c>
      <c r="K138" s="168">
        <f t="shared" si="35"/>
        <v>3.5247531639087872E-2</v>
      </c>
      <c r="L138" s="168">
        <f t="shared" si="36"/>
        <v>3.5285646390574833E-2</v>
      </c>
      <c r="M138" s="169">
        <v>1.0070723325453679</v>
      </c>
      <c r="N138" s="169">
        <v>1.0081613254449953</v>
      </c>
      <c r="O138" s="177">
        <f t="shared" si="37"/>
        <v>9.6942156407561395E-4</v>
      </c>
      <c r="P138" s="177">
        <f t="shared" si="38"/>
        <v>9.7380052280539168E-4</v>
      </c>
      <c r="Q138" s="169">
        <f>VLOOKUP(LEFT(A138,8),'Point GF'!$C$2:$R$277,15,FALSE)</f>
        <v>1.020443751658541</v>
      </c>
      <c r="R138" s="169">
        <f>VLOOKUP(LEFT(A138,8),'Point GF'!$C$2:$R$277,16,FALSE)</f>
        <v>1.0250531819004123</v>
      </c>
    </row>
    <row r="139" spans="1:18" hidden="1" outlineLevel="2" x14ac:dyDescent="0.3">
      <c r="A139" s="41" t="s">
        <v>517</v>
      </c>
      <c r="B139" s="41" t="s">
        <v>518</v>
      </c>
      <c r="C139" s="41" t="s">
        <v>401</v>
      </c>
      <c r="D139" s="41" t="s">
        <v>549</v>
      </c>
      <c r="E139" s="41" t="s">
        <v>2076</v>
      </c>
      <c r="F139" s="42">
        <v>14</v>
      </c>
      <c r="G139" s="42">
        <v>0.126</v>
      </c>
      <c r="H139" s="42">
        <v>3.5000000000000001E-3</v>
      </c>
      <c r="I139">
        <f t="shared" si="21"/>
        <v>8.9999999999999993E-3</v>
      </c>
      <c r="J139">
        <f t="shared" si="22"/>
        <v>2.5000000000000001E-4</v>
      </c>
      <c r="K139" s="168">
        <f t="shared" si="35"/>
        <v>9.0636509929083106E-3</v>
      </c>
      <c r="L139" s="168">
        <f t="shared" si="36"/>
        <v>9.073451929004956E-3</v>
      </c>
      <c r="M139" s="169">
        <v>1.0070723325453679</v>
      </c>
      <c r="N139" s="169">
        <v>1.0081613254449953</v>
      </c>
      <c r="O139" s="177">
        <f t="shared" si="37"/>
        <v>2.5511093791463524E-4</v>
      </c>
      <c r="P139" s="177">
        <f t="shared" si="38"/>
        <v>2.5626329547510305E-4</v>
      </c>
      <c r="Q139" s="169">
        <f>VLOOKUP(LEFT(A139,8),'Point GF'!$C$2:$R$277,15,FALSE)</f>
        <v>1.020443751658541</v>
      </c>
      <c r="R139" s="169">
        <f>VLOOKUP(LEFT(A139,8),'Point GF'!$C$2:$R$277,16,FALSE)</f>
        <v>1.0250531819004123</v>
      </c>
    </row>
    <row r="140" spans="1:18" hidden="1" outlineLevel="2" x14ac:dyDescent="0.3">
      <c r="A140" s="41" t="s">
        <v>517</v>
      </c>
      <c r="B140" s="41" t="s">
        <v>518</v>
      </c>
      <c r="C140" s="41" t="s">
        <v>401</v>
      </c>
      <c r="D140" s="41" t="s">
        <v>550</v>
      </c>
      <c r="E140" s="41" t="s">
        <v>2047</v>
      </c>
      <c r="F140" s="42">
        <v>16</v>
      </c>
      <c r="G140" s="42">
        <v>0.56799999999999995</v>
      </c>
      <c r="H140" s="42">
        <v>1.52E-2</v>
      </c>
      <c r="I140">
        <f t="shared" si="21"/>
        <v>3.5499999999999997E-2</v>
      </c>
      <c r="J140">
        <f t="shared" si="22"/>
        <v>9.5E-4</v>
      </c>
      <c r="K140" s="168">
        <f t="shared" si="35"/>
        <v>3.5751067805360554E-2</v>
      </c>
      <c r="L140" s="168">
        <f t="shared" si="36"/>
        <v>3.5789727053297325E-2</v>
      </c>
      <c r="M140" s="169">
        <v>1.0070723325453679</v>
      </c>
      <c r="N140" s="169">
        <v>1.0081613254449953</v>
      </c>
      <c r="O140" s="177">
        <f t="shared" si="37"/>
        <v>9.6942156407561395E-4</v>
      </c>
      <c r="P140" s="177">
        <f t="shared" si="38"/>
        <v>9.7380052280539168E-4</v>
      </c>
      <c r="Q140" s="169">
        <f>VLOOKUP(LEFT(A140,8),'Point GF'!$C$2:$R$277,15,FALSE)</f>
        <v>1.020443751658541</v>
      </c>
      <c r="R140" s="169">
        <f>VLOOKUP(LEFT(A140,8),'Point GF'!$C$2:$R$277,16,FALSE)</f>
        <v>1.0250531819004123</v>
      </c>
    </row>
    <row r="141" spans="1:18" hidden="1" outlineLevel="2" x14ac:dyDescent="0.3">
      <c r="A141" s="41" t="s">
        <v>517</v>
      </c>
      <c r="B141" s="41" t="s">
        <v>518</v>
      </c>
      <c r="C141" s="41" t="s">
        <v>401</v>
      </c>
      <c r="D141" s="41" t="s">
        <v>551</v>
      </c>
      <c r="E141" s="41" t="s">
        <v>2064</v>
      </c>
      <c r="F141" s="42">
        <v>16</v>
      </c>
      <c r="G141" s="42">
        <v>0.66400000000000003</v>
      </c>
      <c r="H141" s="42">
        <v>1.7600000000000001E-2</v>
      </c>
      <c r="I141">
        <f t="shared" si="21"/>
        <v>4.1500000000000002E-2</v>
      </c>
      <c r="J141">
        <f t="shared" si="22"/>
        <v>1.1000000000000001E-3</v>
      </c>
      <c r="K141" s="168">
        <f t="shared" si="35"/>
        <v>4.1793501800632772E-2</v>
      </c>
      <c r="L141" s="168">
        <f t="shared" si="36"/>
        <v>4.1838695005967305E-2</v>
      </c>
      <c r="M141" s="169">
        <v>1.0070723325453679</v>
      </c>
      <c r="N141" s="169">
        <v>1.0081613254449953</v>
      </c>
      <c r="O141" s="177">
        <f t="shared" si="37"/>
        <v>1.1224881268243952E-3</v>
      </c>
      <c r="P141" s="177">
        <f t="shared" si="38"/>
        <v>1.1275585000904535E-3</v>
      </c>
      <c r="Q141" s="169">
        <f>VLOOKUP(LEFT(A141,8),'Point GF'!$C$2:$R$277,15,FALSE)</f>
        <v>1.020443751658541</v>
      </c>
      <c r="R141" s="169">
        <f>VLOOKUP(LEFT(A141,8),'Point GF'!$C$2:$R$277,16,FALSE)</f>
        <v>1.0250531819004123</v>
      </c>
    </row>
    <row r="142" spans="1:18" hidden="1" outlineLevel="2" x14ac:dyDescent="0.3">
      <c r="A142" s="41" t="s">
        <v>517</v>
      </c>
      <c r="B142" s="41" t="s">
        <v>518</v>
      </c>
      <c r="C142" s="41" t="s">
        <v>401</v>
      </c>
      <c r="D142" s="41" t="s">
        <v>552</v>
      </c>
      <c r="E142" s="41" t="s">
        <v>2064</v>
      </c>
      <c r="F142" s="42">
        <v>17</v>
      </c>
      <c r="G142" s="42">
        <v>1.258</v>
      </c>
      <c r="H142" s="42">
        <v>3.4000000000000002E-2</v>
      </c>
      <c r="I142">
        <f t="shared" ref="I142:I214" si="39">G142/F142</f>
        <v>7.3999999999999996E-2</v>
      </c>
      <c r="J142">
        <f t="shared" ref="J142:J214" si="40">H142/F142</f>
        <v>2E-3</v>
      </c>
      <c r="K142" s="168">
        <f t="shared" si="35"/>
        <v>7.4523352608357213E-2</v>
      </c>
      <c r="L142" s="168">
        <f t="shared" si="36"/>
        <v>7.4603938082929644E-2</v>
      </c>
      <c r="M142" s="169">
        <v>1.0070723325453679</v>
      </c>
      <c r="N142" s="169">
        <v>1.0081613254449953</v>
      </c>
      <c r="O142" s="177">
        <f t="shared" si="37"/>
        <v>2.0408875033170819E-3</v>
      </c>
      <c r="P142" s="177">
        <f t="shared" si="38"/>
        <v>2.0501063638008244E-3</v>
      </c>
      <c r="Q142" s="169">
        <f>VLOOKUP(LEFT(A142,8),'Point GF'!$C$2:$R$277,15,FALSE)</f>
        <v>1.020443751658541</v>
      </c>
      <c r="R142" s="169">
        <f>VLOOKUP(LEFT(A142,8),'Point GF'!$C$2:$R$277,16,FALSE)</f>
        <v>1.0250531819004123</v>
      </c>
    </row>
    <row r="143" spans="1:18" hidden="1" outlineLevel="2" x14ac:dyDescent="0.3">
      <c r="A143" s="41" t="s">
        <v>517</v>
      </c>
      <c r="B143" s="41" t="s">
        <v>518</v>
      </c>
      <c r="C143" s="41" t="s">
        <v>401</v>
      </c>
      <c r="D143" s="41" t="s">
        <v>553</v>
      </c>
      <c r="E143" s="41" t="s">
        <v>2048</v>
      </c>
      <c r="F143" s="42">
        <v>14</v>
      </c>
      <c r="G143" s="42">
        <v>6.7199999999999996E-2</v>
      </c>
      <c r="H143" s="42">
        <v>2.0999999999999999E-3</v>
      </c>
      <c r="I143">
        <f t="shared" si="39"/>
        <v>4.7999999999999996E-3</v>
      </c>
      <c r="J143">
        <f t="shared" si="40"/>
        <v>1.4999999999999999E-4</v>
      </c>
      <c r="K143" s="168">
        <f t="shared" si="35"/>
        <v>4.833947196217765E-3</v>
      </c>
      <c r="L143" s="168">
        <f t="shared" si="36"/>
        <v>4.8391743621359765E-3</v>
      </c>
      <c r="M143" s="169">
        <v>1.0070723325453679</v>
      </c>
      <c r="N143" s="169">
        <v>1.0081613254449953</v>
      </c>
      <c r="O143" s="177">
        <f t="shared" si="37"/>
        <v>1.5306656274878113E-4</v>
      </c>
      <c r="P143" s="177">
        <f t="shared" si="38"/>
        <v>1.5375797728506182E-4</v>
      </c>
      <c r="Q143" s="169">
        <f>VLOOKUP(LEFT(A143,8),'Point GF'!$C$2:$R$277,15,FALSE)</f>
        <v>1.020443751658541</v>
      </c>
      <c r="R143" s="169">
        <f>VLOOKUP(LEFT(A143,8),'Point GF'!$C$2:$R$277,16,FALSE)</f>
        <v>1.0250531819004123</v>
      </c>
    </row>
    <row r="144" spans="1:18" hidden="1" outlineLevel="2" x14ac:dyDescent="0.3">
      <c r="A144" s="41" t="s">
        <v>517</v>
      </c>
      <c r="B144" s="41" t="s">
        <v>518</v>
      </c>
      <c r="C144" s="41" t="s">
        <v>401</v>
      </c>
      <c r="D144" s="41" t="s">
        <v>554</v>
      </c>
      <c r="E144" s="41" t="s">
        <v>2048</v>
      </c>
      <c r="F144" s="42">
        <v>14</v>
      </c>
      <c r="G144" s="42">
        <v>0.112</v>
      </c>
      <c r="H144" s="42">
        <v>2.0999999999999999E-3</v>
      </c>
      <c r="I144">
        <f t="shared" si="39"/>
        <v>8.0000000000000002E-3</v>
      </c>
      <c r="J144">
        <f t="shared" si="40"/>
        <v>1.4999999999999999E-4</v>
      </c>
      <c r="K144" s="168">
        <f t="shared" si="35"/>
        <v>8.0565786603629432E-3</v>
      </c>
      <c r="L144" s="168">
        <f t="shared" si="36"/>
        <v>8.0652906035599617E-3</v>
      </c>
      <c r="M144" s="169">
        <v>1.0070723325453679</v>
      </c>
      <c r="N144" s="169">
        <v>1.0081613254449953</v>
      </c>
      <c r="O144" s="177">
        <f t="shared" si="37"/>
        <v>1.5306656274878113E-4</v>
      </c>
      <c r="P144" s="177">
        <f t="shared" si="38"/>
        <v>1.5375797728506182E-4</v>
      </c>
      <c r="Q144" s="169">
        <f>VLOOKUP(LEFT(A144,8),'Point GF'!$C$2:$R$277,15,FALSE)</f>
        <v>1.020443751658541</v>
      </c>
      <c r="R144" s="169">
        <f>VLOOKUP(LEFT(A144,8),'Point GF'!$C$2:$R$277,16,FALSE)</f>
        <v>1.0250531819004123</v>
      </c>
    </row>
    <row r="145" spans="1:18" hidden="1" outlineLevel="2" x14ac:dyDescent="0.3">
      <c r="A145" s="41" t="s">
        <v>517</v>
      </c>
      <c r="B145" s="41" t="s">
        <v>518</v>
      </c>
      <c r="C145" s="41" t="s">
        <v>401</v>
      </c>
      <c r="D145" s="41" t="s">
        <v>555</v>
      </c>
      <c r="E145" s="41" t="s">
        <v>2048</v>
      </c>
      <c r="F145" s="42">
        <v>13</v>
      </c>
      <c r="G145" s="42">
        <v>0.22750000000000001</v>
      </c>
      <c r="H145" s="42">
        <v>5.8500000000000002E-3</v>
      </c>
      <c r="I145">
        <f t="shared" si="39"/>
        <v>1.7500000000000002E-2</v>
      </c>
      <c r="J145">
        <f t="shared" si="40"/>
        <v>4.4999999999999999E-4</v>
      </c>
      <c r="K145" s="168">
        <f t="shared" si="35"/>
        <v>1.7623765819543939E-2</v>
      </c>
      <c r="L145" s="168">
        <f t="shared" si="36"/>
        <v>1.764282319528742E-2</v>
      </c>
      <c r="M145" s="169">
        <v>1.0070723325453679</v>
      </c>
      <c r="N145" s="169">
        <v>1.0081613254449953</v>
      </c>
      <c r="O145" s="177">
        <f t="shared" si="37"/>
        <v>4.5919968824634341E-4</v>
      </c>
      <c r="P145" s="177">
        <f t="shared" si="38"/>
        <v>4.6127393185518552E-4</v>
      </c>
      <c r="Q145" s="169">
        <f>VLOOKUP(LEFT(A145,8),'Point GF'!$C$2:$R$277,15,FALSE)</f>
        <v>1.020443751658541</v>
      </c>
      <c r="R145" s="169">
        <f>VLOOKUP(LEFT(A145,8),'Point GF'!$C$2:$R$277,16,FALSE)</f>
        <v>1.0250531819004123</v>
      </c>
    </row>
    <row r="146" spans="1:18" hidden="1" outlineLevel="2" x14ac:dyDescent="0.3">
      <c r="A146" s="41" t="s">
        <v>517</v>
      </c>
      <c r="B146" s="41" t="s">
        <v>518</v>
      </c>
      <c r="C146" s="41" t="s">
        <v>401</v>
      </c>
      <c r="D146" s="41" t="s">
        <v>556</v>
      </c>
      <c r="E146" s="41" t="s">
        <v>2047</v>
      </c>
      <c r="F146" s="42">
        <v>13</v>
      </c>
      <c r="G146" s="42">
        <v>0.41599999999999998</v>
      </c>
      <c r="H146" s="42">
        <v>1.1050000000000001E-2</v>
      </c>
      <c r="I146">
        <f t="shared" si="39"/>
        <v>3.2000000000000001E-2</v>
      </c>
      <c r="J146">
        <f t="shared" si="40"/>
        <v>8.5000000000000006E-4</v>
      </c>
      <c r="K146" s="168">
        <f t="shared" si="35"/>
        <v>3.2226314641451773E-2</v>
      </c>
      <c r="L146" s="168">
        <f t="shared" si="36"/>
        <v>3.2261162414239847E-2</v>
      </c>
      <c r="M146" s="169">
        <v>1.0070723325453679</v>
      </c>
      <c r="N146" s="169">
        <v>1.0081613254449953</v>
      </c>
      <c r="O146" s="177">
        <f t="shared" si="37"/>
        <v>8.6737718890975992E-4</v>
      </c>
      <c r="P146" s="177">
        <f t="shared" si="38"/>
        <v>8.712952046153505E-4</v>
      </c>
      <c r="Q146" s="169">
        <f>VLOOKUP(LEFT(A146,8),'Point GF'!$C$2:$R$277,15,FALSE)</f>
        <v>1.020443751658541</v>
      </c>
      <c r="R146" s="169">
        <f>VLOOKUP(LEFT(A146,8),'Point GF'!$C$2:$R$277,16,FALSE)</f>
        <v>1.0250531819004123</v>
      </c>
    </row>
    <row r="147" spans="1:18" hidden="1" outlineLevel="2" x14ac:dyDescent="0.3">
      <c r="A147" s="41" t="s">
        <v>517</v>
      </c>
      <c r="B147" s="41" t="s">
        <v>518</v>
      </c>
      <c r="C147" s="41" t="s">
        <v>401</v>
      </c>
      <c r="D147" s="41" t="s">
        <v>557</v>
      </c>
      <c r="E147" s="41" t="s">
        <v>2047</v>
      </c>
      <c r="F147" s="42">
        <v>14</v>
      </c>
      <c r="G147" s="42">
        <v>6.5799999999999997E-2</v>
      </c>
      <c r="H147" s="42">
        <v>1.4E-3</v>
      </c>
      <c r="I147">
        <f t="shared" si="39"/>
        <v>4.7000000000000002E-3</v>
      </c>
      <c r="J147">
        <f t="shared" si="40"/>
        <v>1E-4</v>
      </c>
      <c r="K147" s="168">
        <f t="shared" si="35"/>
        <v>4.7332399629632293E-3</v>
      </c>
      <c r="L147" s="168">
        <f t="shared" si="36"/>
        <v>4.7383582295914776E-3</v>
      </c>
      <c r="M147" s="169">
        <v>1.0070723325453679</v>
      </c>
      <c r="N147" s="169">
        <v>1.0081613254449953</v>
      </c>
      <c r="O147" s="177">
        <f t="shared" si="37"/>
        <v>1.020443751658541E-4</v>
      </c>
      <c r="P147" s="177">
        <f t="shared" si="38"/>
        <v>1.0250531819004123E-4</v>
      </c>
      <c r="Q147" s="169">
        <f>VLOOKUP(LEFT(A147,8),'Point GF'!$C$2:$R$277,15,FALSE)</f>
        <v>1.020443751658541</v>
      </c>
      <c r="R147" s="169">
        <f>VLOOKUP(LEFT(A147,8),'Point GF'!$C$2:$R$277,16,FALSE)</f>
        <v>1.0250531819004123</v>
      </c>
    </row>
    <row r="148" spans="1:18" outlineLevel="1" collapsed="1" x14ac:dyDescent="0.3">
      <c r="A148" s="44" t="s">
        <v>1186</v>
      </c>
      <c r="B148" s="41" t="str">
        <f>B147</f>
        <v>Fort Detrick United States Army</v>
      </c>
      <c r="C148" s="41"/>
      <c r="D148" s="41"/>
      <c r="E148" s="41"/>
      <c r="F148" s="42"/>
      <c r="G148" s="42">
        <f t="shared" ref="G148:L148" si="41">SUBTOTAL(9,G109:G147)</f>
        <v>9.2768399999999982</v>
      </c>
      <c r="H148" s="42">
        <f t="shared" si="41"/>
        <v>0.363458</v>
      </c>
      <c r="I148">
        <f t="shared" si="41"/>
        <v>0.31110899999999991</v>
      </c>
      <c r="J148">
        <f t="shared" si="41"/>
        <v>8.6784999999999987E-3</v>
      </c>
      <c r="K148" s="168">
        <f t="shared" si="41"/>
        <v>0.31330926630585682</v>
      </c>
      <c r="L148" s="168">
        <f t="shared" si="41"/>
        <v>0.31364806179786697</v>
      </c>
      <c r="M148" s="169">
        <v>1.0070723325453679</v>
      </c>
      <c r="N148" s="169">
        <v>1.0081613254449953</v>
      </c>
      <c r="O148" s="177">
        <f>SUBTOTAL(9,O109:O147)</f>
        <v>8.8559210987686487E-3</v>
      </c>
      <c r="P148" s="177">
        <f>SUBTOTAL(9,P109:P147)</f>
        <v>8.8959240391227271E-3</v>
      </c>
      <c r="Q148" s="169">
        <f>VLOOKUP(LEFT(A148,8),'Point GF'!$C$2:$R$277,15,FALSE)</f>
        <v>1.020443751658541</v>
      </c>
      <c r="R148" s="169">
        <f>VLOOKUP(LEFT(A148,8),'Point GF'!$C$2:$R$277,16,FALSE)</f>
        <v>1.0250531819004123</v>
      </c>
    </row>
    <row r="149" spans="1:18" hidden="1" outlineLevel="2" x14ac:dyDescent="0.3">
      <c r="A149" s="41" t="s">
        <v>558</v>
      </c>
      <c r="B149" s="41" t="s">
        <v>559</v>
      </c>
      <c r="C149" s="41" t="s">
        <v>401</v>
      </c>
      <c r="D149" s="41" t="s">
        <v>560</v>
      </c>
      <c r="E149" s="41" t="s">
        <v>2059</v>
      </c>
      <c r="F149" s="42">
        <v>186</v>
      </c>
      <c r="G149" s="42">
        <v>2.6612879999999999</v>
      </c>
      <c r="H149" s="42">
        <v>0.14879999999999999</v>
      </c>
      <c r="I149">
        <f t="shared" si="39"/>
        <v>1.4308E-2</v>
      </c>
      <c r="J149">
        <f t="shared" si="40"/>
        <v>7.9999999999999993E-4</v>
      </c>
      <c r="K149" s="168">
        <f t="shared" ref="K149:K154" si="42">I149*M149</f>
        <v>1.4308E-2</v>
      </c>
      <c r="L149" s="168">
        <f t="shared" ref="L149:L154" si="43">I149*N149</f>
        <v>1.4308E-2</v>
      </c>
      <c r="M149" s="169">
        <v>1</v>
      </c>
      <c r="N149" s="169">
        <v>1</v>
      </c>
      <c r="O149" s="177">
        <f t="shared" ref="O149:O154" si="44">J149*Q149</f>
        <v>7.9999999999999993E-4</v>
      </c>
      <c r="P149" s="177">
        <f t="shared" ref="P149:P154" si="45">J149*R149</f>
        <v>7.9999999999999993E-4</v>
      </c>
      <c r="Q149" s="171">
        <v>1</v>
      </c>
      <c r="R149" s="171">
        <v>1</v>
      </c>
    </row>
    <row r="150" spans="1:18" hidden="1" outlineLevel="2" x14ac:dyDescent="0.3">
      <c r="A150" s="41" t="s">
        <v>558</v>
      </c>
      <c r="B150" s="41" t="s">
        <v>559</v>
      </c>
      <c r="C150" s="41" t="s">
        <v>401</v>
      </c>
      <c r="D150" s="41" t="s">
        <v>561</v>
      </c>
      <c r="E150" s="41" t="s">
        <v>2077</v>
      </c>
      <c r="F150" s="42">
        <v>107</v>
      </c>
      <c r="G150" s="42">
        <v>1.7501990000000001</v>
      </c>
      <c r="H150" s="42">
        <v>0.56174999999999997</v>
      </c>
      <c r="I150">
        <f t="shared" si="39"/>
        <v>1.6357E-2</v>
      </c>
      <c r="J150">
        <f t="shared" si="40"/>
        <v>5.2499999999999995E-3</v>
      </c>
      <c r="K150" s="168">
        <f t="shared" si="42"/>
        <v>1.6357E-2</v>
      </c>
      <c r="L150" s="168">
        <f t="shared" si="43"/>
        <v>1.6357E-2</v>
      </c>
      <c r="M150" s="169">
        <v>1</v>
      </c>
      <c r="N150" s="169">
        <v>1</v>
      </c>
      <c r="O150" s="177">
        <f t="shared" si="44"/>
        <v>5.2499999999999995E-3</v>
      </c>
      <c r="P150" s="177">
        <f t="shared" si="45"/>
        <v>5.2499999999999995E-3</v>
      </c>
      <c r="Q150" s="171">
        <v>1</v>
      </c>
      <c r="R150" s="171">
        <v>1</v>
      </c>
    </row>
    <row r="151" spans="1:18" hidden="1" outlineLevel="2" x14ac:dyDescent="0.3">
      <c r="A151" s="41" t="s">
        <v>558</v>
      </c>
      <c r="B151" s="41" t="s">
        <v>559</v>
      </c>
      <c r="C151" s="41" t="s">
        <v>401</v>
      </c>
      <c r="D151" s="41" t="s">
        <v>562</v>
      </c>
      <c r="E151" s="41" t="s">
        <v>2078</v>
      </c>
      <c r="F151" s="42">
        <v>227</v>
      </c>
      <c r="G151" s="42">
        <v>3.5410865</v>
      </c>
      <c r="H151" s="42">
        <v>1.4300999999999999</v>
      </c>
      <c r="I151">
        <f t="shared" si="39"/>
        <v>1.5599500000000001E-2</v>
      </c>
      <c r="J151">
        <f t="shared" si="40"/>
        <v>6.3E-3</v>
      </c>
      <c r="K151" s="168">
        <f t="shared" si="42"/>
        <v>1.5599500000000001E-2</v>
      </c>
      <c r="L151" s="168">
        <f t="shared" si="43"/>
        <v>1.5599500000000001E-2</v>
      </c>
      <c r="M151" s="169">
        <v>1</v>
      </c>
      <c r="N151" s="169">
        <v>1</v>
      </c>
      <c r="O151" s="177">
        <f t="shared" si="44"/>
        <v>6.3E-3</v>
      </c>
      <c r="P151" s="177">
        <f t="shared" si="45"/>
        <v>6.3E-3</v>
      </c>
      <c r="Q151" s="171">
        <v>1</v>
      </c>
      <c r="R151" s="171">
        <v>1</v>
      </c>
    </row>
    <row r="152" spans="1:18" hidden="1" outlineLevel="2" x14ac:dyDescent="0.3">
      <c r="A152" s="41" t="s">
        <v>558</v>
      </c>
      <c r="B152" s="41" t="s">
        <v>559</v>
      </c>
      <c r="C152" s="41" t="s">
        <v>401</v>
      </c>
      <c r="D152" s="41" t="s">
        <v>563</v>
      </c>
      <c r="E152" s="41" t="s">
        <v>2079</v>
      </c>
      <c r="F152" s="42">
        <v>81</v>
      </c>
      <c r="G152" s="42">
        <v>0.37855349999999999</v>
      </c>
      <c r="H152" s="42">
        <v>2.0250000000000001E-2</v>
      </c>
      <c r="I152">
        <f t="shared" si="39"/>
        <v>4.6734999999999997E-3</v>
      </c>
      <c r="J152">
        <f t="shared" si="40"/>
        <v>2.5000000000000001E-4</v>
      </c>
      <c r="K152" s="168">
        <f t="shared" si="42"/>
        <v>4.6734999999999997E-3</v>
      </c>
      <c r="L152" s="168">
        <f t="shared" si="43"/>
        <v>4.6734999999999997E-3</v>
      </c>
      <c r="M152" s="169">
        <v>1</v>
      </c>
      <c r="N152" s="169">
        <v>1</v>
      </c>
      <c r="O152" s="177">
        <f t="shared" si="44"/>
        <v>2.5000000000000001E-4</v>
      </c>
      <c r="P152" s="177">
        <f t="shared" si="45"/>
        <v>2.5000000000000001E-4</v>
      </c>
      <c r="Q152" s="171">
        <v>1</v>
      </c>
      <c r="R152" s="171">
        <v>1</v>
      </c>
    </row>
    <row r="153" spans="1:18" hidden="1" outlineLevel="2" x14ac:dyDescent="0.3">
      <c r="A153" s="41" t="s">
        <v>558</v>
      </c>
      <c r="B153" s="41" t="s">
        <v>559</v>
      </c>
      <c r="C153" s="41" t="s">
        <v>401</v>
      </c>
      <c r="D153" s="41" t="s">
        <v>564</v>
      </c>
      <c r="E153" s="41" t="s">
        <v>2080</v>
      </c>
      <c r="F153" s="42">
        <v>365</v>
      </c>
      <c r="G153" s="43"/>
      <c r="H153" s="42">
        <v>3.7047500000000002</v>
      </c>
      <c r="I153">
        <f t="shared" si="39"/>
        <v>0</v>
      </c>
      <c r="J153">
        <f t="shared" si="40"/>
        <v>1.0150000000000001E-2</v>
      </c>
      <c r="K153" s="168">
        <f t="shared" si="42"/>
        <v>0</v>
      </c>
      <c r="L153" s="168">
        <f t="shared" si="43"/>
        <v>0</v>
      </c>
      <c r="M153" s="169">
        <v>1</v>
      </c>
      <c r="N153" s="169">
        <v>1</v>
      </c>
      <c r="O153" s="177">
        <f t="shared" si="44"/>
        <v>1.0150000000000001E-2</v>
      </c>
      <c r="P153" s="177">
        <f t="shared" si="45"/>
        <v>1.0150000000000001E-2</v>
      </c>
      <c r="Q153" s="171">
        <v>1</v>
      </c>
      <c r="R153" s="171">
        <v>1</v>
      </c>
    </row>
    <row r="154" spans="1:18" hidden="1" outlineLevel="2" x14ac:dyDescent="0.3">
      <c r="A154" s="41" t="s">
        <v>558</v>
      </c>
      <c r="B154" s="41" t="s">
        <v>559</v>
      </c>
      <c r="C154" s="41" t="s">
        <v>401</v>
      </c>
      <c r="D154" s="41" t="s">
        <v>565</v>
      </c>
      <c r="E154" s="41" t="s">
        <v>2081</v>
      </c>
      <c r="F154" s="42">
        <v>365</v>
      </c>
      <c r="G154" s="43"/>
      <c r="H154" s="42">
        <v>7.2999999999999995E-2</v>
      </c>
      <c r="I154">
        <f t="shared" si="39"/>
        <v>0</v>
      </c>
      <c r="J154">
        <f t="shared" si="40"/>
        <v>1.9999999999999998E-4</v>
      </c>
      <c r="K154" s="168">
        <f t="shared" si="42"/>
        <v>0</v>
      </c>
      <c r="L154" s="168">
        <f t="shared" si="43"/>
        <v>0</v>
      </c>
      <c r="M154" s="169">
        <v>1</v>
      </c>
      <c r="N154" s="169">
        <v>1</v>
      </c>
      <c r="O154" s="177">
        <f t="shared" si="44"/>
        <v>1.9999999999999998E-4</v>
      </c>
      <c r="P154" s="177">
        <f t="shared" si="45"/>
        <v>1.9999999999999998E-4</v>
      </c>
      <c r="Q154" s="171">
        <v>1</v>
      </c>
      <c r="R154" s="171">
        <v>1</v>
      </c>
    </row>
    <row r="155" spans="1:18" outlineLevel="1" collapsed="1" x14ac:dyDescent="0.3">
      <c r="A155" s="44" t="s">
        <v>1187</v>
      </c>
      <c r="B155" s="41" t="str">
        <f>B154</f>
        <v>TAMKO Building Products LLC</v>
      </c>
      <c r="C155" s="41"/>
      <c r="D155" s="41"/>
      <c r="E155" s="41"/>
      <c r="F155" s="42"/>
      <c r="G155" s="43">
        <f t="shared" ref="G155:L155" si="46">SUBTOTAL(9,G149:G154)</f>
        <v>8.3311270000000004</v>
      </c>
      <c r="H155" s="42">
        <f t="shared" si="46"/>
        <v>5.9386500000000009</v>
      </c>
      <c r="I155">
        <f t="shared" si="46"/>
        <v>5.0937999999999997E-2</v>
      </c>
      <c r="J155">
        <f t="shared" si="46"/>
        <v>2.2949999999999998E-2</v>
      </c>
      <c r="K155" s="168">
        <f t="shared" si="46"/>
        <v>5.0937999999999997E-2</v>
      </c>
      <c r="L155" s="168">
        <f t="shared" si="46"/>
        <v>5.0937999999999997E-2</v>
      </c>
      <c r="M155" s="169">
        <v>1</v>
      </c>
      <c r="N155" s="169">
        <v>1</v>
      </c>
      <c r="O155" s="177">
        <f>SUBTOTAL(9,O149:O154)</f>
        <v>2.2949999999999998E-2</v>
      </c>
      <c r="P155" s="177">
        <f>SUBTOTAL(9,P149:P154)</f>
        <v>2.2949999999999998E-2</v>
      </c>
      <c r="Q155" s="169">
        <v>1</v>
      </c>
      <c r="R155" s="169">
        <v>1</v>
      </c>
    </row>
    <row r="156" spans="1:18" hidden="1" outlineLevel="2" x14ac:dyDescent="0.3">
      <c r="A156" s="41" t="s">
        <v>566</v>
      </c>
      <c r="B156" s="41" t="s">
        <v>567</v>
      </c>
      <c r="C156" s="41" t="s">
        <v>401</v>
      </c>
      <c r="D156" s="41" t="s">
        <v>568</v>
      </c>
      <c r="E156" s="41" t="s">
        <v>2059</v>
      </c>
      <c r="F156" s="42">
        <v>365</v>
      </c>
      <c r="G156" s="42">
        <v>0.45807500000000001</v>
      </c>
      <c r="H156" s="42">
        <v>2.555E-2</v>
      </c>
      <c r="I156">
        <f t="shared" si="39"/>
        <v>1.255E-3</v>
      </c>
      <c r="J156">
        <f t="shared" si="40"/>
        <v>6.9999999999999994E-5</v>
      </c>
      <c r="K156" s="168">
        <f t="shared" ref="K156:K162" si="47">I156*M156</f>
        <v>1.3135871810794574E-3</v>
      </c>
      <c r="L156" s="168">
        <f t="shared" ref="L156:L162" si="48">I156*N156</f>
        <v>1.3680364268096352E-3</v>
      </c>
      <c r="M156" s="169">
        <v>1.0466830128123166</v>
      </c>
      <c r="N156" s="169">
        <v>1.0900688659837729</v>
      </c>
      <c r="O156" s="177">
        <f t="shared" ref="O156:O162" si="49">J156*Q156</f>
        <v>7.5414794859448423E-5</v>
      </c>
      <c r="P156" s="177">
        <f t="shared" ref="P156:P162" si="50">J156*R156</f>
        <v>8.0916511773893211E-5</v>
      </c>
      <c r="Q156" s="169">
        <f>VLOOKUP(LEFT(A156,8),'Point GF'!$C$2:$R$277,15,FALSE)</f>
        <v>1.0773542122778348</v>
      </c>
      <c r="R156" s="169">
        <f>VLOOKUP(LEFT(A156,8),'Point GF'!$C$2:$R$277,16,FALSE)</f>
        <v>1.1559501681984745</v>
      </c>
    </row>
    <row r="157" spans="1:18" hidden="1" outlineLevel="2" x14ac:dyDescent="0.3">
      <c r="A157" s="41" t="s">
        <v>566</v>
      </c>
      <c r="B157" s="41" t="s">
        <v>567</v>
      </c>
      <c r="C157" s="41" t="s">
        <v>401</v>
      </c>
      <c r="D157" s="41" t="s">
        <v>569</v>
      </c>
      <c r="E157" s="41" t="s">
        <v>2059</v>
      </c>
      <c r="F157" s="42">
        <v>365</v>
      </c>
      <c r="G157" s="42">
        <v>0.45807500000000001</v>
      </c>
      <c r="H157" s="42">
        <v>2.555E-2</v>
      </c>
      <c r="I157">
        <f t="shared" si="39"/>
        <v>1.255E-3</v>
      </c>
      <c r="J157">
        <f t="shared" si="40"/>
        <v>6.9999999999999994E-5</v>
      </c>
      <c r="K157" s="168">
        <f t="shared" si="47"/>
        <v>1.3135871810794574E-3</v>
      </c>
      <c r="L157" s="168">
        <f t="shared" si="48"/>
        <v>1.3680364268096352E-3</v>
      </c>
      <c r="M157" s="169">
        <v>1.0466830128123166</v>
      </c>
      <c r="N157" s="169">
        <v>1.0900688659837729</v>
      </c>
      <c r="O157" s="177">
        <f t="shared" si="49"/>
        <v>7.5414794859448423E-5</v>
      </c>
      <c r="P157" s="177">
        <f t="shared" si="50"/>
        <v>8.0916511773893211E-5</v>
      </c>
      <c r="Q157" s="169">
        <f>VLOOKUP(LEFT(A157,8),'Point GF'!$C$2:$R$277,15,FALSE)</f>
        <v>1.0773542122778348</v>
      </c>
      <c r="R157" s="169">
        <f>VLOOKUP(LEFT(A157,8),'Point GF'!$C$2:$R$277,16,FALSE)</f>
        <v>1.1559501681984745</v>
      </c>
    </row>
    <row r="158" spans="1:18" hidden="1" outlineLevel="2" x14ac:dyDescent="0.3">
      <c r="A158" s="41" t="s">
        <v>566</v>
      </c>
      <c r="B158" s="41" t="s">
        <v>567</v>
      </c>
      <c r="C158" s="41" t="s">
        <v>401</v>
      </c>
      <c r="D158" s="41" t="s">
        <v>570</v>
      </c>
      <c r="E158" s="41" t="s">
        <v>2082</v>
      </c>
      <c r="F158" s="42">
        <v>205</v>
      </c>
      <c r="G158" s="42">
        <v>0.53300000000000003</v>
      </c>
      <c r="H158" s="42">
        <v>11.431825</v>
      </c>
      <c r="I158">
        <f t="shared" si="39"/>
        <v>2.6000000000000003E-3</v>
      </c>
      <c r="J158">
        <f t="shared" si="40"/>
        <v>5.5765000000000002E-2</v>
      </c>
      <c r="K158" s="168">
        <f t="shared" si="47"/>
        <v>2.7213758333120234E-3</v>
      </c>
      <c r="L158" s="168">
        <f t="shared" si="48"/>
        <v>2.8341790515578101E-3</v>
      </c>
      <c r="M158" s="169">
        <v>1.0466830128123166</v>
      </c>
      <c r="N158" s="169">
        <v>1.0900688659837729</v>
      </c>
      <c r="O158" s="177">
        <f t="shared" si="49"/>
        <v>6.0078657647673457E-2</v>
      </c>
      <c r="P158" s="177">
        <f t="shared" si="50"/>
        <v>6.4461561129587938E-2</v>
      </c>
      <c r="Q158" s="169">
        <f>VLOOKUP(LEFT(A158,8),'Point GF'!$C$2:$R$277,15,FALSE)</f>
        <v>1.0773542122778348</v>
      </c>
      <c r="R158" s="169">
        <f>VLOOKUP(LEFT(A158,8),'Point GF'!$C$2:$R$277,16,FALSE)</f>
        <v>1.1559501681984745</v>
      </c>
    </row>
    <row r="159" spans="1:18" hidden="1" outlineLevel="2" x14ac:dyDescent="0.3">
      <c r="A159" s="41" t="s">
        <v>566</v>
      </c>
      <c r="B159" s="41" t="s">
        <v>567</v>
      </c>
      <c r="C159" s="41" t="s">
        <v>401</v>
      </c>
      <c r="D159" s="41" t="s">
        <v>571</v>
      </c>
      <c r="E159" s="41" t="s">
        <v>2082</v>
      </c>
      <c r="F159" s="42">
        <v>205</v>
      </c>
      <c r="G159" s="42">
        <v>0.53300000000000003</v>
      </c>
      <c r="H159" s="42">
        <v>11.431825</v>
      </c>
      <c r="I159">
        <f t="shared" si="39"/>
        <v>2.6000000000000003E-3</v>
      </c>
      <c r="J159">
        <f t="shared" si="40"/>
        <v>5.5765000000000002E-2</v>
      </c>
      <c r="K159" s="168">
        <f t="shared" si="47"/>
        <v>2.7213758333120234E-3</v>
      </c>
      <c r="L159" s="168">
        <f t="shared" si="48"/>
        <v>2.8341790515578101E-3</v>
      </c>
      <c r="M159" s="169">
        <v>1.0466830128123166</v>
      </c>
      <c r="N159" s="169">
        <v>1.0900688659837729</v>
      </c>
      <c r="O159" s="177">
        <f t="shared" si="49"/>
        <v>6.0078657647673457E-2</v>
      </c>
      <c r="P159" s="177">
        <f t="shared" si="50"/>
        <v>6.4461561129587938E-2</v>
      </c>
      <c r="Q159" s="169">
        <f>VLOOKUP(LEFT(A159,8),'Point GF'!$C$2:$R$277,15,FALSE)</f>
        <v>1.0773542122778348</v>
      </c>
      <c r="R159" s="169">
        <f>VLOOKUP(LEFT(A159,8),'Point GF'!$C$2:$R$277,16,FALSE)</f>
        <v>1.1559501681984745</v>
      </c>
    </row>
    <row r="160" spans="1:18" hidden="1" outlineLevel="2" x14ac:dyDescent="0.3">
      <c r="A160" s="41" t="s">
        <v>566</v>
      </c>
      <c r="B160" s="41" t="s">
        <v>567</v>
      </c>
      <c r="C160" s="41" t="s">
        <v>401</v>
      </c>
      <c r="D160" s="41" t="s">
        <v>572</v>
      </c>
      <c r="E160" s="41" t="s">
        <v>2082</v>
      </c>
      <c r="F160" s="42">
        <v>205</v>
      </c>
      <c r="G160" s="42">
        <v>0.53300000000000003</v>
      </c>
      <c r="H160" s="42">
        <v>17.132874999999999</v>
      </c>
      <c r="I160">
        <f t="shared" si="39"/>
        <v>2.6000000000000003E-3</v>
      </c>
      <c r="J160">
        <f t="shared" si="40"/>
        <v>8.3574999999999997E-2</v>
      </c>
      <c r="K160" s="168">
        <f t="shared" si="47"/>
        <v>2.7213758333120234E-3</v>
      </c>
      <c r="L160" s="168">
        <f t="shared" si="48"/>
        <v>2.8341790515578101E-3</v>
      </c>
      <c r="M160" s="169">
        <v>1.0466830128123166</v>
      </c>
      <c r="N160" s="169">
        <v>1.0900688659837729</v>
      </c>
      <c r="O160" s="177">
        <f t="shared" si="49"/>
        <v>9.0039878291120035E-2</v>
      </c>
      <c r="P160" s="177">
        <f t="shared" si="50"/>
        <v>9.6608535307187507E-2</v>
      </c>
      <c r="Q160" s="169">
        <f>VLOOKUP(LEFT(A160,8),'Point GF'!$C$2:$R$277,15,FALSE)</f>
        <v>1.0773542122778348</v>
      </c>
      <c r="R160" s="169">
        <f>VLOOKUP(LEFT(A160,8),'Point GF'!$C$2:$R$277,16,FALSE)</f>
        <v>1.1559501681984745</v>
      </c>
    </row>
    <row r="161" spans="1:18" hidden="1" outlineLevel="2" x14ac:dyDescent="0.3">
      <c r="A161" s="41" t="s">
        <v>566</v>
      </c>
      <c r="B161" s="41" t="s">
        <v>567</v>
      </c>
      <c r="C161" s="41" t="s">
        <v>401</v>
      </c>
      <c r="D161" s="41" t="s">
        <v>573</v>
      </c>
      <c r="E161" s="41" t="s">
        <v>2082</v>
      </c>
      <c r="F161" s="42">
        <v>205</v>
      </c>
      <c r="G161" s="42">
        <v>0.53300000000000003</v>
      </c>
      <c r="H161" s="42">
        <v>11.431825</v>
      </c>
      <c r="I161">
        <f t="shared" si="39"/>
        <v>2.6000000000000003E-3</v>
      </c>
      <c r="J161">
        <f t="shared" si="40"/>
        <v>5.5765000000000002E-2</v>
      </c>
      <c r="K161" s="168">
        <f t="shared" si="47"/>
        <v>2.7213758333120234E-3</v>
      </c>
      <c r="L161" s="168">
        <f t="shared" si="48"/>
        <v>2.8341790515578101E-3</v>
      </c>
      <c r="M161" s="169">
        <v>1.0466830128123166</v>
      </c>
      <c r="N161" s="169">
        <v>1.0900688659837729</v>
      </c>
      <c r="O161" s="177">
        <f t="shared" si="49"/>
        <v>6.0078657647673457E-2</v>
      </c>
      <c r="P161" s="177">
        <f t="shared" si="50"/>
        <v>6.4461561129587938E-2</v>
      </c>
      <c r="Q161" s="169">
        <f>VLOOKUP(LEFT(A161,8),'Point GF'!$C$2:$R$277,15,FALSE)</f>
        <v>1.0773542122778348</v>
      </c>
      <c r="R161" s="169">
        <f>VLOOKUP(LEFT(A161,8),'Point GF'!$C$2:$R$277,16,FALSE)</f>
        <v>1.1559501681984745</v>
      </c>
    </row>
    <row r="162" spans="1:18" hidden="1" outlineLevel="2" x14ac:dyDescent="0.3">
      <c r="A162" s="41" t="s">
        <v>566</v>
      </c>
      <c r="B162" s="41" t="s">
        <v>567</v>
      </c>
      <c r="C162" s="41" t="s">
        <v>401</v>
      </c>
      <c r="D162" s="41" t="s">
        <v>574</v>
      </c>
      <c r="E162" s="41" t="s">
        <v>2083</v>
      </c>
      <c r="F162" s="42">
        <v>365</v>
      </c>
      <c r="G162" s="42">
        <v>1.2775E-2</v>
      </c>
      <c r="H162" s="42">
        <v>0.11497499999999999</v>
      </c>
      <c r="I162">
        <f t="shared" si="39"/>
        <v>3.4999999999999997E-5</v>
      </c>
      <c r="J162">
        <f t="shared" si="40"/>
        <v>3.1499999999999996E-4</v>
      </c>
      <c r="K162" s="168">
        <f t="shared" si="47"/>
        <v>3.6633905448431076E-5</v>
      </c>
      <c r="L162" s="168">
        <f t="shared" si="48"/>
        <v>3.815241030943205E-5</v>
      </c>
      <c r="M162" s="169">
        <v>1.0466830128123166</v>
      </c>
      <c r="N162" s="169">
        <v>1.0900688659837729</v>
      </c>
      <c r="O162" s="177">
        <f t="shared" si="49"/>
        <v>3.3936657686751791E-4</v>
      </c>
      <c r="P162" s="177">
        <f t="shared" si="50"/>
        <v>3.641243029825194E-4</v>
      </c>
      <c r="Q162" s="169">
        <f>VLOOKUP(LEFT(A162,8),'Point GF'!$C$2:$R$277,15,FALSE)</f>
        <v>1.0773542122778348</v>
      </c>
      <c r="R162" s="169">
        <f>VLOOKUP(LEFT(A162,8),'Point GF'!$C$2:$R$277,16,FALSE)</f>
        <v>1.1559501681984745</v>
      </c>
    </row>
    <row r="163" spans="1:18" outlineLevel="1" collapsed="1" x14ac:dyDescent="0.3">
      <c r="A163" s="44" t="s">
        <v>1188</v>
      </c>
      <c r="B163" s="41" t="str">
        <f>B162</f>
        <v>Bimbo Bakeries USA, Inc</v>
      </c>
      <c r="C163" s="41"/>
      <c r="D163" s="41"/>
      <c r="E163" s="41"/>
      <c r="F163" s="42"/>
      <c r="G163" s="42">
        <f t="shared" ref="G163:L163" si="51">SUBTOTAL(9,G156:G162)</f>
        <v>3.0609249999999997</v>
      </c>
      <c r="H163" s="42">
        <f t="shared" si="51"/>
        <v>51.594425000000001</v>
      </c>
      <c r="I163">
        <f t="shared" si="51"/>
        <v>1.2945E-2</v>
      </c>
      <c r="J163">
        <f t="shared" si="51"/>
        <v>0.25132500000000002</v>
      </c>
      <c r="K163" s="168">
        <f t="shared" si="51"/>
        <v>1.354931160085544E-2</v>
      </c>
      <c r="L163" s="168">
        <f t="shared" si="51"/>
        <v>1.4110941470159941E-2</v>
      </c>
      <c r="M163" s="169">
        <v>1.0466830128123166</v>
      </c>
      <c r="N163" s="169">
        <v>1.0900688659837729</v>
      </c>
      <c r="O163" s="177">
        <f>SUBTOTAL(9,O156:O162)</f>
        <v>0.27076604740072679</v>
      </c>
      <c r="P163" s="177">
        <f>SUBTOTAL(9,P156:P162)</f>
        <v>0.29051917602248162</v>
      </c>
      <c r="Q163" s="169">
        <f>VLOOKUP(LEFT(A163,8),'Point GF'!$C$2:$R$277,15,FALSE)</f>
        <v>1.0773542122778348</v>
      </c>
      <c r="R163" s="169">
        <f>VLOOKUP(LEFT(A163,8),'Point GF'!$C$2:$R$277,16,FALSE)</f>
        <v>1.1559501681984745</v>
      </c>
    </row>
    <row r="164" spans="1:18" hidden="1" outlineLevel="2" x14ac:dyDescent="0.3">
      <c r="A164" s="41" t="s">
        <v>575</v>
      </c>
      <c r="B164" s="41" t="s">
        <v>576</v>
      </c>
      <c r="C164" s="41" t="s">
        <v>401</v>
      </c>
      <c r="D164" s="41" t="s">
        <v>577</v>
      </c>
      <c r="E164" s="41" t="s">
        <v>2084</v>
      </c>
      <c r="F164" s="42">
        <v>261</v>
      </c>
      <c r="G164" s="42">
        <v>5.4774764999999999</v>
      </c>
      <c r="H164" s="42">
        <v>222.19973999999999</v>
      </c>
      <c r="I164">
        <f t="shared" si="39"/>
        <v>2.0986499999999998E-2</v>
      </c>
      <c r="J164">
        <f t="shared" si="40"/>
        <v>0.85133999999999999</v>
      </c>
      <c r="K164" s="168">
        <f>I164*M164</f>
        <v>2.1674240008021511E-2</v>
      </c>
      <c r="L164" s="168">
        <f>I164*N164</f>
        <v>2.4112737959800491E-2</v>
      </c>
      <c r="M164" s="169">
        <v>1.0327705910000007</v>
      </c>
      <c r="N164" s="169">
        <v>1.1489642369999997</v>
      </c>
      <c r="O164" s="177">
        <f>J164*Q164</f>
        <v>0.87923891494194117</v>
      </c>
      <c r="P164" s="177">
        <f>J164*R164</f>
        <v>0.97815921352758028</v>
      </c>
      <c r="Q164" s="169">
        <f>VLOOKUP(LEFT(A164,8),'Point GF'!$C$2:$R$277,15,FALSE)</f>
        <v>1.0327705910000013</v>
      </c>
      <c r="R164" s="169">
        <f>VLOOKUP(LEFT(A164,8),'Point GF'!$C$2:$R$277,16,FALSE)</f>
        <v>1.1489642370000004</v>
      </c>
    </row>
    <row r="165" spans="1:18" outlineLevel="1" collapsed="1" x14ac:dyDescent="0.3">
      <c r="A165" s="44" t="s">
        <v>1189</v>
      </c>
      <c r="B165" s="41" t="str">
        <f>B164</f>
        <v>Canam Steel Corporation</v>
      </c>
      <c r="C165" s="41"/>
      <c r="D165" s="41"/>
      <c r="E165" s="41"/>
      <c r="F165" s="42"/>
      <c r="G165" s="42">
        <f t="shared" ref="G165:L165" si="52">SUBTOTAL(9,G164:G164)</f>
        <v>5.4774764999999999</v>
      </c>
      <c r="H165" s="42">
        <f t="shared" si="52"/>
        <v>222.19973999999999</v>
      </c>
      <c r="I165">
        <f t="shared" si="52"/>
        <v>2.0986499999999998E-2</v>
      </c>
      <c r="J165">
        <f t="shared" si="52"/>
        <v>0.85133999999999999</v>
      </c>
      <c r="K165" s="168">
        <f t="shared" si="52"/>
        <v>2.1674240008021511E-2</v>
      </c>
      <c r="L165" s="168">
        <f t="shared" si="52"/>
        <v>2.4112737959800491E-2</v>
      </c>
      <c r="M165" s="169">
        <v>1.0327705910000007</v>
      </c>
      <c r="N165" s="169">
        <v>1.1489642369999997</v>
      </c>
      <c r="O165" s="177">
        <f>SUBTOTAL(9,O164:O164)</f>
        <v>0.87923891494194117</v>
      </c>
      <c r="P165" s="177">
        <f>SUBTOTAL(9,P164:P164)</f>
        <v>0.97815921352758028</v>
      </c>
      <c r="Q165" s="169">
        <f>VLOOKUP(LEFT(A165,8),'Point GF'!$C$2:$R$277,15,FALSE)</f>
        <v>1.0327705910000013</v>
      </c>
      <c r="R165" s="169">
        <f>VLOOKUP(LEFT(A165,8),'Point GF'!$C$2:$R$277,16,FALSE)</f>
        <v>1.1489642370000004</v>
      </c>
    </row>
    <row r="166" spans="1:18" hidden="1" outlineLevel="2" x14ac:dyDescent="0.3">
      <c r="A166" s="41" t="s">
        <v>578</v>
      </c>
      <c r="B166" s="41" t="s">
        <v>579</v>
      </c>
      <c r="C166" s="41" t="s">
        <v>401</v>
      </c>
      <c r="D166" s="41" t="s">
        <v>580</v>
      </c>
      <c r="E166" s="41" t="s">
        <v>2070</v>
      </c>
      <c r="F166" s="42">
        <v>304</v>
      </c>
      <c r="G166" s="42">
        <v>0.18240000000000001</v>
      </c>
      <c r="H166" s="42">
        <v>1.0031999999999999E-2</v>
      </c>
      <c r="I166">
        <f t="shared" si="39"/>
        <v>6.0000000000000006E-4</v>
      </c>
      <c r="J166">
        <f t="shared" si="40"/>
        <v>3.2999999999999996E-5</v>
      </c>
      <c r="K166" s="168">
        <f>I166*M166</f>
        <v>6.0000000000000006E-4</v>
      </c>
      <c r="L166" s="168">
        <f>I166*N166</f>
        <v>6.0000000000000006E-4</v>
      </c>
      <c r="M166" s="169">
        <f>VLOOKUP(LEFT(A166,8),'Point GF'!$C$2:$R$277,7,FALSE)</f>
        <v>1</v>
      </c>
      <c r="N166" s="169">
        <f>VLOOKUP(LEFT(A166,8),'Point GF'!$C$2:$R$277,7,FALSE)</f>
        <v>1</v>
      </c>
      <c r="O166" s="177">
        <f>J166*Q166</f>
        <v>3.2999999999999996E-5</v>
      </c>
      <c r="P166" s="177">
        <f>J166*R166</f>
        <v>3.2999999999999996E-5</v>
      </c>
      <c r="Q166" s="169">
        <f>VLOOKUP(LEFT(A166,8),'Point GF'!$C$2:$R$277,15,FALSE)</f>
        <v>1</v>
      </c>
      <c r="R166" s="169">
        <f>VLOOKUP(LEFT(A166,8),'Point GF'!$C$2:$R$277,16,FALSE)</f>
        <v>1</v>
      </c>
    </row>
    <row r="167" spans="1:18" hidden="1" outlineLevel="2" x14ac:dyDescent="0.3">
      <c r="A167" s="41" t="s">
        <v>578</v>
      </c>
      <c r="B167" s="41" t="s">
        <v>579</v>
      </c>
      <c r="C167" s="41" t="s">
        <v>401</v>
      </c>
      <c r="D167" s="41" t="s">
        <v>581</v>
      </c>
      <c r="E167" s="41" t="s">
        <v>2071</v>
      </c>
      <c r="F167" s="42">
        <v>171</v>
      </c>
      <c r="G167" s="42">
        <v>2.6261820899999999</v>
      </c>
      <c r="H167" s="42">
        <v>3.2322239595000002</v>
      </c>
      <c r="I167">
        <f t="shared" si="39"/>
        <v>1.535779E-2</v>
      </c>
      <c r="J167">
        <f t="shared" si="40"/>
        <v>1.8901894500000002E-2</v>
      </c>
      <c r="K167" s="168">
        <f>I167*M167</f>
        <v>1.535779E-2</v>
      </c>
      <c r="L167" s="168">
        <f>I167*N167</f>
        <v>1.535779E-2</v>
      </c>
      <c r="M167" s="169">
        <f>VLOOKUP(LEFT(A167,8),'Point GF'!$C$2:$R$277,7,FALSE)</f>
        <v>1</v>
      </c>
      <c r="N167" s="169">
        <f>VLOOKUP(LEFT(A167,8),'Point GF'!$C$2:$R$277,7,FALSE)</f>
        <v>1</v>
      </c>
      <c r="O167" s="177">
        <f>J167*Q167</f>
        <v>1.8901894500000002E-2</v>
      </c>
      <c r="P167" s="177">
        <f>J167*R167</f>
        <v>1.8901894500000002E-2</v>
      </c>
      <c r="Q167" s="169">
        <f>VLOOKUP(LEFT(A167,8),'Point GF'!$C$2:$R$277,15,FALSE)</f>
        <v>1</v>
      </c>
      <c r="R167" s="169">
        <f>VLOOKUP(LEFT(A167,8),'Point GF'!$C$2:$R$277,16,FALSE)</f>
        <v>1</v>
      </c>
    </row>
    <row r="168" spans="1:18" outlineLevel="1" collapsed="1" x14ac:dyDescent="0.3">
      <c r="A168" s="44" t="s">
        <v>1190</v>
      </c>
      <c r="B168" s="41" t="str">
        <f>B167</f>
        <v>Frederick Asphalt Co., L.C. At Essroc</v>
      </c>
      <c r="C168" s="41"/>
      <c r="D168" s="41"/>
      <c r="E168" s="41"/>
      <c r="F168" s="42"/>
      <c r="G168" s="42">
        <f t="shared" ref="G168:L168" si="53">SUBTOTAL(9,G166:G167)</f>
        <v>2.8085820899999998</v>
      </c>
      <c r="H168" s="42">
        <f t="shared" si="53"/>
        <v>3.2422559595</v>
      </c>
      <c r="I168">
        <f t="shared" si="53"/>
        <v>1.5957789999999999E-2</v>
      </c>
      <c r="J168">
        <f t="shared" si="53"/>
        <v>1.89348945E-2</v>
      </c>
      <c r="K168" s="168">
        <f t="shared" si="53"/>
        <v>1.5957789999999999E-2</v>
      </c>
      <c r="L168" s="168">
        <f t="shared" si="53"/>
        <v>1.5957789999999999E-2</v>
      </c>
      <c r="M168" s="169">
        <f>VLOOKUP(LEFT(A168,8),'Point GF'!$C$2:$R$277,7,FALSE)</f>
        <v>1</v>
      </c>
      <c r="N168" s="169">
        <f>VLOOKUP(LEFT(A168,8),'Point GF'!$C$2:$R$277,7,FALSE)</f>
        <v>1</v>
      </c>
      <c r="O168" s="177">
        <f>SUBTOTAL(9,O166:O167)</f>
        <v>1.89348945E-2</v>
      </c>
      <c r="P168" s="177">
        <f>SUBTOTAL(9,P166:P167)</f>
        <v>1.89348945E-2</v>
      </c>
      <c r="Q168" s="169">
        <f>VLOOKUP(LEFT(A168,8),'Point GF'!$C$2:$R$277,15,FALSE)</f>
        <v>1</v>
      </c>
      <c r="R168" s="169">
        <f>VLOOKUP(LEFT(A168,8),'Point GF'!$C$2:$R$277,16,FALSE)</f>
        <v>1</v>
      </c>
    </row>
    <row r="169" spans="1:18" hidden="1" outlineLevel="2" x14ac:dyDescent="0.3">
      <c r="A169" s="41" t="s">
        <v>582</v>
      </c>
      <c r="B169" s="41" t="s">
        <v>583</v>
      </c>
      <c r="C169" s="41" t="s">
        <v>401</v>
      </c>
      <c r="D169" s="41" t="s">
        <v>584</v>
      </c>
      <c r="E169" s="41" t="s">
        <v>2085</v>
      </c>
      <c r="F169" s="42">
        <v>365</v>
      </c>
      <c r="G169" s="42">
        <v>0.15930059999999999</v>
      </c>
      <c r="H169" s="42">
        <v>2.0075000000000002E-3</v>
      </c>
      <c r="I169">
        <f t="shared" si="39"/>
        <v>4.3643999999999996E-4</v>
      </c>
      <c r="J169">
        <f t="shared" si="40"/>
        <v>5.5000000000000007E-6</v>
      </c>
      <c r="K169" s="168">
        <f>I169*M169</f>
        <v>5.2267584893848028E-4</v>
      </c>
      <c r="L169" s="168">
        <f>I169*N169</f>
        <v>5.8070530015850671E-4</v>
      </c>
      <c r="M169" s="169">
        <v>1.1975892423666032</v>
      </c>
      <c r="N169" s="169">
        <v>1.3305501332565914</v>
      </c>
      <c r="O169" s="177">
        <f>J169*Q169</f>
        <v>6.7049614127026676E-6</v>
      </c>
      <c r="P169" s="177">
        <f>J169*R169</f>
        <v>7.52613052754816E-6</v>
      </c>
      <c r="Q169" s="169">
        <f>VLOOKUP(LEFT(A169,8),'Point GF'!$C$2:$R$277,15,FALSE)</f>
        <v>1.2190838932186667</v>
      </c>
      <c r="R169" s="169">
        <f>VLOOKUP(LEFT(A169,8),'Point GF'!$C$2:$R$277,16,FALSE)</f>
        <v>1.3683873686451198</v>
      </c>
    </row>
    <row r="170" spans="1:18" hidden="1" outlineLevel="2" x14ac:dyDescent="0.3">
      <c r="A170" s="41" t="s">
        <v>582</v>
      </c>
      <c r="B170" s="41" t="s">
        <v>583</v>
      </c>
      <c r="C170" s="41" t="s">
        <v>401</v>
      </c>
      <c r="D170" s="41" t="s">
        <v>584</v>
      </c>
      <c r="E170" s="41" t="s">
        <v>2086</v>
      </c>
      <c r="F170" s="42">
        <v>206</v>
      </c>
      <c r="G170" s="42">
        <v>2.3888124620000002</v>
      </c>
      <c r="H170" s="42">
        <v>0.78353047600000003</v>
      </c>
      <c r="I170">
        <f t="shared" si="39"/>
        <v>1.1596177000000001E-2</v>
      </c>
      <c r="J170">
        <f t="shared" si="40"/>
        <v>3.8035460000000001E-3</v>
      </c>
      <c r="K170" s="168">
        <f>I170*M170</f>
        <v>1.388745682777903E-2</v>
      </c>
      <c r="L170" s="168">
        <f>I170*N170</f>
        <v>1.5429294852617022E-2</v>
      </c>
      <c r="M170" s="169">
        <v>1.1975892423666032</v>
      </c>
      <c r="N170" s="169">
        <v>1.3305501332565914</v>
      </c>
      <c r="O170" s="177">
        <f>J170*Q170</f>
        <v>4.6368416657162868E-3</v>
      </c>
      <c r="P170" s="177">
        <f>J170*R170</f>
        <v>5.2047243024606711E-3</v>
      </c>
      <c r="Q170" s="169">
        <f>VLOOKUP(LEFT(A170,8),'Point GF'!$C$2:$R$277,15,FALSE)</f>
        <v>1.2190838932186667</v>
      </c>
      <c r="R170" s="169">
        <f>VLOOKUP(LEFT(A170,8),'Point GF'!$C$2:$R$277,16,FALSE)</f>
        <v>1.3683873686451198</v>
      </c>
    </row>
    <row r="171" spans="1:18" outlineLevel="1" collapsed="1" x14ac:dyDescent="0.3">
      <c r="A171" s="44" t="s">
        <v>1191</v>
      </c>
      <c r="B171" s="41" t="str">
        <f>B170</f>
        <v>Miller Asphalt - Legore</v>
      </c>
      <c r="C171" s="41"/>
      <c r="D171" s="41"/>
      <c r="E171" s="41"/>
      <c r="F171" s="42"/>
      <c r="G171" s="42">
        <f t="shared" ref="G171:L171" si="54">SUBTOTAL(9,G169:G170)</f>
        <v>2.5481130620000001</v>
      </c>
      <c r="H171" s="42">
        <f t="shared" si="54"/>
        <v>0.78553797600000008</v>
      </c>
      <c r="I171">
        <f t="shared" si="54"/>
        <v>1.2032617000000001E-2</v>
      </c>
      <c r="J171">
        <f t="shared" si="54"/>
        <v>3.809046E-3</v>
      </c>
      <c r="K171" s="168">
        <f t="shared" si="54"/>
        <v>1.4410132676717511E-2</v>
      </c>
      <c r="L171" s="168">
        <f t="shared" si="54"/>
        <v>1.6010000152775528E-2</v>
      </c>
      <c r="M171" s="169">
        <v>1.1975892423666032</v>
      </c>
      <c r="N171" s="169">
        <v>1.3305501332565914</v>
      </c>
      <c r="O171" s="177">
        <f>SUBTOTAL(9,O169:O170)</f>
        <v>4.6435466271289895E-3</v>
      </c>
      <c r="P171" s="177">
        <f>SUBTOTAL(9,P169:P170)</f>
        <v>5.2122504329882189E-3</v>
      </c>
      <c r="Q171" s="169">
        <f>VLOOKUP(LEFT(A171,8),'Point GF'!$C$2:$R$277,15,FALSE)</f>
        <v>1.2190838932186667</v>
      </c>
      <c r="R171" s="169">
        <f>VLOOKUP(LEFT(A171,8),'Point GF'!$C$2:$R$277,16,FALSE)</f>
        <v>1.3683873686451198</v>
      </c>
    </row>
    <row r="172" spans="1:18" hidden="1" outlineLevel="2" x14ac:dyDescent="0.3">
      <c r="A172" s="41" t="s">
        <v>585</v>
      </c>
      <c r="B172" s="41" t="s">
        <v>586</v>
      </c>
      <c r="C172" s="41" t="s">
        <v>401</v>
      </c>
      <c r="D172" s="41" t="s">
        <v>587</v>
      </c>
      <c r="E172" s="41" t="s">
        <v>2087</v>
      </c>
      <c r="F172" s="42">
        <v>90</v>
      </c>
      <c r="G172" s="42">
        <v>2.319318</v>
      </c>
      <c r="H172" s="42">
        <v>6.1996500000000003E-2</v>
      </c>
      <c r="I172">
        <f t="shared" si="39"/>
        <v>2.57702E-2</v>
      </c>
      <c r="J172">
        <f t="shared" si="40"/>
        <v>6.8885000000000007E-4</v>
      </c>
      <c r="K172" s="168">
        <f>I172*M172</f>
        <v>2.57702E-2</v>
      </c>
      <c r="L172" s="168">
        <f>I172*N172</f>
        <v>2.57702E-2</v>
      </c>
      <c r="M172" s="169">
        <v>1</v>
      </c>
      <c r="N172" s="169">
        <v>1</v>
      </c>
      <c r="O172" s="177">
        <f>J172*Q172</f>
        <v>6.8885000000000007E-4</v>
      </c>
      <c r="P172" s="177">
        <f>J172*R172</f>
        <v>6.8885000000000007E-4</v>
      </c>
      <c r="Q172" s="171">
        <v>1</v>
      </c>
      <c r="R172" s="171">
        <v>1</v>
      </c>
    </row>
    <row r="173" spans="1:18" outlineLevel="1" collapsed="1" x14ac:dyDescent="0.3">
      <c r="A173" s="44" t="s">
        <v>1192</v>
      </c>
      <c r="B173" s="41" t="str">
        <f>B172</f>
        <v>Maryland Stone - Essroc Site</v>
      </c>
      <c r="C173" s="41"/>
      <c r="D173" s="41"/>
      <c r="E173" s="41"/>
      <c r="F173" s="42"/>
      <c r="G173" s="42">
        <f t="shared" ref="G173:L173" si="55">SUBTOTAL(9,G172:G172)</f>
        <v>2.319318</v>
      </c>
      <c r="H173" s="42">
        <f t="shared" si="55"/>
        <v>6.1996500000000003E-2</v>
      </c>
      <c r="I173">
        <f t="shared" si="55"/>
        <v>2.57702E-2</v>
      </c>
      <c r="J173">
        <f t="shared" si="55"/>
        <v>6.8885000000000007E-4</v>
      </c>
      <c r="K173" s="168">
        <f t="shared" si="55"/>
        <v>2.57702E-2</v>
      </c>
      <c r="L173" s="168">
        <f t="shared" si="55"/>
        <v>2.57702E-2</v>
      </c>
      <c r="M173" s="169">
        <v>1</v>
      </c>
      <c r="N173" s="169">
        <v>1</v>
      </c>
      <c r="O173" s="177">
        <f>SUBTOTAL(9,O172:O172)</f>
        <v>6.8885000000000007E-4</v>
      </c>
      <c r="P173" s="177">
        <f>SUBTOTAL(9,P172:P172)</f>
        <v>6.8885000000000007E-4</v>
      </c>
      <c r="Q173" s="169">
        <v>1</v>
      </c>
      <c r="R173" s="169">
        <v>1</v>
      </c>
    </row>
    <row r="174" spans="1:18" hidden="1" outlineLevel="2" x14ac:dyDescent="0.3">
      <c r="A174" s="41" t="s">
        <v>588</v>
      </c>
      <c r="B174" s="41" t="s">
        <v>589</v>
      </c>
      <c r="C174" s="41" t="s">
        <v>401</v>
      </c>
      <c r="D174" s="41" t="s">
        <v>590</v>
      </c>
      <c r="E174" s="41" t="s">
        <v>2073</v>
      </c>
      <c r="F174" s="42">
        <v>365</v>
      </c>
      <c r="G174" s="42">
        <v>6.1849249999999998</v>
      </c>
      <c r="H174" s="42">
        <v>0.19162499999999999</v>
      </c>
      <c r="I174">
        <f t="shared" si="39"/>
        <v>1.6944999999999998E-2</v>
      </c>
      <c r="J174">
        <f t="shared" si="40"/>
        <v>5.2499999999999997E-4</v>
      </c>
      <c r="K174" s="168">
        <f>I174*M174</f>
        <v>1.9537248143742907E-2</v>
      </c>
      <c r="L174" s="168">
        <f>I174*N174</f>
        <v>2.1686273829367272E-2</v>
      </c>
      <c r="M174" s="169">
        <v>1.1529801206103811</v>
      </c>
      <c r="N174" s="169">
        <v>1.2798037078410902</v>
      </c>
      <c r="O174" s="177">
        <f>J174*Q174</f>
        <v>5.8221881680011801E-4</v>
      </c>
      <c r="P174" s="177">
        <f>J174*R174</f>
        <v>6.2745967535574531E-4</v>
      </c>
      <c r="Q174" s="169">
        <f>VLOOKUP(LEFT(A174,8),'Point GF'!$C$2:$R$277,15,FALSE)</f>
        <v>1.1089882224764154</v>
      </c>
      <c r="R174" s="169">
        <f>VLOOKUP(LEFT(A174,8),'Point GF'!$C$2:$R$277,16,FALSE)</f>
        <v>1.1951612863918959</v>
      </c>
    </row>
    <row r="175" spans="1:18" hidden="1" outlineLevel="2" x14ac:dyDescent="0.3">
      <c r="A175" s="41" t="s">
        <v>588</v>
      </c>
      <c r="B175" s="41" t="s">
        <v>589</v>
      </c>
      <c r="C175" s="41" t="s">
        <v>401</v>
      </c>
      <c r="D175" s="41" t="s">
        <v>591</v>
      </c>
      <c r="E175" s="41" t="s">
        <v>2047</v>
      </c>
      <c r="F175" s="42">
        <v>3</v>
      </c>
      <c r="G175" s="42">
        <v>6.1949999999999998E-2</v>
      </c>
      <c r="H175" s="42">
        <v>6.1050000000000002E-3</v>
      </c>
      <c r="I175">
        <f t="shared" si="39"/>
        <v>2.0649999999999998E-2</v>
      </c>
      <c r="J175">
        <f t="shared" si="40"/>
        <v>2.0349999999999999E-3</v>
      </c>
      <c r="K175" s="168">
        <f>I175*M175</f>
        <v>2.3809039490604367E-2</v>
      </c>
      <c r="L175" s="168">
        <f>I175*N175</f>
        <v>2.6427946566918509E-2</v>
      </c>
      <c r="M175" s="169">
        <v>1.1529801206103811</v>
      </c>
      <c r="N175" s="169">
        <v>1.2798037078410902</v>
      </c>
      <c r="O175" s="177">
        <f>J175*Q175</f>
        <v>2.2567910327395053E-3</v>
      </c>
      <c r="P175" s="177">
        <f>J175*R175</f>
        <v>2.432153217807508E-3</v>
      </c>
      <c r="Q175" s="169">
        <f>VLOOKUP(LEFT(A175,8),'Point GF'!$C$2:$R$277,15,FALSE)</f>
        <v>1.1089882224764154</v>
      </c>
      <c r="R175" s="169">
        <f>VLOOKUP(LEFT(A175,8),'Point GF'!$C$2:$R$277,16,FALSE)</f>
        <v>1.1951612863918959</v>
      </c>
    </row>
    <row r="176" spans="1:18" hidden="1" outlineLevel="2" x14ac:dyDescent="0.3">
      <c r="A176" s="41" t="s">
        <v>588</v>
      </c>
      <c r="B176" s="41" t="s">
        <v>589</v>
      </c>
      <c r="C176" s="41" t="s">
        <v>401</v>
      </c>
      <c r="D176" s="41" t="s">
        <v>592</v>
      </c>
      <c r="E176" s="41" t="s">
        <v>2064</v>
      </c>
      <c r="F176" s="42">
        <v>40</v>
      </c>
      <c r="G176" s="42">
        <v>1.35</v>
      </c>
      <c r="H176" s="42">
        <v>0.13200000000000001</v>
      </c>
      <c r="I176">
        <f t="shared" si="39"/>
        <v>3.3750000000000002E-2</v>
      </c>
      <c r="J176">
        <f t="shared" si="40"/>
        <v>3.3E-3</v>
      </c>
      <c r="K176" s="168">
        <f>I176*M176</f>
        <v>3.8913079070600369E-2</v>
      </c>
      <c r="L176" s="168">
        <f>I176*N176</f>
        <v>4.3193375139636794E-2</v>
      </c>
      <c r="M176" s="169">
        <v>1.1529801206103811</v>
      </c>
      <c r="N176" s="169">
        <v>1.2798037078410902</v>
      </c>
      <c r="O176" s="177">
        <f>J176*Q176</f>
        <v>3.6596611341721706E-3</v>
      </c>
      <c r="P176" s="177">
        <f>J176*R176</f>
        <v>3.9440322450932565E-3</v>
      </c>
      <c r="Q176" s="169">
        <f>VLOOKUP(LEFT(A176,8),'Point GF'!$C$2:$R$277,15,FALSE)</f>
        <v>1.1089882224764154</v>
      </c>
      <c r="R176" s="169">
        <f>VLOOKUP(LEFT(A176,8),'Point GF'!$C$2:$R$277,16,FALSE)</f>
        <v>1.1951612863918959</v>
      </c>
    </row>
    <row r="177" spans="1:18" hidden="1" outlineLevel="2" x14ac:dyDescent="0.3">
      <c r="A177" s="41" t="s">
        <v>588</v>
      </c>
      <c r="B177" s="41" t="s">
        <v>589</v>
      </c>
      <c r="C177" s="41" t="s">
        <v>401</v>
      </c>
      <c r="D177" s="41" t="s">
        <v>593</v>
      </c>
      <c r="E177" s="41" t="s">
        <v>2064</v>
      </c>
      <c r="F177" s="42">
        <v>45</v>
      </c>
      <c r="G177" s="42">
        <v>1.71</v>
      </c>
      <c r="H177" s="42">
        <v>0.1701</v>
      </c>
      <c r="I177">
        <f t="shared" si="39"/>
        <v>3.7999999999999999E-2</v>
      </c>
      <c r="J177">
        <f t="shared" si="40"/>
        <v>3.7799999999999999E-3</v>
      </c>
      <c r="K177" s="168">
        <f>I177*M177</f>
        <v>4.381324458319448E-2</v>
      </c>
      <c r="L177" s="168">
        <f>I177*N177</f>
        <v>4.8632540897961429E-2</v>
      </c>
      <c r="M177" s="169">
        <v>1.1529801206103811</v>
      </c>
      <c r="N177" s="169">
        <v>1.2798037078410902</v>
      </c>
      <c r="O177" s="177">
        <f>J177*Q177</f>
        <v>4.1919754809608498E-3</v>
      </c>
      <c r="P177" s="177">
        <f>J177*R177</f>
        <v>4.517709662561366E-3</v>
      </c>
      <c r="Q177" s="169">
        <f>VLOOKUP(LEFT(A177,8),'Point GF'!$C$2:$R$277,15,FALSE)</f>
        <v>1.1089882224764154</v>
      </c>
      <c r="R177" s="169">
        <f>VLOOKUP(LEFT(A177,8),'Point GF'!$C$2:$R$277,16,FALSE)</f>
        <v>1.1951612863918959</v>
      </c>
    </row>
    <row r="178" spans="1:18" outlineLevel="1" collapsed="1" x14ac:dyDescent="0.3">
      <c r="A178" s="44" t="s">
        <v>1193</v>
      </c>
      <c r="B178" s="41" t="str">
        <f>B177</f>
        <v>Reich's Ford Road Landfill</v>
      </c>
      <c r="C178" s="41"/>
      <c r="D178" s="41"/>
      <c r="E178" s="41"/>
      <c r="F178" s="42"/>
      <c r="G178" s="42">
        <f t="shared" ref="G178:L178" si="56">SUBTOTAL(9,G174:G177)</f>
        <v>9.3068750000000016</v>
      </c>
      <c r="H178" s="42">
        <f t="shared" si="56"/>
        <v>0.49983</v>
      </c>
      <c r="I178">
        <f t="shared" si="56"/>
        <v>0.109345</v>
      </c>
      <c r="J178">
        <f t="shared" si="56"/>
        <v>9.6399999999999993E-3</v>
      </c>
      <c r="K178" s="168">
        <f t="shared" si="56"/>
        <v>0.12607261128814212</v>
      </c>
      <c r="L178" s="168">
        <f t="shared" si="56"/>
        <v>0.139940136433884</v>
      </c>
      <c r="M178" s="169">
        <v>1.1529801206103811</v>
      </c>
      <c r="N178" s="169">
        <v>1.2798037078410902</v>
      </c>
      <c r="O178" s="177">
        <f>SUBTOTAL(9,O174:O177)</f>
        <v>1.0690646464672644E-2</v>
      </c>
      <c r="P178" s="177">
        <f>SUBTOTAL(9,P174:P177)</f>
        <v>1.1521354800817875E-2</v>
      </c>
      <c r="Q178" s="169">
        <f>VLOOKUP(LEFT(A178,8),'Point GF'!$C$2:$R$277,15,FALSE)</f>
        <v>1.1089882224764154</v>
      </c>
      <c r="R178" s="169">
        <f>VLOOKUP(LEFT(A178,8),'Point GF'!$C$2:$R$277,16,FALSE)</f>
        <v>1.1951612863918959</v>
      </c>
    </row>
    <row r="179" spans="1:18" hidden="1" outlineLevel="2" x14ac:dyDescent="0.3">
      <c r="A179" s="41" t="s">
        <v>594</v>
      </c>
      <c r="B179" s="41" t="s">
        <v>595</v>
      </c>
      <c r="C179" s="41" t="s">
        <v>401</v>
      </c>
      <c r="D179" s="41" t="s">
        <v>596</v>
      </c>
      <c r="E179" s="41" t="s">
        <v>2058</v>
      </c>
      <c r="F179" s="42">
        <v>365</v>
      </c>
      <c r="G179" s="42">
        <v>0.94169999999999998</v>
      </c>
      <c r="H179" s="42">
        <v>0.161914</v>
      </c>
      <c r="I179">
        <f t="shared" si="39"/>
        <v>2.5799999999999998E-3</v>
      </c>
      <c r="J179">
        <f t="shared" si="40"/>
        <v>4.4359999999999999E-4</v>
      </c>
      <c r="K179" s="168">
        <f t="shared" ref="K179:K198" si="57">I179*M179</f>
        <v>2.5799999999999998E-3</v>
      </c>
      <c r="L179" s="168">
        <f t="shared" ref="L179:L198" si="58">I179*N179</f>
        <v>2.5799999999999998E-3</v>
      </c>
      <c r="M179" s="169">
        <f>VLOOKUP(LEFT(A179,8),'Point GF'!$C$2:$R$277,7,FALSE)</f>
        <v>1</v>
      </c>
      <c r="N179" s="169">
        <f>VLOOKUP(LEFT(A179,8),'Point GF'!$C$2:$R$277,7,FALSE)</f>
        <v>1</v>
      </c>
      <c r="O179" s="177">
        <f t="shared" ref="O179:O198" si="59">J179*Q179</f>
        <v>4.5304200114234416E-4</v>
      </c>
      <c r="P179" s="177">
        <f t="shared" ref="P179:P198" si="60">J179*R179</f>
        <v>4.5495148838331669E-4</v>
      </c>
      <c r="Q179" s="169">
        <f>VLOOKUP(LEFT(A179,8),'Point GF'!$C$2:$R$277,15,FALSE)</f>
        <v>1.0212849439638056</v>
      </c>
      <c r="R179" s="169">
        <f>VLOOKUP(LEFT(A179,8),'Point GF'!$C$2:$R$277,16,FALSE)</f>
        <v>1.0255894688532838</v>
      </c>
    </row>
    <row r="180" spans="1:18" hidden="1" outlineLevel="2" x14ac:dyDescent="0.3">
      <c r="A180" s="41" t="s">
        <v>594</v>
      </c>
      <c r="B180" s="41" t="s">
        <v>595</v>
      </c>
      <c r="C180" s="41" t="s">
        <v>401</v>
      </c>
      <c r="D180" s="41" t="s">
        <v>597</v>
      </c>
      <c r="E180" s="41" t="s">
        <v>2058</v>
      </c>
      <c r="F180" s="42">
        <v>365</v>
      </c>
      <c r="G180" s="42">
        <v>0.94169999999999998</v>
      </c>
      <c r="H180" s="42">
        <v>0.161914</v>
      </c>
      <c r="I180">
        <f t="shared" si="39"/>
        <v>2.5799999999999998E-3</v>
      </c>
      <c r="J180">
        <f t="shared" si="40"/>
        <v>4.4359999999999999E-4</v>
      </c>
      <c r="K180" s="168">
        <f t="shared" si="57"/>
        <v>2.5799999999999998E-3</v>
      </c>
      <c r="L180" s="168">
        <f t="shared" si="58"/>
        <v>2.5799999999999998E-3</v>
      </c>
      <c r="M180" s="169">
        <f>VLOOKUP(LEFT(A180,8),'Point GF'!$C$2:$R$277,7,FALSE)</f>
        <v>1</v>
      </c>
      <c r="N180" s="169">
        <f>VLOOKUP(LEFT(A180,8),'Point GF'!$C$2:$R$277,7,FALSE)</f>
        <v>1</v>
      </c>
      <c r="O180" s="177">
        <f t="shared" si="59"/>
        <v>4.5304200114234416E-4</v>
      </c>
      <c r="P180" s="177">
        <f t="shared" si="60"/>
        <v>4.5495148838331669E-4</v>
      </c>
      <c r="Q180" s="169">
        <f>VLOOKUP(LEFT(A180,8),'Point GF'!$C$2:$R$277,15,FALSE)</f>
        <v>1.0212849439638056</v>
      </c>
      <c r="R180" s="169">
        <f>VLOOKUP(LEFT(A180,8),'Point GF'!$C$2:$R$277,16,FALSE)</f>
        <v>1.0255894688532838</v>
      </c>
    </row>
    <row r="181" spans="1:18" hidden="1" outlineLevel="2" x14ac:dyDescent="0.3">
      <c r="A181" s="41" t="s">
        <v>594</v>
      </c>
      <c r="B181" s="41" t="s">
        <v>595</v>
      </c>
      <c r="C181" s="41" t="s">
        <v>401</v>
      </c>
      <c r="D181" s="41" t="s">
        <v>598</v>
      </c>
      <c r="E181" s="41" t="s">
        <v>2058</v>
      </c>
      <c r="F181" s="42">
        <v>365</v>
      </c>
      <c r="G181" s="42">
        <v>0.94169999999999998</v>
      </c>
      <c r="H181" s="42">
        <v>0.161914</v>
      </c>
      <c r="I181">
        <f t="shared" si="39"/>
        <v>2.5799999999999998E-3</v>
      </c>
      <c r="J181">
        <f t="shared" si="40"/>
        <v>4.4359999999999999E-4</v>
      </c>
      <c r="K181" s="168">
        <f t="shared" si="57"/>
        <v>2.5799999999999998E-3</v>
      </c>
      <c r="L181" s="168">
        <f t="shared" si="58"/>
        <v>2.5799999999999998E-3</v>
      </c>
      <c r="M181" s="169">
        <f>VLOOKUP(LEFT(A181,8),'Point GF'!$C$2:$R$277,7,FALSE)</f>
        <v>1</v>
      </c>
      <c r="N181" s="169">
        <f>VLOOKUP(LEFT(A181,8),'Point GF'!$C$2:$R$277,7,FALSE)</f>
        <v>1</v>
      </c>
      <c r="O181" s="177">
        <f t="shared" si="59"/>
        <v>4.5304200114234416E-4</v>
      </c>
      <c r="P181" s="177">
        <f t="shared" si="60"/>
        <v>4.5495148838331669E-4</v>
      </c>
      <c r="Q181" s="169">
        <f>VLOOKUP(LEFT(A181,8),'Point GF'!$C$2:$R$277,15,FALSE)</f>
        <v>1.0212849439638056</v>
      </c>
      <c r="R181" s="169">
        <f>VLOOKUP(LEFT(A181,8),'Point GF'!$C$2:$R$277,16,FALSE)</f>
        <v>1.0255894688532838</v>
      </c>
    </row>
    <row r="182" spans="1:18" hidden="1" outlineLevel="2" x14ac:dyDescent="0.3">
      <c r="A182" s="41" t="s">
        <v>594</v>
      </c>
      <c r="B182" s="41" t="s">
        <v>595</v>
      </c>
      <c r="C182" s="41" t="s">
        <v>401</v>
      </c>
      <c r="D182" s="41" t="s">
        <v>599</v>
      </c>
      <c r="E182" s="41" t="s">
        <v>2058</v>
      </c>
      <c r="F182" s="42">
        <v>365</v>
      </c>
      <c r="G182" s="42">
        <v>0.94169999999999998</v>
      </c>
      <c r="H182" s="42">
        <v>0.161914</v>
      </c>
      <c r="I182">
        <f t="shared" si="39"/>
        <v>2.5799999999999998E-3</v>
      </c>
      <c r="J182">
        <f t="shared" si="40"/>
        <v>4.4359999999999999E-4</v>
      </c>
      <c r="K182" s="168">
        <f t="shared" si="57"/>
        <v>2.5799999999999998E-3</v>
      </c>
      <c r="L182" s="168">
        <f t="shared" si="58"/>
        <v>2.5799999999999998E-3</v>
      </c>
      <c r="M182" s="169">
        <f>VLOOKUP(LEFT(A182,8),'Point GF'!$C$2:$R$277,7,FALSE)</f>
        <v>1</v>
      </c>
      <c r="N182" s="169">
        <f>VLOOKUP(LEFT(A182,8),'Point GF'!$C$2:$R$277,7,FALSE)</f>
        <v>1</v>
      </c>
      <c r="O182" s="177">
        <f t="shared" si="59"/>
        <v>4.5304200114234416E-4</v>
      </c>
      <c r="P182" s="177">
        <f t="shared" si="60"/>
        <v>4.5495148838331669E-4</v>
      </c>
      <c r="Q182" s="169">
        <f>VLOOKUP(LEFT(A182,8),'Point GF'!$C$2:$R$277,15,FALSE)</f>
        <v>1.0212849439638056</v>
      </c>
      <c r="R182" s="169">
        <f>VLOOKUP(LEFT(A182,8),'Point GF'!$C$2:$R$277,16,FALSE)</f>
        <v>1.0255894688532838</v>
      </c>
    </row>
    <row r="183" spans="1:18" hidden="1" outlineLevel="2" x14ac:dyDescent="0.3">
      <c r="A183" s="41" t="s">
        <v>594</v>
      </c>
      <c r="B183" s="41" t="s">
        <v>595</v>
      </c>
      <c r="C183" s="41" t="s">
        <v>401</v>
      </c>
      <c r="D183" s="41" t="s">
        <v>600</v>
      </c>
      <c r="E183" s="41" t="s">
        <v>2058</v>
      </c>
      <c r="F183" s="42">
        <v>365</v>
      </c>
      <c r="G183" s="42">
        <v>0.66064999999999996</v>
      </c>
      <c r="H183" s="42">
        <v>0.11346025</v>
      </c>
      <c r="I183">
        <f t="shared" si="39"/>
        <v>1.81E-3</v>
      </c>
      <c r="J183">
        <f t="shared" si="40"/>
        <v>3.1084999999999999E-4</v>
      </c>
      <c r="K183" s="168">
        <f t="shared" si="57"/>
        <v>1.81E-3</v>
      </c>
      <c r="L183" s="168">
        <f t="shared" si="58"/>
        <v>1.81E-3</v>
      </c>
      <c r="M183" s="169">
        <f>VLOOKUP(LEFT(A183,8),'Point GF'!$C$2:$R$277,7,FALSE)</f>
        <v>1</v>
      </c>
      <c r="N183" s="169">
        <f>VLOOKUP(LEFT(A183,8),'Point GF'!$C$2:$R$277,7,FALSE)</f>
        <v>1</v>
      </c>
      <c r="O183" s="177">
        <f t="shared" si="59"/>
        <v>3.1746642483114896E-4</v>
      </c>
      <c r="P183" s="177">
        <f t="shared" si="60"/>
        <v>3.1880448639304325E-4</v>
      </c>
      <c r="Q183" s="169">
        <f>VLOOKUP(LEFT(A183,8),'Point GF'!$C$2:$R$277,15,FALSE)</f>
        <v>1.0212849439638056</v>
      </c>
      <c r="R183" s="169">
        <f>VLOOKUP(LEFT(A183,8),'Point GF'!$C$2:$R$277,16,FALSE)</f>
        <v>1.0255894688532838</v>
      </c>
    </row>
    <row r="184" spans="1:18" hidden="1" outlineLevel="2" x14ac:dyDescent="0.3">
      <c r="A184" s="41" t="s">
        <v>594</v>
      </c>
      <c r="B184" s="41" t="s">
        <v>595</v>
      </c>
      <c r="C184" s="41" t="s">
        <v>401</v>
      </c>
      <c r="D184" s="41" t="s">
        <v>601</v>
      </c>
      <c r="E184" s="41" t="s">
        <v>2058</v>
      </c>
      <c r="F184" s="42">
        <v>365</v>
      </c>
      <c r="G184" s="42">
        <v>0.66064999999999996</v>
      </c>
      <c r="H184" s="42">
        <v>0.11346025</v>
      </c>
      <c r="I184">
        <f t="shared" si="39"/>
        <v>1.81E-3</v>
      </c>
      <c r="J184">
        <f t="shared" si="40"/>
        <v>3.1084999999999999E-4</v>
      </c>
      <c r="K184" s="168">
        <f t="shared" si="57"/>
        <v>1.81E-3</v>
      </c>
      <c r="L184" s="168">
        <f t="shared" si="58"/>
        <v>1.81E-3</v>
      </c>
      <c r="M184" s="169">
        <f>VLOOKUP(LEFT(A184,8),'Point GF'!$C$2:$R$277,7,FALSE)</f>
        <v>1</v>
      </c>
      <c r="N184" s="169">
        <f>VLOOKUP(LEFT(A184,8),'Point GF'!$C$2:$R$277,7,FALSE)</f>
        <v>1</v>
      </c>
      <c r="O184" s="177">
        <f t="shared" si="59"/>
        <v>3.1746642483114896E-4</v>
      </c>
      <c r="P184" s="177">
        <f t="shared" si="60"/>
        <v>3.1880448639304325E-4</v>
      </c>
      <c r="Q184" s="169">
        <f>VLOOKUP(LEFT(A184,8),'Point GF'!$C$2:$R$277,15,FALSE)</f>
        <v>1.0212849439638056</v>
      </c>
      <c r="R184" s="169">
        <f>VLOOKUP(LEFT(A184,8),'Point GF'!$C$2:$R$277,16,FALSE)</f>
        <v>1.0255894688532838</v>
      </c>
    </row>
    <row r="185" spans="1:18" hidden="1" outlineLevel="2" x14ac:dyDescent="0.3">
      <c r="A185" s="41" t="s">
        <v>594</v>
      </c>
      <c r="B185" s="41" t="s">
        <v>595</v>
      </c>
      <c r="C185" s="41" t="s">
        <v>401</v>
      </c>
      <c r="D185" s="41" t="s">
        <v>602</v>
      </c>
      <c r="E185" s="41" t="s">
        <v>2058</v>
      </c>
      <c r="F185" s="42">
        <v>365</v>
      </c>
      <c r="G185" s="42">
        <v>0.66064999999999996</v>
      </c>
      <c r="H185" s="42">
        <v>0.11346025</v>
      </c>
      <c r="I185">
        <f t="shared" si="39"/>
        <v>1.81E-3</v>
      </c>
      <c r="J185">
        <f t="shared" si="40"/>
        <v>3.1084999999999999E-4</v>
      </c>
      <c r="K185" s="168">
        <f t="shared" si="57"/>
        <v>1.81E-3</v>
      </c>
      <c r="L185" s="168">
        <f t="shared" si="58"/>
        <v>1.81E-3</v>
      </c>
      <c r="M185" s="169">
        <f>VLOOKUP(LEFT(A185,8),'Point GF'!$C$2:$R$277,7,FALSE)</f>
        <v>1</v>
      </c>
      <c r="N185" s="169">
        <f>VLOOKUP(LEFT(A185,8),'Point GF'!$C$2:$R$277,7,FALSE)</f>
        <v>1</v>
      </c>
      <c r="O185" s="177">
        <f t="shared" si="59"/>
        <v>3.1746642483114896E-4</v>
      </c>
      <c r="P185" s="177">
        <f t="shared" si="60"/>
        <v>3.1880448639304325E-4</v>
      </c>
      <c r="Q185" s="169">
        <f>VLOOKUP(LEFT(A185,8),'Point GF'!$C$2:$R$277,15,FALSE)</f>
        <v>1.0212849439638056</v>
      </c>
      <c r="R185" s="169">
        <f>VLOOKUP(LEFT(A185,8),'Point GF'!$C$2:$R$277,16,FALSE)</f>
        <v>1.0255894688532838</v>
      </c>
    </row>
    <row r="186" spans="1:18" hidden="1" outlineLevel="2" x14ac:dyDescent="0.3">
      <c r="A186" s="41" t="s">
        <v>594</v>
      </c>
      <c r="B186" s="41" t="s">
        <v>595</v>
      </c>
      <c r="C186" s="41" t="s">
        <v>401</v>
      </c>
      <c r="D186" s="41" t="s">
        <v>603</v>
      </c>
      <c r="E186" s="41" t="s">
        <v>2058</v>
      </c>
      <c r="F186" s="42">
        <v>365</v>
      </c>
      <c r="G186" s="42">
        <v>0.66064999999999996</v>
      </c>
      <c r="H186" s="42">
        <v>0.11346025</v>
      </c>
      <c r="I186">
        <f t="shared" si="39"/>
        <v>1.81E-3</v>
      </c>
      <c r="J186">
        <f t="shared" si="40"/>
        <v>3.1084999999999999E-4</v>
      </c>
      <c r="K186" s="168">
        <f t="shared" si="57"/>
        <v>1.81E-3</v>
      </c>
      <c r="L186" s="168">
        <f t="shared" si="58"/>
        <v>1.81E-3</v>
      </c>
      <c r="M186" s="169">
        <f>VLOOKUP(LEFT(A186,8),'Point GF'!$C$2:$R$277,7,FALSE)</f>
        <v>1</v>
      </c>
      <c r="N186" s="169">
        <f>VLOOKUP(LEFT(A186,8),'Point GF'!$C$2:$R$277,7,FALSE)</f>
        <v>1</v>
      </c>
      <c r="O186" s="177">
        <f t="shared" si="59"/>
        <v>3.1746642483114896E-4</v>
      </c>
      <c r="P186" s="177">
        <f t="shared" si="60"/>
        <v>3.1880448639304325E-4</v>
      </c>
      <c r="Q186" s="169">
        <f>VLOOKUP(LEFT(A186,8),'Point GF'!$C$2:$R$277,15,FALSE)</f>
        <v>1.0212849439638056</v>
      </c>
      <c r="R186" s="169">
        <f>VLOOKUP(LEFT(A186,8),'Point GF'!$C$2:$R$277,16,FALSE)</f>
        <v>1.0255894688532838</v>
      </c>
    </row>
    <row r="187" spans="1:18" hidden="1" outlineLevel="2" x14ac:dyDescent="0.3">
      <c r="A187" s="41" t="s">
        <v>594</v>
      </c>
      <c r="B187" s="41" t="s">
        <v>595</v>
      </c>
      <c r="C187" s="41" t="s">
        <v>401</v>
      </c>
      <c r="D187" s="41" t="s">
        <v>604</v>
      </c>
      <c r="E187" s="41" t="s">
        <v>2048</v>
      </c>
      <c r="F187" s="42">
        <v>16</v>
      </c>
      <c r="G187" s="42">
        <v>0.222192</v>
      </c>
      <c r="H187" s="42">
        <v>1.8023999999999998E-2</v>
      </c>
      <c r="I187">
        <f t="shared" si="39"/>
        <v>1.3887E-2</v>
      </c>
      <c r="J187">
        <f t="shared" si="40"/>
        <v>1.1264999999999999E-3</v>
      </c>
      <c r="K187" s="168">
        <f t="shared" si="57"/>
        <v>1.3887E-2</v>
      </c>
      <c r="L187" s="168">
        <f t="shared" si="58"/>
        <v>1.3887E-2</v>
      </c>
      <c r="M187" s="169">
        <f>VLOOKUP(LEFT(A187,8),'Point GF'!$C$2:$R$277,7,FALSE)</f>
        <v>1</v>
      </c>
      <c r="N187" s="169">
        <f>VLOOKUP(LEFT(A187,8),'Point GF'!$C$2:$R$277,7,FALSE)</f>
        <v>1</v>
      </c>
      <c r="O187" s="177">
        <f t="shared" si="59"/>
        <v>1.150477489375227E-3</v>
      </c>
      <c r="P187" s="177">
        <f t="shared" si="60"/>
        <v>1.1553265366632242E-3</v>
      </c>
      <c r="Q187" s="169">
        <f>VLOOKUP(LEFT(A187,8),'Point GF'!$C$2:$R$277,15,FALSE)</f>
        <v>1.0212849439638056</v>
      </c>
      <c r="R187" s="169">
        <f>VLOOKUP(LEFT(A187,8),'Point GF'!$C$2:$R$277,16,FALSE)</f>
        <v>1.0255894688532838</v>
      </c>
    </row>
    <row r="188" spans="1:18" hidden="1" outlineLevel="2" x14ac:dyDescent="0.3">
      <c r="A188" s="41" t="s">
        <v>594</v>
      </c>
      <c r="B188" s="41" t="s">
        <v>595</v>
      </c>
      <c r="C188" s="41" t="s">
        <v>401</v>
      </c>
      <c r="D188" s="41" t="s">
        <v>605</v>
      </c>
      <c r="E188" s="41" t="s">
        <v>2064</v>
      </c>
      <c r="F188" s="42">
        <v>19</v>
      </c>
      <c r="G188" s="42">
        <v>0.26438499999999998</v>
      </c>
      <c r="H188" s="42">
        <v>7.7710000000000001E-3</v>
      </c>
      <c r="I188">
        <f t="shared" si="39"/>
        <v>1.3914999999999999E-2</v>
      </c>
      <c r="J188">
        <f t="shared" si="40"/>
        <v>4.0900000000000002E-4</v>
      </c>
      <c r="K188" s="168">
        <f t="shared" si="57"/>
        <v>1.3914999999999999E-2</v>
      </c>
      <c r="L188" s="168">
        <f t="shared" si="58"/>
        <v>1.3914999999999999E-2</v>
      </c>
      <c r="M188" s="169">
        <f>VLOOKUP(LEFT(A188,8),'Point GF'!$C$2:$R$277,7,FALSE)</f>
        <v>1</v>
      </c>
      <c r="N188" s="169">
        <f>VLOOKUP(LEFT(A188,8),'Point GF'!$C$2:$R$277,7,FALSE)</f>
        <v>1</v>
      </c>
      <c r="O188" s="177">
        <f t="shared" si="59"/>
        <v>4.1770554208119654E-4</v>
      </c>
      <c r="P188" s="177">
        <f t="shared" si="60"/>
        <v>4.1946609276099313E-4</v>
      </c>
      <c r="Q188" s="169">
        <f>VLOOKUP(LEFT(A188,8),'Point GF'!$C$2:$R$277,15,FALSE)</f>
        <v>1.0212849439638056</v>
      </c>
      <c r="R188" s="169">
        <f>VLOOKUP(LEFT(A188,8),'Point GF'!$C$2:$R$277,16,FALSE)</f>
        <v>1.0255894688532838</v>
      </c>
    </row>
    <row r="189" spans="1:18" hidden="1" outlineLevel="2" x14ac:dyDescent="0.3">
      <c r="A189" s="41" t="s">
        <v>594</v>
      </c>
      <c r="B189" s="41" t="s">
        <v>595</v>
      </c>
      <c r="C189" s="41" t="s">
        <v>401</v>
      </c>
      <c r="D189" s="41" t="s">
        <v>606</v>
      </c>
      <c r="E189" s="41" t="s">
        <v>2088</v>
      </c>
      <c r="F189" s="42">
        <v>14</v>
      </c>
      <c r="G189" s="42">
        <v>0.24585399999999999</v>
      </c>
      <c r="H189" s="42">
        <v>7.2240000000000004E-3</v>
      </c>
      <c r="I189">
        <f t="shared" si="39"/>
        <v>1.7561E-2</v>
      </c>
      <c r="J189">
        <f t="shared" si="40"/>
        <v>5.1600000000000007E-4</v>
      </c>
      <c r="K189" s="168">
        <f t="shared" si="57"/>
        <v>1.7561E-2</v>
      </c>
      <c r="L189" s="168">
        <f t="shared" si="58"/>
        <v>1.7561E-2</v>
      </c>
      <c r="M189" s="169">
        <f>VLOOKUP(LEFT(A189,8),'Point GF'!$C$2:$R$277,7,FALSE)</f>
        <v>1</v>
      </c>
      <c r="N189" s="169">
        <f>VLOOKUP(LEFT(A189,8),'Point GF'!$C$2:$R$277,7,FALSE)</f>
        <v>1</v>
      </c>
      <c r="O189" s="177">
        <f t="shared" si="59"/>
        <v>5.2698303108532384E-4</v>
      </c>
      <c r="P189" s="177">
        <f t="shared" si="60"/>
        <v>5.2920416592829457E-4</v>
      </c>
      <c r="Q189" s="169">
        <f>VLOOKUP(LEFT(A189,8),'Point GF'!$C$2:$R$277,15,FALSE)</f>
        <v>1.0212849439638056</v>
      </c>
      <c r="R189" s="169">
        <f>VLOOKUP(LEFT(A189,8),'Point GF'!$C$2:$R$277,16,FALSE)</f>
        <v>1.0255894688532838</v>
      </c>
    </row>
    <row r="190" spans="1:18" hidden="1" outlineLevel="2" x14ac:dyDescent="0.3">
      <c r="A190" s="41" t="s">
        <v>594</v>
      </c>
      <c r="B190" s="41" t="s">
        <v>595</v>
      </c>
      <c r="C190" s="41" t="s">
        <v>401</v>
      </c>
      <c r="D190" s="41" t="s">
        <v>607</v>
      </c>
      <c r="E190" s="41" t="s">
        <v>2088</v>
      </c>
      <c r="F190" s="42">
        <v>12</v>
      </c>
      <c r="G190" s="42">
        <v>0.116274</v>
      </c>
      <c r="H190" s="42">
        <v>3.4139999999999999E-3</v>
      </c>
      <c r="I190">
        <f t="shared" si="39"/>
        <v>9.6895000000000002E-3</v>
      </c>
      <c r="J190">
        <f t="shared" si="40"/>
        <v>2.8449999999999998E-4</v>
      </c>
      <c r="K190" s="168">
        <f t="shared" si="57"/>
        <v>9.6895000000000002E-3</v>
      </c>
      <c r="L190" s="168">
        <f t="shared" si="58"/>
        <v>9.6895000000000002E-3</v>
      </c>
      <c r="M190" s="169">
        <f>VLOOKUP(LEFT(A190,8),'Point GF'!$C$2:$R$277,7,FALSE)</f>
        <v>1</v>
      </c>
      <c r="N190" s="169">
        <f>VLOOKUP(LEFT(A190,8),'Point GF'!$C$2:$R$277,7,FALSE)</f>
        <v>1</v>
      </c>
      <c r="O190" s="177">
        <f t="shared" si="59"/>
        <v>2.9055556655770267E-4</v>
      </c>
      <c r="P190" s="177">
        <f t="shared" si="60"/>
        <v>2.9178020388875923E-4</v>
      </c>
      <c r="Q190" s="169">
        <f>VLOOKUP(LEFT(A190,8),'Point GF'!$C$2:$R$277,15,FALSE)</f>
        <v>1.0212849439638056</v>
      </c>
      <c r="R190" s="169">
        <f>VLOOKUP(LEFT(A190,8),'Point GF'!$C$2:$R$277,16,FALSE)</f>
        <v>1.0255894688532838</v>
      </c>
    </row>
    <row r="191" spans="1:18" hidden="1" outlineLevel="2" x14ac:dyDescent="0.3">
      <c r="A191" s="41" t="s">
        <v>594</v>
      </c>
      <c r="B191" s="41" t="s">
        <v>595</v>
      </c>
      <c r="C191" s="41" t="s">
        <v>401</v>
      </c>
      <c r="D191" s="41" t="s">
        <v>608</v>
      </c>
      <c r="E191" s="41" t="s">
        <v>2066</v>
      </c>
      <c r="F191" s="42">
        <v>14</v>
      </c>
      <c r="G191" s="42">
        <v>0.16670499999999999</v>
      </c>
      <c r="H191" s="42">
        <v>4.8999999999999998E-3</v>
      </c>
      <c r="I191">
        <f t="shared" si="39"/>
        <v>1.19075E-2</v>
      </c>
      <c r="J191">
        <f t="shared" si="40"/>
        <v>3.5E-4</v>
      </c>
      <c r="K191" s="168">
        <f t="shared" si="57"/>
        <v>1.19075E-2</v>
      </c>
      <c r="L191" s="168">
        <f t="shared" si="58"/>
        <v>1.19075E-2</v>
      </c>
      <c r="M191" s="169">
        <f>VLOOKUP(LEFT(A191,8),'Point GF'!$C$2:$R$277,7,FALSE)</f>
        <v>1</v>
      </c>
      <c r="N191" s="169">
        <f>VLOOKUP(LEFT(A191,8),'Point GF'!$C$2:$R$277,7,FALSE)</f>
        <v>1</v>
      </c>
      <c r="O191" s="177">
        <f t="shared" si="59"/>
        <v>3.5744973038733197E-4</v>
      </c>
      <c r="P191" s="177">
        <f t="shared" si="60"/>
        <v>3.5895631409864934E-4</v>
      </c>
      <c r="Q191" s="169">
        <f>VLOOKUP(LEFT(A191,8),'Point GF'!$C$2:$R$277,15,FALSE)</f>
        <v>1.0212849439638056</v>
      </c>
      <c r="R191" s="169">
        <f>VLOOKUP(LEFT(A191,8),'Point GF'!$C$2:$R$277,16,FALSE)</f>
        <v>1.0255894688532838</v>
      </c>
    </row>
    <row r="192" spans="1:18" hidden="1" outlineLevel="2" x14ac:dyDescent="0.3">
      <c r="A192" s="41" t="s">
        <v>594</v>
      </c>
      <c r="B192" s="41" t="s">
        <v>595</v>
      </c>
      <c r="C192" s="41" t="s">
        <v>401</v>
      </c>
      <c r="D192" s="41" t="s">
        <v>609</v>
      </c>
      <c r="E192" s="41" t="s">
        <v>2048</v>
      </c>
      <c r="F192" s="42">
        <v>15</v>
      </c>
      <c r="G192" s="42">
        <v>0.29307</v>
      </c>
      <c r="H192" s="42">
        <v>8.6099999999999996E-3</v>
      </c>
      <c r="I192">
        <f t="shared" si="39"/>
        <v>1.9538E-2</v>
      </c>
      <c r="J192">
        <f t="shared" si="40"/>
        <v>5.7399999999999997E-4</v>
      </c>
      <c r="K192" s="168">
        <f t="shared" si="57"/>
        <v>1.9538E-2</v>
      </c>
      <c r="L192" s="168">
        <f t="shared" si="58"/>
        <v>1.9538E-2</v>
      </c>
      <c r="M192" s="169">
        <f>VLOOKUP(LEFT(A192,8),'Point GF'!$C$2:$R$277,7,FALSE)</f>
        <v>1</v>
      </c>
      <c r="N192" s="169">
        <f>VLOOKUP(LEFT(A192,8),'Point GF'!$C$2:$R$277,7,FALSE)</f>
        <v>1</v>
      </c>
      <c r="O192" s="177">
        <f t="shared" si="59"/>
        <v>5.862175578352244E-4</v>
      </c>
      <c r="P192" s="177">
        <f t="shared" si="60"/>
        <v>5.8868835512178492E-4</v>
      </c>
      <c r="Q192" s="169">
        <f>VLOOKUP(LEFT(A192,8),'Point GF'!$C$2:$R$277,15,FALSE)</f>
        <v>1.0212849439638056</v>
      </c>
      <c r="R192" s="169">
        <f>VLOOKUP(LEFT(A192,8),'Point GF'!$C$2:$R$277,16,FALSE)</f>
        <v>1.0255894688532838</v>
      </c>
    </row>
    <row r="193" spans="1:18" hidden="1" outlineLevel="2" x14ac:dyDescent="0.3">
      <c r="A193" s="41" t="s">
        <v>594</v>
      </c>
      <c r="B193" s="41" t="s">
        <v>595</v>
      </c>
      <c r="C193" s="41" t="s">
        <v>401</v>
      </c>
      <c r="D193" s="41" t="s">
        <v>610</v>
      </c>
      <c r="E193" s="41" t="s">
        <v>2048</v>
      </c>
      <c r="F193" s="42">
        <v>15</v>
      </c>
      <c r="G193" s="42">
        <v>0.29307</v>
      </c>
      <c r="H193" s="42">
        <v>8.6099999999999996E-3</v>
      </c>
      <c r="I193">
        <f t="shared" si="39"/>
        <v>1.9538E-2</v>
      </c>
      <c r="J193">
        <f t="shared" si="40"/>
        <v>5.7399999999999997E-4</v>
      </c>
      <c r="K193" s="168">
        <f t="shared" si="57"/>
        <v>1.9538E-2</v>
      </c>
      <c r="L193" s="168">
        <f t="shared" si="58"/>
        <v>1.9538E-2</v>
      </c>
      <c r="M193" s="169">
        <f>VLOOKUP(LEFT(A193,8),'Point GF'!$C$2:$R$277,7,FALSE)</f>
        <v>1</v>
      </c>
      <c r="N193" s="169">
        <f>VLOOKUP(LEFT(A193,8),'Point GF'!$C$2:$R$277,7,FALSE)</f>
        <v>1</v>
      </c>
      <c r="O193" s="177">
        <f t="shared" si="59"/>
        <v>5.862175578352244E-4</v>
      </c>
      <c r="P193" s="177">
        <f t="shared" si="60"/>
        <v>5.8868835512178492E-4</v>
      </c>
      <c r="Q193" s="169">
        <f>VLOOKUP(LEFT(A193,8),'Point GF'!$C$2:$R$277,15,FALSE)</f>
        <v>1.0212849439638056</v>
      </c>
      <c r="R193" s="169">
        <f>VLOOKUP(LEFT(A193,8),'Point GF'!$C$2:$R$277,16,FALSE)</f>
        <v>1.0255894688532838</v>
      </c>
    </row>
    <row r="194" spans="1:18" hidden="1" outlineLevel="2" x14ac:dyDescent="0.3">
      <c r="A194" s="41" t="s">
        <v>594</v>
      </c>
      <c r="B194" s="41" t="s">
        <v>595</v>
      </c>
      <c r="C194" s="41" t="s">
        <v>401</v>
      </c>
      <c r="D194" s="41" t="s">
        <v>611</v>
      </c>
      <c r="E194" s="41" t="s">
        <v>2066</v>
      </c>
      <c r="F194" s="42">
        <v>52</v>
      </c>
      <c r="G194" s="42">
        <v>2.366104</v>
      </c>
      <c r="H194" s="42">
        <v>6.9498000000000004E-2</v>
      </c>
      <c r="I194">
        <f t="shared" si="39"/>
        <v>4.5502000000000001E-2</v>
      </c>
      <c r="J194">
        <f t="shared" si="40"/>
        <v>1.3365E-3</v>
      </c>
      <c r="K194" s="168">
        <f t="shared" si="57"/>
        <v>4.5502000000000001E-2</v>
      </c>
      <c r="L194" s="168">
        <f t="shared" si="58"/>
        <v>4.5502000000000001E-2</v>
      </c>
      <c r="M194" s="169">
        <f>VLOOKUP(LEFT(A194,8),'Point GF'!$C$2:$R$277,7,FALSE)</f>
        <v>1</v>
      </c>
      <c r="N194" s="169">
        <f>VLOOKUP(LEFT(A194,8),'Point GF'!$C$2:$R$277,7,FALSE)</f>
        <v>1</v>
      </c>
      <c r="O194" s="177">
        <f t="shared" si="59"/>
        <v>1.3649473276076262E-3</v>
      </c>
      <c r="P194" s="177">
        <f t="shared" si="60"/>
        <v>1.3707003251224139E-3</v>
      </c>
      <c r="Q194" s="169">
        <f>VLOOKUP(LEFT(A194,8),'Point GF'!$C$2:$R$277,15,FALSE)</f>
        <v>1.0212849439638056</v>
      </c>
      <c r="R194" s="169">
        <f>VLOOKUP(LEFT(A194,8),'Point GF'!$C$2:$R$277,16,FALSE)</f>
        <v>1.0255894688532838</v>
      </c>
    </row>
    <row r="195" spans="1:18" hidden="1" outlineLevel="2" x14ac:dyDescent="0.3">
      <c r="A195" s="41" t="s">
        <v>594</v>
      </c>
      <c r="B195" s="41" t="s">
        <v>595</v>
      </c>
      <c r="C195" s="41" t="s">
        <v>401</v>
      </c>
      <c r="D195" s="41" t="s">
        <v>612</v>
      </c>
      <c r="E195" s="41" t="s">
        <v>2066</v>
      </c>
      <c r="F195" s="42">
        <v>52</v>
      </c>
      <c r="G195" s="42">
        <v>2.3910119999999999</v>
      </c>
      <c r="H195" s="42">
        <v>7.0225999999999997E-2</v>
      </c>
      <c r="I195">
        <f t="shared" si="39"/>
        <v>4.5981000000000001E-2</v>
      </c>
      <c r="J195">
        <f t="shared" si="40"/>
        <v>1.3504999999999999E-3</v>
      </c>
      <c r="K195" s="168">
        <f t="shared" si="57"/>
        <v>4.5981000000000001E-2</v>
      </c>
      <c r="L195" s="168">
        <f t="shared" si="58"/>
        <v>4.5981000000000001E-2</v>
      </c>
      <c r="M195" s="169">
        <f>VLOOKUP(LEFT(A195,8),'Point GF'!$C$2:$R$277,7,FALSE)</f>
        <v>1</v>
      </c>
      <c r="N195" s="169">
        <f>VLOOKUP(LEFT(A195,8),'Point GF'!$C$2:$R$277,7,FALSE)</f>
        <v>1</v>
      </c>
      <c r="O195" s="177">
        <f t="shared" si="59"/>
        <v>1.3792453168231195E-3</v>
      </c>
      <c r="P195" s="177">
        <f t="shared" si="60"/>
        <v>1.3850585776863597E-3</v>
      </c>
      <c r="Q195" s="169">
        <f>VLOOKUP(LEFT(A195,8),'Point GF'!$C$2:$R$277,15,FALSE)</f>
        <v>1.0212849439638056</v>
      </c>
      <c r="R195" s="169">
        <f>VLOOKUP(LEFT(A195,8),'Point GF'!$C$2:$R$277,16,FALSE)</f>
        <v>1.0255894688532838</v>
      </c>
    </row>
    <row r="196" spans="1:18" hidden="1" outlineLevel="2" x14ac:dyDescent="0.3">
      <c r="A196" s="41" t="s">
        <v>594</v>
      </c>
      <c r="B196" s="41" t="s">
        <v>595</v>
      </c>
      <c r="C196" s="41" t="s">
        <v>401</v>
      </c>
      <c r="D196" s="41" t="s">
        <v>613</v>
      </c>
      <c r="E196" s="41" t="s">
        <v>2048</v>
      </c>
      <c r="F196" s="42">
        <v>14</v>
      </c>
      <c r="G196" s="42">
        <v>0.21888299999999999</v>
      </c>
      <c r="H196" s="42">
        <v>6.4330000000000003E-3</v>
      </c>
      <c r="I196">
        <f t="shared" si="39"/>
        <v>1.5634499999999999E-2</v>
      </c>
      <c r="J196">
        <f t="shared" si="40"/>
        <v>4.595E-4</v>
      </c>
      <c r="K196" s="168">
        <f t="shared" si="57"/>
        <v>1.5634499999999999E-2</v>
      </c>
      <c r="L196" s="168">
        <f t="shared" si="58"/>
        <v>1.5634499999999999E-2</v>
      </c>
      <c r="M196" s="169">
        <f>VLOOKUP(LEFT(A196,8),'Point GF'!$C$2:$R$277,7,FALSE)</f>
        <v>1</v>
      </c>
      <c r="N196" s="169">
        <f>VLOOKUP(LEFT(A196,8),'Point GF'!$C$2:$R$277,7,FALSE)</f>
        <v>1</v>
      </c>
      <c r="O196" s="177">
        <f t="shared" si="59"/>
        <v>4.6928043175136869E-4</v>
      </c>
      <c r="P196" s="177">
        <f t="shared" si="60"/>
        <v>4.712583609380839E-4</v>
      </c>
      <c r="Q196" s="169">
        <f>VLOOKUP(LEFT(A196,8),'Point GF'!$C$2:$R$277,15,FALSE)</f>
        <v>1.0212849439638056</v>
      </c>
      <c r="R196" s="169">
        <f>VLOOKUP(LEFT(A196,8),'Point GF'!$C$2:$R$277,16,FALSE)</f>
        <v>1.0255894688532838</v>
      </c>
    </row>
    <row r="197" spans="1:18" hidden="1" outlineLevel="2" x14ac:dyDescent="0.3">
      <c r="A197" s="41" t="s">
        <v>594</v>
      </c>
      <c r="B197" s="41" t="s">
        <v>595</v>
      </c>
      <c r="C197" s="41" t="s">
        <v>401</v>
      </c>
      <c r="D197" s="41" t="s">
        <v>614</v>
      </c>
      <c r="E197" s="41" t="s">
        <v>2048</v>
      </c>
      <c r="F197" s="42">
        <v>15</v>
      </c>
      <c r="G197" s="42">
        <v>0.21797250000000001</v>
      </c>
      <c r="H197" s="42">
        <v>6.4050000000000001E-3</v>
      </c>
      <c r="I197">
        <f t="shared" si="39"/>
        <v>1.4531500000000001E-2</v>
      </c>
      <c r="J197">
        <f t="shared" si="40"/>
        <v>4.2700000000000002E-4</v>
      </c>
      <c r="K197" s="168">
        <f t="shared" si="57"/>
        <v>1.4531500000000001E-2</v>
      </c>
      <c r="L197" s="168">
        <f t="shared" si="58"/>
        <v>1.4531500000000001E-2</v>
      </c>
      <c r="M197" s="169">
        <f>VLOOKUP(LEFT(A197,8),'Point GF'!$C$2:$R$277,7,FALSE)</f>
        <v>1</v>
      </c>
      <c r="N197" s="169">
        <f>VLOOKUP(LEFT(A197,8),'Point GF'!$C$2:$R$277,7,FALSE)</f>
        <v>1</v>
      </c>
      <c r="O197" s="177">
        <f t="shared" si="59"/>
        <v>4.3608867107254503E-4</v>
      </c>
      <c r="P197" s="177">
        <f t="shared" si="60"/>
        <v>4.3792670320035222E-4</v>
      </c>
      <c r="Q197" s="169">
        <f>VLOOKUP(LEFT(A197,8),'Point GF'!$C$2:$R$277,15,FALSE)</f>
        <v>1.0212849439638056</v>
      </c>
      <c r="R197" s="169">
        <f>VLOOKUP(LEFT(A197,8),'Point GF'!$C$2:$R$277,16,FALSE)</f>
        <v>1.0255894688532838</v>
      </c>
    </row>
    <row r="198" spans="1:18" hidden="1" outlineLevel="2" x14ac:dyDescent="0.3">
      <c r="A198" s="41" t="s">
        <v>594</v>
      </c>
      <c r="B198" s="41" t="s">
        <v>595</v>
      </c>
      <c r="C198" s="41" t="s">
        <v>401</v>
      </c>
      <c r="D198" s="41" t="s">
        <v>615</v>
      </c>
      <c r="E198" s="41" t="s">
        <v>2047</v>
      </c>
      <c r="F198" s="42">
        <v>14</v>
      </c>
      <c r="G198" s="42">
        <v>1.4607600000000001</v>
      </c>
      <c r="H198" s="42">
        <v>5.2499999999999998E-2</v>
      </c>
      <c r="I198">
        <f t="shared" si="39"/>
        <v>0.10434</v>
      </c>
      <c r="J198">
        <f t="shared" si="40"/>
        <v>3.7499999999999999E-3</v>
      </c>
      <c r="K198" s="168">
        <f t="shared" si="57"/>
        <v>0.10434</v>
      </c>
      <c r="L198" s="168">
        <f t="shared" si="58"/>
        <v>0.10434</v>
      </c>
      <c r="M198" s="169">
        <f>VLOOKUP(LEFT(A198,8),'Point GF'!$C$2:$R$277,7,FALSE)</f>
        <v>1</v>
      </c>
      <c r="N198" s="169">
        <f>VLOOKUP(LEFT(A198,8),'Point GF'!$C$2:$R$277,7,FALSE)</f>
        <v>1</v>
      </c>
      <c r="O198" s="177">
        <f t="shared" si="59"/>
        <v>3.8298185398642709E-3</v>
      </c>
      <c r="P198" s="177">
        <f t="shared" si="60"/>
        <v>3.8459605081998141E-3</v>
      </c>
      <c r="Q198" s="169">
        <f>VLOOKUP(LEFT(A198,8),'Point GF'!$C$2:$R$277,15,FALSE)</f>
        <v>1.0212849439638056</v>
      </c>
      <c r="R198" s="169">
        <f>VLOOKUP(LEFT(A198,8),'Point GF'!$C$2:$R$277,16,FALSE)</f>
        <v>1.0255894688532838</v>
      </c>
    </row>
    <row r="199" spans="1:18" outlineLevel="1" collapsed="1" x14ac:dyDescent="0.3">
      <c r="A199" s="44" t="s">
        <v>1194</v>
      </c>
      <c r="B199" s="41" t="str">
        <f>B198</f>
        <v>Frederick National Laboratory for Cancer Research</v>
      </c>
      <c r="C199" s="41"/>
      <c r="D199" s="41"/>
      <c r="E199" s="41"/>
      <c r="F199" s="42"/>
      <c r="G199" s="42">
        <f t="shared" ref="G199:L199" si="61">SUBTOTAL(9,G179:G198)</f>
        <v>14.665681500000002</v>
      </c>
      <c r="H199" s="42">
        <f t="shared" si="61"/>
        <v>1.3651119999999999</v>
      </c>
      <c r="I199">
        <f t="shared" si="61"/>
        <v>0.34958499999999998</v>
      </c>
      <c r="J199">
        <f t="shared" si="61"/>
        <v>1.4175299999999998E-2</v>
      </c>
      <c r="K199" s="168">
        <f t="shared" si="61"/>
        <v>0.34958499999999998</v>
      </c>
      <c r="L199" s="168">
        <f t="shared" si="61"/>
        <v>0.34958499999999998</v>
      </c>
      <c r="M199" s="169">
        <f>VLOOKUP(LEFT(A199,8),'Point GF'!$C$2:$R$277,7,FALSE)</f>
        <v>1</v>
      </c>
      <c r="N199" s="169">
        <f>VLOOKUP(LEFT(A199,8),'Point GF'!$C$2:$R$277,7,FALSE)</f>
        <v>1</v>
      </c>
      <c r="O199" s="177">
        <f>SUBTOTAL(9,O179:O198)</f>
        <v>1.4477020466170134E-2</v>
      </c>
      <c r="P199" s="177">
        <f>SUBTOTAL(9,P179:P198)</f>
        <v>1.4538038397835955E-2</v>
      </c>
      <c r="Q199" s="169">
        <f>VLOOKUP(LEFT(A199,8),'Point GF'!$C$2:$R$277,15,FALSE)</f>
        <v>1.0212849439638056</v>
      </c>
      <c r="R199" s="169">
        <f>VLOOKUP(LEFT(A199,8),'Point GF'!$C$2:$R$277,16,FALSE)</f>
        <v>1.0255894688532838</v>
      </c>
    </row>
    <row r="200" spans="1:18" hidden="1" outlineLevel="2" x14ac:dyDescent="0.3">
      <c r="A200" s="41" t="s">
        <v>616</v>
      </c>
      <c r="B200" s="41" t="s">
        <v>617</v>
      </c>
      <c r="C200" s="41" t="s">
        <v>401</v>
      </c>
      <c r="D200" s="41" t="s">
        <v>618</v>
      </c>
      <c r="E200" s="41" t="s">
        <v>2040</v>
      </c>
      <c r="F200" s="42">
        <v>99</v>
      </c>
      <c r="G200" s="42">
        <v>9.1079999999999994E-2</v>
      </c>
      <c r="H200" s="42">
        <v>3.3165E-2</v>
      </c>
      <c r="I200">
        <f t="shared" si="39"/>
        <v>9.1999999999999992E-4</v>
      </c>
      <c r="J200">
        <f t="shared" si="40"/>
        <v>3.3500000000000001E-4</v>
      </c>
      <c r="K200" s="168">
        <f t="shared" ref="K200:K218" si="62">I200*M200</f>
        <v>9.1999999999999992E-4</v>
      </c>
      <c r="L200" s="168">
        <f t="shared" ref="L200:L218" si="63">I200*N200</f>
        <v>9.1999999999999992E-4</v>
      </c>
      <c r="M200" s="169">
        <f>VLOOKUP(LEFT(A200,8),'Point GF'!$C$2:$R$277,7,FALSE)</f>
        <v>1</v>
      </c>
      <c r="N200" s="169">
        <f>VLOOKUP(LEFT(A200,8),'Point GF'!$C$2:$R$277,7,FALSE)</f>
        <v>1</v>
      </c>
      <c r="O200" s="177">
        <f t="shared" ref="O200:O218" si="64">J200*Q200</f>
        <v>3.3500000000000001E-4</v>
      </c>
      <c r="P200" s="177">
        <f t="shared" ref="P200:P218" si="65">J200*R200</f>
        <v>3.3500000000000001E-4</v>
      </c>
      <c r="Q200" s="169">
        <f>VLOOKUP(LEFT(A200,8),'Point GF'!$C$2:$R$277,15,FALSE)</f>
        <v>1</v>
      </c>
      <c r="R200" s="169">
        <f>VLOOKUP(LEFT(A200,8),'Point GF'!$C$2:$R$277,16,FALSE)</f>
        <v>1</v>
      </c>
    </row>
    <row r="201" spans="1:18" hidden="1" outlineLevel="2" x14ac:dyDescent="0.3">
      <c r="A201" s="41" t="s">
        <v>616</v>
      </c>
      <c r="B201" s="41" t="s">
        <v>617</v>
      </c>
      <c r="C201" s="41" t="s">
        <v>401</v>
      </c>
      <c r="D201" s="41" t="s">
        <v>619</v>
      </c>
      <c r="E201" s="41" t="s">
        <v>2040</v>
      </c>
      <c r="F201" s="42">
        <v>127</v>
      </c>
      <c r="G201" s="42">
        <v>0.121285</v>
      </c>
      <c r="H201" s="42">
        <v>4.3815E-2</v>
      </c>
      <c r="I201">
        <f t="shared" si="39"/>
        <v>9.5500000000000001E-4</v>
      </c>
      <c r="J201">
        <f t="shared" si="40"/>
        <v>3.4499999999999998E-4</v>
      </c>
      <c r="K201" s="168">
        <f t="shared" si="62"/>
        <v>9.5500000000000001E-4</v>
      </c>
      <c r="L201" s="168">
        <f t="shared" si="63"/>
        <v>9.5500000000000001E-4</v>
      </c>
      <c r="M201" s="169">
        <f>VLOOKUP(LEFT(A201,8),'Point GF'!$C$2:$R$277,7,FALSE)</f>
        <v>1</v>
      </c>
      <c r="N201" s="169">
        <f>VLOOKUP(LEFT(A201,8),'Point GF'!$C$2:$R$277,7,FALSE)</f>
        <v>1</v>
      </c>
      <c r="O201" s="177">
        <f t="shared" si="64"/>
        <v>3.4499999999999998E-4</v>
      </c>
      <c r="P201" s="177">
        <f t="shared" si="65"/>
        <v>3.4499999999999998E-4</v>
      </c>
      <c r="Q201" s="169">
        <f>VLOOKUP(LEFT(A201,8),'Point GF'!$C$2:$R$277,15,FALSE)</f>
        <v>1</v>
      </c>
      <c r="R201" s="169">
        <f>VLOOKUP(LEFT(A201,8),'Point GF'!$C$2:$R$277,16,FALSE)</f>
        <v>1</v>
      </c>
    </row>
    <row r="202" spans="1:18" hidden="1" outlineLevel="2" x14ac:dyDescent="0.3">
      <c r="A202" s="41" t="s">
        <v>616</v>
      </c>
      <c r="B202" s="41" t="s">
        <v>617</v>
      </c>
      <c r="C202" s="41" t="s">
        <v>401</v>
      </c>
      <c r="D202" s="41" t="s">
        <v>620</v>
      </c>
      <c r="E202" s="41" t="s">
        <v>2089</v>
      </c>
      <c r="F202" s="42">
        <v>2</v>
      </c>
      <c r="G202" s="42">
        <v>2.4599999999999999E-3</v>
      </c>
      <c r="H202" s="42">
        <v>6.0000000000000002E-5</v>
      </c>
      <c r="I202">
        <f t="shared" si="39"/>
        <v>1.23E-3</v>
      </c>
      <c r="J202">
        <f t="shared" si="40"/>
        <v>3.0000000000000001E-5</v>
      </c>
      <c r="K202" s="168">
        <f t="shared" si="62"/>
        <v>1.23E-3</v>
      </c>
      <c r="L202" s="168">
        <f t="shared" si="63"/>
        <v>1.23E-3</v>
      </c>
      <c r="M202" s="169">
        <f>VLOOKUP(LEFT(A202,8),'Point GF'!$C$2:$R$277,7,FALSE)</f>
        <v>1</v>
      </c>
      <c r="N202" s="169">
        <f>VLOOKUP(LEFT(A202,8),'Point GF'!$C$2:$R$277,7,FALSE)</f>
        <v>1</v>
      </c>
      <c r="O202" s="177">
        <f t="shared" si="64"/>
        <v>3.0000000000000001E-5</v>
      </c>
      <c r="P202" s="177">
        <f t="shared" si="65"/>
        <v>3.0000000000000001E-5</v>
      </c>
      <c r="Q202" s="169">
        <f>VLOOKUP(LEFT(A202,8),'Point GF'!$C$2:$R$277,15,FALSE)</f>
        <v>1</v>
      </c>
      <c r="R202" s="169">
        <f>VLOOKUP(LEFT(A202,8),'Point GF'!$C$2:$R$277,16,FALSE)</f>
        <v>1</v>
      </c>
    </row>
    <row r="203" spans="1:18" hidden="1" outlineLevel="2" x14ac:dyDescent="0.3">
      <c r="A203" s="41" t="s">
        <v>616</v>
      </c>
      <c r="B203" s="41" t="s">
        <v>617</v>
      </c>
      <c r="C203" s="41" t="s">
        <v>401</v>
      </c>
      <c r="D203" s="41" t="s">
        <v>620</v>
      </c>
      <c r="E203" s="41" t="s">
        <v>2058</v>
      </c>
      <c r="F203" s="42">
        <v>65</v>
      </c>
      <c r="G203" s="42">
        <v>0.22132499999999999</v>
      </c>
      <c r="H203" s="42">
        <v>8.0274999999999999E-2</v>
      </c>
      <c r="I203">
        <f t="shared" si="39"/>
        <v>3.405E-3</v>
      </c>
      <c r="J203">
        <f t="shared" si="40"/>
        <v>1.235E-3</v>
      </c>
      <c r="K203" s="168">
        <f t="shared" si="62"/>
        <v>3.405E-3</v>
      </c>
      <c r="L203" s="168">
        <f t="shared" si="63"/>
        <v>3.405E-3</v>
      </c>
      <c r="M203" s="169">
        <f>VLOOKUP(LEFT(A203,8),'Point GF'!$C$2:$R$277,7,FALSE)</f>
        <v>1</v>
      </c>
      <c r="N203" s="169">
        <f>VLOOKUP(LEFT(A203,8),'Point GF'!$C$2:$R$277,7,FALSE)</f>
        <v>1</v>
      </c>
      <c r="O203" s="177">
        <f t="shared" si="64"/>
        <v>1.235E-3</v>
      </c>
      <c r="P203" s="177">
        <f t="shared" si="65"/>
        <v>1.235E-3</v>
      </c>
      <c r="Q203" s="169">
        <f>VLOOKUP(LEFT(A203,8),'Point GF'!$C$2:$R$277,15,FALSE)</f>
        <v>1</v>
      </c>
      <c r="R203" s="169">
        <f>VLOOKUP(LEFT(A203,8),'Point GF'!$C$2:$R$277,16,FALSE)</f>
        <v>1</v>
      </c>
    </row>
    <row r="204" spans="1:18" hidden="1" outlineLevel="2" x14ac:dyDescent="0.3">
      <c r="A204" s="41" t="s">
        <v>616</v>
      </c>
      <c r="B204" s="41" t="s">
        <v>617</v>
      </c>
      <c r="C204" s="41" t="s">
        <v>401</v>
      </c>
      <c r="D204" s="41" t="s">
        <v>621</v>
      </c>
      <c r="E204" s="41" t="s">
        <v>2089</v>
      </c>
      <c r="F204" s="42">
        <v>2</v>
      </c>
      <c r="G204" s="42">
        <v>2.0799999999999998E-3</v>
      </c>
      <c r="H204" s="42">
        <v>5.0000000000000002E-5</v>
      </c>
      <c r="I204">
        <f t="shared" si="39"/>
        <v>1.0399999999999999E-3</v>
      </c>
      <c r="J204">
        <f t="shared" si="40"/>
        <v>2.5000000000000001E-5</v>
      </c>
      <c r="K204" s="168">
        <f t="shared" si="62"/>
        <v>1.0399999999999999E-3</v>
      </c>
      <c r="L204" s="168">
        <f t="shared" si="63"/>
        <v>1.0399999999999999E-3</v>
      </c>
      <c r="M204" s="169">
        <f>VLOOKUP(LEFT(A204,8),'Point GF'!$C$2:$R$277,7,FALSE)</f>
        <v>1</v>
      </c>
      <c r="N204" s="169">
        <f>VLOOKUP(LEFT(A204,8),'Point GF'!$C$2:$R$277,7,FALSE)</f>
        <v>1</v>
      </c>
      <c r="O204" s="177">
        <f t="shared" si="64"/>
        <v>2.5000000000000001E-5</v>
      </c>
      <c r="P204" s="177">
        <f t="shared" si="65"/>
        <v>2.5000000000000001E-5</v>
      </c>
      <c r="Q204" s="169">
        <f>VLOOKUP(LEFT(A204,8),'Point GF'!$C$2:$R$277,15,FALSE)</f>
        <v>1</v>
      </c>
      <c r="R204" s="169">
        <f>VLOOKUP(LEFT(A204,8),'Point GF'!$C$2:$R$277,16,FALSE)</f>
        <v>1</v>
      </c>
    </row>
    <row r="205" spans="1:18" hidden="1" outlineLevel="2" x14ac:dyDescent="0.3">
      <c r="A205" s="41" t="s">
        <v>616</v>
      </c>
      <c r="B205" s="41" t="s">
        <v>617</v>
      </c>
      <c r="C205" s="41" t="s">
        <v>401</v>
      </c>
      <c r="D205" s="41" t="s">
        <v>621</v>
      </c>
      <c r="E205" s="41" t="s">
        <v>2058</v>
      </c>
      <c r="F205" s="42">
        <v>74</v>
      </c>
      <c r="G205" s="42">
        <v>0.26085000000000003</v>
      </c>
      <c r="H205" s="42">
        <v>9.4719999999999999E-2</v>
      </c>
      <c r="I205">
        <f t="shared" si="39"/>
        <v>3.5250000000000004E-3</v>
      </c>
      <c r="J205">
        <f t="shared" si="40"/>
        <v>1.2799999999999999E-3</v>
      </c>
      <c r="K205" s="168">
        <f t="shared" si="62"/>
        <v>3.5250000000000004E-3</v>
      </c>
      <c r="L205" s="168">
        <f t="shared" si="63"/>
        <v>3.5250000000000004E-3</v>
      </c>
      <c r="M205" s="169">
        <f>VLOOKUP(LEFT(A205,8),'Point GF'!$C$2:$R$277,7,FALSE)</f>
        <v>1</v>
      </c>
      <c r="N205" s="169">
        <f>VLOOKUP(LEFT(A205,8),'Point GF'!$C$2:$R$277,7,FALSE)</f>
        <v>1</v>
      </c>
      <c r="O205" s="177">
        <f t="shared" si="64"/>
        <v>1.2799999999999999E-3</v>
      </c>
      <c r="P205" s="177">
        <f t="shared" si="65"/>
        <v>1.2799999999999999E-3</v>
      </c>
      <c r="Q205" s="169">
        <f>VLOOKUP(LEFT(A205,8),'Point GF'!$C$2:$R$277,15,FALSE)</f>
        <v>1</v>
      </c>
      <c r="R205" s="169">
        <f>VLOOKUP(LEFT(A205,8),'Point GF'!$C$2:$R$277,16,FALSE)</f>
        <v>1</v>
      </c>
    </row>
    <row r="206" spans="1:18" hidden="1" outlineLevel="2" x14ac:dyDescent="0.3">
      <c r="A206" s="41" t="s">
        <v>616</v>
      </c>
      <c r="B206" s="41" t="s">
        <v>617</v>
      </c>
      <c r="C206" s="41" t="s">
        <v>401</v>
      </c>
      <c r="D206" s="41" t="s">
        <v>622</v>
      </c>
      <c r="E206" s="41" t="s">
        <v>2058</v>
      </c>
      <c r="F206" s="42">
        <v>48</v>
      </c>
      <c r="G206" s="42">
        <v>0.18840000000000001</v>
      </c>
      <c r="H206" s="42">
        <v>6.8400000000000002E-2</v>
      </c>
      <c r="I206">
        <f t="shared" si="39"/>
        <v>3.9250000000000005E-3</v>
      </c>
      <c r="J206">
        <f t="shared" si="40"/>
        <v>1.4250000000000001E-3</v>
      </c>
      <c r="K206" s="168">
        <f t="shared" si="62"/>
        <v>3.9250000000000005E-3</v>
      </c>
      <c r="L206" s="168">
        <f t="shared" si="63"/>
        <v>3.9250000000000005E-3</v>
      </c>
      <c r="M206" s="169">
        <f>VLOOKUP(LEFT(A206,8),'Point GF'!$C$2:$R$277,7,FALSE)</f>
        <v>1</v>
      </c>
      <c r="N206" s="169">
        <f>VLOOKUP(LEFT(A206,8),'Point GF'!$C$2:$R$277,7,FALSE)</f>
        <v>1</v>
      </c>
      <c r="O206" s="177">
        <f t="shared" si="64"/>
        <v>1.4250000000000001E-3</v>
      </c>
      <c r="P206" s="177">
        <f t="shared" si="65"/>
        <v>1.4250000000000001E-3</v>
      </c>
      <c r="Q206" s="169">
        <f>VLOOKUP(LEFT(A206,8),'Point GF'!$C$2:$R$277,15,FALSE)</f>
        <v>1</v>
      </c>
      <c r="R206" s="169">
        <f>VLOOKUP(LEFT(A206,8),'Point GF'!$C$2:$R$277,16,FALSE)</f>
        <v>1</v>
      </c>
    </row>
    <row r="207" spans="1:18" hidden="1" outlineLevel="2" x14ac:dyDescent="0.3">
      <c r="A207" s="41" t="s">
        <v>616</v>
      </c>
      <c r="B207" s="41" t="s">
        <v>617</v>
      </c>
      <c r="C207" s="41" t="s">
        <v>401</v>
      </c>
      <c r="D207" s="41" t="s">
        <v>623</v>
      </c>
      <c r="E207" s="41" t="s">
        <v>2089</v>
      </c>
      <c r="F207" s="42">
        <v>3</v>
      </c>
      <c r="G207" s="42">
        <v>1.635E-3</v>
      </c>
      <c r="H207" s="42">
        <v>4.5000000000000003E-5</v>
      </c>
      <c r="I207">
        <f t="shared" si="39"/>
        <v>5.4500000000000002E-4</v>
      </c>
      <c r="J207">
        <f t="shared" si="40"/>
        <v>1.5E-5</v>
      </c>
      <c r="K207" s="168">
        <f t="shared" si="62"/>
        <v>5.4500000000000002E-4</v>
      </c>
      <c r="L207" s="168">
        <f t="shared" si="63"/>
        <v>5.4500000000000002E-4</v>
      </c>
      <c r="M207" s="169">
        <f>VLOOKUP(LEFT(A207,8),'Point GF'!$C$2:$R$277,7,FALSE)</f>
        <v>1</v>
      </c>
      <c r="N207" s="169">
        <f>VLOOKUP(LEFT(A207,8),'Point GF'!$C$2:$R$277,7,FALSE)</f>
        <v>1</v>
      </c>
      <c r="O207" s="177">
        <f t="shared" si="64"/>
        <v>1.5E-5</v>
      </c>
      <c r="P207" s="177">
        <f t="shared" si="65"/>
        <v>1.5E-5</v>
      </c>
      <c r="Q207" s="169">
        <f>VLOOKUP(LEFT(A207,8),'Point GF'!$C$2:$R$277,15,FALSE)</f>
        <v>1</v>
      </c>
      <c r="R207" s="169">
        <f>VLOOKUP(LEFT(A207,8),'Point GF'!$C$2:$R$277,16,FALSE)</f>
        <v>1</v>
      </c>
    </row>
    <row r="208" spans="1:18" hidden="1" outlineLevel="2" x14ac:dyDescent="0.3">
      <c r="A208" s="41" t="s">
        <v>616</v>
      </c>
      <c r="B208" s="41" t="s">
        <v>617</v>
      </c>
      <c r="C208" s="41" t="s">
        <v>401</v>
      </c>
      <c r="D208" s="41" t="s">
        <v>623</v>
      </c>
      <c r="E208" s="41" t="s">
        <v>2058</v>
      </c>
      <c r="F208" s="42">
        <v>80</v>
      </c>
      <c r="G208" s="42">
        <v>0.218</v>
      </c>
      <c r="H208" s="42">
        <v>7.9200000000000007E-2</v>
      </c>
      <c r="I208">
        <f t="shared" si="39"/>
        <v>2.725E-3</v>
      </c>
      <c r="J208">
        <f t="shared" si="40"/>
        <v>9.8999999999999999E-4</v>
      </c>
      <c r="K208" s="168">
        <f t="shared" si="62"/>
        <v>2.725E-3</v>
      </c>
      <c r="L208" s="168">
        <f t="shared" si="63"/>
        <v>2.725E-3</v>
      </c>
      <c r="M208" s="169">
        <f>VLOOKUP(LEFT(A208,8),'Point GF'!$C$2:$R$277,7,FALSE)</f>
        <v>1</v>
      </c>
      <c r="N208" s="169">
        <f>VLOOKUP(LEFT(A208,8),'Point GF'!$C$2:$R$277,7,FALSE)</f>
        <v>1</v>
      </c>
      <c r="O208" s="177">
        <f t="shared" si="64"/>
        <v>9.8999999999999999E-4</v>
      </c>
      <c r="P208" s="177">
        <f t="shared" si="65"/>
        <v>9.8999999999999999E-4</v>
      </c>
      <c r="Q208" s="169">
        <f>VLOOKUP(LEFT(A208,8),'Point GF'!$C$2:$R$277,15,FALSE)</f>
        <v>1</v>
      </c>
      <c r="R208" s="169">
        <f>VLOOKUP(LEFT(A208,8),'Point GF'!$C$2:$R$277,16,FALSE)</f>
        <v>1</v>
      </c>
    </row>
    <row r="209" spans="1:18" hidden="1" outlineLevel="2" x14ac:dyDescent="0.3">
      <c r="A209" s="41" t="s">
        <v>616</v>
      </c>
      <c r="B209" s="41" t="s">
        <v>617</v>
      </c>
      <c r="C209" s="41" t="s">
        <v>401</v>
      </c>
      <c r="D209" s="41" t="s">
        <v>624</v>
      </c>
      <c r="E209" s="41" t="s">
        <v>2079</v>
      </c>
      <c r="F209" s="42">
        <v>26</v>
      </c>
      <c r="G209" s="42">
        <v>0.13844999999999999</v>
      </c>
      <c r="H209" s="42">
        <v>7.6699999999999997E-3</v>
      </c>
      <c r="I209">
        <f t="shared" si="39"/>
        <v>5.3249999999999999E-3</v>
      </c>
      <c r="J209">
        <f t="shared" si="40"/>
        <v>2.9500000000000001E-4</v>
      </c>
      <c r="K209" s="168">
        <f t="shared" si="62"/>
        <v>5.3249999999999999E-3</v>
      </c>
      <c r="L209" s="168">
        <f t="shared" si="63"/>
        <v>5.3249999999999999E-3</v>
      </c>
      <c r="M209" s="169">
        <f>VLOOKUP(LEFT(A209,8),'Point GF'!$C$2:$R$277,7,FALSE)</f>
        <v>1</v>
      </c>
      <c r="N209" s="169">
        <f>VLOOKUP(LEFT(A209,8),'Point GF'!$C$2:$R$277,7,FALSE)</f>
        <v>1</v>
      </c>
      <c r="O209" s="177">
        <f t="shared" si="64"/>
        <v>2.9500000000000001E-4</v>
      </c>
      <c r="P209" s="177">
        <f t="shared" si="65"/>
        <v>2.9500000000000001E-4</v>
      </c>
      <c r="Q209" s="169">
        <f>VLOOKUP(LEFT(A209,8),'Point GF'!$C$2:$R$277,15,FALSE)</f>
        <v>1</v>
      </c>
      <c r="R209" s="169">
        <f>VLOOKUP(LEFT(A209,8),'Point GF'!$C$2:$R$277,16,FALSE)</f>
        <v>1</v>
      </c>
    </row>
    <row r="210" spans="1:18" hidden="1" outlineLevel="2" x14ac:dyDescent="0.3">
      <c r="A210" s="41" t="s">
        <v>616</v>
      </c>
      <c r="B210" s="41" t="s">
        <v>617</v>
      </c>
      <c r="C210" s="41" t="s">
        <v>401</v>
      </c>
      <c r="D210" s="41" t="s">
        <v>625</v>
      </c>
      <c r="E210" s="41" t="s">
        <v>2079</v>
      </c>
      <c r="F210" s="42">
        <v>152</v>
      </c>
      <c r="G210" s="42">
        <v>0.23255999999999999</v>
      </c>
      <c r="H210" s="42">
        <v>1.2919999999999999E-2</v>
      </c>
      <c r="I210">
        <f t="shared" si="39"/>
        <v>1.5299999999999999E-3</v>
      </c>
      <c r="J210">
        <f t="shared" si="40"/>
        <v>8.4999999999999993E-5</v>
      </c>
      <c r="K210" s="168">
        <f t="shared" si="62"/>
        <v>1.5299999999999999E-3</v>
      </c>
      <c r="L210" s="168">
        <f t="shared" si="63"/>
        <v>1.5299999999999999E-3</v>
      </c>
      <c r="M210" s="169">
        <f>VLOOKUP(LEFT(A210,8),'Point GF'!$C$2:$R$277,7,FALSE)</f>
        <v>1</v>
      </c>
      <c r="N210" s="169">
        <f>VLOOKUP(LEFT(A210,8),'Point GF'!$C$2:$R$277,7,FALSE)</f>
        <v>1</v>
      </c>
      <c r="O210" s="177">
        <f t="shared" si="64"/>
        <v>8.4999999999999993E-5</v>
      </c>
      <c r="P210" s="177">
        <f t="shared" si="65"/>
        <v>8.4999999999999993E-5</v>
      </c>
      <c r="Q210" s="169">
        <f>VLOOKUP(LEFT(A210,8),'Point GF'!$C$2:$R$277,15,FALSE)</f>
        <v>1</v>
      </c>
      <c r="R210" s="169">
        <f>VLOOKUP(LEFT(A210,8),'Point GF'!$C$2:$R$277,16,FALSE)</f>
        <v>1</v>
      </c>
    </row>
    <row r="211" spans="1:18" hidden="1" outlineLevel="2" x14ac:dyDescent="0.3">
      <c r="A211" s="41" t="s">
        <v>616</v>
      </c>
      <c r="B211" s="41" t="s">
        <v>617</v>
      </c>
      <c r="C211" s="41" t="s">
        <v>401</v>
      </c>
      <c r="D211" s="41" t="s">
        <v>626</v>
      </c>
      <c r="E211" s="41" t="s">
        <v>2048</v>
      </c>
      <c r="F211" s="42">
        <v>26</v>
      </c>
      <c r="G211" s="42">
        <v>0.18317</v>
      </c>
      <c r="H211" s="42">
        <v>4.1340000000000002E-2</v>
      </c>
      <c r="I211">
        <f t="shared" si="39"/>
        <v>7.045E-3</v>
      </c>
      <c r="J211">
        <f t="shared" si="40"/>
        <v>1.5900000000000001E-3</v>
      </c>
      <c r="K211" s="168">
        <f t="shared" si="62"/>
        <v>7.045E-3</v>
      </c>
      <c r="L211" s="168">
        <f t="shared" si="63"/>
        <v>7.045E-3</v>
      </c>
      <c r="M211" s="169">
        <f>VLOOKUP(LEFT(A211,8),'Point GF'!$C$2:$R$277,7,FALSE)</f>
        <v>1</v>
      </c>
      <c r="N211" s="169">
        <f>VLOOKUP(LEFT(A211,8),'Point GF'!$C$2:$R$277,7,FALSE)</f>
        <v>1</v>
      </c>
      <c r="O211" s="177">
        <f t="shared" si="64"/>
        <v>1.5900000000000001E-3</v>
      </c>
      <c r="P211" s="177">
        <f t="shared" si="65"/>
        <v>1.5900000000000001E-3</v>
      </c>
      <c r="Q211" s="169">
        <f>VLOOKUP(LEFT(A211,8),'Point GF'!$C$2:$R$277,15,FALSE)</f>
        <v>1</v>
      </c>
      <c r="R211" s="169">
        <f>VLOOKUP(LEFT(A211,8),'Point GF'!$C$2:$R$277,16,FALSE)</f>
        <v>1</v>
      </c>
    </row>
    <row r="212" spans="1:18" hidden="1" outlineLevel="2" x14ac:dyDescent="0.3">
      <c r="A212" s="41" t="s">
        <v>616</v>
      </c>
      <c r="B212" s="41" t="s">
        <v>617</v>
      </c>
      <c r="C212" s="41" t="s">
        <v>401</v>
      </c>
      <c r="D212" s="41" t="s">
        <v>627</v>
      </c>
      <c r="E212" s="41" t="s">
        <v>2048</v>
      </c>
      <c r="F212" s="42">
        <v>26</v>
      </c>
      <c r="G212" s="42">
        <v>0.18629000000000001</v>
      </c>
      <c r="H212" s="42">
        <v>4.2119999999999998E-2</v>
      </c>
      <c r="I212">
        <f t="shared" si="39"/>
        <v>7.1650000000000004E-3</v>
      </c>
      <c r="J212">
        <f t="shared" si="40"/>
        <v>1.6199999999999999E-3</v>
      </c>
      <c r="K212" s="168">
        <f t="shared" si="62"/>
        <v>7.1650000000000004E-3</v>
      </c>
      <c r="L212" s="168">
        <f t="shared" si="63"/>
        <v>7.1650000000000004E-3</v>
      </c>
      <c r="M212" s="169">
        <f>VLOOKUP(LEFT(A212,8),'Point GF'!$C$2:$R$277,7,FALSE)</f>
        <v>1</v>
      </c>
      <c r="N212" s="169">
        <f>VLOOKUP(LEFT(A212,8),'Point GF'!$C$2:$R$277,7,FALSE)</f>
        <v>1</v>
      </c>
      <c r="O212" s="177">
        <f t="shared" si="64"/>
        <v>1.6199999999999999E-3</v>
      </c>
      <c r="P212" s="177">
        <f t="shared" si="65"/>
        <v>1.6199999999999999E-3</v>
      </c>
      <c r="Q212" s="169">
        <f>VLOOKUP(LEFT(A212,8),'Point GF'!$C$2:$R$277,15,FALSE)</f>
        <v>1</v>
      </c>
      <c r="R212" s="169">
        <f>VLOOKUP(LEFT(A212,8),'Point GF'!$C$2:$R$277,16,FALSE)</f>
        <v>1</v>
      </c>
    </row>
    <row r="213" spans="1:18" hidden="1" outlineLevel="2" x14ac:dyDescent="0.3">
      <c r="A213" s="41" t="s">
        <v>616</v>
      </c>
      <c r="B213" s="41" t="s">
        <v>617</v>
      </c>
      <c r="C213" s="41" t="s">
        <v>401</v>
      </c>
      <c r="D213" s="41" t="s">
        <v>628</v>
      </c>
      <c r="E213" s="41" t="s">
        <v>2048</v>
      </c>
      <c r="F213" s="42">
        <v>26</v>
      </c>
      <c r="G213" s="42">
        <v>1.5290600000000001</v>
      </c>
      <c r="H213" s="42">
        <v>3.4709999999999998E-2</v>
      </c>
      <c r="I213">
        <f t="shared" si="39"/>
        <v>5.8810000000000001E-2</v>
      </c>
      <c r="J213">
        <f t="shared" si="40"/>
        <v>1.3349999999999998E-3</v>
      </c>
      <c r="K213" s="168">
        <f t="shared" si="62"/>
        <v>5.8810000000000001E-2</v>
      </c>
      <c r="L213" s="168">
        <f t="shared" si="63"/>
        <v>5.8810000000000001E-2</v>
      </c>
      <c r="M213" s="169">
        <f>VLOOKUP(LEFT(A213,8),'Point GF'!$C$2:$R$277,7,FALSE)</f>
        <v>1</v>
      </c>
      <c r="N213" s="169">
        <f>VLOOKUP(LEFT(A213,8),'Point GF'!$C$2:$R$277,7,FALSE)</f>
        <v>1</v>
      </c>
      <c r="O213" s="177">
        <f t="shared" si="64"/>
        <v>1.3349999999999998E-3</v>
      </c>
      <c r="P213" s="177">
        <f t="shared" si="65"/>
        <v>1.3349999999999998E-3</v>
      </c>
      <c r="Q213" s="169">
        <f>VLOOKUP(LEFT(A213,8),'Point GF'!$C$2:$R$277,15,FALSE)</f>
        <v>1</v>
      </c>
      <c r="R213" s="169">
        <f>VLOOKUP(LEFT(A213,8),'Point GF'!$C$2:$R$277,16,FALSE)</f>
        <v>1</v>
      </c>
    </row>
    <row r="214" spans="1:18" hidden="1" outlineLevel="2" x14ac:dyDescent="0.3">
      <c r="A214" s="41" t="s">
        <v>616</v>
      </c>
      <c r="B214" s="41" t="s">
        <v>617</v>
      </c>
      <c r="C214" s="41" t="s">
        <v>401</v>
      </c>
      <c r="D214" s="41" t="s">
        <v>629</v>
      </c>
      <c r="E214" s="41" t="s">
        <v>2048</v>
      </c>
      <c r="F214" s="42">
        <v>26</v>
      </c>
      <c r="G214" s="42">
        <v>1.4927900000000001</v>
      </c>
      <c r="H214" s="42">
        <v>3.3930000000000002E-2</v>
      </c>
      <c r="I214">
        <f t="shared" si="39"/>
        <v>5.7415000000000001E-2</v>
      </c>
      <c r="J214">
        <f t="shared" si="40"/>
        <v>1.3050000000000002E-3</v>
      </c>
      <c r="K214" s="168">
        <f t="shared" si="62"/>
        <v>5.7415000000000001E-2</v>
      </c>
      <c r="L214" s="168">
        <f t="shared" si="63"/>
        <v>5.7415000000000001E-2</v>
      </c>
      <c r="M214" s="169">
        <f>VLOOKUP(LEFT(A214,8),'Point GF'!$C$2:$R$277,7,FALSE)</f>
        <v>1</v>
      </c>
      <c r="N214" s="169">
        <f>VLOOKUP(LEFT(A214,8),'Point GF'!$C$2:$R$277,7,FALSE)</f>
        <v>1</v>
      </c>
      <c r="O214" s="177">
        <f t="shared" si="64"/>
        <v>1.3050000000000002E-3</v>
      </c>
      <c r="P214" s="177">
        <f t="shared" si="65"/>
        <v>1.3050000000000002E-3</v>
      </c>
      <c r="Q214" s="169">
        <f>VLOOKUP(LEFT(A214,8),'Point GF'!$C$2:$R$277,15,FALSE)</f>
        <v>1</v>
      </c>
      <c r="R214" s="169">
        <f>VLOOKUP(LEFT(A214,8),'Point GF'!$C$2:$R$277,16,FALSE)</f>
        <v>1</v>
      </c>
    </row>
    <row r="215" spans="1:18" hidden="1" outlineLevel="2" x14ac:dyDescent="0.3">
      <c r="A215" s="41" t="s">
        <v>616</v>
      </c>
      <c r="B215" s="41" t="s">
        <v>617</v>
      </c>
      <c r="C215" s="41" t="s">
        <v>401</v>
      </c>
      <c r="D215" s="41" t="s">
        <v>630</v>
      </c>
      <c r="E215" s="41" t="s">
        <v>2048</v>
      </c>
      <c r="F215" s="42">
        <v>26</v>
      </c>
      <c r="G215" s="42">
        <v>1.1226799999999999</v>
      </c>
      <c r="H215" s="42">
        <v>2.5479999999999999E-2</v>
      </c>
      <c r="I215">
        <f t="shared" ref="I215:I284" si="66">G215/F215</f>
        <v>4.3179999999999996E-2</v>
      </c>
      <c r="J215">
        <f t="shared" ref="J215:J284" si="67">H215/F215</f>
        <v>9.7999999999999997E-4</v>
      </c>
      <c r="K215" s="168">
        <f t="shared" si="62"/>
        <v>4.3179999999999996E-2</v>
      </c>
      <c r="L215" s="168">
        <f t="shared" si="63"/>
        <v>4.3179999999999996E-2</v>
      </c>
      <c r="M215" s="169">
        <f>VLOOKUP(LEFT(A215,8),'Point GF'!$C$2:$R$277,7,FALSE)</f>
        <v>1</v>
      </c>
      <c r="N215" s="169">
        <f>VLOOKUP(LEFT(A215,8),'Point GF'!$C$2:$R$277,7,FALSE)</f>
        <v>1</v>
      </c>
      <c r="O215" s="177">
        <f t="shared" si="64"/>
        <v>9.7999999999999997E-4</v>
      </c>
      <c r="P215" s="177">
        <f t="shared" si="65"/>
        <v>9.7999999999999997E-4</v>
      </c>
      <c r="Q215" s="169">
        <f>VLOOKUP(LEFT(A215,8),'Point GF'!$C$2:$R$277,15,FALSE)</f>
        <v>1</v>
      </c>
      <c r="R215" s="169">
        <f>VLOOKUP(LEFT(A215,8),'Point GF'!$C$2:$R$277,16,FALSE)</f>
        <v>1</v>
      </c>
    </row>
    <row r="216" spans="1:18" hidden="1" outlineLevel="2" x14ac:dyDescent="0.3">
      <c r="A216" s="41" t="s">
        <v>616</v>
      </c>
      <c r="B216" s="41" t="s">
        <v>617</v>
      </c>
      <c r="C216" s="41" t="s">
        <v>401</v>
      </c>
      <c r="D216" s="41" t="s">
        <v>631</v>
      </c>
      <c r="E216" s="41" t="s">
        <v>2048</v>
      </c>
      <c r="F216" s="42">
        <v>26</v>
      </c>
      <c r="G216" s="42">
        <v>9.0609999999999996E-2</v>
      </c>
      <c r="H216" s="42">
        <v>1.6900000000000001E-3</v>
      </c>
      <c r="I216">
        <f t="shared" si="66"/>
        <v>3.4849999999999998E-3</v>
      </c>
      <c r="J216">
        <f t="shared" si="67"/>
        <v>6.5000000000000008E-5</v>
      </c>
      <c r="K216" s="168">
        <f t="shared" si="62"/>
        <v>3.4849999999999998E-3</v>
      </c>
      <c r="L216" s="168">
        <f t="shared" si="63"/>
        <v>3.4849999999999998E-3</v>
      </c>
      <c r="M216" s="169">
        <f>VLOOKUP(LEFT(A216,8),'Point GF'!$C$2:$R$277,7,FALSE)</f>
        <v>1</v>
      </c>
      <c r="N216" s="169">
        <f>VLOOKUP(LEFT(A216,8),'Point GF'!$C$2:$R$277,7,FALSE)</f>
        <v>1</v>
      </c>
      <c r="O216" s="177">
        <f t="shared" si="64"/>
        <v>6.5000000000000008E-5</v>
      </c>
      <c r="P216" s="177">
        <f t="shared" si="65"/>
        <v>6.5000000000000008E-5</v>
      </c>
      <c r="Q216" s="169">
        <f>VLOOKUP(LEFT(A216,8),'Point GF'!$C$2:$R$277,15,FALSE)</f>
        <v>1</v>
      </c>
      <c r="R216" s="169">
        <f>VLOOKUP(LEFT(A216,8),'Point GF'!$C$2:$R$277,16,FALSE)</f>
        <v>1</v>
      </c>
    </row>
    <row r="217" spans="1:18" hidden="1" outlineLevel="2" x14ac:dyDescent="0.3">
      <c r="A217" s="41" t="s">
        <v>616</v>
      </c>
      <c r="B217" s="41" t="s">
        <v>617</v>
      </c>
      <c r="C217" s="41" t="s">
        <v>401</v>
      </c>
      <c r="D217" s="41" t="s">
        <v>632</v>
      </c>
      <c r="E217" s="41" t="s">
        <v>2048</v>
      </c>
      <c r="F217" s="42">
        <v>27</v>
      </c>
      <c r="G217" s="42">
        <v>0.23233500000000001</v>
      </c>
      <c r="H217" s="42">
        <v>1.3769999999999999E-2</v>
      </c>
      <c r="I217">
        <f t="shared" si="66"/>
        <v>8.6049999999999998E-3</v>
      </c>
      <c r="J217">
        <f t="shared" si="67"/>
        <v>5.0999999999999993E-4</v>
      </c>
      <c r="K217" s="168">
        <f t="shared" si="62"/>
        <v>8.6049999999999998E-3</v>
      </c>
      <c r="L217" s="168">
        <f t="shared" si="63"/>
        <v>8.6049999999999998E-3</v>
      </c>
      <c r="M217" s="169">
        <f>VLOOKUP(LEFT(A217,8),'Point GF'!$C$2:$R$277,7,FALSE)</f>
        <v>1</v>
      </c>
      <c r="N217" s="169">
        <f>VLOOKUP(LEFT(A217,8),'Point GF'!$C$2:$R$277,7,FALSE)</f>
        <v>1</v>
      </c>
      <c r="O217" s="177">
        <f t="shared" si="64"/>
        <v>5.0999999999999993E-4</v>
      </c>
      <c r="P217" s="177">
        <f t="shared" si="65"/>
        <v>5.0999999999999993E-4</v>
      </c>
      <c r="Q217" s="169">
        <f>VLOOKUP(LEFT(A217,8),'Point GF'!$C$2:$R$277,15,FALSE)</f>
        <v>1</v>
      </c>
      <c r="R217" s="169">
        <f>VLOOKUP(LEFT(A217,8),'Point GF'!$C$2:$R$277,16,FALSE)</f>
        <v>1</v>
      </c>
    </row>
    <row r="218" spans="1:18" hidden="1" outlineLevel="2" x14ac:dyDescent="0.3">
      <c r="A218" s="41" t="s">
        <v>616</v>
      </c>
      <c r="B218" s="41" t="s">
        <v>617</v>
      </c>
      <c r="C218" s="41" t="s">
        <v>401</v>
      </c>
      <c r="D218" s="41" t="s">
        <v>633</v>
      </c>
      <c r="E218" s="41" t="s">
        <v>2048</v>
      </c>
      <c r="F218" s="42">
        <v>28</v>
      </c>
      <c r="G218" s="42">
        <v>0.45751999999999998</v>
      </c>
      <c r="H218" s="42">
        <v>2.7300000000000001E-2</v>
      </c>
      <c r="I218">
        <f t="shared" si="66"/>
        <v>1.634E-2</v>
      </c>
      <c r="J218">
        <f t="shared" si="67"/>
        <v>9.7500000000000006E-4</v>
      </c>
      <c r="K218" s="168">
        <f t="shared" si="62"/>
        <v>1.634E-2</v>
      </c>
      <c r="L218" s="168">
        <f t="shared" si="63"/>
        <v>1.634E-2</v>
      </c>
      <c r="M218" s="169">
        <f>VLOOKUP(LEFT(A218,8),'Point GF'!$C$2:$R$277,7,FALSE)</f>
        <v>1</v>
      </c>
      <c r="N218" s="169">
        <f>VLOOKUP(LEFT(A218,8),'Point GF'!$C$2:$R$277,7,FALSE)</f>
        <v>1</v>
      </c>
      <c r="O218" s="177">
        <f t="shared" si="64"/>
        <v>9.7500000000000006E-4</v>
      </c>
      <c r="P218" s="177">
        <f t="shared" si="65"/>
        <v>9.7500000000000006E-4</v>
      </c>
      <c r="Q218" s="169">
        <f>VLOOKUP(LEFT(A218,8),'Point GF'!$C$2:$R$277,15,FALSE)</f>
        <v>1</v>
      </c>
      <c r="R218" s="169">
        <f>VLOOKUP(LEFT(A218,8),'Point GF'!$C$2:$R$277,16,FALSE)</f>
        <v>1</v>
      </c>
    </row>
    <row r="219" spans="1:18" outlineLevel="1" collapsed="1" x14ac:dyDescent="0.3">
      <c r="A219" s="44" t="s">
        <v>1195</v>
      </c>
      <c r="B219" s="41" t="str">
        <f>B218</f>
        <v>AstraZeneca PLP - Research Ct</v>
      </c>
      <c r="C219" s="41"/>
      <c r="D219" s="41"/>
      <c r="E219" s="41"/>
      <c r="F219" s="42"/>
      <c r="G219" s="42">
        <f t="shared" ref="G219:L219" si="68">SUBTOTAL(9,G200:G218)</f>
        <v>6.7725799999999996</v>
      </c>
      <c r="H219" s="42">
        <f t="shared" si="68"/>
        <v>0.6406599999999999</v>
      </c>
      <c r="I219">
        <f t="shared" si="68"/>
        <v>0.22716999999999998</v>
      </c>
      <c r="J219">
        <f t="shared" si="68"/>
        <v>1.4440000000000001E-2</v>
      </c>
      <c r="K219" s="168">
        <f t="shared" si="68"/>
        <v>0.22716999999999998</v>
      </c>
      <c r="L219" s="168">
        <f t="shared" si="68"/>
        <v>0.22716999999999998</v>
      </c>
      <c r="M219" s="169">
        <f>VLOOKUP(LEFT(A219,8),'Point GF'!$C$2:$R$277,7,FALSE)</f>
        <v>1</v>
      </c>
      <c r="N219" s="169">
        <f>VLOOKUP(LEFT(A219,8),'Point GF'!$C$2:$R$277,7,FALSE)</f>
        <v>1</v>
      </c>
      <c r="O219" s="177">
        <f>SUBTOTAL(9,O200:O218)</f>
        <v>1.4440000000000001E-2</v>
      </c>
      <c r="P219" s="177">
        <f>SUBTOTAL(9,P200:P218)</f>
        <v>1.4440000000000001E-2</v>
      </c>
      <c r="Q219" s="169">
        <f>VLOOKUP(LEFT(A219,8),'Point GF'!$C$2:$R$277,15,FALSE)</f>
        <v>1</v>
      </c>
      <c r="R219" s="169">
        <f>VLOOKUP(LEFT(A219,8),'Point GF'!$C$2:$R$277,16,FALSE)</f>
        <v>1</v>
      </c>
    </row>
    <row r="220" spans="1:18" hidden="1" outlineLevel="2" x14ac:dyDescent="0.3">
      <c r="A220" s="41" t="s">
        <v>634</v>
      </c>
      <c r="B220" s="41" t="s">
        <v>635</v>
      </c>
      <c r="C220" s="41" t="s">
        <v>401</v>
      </c>
      <c r="D220" s="41" t="s">
        <v>636</v>
      </c>
      <c r="E220" s="41" t="s">
        <v>2088</v>
      </c>
      <c r="F220" s="42">
        <v>5</v>
      </c>
      <c r="G220" s="42">
        <v>5.3124999999999999E-2</v>
      </c>
      <c r="H220" s="42">
        <v>2.4899999999999999E-2</v>
      </c>
      <c r="I220">
        <f t="shared" si="66"/>
        <v>1.0624999999999999E-2</v>
      </c>
      <c r="J220">
        <f t="shared" si="67"/>
        <v>4.9800000000000001E-3</v>
      </c>
      <c r="K220" s="168">
        <f t="shared" ref="K220:K226" si="69">I220*M220</f>
        <v>1.0624999999999999E-2</v>
      </c>
      <c r="L220" s="168">
        <f t="shared" ref="L220:L226" si="70">I220*N220</f>
        <v>1.0624999999999999E-2</v>
      </c>
      <c r="M220" s="169">
        <v>1</v>
      </c>
      <c r="N220" s="169">
        <v>1</v>
      </c>
      <c r="O220" s="177">
        <f t="shared" ref="O220:O226" si="71">J220*Q220</f>
        <v>4.9800000000000001E-3</v>
      </c>
      <c r="P220" s="177">
        <f t="shared" ref="P220:P226" si="72">J220*R220</f>
        <v>4.9800000000000001E-3</v>
      </c>
      <c r="Q220" s="169">
        <v>1</v>
      </c>
      <c r="R220" s="169">
        <v>1</v>
      </c>
    </row>
    <row r="221" spans="1:18" hidden="1" outlineLevel="2" x14ac:dyDescent="0.3">
      <c r="A221" s="41" t="s">
        <v>634</v>
      </c>
      <c r="B221" s="41" t="s">
        <v>635</v>
      </c>
      <c r="C221" s="41" t="s">
        <v>401</v>
      </c>
      <c r="D221" s="41" t="s">
        <v>637</v>
      </c>
      <c r="E221" s="41" t="s">
        <v>2088</v>
      </c>
      <c r="F221" s="42">
        <v>4</v>
      </c>
      <c r="G221" s="42">
        <v>4.7399999999999998E-2</v>
      </c>
      <c r="H221" s="42">
        <v>2.222E-2</v>
      </c>
      <c r="I221">
        <f t="shared" si="66"/>
        <v>1.1849999999999999E-2</v>
      </c>
      <c r="J221">
        <f t="shared" si="67"/>
        <v>5.555E-3</v>
      </c>
      <c r="K221" s="168">
        <f t="shared" si="69"/>
        <v>1.1849999999999999E-2</v>
      </c>
      <c r="L221" s="168">
        <f t="shared" si="70"/>
        <v>1.1849999999999999E-2</v>
      </c>
      <c r="M221" s="169">
        <v>1</v>
      </c>
      <c r="N221" s="169">
        <v>1</v>
      </c>
      <c r="O221" s="177">
        <f t="shared" si="71"/>
        <v>5.555E-3</v>
      </c>
      <c r="P221" s="177">
        <f t="shared" si="72"/>
        <v>5.555E-3</v>
      </c>
      <c r="Q221" s="169">
        <v>1</v>
      </c>
      <c r="R221" s="169">
        <v>1</v>
      </c>
    </row>
    <row r="222" spans="1:18" hidden="1" outlineLevel="2" x14ac:dyDescent="0.3">
      <c r="A222" s="41" t="s">
        <v>634</v>
      </c>
      <c r="B222" s="41" t="s">
        <v>635</v>
      </c>
      <c r="C222" s="41" t="s">
        <v>401</v>
      </c>
      <c r="D222" s="41" t="s">
        <v>638</v>
      </c>
      <c r="E222" s="41" t="s">
        <v>2088</v>
      </c>
      <c r="F222" s="42">
        <v>4</v>
      </c>
      <c r="G222" s="42">
        <v>5.1020000000000003E-2</v>
      </c>
      <c r="H222" s="42">
        <v>2.392E-2</v>
      </c>
      <c r="I222">
        <f t="shared" si="66"/>
        <v>1.2755000000000001E-2</v>
      </c>
      <c r="J222">
        <f t="shared" si="67"/>
        <v>5.9800000000000001E-3</v>
      </c>
      <c r="K222" s="168">
        <f t="shared" si="69"/>
        <v>1.2755000000000001E-2</v>
      </c>
      <c r="L222" s="168">
        <f t="shared" si="70"/>
        <v>1.2755000000000001E-2</v>
      </c>
      <c r="M222" s="169">
        <v>1</v>
      </c>
      <c r="N222" s="169">
        <v>1</v>
      </c>
      <c r="O222" s="177">
        <f t="shared" si="71"/>
        <v>5.9800000000000001E-3</v>
      </c>
      <c r="P222" s="177">
        <f t="shared" si="72"/>
        <v>5.9800000000000001E-3</v>
      </c>
      <c r="Q222" s="169">
        <v>1</v>
      </c>
      <c r="R222" s="169">
        <v>1</v>
      </c>
    </row>
    <row r="223" spans="1:18" hidden="1" outlineLevel="2" x14ac:dyDescent="0.3">
      <c r="A223" s="41" t="s">
        <v>634</v>
      </c>
      <c r="B223" s="41" t="s">
        <v>635</v>
      </c>
      <c r="C223" s="41" t="s">
        <v>401</v>
      </c>
      <c r="D223" s="41" t="s">
        <v>639</v>
      </c>
      <c r="E223" s="41" t="s">
        <v>2088</v>
      </c>
      <c r="F223" s="42">
        <v>5</v>
      </c>
      <c r="G223" s="42">
        <v>8.7900000000000006E-2</v>
      </c>
      <c r="H223" s="42">
        <v>4.1200000000000001E-2</v>
      </c>
      <c r="I223">
        <f t="shared" si="66"/>
        <v>1.7580000000000002E-2</v>
      </c>
      <c r="J223">
        <f t="shared" si="67"/>
        <v>8.2400000000000008E-3</v>
      </c>
      <c r="K223" s="168">
        <f t="shared" si="69"/>
        <v>1.7580000000000002E-2</v>
      </c>
      <c r="L223" s="168">
        <f t="shared" si="70"/>
        <v>1.7580000000000002E-2</v>
      </c>
      <c r="M223" s="169">
        <v>1</v>
      </c>
      <c r="N223" s="169">
        <v>1</v>
      </c>
      <c r="O223" s="177">
        <f t="shared" si="71"/>
        <v>8.2400000000000008E-3</v>
      </c>
      <c r="P223" s="177">
        <f t="shared" si="72"/>
        <v>8.2400000000000008E-3</v>
      </c>
      <c r="Q223" s="169">
        <v>1</v>
      </c>
      <c r="R223" s="169">
        <v>1</v>
      </c>
    </row>
    <row r="224" spans="1:18" hidden="1" outlineLevel="2" x14ac:dyDescent="0.3">
      <c r="A224" s="41" t="s">
        <v>634</v>
      </c>
      <c r="B224" s="41" t="s">
        <v>635</v>
      </c>
      <c r="C224" s="41" t="s">
        <v>401</v>
      </c>
      <c r="D224" s="41" t="s">
        <v>640</v>
      </c>
      <c r="E224" s="41" t="s">
        <v>2088</v>
      </c>
      <c r="F224" s="42">
        <v>5</v>
      </c>
      <c r="G224" s="42">
        <v>6.2375E-2</v>
      </c>
      <c r="H224" s="42">
        <v>2.9250000000000002E-2</v>
      </c>
      <c r="I224">
        <f t="shared" si="66"/>
        <v>1.2475E-2</v>
      </c>
      <c r="J224">
        <f t="shared" si="67"/>
        <v>5.8500000000000002E-3</v>
      </c>
      <c r="K224" s="168">
        <f t="shared" si="69"/>
        <v>1.2475E-2</v>
      </c>
      <c r="L224" s="168">
        <f t="shared" si="70"/>
        <v>1.2475E-2</v>
      </c>
      <c r="M224" s="169">
        <v>1</v>
      </c>
      <c r="N224" s="169">
        <v>1</v>
      </c>
      <c r="O224" s="177">
        <f t="shared" si="71"/>
        <v>5.8500000000000002E-3</v>
      </c>
      <c r="P224" s="177">
        <f t="shared" si="72"/>
        <v>5.8500000000000002E-3</v>
      </c>
      <c r="Q224" s="169">
        <v>1</v>
      </c>
      <c r="R224" s="169">
        <v>1</v>
      </c>
    </row>
    <row r="225" spans="1:18" hidden="1" outlineLevel="2" x14ac:dyDescent="0.3">
      <c r="A225" s="41" t="s">
        <v>634</v>
      </c>
      <c r="B225" s="41" t="s">
        <v>635</v>
      </c>
      <c r="C225" s="41" t="s">
        <v>401</v>
      </c>
      <c r="D225" s="41" t="s">
        <v>641</v>
      </c>
      <c r="E225" s="41" t="s">
        <v>2088</v>
      </c>
      <c r="F225" s="42">
        <v>6</v>
      </c>
      <c r="G225" s="42">
        <v>6.8459999999999993E-2</v>
      </c>
      <c r="H225" s="42">
        <v>3.2099999999999997E-2</v>
      </c>
      <c r="I225">
        <f t="shared" si="66"/>
        <v>1.1409999999999998E-2</v>
      </c>
      <c r="J225">
        <f t="shared" si="67"/>
        <v>5.3499999999999997E-3</v>
      </c>
      <c r="K225" s="168">
        <f t="shared" si="69"/>
        <v>1.1409999999999998E-2</v>
      </c>
      <c r="L225" s="168">
        <f t="shared" si="70"/>
        <v>1.1409999999999998E-2</v>
      </c>
      <c r="M225" s="169">
        <v>1</v>
      </c>
      <c r="N225" s="169">
        <v>1</v>
      </c>
      <c r="O225" s="177">
        <f t="shared" si="71"/>
        <v>5.3499999999999997E-3</v>
      </c>
      <c r="P225" s="177">
        <f t="shared" si="72"/>
        <v>5.3499999999999997E-3</v>
      </c>
      <c r="Q225" s="169">
        <v>1</v>
      </c>
      <c r="R225" s="169">
        <v>1</v>
      </c>
    </row>
    <row r="226" spans="1:18" hidden="1" outlineLevel="2" x14ac:dyDescent="0.3">
      <c r="A226" s="41" t="s">
        <v>634</v>
      </c>
      <c r="B226" s="41" t="s">
        <v>635</v>
      </c>
      <c r="C226" s="41" t="s">
        <v>401</v>
      </c>
      <c r="D226" s="41" t="s">
        <v>642</v>
      </c>
      <c r="E226" s="41" t="s">
        <v>2066</v>
      </c>
      <c r="F226" s="42">
        <v>3</v>
      </c>
      <c r="G226" s="42">
        <v>1.353E-2</v>
      </c>
      <c r="H226" s="42">
        <v>1.9019999999999999E-2</v>
      </c>
      <c r="I226">
        <f t="shared" si="66"/>
        <v>4.5100000000000001E-3</v>
      </c>
      <c r="J226">
        <f t="shared" si="67"/>
        <v>6.3399999999999993E-3</v>
      </c>
      <c r="K226" s="168">
        <f t="shared" si="69"/>
        <v>4.5100000000000001E-3</v>
      </c>
      <c r="L226" s="168">
        <f t="shared" si="70"/>
        <v>4.5100000000000001E-3</v>
      </c>
      <c r="M226" s="169">
        <v>1</v>
      </c>
      <c r="N226" s="169">
        <v>1</v>
      </c>
      <c r="O226" s="177">
        <f t="shared" si="71"/>
        <v>6.3399999999999993E-3</v>
      </c>
      <c r="P226" s="177">
        <f t="shared" si="72"/>
        <v>6.3399999999999993E-3</v>
      </c>
      <c r="Q226" s="169">
        <v>1</v>
      </c>
      <c r="R226" s="169">
        <v>1</v>
      </c>
    </row>
    <row r="227" spans="1:18" outlineLevel="1" collapsed="1" x14ac:dyDescent="0.3">
      <c r="A227" s="44" t="s">
        <v>1196</v>
      </c>
      <c r="B227" s="41" t="str">
        <f>B226</f>
        <v>Fannie Mae UTC Data Center</v>
      </c>
      <c r="C227" s="41"/>
      <c r="D227" s="41"/>
      <c r="E227" s="41"/>
      <c r="F227" s="42"/>
      <c r="G227" s="42">
        <f t="shared" ref="G227:L227" si="73">SUBTOTAL(9,G220:G226)</f>
        <v>0.38381000000000004</v>
      </c>
      <c r="H227" s="42">
        <f t="shared" si="73"/>
        <v>0.19261</v>
      </c>
      <c r="I227">
        <f t="shared" si="73"/>
        <v>8.1204999999999999E-2</v>
      </c>
      <c r="J227">
        <f t="shared" si="73"/>
        <v>4.2294999999999999E-2</v>
      </c>
      <c r="K227" s="168">
        <f t="shared" si="73"/>
        <v>8.1204999999999999E-2</v>
      </c>
      <c r="L227" s="168">
        <f t="shared" si="73"/>
        <v>8.1204999999999999E-2</v>
      </c>
      <c r="M227" s="169">
        <v>1</v>
      </c>
      <c r="N227" s="169">
        <v>1</v>
      </c>
      <c r="O227" s="177">
        <f>SUBTOTAL(9,O220:O226)</f>
        <v>4.2294999999999999E-2</v>
      </c>
      <c r="P227" s="177">
        <f>SUBTOTAL(9,P220:P226)</f>
        <v>4.2294999999999999E-2</v>
      </c>
      <c r="Q227" s="169">
        <v>1</v>
      </c>
      <c r="R227" s="169">
        <v>1</v>
      </c>
    </row>
    <row r="228" spans="1:18" s="164" customFormat="1" hidden="1" outlineLevel="2" x14ac:dyDescent="0.3">
      <c r="A228" s="165" t="s">
        <v>643</v>
      </c>
      <c r="B228" s="165" t="s">
        <v>644</v>
      </c>
      <c r="C228" s="165" t="s">
        <v>401</v>
      </c>
      <c r="D228" s="165" t="s">
        <v>645</v>
      </c>
      <c r="E228" s="165" t="s">
        <v>2090</v>
      </c>
      <c r="F228" s="166">
        <v>3</v>
      </c>
      <c r="G228" s="166">
        <v>4.6950000000000004E-3</v>
      </c>
      <c r="H228" s="166">
        <v>4.5000000000000003E-5</v>
      </c>
      <c r="I228" s="164">
        <f t="shared" si="66"/>
        <v>1.5650000000000002E-3</v>
      </c>
      <c r="J228" s="164">
        <f t="shared" si="67"/>
        <v>1.5E-5</v>
      </c>
      <c r="K228" s="168">
        <f t="shared" ref="K228:K249" si="74">I228*M228</f>
        <v>1.5650000000000002E-3</v>
      </c>
      <c r="L228" s="168">
        <f t="shared" ref="L228:L249" si="75">I228*N228</f>
        <v>1.5650000000000002E-3</v>
      </c>
      <c r="M228" s="169">
        <v>1</v>
      </c>
      <c r="N228" s="169">
        <v>1</v>
      </c>
      <c r="O228" s="177">
        <f t="shared" ref="O228:O249" si="76">J228*Q228</f>
        <v>1.5E-5</v>
      </c>
      <c r="P228" s="177">
        <f t="shared" ref="P228:P249" si="77">J228*R228</f>
        <v>1.5E-5</v>
      </c>
      <c r="Q228" s="169">
        <v>1</v>
      </c>
      <c r="R228" s="169">
        <v>1</v>
      </c>
    </row>
    <row r="229" spans="1:18" s="164" customFormat="1" hidden="1" outlineLevel="2" x14ac:dyDescent="0.3">
      <c r="A229" s="165" t="s">
        <v>643</v>
      </c>
      <c r="B229" s="165" t="s">
        <v>644</v>
      </c>
      <c r="C229" s="165" t="s">
        <v>401</v>
      </c>
      <c r="D229" s="165" t="s">
        <v>645</v>
      </c>
      <c r="E229" s="165" t="s">
        <v>2040</v>
      </c>
      <c r="F229" s="166">
        <v>265</v>
      </c>
      <c r="G229" s="166">
        <v>1.32765</v>
      </c>
      <c r="H229" s="166">
        <v>0.26102500000000001</v>
      </c>
      <c r="I229" s="164">
        <f t="shared" si="66"/>
        <v>5.0099999999999997E-3</v>
      </c>
      <c r="J229" s="164">
        <f t="shared" si="67"/>
        <v>9.8499999999999998E-4</v>
      </c>
      <c r="K229" s="168">
        <f t="shared" si="74"/>
        <v>5.0099999999999997E-3</v>
      </c>
      <c r="L229" s="168">
        <f t="shared" si="75"/>
        <v>5.0099999999999997E-3</v>
      </c>
      <c r="M229" s="169">
        <v>1</v>
      </c>
      <c r="N229" s="169">
        <v>1</v>
      </c>
      <c r="O229" s="177">
        <f t="shared" si="76"/>
        <v>9.8499999999999998E-4</v>
      </c>
      <c r="P229" s="177">
        <f t="shared" si="77"/>
        <v>9.8499999999999998E-4</v>
      </c>
      <c r="Q229" s="169">
        <v>1</v>
      </c>
      <c r="R229" s="169">
        <v>1</v>
      </c>
    </row>
    <row r="230" spans="1:18" s="164" customFormat="1" hidden="1" outlineLevel="2" x14ac:dyDescent="0.3">
      <c r="A230" s="165" t="s">
        <v>643</v>
      </c>
      <c r="B230" s="165" t="s">
        <v>644</v>
      </c>
      <c r="C230" s="165" t="s">
        <v>401</v>
      </c>
      <c r="D230" s="165" t="s">
        <v>646</v>
      </c>
      <c r="E230" s="165" t="s">
        <v>2090</v>
      </c>
      <c r="F230" s="166">
        <v>6</v>
      </c>
      <c r="G230" s="166">
        <v>6.2579999999999997E-2</v>
      </c>
      <c r="H230" s="166">
        <v>6.3000000000000003E-4</v>
      </c>
      <c r="I230" s="164">
        <f t="shared" si="66"/>
        <v>1.043E-2</v>
      </c>
      <c r="J230" s="164">
        <f t="shared" si="67"/>
        <v>1.05E-4</v>
      </c>
      <c r="K230" s="168">
        <f t="shared" si="74"/>
        <v>1.043E-2</v>
      </c>
      <c r="L230" s="168">
        <f t="shared" si="75"/>
        <v>1.043E-2</v>
      </c>
      <c r="M230" s="169">
        <v>1</v>
      </c>
      <c r="N230" s="169">
        <v>1</v>
      </c>
      <c r="O230" s="177">
        <f t="shared" si="76"/>
        <v>1.05E-4</v>
      </c>
      <c r="P230" s="177">
        <f t="shared" si="77"/>
        <v>1.05E-4</v>
      </c>
      <c r="Q230" s="169">
        <v>1</v>
      </c>
      <c r="R230" s="169">
        <v>1</v>
      </c>
    </row>
    <row r="231" spans="1:18" s="164" customFormat="1" hidden="1" outlineLevel="2" x14ac:dyDescent="0.3">
      <c r="A231" s="165" t="s">
        <v>643</v>
      </c>
      <c r="B231" s="165" t="s">
        <v>644</v>
      </c>
      <c r="C231" s="165" t="s">
        <v>401</v>
      </c>
      <c r="D231" s="165" t="s">
        <v>646</v>
      </c>
      <c r="E231" s="165" t="s">
        <v>2040</v>
      </c>
      <c r="F231" s="166">
        <v>328</v>
      </c>
      <c r="G231" s="166">
        <v>1.1479999999999999</v>
      </c>
      <c r="H231" s="166">
        <v>0.22467999999999999</v>
      </c>
      <c r="I231" s="164">
        <f t="shared" si="66"/>
        <v>3.4999999999999996E-3</v>
      </c>
      <c r="J231" s="164">
        <f t="shared" si="67"/>
        <v>6.8499999999999995E-4</v>
      </c>
      <c r="K231" s="168">
        <f t="shared" si="74"/>
        <v>3.4999999999999996E-3</v>
      </c>
      <c r="L231" s="168">
        <f t="shared" si="75"/>
        <v>3.4999999999999996E-3</v>
      </c>
      <c r="M231" s="169">
        <v>1</v>
      </c>
      <c r="N231" s="169">
        <v>1</v>
      </c>
      <c r="O231" s="177">
        <f t="shared" si="76"/>
        <v>6.8499999999999995E-4</v>
      </c>
      <c r="P231" s="177">
        <f t="shared" si="77"/>
        <v>6.8499999999999995E-4</v>
      </c>
      <c r="Q231" s="169">
        <v>1</v>
      </c>
      <c r="R231" s="169">
        <v>1</v>
      </c>
    </row>
    <row r="232" spans="1:18" s="164" customFormat="1" hidden="1" outlineLevel="2" x14ac:dyDescent="0.3">
      <c r="A232" s="165" t="s">
        <v>643</v>
      </c>
      <c r="B232" s="165" t="s">
        <v>644</v>
      </c>
      <c r="C232" s="165" t="s">
        <v>401</v>
      </c>
      <c r="D232" s="165" t="s">
        <v>647</v>
      </c>
      <c r="E232" s="165" t="s">
        <v>2090</v>
      </c>
      <c r="F232" s="166">
        <v>5</v>
      </c>
      <c r="G232" s="166">
        <v>4.6074999999999998E-2</v>
      </c>
      <c r="H232" s="166">
        <v>4.4999999999999999E-4</v>
      </c>
      <c r="I232" s="164">
        <f t="shared" si="66"/>
        <v>9.2149999999999992E-3</v>
      </c>
      <c r="J232" s="164">
        <f t="shared" si="67"/>
        <v>8.9999999999999992E-5</v>
      </c>
      <c r="K232" s="168">
        <f t="shared" si="74"/>
        <v>9.2149999999999992E-3</v>
      </c>
      <c r="L232" s="168">
        <f t="shared" si="75"/>
        <v>9.2149999999999992E-3</v>
      </c>
      <c r="M232" s="169">
        <v>1</v>
      </c>
      <c r="N232" s="169">
        <v>1</v>
      </c>
      <c r="O232" s="177">
        <f t="shared" si="76"/>
        <v>8.9999999999999992E-5</v>
      </c>
      <c r="P232" s="177">
        <f t="shared" si="77"/>
        <v>8.9999999999999992E-5</v>
      </c>
      <c r="Q232" s="169">
        <v>1</v>
      </c>
      <c r="R232" s="169">
        <v>1</v>
      </c>
    </row>
    <row r="233" spans="1:18" s="164" customFormat="1" hidden="1" outlineLevel="2" x14ac:dyDescent="0.3">
      <c r="A233" s="165" t="s">
        <v>643</v>
      </c>
      <c r="B233" s="165" t="s">
        <v>644</v>
      </c>
      <c r="C233" s="165" t="s">
        <v>401</v>
      </c>
      <c r="D233" s="165" t="s">
        <v>647</v>
      </c>
      <c r="E233" s="165" t="s">
        <v>2040</v>
      </c>
      <c r="F233" s="166">
        <v>321</v>
      </c>
      <c r="G233" s="166">
        <v>1.2535050000000001</v>
      </c>
      <c r="H233" s="166">
        <v>0.24556500000000001</v>
      </c>
      <c r="I233" s="164">
        <f t="shared" si="66"/>
        <v>3.9050000000000005E-3</v>
      </c>
      <c r="J233" s="164">
        <f t="shared" si="67"/>
        <v>7.6500000000000005E-4</v>
      </c>
      <c r="K233" s="168">
        <f t="shared" si="74"/>
        <v>3.9050000000000005E-3</v>
      </c>
      <c r="L233" s="168">
        <f t="shared" si="75"/>
        <v>3.9050000000000005E-3</v>
      </c>
      <c r="M233" s="169">
        <v>1</v>
      </c>
      <c r="N233" s="169">
        <v>1</v>
      </c>
      <c r="O233" s="177">
        <f t="shared" si="76"/>
        <v>7.6500000000000005E-4</v>
      </c>
      <c r="P233" s="177">
        <f t="shared" si="77"/>
        <v>7.6500000000000005E-4</v>
      </c>
      <c r="Q233" s="169">
        <v>1</v>
      </c>
      <c r="R233" s="169">
        <v>1</v>
      </c>
    </row>
    <row r="234" spans="1:18" s="164" customFormat="1" hidden="1" outlineLevel="2" x14ac:dyDescent="0.3">
      <c r="A234" s="165" t="s">
        <v>643</v>
      </c>
      <c r="B234" s="165" t="s">
        <v>644</v>
      </c>
      <c r="C234" s="165" t="s">
        <v>401</v>
      </c>
      <c r="D234" s="165" t="s">
        <v>648</v>
      </c>
      <c r="E234" s="165" t="s">
        <v>2090</v>
      </c>
      <c r="F234" s="166">
        <v>5</v>
      </c>
      <c r="G234" s="166">
        <v>2.69E-2</v>
      </c>
      <c r="H234" s="166">
        <v>2.7500000000000002E-4</v>
      </c>
      <c r="I234" s="164">
        <f t="shared" si="66"/>
        <v>5.3800000000000002E-3</v>
      </c>
      <c r="J234" s="164">
        <f t="shared" si="67"/>
        <v>5.5000000000000002E-5</v>
      </c>
      <c r="K234" s="168">
        <f t="shared" si="74"/>
        <v>5.3800000000000002E-3</v>
      </c>
      <c r="L234" s="168">
        <f t="shared" si="75"/>
        <v>5.3800000000000002E-3</v>
      </c>
      <c r="M234" s="169">
        <v>1</v>
      </c>
      <c r="N234" s="169">
        <v>1</v>
      </c>
      <c r="O234" s="177">
        <f t="shared" si="76"/>
        <v>5.5000000000000002E-5</v>
      </c>
      <c r="P234" s="177">
        <f t="shared" si="77"/>
        <v>5.5000000000000002E-5</v>
      </c>
      <c r="Q234" s="169">
        <v>1</v>
      </c>
      <c r="R234" s="169">
        <v>1</v>
      </c>
    </row>
    <row r="235" spans="1:18" s="164" customFormat="1" hidden="1" outlineLevel="2" x14ac:dyDescent="0.3">
      <c r="A235" s="165" t="s">
        <v>643</v>
      </c>
      <c r="B235" s="165" t="s">
        <v>644</v>
      </c>
      <c r="C235" s="165" t="s">
        <v>401</v>
      </c>
      <c r="D235" s="165" t="s">
        <v>648</v>
      </c>
      <c r="E235" s="165" t="s">
        <v>2040</v>
      </c>
      <c r="F235" s="166">
        <v>232</v>
      </c>
      <c r="G235" s="166">
        <v>1.1553599999999999</v>
      </c>
      <c r="H235" s="166">
        <v>0.22736000000000001</v>
      </c>
      <c r="I235" s="164">
        <f t="shared" si="66"/>
        <v>4.9800000000000001E-3</v>
      </c>
      <c r="J235" s="164">
        <f t="shared" si="67"/>
        <v>9.7999999999999997E-4</v>
      </c>
      <c r="K235" s="168">
        <f t="shared" si="74"/>
        <v>4.9800000000000001E-3</v>
      </c>
      <c r="L235" s="168">
        <f t="shared" si="75"/>
        <v>4.9800000000000001E-3</v>
      </c>
      <c r="M235" s="169">
        <v>1</v>
      </c>
      <c r="N235" s="169">
        <v>1</v>
      </c>
      <c r="O235" s="177">
        <f t="shared" si="76"/>
        <v>9.7999999999999997E-4</v>
      </c>
      <c r="P235" s="177">
        <f t="shared" si="77"/>
        <v>9.7999999999999997E-4</v>
      </c>
      <c r="Q235" s="169">
        <v>1</v>
      </c>
      <c r="R235" s="169">
        <v>1</v>
      </c>
    </row>
    <row r="236" spans="1:18" s="164" customFormat="1" hidden="1" outlineLevel="2" x14ac:dyDescent="0.3">
      <c r="A236" s="165" t="s">
        <v>643</v>
      </c>
      <c r="B236" s="165" t="s">
        <v>644</v>
      </c>
      <c r="C236" s="165" t="s">
        <v>401</v>
      </c>
      <c r="D236" s="165" t="s">
        <v>649</v>
      </c>
      <c r="E236" s="165" t="s">
        <v>2090</v>
      </c>
      <c r="F236" s="166">
        <v>5</v>
      </c>
      <c r="G236" s="166">
        <v>3.3799999999999997E-2</v>
      </c>
      <c r="H236" s="166">
        <v>3.5E-4</v>
      </c>
      <c r="I236" s="164">
        <f t="shared" si="66"/>
        <v>6.7599999999999995E-3</v>
      </c>
      <c r="J236" s="164">
        <f t="shared" si="67"/>
        <v>6.9999999999999994E-5</v>
      </c>
      <c r="K236" s="168">
        <f t="shared" si="74"/>
        <v>6.7599999999999995E-3</v>
      </c>
      <c r="L236" s="168">
        <f t="shared" si="75"/>
        <v>6.7599999999999995E-3</v>
      </c>
      <c r="M236" s="169">
        <v>1</v>
      </c>
      <c r="N236" s="169">
        <v>1</v>
      </c>
      <c r="O236" s="177">
        <f t="shared" si="76"/>
        <v>6.9999999999999994E-5</v>
      </c>
      <c r="P236" s="177">
        <f t="shared" si="77"/>
        <v>6.9999999999999994E-5</v>
      </c>
      <c r="Q236" s="169">
        <v>1</v>
      </c>
      <c r="R236" s="169">
        <v>1</v>
      </c>
    </row>
    <row r="237" spans="1:18" s="164" customFormat="1" hidden="1" outlineLevel="2" x14ac:dyDescent="0.3">
      <c r="A237" s="165" t="s">
        <v>643</v>
      </c>
      <c r="B237" s="165" t="s">
        <v>644</v>
      </c>
      <c r="C237" s="165" t="s">
        <v>401</v>
      </c>
      <c r="D237" s="165" t="s">
        <v>649</v>
      </c>
      <c r="E237" s="165" t="s">
        <v>2040</v>
      </c>
      <c r="F237" s="166">
        <v>282</v>
      </c>
      <c r="G237" s="166">
        <v>1.2295199999999999</v>
      </c>
      <c r="H237" s="166">
        <v>0.26930999999999999</v>
      </c>
      <c r="I237" s="164">
        <f t="shared" si="66"/>
        <v>4.3600000000000002E-3</v>
      </c>
      <c r="J237" s="164">
        <f t="shared" si="67"/>
        <v>9.5500000000000001E-4</v>
      </c>
      <c r="K237" s="168">
        <f t="shared" si="74"/>
        <v>4.3600000000000002E-3</v>
      </c>
      <c r="L237" s="168">
        <f t="shared" si="75"/>
        <v>4.3600000000000002E-3</v>
      </c>
      <c r="M237" s="169">
        <v>1</v>
      </c>
      <c r="N237" s="169">
        <v>1</v>
      </c>
      <c r="O237" s="177">
        <f t="shared" si="76"/>
        <v>9.5500000000000001E-4</v>
      </c>
      <c r="P237" s="177">
        <f t="shared" si="77"/>
        <v>9.5500000000000001E-4</v>
      </c>
      <c r="Q237" s="169">
        <v>1</v>
      </c>
      <c r="R237" s="169">
        <v>1</v>
      </c>
    </row>
    <row r="238" spans="1:18" s="164" customFormat="1" hidden="1" outlineLevel="2" x14ac:dyDescent="0.3">
      <c r="A238" s="165" t="s">
        <v>643</v>
      </c>
      <c r="B238" s="165" t="s">
        <v>644</v>
      </c>
      <c r="C238" s="165" t="s">
        <v>401</v>
      </c>
      <c r="D238" s="165" t="s">
        <v>650</v>
      </c>
      <c r="E238" s="165" t="s">
        <v>2064</v>
      </c>
      <c r="F238" s="166">
        <v>39</v>
      </c>
      <c r="G238" s="166">
        <v>0.12363</v>
      </c>
      <c r="H238" s="167"/>
      <c r="I238" s="164">
        <f t="shared" si="66"/>
        <v>3.1700000000000001E-3</v>
      </c>
      <c r="J238" s="164">
        <f t="shared" si="67"/>
        <v>0</v>
      </c>
      <c r="K238" s="168">
        <f t="shared" si="74"/>
        <v>3.1700000000000001E-3</v>
      </c>
      <c r="L238" s="168">
        <f t="shared" si="75"/>
        <v>3.1700000000000001E-3</v>
      </c>
      <c r="M238" s="169">
        <v>1</v>
      </c>
      <c r="N238" s="169">
        <v>1</v>
      </c>
      <c r="O238" s="177">
        <f t="shared" si="76"/>
        <v>0</v>
      </c>
      <c r="P238" s="177">
        <f t="shared" si="77"/>
        <v>0</v>
      </c>
      <c r="Q238" s="169">
        <v>1</v>
      </c>
      <c r="R238" s="169">
        <v>1</v>
      </c>
    </row>
    <row r="239" spans="1:18" s="164" customFormat="1" hidden="1" outlineLevel="2" x14ac:dyDescent="0.3">
      <c r="A239" s="165" t="s">
        <v>643</v>
      </c>
      <c r="B239" s="165" t="s">
        <v>644</v>
      </c>
      <c r="C239" s="165" t="s">
        <v>401</v>
      </c>
      <c r="D239" s="165" t="s">
        <v>651</v>
      </c>
      <c r="E239" s="165" t="s">
        <v>2064</v>
      </c>
      <c r="F239" s="166">
        <v>30</v>
      </c>
      <c r="G239" s="166">
        <v>0.1197</v>
      </c>
      <c r="H239" s="167"/>
      <c r="I239" s="164">
        <f t="shared" si="66"/>
        <v>3.9899999999999996E-3</v>
      </c>
      <c r="J239" s="164">
        <f t="shared" si="67"/>
        <v>0</v>
      </c>
      <c r="K239" s="168">
        <f t="shared" si="74"/>
        <v>3.9899999999999996E-3</v>
      </c>
      <c r="L239" s="168">
        <f t="shared" si="75"/>
        <v>3.9899999999999996E-3</v>
      </c>
      <c r="M239" s="169">
        <v>1</v>
      </c>
      <c r="N239" s="169">
        <v>1</v>
      </c>
      <c r="O239" s="177">
        <f t="shared" si="76"/>
        <v>0</v>
      </c>
      <c r="P239" s="177">
        <f t="shared" si="77"/>
        <v>0</v>
      </c>
      <c r="Q239" s="169">
        <v>1</v>
      </c>
      <c r="R239" s="169">
        <v>1</v>
      </c>
    </row>
    <row r="240" spans="1:18" s="164" customFormat="1" hidden="1" outlineLevel="2" x14ac:dyDescent="0.3">
      <c r="A240" s="165" t="s">
        <v>643</v>
      </c>
      <c r="B240" s="165" t="s">
        <v>644</v>
      </c>
      <c r="C240" s="165" t="s">
        <v>401</v>
      </c>
      <c r="D240" s="165" t="s">
        <v>652</v>
      </c>
      <c r="E240" s="165" t="s">
        <v>2064</v>
      </c>
      <c r="F240" s="166">
        <v>26</v>
      </c>
      <c r="G240" s="166">
        <v>0.11674</v>
      </c>
      <c r="H240" s="167"/>
      <c r="I240" s="164">
        <f t="shared" si="66"/>
        <v>4.4900000000000001E-3</v>
      </c>
      <c r="J240" s="164">
        <f t="shared" si="67"/>
        <v>0</v>
      </c>
      <c r="K240" s="168">
        <f t="shared" si="74"/>
        <v>4.4900000000000001E-3</v>
      </c>
      <c r="L240" s="168">
        <f t="shared" si="75"/>
        <v>4.4900000000000001E-3</v>
      </c>
      <c r="M240" s="169">
        <v>1</v>
      </c>
      <c r="N240" s="169">
        <v>1</v>
      </c>
      <c r="O240" s="177">
        <f t="shared" si="76"/>
        <v>0</v>
      </c>
      <c r="P240" s="177">
        <f t="shared" si="77"/>
        <v>0</v>
      </c>
      <c r="Q240" s="169">
        <v>1</v>
      </c>
      <c r="R240" s="169">
        <v>1</v>
      </c>
    </row>
    <row r="241" spans="1:18" s="164" customFormat="1" hidden="1" outlineLevel="2" x14ac:dyDescent="0.3">
      <c r="A241" s="165" t="s">
        <v>643</v>
      </c>
      <c r="B241" s="165" t="s">
        <v>644</v>
      </c>
      <c r="C241" s="165" t="s">
        <v>401</v>
      </c>
      <c r="D241" s="165" t="s">
        <v>653</v>
      </c>
      <c r="E241" s="165" t="s">
        <v>2064</v>
      </c>
      <c r="F241" s="166">
        <v>29</v>
      </c>
      <c r="G241" s="166">
        <v>0.10672</v>
      </c>
      <c r="H241" s="167"/>
      <c r="I241" s="164">
        <f t="shared" si="66"/>
        <v>3.6799999999999997E-3</v>
      </c>
      <c r="J241" s="164">
        <f t="shared" si="67"/>
        <v>0</v>
      </c>
      <c r="K241" s="168">
        <f t="shared" si="74"/>
        <v>3.6799999999999997E-3</v>
      </c>
      <c r="L241" s="168">
        <f t="shared" si="75"/>
        <v>3.6799999999999997E-3</v>
      </c>
      <c r="M241" s="169">
        <v>1</v>
      </c>
      <c r="N241" s="169">
        <v>1</v>
      </c>
      <c r="O241" s="177">
        <f t="shared" si="76"/>
        <v>0</v>
      </c>
      <c r="P241" s="177">
        <f t="shared" si="77"/>
        <v>0</v>
      </c>
      <c r="Q241" s="169">
        <v>1</v>
      </c>
      <c r="R241" s="169">
        <v>1</v>
      </c>
    </row>
    <row r="242" spans="1:18" s="164" customFormat="1" hidden="1" outlineLevel="2" x14ac:dyDescent="0.3">
      <c r="A242" s="165" t="s">
        <v>643</v>
      </c>
      <c r="B242" s="165" t="s">
        <v>644</v>
      </c>
      <c r="C242" s="165" t="s">
        <v>401</v>
      </c>
      <c r="D242" s="165" t="s">
        <v>654</v>
      </c>
      <c r="E242" s="165" t="s">
        <v>2064</v>
      </c>
      <c r="F242" s="166">
        <v>46</v>
      </c>
      <c r="G242" s="166">
        <v>8.4870000000000001E-2</v>
      </c>
      <c r="H242" s="167"/>
      <c r="I242" s="164">
        <f t="shared" si="66"/>
        <v>1.8450000000000001E-3</v>
      </c>
      <c r="J242" s="164">
        <f t="shared" si="67"/>
        <v>0</v>
      </c>
      <c r="K242" s="168">
        <f t="shared" si="74"/>
        <v>1.8450000000000001E-3</v>
      </c>
      <c r="L242" s="168">
        <f t="shared" si="75"/>
        <v>1.8450000000000001E-3</v>
      </c>
      <c r="M242" s="169">
        <v>1</v>
      </c>
      <c r="N242" s="169">
        <v>1</v>
      </c>
      <c r="O242" s="177">
        <f t="shared" si="76"/>
        <v>0</v>
      </c>
      <c r="P242" s="177">
        <f t="shared" si="77"/>
        <v>0</v>
      </c>
      <c r="Q242" s="169">
        <v>1</v>
      </c>
      <c r="R242" s="169">
        <v>1</v>
      </c>
    </row>
    <row r="243" spans="1:18" s="164" customFormat="1" hidden="1" outlineLevel="2" x14ac:dyDescent="0.3">
      <c r="A243" s="165" t="s">
        <v>643</v>
      </c>
      <c r="B243" s="165" t="s">
        <v>644</v>
      </c>
      <c r="C243" s="165" t="s">
        <v>401</v>
      </c>
      <c r="D243" s="165" t="s">
        <v>655</v>
      </c>
      <c r="E243" s="165" t="s">
        <v>2064</v>
      </c>
      <c r="F243" s="166">
        <v>15</v>
      </c>
      <c r="G243" s="166">
        <v>6.6975000000000007E-2</v>
      </c>
      <c r="H243" s="167"/>
      <c r="I243" s="164">
        <f t="shared" si="66"/>
        <v>4.4650000000000002E-3</v>
      </c>
      <c r="J243" s="164">
        <f t="shared" si="67"/>
        <v>0</v>
      </c>
      <c r="K243" s="168">
        <f t="shared" si="74"/>
        <v>4.4650000000000002E-3</v>
      </c>
      <c r="L243" s="168">
        <f t="shared" si="75"/>
        <v>4.4650000000000002E-3</v>
      </c>
      <c r="M243" s="169">
        <v>1</v>
      </c>
      <c r="N243" s="169">
        <v>1</v>
      </c>
      <c r="O243" s="177">
        <f t="shared" si="76"/>
        <v>0</v>
      </c>
      <c r="P243" s="177">
        <f t="shared" si="77"/>
        <v>0</v>
      </c>
      <c r="Q243" s="169">
        <v>1</v>
      </c>
      <c r="R243" s="169">
        <v>1</v>
      </c>
    </row>
    <row r="244" spans="1:18" s="164" customFormat="1" hidden="1" outlineLevel="2" x14ac:dyDescent="0.3">
      <c r="A244" s="165" t="s">
        <v>643</v>
      </c>
      <c r="B244" s="165" t="s">
        <v>644</v>
      </c>
      <c r="C244" s="165" t="s">
        <v>401</v>
      </c>
      <c r="D244" s="165" t="s">
        <v>656</v>
      </c>
      <c r="E244" s="165" t="s">
        <v>2064</v>
      </c>
      <c r="F244" s="166">
        <v>14</v>
      </c>
      <c r="G244" s="166">
        <v>6.454E-2</v>
      </c>
      <c r="H244" s="167"/>
      <c r="I244" s="164">
        <f t="shared" si="66"/>
        <v>4.6100000000000004E-3</v>
      </c>
      <c r="J244" s="164">
        <f t="shared" si="67"/>
        <v>0</v>
      </c>
      <c r="K244" s="168">
        <f t="shared" si="74"/>
        <v>4.6100000000000004E-3</v>
      </c>
      <c r="L244" s="168">
        <f t="shared" si="75"/>
        <v>4.6100000000000004E-3</v>
      </c>
      <c r="M244" s="169">
        <v>1</v>
      </c>
      <c r="N244" s="169">
        <v>1</v>
      </c>
      <c r="O244" s="177">
        <f t="shared" si="76"/>
        <v>0</v>
      </c>
      <c r="P244" s="177">
        <f t="shared" si="77"/>
        <v>0</v>
      </c>
      <c r="Q244" s="169">
        <v>1</v>
      </c>
      <c r="R244" s="169">
        <v>1</v>
      </c>
    </row>
    <row r="245" spans="1:18" s="164" customFormat="1" hidden="1" outlineLevel="2" x14ac:dyDescent="0.3">
      <c r="A245" s="165" t="s">
        <v>643</v>
      </c>
      <c r="B245" s="165" t="s">
        <v>644</v>
      </c>
      <c r="C245" s="165" t="s">
        <v>401</v>
      </c>
      <c r="D245" s="165" t="s">
        <v>657</v>
      </c>
      <c r="E245" s="165" t="s">
        <v>2064</v>
      </c>
      <c r="F245" s="166">
        <v>30</v>
      </c>
      <c r="G245" s="166">
        <v>0.11924999999999999</v>
      </c>
      <c r="H245" s="167"/>
      <c r="I245" s="164">
        <f t="shared" si="66"/>
        <v>3.9750000000000002E-3</v>
      </c>
      <c r="J245" s="164">
        <f t="shared" si="67"/>
        <v>0</v>
      </c>
      <c r="K245" s="168">
        <f t="shared" si="74"/>
        <v>3.9750000000000002E-3</v>
      </c>
      <c r="L245" s="168">
        <f t="shared" si="75"/>
        <v>3.9750000000000002E-3</v>
      </c>
      <c r="M245" s="169">
        <v>1</v>
      </c>
      <c r="N245" s="169">
        <v>1</v>
      </c>
      <c r="O245" s="177">
        <f t="shared" si="76"/>
        <v>0</v>
      </c>
      <c r="P245" s="177">
        <f t="shared" si="77"/>
        <v>0</v>
      </c>
      <c r="Q245" s="169">
        <v>1</v>
      </c>
      <c r="R245" s="169">
        <v>1</v>
      </c>
    </row>
    <row r="246" spans="1:18" s="164" customFormat="1" hidden="1" outlineLevel="2" x14ac:dyDescent="0.3">
      <c r="A246" s="165" t="s">
        <v>643</v>
      </c>
      <c r="B246" s="165" t="s">
        <v>644</v>
      </c>
      <c r="C246" s="165" t="s">
        <v>401</v>
      </c>
      <c r="D246" s="165" t="s">
        <v>658</v>
      </c>
      <c r="E246" s="165" t="s">
        <v>2064</v>
      </c>
      <c r="F246" s="166">
        <v>31</v>
      </c>
      <c r="G246" s="166">
        <v>0.10261000000000001</v>
      </c>
      <c r="H246" s="167"/>
      <c r="I246" s="164">
        <f t="shared" si="66"/>
        <v>3.31E-3</v>
      </c>
      <c r="J246" s="164">
        <f t="shared" si="67"/>
        <v>0</v>
      </c>
      <c r="K246" s="168">
        <f t="shared" si="74"/>
        <v>3.31E-3</v>
      </c>
      <c r="L246" s="168">
        <f t="shared" si="75"/>
        <v>3.31E-3</v>
      </c>
      <c r="M246" s="169">
        <v>1</v>
      </c>
      <c r="N246" s="169">
        <v>1</v>
      </c>
      <c r="O246" s="177">
        <f t="shared" si="76"/>
        <v>0</v>
      </c>
      <c r="P246" s="177">
        <f t="shared" si="77"/>
        <v>0</v>
      </c>
      <c r="Q246" s="169">
        <v>1</v>
      </c>
      <c r="R246" s="169">
        <v>1</v>
      </c>
    </row>
    <row r="247" spans="1:18" s="164" customFormat="1" hidden="1" outlineLevel="2" x14ac:dyDescent="0.3">
      <c r="A247" s="165" t="s">
        <v>643</v>
      </c>
      <c r="B247" s="165" t="s">
        <v>644</v>
      </c>
      <c r="C247" s="165" t="s">
        <v>401</v>
      </c>
      <c r="D247" s="165" t="s">
        <v>659</v>
      </c>
      <c r="E247" s="165" t="s">
        <v>2064</v>
      </c>
      <c r="F247" s="166">
        <v>38</v>
      </c>
      <c r="G247" s="166">
        <v>0.11362</v>
      </c>
      <c r="H247" s="167"/>
      <c r="I247" s="164">
        <f t="shared" si="66"/>
        <v>2.99E-3</v>
      </c>
      <c r="J247" s="164">
        <f t="shared" si="67"/>
        <v>0</v>
      </c>
      <c r="K247" s="168">
        <f t="shared" si="74"/>
        <v>2.99E-3</v>
      </c>
      <c r="L247" s="168">
        <f t="shared" si="75"/>
        <v>2.99E-3</v>
      </c>
      <c r="M247" s="169">
        <v>1</v>
      </c>
      <c r="N247" s="169">
        <v>1</v>
      </c>
      <c r="O247" s="177">
        <f t="shared" si="76"/>
        <v>0</v>
      </c>
      <c r="P247" s="177">
        <f t="shared" si="77"/>
        <v>0</v>
      </c>
      <c r="Q247" s="169">
        <v>1</v>
      </c>
      <c r="R247" s="169">
        <v>1</v>
      </c>
    </row>
    <row r="248" spans="1:18" s="164" customFormat="1" hidden="1" outlineLevel="2" x14ac:dyDescent="0.3">
      <c r="A248" s="165" t="s">
        <v>643</v>
      </c>
      <c r="B248" s="165" t="s">
        <v>644</v>
      </c>
      <c r="C248" s="165" t="s">
        <v>401</v>
      </c>
      <c r="D248" s="165" t="s">
        <v>660</v>
      </c>
      <c r="E248" s="165" t="s">
        <v>2064</v>
      </c>
      <c r="F248" s="166">
        <v>12</v>
      </c>
      <c r="G248" s="166">
        <v>6.6659999999999997E-2</v>
      </c>
      <c r="H248" s="167"/>
      <c r="I248" s="164">
        <f t="shared" si="66"/>
        <v>5.555E-3</v>
      </c>
      <c r="J248" s="164">
        <f t="shared" si="67"/>
        <v>0</v>
      </c>
      <c r="K248" s="168">
        <f t="shared" si="74"/>
        <v>5.555E-3</v>
      </c>
      <c r="L248" s="168">
        <f t="shared" si="75"/>
        <v>5.555E-3</v>
      </c>
      <c r="M248" s="169">
        <v>1</v>
      </c>
      <c r="N248" s="169">
        <v>1</v>
      </c>
      <c r="O248" s="177">
        <f t="shared" si="76"/>
        <v>0</v>
      </c>
      <c r="P248" s="177">
        <f t="shared" si="77"/>
        <v>0</v>
      </c>
      <c r="Q248" s="169">
        <v>1</v>
      </c>
      <c r="R248" s="169">
        <v>1</v>
      </c>
    </row>
    <row r="249" spans="1:18" s="164" customFormat="1" hidden="1" outlineLevel="2" x14ac:dyDescent="0.3">
      <c r="A249" s="165" t="s">
        <v>643</v>
      </c>
      <c r="B249" s="165" t="s">
        <v>644</v>
      </c>
      <c r="C249" s="165" t="s">
        <v>401</v>
      </c>
      <c r="D249" s="165" t="s">
        <v>661</v>
      </c>
      <c r="E249" s="165" t="s">
        <v>2064</v>
      </c>
      <c r="F249" s="166">
        <v>13</v>
      </c>
      <c r="G249" s="166">
        <v>0.21001500000000001</v>
      </c>
      <c r="H249" s="167"/>
      <c r="I249" s="164">
        <f t="shared" si="66"/>
        <v>1.6154999999999999E-2</v>
      </c>
      <c r="J249" s="164">
        <f t="shared" si="67"/>
        <v>0</v>
      </c>
      <c r="K249" s="168">
        <f t="shared" si="74"/>
        <v>1.6154999999999999E-2</v>
      </c>
      <c r="L249" s="168">
        <f t="shared" si="75"/>
        <v>1.6154999999999999E-2</v>
      </c>
      <c r="M249" s="169">
        <v>1</v>
      </c>
      <c r="N249" s="169">
        <v>1</v>
      </c>
      <c r="O249" s="177">
        <f t="shared" si="76"/>
        <v>0</v>
      </c>
      <c r="P249" s="177">
        <f t="shared" si="77"/>
        <v>0</v>
      </c>
      <c r="Q249" s="169">
        <v>1</v>
      </c>
      <c r="R249" s="169">
        <v>1</v>
      </c>
    </row>
    <row r="250" spans="1:18" outlineLevel="1" collapsed="1" x14ac:dyDescent="0.3">
      <c r="A250" s="44" t="s">
        <v>1197</v>
      </c>
      <c r="B250" s="41" t="str">
        <f>B249</f>
        <v>NIBC Fort Detrick</v>
      </c>
      <c r="C250" s="41"/>
      <c r="D250" s="41"/>
      <c r="E250" s="41"/>
      <c r="F250" s="42"/>
      <c r="G250" s="42">
        <f t="shared" ref="G250:L250" si="78">SUBTOTAL(9,G228:G249)</f>
        <v>7.5834150000000013</v>
      </c>
      <c r="H250" s="43">
        <f t="shared" si="78"/>
        <v>1.2296899999999999</v>
      </c>
      <c r="I250">
        <f t="shared" si="78"/>
        <v>0.11334000000000001</v>
      </c>
      <c r="J250">
        <f t="shared" si="78"/>
        <v>4.705E-3</v>
      </c>
      <c r="K250" s="168">
        <f t="shared" si="78"/>
        <v>0.11334000000000001</v>
      </c>
      <c r="L250" s="168">
        <f t="shared" si="78"/>
        <v>0.11334000000000001</v>
      </c>
      <c r="M250" s="169">
        <v>1</v>
      </c>
      <c r="N250" s="169">
        <v>1</v>
      </c>
      <c r="O250" s="177">
        <f>SUBTOTAL(9,O228:O249)</f>
        <v>4.705E-3</v>
      </c>
      <c r="P250" s="177">
        <f>SUBTOTAL(9,P228:P249)</f>
        <v>4.705E-3</v>
      </c>
      <c r="Q250" s="169">
        <v>1</v>
      </c>
      <c r="R250" s="169">
        <v>1</v>
      </c>
    </row>
    <row r="251" spans="1:18" hidden="1" outlineLevel="2" x14ac:dyDescent="0.3">
      <c r="A251" s="41" t="s">
        <v>662</v>
      </c>
      <c r="B251" s="41" t="s">
        <v>663</v>
      </c>
      <c r="C251" s="41" t="s">
        <v>401</v>
      </c>
      <c r="D251" s="41" t="s">
        <v>664</v>
      </c>
      <c r="E251" s="41" t="s">
        <v>2043</v>
      </c>
      <c r="F251" s="42">
        <v>61</v>
      </c>
      <c r="G251" s="42">
        <v>1.687565</v>
      </c>
      <c r="H251" s="42">
        <v>4.5798800000000002</v>
      </c>
      <c r="I251">
        <f t="shared" si="66"/>
        <v>2.7664999999999999E-2</v>
      </c>
      <c r="J251">
        <f t="shared" si="67"/>
        <v>7.5080000000000008E-2</v>
      </c>
      <c r="K251" s="168">
        <f>I251*M251</f>
        <v>2.7664999999999999E-2</v>
      </c>
      <c r="L251" s="168">
        <f>I251*N251</f>
        <v>2.7664999999999999E-2</v>
      </c>
      <c r="M251" s="169">
        <f>VLOOKUP(LEFT(A251,8),'Point GF'!$C$2:$R$277,7,FALSE)</f>
        <v>1</v>
      </c>
      <c r="N251" s="169">
        <f>VLOOKUP(LEFT(A251,8),'Point GF'!$C$2:$R$277,7,FALSE)</f>
        <v>1</v>
      </c>
      <c r="O251" s="177">
        <f>J251*Q251</f>
        <v>7.7690609608120006E-2</v>
      </c>
      <c r="P251" s="177">
        <f>J251*R251</f>
        <v>8.3253582548239877E-2</v>
      </c>
      <c r="Q251" s="169">
        <f>VLOOKUP(LEFT(A251,8),'Point GF'!$C$2:$R$277,15,FALSE)</f>
        <v>1.034771039</v>
      </c>
      <c r="R251" s="169">
        <f>VLOOKUP(LEFT(A251,8),'Point GF'!$C$2:$R$277,16,FALSE)</f>
        <v>1.1088649779999982</v>
      </c>
    </row>
    <row r="252" spans="1:18" hidden="1" outlineLevel="2" x14ac:dyDescent="0.3">
      <c r="A252" s="41" t="s">
        <v>662</v>
      </c>
      <c r="B252" s="41" t="s">
        <v>663</v>
      </c>
      <c r="C252" s="41" t="s">
        <v>401</v>
      </c>
      <c r="D252" s="41" t="s">
        <v>665</v>
      </c>
      <c r="E252" s="41" t="s">
        <v>2043</v>
      </c>
      <c r="F252" s="42">
        <v>78</v>
      </c>
      <c r="G252" s="42">
        <v>2.1918000000000002</v>
      </c>
      <c r="H252" s="42">
        <v>0.46449000000000001</v>
      </c>
      <c r="I252">
        <f t="shared" si="66"/>
        <v>2.8100000000000003E-2</v>
      </c>
      <c r="J252">
        <f t="shared" si="67"/>
        <v>5.9550000000000002E-3</v>
      </c>
      <c r="K252" s="168">
        <f>I252*M252</f>
        <v>2.8100000000000003E-2</v>
      </c>
      <c r="L252" s="168">
        <f>I252*N252</f>
        <v>2.8100000000000003E-2</v>
      </c>
      <c r="M252" s="169">
        <f>VLOOKUP(LEFT(A252,8),'Point GF'!$C$2:$R$277,7,FALSE)</f>
        <v>1</v>
      </c>
      <c r="N252" s="169">
        <f>VLOOKUP(LEFT(A252,8),'Point GF'!$C$2:$R$277,7,FALSE)</f>
        <v>1</v>
      </c>
      <c r="O252" s="177">
        <f>J252*Q252</f>
        <v>6.1620615372450002E-3</v>
      </c>
      <c r="P252" s="177">
        <f>J252*R252</f>
        <v>6.603290943989989E-3</v>
      </c>
      <c r="Q252" s="169">
        <f>VLOOKUP(LEFT(A252,8),'Point GF'!$C$2:$R$277,15,FALSE)</f>
        <v>1.034771039</v>
      </c>
      <c r="R252" s="169">
        <f>VLOOKUP(LEFT(A252,8),'Point GF'!$C$2:$R$277,16,FALSE)</f>
        <v>1.1088649779999982</v>
      </c>
    </row>
    <row r="253" spans="1:18" hidden="1" outlineLevel="2" x14ac:dyDescent="0.3">
      <c r="A253" s="41" t="s">
        <v>662</v>
      </c>
      <c r="B253" s="41" t="s">
        <v>663</v>
      </c>
      <c r="C253" s="41" t="s">
        <v>401</v>
      </c>
      <c r="D253" s="41" t="s">
        <v>666</v>
      </c>
      <c r="E253" s="41" t="s">
        <v>2059</v>
      </c>
      <c r="F253" s="42">
        <v>117</v>
      </c>
      <c r="G253" s="42">
        <v>0.115245</v>
      </c>
      <c r="H253" s="42">
        <v>3.2759999999999997E-2</v>
      </c>
      <c r="I253">
        <f t="shared" si="66"/>
        <v>9.8499999999999998E-4</v>
      </c>
      <c r="J253">
        <f t="shared" si="67"/>
        <v>2.7999999999999998E-4</v>
      </c>
      <c r="K253" s="168">
        <f>I253*M253</f>
        <v>9.8499999999999998E-4</v>
      </c>
      <c r="L253" s="168">
        <f>I253*N253</f>
        <v>9.8499999999999998E-4</v>
      </c>
      <c r="M253" s="169">
        <f>VLOOKUP(LEFT(A253,8),'Point GF'!$C$2:$R$277,7,FALSE)</f>
        <v>1</v>
      </c>
      <c r="N253" s="169">
        <f>VLOOKUP(LEFT(A253,8),'Point GF'!$C$2:$R$277,7,FALSE)</f>
        <v>1</v>
      </c>
      <c r="O253" s="177">
        <f>J253*Q253</f>
        <v>2.8973589092E-4</v>
      </c>
      <c r="P253" s="177">
        <f>J253*R253</f>
        <v>3.1048219383999944E-4</v>
      </c>
      <c r="Q253" s="169">
        <f>VLOOKUP(LEFT(A253,8),'Point GF'!$C$2:$R$277,15,FALSE)</f>
        <v>1.034771039</v>
      </c>
      <c r="R253" s="169">
        <f>VLOOKUP(LEFT(A253,8),'Point GF'!$C$2:$R$277,16,FALSE)</f>
        <v>1.1088649779999982</v>
      </c>
    </row>
    <row r="254" spans="1:18" hidden="1" outlineLevel="2" x14ac:dyDescent="0.3">
      <c r="A254" s="41" t="s">
        <v>662</v>
      </c>
      <c r="B254" s="41" t="s">
        <v>663</v>
      </c>
      <c r="C254" s="41" t="s">
        <v>401</v>
      </c>
      <c r="D254" s="41" t="s">
        <v>667</v>
      </c>
      <c r="E254" s="41" t="s">
        <v>2091</v>
      </c>
      <c r="F254" s="42">
        <v>12</v>
      </c>
      <c r="G254" s="42">
        <v>6.4799999999999996E-3</v>
      </c>
      <c r="H254" s="42">
        <v>6.4799999999999996E-3</v>
      </c>
      <c r="I254">
        <f t="shared" si="66"/>
        <v>5.4000000000000001E-4</v>
      </c>
      <c r="J254">
        <f t="shared" si="67"/>
        <v>5.4000000000000001E-4</v>
      </c>
      <c r="K254" s="168">
        <f>I254*M254</f>
        <v>5.4000000000000001E-4</v>
      </c>
      <c r="L254" s="168">
        <f>I254*N254</f>
        <v>5.4000000000000001E-4</v>
      </c>
      <c r="M254" s="169">
        <f>VLOOKUP(LEFT(A254,8),'Point GF'!$C$2:$R$277,7,FALSE)</f>
        <v>1</v>
      </c>
      <c r="N254" s="169">
        <f>VLOOKUP(LEFT(A254,8),'Point GF'!$C$2:$R$277,7,FALSE)</f>
        <v>1</v>
      </c>
      <c r="O254" s="177">
        <f>J254*Q254</f>
        <v>5.5877636106000002E-4</v>
      </c>
      <c r="P254" s="177">
        <f>J254*R254</f>
        <v>5.9878708811999897E-4</v>
      </c>
      <c r="Q254" s="169">
        <f>VLOOKUP(LEFT(A254,8),'Point GF'!$C$2:$R$277,15,FALSE)</f>
        <v>1.034771039</v>
      </c>
      <c r="R254" s="169">
        <f>VLOOKUP(LEFT(A254,8),'Point GF'!$C$2:$R$277,16,FALSE)</f>
        <v>1.1088649779999982</v>
      </c>
    </row>
    <row r="255" spans="1:18" outlineLevel="1" collapsed="1" x14ac:dyDescent="0.3">
      <c r="A255" s="44" t="s">
        <v>1198</v>
      </c>
      <c r="B255" s="41" t="str">
        <f>B254</f>
        <v>EGTS - Myersville Compressor Station</v>
      </c>
      <c r="C255" s="41"/>
      <c r="D255" s="41"/>
      <c r="E255" s="41"/>
      <c r="F255" s="42"/>
      <c r="G255" s="42">
        <f t="shared" ref="G255:L255" si="79">SUBTOTAL(9,G251:G254)</f>
        <v>4.0010899999999996</v>
      </c>
      <c r="H255" s="42">
        <f t="shared" si="79"/>
        <v>5.0836099999999993</v>
      </c>
      <c r="I255">
        <f t="shared" si="79"/>
        <v>5.7290000000000001E-2</v>
      </c>
      <c r="J255">
        <f t="shared" si="79"/>
        <v>8.1855000000000011E-2</v>
      </c>
      <c r="K255" s="168">
        <f t="shared" si="79"/>
        <v>5.7290000000000001E-2</v>
      </c>
      <c r="L255" s="168">
        <f t="shared" si="79"/>
        <v>5.7290000000000001E-2</v>
      </c>
      <c r="M255" s="169">
        <f>VLOOKUP(LEFT(A255,8),'Point GF'!$C$2:$R$277,7,FALSE)</f>
        <v>1</v>
      </c>
      <c r="N255" s="169">
        <f>VLOOKUP(LEFT(A255,8),'Point GF'!$C$2:$R$277,7,FALSE)</f>
        <v>1</v>
      </c>
      <c r="O255" s="177">
        <f>SUBTOTAL(9,O251:O254)</f>
        <v>8.4701183397345003E-2</v>
      </c>
      <c r="P255" s="177">
        <f>SUBTOTAL(9,P251:P254)</f>
        <v>9.0766142774189873E-2</v>
      </c>
      <c r="Q255" s="169">
        <f>VLOOKUP(LEFT(A255,8),'Point GF'!$C$2:$R$277,15,FALSE)</f>
        <v>1.034771039</v>
      </c>
      <c r="R255" s="169">
        <f>VLOOKUP(LEFT(A255,8),'Point GF'!$C$2:$R$277,16,FALSE)</f>
        <v>1.1088649779999982</v>
      </c>
    </row>
    <row r="256" spans="1:18" hidden="1" outlineLevel="2" x14ac:dyDescent="0.3">
      <c r="A256" s="41" t="s">
        <v>668</v>
      </c>
      <c r="B256" s="41" t="s">
        <v>670</v>
      </c>
      <c r="C256" s="41" t="s">
        <v>401</v>
      </c>
      <c r="D256" s="41" t="s">
        <v>671</v>
      </c>
      <c r="E256" s="41" t="s">
        <v>2039</v>
      </c>
      <c r="F256" s="42">
        <v>12</v>
      </c>
      <c r="G256" s="42">
        <v>1.3140000000000001E-2</v>
      </c>
      <c r="H256" s="42">
        <v>6.1199999999999999E-6</v>
      </c>
      <c r="I256">
        <f t="shared" si="66"/>
        <v>1.0950000000000001E-3</v>
      </c>
      <c r="J256">
        <f t="shared" si="67"/>
        <v>5.0999999999999999E-7</v>
      </c>
      <c r="K256" s="168">
        <f t="shared" ref="K256:K261" si="80">I256*M256</f>
        <v>1.1397770868013185E-3</v>
      </c>
      <c r="L256" s="168">
        <f t="shared" ref="L256:L261" si="81">I256*N256</f>
        <v>1.1442545554839628E-3</v>
      </c>
      <c r="M256" s="169">
        <v>1.0408923167135329</v>
      </c>
      <c r="N256" s="169">
        <v>1.0449813292090984</v>
      </c>
      <c r="O256" s="177">
        <f t="shared" ref="O256:O261" si="82">J256*Q256</f>
        <v>5.3182646455506916E-7</v>
      </c>
      <c r="P256" s="177">
        <f t="shared" ref="P256:P261" si="83">J256*R256</f>
        <v>5.3526696303209227E-7</v>
      </c>
      <c r="Q256" s="169">
        <f>VLOOKUP(LEFT(A256,8),'Point GF'!$C$2:$R$277,15,FALSE)</f>
        <v>1.042796989323665</v>
      </c>
      <c r="R256" s="169">
        <f>VLOOKUP(LEFT(A256,8),'Point GF'!$C$2:$R$277,16,FALSE)</f>
        <v>1.0495430647688084</v>
      </c>
    </row>
    <row r="257" spans="1:18" hidden="1" outlineLevel="2" x14ac:dyDescent="0.3">
      <c r="A257" s="41" t="s">
        <v>668</v>
      </c>
      <c r="B257" s="41" t="s">
        <v>670</v>
      </c>
      <c r="C257" s="41" t="s">
        <v>401</v>
      </c>
      <c r="D257" s="41" t="s">
        <v>672</v>
      </c>
      <c r="E257" s="41" t="s">
        <v>2089</v>
      </c>
      <c r="F257" s="42">
        <v>3</v>
      </c>
      <c r="G257" s="42">
        <v>2.46E-2</v>
      </c>
      <c r="H257" s="42">
        <v>4.2000000000000002E-4</v>
      </c>
      <c r="I257">
        <f t="shared" si="66"/>
        <v>8.2000000000000007E-3</v>
      </c>
      <c r="J257">
        <f t="shared" si="67"/>
        <v>1.4000000000000001E-4</v>
      </c>
      <c r="K257" s="168">
        <f t="shared" si="80"/>
        <v>8.5353169970509707E-3</v>
      </c>
      <c r="L257" s="168">
        <f t="shared" si="81"/>
        <v>8.5688468995146067E-3</v>
      </c>
      <c r="M257" s="169">
        <v>1.0408923167135329</v>
      </c>
      <c r="N257" s="169">
        <v>1.0449813292090984</v>
      </c>
      <c r="O257" s="177">
        <f t="shared" si="82"/>
        <v>1.4599157850531312E-4</v>
      </c>
      <c r="P257" s="177">
        <f t="shared" si="83"/>
        <v>1.4693602906763319E-4</v>
      </c>
      <c r="Q257" s="169">
        <f>VLOOKUP(LEFT(A257,8),'Point GF'!$C$2:$R$277,15,FALSE)</f>
        <v>1.042796989323665</v>
      </c>
      <c r="R257" s="169">
        <f>VLOOKUP(LEFT(A257,8),'Point GF'!$C$2:$R$277,16,FALSE)</f>
        <v>1.0495430647688084</v>
      </c>
    </row>
    <row r="258" spans="1:18" hidden="1" outlineLevel="2" x14ac:dyDescent="0.3">
      <c r="A258" s="41" t="s">
        <v>668</v>
      </c>
      <c r="B258" s="41" t="s">
        <v>670</v>
      </c>
      <c r="C258" s="41" t="s">
        <v>401</v>
      </c>
      <c r="D258" s="41" t="s">
        <v>672</v>
      </c>
      <c r="E258" s="41" t="s">
        <v>2058</v>
      </c>
      <c r="F258" s="42">
        <v>365</v>
      </c>
      <c r="G258" s="42">
        <v>0.42248750000000002</v>
      </c>
      <c r="H258" s="42">
        <v>6.4787499999999998E-2</v>
      </c>
      <c r="I258">
        <f t="shared" si="66"/>
        <v>1.1575000000000001E-3</v>
      </c>
      <c r="J258">
        <f t="shared" si="67"/>
        <v>1.775E-4</v>
      </c>
      <c r="K258" s="168">
        <f t="shared" si="80"/>
        <v>1.2048328565959145E-3</v>
      </c>
      <c r="L258" s="168">
        <f t="shared" si="81"/>
        <v>1.2095658885595314E-3</v>
      </c>
      <c r="M258" s="169">
        <v>1.0408923167135329</v>
      </c>
      <c r="N258" s="169">
        <v>1.0449813292090984</v>
      </c>
      <c r="O258" s="177">
        <f t="shared" si="82"/>
        <v>1.8509646560495055E-4</v>
      </c>
      <c r="P258" s="177">
        <f t="shared" si="83"/>
        <v>1.862938939964635E-4</v>
      </c>
      <c r="Q258" s="169">
        <f>VLOOKUP(LEFT(A258,8),'Point GF'!$C$2:$R$277,15,FALSE)</f>
        <v>1.042796989323665</v>
      </c>
      <c r="R258" s="169">
        <f>VLOOKUP(LEFT(A258,8),'Point GF'!$C$2:$R$277,16,FALSE)</f>
        <v>1.0495430647688084</v>
      </c>
    </row>
    <row r="259" spans="1:18" hidden="1" outlineLevel="2" x14ac:dyDescent="0.3">
      <c r="A259" s="41" t="s">
        <v>668</v>
      </c>
      <c r="B259" s="41" t="s">
        <v>670</v>
      </c>
      <c r="C259" s="41" t="s">
        <v>401</v>
      </c>
      <c r="D259" s="41" t="s">
        <v>673</v>
      </c>
      <c r="E259" s="41" t="s">
        <v>2058</v>
      </c>
      <c r="F259" s="42">
        <v>365</v>
      </c>
      <c r="G259" s="42">
        <v>0.42248750000000002</v>
      </c>
      <c r="H259" s="42">
        <v>6.4787499999999998E-2</v>
      </c>
      <c r="I259">
        <f t="shared" si="66"/>
        <v>1.1575000000000001E-3</v>
      </c>
      <c r="J259">
        <f t="shared" si="67"/>
        <v>1.775E-4</v>
      </c>
      <c r="K259" s="168">
        <f t="shared" si="80"/>
        <v>1.2048328565959145E-3</v>
      </c>
      <c r="L259" s="168">
        <f t="shared" si="81"/>
        <v>1.2095658885595314E-3</v>
      </c>
      <c r="M259" s="169">
        <v>1.0408923167135329</v>
      </c>
      <c r="N259" s="169">
        <v>1.0449813292090984</v>
      </c>
      <c r="O259" s="177">
        <f t="shared" si="82"/>
        <v>1.8509646560495055E-4</v>
      </c>
      <c r="P259" s="177">
        <f t="shared" si="83"/>
        <v>1.862938939964635E-4</v>
      </c>
      <c r="Q259" s="169">
        <f>VLOOKUP(LEFT(A259,8),'Point GF'!$C$2:$R$277,15,FALSE)</f>
        <v>1.042796989323665</v>
      </c>
      <c r="R259" s="169">
        <f>VLOOKUP(LEFT(A259,8),'Point GF'!$C$2:$R$277,16,FALSE)</f>
        <v>1.0495430647688084</v>
      </c>
    </row>
    <row r="260" spans="1:18" hidden="1" outlineLevel="2" x14ac:dyDescent="0.3">
      <c r="A260" s="41" t="s">
        <v>668</v>
      </c>
      <c r="B260" s="41" t="s">
        <v>670</v>
      </c>
      <c r="C260" s="41" t="s">
        <v>401</v>
      </c>
      <c r="D260" s="41" t="s">
        <v>674</v>
      </c>
      <c r="E260" s="41" t="s">
        <v>2047</v>
      </c>
      <c r="F260" s="42">
        <v>12</v>
      </c>
      <c r="G260" s="42">
        <v>0.17993999999999999</v>
      </c>
      <c r="H260" s="42">
        <v>1.4579999999999999E-2</v>
      </c>
      <c r="I260">
        <f t="shared" si="66"/>
        <v>1.4995E-2</v>
      </c>
      <c r="J260">
        <f t="shared" si="67"/>
        <v>1.2149999999999999E-3</v>
      </c>
      <c r="K260" s="168">
        <f t="shared" si="80"/>
        <v>1.5608180289119426E-2</v>
      </c>
      <c r="L260" s="168">
        <f t="shared" si="81"/>
        <v>1.566949503149043E-2</v>
      </c>
      <c r="M260" s="169">
        <v>1.0408923167135329</v>
      </c>
      <c r="N260" s="169">
        <v>1.0449813292090984</v>
      </c>
      <c r="O260" s="177">
        <f t="shared" si="82"/>
        <v>1.266998342028253E-3</v>
      </c>
      <c r="P260" s="177">
        <f t="shared" si="83"/>
        <v>1.2751948236941022E-3</v>
      </c>
      <c r="Q260" s="169">
        <f>VLOOKUP(LEFT(A260,8),'Point GF'!$C$2:$R$277,15,FALSE)</f>
        <v>1.042796989323665</v>
      </c>
      <c r="R260" s="169">
        <f>VLOOKUP(LEFT(A260,8),'Point GF'!$C$2:$R$277,16,FALSE)</f>
        <v>1.0495430647688084</v>
      </c>
    </row>
    <row r="261" spans="1:18" hidden="1" outlineLevel="2" x14ac:dyDescent="0.3">
      <c r="A261" s="41" t="s">
        <v>668</v>
      </c>
      <c r="B261" s="41" t="s">
        <v>670</v>
      </c>
      <c r="C261" s="41" t="s">
        <v>401</v>
      </c>
      <c r="D261" s="41" t="s">
        <v>675</v>
      </c>
      <c r="E261" s="41" t="s">
        <v>2047</v>
      </c>
      <c r="F261" s="42">
        <v>12</v>
      </c>
      <c r="G261" s="42">
        <v>0.20363999999999999</v>
      </c>
      <c r="H261" s="42">
        <v>1.6500000000000001E-2</v>
      </c>
      <c r="I261">
        <f t="shared" si="66"/>
        <v>1.6969999999999999E-2</v>
      </c>
      <c r="J261">
        <f t="shared" si="67"/>
        <v>1.3750000000000001E-3</v>
      </c>
      <c r="K261" s="168">
        <f t="shared" si="80"/>
        <v>1.7663942614628652E-2</v>
      </c>
      <c r="L261" s="168">
        <f t="shared" si="81"/>
        <v>1.77333331566784E-2</v>
      </c>
      <c r="M261" s="169">
        <v>1.0408923167135329</v>
      </c>
      <c r="N261" s="169">
        <v>1.0449813292090984</v>
      </c>
      <c r="O261" s="177">
        <f t="shared" si="82"/>
        <v>1.4338458603200396E-3</v>
      </c>
      <c r="P261" s="177">
        <f t="shared" si="83"/>
        <v>1.4431217140571117E-3</v>
      </c>
      <c r="Q261" s="169">
        <f>VLOOKUP(LEFT(A261,8),'Point GF'!$C$2:$R$277,15,FALSE)</f>
        <v>1.042796989323665</v>
      </c>
      <c r="R261" s="169">
        <f>VLOOKUP(LEFT(A261,8),'Point GF'!$C$2:$R$277,16,FALSE)</f>
        <v>1.0495430647688084</v>
      </c>
    </row>
    <row r="262" spans="1:18" outlineLevel="1" collapsed="1" x14ac:dyDescent="0.3">
      <c r="A262" s="44" t="s">
        <v>1199</v>
      </c>
      <c r="B262" s="41" t="str">
        <f>B261</f>
        <v>Washington Adventist Hospital - Adventist HealthCare Alternate Care Site</v>
      </c>
      <c r="C262" s="41"/>
      <c r="D262" s="41"/>
      <c r="E262" s="41"/>
      <c r="F262" s="42"/>
      <c r="G262" s="42">
        <f t="shared" ref="G262:L262" si="84">SUBTOTAL(9,G256:G261)</f>
        <v>1.2662949999999999</v>
      </c>
      <c r="H262" s="42">
        <f t="shared" si="84"/>
        <v>0.16108112000000002</v>
      </c>
      <c r="I262">
        <f t="shared" si="84"/>
        <v>4.3575000000000003E-2</v>
      </c>
      <c r="J262">
        <f t="shared" si="84"/>
        <v>3.0855100000000001E-3</v>
      </c>
      <c r="K262" s="168">
        <f t="shared" si="84"/>
        <v>4.5356882700792196E-2</v>
      </c>
      <c r="L262" s="168">
        <f t="shared" si="84"/>
        <v>4.553506142028646E-2</v>
      </c>
      <c r="M262" s="169">
        <v>1.0408923167135329</v>
      </c>
      <c r="N262" s="169">
        <v>1.0449813292090984</v>
      </c>
      <c r="O262" s="177">
        <f>SUBTOTAL(9,O256:O261)</f>
        <v>3.2175605385280619E-3</v>
      </c>
      <c r="P262" s="177">
        <f>SUBTOTAL(9,P256:P261)</f>
        <v>3.2383756217748061E-3</v>
      </c>
      <c r="Q262" s="169">
        <f>VLOOKUP(LEFT(A262,8),'Point GF'!$C$2:$R$277,15,FALSE)</f>
        <v>1.042796989323665</v>
      </c>
      <c r="R262" s="169">
        <f>VLOOKUP(LEFT(A262,8),'Point GF'!$C$2:$R$277,16,FALSE)</f>
        <v>1.0495430647688084</v>
      </c>
    </row>
    <row r="263" spans="1:18" hidden="1" outlineLevel="2" x14ac:dyDescent="0.3">
      <c r="A263" s="41" t="s">
        <v>676</v>
      </c>
      <c r="B263" s="41" t="s">
        <v>677</v>
      </c>
      <c r="C263" s="41" t="s">
        <v>401</v>
      </c>
      <c r="D263" s="41" t="s">
        <v>678</v>
      </c>
      <c r="E263" s="41" t="s">
        <v>2089</v>
      </c>
      <c r="F263" s="42">
        <v>134</v>
      </c>
      <c r="G263" s="42">
        <v>7.2359999999999994E-2</v>
      </c>
      <c r="H263" s="42">
        <v>1.34E-3</v>
      </c>
      <c r="I263">
        <f t="shared" si="66"/>
        <v>5.4000000000000001E-4</v>
      </c>
      <c r="J263">
        <f t="shared" si="67"/>
        <v>1.0000000000000001E-5</v>
      </c>
      <c r="K263" s="168">
        <f t="shared" ref="K263:K282" si="85">I263*M263</f>
        <v>5.4000000000000001E-4</v>
      </c>
      <c r="L263" s="168">
        <f t="shared" ref="L263:L282" si="86">I263*N263</f>
        <v>5.4000000000000001E-4</v>
      </c>
      <c r="M263" s="169">
        <f>VLOOKUP(LEFT(A263,8),'Point GF'!$C$2:$R$277,7,FALSE)</f>
        <v>1</v>
      </c>
      <c r="N263" s="169">
        <f>VLOOKUP(LEFT(A263,8),'Point GF'!$C$2:$R$277,7,FALSE)</f>
        <v>1</v>
      </c>
      <c r="O263" s="177">
        <f t="shared" ref="O263:O282" si="87">J263*Q263</f>
        <v>1.0000000000000001E-5</v>
      </c>
      <c r="P263" s="177">
        <f t="shared" ref="P263:P282" si="88">J263*R263</f>
        <v>1.0000000000000001E-5</v>
      </c>
      <c r="Q263" s="169">
        <f>VLOOKUP(LEFT(A263,8),'Point GF'!$C$2:$R$277,15,FALSE)</f>
        <v>1</v>
      </c>
      <c r="R263" s="169">
        <f>VLOOKUP(LEFT(A263,8),'Point GF'!$C$2:$R$277,16,FALSE)</f>
        <v>1</v>
      </c>
    </row>
    <row r="264" spans="1:18" hidden="1" outlineLevel="2" x14ac:dyDescent="0.3">
      <c r="A264" s="41" t="s">
        <v>676</v>
      </c>
      <c r="B264" s="41" t="s">
        <v>677</v>
      </c>
      <c r="C264" s="41" t="s">
        <v>401</v>
      </c>
      <c r="D264" s="41" t="s">
        <v>678</v>
      </c>
      <c r="E264" s="41" t="s">
        <v>2058</v>
      </c>
      <c r="F264" s="42">
        <v>134</v>
      </c>
      <c r="G264" s="42">
        <v>0.96413000000000004</v>
      </c>
      <c r="H264" s="42">
        <v>0.10586</v>
      </c>
      <c r="I264">
        <f t="shared" si="66"/>
        <v>7.195E-3</v>
      </c>
      <c r="J264">
        <f t="shared" si="67"/>
        <v>7.9000000000000001E-4</v>
      </c>
      <c r="K264" s="168">
        <f t="shared" si="85"/>
        <v>7.195E-3</v>
      </c>
      <c r="L264" s="168">
        <f t="shared" si="86"/>
        <v>7.195E-3</v>
      </c>
      <c r="M264" s="169">
        <f>VLOOKUP(LEFT(A264,8),'Point GF'!$C$2:$R$277,7,FALSE)</f>
        <v>1</v>
      </c>
      <c r="N264" s="169">
        <f>VLOOKUP(LEFT(A264,8),'Point GF'!$C$2:$R$277,7,FALSE)</f>
        <v>1</v>
      </c>
      <c r="O264" s="177">
        <f t="shared" si="87"/>
        <v>7.9000000000000001E-4</v>
      </c>
      <c r="P264" s="177">
        <f t="shared" si="88"/>
        <v>7.9000000000000001E-4</v>
      </c>
      <c r="Q264" s="169">
        <f>VLOOKUP(LEFT(A264,8),'Point GF'!$C$2:$R$277,15,FALSE)</f>
        <v>1</v>
      </c>
      <c r="R264" s="169">
        <f>VLOOKUP(LEFT(A264,8),'Point GF'!$C$2:$R$277,16,FALSE)</f>
        <v>1</v>
      </c>
    </row>
    <row r="265" spans="1:18" hidden="1" outlineLevel="2" x14ac:dyDescent="0.3">
      <c r="A265" s="41" t="s">
        <v>676</v>
      </c>
      <c r="B265" s="41" t="s">
        <v>677</v>
      </c>
      <c r="C265" s="41" t="s">
        <v>401</v>
      </c>
      <c r="D265" s="41" t="s">
        <v>679</v>
      </c>
      <c r="E265" s="41" t="s">
        <v>2089</v>
      </c>
      <c r="F265" s="42">
        <v>119</v>
      </c>
      <c r="G265" s="42">
        <v>7.0209999999999995E-2</v>
      </c>
      <c r="H265" s="42">
        <v>1.1900000000000001E-3</v>
      </c>
      <c r="I265">
        <f t="shared" si="66"/>
        <v>5.8999999999999992E-4</v>
      </c>
      <c r="J265">
        <f t="shared" si="67"/>
        <v>1.0000000000000001E-5</v>
      </c>
      <c r="K265" s="168">
        <f t="shared" si="85"/>
        <v>5.8999999999999992E-4</v>
      </c>
      <c r="L265" s="168">
        <f t="shared" si="86"/>
        <v>5.8999999999999992E-4</v>
      </c>
      <c r="M265" s="169">
        <f>VLOOKUP(LEFT(A265,8),'Point GF'!$C$2:$R$277,7,FALSE)</f>
        <v>1</v>
      </c>
      <c r="N265" s="169">
        <f>VLOOKUP(LEFT(A265,8),'Point GF'!$C$2:$R$277,7,FALSE)</f>
        <v>1</v>
      </c>
      <c r="O265" s="177">
        <f t="shared" si="87"/>
        <v>1.0000000000000001E-5</v>
      </c>
      <c r="P265" s="177">
        <f t="shared" si="88"/>
        <v>1.0000000000000001E-5</v>
      </c>
      <c r="Q265" s="169">
        <f>VLOOKUP(LEFT(A265,8),'Point GF'!$C$2:$R$277,15,FALSE)</f>
        <v>1</v>
      </c>
      <c r="R265" s="169">
        <f>VLOOKUP(LEFT(A265,8),'Point GF'!$C$2:$R$277,16,FALSE)</f>
        <v>1</v>
      </c>
    </row>
    <row r="266" spans="1:18" hidden="1" outlineLevel="2" x14ac:dyDescent="0.3">
      <c r="A266" s="41" t="s">
        <v>676</v>
      </c>
      <c r="B266" s="41" t="s">
        <v>677</v>
      </c>
      <c r="C266" s="41" t="s">
        <v>401</v>
      </c>
      <c r="D266" s="41" t="s">
        <v>679</v>
      </c>
      <c r="E266" s="41" t="s">
        <v>2058</v>
      </c>
      <c r="F266" s="42">
        <v>119</v>
      </c>
      <c r="G266" s="42">
        <v>0.87048499999999995</v>
      </c>
      <c r="H266" s="42">
        <v>9.5795000000000005E-2</v>
      </c>
      <c r="I266">
        <f t="shared" si="66"/>
        <v>7.3149999999999995E-3</v>
      </c>
      <c r="J266">
        <f t="shared" si="67"/>
        <v>8.0500000000000005E-4</v>
      </c>
      <c r="K266" s="168">
        <f t="shared" si="85"/>
        <v>7.3149999999999995E-3</v>
      </c>
      <c r="L266" s="168">
        <f t="shared" si="86"/>
        <v>7.3149999999999995E-3</v>
      </c>
      <c r="M266" s="169">
        <f>VLOOKUP(LEFT(A266,8),'Point GF'!$C$2:$R$277,7,FALSE)</f>
        <v>1</v>
      </c>
      <c r="N266" s="169">
        <f>VLOOKUP(LEFT(A266,8),'Point GF'!$C$2:$R$277,7,FALSE)</f>
        <v>1</v>
      </c>
      <c r="O266" s="177">
        <f t="shared" si="87"/>
        <v>8.0500000000000005E-4</v>
      </c>
      <c r="P266" s="177">
        <f t="shared" si="88"/>
        <v>8.0500000000000005E-4</v>
      </c>
      <c r="Q266" s="169">
        <f>VLOOKUP(LEFT(A266,8),'Point GF'!$C$2:$R$277,15,FALSE)</f>
        <v>1</v>
      </c>
      <c r="R266" s="169">
        <f>VLOOKUP(LEFT(A266,8),'Point GF'!$C$2:$R$277,16,FALSE)</f>
        <v>1</v>
      </c>
    </row>
    <row r="267" spans="1:18" hidden="1" outlineLevel="2" x14ac:dyDescent="0.3">
      <c r="A267" s="41" t="s">
        <v>676</v>
      </c>
      <c r="B267" s="41" t="s">
        <v>677</v>
      </c>
      <c r="C267" s="41" t="s">
        <v>401</v>
      </c>
      <c r="D267" s="41" t="s">
        <v>680</v>
      </c>
      <c r="E267" s="41" t="s">
        <v>2089</v>
      </c>
      <c r="F267" s="42">
        <v>134</v>
      </c>
      <c r="G267" s="42">
        <v>2.2780000000000002E-2</v>
      </c>
      <c r="H267" s="42">
        <v>6.7000000000000002E-4</v>
      </c>
      <c r="I267">
        <f t="shared" si="66"/>
        <v>1.7000000000000001E-4</v>
      </c>
      <c r="J267">
        <f t="shared" si="67"/>
        <v>5.0000000000000004E-6</v>
      </c>
      <c r="K267" s="168">
        <f t="shared" si="85"/>
        <v>1.7000000000000001E-4</v>
      </c>
      <c r="L267" s="168">
        <f t="shared" si="86"/>
        <v>1.7000000000000001E-4</v>
      </c>
      <c r="M267" s="169">
        <f>VLOOKUP(LEFT(A267,8),'Point GF'!$C$2:$R$277,7,FALSE)</f>
        <v>1</v>
      </c>
      <c r="N267" s="169">
        <f>VLOOKUP(LEFT(A267,8),'Point GF'!$C$2:$R$277,7,FALSE)</f>
        <v>1</v>
      </c>
      <c r="O267" s="177">
        <f t="shared" si="87"/>
        <v>5.0000000000000004E-6</v>
      </c>
      <c r="P267" s="177">
        <f t="shared" si="88"/>
        <v>5.0000000000000004E-6</v>
      </c>
      <c r="Q267" s="169">
        <f>VLOOKUP(LEFT(A267,8),'Point GF'!$C$2:$R$277,15,FALSE)</f>
        <v>1</v>
      </c>
      <c r="R267" s="169">
        <f>VLOOKUP(LEFT(A267,8),'Point GF'!$C$2:$R$277,16,FALSE)</f>
        <v>1</v>
      </c>
    </row>
    <row r="268" spans="1:18" hidden="1" outlineLevel="2" x14ac:dyDescent="0.3">
      <c r="A268" s="41" t="s">
        <v>676</v>
      </c>
      <c r="B268" s="41" t="s">
        <v>677</v>
      </c>
      <c r="C268" s="41" t="s">
        <v>401</v>
      </c>
      <c r="D268" s="41" t="s">
        <v>680</v>
      </c>
      <c r="E268" s="41" t="s">
        <v>2058</v>
      </c>
      <c r="F268" s="42">
        <v>134</v>
      </c>
      <c r="G268" s="42">
        <v>0.94001000000000001</v>
      </c>
      <c r="H268" s="42">
        <v>0.10317999999999999</v>
      </c>
      <c r="I268">
        <f t="shared" si="66"/>
        <v>7.0150000000000004E-3</v>
      </c>
      <c r="J268">
        <f t="shared" si="67"/>
        <v>7.6999999999999996E-4</v>
      </c>
      <c r="K268" s="168">
        <f t="shared" si="85"/>
        <v>7.0150000000000004E-3</v>
      </c>
      <c r="L268" s="168">
        <f t="shared" si="86"/>
        <v>7.0150000000000004E-3</v>
      </c>
      <c r="M268" s="169">
        <f>VLOOKUP(LEFT(A268,8),'Point GF'!$C$2:$R$277,7,FALSE)</f>
        <v>1</v>
      </c>
      <c r="N268" s="169">
        <f>VLOOKUP(LEFT(A268,8),'Point GF'!$C$2:$R$277,7,FALSE)</f>
        <v>1</v>
      </c>
      <c r="O268" s="177">
        <f t="shared" si="87"/>
        <v>7.6999999999999996E-4</v>
      </c>
      <c r="P268" s="177">
        <f t="shared" si="88"/>
        <v>7.6999999999999996E-4</v>
      </c>
      <c r="Q268" s="169">
        <f>VLOOKUP(LEFT(A268,8),'Point GF'!$C$2:$R$277,15,FALSE)</f>
        <v>1</v>
      </c>
      <c r="R268" s="169">
        <f>VLOOKUP(LEFT(A268,8),'Point GF'!$C$2:$R$277,16,FALSE)</f>
        <v>1</v>
      </c>
    </row>
    <row r="269" spans="1:18" hidden="1" outlineLevel="2" x14ac:dyDescent="0.3">
      <c r="A269" s="41" t="s">
        <v>676</v>
      </c>
      <c r="B269" s="41" t="s">
        <v>677</v>
      </c>
      <c r="C269" s="41" t="s">
        <v>401</v>
      </c>
      <c r="D269" s="41" t="s">
        <v>681</v>
      </c>
      <c r="E269" s="41" t="s">
        <v>2089</v>
      </c>
      <c r="F269" s="42">
        <v>134</v>
      </c>
      <c r="G269" s="42">
        <v>2.479E-2</v>
      </c>
      <c r="H269" s="42">
        <v>6.7000000000000002E-4</v>
      </c>
      <c r="I269">
        <f t="shared" si="66"/>
        <v>1.85E-4</v>
      </c>
      <c r="J269">
        <f t="shared" si="67"/>
        <v>5.0000000000000004E-6</v>
      </c>
      <c r="K269" s="168">
        <f t="shared" si="85"/>
        <v>1.85E-4</v>
      </c>
      <c r="L269" s="168">
        <f t="shared" si="86"/>
        <v>1.85E-4</v>
      </c>
      <c r="M269" s="169">
        <f>VLOOKUP(LEFT(A269,8),'Point GF'!$C$2:$R$277,7,FALSE)</f>
        <v>1</v>
      </c>
      <c r="N269" s="169">
        <f>VLOOKUP(LEFT(A269,8),'Point GF'!$C$2:$R$277,7,FALSE)</f>
        <v>1</v>
      </c>
      <c r="O269" s="177">
        <f t="shared" si="87"/>
        <v>5.0000000000000004E-6</v>
      </c>
      <c r="P269" s="177">
        <f t="shared" si="88"/>
        <v>5.0000000000000004E-6</v>
      </c>
      <c r="Q269" s="169">
        <f>VLOOKUP(LEFT(A269,8),'Point GF'!$C$2:$R$277,15,FALSE)</f>
        <v>1</v>
      </c>
      <c r="R269" s="169">
        <f>VLOOKUP(LEFT(A269,8),'Point GF'!$C$2:$R$277,16,FALSE)</f>
        <v>1</v>
      </c>
    </row>
    <row r="270" spans="1:18" hidden="1" outlineLevel="2" x14ac:dyDescent="0.3">
      <c r="A270" s="41" t="s">
        <v>676</v>
      </c>
      <c r="B270" s="41" t="s">
        <v>677</v>
      </c>
      <c r="C270" s="41" t="s">
        <v>401</v>
      </c>
      <c r="D270" s="41" t="s">
        <v>681</v>
      </c>
      <c r="E270" s="41" t="s">
        <v>2058</v>
      </c>
      <c r="F270" s="42">
        <v>134</v>
      </c>
      <c r="G270" s="42">
        <v>0.81806999999999996</v>
      </c>
      <c r="H270" s="42">
        <v>8.9779999999999999E-2</v>
      </c>
      <c r="I270">
        <f t="shared" si="66"/>
        <v>6.1049999999999993E-3</v>
      </c>
      <c r="J270">
        <f t="shared" si="67"/>
        <v>6.7000000000000002E-4</v>
      </c>
      <c r="K270" s="168">
        <f t="shared" si="85"/>
        <v>6.1049999999999993E-3</v>
      </c>
      <c r="L270" s="168">
        <f t="shared" si="86"/>
        <v>6.1049999999999993E-3</v>
      </c>
      <c r="M270" s="169">
        <f>VLOOKUP(LEFT(A270,8),'Point GF'!$C$2:$R$277,7,FALSE)</f>
        <v>1</v>
      </c>
      <c r="N270" s="169">
        <f>VLOOKUP(LEFT(A270,8),'Point GF'!$C$2:$R$277,7,FALSE)</f>
        <v>1</v>
      </c>
      <c r="O270" s="177">
        <f t="shared" si="87"/>
        <v>6.7000000000000002E-4</v>
      </c>
      <c r="P270" s="177">
        <f t="shared" si="88"/>
        <v>6.7000000000000002E-4</v>
      </c>
      <c r="Q270" s="169">
        <f>VLOOKUP(LEFT(A270,8),'Point GF'!$C$2:$R$277,15,FALSE)</f>
        <v>1</v>
      </c>
      <c r="R270" s="169">
        <f>VLOOKUP(LEFT(A270,8),'Point GF'!$C$2:$R$277,16,FALSE)</f>
        <v>1</v>
      </c>
    </row>
    <row r="271" spans="1:18" hidden="1" outlineLevel="2" x14ac:dyDescent="0.3">
      <c r="A271" s="41" t="s">
        <v>676</v>
      </c>
      <c r="B271" s="41" t="s">
        <v>677</v>
      </c>
      <c r="C271" s="41" t="s">
        <v>401</v>
      </c>
      <c r="D271" s="41" t="s">
        <v>682</v>
      </c>
      <c r="E271" s="41" t="s">
        <v>2089</v>
      </c>
      <c r="F271" s="42">
        <v>96</v>
      </c>
      <c r="G271" s="42">
        <v>0.13439999999999999</v>
      </c>
      <c r="H271" s="42">
        <v>2.3999999999999998E-3</v>
      </c>
      <c r="I271">
        <f t="shared" si="66"/>
        <v>1.4E-3</v>
      </c>
      <c r="J271">
        <f t="shared" si="67"/>
        <v>2.4999999999999998E-5</v>
      </c>
      <c r="K271" s="168">
        <f t="shared" si="85"/>
        <v>1.4E-3</v>
      </c>
      <c r="L271" s="168">
        <f t="shared" si="86"/>
        <v>1.4E-3</v>
      </c>
      <c r="M271" s="169">
        <f>VLOOKUP(LEFT(A271,8),'Point GF'!$C$2:$R$277,7,FALSE)</f>
        <v>1</v>
      </c>
      <c r="N271" s="169">
        <f>VLOOKUP(LEFT(A271,8),'Point GF'!$C$2:$R$277,7,FALSE)</f>
        <v>1</v>
      </c>
      <c r="O271" s="177">
        <f t="shared" si="87"/>
        <v>2.4999999999999998E-5</v>
      </c>
      <c r="P271" s="177">
        <f t="shared" si="88"/>
        <v>2.4999999999999998E-5</v>
      </c>
      <c r="Q271" s="169">
        <f>VLOOKUP(LEFT(A271,8),'Point GF'!$C$2:$R$277,15,FALSE)</f>
        <v>1</v>
      </c>
      <c r="R271" s="169">
        <f>VLOOKUP(LEFT(A271,8),'Point GF'!$C$2:$R$277,16,FALSE)</f>
        <v>1</v>
      </c>
    </row>
    <row r="272" spans="1:18" hidden="1" outlineLevel="2" x14ac:dyDescent="0.3">
      <c r="A272" s="41" t="s">
        <v>676</v>
      </c>
      <c r="B272" s="41" t="s">
        <v>677</v>
      </c>
      <c r="C272" s="41" t="s">
        <v>401</v>
      </c>
      <c r="D272" s="41" t="s">
        <v>682</v>
      </c>
      <c r="E272" s="41" t="s">
        <v>2058</v>
      </c>
      <c r="F272" s="42">
        <v>96</v>
      </c>
      <c r="G272" s="42">
        <v>1.46496</v>
      </c>
      <c r="H272" s="42">
        <v>0.16128000000000001</v>
      </c>
      <c r="I272">
        <f t="shared" si="66"/>
        <v>1.5260000000000001E-2</v>
      </c>
      <c r="J272">
        <f t="shared" si="67"/>
        <v>1.6800000000000001E-3</v>
      </c>
      <c r="K272" s="168">
        <f t="shared" si="85"/>
        <v>1.5260000000000001E-2</v>
      </c>
      <c r="L272" s="168">
        <f t="shared" si="86"/>
        <v>1.5260000000000001E-2</v>
      </c>
      <c r="M272" s="169">
        <f>VLOOKUP(LEFT(A272,8),'Point GF'!$C$2:$R$277,7,FALSE)</f>
        <v>1</v>
      </c>
      <c r="N272" s="169">
        <f>VLOOKUP(LEFT(A272,8),'Point GF'!$C$2:$R$277,7,FALSE)</f>
        <v>1</v>
      </c>
      <c r="O272" s="177">
        <f t="shared" si="87"/>
        <v>1.6800000000000001E-3</v>
      </c>
      <c r="P272" s="177">
        <f t="shared" si="88"/>
        <v>1.6800000000000001E-3</v>
      </c>
      <c r="Q272" s="169">
        <f>VLOOKUP(LEFT(A272,8),'Point GF'!$C$2:$R$277,15,FALSE)</f>
        <v>1</v>
      </c>
      <c r="R272" s="169">
        <f>VLOOKUP(LEFT(A272,8),'Point GF'!$C$2:$R$277,16,FALSE)</f>
        <v>1</v>
      </c>
    </row>
    <row r="273" spans="1:18" hidden="1" outlineLevel="2" x14ac:dyDescent="0.3">
      <c r="A273" s="41" t="s">
        <v>676</v>
      </c>
      <c r="B273" s="41" t="s">
        <v>677</v>
      </c>
      <c r="C273" s="41" t="s">
        <v>401</v>
      </c>
      <c r="D273" s="41" t="s">
        <v>683</v>
      </c>
      <c r="E273" s="41" t="s">
        <v>2089</v>
      </c>
      <c r="F273" s="42">
        <v>41</v>
      </c>
      <c r="G273" s="42">
        <v>2.0500000000000001E-2</v>
      </c>
      <c r="H273" s="42">
        <v>4.0999999999999999E-4</v>
      </c>
      <c r="I273">
        <f t="shared" si="66"/>
        <v>5.0000000000000001E-4</v>
      </c>
      <c r="J273">
        <f t="shared" si="67"/>
        <v>9.9999999999999991E-6</v>
      </c>
      <c r="K273" s="168">
        <f t="shared" si="85"/>
        <v>5.0000000000000001E-4</v>
      </c>
      <c r="L273" s="168">
        <f t="shared" si="86"/>
        <v>5.0000000000000001E-4</v>
      </c>
      <c r="M273" s="169">
        <f>VLOOKUP(LEFT(A273,8),'Point GF'!$C$2:$R$277,7,FALSE)</f>
        <v>1</v>
      </c>
      <c r="N273" s="169">
        <f>VLOOKUP(LEFT(A273,8),'Point GF'!$C$2:$R$277,7,FALSE)</f>
        <v>1</v>
      </c>
      <c r="O273" s="177">
        <f t="shared" si="87"/>
        <v>9.9999999999999991E-6</v>
      </c>
      <c r="P273" s="177">
        <f t="shared" si="88"/>
        <v>9.9999999999999991E-6</v>
      </c>
      <c r="Q273" s="169">
        <f>VLOOKUP(LEFT(A273,8),'Point GF'!$C$2:$R$277,15,FALSE)</f>
        <v>1</v>
      </c>
      <c r="R273" s="169">
        <f>VLOOKUP(LEFT(A273,8),'Point GF'!$C$2:$R$277,16,FALSE)</f>
        <v>1</v>
      </c>
    </row>
    <row r="274" spans="1:18" hidden="1" outlineLevel="2" x14ac:dyDescent="0.3">
      <c r="A274" s="41" t="s">
        <v>676</v>
      </c>
      <c r="B274" s="41" t="s">
        <v>677</v>
      </c>
      <c r="C274" s="41" t="s">
        <v>401</v>
      </c>
      <c r="D274" s="41" t="s">
        <v>683</v>
      </c>
      <c r="E274" s="41" t="s">
        <v>2058</v>
      </c>
      <c r="F274" s="42">
        <v>41</v>
      </c>
      <c r="G274" s="42">
        <v>0.34111999999999998</v>
      </c>
      <c r="H274" s="42">
        <v>3.7515E-2</v>
      </c>
      <c r="I274">
        <f t="shared" si="66"/>
        <v>8.3199999999999993E-3</v>
      </c>
      <c r="J274">
        <f t="shared" si="67"/>
        <v>9.1500000000000001E-4</v>
      </c>
      <c r="K274" s="168">
        <f t="shared" si="85"/>
        <v>8.3199999999999993E-3</v>
      </c>
      <c r="L274" s="168">
        <f t="shared" si="86"/>
        <v>8.3199999999999993E-3</v>
      </c>
      <c r="M274" s="169">
        <f>VLOOKUP(LEFT(A274,8),'Point GF'!$C$2:$R$277,7,FALSE)</f>
        <v>1</v>
      </c>
      <c r="N274" s="169">
        <f>VLOOKUP(LEFT(A274,8),'Point GF'!$C$2:$R$277,7,FALSE)</f>
        <v>1</v>
      </c>
      <c r="O274" s="177">
        <f t="shared" si="87"/>
        <v>9.1500000000000001E-4</v>
      </c>
      <c r="P274" s="177">
        <f t="shared" si="88"/>
        <v>9.1500000000000001E-4</v>
      </c>
      <c r="Q274" s="169">
        <f>VLOOKUP(LEFT(A274,8),'Point GF'!$C$2:$R$277,15,FALSE)</f>
        <v>1</v>
      </c>
      <c r="R274" s="169">
        <f>VLOOKUP(LEFT(A274,8),'Point GF'!$C$2:$R$277,16,FALSE)</f>
        <v>1</v>
      </c>
    </row>
    <row r="275" spans="1:18" hidden="1" outlineLevel="2" x14ac:dyDescent="0.3">
      <c r="A275" s="41" t="s">
        <v>676</v>
      </c>
      <c r="B275" s="41" t="s">
        <v>677</v>
      </c>
      <c r="C275" s="41" t="s">
        <v>401</v>
      </c>
      <c r="D275" s="41" t="s">
        <v>684</v>
      </c>
      <c r="E275" s="41" t="s">
        <v>2058</v>
      </c>
      <c r="F275" s="42">
        <v>333</v>
      </c>
      <c r="G275" s="42">
        <v>0.34299000000000002</v>
      </c>
      <c r="H275" s="42">
        <v>0.70096499999999995</v>
      </c>
      <c r="I275">
        <f t="shared" si="66"/>
        <v>1.0300000000000001E-3</v>
      </c>
      <c r="J275">
        <f t="shared" si="67"/>
        <v>2.1049999999999997E-3</v>
      </c>
      <c r="K275" s="168">
        <f t="shared" si="85"/>
        <v>1.0300000000000001E-3</v>
      </c>
      <c r="L275" s="168">
        <f t="shared" si="86"/>
        <v>1.0300000000000001E-3</v>
      </c>
      <c r="M275" s="169">
        <f>VLOOKUP(LEFT(A275,8),'Point GF'!$C$2:$R$277,7,FALSE)</f>
        <v>1</v>
      </c>
      <c r="N275" s="169">
        <f>VLOOKUP(LEFT(A275,8),'Point GF'!$C$2:$R$277,7,FALSE)</f>
        <v>1</v>
      </c>
      <c r="O275" s="177">
        <f t="shared" si="87"/>
        <v>2.1049999999999997E-3</v>
      </c>
      <c r="P275" s="177">
        <f t="shared" si="88"/>
        <v>2.1049999999999997E-3</v>
      </c>
      <c r="Q275" s="169">
        <f>VLOOKUP(LEFT(A275,8),'Point GF'!$C$2:$R$277,15,FALSE)</f>
        <v>1</v>
      </c>
      <c r="R275" s="169">
        <f>VLOOKUP(LEFT(A275,8),'Point GF'!$C$2:$R$277,16,FALSE)</f>
        <v>1</v>
      </c>
    </row>
    <row r="276" spans="1:18" hidden="1" outlineLevel="2" x14ac:dyDescent="0.3">
      <c r="A276" s="41" t="s">
        <v>676</v>
      </c>
      <c r="B276" s="41" t="s">
        <v>677</v>
      </c>
      <c r="C276" s="41" t="s">
        <v>401</v>
      </c>
      <c r="D276" s="41" t="s">
        <v>685</v>
      </c>
      <c r="E276" s="41" t="s">
        <v>2058</v>
      </c>
      <c r="F276" s="42">
        <v>321</v>
      </c>
      <c r="G276" s="42">
        <v>20.787960000000002</v>
      </c>
      <c r="H276" s="42">
        <v>2.3561399999999999</v>
      </c>
      <c r="I276">
        <f t="shared" si="66"/>
        <v>6.4760000000000012E-2</v>
      </c>
      <c r="J276">
        <f t="shared" si="67"/>
        <v>7.3399999999999993E-3</v>
      </c>
      <c r="K276" s="168">
        <f t="shared" si="85"/>
        <v>6.4760000000000012E-2</v>
      </c>
      <c r="L276" s="168">
        <f t="shared" si="86"/>
        <v>6.4760000000000012E-2</v>
      </c>
      <c r="M276" s="169">
        <f>VLOOKUP(LEFT(A276,8),'Point GF'!$C$2:$R$277,7,FALSE)</f>
        <v>1</v>
      </c>
      <c r="N276" s="169">
        <f>VLOOKUP(LEFT(A276,8),'Point GF'!$C$2:$R$277,7,FALSE)</f>
        <v>1</v>
      </c>
      <c r="O276" s="177">
        <f t="shared" si="87"/>
        <v>7.3399999999999993E-3</v>
      </c>
      <c r="P276" s="177">
        <f t="shared" si="88"/>
        <v>7.3399999999999993E-3</v>
      </c>
      <c r="Q276" s="169">
        <f>VLOOKUP(LEFT(A276,8),'Point GF'!$C$2:$R$277,15,FALSE)</f>
        <v>1</v>
      </c>
      <c r="R276" s="169">
        <f>VLOOKUP(LEFT(A276,8),'Point GF'!$C$2:$R$277,16,FALSE)</f>
        <v>1</v>
      </c>
    </row>
    <row r="277" spans="1:18" hidden="1" outlineLevel="2" x14ac:dyDescent="0.3">
      <c r="A277" s="41" t="s">
        <v>676</v>
      </c>
      <c r="B277" s="41" t="s">
        <v>677</v>
      </c>
      <c r="C277" s="41" t="s">
        <v>401</v>
      </c>
      <c r="D277" s="41" t="s">
        <v>686</v>
      </c>
      <c r="E277" s="41" t="s">
        <v>2092</v>
      </c>
      <c r="F277" s="42">
        <v>51</v>
      </c>
      <c r="G277" s="42">
        <v>7.9305E-2</v>
      </c>
      <c r="H277" s="42">
        <v>4.3350000000000003E-3</v>
      </c>
      <c r="I277">
        <f t="shared" si="66"/>
        <v>1.555E-3</v>
      </c>
      <c r="J277">
        <f t="shared" si="67"/>
        <v>8.5000000000000006E-5</v>
      </c>
      <c r="K277" s="168">
        <f t="shared" si="85"/>
        <v>1.555E-3</v>
      </c>
      <c r="L277" s="168">
        <f t="shared" si="86"/>
        <v>1.555E-3</v>
      </c>
      <c r="M277" s="169">
        <f>VLOOKUP(LEFT(A277,8),'Point GF'!$C$2:$R$277,7,FALSE)</f>
        <v>1</v>
      </c>
      <c r="N277" s="169">
        <f>VLOOKUP(LEFT(A277,8),'Point GF'!$C$2:$R$277,7,FALSE)</f>
        <v>1</v>
      </c>
      <c r="O277" s="177">
        <f t="shared" si="87"/>
        <v>8.5000000000000006E-5</v>
      </c>
      <c r="P277" s="177">
        <f t="shared" si="88"/>
        <v>8.5000000000000006E-5</v>
      </c>
      <c r="Q277" s="169">
        <f>VLOOKUP(LEFT(A277,8),'Point GF'!$C$2:$R$277,15,FALSE)</f>
        <v>1</v>
      </c>
      <c r="R277" s="169">
        <f>VLOOKUP(LEFT(A277,8),'Point GF'!$C$2:$R$277,16,FALSE)</f>
        <v>1</v>
      </c>
    </row>
    <row r="278" spans="1:18" hidden="1" outlineLevel="2" x14ac:dyDescent="0.3">
      <c r="A278" s="41" t="s">
        <v>676</v>
      </c>
      <c r="B278" s="41" t="s">
        <v>677</v>
      </c>
      <c r="C278" s="41" t="s">
        <v>401</v>
      </c>
      <c r="D278" s="41" t="s">
        <v>687</v>
      </c>
      <c r="E278" s="41" t="s">
        <v>2047</v>
      </c>
      <c r="F278" s="42">
        <v>12</v>
      </c>
      <c r="G278" s="42">
        <v>0.10266</v>
      </c>
      <c r="H278" s="42">
        <v>2.8800000000000002E-3</v>
      </c>
      <c r="I278">
        <f t="shared" si="66"/>
        <v>8.5550000000000001E-3</v>
      </c>
      <c r="J278">
        <f t="shared" si="67"/>
        <v>2.4000000000000001E-4</v>
      </c>
      <c r="K278" s="168">
        <f t="shared" si="85"/>
        <v>8.5550000000000001E-3</v>
      </c>
      <c r="L278" s="168">
        <f t="shared" si="86"/>
        <v>8.5550000000000001E-3</v>
      </c>
      <c r="M278" s="169">
        <f>VLOOKUP(LEFT(A278,8),'Point GF'!$C$2:$R$277,7,FALSE)</f>
        <v>1</v>
      </c>
      <c r="N278" s="169">
        <f>VLOOKUP(LEFT(A278,8),'Point GF'!$C$2:$R$277,7,FALSE)</f>
        <v>1</v>
      </c>
      <c r="O278" s="177">
        <f t="shared" si="87"/>
        <v>2.4000000000000001E-4</v>
      </c>
      <c r="P278" s="177">
        <f t="shared" si="88"/>
        <v>2.4000000000000001E-4</v>
      </c>
      <c r="Q278" s="169">
        <f>VLOOKUP(LEFT(A278,8),'Point GF'!$C$2:$R$277,15,FALSE)</f>
        <v>1</v>
      </c>
      <c r="R278" s="169">
        <f>VLOOKUP(LEFT(A278,8),'Point GF'!$C$2:$R$277,16,FALSE)</f>
        <v>1</v>
      </c>
    </row>
    <row r="279" spans="1:18" hidden="1" outlineLevel="2" x14ac:dyDescent="0.3">
      <c r="A279" s="41" t="s">
        <v>676</v>
      </c>
      <c r="B279" s="41" t="s">
        <v>677</v>
      </c>
      <c r="C279" s="41" t="s">
        <v>401</v>
      </c>
      <c r="D279" s="41" t="s">
        <v>688</v>
      </c>
      <c r="E279" s="41" t="s">
        <v>2048</v>
      </c>
      <c r="F279" s="42">
        <v>12</v>
      </c>
      <c r="G279" s="42">
        <v>6.8519999999999998E-2</v>
      </c>
      <c r="H279" s="42">
        <v>1.92E-3</v>
      </c>
      <c r="I279">
        <f t="shared" si="66"/>
        <v>5.7099999999999998E-3</v>
      </c>
      <c r="J279">
        <f t="shared" si="67"/>
        <v>1.6000000000000001E-4</v>
      </c>
      <c r="K279" s="168">
        <f t="shared" si="85"/>
        <v>5.7099999999999998E-3</v>
      </c>
      <c r="L279" s="168">
        <f t="shared" si="86"/>
        <v>5.7099999999999998E-3</v>
      </c>
      <c r="M279" s="169">
        <f>VLOOKUP(LEFT(A279,8),'Point GF'!$C$2:$R$277,7,FALSE)</f>
        <v>1</v>
      </c>
      <c r="N279" s="169">
        <f>VLOOKUP(LEFT(A279,8),'Point GF'!$C$2:$R$277,7,FALSE)</f>
        <v>1</v>
      </c>
      <c r="O279" s="177">
        <f t="shared" si="87"/>
        <v>1.6000000000000001E-4</v>
      </c>
      <c r="P279" s="177">
        <f t="shared" si="88"/>
        <v>1.6000000000000001E-4</v>
      </c>
      <c r="Q279" s="169">
        <f>VLOOKUP(LEFT(A279,8),'Point GF'!$C$2:$R$277,15,FALSE)</f>
        <v>1</v>
      </c>
      <c r="R279" s="169">
        <f>VLOOKUP(LEFT(A279,8),'Point GF'!$C$2:$R$277,16,FALSE)</f>
        <v>1</v>
      </c>
    </row>
    <row r="280" spans="1:18" hidden="1" outlineLevel="2" x14ac:dyDescent="0.3">
      <c r="A280" s="41" t="s">
        <v>676</v>
      </c>
      <c r="B280" s="41" t="s">
        <v>677</v>
      </c>
      <c r="C280" s="41" t="s">
        <v>401</v>
      </c>
      <c r="D280" s="41" t="s">
        <v>689</v>
      </c>
      <c r="E280" s="41" t="s">
        <v>2047</v>
      </c>
      <c r="F280" s="42">
        <v>12</v>
      </c>
      <c r="G280" s="42">
        <v>0.17652000000000001</v>
      </c>
      <c r="H280" s="42">
        <v>4.4400000000000004E-3</v>
      </c>
      <c r="I280">
        <f t="shared" si="66"/>
        <v>1.4710000000000001E-2</v>
      </c>
      <c r="J280">
        <f t="shared" si="67"/>
        <v>3.7000000000000005E-4</v>
      </c>
      <c r="K280" s="168">
        <f t="shared" si="85"/>
        <v>1.4710000000000001E-2</v>
      </c>
      <c r="L280" s="168">
        <f t="shared" si="86"/>
        <v>1.4710000000000001E-2</v>
      </c>
      <c r="M280" s="169">
        <f>VLOOKUP(LEFT(A280,8),'Point GF'!$C$2:$R$277,7,FALSE)</f>
        <v>1</v>
      </c>
      <c r="N280" s="169">
        <f>VLOOKUP(LEFT(A280,8),'Point GF'!$C$2:$R$277,7,FALSE)</f>
        <v>1</v>
      </c>
      <c r="O280" s="177">
        <f t="shared" si="87"/>
        <v>3.7000000000000005E-4</v>
      </c>
      <c r="P280" s="177">
        <f t="shared" si="88"/>
        <v>3.7000000000000005E-4</v>
      </c>
      <c r="Q280" s="169">
        <f>VLOOKUP(LEFT(A280,8),'Point GF'!$C$2:$R$277,15,FALSE)</f>
        <v>1</v>
      </c>
      <c r="R280" s="169">
        <f>VLOOKUP(LEFT(A280,8),'Point GF'!$C$2:$R$277,16,FALSE)</f>
        <v>1</v>
      </c>
    </row>
    <row r="281" spans="1:18" hidden="1" outlineLevel="2" x14ac:dyDescent="0.3">
      <c r="A281" s="41" t="s">
        <v>676</v>
      </c>
      <c r="B281" s="41" t="s">
        <v>677</v>
      </c>
      <c r="C281" s="41" t="s">
        <v>401</v>
      </c>
      <c r="D281" s="41" t="s">
        <v>690</v>
      </c>
      <c r="E281" s="41" t="s">
        <v>2091</v>
      </c>
      <c r="F281" s="42">
        <v>52</v>
      </c>
      <c r="G281" s="42">
        <v>1.82E-3</v>
      </c>
      <c r="H281" s="42">
        <v>1.2999999999999999E-3</v>
      </c>
      <c r="I281">
        <f t="shared" si="66"/>
        <v>3.4999999999999997E-5</v>
      </c>
      <c r="J281">
        <f t="shared" si="67"/>
        <v>2.4999999999999998E-5</v>
      </c>
      <c r="K281" s="168">
        <f t="shared" si="85"/>
        <v>3.4999999999999997E-5</v>
      </c>
      <c r="L281" s="168">
        <f t="shared" si="86"/>
        <v>3.4999999999999997E-5</v>
      </c>
      <c r="M281" s="169">
        <f>VLOOKUP(LEFT(A281,8),'Point GF'!$C$2:$R$277,7,FALSE)</f>
        <v>1</v>
      </c>
      <c r="N281" s="169">
        <f>VLOOKUP(LEFT(A281,8),'Point GF'!$C$2:$R$277,7,FALSE)</f>
        <v>1</v>
      </c>
      <c r="O281" s="177">
        <f t="shared" si="87"/>
        <v>2.4999999999999998E-5</v>
      </c>
      <c r="P281" s="177">
        <f t="shared" si="88"/>
        <v>2.4999999999999998E-5</v>
      </c>
      <c r="Q281" s="169">
        <f>VLOOKUP(LEFT(A281,8),'Point GF'!$C$2:$R$277,15,FALSE)</f>
        <v>1</v>
      </c>
      <c r="R281" s="169">
        <f>VLOOKUP(LEFT(A281,8),'Point GF'!$C$2:$R$277,16,FALSE)</f>
        <v>1</v>
      </c>
    </row>
    <row r="282" spans="1:18" hidden="1" outlineLevel="2" x14ac:dyDescent="0.3">
      <c r="A282" s="41" t="s">
        <v>676</v>
      </c>
      <c r="B282" s="41" t="s">
        <v>677</v>
      </c>
      <c r="C282" s="41" t="s">
        <v>401</v>
      </c>
      <c r="D282" s="41" t="s">
        <v>691</v>
      </c>
      <c r="E282" s="41" t="s">
        <v>2091</v>
      </c>
      <c r="F282" s="42">
        <v>52</v>
      </c>
      <c r="G282" s="42">
        <v>1.82E-3</v>
      </c>
      <c r="H282" s="42">
        <v>1.2999999999999999E-3</v>
      </c>
      <c r="I282">
        <f t="shared" si="66"/>
        <v>3.4999999999999997E-5</v>
      </c>
      <c r="J282">
        <f t="shared" si="67"/>
        <v>2.4999999999999998E-5</v>
      </c>
      <c r="K282" s="168">
        <f t="shared" si="85"/>
        <v>3.4999999999999997E-5</v>
      </c>
      <c r="L282" s="168">
        <f t="shared" si="86"/>
        <v>3.4999999999999997E-5</v>
      </c>
      <c r="M282" s="169">
        <f>VLOOKUP(LEFT(A282,8),'Point GF'!$C$2:$R$277,7,FALSE)</f>
        <v>1</v>
      </c>
      <c r="N282" s="169">
        <f>VLOOKUP(LEFT(A282,8),'Point GF'!$C$2:$R$277,7,FALSE)</f>
        <v>1</v>
      </c>
      <c r="O282" s="177">
        <f t="shared" si="87"/>
        <v>2.4999999999999998E-5</v>
      </c>
      <c r="P282" s="177">
        <f t="shared" si="88"/>
        <v>2.4999999999999998E-5</v>
      </c>
      <c r="Q282" s="169">
        <f>VLOOKUP(LEFT(A282,8),'Point GF'!$C$2:$R$277,15,FALSE)</f>
        <v>1</v>
      </c>
      <c r="R282" s="169">
        <f>VLOOKUP(LEFT(A282,8),'Point GF'!$C$2:$R$277,16,FALSE)</f>
        <v>1</v>
      </c>
    </row>
    <row r="283" spans="1:18" outlineLevel="1" collapsed="1" x14ac:dyDescent="0.3">
      <c r="A283" s="44" t="s">
        <v>1200</v>
      </c>
      <c r="B283" s="41" t="str">
        <f>B282</f>
        <v>National Institute of Standards and Technology</v>
      </c>
      <c r="C283" s="41"/>
      <c r="D283" s="41"/>
      <c r="E283" s="41"/>
      <c r="F283" s="42"/>
      <c r="G283" s="42">
        <f t="shared" ref="G283:L283" si="89">SUBTOTAL(9,G263:G282)</f>
        <v>27.305410000000002</v>
      </c>
      <c r="H283" s="42">
        <f t="shared" si="89"/>
        <v>3.6733700000000007</v>
      </c>
      <c r="I283">
        <f t="shared" si="89"/>
        <v>0.15098500000000004</v>
      </c>
      <c r="J283">
        <f t="shared" si="89"/>
        <v>1.6045E-2</v>
      </c>
      <c r="K283" s="168">
        <f t="shared" si="89"/>
        <v>0.15098500000000004</v>
      </c>
      <c r="L283" s="168">
        <f t="shared" si="89"/>
        <v>0.15098500000000004</v>
      </c>
      <c r="M283" s="169">
        <f>VLOOKUP(LEFT(A283,8),'Point GF'!$C$2:$R$277,7,FALSE)</f>
        <v>1</v>
      </c>
      <c r="N283" s="169">
        <f>VLOOKUP(LEFT(A283,8),'Point GF'!$C$2:$R$277,7,FALSE)</f>
        <v>1</v>
      </c>
      <c r="O283" s="177">
        <f>SUBTOTAL(9,O263:O282)</f>
        <v>1.6045E-2</v>
      </c>
      <c r="P283" s="177">
        <f>SUBTOTAL(9,P263:P282)</f>
        <v>1.6045E-2</v>
      </c>
      <c r="Q283" s="169">
        <f>VLOOKUP(LEFT(A283,8),'Point GF'!$C$2:$R$277,15,FALSE)</f>
        <v>1</v>
      </c>
      <c r="R283" s="169">
        <f>VLOOKUP(LEFT(A283,8),'Point GF'!$C$2:$R$277,16,FALSE)</f>
        <v>1</v>
      </c>
    </row>
    <row r="284" spans="1:18" hidden="1" outlineLevel="2" x14ac:dyDescent="0.3">
      <c r="A284" s="41" t="s">
        <v>692</v>
      </c>
      <c r="B284" s="41" t="s">
        <v>693</v>
      </c>
      <c r="C284" s="41" t="s">
        <v>401</v>
      </c>
      <c r="D284" s="41" t="s">
        <v>694</v>
      </c>
      <c r="E284" s="41" t="s">
        <v>2051</v>
      </c>
      <c r="F284" s="42">
        <v>8</v>
      </c>
      <c r="G284" s="42">
        <v>0.23812</v>
      </c>
      <c r="H284" s="42">
        <v>4.3200000000000001E-3</v>
      </c>
      <c r="I284">
        <f t="shared" si="66"/>
        <v>2.9765E-2</v>
      </c>
      <c r="J284">
        <f t="shared" si="67"/>
        <v>5.4000000000000001E-4</v>
      </c>
      <c r="K284" s="168">
        <f t="shared" ref="K284:K324" si="90">I284*M284</f>
        <v>3.097322799179706E-2</v>
      </c>
      <c r="L284" s="168">
        <f t="shared" ref="L284:L324" si="91">I284*N284</f>
        <v>3.1217399817053248E-2</v>
      </c>
      <c r="M284" s="169">
        <v>1.0405922389315323</v>
      </c>
      <c r="N284" s="169">
        <v>1.0487955591148412</v>
      </c>
      <c r="O284" s="177">
        <f t="shared" ref="O284:O324" si="92">J284*Q284</f>
        <v>5.6217403274961967E-4</v>
      </c>
      <c r="P284" s="177">
        <f t="shared" ref="P284:P324" si="93">J284*R284</f>
        <v>5.6675912044434776E-4</v>
      </c>
      <c r="Q284" s="169">
        <f>VLOOKUP(LEFT(A284,8),'Point GF'!$C$2:$R$277,15,FALSE)</f>
        <v>1.0410630236104068</v>
      </c>
      <c r="R284" s="169">
        <f>VLOOKUP(LEFT(A284,8),'Point GF'!$C$2:$R$277,16,FALSE)</f>
        <v>1.0495539267487921</v>
      </c>
    </row>
    <row r="285" spans="1:18" hidden="1" outlineLevel="2" x14ac:dyDescent="0.3">
      <c r="A285" s="41" t="s">
        <v>692</v>
      </c>
      <c r="B285" s="41" t="s">
        <v>693</v>
      </c>
      <c r="C285" s="41" t="s">
        <v>401</v>
      </c>
      <c r="D285" s="41" t="s">
        <v>694</v>
      </c>
      <c r="E285" s="41" t="s">
        <v>2093</v>
      </c>
      <c r="F285" s="42">
        <v>312</v>
      </c>
      <c r="G285" s="42">
        <v>29.898959999999999</v>
      </c>
      <c r="H285" s="42">
        <v>0.38844000000000001</v>
      </c>
      <c r="I285">
        <f t="shared" ref="I285:I350" si="94">G285/F285</f>
        <v>9.5829999999999999E-2</v>
      </c>
      <c r="J285">
        <f t="shared" ref="J285:J350" si="95">H285/F285</f>
        <v>1.245E-3</v>
      </c>
      <c r="K285" s="168">
        <f t="shared" si="90"/>
        <v>9.971995425680874E-2</v>
      </c>
      <c r="L285" s="168">
        <f t="shared" si="91"/>
        <v>0.10050607842997523</v>
      </c>
      <c r="M285" s="169">
        <v>1.0405922389315323</v>
      </c>
      <c r="N285" s="169">
        <v>1.0487955591148412</v>
      </c>
      <c r="O285" s="177">
        <f t="shared" si="92"/>
        <v>1.2961234643949565E-3</v>
      </c>
      <c r="P285" s="177">
        <f t="shared" si="93"/>
        <v>1.3066946388022463E-3</v>
      </c>
      <c r="Q285" s="169">
        <f>VLOOKUP(LEFT(A285,8),'Point GF'!$C$2:$R$277,15,FALSE)</f>
        <v>1.0410630236104068</v>
      </c>
      <c r="R285" s="169">
        <f>VLOOKUP(LEFT(A285,8),'Point GF'!$C$2:$R$277,16,FALSE)</f>
        <v>1.0495539267487921</v>
      </c>
    </row>
    <row r="286" spans="1:18" hidden="1" outlineLevel="2" x14ac:dyDescent="0.3">
      <c r="A286" s="41" t="s">
        <v>692</v>
      </c>
      <c r="B286" s="41" t="s">
        <v>693</v>
      </c>
      <c r="C286" s="41" t="s">
        <v>401</v>
      </c>
      <c r="D286" s="41" t="s">
        <v>695</v>
      </c>
      <c r="E286" s="41" t="s">
        <v>2093</v>
      </c>
      <c r="F286" s="42">
        <v>264</v>
      </c>
      <c r="G286" s="42">
        <v>23.2056</v>
      </c>
      <c r="H286" s="42">
        <v>0.51083999999999996</v>
      </c>
      <c r="I286">
        <f t="shared" si="94"/>
        <v>8.7900000000000006E-2</v>
      </c>
      <c r="J286">
        <f t="shared" si="95"/>
        <v>1.9349999999999999E-3</v>
      </c>
      <c r="K286" s="168">
        <f t="shared" si="90"/>
        <v>9.1468057802081698E-2</v>
      </c>
      <c r="L286" s="168">
        <f t="shared" si="91"/>
        <v>9.2189129646194551E-2</v>
      </c>
      <c r="M286" s="169">
        <v>1.0405922389315323</v>
      </c>
      <c r="N286" s="169">
        <v>1.0487955591148412</v>
      </c>
      <c r="O286" s="177">
        <f t="shared" si="92"/>
        <v>2.014456950686137E-3</v>
      </c>
      <c r="P286" s="177">
        <f t="shared" si="93"/>
        <v>2.0308868482589127E-3</v>
      </c>
      <c r="Q286" s="169">
        <f>VLOOKUP(LEFT(A286,8),'Point GF'!$C$2:$R$277,15,FALSE)</f>
        <v>1.0410630236104068</v>
      </c>
      <c r="R286" s="169">
        <f>VLOOKUP(LEFT(A286,8),'Point GF'!$C$2:$R$277,16,FALSE)</f>
        <v>1.0495539267487921</v>
      </c>
    </row>
    <row r="287" spans="1:18" hidden="1" outlineLevel="2" x14ac:dyDescent="0.3">
      <c r="A287" s="41" t="s">
        <v>692</v>
      </c>
      <c r="B287" s="41" t="s">
        <v>693</v>
      </c>
      <c r="C287" s="41" t="s">
        <v>401</v>
      </c>
      <c r="D287" s="41" t="s">
        <v>696</v>
      </c>
      <c r="E287" s="41" t="s">
        <v>2051</v>
      </c>
      <c r="F287" s="42">
        <v>10</v>
      </c>
      <c r="G287" s="42">
        <v>0.1215</v>
      </c>
      <c r="H287" s="42">
        <v>1.2999999999999999E-3</v>
      </c>
      <c r="I287">
        <f t="shared" si="94"/>
        <v>1.2149999999999999E-2</v>
      </c>
      <c r="J287">
        <f t="shared" si="95"/>
        <v>1.2999999999999999E-4</v>
      </c>
      <c r="K287" s="168">
        <f t="shared" si="90"/>
        <v>1.2643195703018117E-2</v>
      </c>
      <c r="L287" s="168">
        <f t="shared" si="91"/>
        <v>1.2742866043245321E-2</v>
      </c>
      <c r="M287" s="169">
        <v>1.0405922389315323</v>
      </c>
      <c r="N287" s="169">
        <v>1.0487955591148412</v>
      </c>
      <c r="O287" s="177">
        <f t="shared" si="92"/>
        <v>1.3533819306935286E-4</v>
      </c>
      <c r="P287" s="177">
        <f t="shared" si="93"/>
        <v>1.3644201047734297E-4</v>
      </c>
      <c r="Q287" s="169">
        <f>VLOOKUP(LEFT(A287,8),'Point GF'!$C$2:$R$277,15,FALSE)</f>
        <v>1.0410630236104068</v>
      </c>
      <c r="R287" s="169">
        <f>VLOOKUP(LEFT(A287,8),'Point GF'!$C$2:$R$277,16,FALSE)</f>
        <v>1.0495539267487921</v>
      </c>
    </row>
    <row r="288" spans="1:18" hidden="1" outlineLevel="2" x14ac:dyDescent="0.3">
      <c r="A288" s="41" t="s">
        <v>692</v>
      </c>
      <c r="B288" s="41" t="s">
        <v>693</v>
      </c>
      <c r="C288" s="41" t="s">
        <v>401</v>
      </c>
      <c r="D288" s="41" t="s">
        <v>696</v>
      </c>
      <c r="E288" s="41" t="s">
        <v>2093</v>
      </c>
      <c r="F288" s="42">
        <v>313</v>
      </c>
      <c r="G288" s="42">
        <v>3.7059199999999999</v>
      </c>
      <c r="H288" s="42">
        <v>0.43819999999999998</v>
      </c>
      <c r="I288">
        <f t="shared" si="94"/>
        <v>1.184E-2</v>
      </c>
      <c r="J288">
        <f t="shared" si="95"/>
        <v>1.4E-3</v>
      </c>
      <c r="K288" s="168">
        <f t="shared" si="90"/>
        <v>1.2320612108949342E-2</v>
      </c>
      <c r="L288" s="168">
        <f t="shared" si="91"/>
        <v>1.2417739419919719E-2</v>
      </c>
      <c r="M288" s="169">
        <v>1.0405922389315323</v>
      </c>
      <c r="N288" s="169">
        <v>1.0487955591148412</v>
      </c>
      <c r="O288" s="177">
        <f t="shared" si="92"/>
        <v>1.4574882330545696E-3</v>
      </c>
      <c r="P288" s="177">
        <f t="shared" si="93"/>
        <v>1.4693754974483089E-3</v>
      </c>
      <c r="Q288" s="169">
        <f>VLOOKUP(LEFT(A288,8),'Point GF'!$C$2:$R$277,15,FALSE)</f>
        <v>1.0410630236104068</v>
      </c>
      <c r="R288" s="169">
        <f>VLOOKUP(LEFT(A288,8),'Point GF'!$C$2:$R$277,16,FALSE)</f>
        <v>1.0495539267487921</v>
      </c>
    </row>
    <row r="289" spans="1:18" hidden="1" outlineLevel="2" x14ac:dyDescent="0.3">
      <c r="A289" s="41" t="s">
        <v>692</v>
      </c>
      <c r="B289" s="41" t="s">
        <v>693</v>
      </c>
      <c r="C289" s="41" t="s">
        <v>401</v>
      </c>
      <c r="D289" s="41" t="s">
        <v>697</v>
      </c>
      <c r="E289" s="41" t="s">
        <v>2051</v>
      </c>
      <c r="F289" s="42">
        <v>6</v>
      </c>
      <c r="G289" s="42">
        <v>0.17901</v>
      </c>
      <c r="H289" s="42">
        <v>2.49E-3</v>
      </c>
      <c r="I289">
        <f t="shared" si="94"/>
        <v>2.9835E-2</v>
      </c>
      <c r="J289">
        <f t="shared" si="95"/>
        <v>4.15E-4</v>
      </c>
      <c r="K289" s="168">
        <f t="shared" si="90"/>
        <v>3.1046069448522267E-2</v>
      </c>
      <c r="L289" s="168">
        <f t="shared" si="91"/>
        <v>3.129081550619129E-2</v>
      </c>
      <c r="M289" s="169">
        <v>1.0405922389315323</v>
      </c>
      <c r="N289" s="169">
        <v>1.0487955591148412</v>
      </c>
      <c r="O289" s="177">
        <f t="shared" si="92"/>
        <v>4.3204115479831884E-4</v>
      </c>
      <c r="P289" s="177">
        <f t="shared" si="93"/>
        <v>4.3556487960074873E-4</v>
      </c>
      <c r="Q289" s="169">
        <f>VLOOKUP(LEFT(A289,8),'Point GF'!$C$2:$R$277,15,FALSE)</f>
        <v>1.0410630236104068</v>
      </c>
      <c r="R289" s="169">
        <f>VLOOKUP(LEFT(A289,8),'Point GF'!$C$2:$R$277,16,FALSE)</f>
        <v>1.0495539267487921</v>
      </c>
    </row>
    <row r="290" spans="1:18" hidden="1" outlineLevel="2" x14ac:dyDescent="0.3">
      <c r="A290" s="41" t="s">
        <v>692</v>
      </c>
      <c r="B290" s="41" t="s">
        <v>693</v>
      </c>
      <c r="C290" s="41" t="s">
        <v>401</v>
      </c>
      <c r="D290" s="41" t="s">
        <v>697</v>
      </c>
      <c r="E290" s="41" t="s">
        <v>2093</v>
      </c>
      <c r="F290" s="42">
        <v>264</v>
      </c>
      <c r="G290" s="42">
        <v>3.3633600000000001</v>
      </c>
      <c r="H290" s="42">
        <v>0.58740000000000003</v>
      </c>
      <c r="I290">
        <f t="shared" si="94"/>
        <v>1.2740000000000001E-2</v>
      </c>
      <c r="J290">
        <f t="shared" si="95"/>
        <v>2.225E-3</v>
      </c>
      <c r="K290" s="168">
        <f t="shared" si="90"/>
        <v>1.3257145123987723E-2</v>
      </c>
      <c r="L290" s="168">
        <f t="shared" si="91"/>
        <v>1.3361655423123078E-2</v>
      </c>
      <c r="M290" s="169">
        <v>1.0405922389315323</v>
      </c>
      <c r="N290" s="169">
        <v>1.0487955591148412</v>
      </c>
      <c r="O290" s="177">
        <f t="shared" si="92"/>
        <v>2.316365227533155E-3</v>
      </c>
      <c r="P290" s="177">
        <f t="shared" si="93"/>
        <v>2.3352574870160623E-3</v>
      </c>
      <c r="Q290" s="169">
        <f>VLOOKUP(LEFT(A290,8),'Point GF'!$C$2:$R$277,15,FALSE)</f>
        <v>1.0410630236104068</v>
      </c>
      <c r="R290" s="169">
        <f>VLOOKUP(LEFT(A290,8),'Point GF'!$C$2:$R$277,16,FALSE)</f>
        <v>1.0495539267487921</v>
      </c>
    </row>
    <row r="291" spans="1:18" hidden="1" outlineLevel="2" x14ac:dyDescent="0.3">
      <c r="A291" s="41" t="s">
        <v>692</v>
      </c>
      <c r="B291" s="41" t="s">
        <v>693</v>
      </c>
      <c r="C291" s="41" t="s">
        <v>401</v>
      </c>
      <c r="D291" s="41" t="s">
        <v>698</v>
      </c>
      <c r="E291" s="41" t="s">
        <v>2051</v>
      </c>
      <c r="F291" s="42">
        <v>5</v>
      </c>
      <c r="G291" s="42">
        <v>0.16470000000000001</v>
      </c>
      <c r="H291" s="42">
        <v>4.1999999999999997E-3</v>
      </c>
      <c r="I291">
        <f t="shared" si="94"/>
        <v>3.2940000000000004E-2</v>
      </c>
      <c r="J291">
        <f t="shared" si="95"/>
        <v>8.3999999999999993E-4</v>
      </c>
      <c r="K291" s="168">
        <f t="shared" si="90"/>
        <v>3.4277108350404678E-2</v>
      </c>
      <c r="L291" s="168">
        <f t="shared" si="91"/>
        <v>3.4547325717242873E-2</v>
      </c>
      <c r="M291" s="169">
        <v>1.0405922389315323</v>
      </c>
      <c r="N291" s="169">
        <v>1.0487955591148412</v>
      </c>
      <c r="O291" s="177">
        <f t="shared" si="92"/>
        <v>8.7449293983274162E-4</v>
      </c>
      <c r="P291" s="177">
        <f t="shared" si="93"/>
        <v>8.8162529846898534E-4</v>
      </c>
      <c r="Q291" s="169">
        <f>VLOOKUP(LEFT(A291,8),'Point GF'!$C$2:$R$277,15,FALSE)</f>
        <v>1.0410630236104068</v>
      </c>
      <c r="R291" s="169">
        <f>VLOOKUP(LEFT(A291,8),'Point GF'!$C$2:$R$277,16,FALSE)</f>
        <v>1.0495539267487921</v>
      </c>
    </row>
    <row r="292" spans="1:18" hidden="1" outlineLevel="2" x14ac:dyDescent="0.3">
      <c r="A292" s="41" t="s">
        <v>692</v>
      </c>
      <c r="B292" s="41" t="s">
        <v>693</v>
      </c>
      <c r="C292" s="41" t="s">
        <v>401</v>
      </c>
      <c r="D292" s="41" t="s">
        <v>698</v>
      </c>
      <c r="E292" s="41" t="s">
        <v>2093</v>
      </c>
      <c r="F292" s="42">
        <v>323</v>
      </c>
      <c r="G292" s="42">
        <v>6.1773749999999996</v>
      </c>
      <c r="H292" s="42">
        <v>0.25517000000000001</v>
      </c>
      <c r="I292">
        <f t="shared" si="94"/>
        <v>1.9125E-2</v>
      </c>
      <c r="J292">
        <f t="shared" si="95"/>
        <v>7.9000000000000001E-4</v>
      </c>
      <c r="K292" s="168">
        <f t="shared" si="90"/>
        <v>1.9901326569565555E-2</v>
      </c>
      <c r="L292" s="168">
        <f t="shared" si="91"/>
        <v>2.0058215068071338E-2</v>
      </c>
      <c r="M292" s="169">
        <v>1.0405922389315323</v>
      </c>
      <c r="N292" s="169">
        <v>1.0487955591148412</v>
      </c>
      <c r="O292" s="177">
        <f t="shared" si="92"/>
        <v>8.2243978865222144E-4</v>
      </c>
      <c r="P292" s="177">
        <f t="shared" si="93"/>
        <v>8.2914760213154582E-4</v>
      </c>
      <c r="Q292" s="169">
        <f>VLOOKUP(LEFT(A292,8),'Point GF'!$C$2:$R$277,15,FALSE)</f>
        <v>1.0410630236104068</v>
      </c>
      <c r="R292" s="169">
        <f>VLOOKUP(LEFT(A292,8),'Point GF'!$C$2:$R$277,16,FALSE)</f>
        <v>1.0495539267487921</v>
      </c>
    </row>
    <row r="293" spans="1:18" hidden="1" outlineLevel="2" x14ac:dyDescent="0.3">
      <c r="A293" s="41" t="s">
        <v>692</v>
      </c>
      <c r="B293" s="41" t="s">
        <v>693</v>
      </c>
      <c r="C293" s="41" t="s">
        <v>401</v>
      </c>
      <c r="D293" s="41" t="s">
        <v>699</v>
      </c>
      <c r="E293" s="41" t="s">
        <v>2051</v>
      </c>
      <c r="F293" s="42">
        <v>3</v>
      </c>
      <c r="G293" s="42">
        <v>8.8245000000000004E-2</v>
      </c>
      <c r="H293" s="42">
        <v>2.9999999999999997E-4</v>
      </c>
      <c r="I293">
        <f t="shared" si="94"/>
        <v>2.9415E-2</v>
      </c>
      <c r="J293">
        <f t="shared" si="95"/>
        <v>9.9999999999999991E-5</v>
      </c>
      <c r="K293" s="168">
        <f t="shared" si="90"/>
        <v>3.0609020708171022E-2</v>
      </c>
      <c r="L293" s="168">
        <f t="shared" si="91"/>
        <v>3.0850321371363055E-2</v>
      </c>
      <c r="M293" s="169">
        <v>1.0405922389315323</v>
      </c>
      <c r="N293" s="169">
        <v>1.0487955591148412</v>
      </c>
      <c r="O293" s="177">
        <f t="shared" si="92"/>
        <v>1.0410630236104067E-4</v>
      </c>
      <c r="P293" s="177">
        <f t="shared" si="93"/>
        <v>1.049553926748792E-4</v>
      </c>
      <c r="Q293" s="169">
        <f>VLOOKUP(LEFT(A293,8),'Point GF'!$C$2:$R$277,15,FALSE)</f>
        <v>1.0410630236104068</v>
      </c>
      <c r="R293" s="169">
        <f>VLOOKUP(LEFT(A293,8),'Point GF'!$C$2:$R$277,16,FALSE)</f>
        <v>1.0495539267487921</v>
      </c>
    </row>
    <row r="294" spans="1:18" hidden="1" outlineLevel="2" x14ac:dyDescent="0.3">
      <c r="A294" s="41" t="s">
        <v>692</v>
      </c>
      <c r="B294" s="41" t="s">
        <v>693</v>
      </c>
      <c r="C294" s="41" t="s">
        <v>401</v>
      </c>
      <c r="D294" s="41" t="s">
        <v>699</v>
      </c>
      <c r="E294" s="41" t="s">
        <v>2093</v>
      </c>
      <c r="F294" s="42">
        <v>228</v>
      </c>
      <c r="G294" s="42">
        <v>6.0910200000000003</v>
      </c>
      <c r="H294" s="42">
        <v>0.29868</v>
      </c>
      <c r="I294">
        <f t="shared" si="94"/>
        <v>2.6715000000000003E-2</v>
      </c>
      <c r="J294">
        <f t="shared" si="95"/>
        <v>1.31E-3</v>
      </c>
      <c r="K294" s="168">
        <f t="shared" si="90"/>
        <v>2.7799421663055889E-2</v>
      </c>
      <c r="L294" s="168">
        <f t="shared" si="91"/>
        <v>2.8018573361752987E-2</v>
      </c>
      <c r="M294" s="169">
        <v>1.0405922389315323</v>
      </c>
      <c r="N294" s="169">
        <v>1.0487955591148412</v>
      </c>
      <c r="O294" s="177">
        <f t="shared" si="92"/>
        <v>1.363792560929633E-3</v>
      </c>
      <c r="P294" s="177">
        <f t="shared" si="93"/>
        <v>1.3749156440409176E-3</v>
      </c>
      <c r="Q294" s="169">
        <f>VLOOKUP(LEFT(A294,8),'Point GF'!$C$2:$R$277,15,FALSE)</f>
        <v>1.0410630236104068</v>
      </c>
      <c r="R294" s="169">
        <f>VLOOKUP(LEFT(A294,8),'Point GF'!$C$2:$R$277,16,FALSE)</f>
        <v>1.0495539267487921</v>
      </c>
    </row>
    <row r="295" spans="1:18" hidden="1" outlineLevel="2" x14ac:dyDescent="0.3">
      <c r="A295" s="41" t="s">
        <v>692</v>
      </c>
      <c r="B295" s="41" t="s">
        <v>693</v>
      </c>
      <c r="C295" s="41" t="s">
        <v>401</v>
      </c>
      <c r="D295" s="41" t="s">
        <v>700</v>
      </c>
      <c r="E295" s="41" t="s">
        <v>2059</v>
      </c>
      <c r="F295" s="42">
        <v>365</v>
      </c>
      <c r="G295" s="42">
        <v>2.92E-2</v>
      </c>
      <c r="H295" s="42">
        <v>3.65E-3</v>
      </c>
      <c r="I295">
        <f t="shared" si="94"/>
        <v>8.0000000000000007E-5</v>
      </c>
      <c r="J295">
        <f t="shared" si="95"/>
        <v>1.0000000000000001E-5</v>
      </c>
      <c r="K295" s="168">
        <f t="shared" si="90"/>
        <v>8.3247379114522596E-5</v>
      </c>
      <c r="L295" s="168">
        <f t="shared" si="91"/>
        <v>8.3903644729187301E-5</v>
      </c>
      <c r="M295" s="169">
        <v>1.0405922389315323</v>
      </c>
      <c r="N295" s="169">
        <v>1.0487955591148412</v>
      </c>
      <c r="O295" s="177">
        <f t="shared" si="92"/>
        <v>1.041063023610407E-5</v>
      </c>
      <c r="P295" s="177">
        <f t="shared" si="93"/>
        <v>1.0495539267487922E-5</v>
      </c>
      <c r="Q295" s="169">
        <f>VLOOKUP(LEFT(A295,8),'Point GF'!$C$2:$R$277,15,FALSE)</f>
        <v>1.0410630236104068</v>
      </c>
      <c r="R295" s="169">
        <f>VLOOKUP(LEFT(A295,8),'Point GF'!$C$2:$R$277,16,FALSE)</f>
        <v>1.0495539267487921</v>
      </c>
    </row>
    <row r="296" spans="1:18" hidden="1" outlineLevel="2" x14ac:dyDescent="0.3">
      <c r="A296" s="41" t="s">
        <v>692</v>
      </c>
      <c r="B296" s="41" t="s">
        <v>693</v>
      </c>
      <c r="C296" s="41" t="s">
        <v>401</v>
      </c>
      <c r="D296" s="41" t="s">
        <v>701</v>
      </c>
      <c r="E296" s="41" t="s">
        <v>2089</v>
      </c>
      <c r="F296" s="42">
        <v>9</v>
      </c>
      <c r="G296" s="42">
        <v>4.0004999999999999E-2</v>
      </c>
      <c r="H296" s="43"/>
      <c r="I296">
        <f t="shared" si="94"/>
        <v>4.4450000000000002E-3</v>
      </c>
      <c r="J296">
        <f t="shared" si="95"/>
        <v>0</v>
      </c>
      <c r="K296" s="168">
        <f t="shared" si="90"/>
        <v>4.6254325020506611E-3</v>
      </c>
      <c r="L296" s="168">
        <f t="shared" si="91"/>
        <v>4.6618962602654693E-3</v>
      </c>
      <c r="M296" s="169">
        <v>1.0405922389315323</v>
      </c>
      <c r="N296" s="169">
        <v>1.0487955591148412</v>
      </c>
      <c r="O296" s="177">
        <f t="shared" si="92"/>
        <v>0</v>
      </c>
      <c r="P296" s="177">
        <f t="shared" si="93"/>
        <v>0</v>
      </c>
      <c r="Q296" s="169">
        <f>VLOOKUP(LEFT(A296,8),'Point GF'!$C$2:$R$277,15,FALSE)</f>
        <v>1.0410630236104068</v>
      </c>
      <c r="R296" s="169">
        <f>VLOOKUP(LEFT(A296,8),'Point GF'!$C$2:$R$277,16,FALSE)</f>
        <v>1.0495539267487921</v>
      </c>
    </row>
    <row r="297" spans="1:18" hidden="1" outlineLevel="2" x14ac:dyDescent="0.3">
      <c r="A297" s="41" t="s">
        <v>692</v>
      </c>
      <c r="B297" s="41" t="s">
        <v>693</v>
      </c>
      <c r="C297" s="41" t="s">
        <v>401</v>
      </c>
      <c r="D297" s="41" t="s">
        <v>701</v>
      </c>
      <c r="E297" s="41" t="s">
        <v>2058</v>
      </c>
      <c r="F297" s="42">
        <v>155</v>
      </c>
      <c r="G297" s="42">
        <v>3.240275</v>
      </c>
      <c r="H297" s="42">
        <v>0.33324999999999999</v>
      </c>
      <c r="I297">
        <f t="shared" si="94"/>
        <v>2.0905E-2</v>
      </c>
      <c r="J297">
        <f t="shared" si="95"/>
        <v>2.15E-3</v>
      </c>
      <c r="K297" s="168">
        <f t="shared" si="90"/>
        <v>2.1753580754863684E-2</v>
      </c>
      <c r="L297" s="168">
        <f t="shared" si="91"/>
        <v>2.1925071163295756E-2</v>
      </c>
      <c r="M297" s="169">
        <v>1.0405922389315323</v>
      </c>
      <c r="N297" s="169">
        <v>1.0487955591148412</v>
      </c>
      <c r="O297" s="177">
        <f t="shared" si="92"/>
        <v>2.2382855007623747E-3</v>
      </c>
      <c r="P297" s="177">
        <f t="shared" si="93"/>
        <v>2.256540942509903E-3</v>
      </c>
      <c r="Q297" s="169">
        <f>VLOOKUP(LEFT(A297,8),'Point GF'!$C$2:$R$277,15,FALSE)</f>
        <v>1.0410630236104068</v>
      </c>
      <c r="R297" s="169">
        <f>VLOOKUP(LEFT(A297,8),'Point GF'!$C$2:$R$277,16,FALSE)</f>
        <v>1.0495539267487921</v>
      </c>
    </row>
    <row r="298" spans="1:18" hidden="1" outlineLevel="2" x14ac:dyDescent="0.3">
      <c r="A298" s="41" t="s">
        <v>692</v>
      </c>
      <c r="B298" s="41" t="s">
        <v>693</v>
      </c>
      <c r="C298" s="41" t="s">
        <v>401</v>
      </c>
      <c r="D298" s="41" t="s">
        <v>702</v>
      </c>
      <c r="E298" s="41" t="s">
        <v>2047</v>
      </c>
      <c r="F298" s="42">
        <v>12</v>
      </c>
      <c r="G298" s="42">
        <v>0.31247999999999998</v>
      </c>
      <c r="H298" s="42">
        <v>9.1199999999999996E-3</v>
      </c>
      <c r="I298">
        <f t="shared" si="94"/>
        <v>2.6039999999999997E-2</v>
      </c>
      <c r="J298">
        <f t="shared" si="95"/>
        <v>7.5999999999999993E-4</v>
      </c>
      <c r="K298" s="168">
        <f t="shared" si="90"/>
        <v>2.70970219017771E-2</v>
      </c>
      <c r="L298" s="168">
        <f t="shared" si="91"/>
        <v>2.7310636359350462E-2</v>
      </c>
      <c r="M298" s="169">
        <v>1.0405922389315323</v>
      </c>
      <c r="N298" s="169">
        <v>1.0487955591148412</v>
      </c>
      <c r="O298" s="177">
        <f t="shared" si="92"/>
        <v>7.9120789794390916E-4</v>
      </c>
      <c r="P298" s="177">
        <f t="shared" si="93"/>
        <v>7.9766098432908195E-4</v>
      </c>
      <c r="Q298" s="169">
        <f>VLOOKUP(LEFT(A298,8),'Point GF'!$C$2:$R$277,15,FALSE)</f>
        <v>1.0410630236104068</v>
      </c>
      <c r="R298" s="169">
        <f>VLOOKUP(LEFT(A298,8),'Point GF'!$C$2:$R$277,16,FALSE)</f>
        <v>1.0495539267487921</v>
      </c>
    </row>
    <row r="299" spans="1:18" hidden="1" outlineLevel="2" x14ac:dyDescent="0.3">
      <c r="A299" s="41" t="s">
        <v>692</v>
      </c>
      <c r="B299" s="41" t="s">
        <v>693</v>
      </c>
      <c r="C299" s="41" t="s">
        <v>401</v>
      </c>
      <c r="D299" s="41" t="s">
        <v>703</v>
      </c>
      <c r="E299" s="41" t="s">
        <v>2047</v>
      </c>
      <c r="F299" s="42">
        <v>12</v>
      </c>
      <c r="G299" s="42">
        <v>0.31247999999999998</v>
      </c>
      <c r="H299" s="42">
        <v>9.1199999999999996E-3</v>
      </c>
      <c r="I299">
        <f t="shared" si="94"/>
        <v>2.6039999999999997E-2</v>
      </c>
      <c r="J299">
        <f t="shared" si="95"/>
        <v>7.5999999999999993E-4</v>
      </c>
      <c r="K299" s="168">
        <f t="shared" si="90"/>
        <v>2.70970219017771E-2</v>
      </c>
      <c r="L299" s="168">
        <f t="shared" si="91"/>
        <v>2.7310636359350462E-2</v>
      </c>
      <c r="M299" s="169">
        <v>1.0405922389315323</v>
      </c>
      <c r="N299" s="169">
        <v>1.0487955591148412</v>
      </c>
      <c r="O299" s="177">
        <f t="shared" si="92"/>
        <v>7.9120789794390916E-4</v>
      </c>
      <c r="P299" s="177">
        <f t="shared" si="93"/>
        <v>7.9766098432908195E-4</v>
      </c>
      <c r="Q299" s="169">
        <f>VLOOKUP(LEFT(A299,8),'Point GF'!$C$2:$R$277,15,FALSE)</f>
        <v>1.0410630236104068</v>
      </c>
      <c r="R299" s="169">
        <f>VLOOKUP(LEFT(A299,8),'Point GF'!$C$2:$R$277,16,FALSE)</f>
        <v>1.0495539267487921</v>
      </c>
    </row>
    <row r="300" spans="1:18" hidden="1" outlineLevel="2" x14ac:dyDescent="0.3">
      <c r="A300" s="41" t="s">
        <v>692</v>
      </c>
      <c r="B300" s="41" t="s">
        <v>693</v>
      </c>
      <c r="C300" s="41" t="s">
        <v>401</v>
      </c>
      <c r="D300" s="41" t="s">
        <v>704</v>
      </c>
      <c r="E300" s="41" t="s">
        <v>2047</v>
      </c>
      <c r="F300" s="42">
        <v>12</v>
      </c>
      <c r="G300" s="42">
        <v>0.31247999999999998</v>
      </c>
      <c r="H300" s="42">
        <v>9.1199999999999996E-3</v>
      </c>
      <c r="I300">
        <f t="shared" si="94"/>
        <v>2.6039999999999997E-2</v>
      </c>
      <c r="J300">
        <f t="shared" si="95"/>
        <v>7.5999999999999993E-4</v>
      </c>
      <c r="K300" s="168">
        <f t="shared" si="90"/>
        <v>2.70970219017771E-2</v>
      </c>
      <c r="L300" s="168">
        <f t="shared" si="91"/>
        <v>2.7310636359350462E-2</v>
      </c>
      <c r="M300" s="169">
        <v>1.0405922389315323</v>
      </c>
      <c r="N300" s="169">
        <v>1.0487955591148412</v>
      </c>
      <c r="O300" s="177">
        <f t="shared" si="92"/>
        <v>7.9120789794390916E-4</v>
      </c>
      <c r="P300" s="177">
        <f t="shared" si="93"/>
        <v>7.9766098432908195E-4</v>
      </c>
      <c r="Q300" s="169">
        <f>VLOOKUP(LEFT(A300,8),'Point GF'!$C$2:$R$277,15,FALSE)</f>
        <v>1.0410630236104068</v>
      </c>
      <c r="R300" s="169">
        <f>VLOOKUP(LEFT(A300,8),'Point GF'!$C$2:$R$277,16,FALSE)</f>
        <v>1.0495539267487921</v>
      </c>
    </row>
    <row r="301" spans="1:18" hidden="1" outlineLevel="2" x14ac:dyDescent="0.3">
      <c r="A301" s="41" t="s">
        <v>692</v>
      </c>
      <c r="B301" s="41" t="s">
        <v>693</v>
      </c>
      <c r="C301" s="41" t="s">
        <v>401</v>
      </c>
      <c r="D301" s="41" t="s">
        <v>705</v>
      </c>
      <c r="E301" s="41" t="s">
        <v>2047</v>
      </c>
      <c r="F301" s="42">
        <v>12</v>
      </c>
      <c r="G301" s="42">
        <v>5.4600000000000003E-2</v>
      </c>
      <c r="H301" s="42">
        <v>1.6199999999999999E-3</v>
      </c>
      <c r="I301">
        <f t="shared" si="94"/>
        <v>4.5500000000000002E-3</v>
      </c>
      <c r="J301">
        <f t="shared" si="95"/>
        <v>1.35E-4</v>
      </c>
      <c r="K301" s="168">
        <f t="shared" si="90"/>
        <v>4.7346946871384722E-3</v>
      </c>
      <c r="L301" s="168">
        <f t="shared" si="91"/>
        <v>4.7720197939725281E-3</v>
      </c>
      <c r="M301" s="169">
        <v>1.0405922389315323</v>
      </c>
      <c r="N301" s="169">
        <v>1.0487955591148412</v>
      </c>
      <c r="O301" s="177">
        <f t="shared" si="92"/>
        <v>1.4054350818740492E-4</v>
      </c>
      <c r="P301" s="177">
        <f t="shared" si="93"/>
        <v>1.4168978011108694E-4</v>
      </c>
      <c r="Q301" s="169">
        <f>VLOOKUP(LEFT(A301,8),'Point GF'!$C$2:$R$277,15,FALSE)</f>
        <v>1.0410630236104068</v>
      </c>
      <c r="R301" s="169">
        <f>VLOOKUP(LEFT(A301,8),'Point GF'!$C$2:$R$277,16,FALSE)</f>
        <v>1.0495539267487921</v>
      </c>
    </row>
    <row r="302" spans="1:18" hidden="1" outlineLevel="2" x14ac:dyDescent="0.3">
      <c r="A302" s="41" t="s">
        <v>692</v>
      </c>
      <c r="B302" s="41" t="s">
        <v>693</v>
      </c>
      <c r="C302" s="41" t="s">
        <v>401</v>
      </c>
      <c r="D302" s="41" t="s">
        <v>706</v>
      </c>
      <c r="E302" s="41" t="s">
        <v>2047</v>
      </c>
      <c r="F302" s="42">
        <v>12</v>
      </c>
      <c r="G302" s="42">
        <v>5.2080000000000001E-2</v>
      </c>
      <c r="H302" s="42">
        <v>1.5E-3</v>
      </c>
      <c r="I302">
        <f t="shared" si="94"/>
        <v>4.3400000000000001E-3</v>
      </c>
      <c r="J302">
        <f t="shared" si="95"/>
        <v>1.25E-4</v>
      </c>
      <c r="K302" s="168">
        <f t="shared" si="90"/>
        <v>4.51617031696285E-3</v>
      </c>
      <c r="L302" s="168">
        <f t="shared" si="91"/>
        <v>4.5517727265584115E-3</v>
      </c>
      <c r="M302" s="169">
        <v>1.0405922389315323</v>
      </c>
      <c r="N302" s="169">
        <v>1.0487955591148412</v>
      </c>
      <c r="O302" s="177">
        <f t="shared" si="92"/>
        <v>1.3013287795130086E-4</v>
      </c>
      <c r="P302" s="177">
        <f t="shared" si="93"/>
        <v>1.3119424084359903E-4</v>
      </c>
      <c r="Q302" s="169">
        <f>VLOOKUP(LEFT(A302,8),'Point GF'!$C$2:$R$277,15,FALSE)</f>
        <v>1.0410630236104068</v>
      </c>
      <c r="R302" s="169">
        <f>VLOOKUP(LEFT(A302,8),'Point GF'!$C$2:$R$277,16,FALSE)</f>
        <v>1.0495539267487921</v>
      </c>
    </row>
    <row r="303" spans="1:18" hidden="1" outlineLevel="2" x14ac:dyDescent="0.3">
      <c r="A303" s="41" t="s">
        <v>692</v>
      </c>
      <c r="B303" s="41" t="s">
        <v>693</v>
      </c>
      <c r="C303" s="41" t="s">
        <v>401</v>
      </c>
      <c r="D303" s="41" t="s">
        <v>707</v>
      </c>
      <c r="E303" s="41" t="s">
        <v>2047</v>
      </c>
      <c r="F303" s="42">
        <v>12</v>
      </c>
      <c r="G303" s="42">
        <v>0.21078</v>
      </c>
      <c r="H303" s="42">
        <v>6.1199999999999996E-3</v>
      </c>
      <c r="I303">
        <f t="shared" si="94"/>
        <v>1.7565000000000001E-2</v>
      </c>
      <c r="J303">
        <f t="shared" si="95"/>
        <v>5.0999999999999993E-4</v>
      </c>
      <c r="K303" s="168">
        <f t="shared" si="90"/>
        <v>1.8278002676832366E-2</v>
      </c>
      <c r="L303" s="168">
        <f t="shared" si="91"/>
        <v>1.8422093995852186E-2</v>
      </c>
      <c r="M303" s="169">
        <v>1.0405922389315323</v>
      </c>
      <c r="N303" s="169">
        <v>1.0487955591148412</v>
      </c>
      <c r="O303" s="177">
        <f t="shared" si="92"/>
        <v>5.3094214204130739E-4</v>
      </c>
      <c r="P303" s="177">
        <f t="shared" si="93"/>
        <v>5.3527250264188389E-4</v>
      </c>
      <c r="Q303" s="169">
        <f>VLOOKUP(LEFT(A303,8),'Point GF'!$C$2:$R$277,15,FALSE)</f>
        <v>1.0410630236104068</v>
      </c>
      <c r="R303" s="169">
        <f>VLOOKUP(LEFT(A303,8),'Point GF'!$C$2:$R$277,16,FALSE)</f>
        <v>1.0495539267487921</v>
      </c>
    </row>
    <row r="304" spans="1:18" hidden="1" outlineLevel="2" x14ac:dyDescent="0.3">
      <c r="A304" s="41" t="s">
        <v>692</v>
      </c>
      <c r="B304" s="41" t="s">
        <v>693</v>
      </c>
      <c r="C304" s="41" t="s">
        <v>401</v>
      </c>
      <c r="D304" s="41" t="s">
        <v>708</v>
      </c>
      <c r="E304" s="41" t="s">
        <v>2047</v>
      </c>
      <c r="F304" s="42">
        <v>12</v>
      </c>
      <c r="G304" s="42">
        <v>0.38897999999999999</v>
      </c>
      <c r="H304" s="42">
        <v>1.128E-2</v>
      </c>
      <c r="I304">
        <f t="shared" si="94"/>
        <v>3.2414999999999999E-2</v>
      </c>
      <c r="J304">
        <f t="shared" si="95"/>
        <v>9.3999999999999997E-4</v>
      </c>
      <c r="K304" s="168">
        <f t="shared" si="90"/>
        <v>3.3730797424965618E-2</v>
      </c>
      <c r="L304" s="168">
        <f t="shared" si="91"/>
        <v>3.399670804870758E-2</v>
      </c>
      <c r="M304" s="169">
        <v>1.0405922389315323</v>
      </c>
      <c r="N304" s="169">
        <v>1.0487955591148412</v>
      </c>
      <c r="O304" s="177">
        <f t="shared" si="92"/>
        <v>9.7859924219378231E-4</v>
      </c>
      <c r="P304" s="177">
        <f t="shared" si="93"/>
        <v>9.865806911438645E-4</v>
      </c>
      <c r="Q304" s="169">
        <f>VLOOKUP(LEFT(A304,8),'Point GF'!$C$2:$R$277,15,FALSE)</f>
        <v>1.0410630236104068</v>
      </c>
      <c r="R304" s="169">
        <f>VLOOKUP(LEFT(A304,8),'Point GF'!$C$2:$R$277,16,FALSE)</f>
        <v>1.0495539267487921</v>
      </c>
    </row>
    <row r="305" spans="1:18" hidden="1" outlineLevel="2" x14ac:dyDescent="0.3">
      <c r="A305" s="41" t="s">
        <v>692</v>
      </c>
      <c r="B305" s="41" t="s">
        <v>693</v>
      </c>
      <c r="C305" s="41" t="s">
        <v>401</v>
      </c>
      <c r="D305" s="41" t="s">
        <v>709</v>
      </c>
      <c r="E305" s="41" t="s">
        <v>2047</v>
      </c>
      <c r="F305" s="42">
        <v>12</v>
      </c>
      <c r="G305" s="42">
        <v>0.29687999999999998</v>
      </c>
      <c r="H305" s="42">
        <v>8.5800000000000008E-3</v>
      </c>
      <c r="I305">
        <f t="shared" si="94"/>
        <v>2.4739999999999998E-2</v>
      </c>
      <c r="J305">
        <f t="shared" si="95"/>
        <v>7.1500000000000003E-4</v>
      </c>
      <c r="K305" s="168">
        <f t="shared" si="90"/>
        <v>2.5744251991166107E-2</v>
      </c>
      <c r="L305" s="168">
        <f t="shared" si="91"/>
        <v>2.5947202132501169E-2</v>
      </c>
      <c r="M305" s="169">
        <v>1.0405922389315323</v>
      </c>
      <c r="N305" s="169">
        <v>1.0487955591148412</v>
      </c>
      <c r="O305" s="177">
        <f t="shared" si="92"/>
        <v>7.4436006188144095E-4</v>
      </c>
      <c r="P305" s="177">
        <f t="shared" si="93"/>
        <v>7.5043105762538642E-4</v>
      </c>
      <c r="Q305" s="169">
        <f>VLOOKUP(LEFT(A305,8),'Point GF'!$C$2:$R$277,15,FALSE)</f>
        <v>1.0410630236104068</v>
      </c>
      <c r="R305" s="169">
        <f>VLOOKUP(LEFT(A305,8),'Point GF'!$C$2:$R$277,16,FALSE)</f>
        <v>1.0495539267487921</v>
      </c>
    </row>
    <row r="306" spans="1:18" hidden="1" outlineLevel="2" x14ac:dyDescent="0.3">
      <c r="A306" s="41" t="s">
        <v>692</v>
      </c>
      <c r="B306" s="41" t="s">
        <v>693</v>
      </c>
      <c r="C306" s="41" t="s">
        <v>401</v>
      </c>
      <c r="D306" s="41" t="s">
        <v>710</v>
      </c>
      <c r="E306" s="41" t="s">
        <v>2047</v>
      </c>
      <c r="F306" s="42">
        <v>12</v>
      </c>
      <c r="G306" s="42">
        <v>0.1953</v>
      </c>
      <c r="H306" s="42">
        <v>5.7000000000000002E-3</v>
      </c>
      <c r="I306">
        <f t="shared" si="94"/>
        <v>1.6275000000000001E-2</v>
      </c>
      <c r="J306">
        <f t="shared" si="95"/>
        <v>4.75E-4</v>
      </c>
      <c r="K306" s="168">
        <f t="shared" si="90"/>
        <v>1.6935638688610689E-2</v>
      </c>
      <c r="L306" s="168">
        <f t="shared" si="91"/>
        <v>1.7069147724594041E-2</v>
      </c>
      <c r="M306" s="169">
        <v>1.0405922389315323</v>
      </c>
      <c r="N306" s="169">
        <v>1.0487955591148412</v>
      </c>
      <c r="O306" s="177">
        <f t="shared" si="92"/>
        <v>4.9450493621494324E-4</v>
      </c>
      <c r="P306" s="177">
        <f t="shared" si="93"/>
        <v>4.9853811520567625E-4</v>
      </c>
      <c r="Q306" s="169">
        <f>VLOOKUP(LEFT(A306,8),'Point GF'!$C$2:$R$277,15,FALSE)</f>
        <v>1.0410630236104068</v>
      </c>
      <c r="R306" s="169">
        <f>VLOOKUP(LEFT(A306,8),'Point GF'!$C$2:$R$277,16,FALSE)</f>
        <v>1.0495539267487921</v>
      </c>
    </row>
    <row r="307" spans="1:18" hidden="1" outlineLevel="2" x14ac:dyDescent="0.3">
      <c r="A307" s="41" t="s">
        <v>692</v>
      </c>
      <c r="B307" s="41" t="s">
        <v>693</v>
      </c>
      <c r="C307" s="41" t="s">
        <v>401</v>
      </c>
      <c r="D307" s="41" t="s">
        <v>711</v>
      </c>
      <c r="E307" s="41" t="s">
        <v>2047</v>
      </c>
      <c r="F307" s="42">
        <v>12</v>
      </c>
      <c r="G307" s="42">
        <v>8.2500000000000004E-2</v>
      </c>
      <c r="H307" s="42">
        <v>2.82E-3</v>
      </c>
      <c r="I307">
        <f t="shared" si="94"/>
        <v>6.875E-3</v>
      </c>
      <c r="J307">
        <f t="shared" si="95"/>
        <v>2.3499999999999999E-4</v>
      </c>
      <c r="K307" s="168">
        <f t="shared" si="90"/>
        <v>7.1540716426542845E-3</v>
      </c>
      <c r="L307" s="168">
        <f t="shared" si="91"/>
        <v>7.2104694689145337E-3</v>
      </c>
      <c r="M307" s="169">
        <v>1.0405922389315323</v>
      </c>
      <c r="N307" s="169">
        <v>1.0487955591148412</v>
      </c>
      <c r="O307" s="177">
        <f t="shared" si="92"/>
        <v>2.4464981054844558E-4</v>
      </c>
      <c r="P307" s="177">
        <f t="shared" si="93"/>
        <v>2.4664517278596613E-4</v>
      </c>
      <c r="Q307" s="169">
        <f>VLOOKUP(LEFT(A307,8),'Point GF'!$C$2:$R$277,15,FALSE)</f>
        <v>1.0410630236104068</v>
      </c>
      <c r="R307" s="169">
        <f>VLOOKUP(LEFT(A307,8),'Point GF'!$C$2:$R$277,16,FALSE)</f>
        <v>1.0495539267487921</v>
      </c>
    </row>
    <row r="308" spans="1:18" hidden="1" outlineLevel="2" x14ac:dyDescent="0.3">
      <c r="A308" s="41" t="s">
        <v>692</v>
      </c>
      <c r="B308" s="41" t="s">
        <v>693</v>
      </c>
      <c r="C308" s="41" t="s">
        <v>401</v>
      </c>
      <c r="D308" s="41" t="s">
        <v>712</v>
      </c>
      <c r="E308" s="41" t="s">
        <v>2047</v>
      </c>
      <c r="F308" s="42">
        <v>12</v>
      </c>
      <c r="G308" s="42">
        <v>8.3699999999999997E-2</v>
      </c>
      <c r="H308" s="42">
        <v>2.3999999999999998E-3</v>
      </c>
      <c r="I308">
        <f t="shared" si="94"/>
        <v>6.9749999999999994E-3</v>
      </c>
      <c r="J308">
        <f t="shared" si="95"/>
        <v>1.9999999999999998E-4</v>
      </c>
      <c r="K308" s="168">
        <f t="shared" si="90"/>
        <v>7.2581308665474369E-3</v>
      </c>
      <c r="L308" s="168">
        <f t="shared" si="91"/>
        <v>7.3153490248260167E-3</v>
      </c>
      <c r="M308" s="169">
        <v>1.0405922389315323</v>
      </c>
      <c r="N308" s="169">
        <v>1.0487955591148412</v>
      </c>
      <c r="O308" s="177">
        <f t="shared" si="92"/>
        <v>2.0821260472208135E-4</v>
      </c>
      <c r="P308" s="177">
        <f t="shared" si="93"/>
        <v>2.099107853497584E-4</v>
      </c>
      <c r="Q308" s="169">
        <f>VLOOKUP(LEFT(A308,8),'Point GF'!$C$2:$R$277,15,FALSE)</f>
        <v>1.0410630236104068</v>
      </c>
      <c r="R308" s="169">
        <f>VLOOKUP(LEFT(A308,8),'Point GF'!$C$2:$R$277,16,FALSE)</f>
        <v>1.0495539267487921</v>
      </c>
    </row>
    <row r="309" spans="1:18" hidden="1" outlineLevel="2" x14ac:dyDescent="0.3">
      <c r="A309" s="41" t="s">
        <v>692</v>
      </c>
      <c r="B309" s="41" t="s">
        <v>693</v>
      </c>
      <c r="C309" s="41" t="s">
        <v>401</v>
      </c>
      <c r="D309" s="41" t="s">
        <v>713</v>
      </c>
      <c r="E309" s="41" t="s">
        <v>2064</v>
      </c>
      <c r="F309" s="42">
        <v>12</v>
      </c>
      <c r="G309" s="42">
        <v>0.26369999999999999</v>
      </c>
      <c r="H309" s="42">
        <v>7.6800000000000002E-3</v>
      </c>
      <c r="I309">
        <f t="shared" si="94"/>
        <v>2.1974999999999998E-2</v>
      </c>
      <c r="J309">
        <f t="shared" si="95"/>
        <v>6.4000000000000005E-4</v>
      </c>
      <c r="K309" s="168">
        <f t="shared" si="90"/>
        <v>2.2867014450520421E-2</v>
      </c>
      <c r="L309" s="168">
        <f t="shared" si="91"/>
        <v>2.3047282411548634E-2</v>
      </c>
      <c r="M309" s="169">
        <v>1.0405922389315323</v>
      </c>
      <c r="N309" s="169">
        <v>1.0487955591148412</v>
      </c>
      <c r="O309" s="177">
        <f t="shared" si="92"/>
        <v>6.6628033511066046E-4</v>
      </c>
      <c r="P309" s="177">
        <f t="shared" si="93"/>
        <v>6.7171451311922703E-4</v>
      </c>
      <c r="Q309" s="169">
        <f>VLOOKUP(LEFT(A309,8),'Point GF'!$C$2:$R$277,15,FALSE)</f>
        <v>1.0410630236104068</v>
      </c>
      <c r="R309" s="169">
        <f>VLOOKUP(LEFT(A309,8),'Point GF'!$C$2:$R$277,16,FALSE)</f>
        <v>1.0495539267487921</v>
      </c>
    </row>
    <row r="310" spans="1:18" hidden="1" outlineLevel="2" x14ac:dyDescent="0.3">
      <c r="A310" s="41" t="s">
        <v>692</v>
      </c>
      <c r="B310" s="41" t="s">
        <v>693</v>
      </c>
      <c r="C310" s="41" t="s">
        <v>401</v>
      </c>
      <c r="D310" s="41" t="s">
        <v>714</v>
      </c>
      <c r="E310" s="41" t="s">
        <v>2064</v>
      </c>
      <c r="F310" s="42">
        <v>12</v>
      </c>
      <c r="G310" s="42">
        <v>8.7900000000000006E-2</v>
      </c>
      <c r="H310" s="42">
        <v>2.5799999999999998E-3</v>
      </c>
      <c r="I310">
        <f t="shared" si="94"/>
        <v>7.3250000000000008E-3</v>
      </c>
      <c r="J310">
        <f t="shared" si="95"/>
        <v>2.1499999999999999E-4</v>
      </c>
      <c r="K310" s="168">
        <f t="shared" si="90"/>
        <v>7.6223381501734746E-3</v>
      </c>
      <c r="L310" s="168">
        <f t="shared" si="91"/>
        <v>7.6824274705162131E-3</v>
      </c>
      <c r="M310" s="169">
        <v>1.0405922389315323</v>
      </c>
      <c r="N310" s="169">
        <v>1.0487955591148412</v>
      </c>
      <c r="O310" s="177">
        <f t="shared" si="92"/>
        <v>2.2382855007623746E-4</v>
      </c>
      <c r="P310" s="177">
        <f t="shared" si="93"/>
        <v>2.256540942509903E-4</v>
      </c>
      <c r="Q310" s="169">
        <f>VLOOKUP(LEFT(A310,8),'Point GF'!$C$2:$R$277,15,FALSE)</f>
        <v>1.0410630236104068</v>
      </c>
      <c r="R310" s="169">
        <f>VLOOKUP(LEFT(A310,8),'Point GF'!$C$2:$R$277,16,FALSE)</f>
        <v>1.0495539267487921</v>
      </c>
    </row>
    <row r="311" spans="1:18" hidden="1" outlineLevel="2" x14ac:dyDescent="0.3">
      <c r="A311" s="41" t="s">
        <v>692</v>
      </c>
      <c r="B311" s="41" t="s">
        <v>693</v>
      </c>
      <c r="C311" s="41" t="s">
        <v>401</v>
      </c>
      <c r="D311" s="41" t="s">
        <v>715</v>
      </c>
      <c r="E311" s="41" t="s">
        <v>2064</v>
      </c>
      <c r="F311" s="42">
        <v>12</v>
      </c>
      <c r="G311" s="42">
        <v>0.89400000000000002</v>
      </c>
      <c r="H311" s="42">
        <v>2.64E-2</v>
      </c>
      <c r="I311">
        <f t="shared" si="94"/>
        <v>7.4499999999999997E-2</v>
      </c>
      <c r="J311">
        <f t="shared" si="95"/>
        <v>2.2000000000000001E-3</v>
      </c>
      <c r="K311" s="168">
        <f t="shared" si="90"/>
        <v>7.7524121800399151E-2</v>
      </c>
      <c r="L311" s="168">
        <f t="shared" si="91"/>
        <v>7.8135269154055664E-2</v>
      </c>
      <c r="M311" s="169">
        <v>1.0405922389315323</v>
      </c>
      <c r="N311" s="169">
        <v>1.0487955591148412</v>
      </c>
      <c r="O311" s="177">
        <f t="shared" si="92"/>
        <v>2.2903386519428953E-3</v>
      </c>
      <c r="P311" s="177">
        <f t="shared" si="93"/>
        <v>2.3090186388473426E-3</v>
      </c>
      <c r="Q311" s="169">
        <f>VLOOKUP(LEFT(A311,8),'Point GF'!$C$2:$R$277,15,FALSE)</f>
        <v>1.0410630236104068</v>
      </c>
      <c r="R311" s="169">
        <f>VLOOKUP(LEFT(A311,8),'Point GF'!$C$2:$R$277,16,FALSE)</f>
        <v>1.0495539267487921</v>
      </c>
    </row>
    <row r="312" spans="1:18" hidden="1" outlineLevel="2" x14ac:dyDescent="0.3">
      <c r="A312" s="41" t="s">
        <v>692</v>
      </c>
      <c r="B312" s="41" t="s">
        <v>693</v>
      </c>
      <c r="C312" s="41" t="s">
        <v>401</v>
      </c>
      <c r="D312" s="41" t="s">
        <v>716</v>
      </c>
      <c r="E312" s="41" t="s">
        <v>2088</v>
      </c>
      <c r="F312" s="42">
        <v>12</v>
      </c>
      <c r="G312" s="42">
        <v>0.10632</v>
      </c>
      <c r="H312" s="42">
        <v>3.1199999999999999E-3</v>
      </c>
      <c r="I312">
        <f t="shared" si="94"/>
        <v>8.8599999999999998E-3</v>
      </c>
      <c r="J312">
        <f t="shared" si="95"/>
        <v>2.5999999999999998E-4</v>
      </c>
      <c r="K312" s="168">
        <f t="shared" si="90"/>
        <v>9.2196472369333766E-3</v>
      </c>
      <c r="L312" s="168">
        <f t="shared" si="91"/>
        <v>9.2923286537574933E-3</v>
      </c>
      <c r="M312" s="169">
        <v>1.0405922389315323</v>
      </c>
      <c r="N312" s="169">
        <v>1.0487955591148412</v>
      </c>
      <c r="O312" s="177">
        <f t="shared" si="92"/>
        <v>2.7067638613870572E-4</v>
      </c>
      <c r="P312" s="177">
        <f t="shared" si="93"/>
        <v>2.7288402095468594E-4</v>
      </c>
      <c r="Q312" s="169">
        <f>VLOOKUP(LEFT(A312,8),'Point GF'!$C$2:$R$277,15,FALSE)</f>
        <v>1.0410630236104068</v>
      </c>
      <c r="R312" s="169">
        <f>VLOOKUP(LEFT(A312,8),'Point GF'!$C$2:$R$277,16,FALSE)</f>
        <v>1.0495539267487921</v>
      </c>
    </row>
    <row r="313" spans="1:18" hidden="1" outlineLevel="2" x14ac:dyDescent="0.3">
      <c r="A313" s="41" t="s">
        <v>692</v>
      </c>
      <c r="B313" s="41" t="s">
        <v>693</v>
      </c>
      <c r="C313" s="41" t="s">
        <v>401</v>
      </c>
      <c r="D313" s="41" t="s">
        <v>717</v>
      </c>
      <c r="E313" s="41" t="s">
        <v>2048</v>
      </c>
      <c r="F313" s="42">
        <v>12</v>
      </c>
      <c r="G313" s="42">
        <v>2.58E-2</v>
      </c>
      <c r="H313" s="42">
        <v>7.2000000000000005E-4</v>
      </c>
      <c r="I313">
        <f t="shared" si="94"/>
        <v>2.15E-3</v>
      </c>
      <c r="J313">
        <f t="shared" si="95"/>
        <v>6.0000000000000002E-5</v>
      </c>
      <c r="K313" s="168">
        <f t="shared" si="90"/>
        <v>2.2372733137027943E-3</v>
      </c>
      <c r="L313" s="168">
        <f t="shared" si="91"/>
        <v>2.2549104520969087E-3</v>
      </c>
      <c r="M313" s="169">
        <v>1.0405922389315323</v>
      </c>
      <c r="N313" s="169">
        <v>1.0487955591148412</v>
      </c>
      <c r="O313" s="177">
        <f t="shared" si="92"/>
        <v>6.2463781416624415E-5</v>
      </c>
      <c r="P313" s="177">
        <f t="shared" si="93"/>
        <v>6.297323560492753E-5</v>
      </c>
      <c r="Q313" s="169">
        <f>VLOOKUP(LEFT(A313,8),'Point GF'!$C$2:$R$277,15,FALSE)</f>
        <v>1.0410630236104068</v>
      </c>
      <c r="R313" s="169">
        <f>VLOOKUP(LEFT(A313,8),'Point GF'!$C$2:$R$277,16,FALSE)</f>
        <v>1.0495539267487921</v>
      </c>
    </row>
    <row r="314" spans="1:18" hidden="1" outlineLevel="2" x14ac:dyDescent="0.3">
      <c r="A314" s="41" t="s">
        <v>692</v>
      </c>
      <c r="B314" s="41" t="s">
        <v>693</v>
      </c>
      <c r="C314" s="41" t="s">
        <v>401</v>
      </c>
      <c r="D314" s="41" t="s">
        <v>718</v>
      </c>
      <c r="E314" s="41" t="s">
        <v>2048</v>
      </c>
      <c r="F314" s="42">
        <v>12</v>
      </c>
      <c r="G314" s="42">
        <v>1.4579999999999999E-2</v>
      </c>
      <c r="H314" s="42">
        <v>4.2000000000000002E-4</v>
      </c>
      <c r="I314">
        <f t="shared" si="94"/>
        <v>1.2149999999999999E-3</v>
      </c>
      <c r="J314">
        <f t="shared" si="95"/>
        <v>3.5000000000000004E-5</v>
      </c>
      <c r="K314" s="168">
        <f t="shared" si="90"/>
        <v>1.2643195703018117E-3</v>
      </c>
      <c r="L314" s="168">
        <f t="shared" si="91"/>
        <v>1.2742866043245319E-3</v>
      </c>
      <c r="M314" s="169">
        <v>1.0405922389315323</v>
      </c>
      <c r="N314" s="169">
        <v>1.0487955591148412</v>
      </c>
      <c r="O314" s="177">
        <f t="shared" si="92"/>
        <v>3.6437205826364243E-5</v>
      </c>
      <c r="P314" s="177">
        <f t="shared" si="93"/>
        <v>3.6734387436207727E-5</v>
      </c>
      <c r="Q314" s="169">
        <f>VLOOKUP(LEFT(A314,8),'Point GF'!$C$2:$R$277,15,FALSE)</f>
        <v>1.0410630236104068</v>
      </c>
      <c r="R314" s="169">
        <f>VLOOKUP(LEFT(A314,8),'Point GF'!$C$2:$R$277,16,FALSE)</f>
        <v>1.0495539267487921</v>
      </c>
    </row>
    <row r="315" spans="1:18" hidden="1" outlineLevel="2" x14ac:dyDescent="0.3">
      <c r="A315" s="41" t="s">
        <v>692</v>
      </c>
      <c r="B315" s="41" t="s">
        <v>693</v>
      </c>
      <c r="C315" s="41" t="s">
        <v>401</v>
      </c>
      <c r="D315" s="41" t="s">
        <v>719</v>
      </c>
      <c r="E315" s="41" t="s">
        <v>2048</v>
      </c>
      <c r="F315" s="42">
        <v>12</v>
      </c>
      <c r="G315" s="42">
        <v>9.8820000000000005E-2</v>
      </c>
      <c r="H315" s="42">
        <v>2.8800000000000002E-3</v>
      </c>
      <c r="I315">
        <f t="shared" si="94"/>
        <v>8.235000000000001E-3</v>
      </c>
      <c r="J315">
        <f t="shared" si="95"/>
        <v>2.4000000000000001E-4</v>
      </c>
      <c r="K315" s="168">
        <f t="shared" si="90"/>
        <v>8.5692770876011695E-3</v>
      </c>
      <c r="L315" s="168">
        <f t="shared" si="91"/>
        <v>8.6368314293107182E-3</v>
      </c>
      <c r="M315" s="169">
        <v>1.0405922389315323</v>
      </c>
      <c r="N315" s="169">
        <v>1.0487955591148412</v>
      </c>
      <c r="O315" s="177">
        <f t="shared" si="92"/>
        <v>2.4985512566649766E-4</v>
      </c>
      <c r="P315" s="177">
        <f t="shared" si="93"/>
        <v>2.5189294241971012E-4</v>
      </c>
      <c r="Q315" s="169">
        <f>VLOOKUP(LEFT(A315,8),'Point GF'!$C$2:$R$277,15,FALSE)</f>
        <v>1.0410630236104068</v>
      </c>
      <c r="R315" s="169">
        <f>VLOOKUP(LEFT(A315,8),'Point GF'!$C$2:$R$277,16,FALSE)</f>
        <v>1.0495539267487921</v>
      </c>
    </row>
    <row r="316" spans="1:18" hidden="1" outlineLevel="2" x14ac:dyDescent="0.3">
      <c r="A316" s="41" t="s">
        <v>692</v>
      </c>
      <c r="B316" s="41" t="s">
        <v>693</v>
      </c>
      <c r="C316" s="41" t="s">
        <v>401</v>
      </c>
      <c r="D316" s="41" t="s">
        <v>720</v>
      </c>
      <c r="E316" s="41" t="s">
        <v>2048</v>
      </c>
      <c r="F316" s="42">
        <v>12</v>
      </c>
      <c r="G316" s="42">
        <v>2.2620000000000001E-2</v>
      </c>
      <c r="H316" s="42">
        <v>7.2000000000000005E-4</v>
      </c>
      <c r="I316">
        <f t="shared" si="94"/>
        <v>1.8850000000000002E-3</v>
      </c>
      <c r="J316">
        <f t="shared" si="95"/>
        <v>6.0000000000000002E-5</v>
      </c>
      <c r="K316" s="168">
        <f t="shared" si="90"/>
        <v>1.9615163703859385E-3</v>
      </c>
      <c r="L316" s="168">
        <f t="shared" si="91"/>
        <v>1.9769796289314757E-3</v>
      </c>
      <c r="M316" s="169">
        <v>1.0405922389315323</v>
      </c>
      <c r="N316" s="169">
        <v>1.0487955591148412</v>
      </c>
      <c r="O316" s="177">
        <f t="shared" si="92"/>
        <v>6.2463781416624415E-5</v>
      </c>
      <c r="P316" s="177">
        <f t="shared" si="93"/>
        <v>6.297323560492753E-5</v>
      </c>
      <c r="Q316" s="169">
        <f>VLOOKUP(LEFT(A316,8),'Point GF'!$C$2:$R$277,15,FALSE)</f>
        <v>1.0410630236104068</v>
      </c>
      <c r="R316" s="169">
        <f>VLOOKUP(LEFT(A316,8),'Point GF'!$C$2:$R$277,16,FALSE)</f>
        <v>1.0495539267487921</v>
      </c>
    </row>
    <row r="317" spans="1:18" hidden="1" outlineLevel="2" x14ac:dyDescent="0.3">
      <c r="A317" s="41" t="s">
        <v>692</v>
      </c>
      <c r="B317" s="41" t="s">
        <v>693</v>
      </c>
      <c r="C317" s="41" t="s">
        <v>401</v>
      </c>
      <c r="D317" s="41" t="s">
        <v>721</v>
      </c>
      <c r="E317" s="41" t="s">
        <v>2047</v>
      </c>
      <c r="F317" s="42">
        <v>12</v>
      </c>
      <c r="G317" s="43"/>
      <c r="H317" s="42">
        <v>3.1199999999999999E-3</v>
      </c>
      <c r="I317">
        <f t="shared" si="94"/>
        <v>0</v>
      </c>
      <c r="J317">
        <f t="shared" si="95"/>
        <v>2.5999999999999998E-4</v>
      </c>
      <c r="K317" s="168">
        <f t="shared" si="90"/>
        <v>0</v>
      </c>
      <c r="L317" s="168">
        <f t="shared" si="91"/>
        <v>0</v>
      </c>
      <c r="M317" s="169">
        <v>1.0405922389315323</v>
      </c>
      <c r="N317" s="169">
        <v>1.0487955591148412</v>
      </c>
      <c r="O317" s="177">
        <f t="shared" si="92"/>
        <v>2.7067638613870572E-4</v>
      </c>
      <c r="P317" s="177">
        <f t="shared" si="93"/>
        <v>2.7288402095468594E-4</v>
      </c>
      <c r="Q317" s="169">
        <f>VLOOKUP(LEFT(A317,8),'Point GF'!$C$2:$R$277,15,FALSE)</f>
        <v>1.0410630236104068</v>
      </c>
      <c r="R317" s="169">
        <f>VLOOKUP(LEFT(A317,8),'Point GF'!$C$2:$R$277,16,FALSE)</f>
        <v>1.0495539267487921</v>
      </c>
    </row>
    <row r="318" spans="1:18" hidden="1" outlineLevel="2" x14ac:dyDescent="0.3">
      <c r="A318" s="41" t="s">
        <v>692</v>
      </c>
      <c r="B318" s="41" t="s">
        <v>693</v>
      </c>
      <c r="C318" s="41" t="s">
        <v>401</v>
      </c>
      <c r="D318" s="41" t="s">
        <v>722</v>
      </c>
      <c r="E318" s="41" t="s">
        <v>2047</v>
      </c>
      <c r="F318" s="42">
        <v>12</v>
      </c>
      <c r="G318" s="42">
        <v>8.0280000000000004E-2</v>
      </c>
      <c r="H318" s="42">
        <v>3.1199999999999999E-3</v>
      </c>
      <c r="I318">
        <f t="shared" si="94"/>
        <v>6.6900000000000006E-3</v>
      </c>
      <c r="J318">
        <f t="shared" si="95"/>
        <v>2.5999999999999998E-4</v>
      </c>
      <c r="K318" s="168">
        <f t="shared" si="90"/>
        <v>6.9615620784519517E-3</v>
      </c>
      <c r="L318" s="168">
        <f t="shared" si="91"/>
        <v>7.0164422904782885E-3</v>
      </c>
      <c r="M318" s="169">
        <v>1.0405922389315323</v>
      </c>
      <c r="N318" s="169">
        <v>1.0487955591148412</v>
      </c>
      <c r="O318" s="177">
        <f t="shared" si="92"/>
        <v>2.7067638613870572E-4</v>
      </c>
      <c r="P318" s="177">
        <f t="shared" si="93"/>
        <v>2.7288402095468594E-4</v>
      </c>
      <c r="Q318" s="169">
        <f>VLOOKUP(LEFT(A318,8),'Point GF'!$C$2:$R$277,15,FALSE)</f>
        <v>1.0410630236104068</v>
      </c>
      <c r="R318" s="169">
        <f>VLOOKUP(LEFT(A318,8),'Point GF'!$C$2:$R$277,16,FALSE)</f>
        <v>1.0495539267487921</v>
      </c>
    </row>
    <row r="319" spans="1:18" hidden="1" outlineLevel="2" x14ac:dyDescent="0.3">
      <c r="A319" s="41" t="s">
        <v>692</v>
      </c>
      <c r="B319" s="41" t="s">
        <v>693</v>
      </c>
      <c r="C319" s="41" t="s">
        <v>401</v>
      </c>
      <c r="D319" s="41" t="s">
        <v>723</v>
      </c>
      <c r="E319" s="41" t="s">
        <v>2047</v>
      </c>
      <c r="F319" s="42">
        <v>12</v>
      </c>
      <c r="G319" s="42">
        <v>7.4399999999999994E-2</v>
      </c>
      <c r="H319" s="42">
        <v>2.2200000000000002E-3</v>
      </c>
      <c r="I319">
        <f t="shared" si="94"/>
        <v>6.1999999999999998E-3</v>
      </c>
      <c r="J319">
        <f t="shared" si="95"/>
        <v>1.8500000000000002E-4</v>
      </c>
      <c r="K319" s="168">
        <f t="shared" si="90"/>
        <v>6.4516718813755003E-3</v>
      </c>
      <c r="L319" s="168">
        <f t="shared" si="91"/>
        <v>6.5025324665120158E-3</v>
      </c>
      <c r="M319" s="169">
        <v>1.0405922389315323</v>
      </c>
      <c r="N319" s="169">
        <v>1.0487955591148412</v>
      </c>
      <c r="O319" s="177">
        <f t="shared" si="92"/>
        <v>1.9259665936792529E-4</v>
      </c>
      <c r="P319" s="177">
        <f t="shared" si="93"/>
        <v>1.9416747644852657E-4</v>
      </c>
      <c r="Q319" s="169">
        <f>VLOOKUP(LEFT(A319,8),'Point GF'!$C$2:$R$277,15,FALSE)</f>
        <v>1.0410630236104068</v>
      </c>
      <c r="R319" s="169">
        <f>VLOOKUP(LEFT(A319,8),'Point GF'!$C$2:$R$277,16,FALSE)</f>
        <v>1.0495539267487921</v>
      </c>
    </row>
    <row r="320" spans="1:18" hidden="1" outlineLevel="2" x14ac:dyDescent="0.3">
      <c r="A320" s="41" t="s">
        <v>692</v>
      </c>
      <c r="B320" s="41" t="s">
        <v>693</v>
      </c>
      <c r="C320" s="41" t="s">
        <v>401</v>
      </c>
      <c r="D320" s="41" t="s">
        <v>724</v>
      </c>
      <c r="E320" s="41" t="s">
        <v>2047</v>
      </c>
      <c r="F320" s="42">
        <v>12</v>
      </c>
      <c r="G320" s="42">
        <v>0.14112</v>
      </c>
      <c r="H320" s="42">
        <v>4.0800000000000003E-3</v>
      </c>
      <c r="I320">
        <f t="shared" si="94"/>
        <v>1.176E-2</v>
      </c>
      <c r="J320">
        <f t="shared" si="95"/>
        <v>3.4000000000000002E-4</v>
      </c>
      <c r="K320" s="168">
        <f t="shared" si="90"/>
        <v>1.223736472983482E-2</v>
      </c>
      <c r="L320" s="168">
        <f t="shared" si="91"/>
        <v>1.2333835775190533E-2</v>
      </c>
      <c r="M320" s="169">
        <v>1.0405922389315323</v>
      </c>
      <c r="N320" s="169">
        <v>1.0487955591148412</v>
      </c>
      <c r="O320" s="177">
        <f t="shared" si="92"/>
        <v>3.5396142802753835E-4</v>
      </c>
      <c r="P320" s="177">
        <f t="shared" si="93"/>
        <v>3.5684833509458933E-4</v>
      </c>
      <c r="Q320" s="169">
        <f>VLOOKUP(LEFT(A320,8),'Point GF'!$C$2:$R$277,15,FALSE)</f>
        <v>1.0410630236104068</v>
      </c>
      <c r="R320" s="169">
        <f>VLOOKUP(LEFT(A320,8),'Point GF'!$C$2:$R$277,16,FALSE)</f>
        <v>1.0495539267487921</v>
      </c>
    </row>
    <row r="321" spans="1:18" hidden="1" outlineLevel="2" x14ac:dyDescent="0.3">
      <c r="A321" s="41" t="s">
        <v>692</v>
      </c>
      <c r="B321" s="41" t="s">
        <v>693</v>
      </c>
      <c r="C321" s="41" t="s">
        <v>401</v>
      </c>
      <c r="D321" s="41" t="s">
        <v>725</v>
      </c>
      <c r="E321" s="41" t="s">
        <v>2047</v>
      </c>
      <c r="F321" s="42">
        <v>12</v>
      </c>
      <c r="G321" s="42">
        <v>0.14580000000000001</v>
      </c>
      <c r="H321" s="42">
        <v>4.1999999999999997E-3</v>
      </c>
      <c r="I321">
        <f t="shared" si="94"/>
        <v>1.2150000000000001E-2</v>
      </c>
      <c r="J321">
        <f t="shared" si="95"/>
        <v>3.5E-4</v>
      </c>
      <c r="K321" s="168">
        <f t="shared" si="90"/>
        <v>1.2643195703018119E-2</v>
      </c>
      <c r="L321" s="168">
        <f t="shared" si="91"/>
        <v>1.2742866043245323E-2</v>
      </c>
      <c r="M321" s="169">
        <v>1.0405922389315323</v>
      </c>
      <c r="N321" s="169">
        <v>1.0487955591148412</v>
      </c>
      <c r="O321" s="177">
        <f t="shared" si="92"/>
        <v>3.6437205826364241E-4</v>
      </c>
      <c r="P321" s="177">
        <f t="shared" si="93"/>
        <v>3.6734387436207722E-4</v>
      </c>
      <c r="Q321" s="169">
        <f>VLOOKUP(LEFT(A321,8),'Point GF'!$C$2:$R$277,15,FALSE)</f>
        <v>1.0410630236104068</v>
      </c>
      <c r="R321" s="169">
        <f>VLOOKUP(LEFT(A321,8),'Point GF'!$C$2:$R$277,16,FALSE)</f>
        <v>1.0495539267487921</v>
      </c>
    </row>
    <row r="322" spans="1:18" hidden="1" outlineLevel="2" x14ac:dyDescent="0.3">
      <c r="A322" s="41" t="s">
        <v>692</v>
      </c>
      <c r="B322" s="41" t="s">
        <v>693</v>
      </c>
      <c r="C322" s="41" t="s">
        <v>401</v>
      </c>
      <c r="D322" s="41" t="s">
        <v>726</v>
      </c>
      <c r="E322" s="41" t="s">
        <v>2047</v>
      </c>
      <c r="F322" s="42">
        <v>12</v>
      </c>
      <c r="G322" s="42">
        <v>0.32201999999999997</v>
      </c>
      <c r="H322" s="42">
        <v>9.2999999999999992E-3</v>
      </c>
      <c r="I322">
        <f t="shared" si="94"/>
        <v>2.6834999999999998E-2</v>
      </c>
      <c r="J322">
        <f t="shared" si="95"/>
        <v>7.7499999999999997E-4</v>
      </c>
      <c r="K322" s="168">
        <f t="shared" si="90"/>
        <v>2.7924292731727668E-2</v>
      </c>
      <c r="L322" s="168">
        <f t="shared" si="91"/>
        <v>2.8144428828846761E-2</v>
      </c>
      <c r="M322" s="169">
        <v>1.0405922389315323</v>
      </c>
      <c r="N322" s="169">
        <v>1.0487955591148412</v>
      </c>
      <c r="O322" s="177">
        <f t="shared" si="92"/>
        <v>8.068238432980653E-4</v>
      </c>
      <c r="P322" s="177">
        <f t="shared" si="93"/>
        <v>8.1340429323031383E-4</v>
      </c>
      <c r="Q322" s="169">
        <f>VLOOKUP(LEFT(A322,8),'Point GF'!$C$2:$R$277,15,FALSE)</f>
        <v>1.0410630236104068</v>
      </c>
      <c r="R322" s="169">
        <f>VLOOKUP(LEFT(A322,8),'Point GF'!$C$2:$R$277,16,FALSE)</f>
        <v>1.0495539267487921</v>
      </c>
    </row>
    <row r="323" spans="1:18" hidden="1" outlineLevel="2" x14ac:dyDescent="0.3">
      <c r="A323" s="41" t="s">
        <v>692</v>
      </c>
      <c r="B323" s="41" t="s">
        <v>693</v>
      </c>
      <c r="C323" s="41" t="s">
        <v>401</v>
      </c>
      <c r="D323" s="41" t="s">
        <v>727</v>
      </c>
      <c r="E323" s="41" t="s">
        <v>2047</v>
      </c>
      <c r="F323" s="42">
        <v>12</v>
      </c>
      <c r="G323" s="42">
        <v>0.29771999999999998</v>
      </c>
      <c r="H323" s="42">
        <v>8.5800000000000008E-3</v>
      </c>
      <c r="I323">
        <f t="shared" si="94"/>
        <v>2.4809999999999999E-2</v>
      </c>
      <c r="J323">
        <f t="shared" si="95"/>
        <v>7.1500000000000003E-4</v>
      </c>
      <c r="K323" s="168">
        <f t="shared" si="90"/>
        <v>2.5817093447891314E-2</v>
      </c>
      <c r="L323" s="168">
        <f t="shared" si="91"/>
        <v>2.6020617821639211E-2</v>
      </c>
      <c r="M323" s="169">
        <v>1.0405922389315323</v>
      </c>
      <c r="N323" s="169">
        <v>1.0487955591148412</v>
      </c>
      <c r="O323" s="177">
        <f t="shared" si="92"/>
        <v>7.4436006188144095E-4</v>
      </c>
      <c r="P323" s="177">
        <f t="shared" si="93"/>
        <v>7.5043105762538642E-4</v>
      </c>
      <c r="Q323" s="169">
        <f>VLOOKUP(LEFT(A323,8),'Point GF'!$C$2:$R$277,15,FALSE)</f>
        <v>1.0410630236104068</v>
      </c>
      <c r="R323" s="169">
        <f>VLOOKUP(LEFT(A323,8),'Point GF'!$C$2:$R$277,16,FALSE)</f>
        <v>1.0495539267487921</v>
      </c>
    </row>
    <row r="324" spans="1:18" hidden="1" outlineLevel="2" x14ac:dyDescent="0.3">
      <c r="A324" s="41" t="s">
        <v>692</v>
      </c>
      <c r="B324" s="41" t="s">
        <v>693</v>
      </c>
      <c r="C324" s="41" t="s">
        <v>401</v>
      </c>
      <c r="D324" s="41" t="s">
        <v>728</v>
      </c>
      <c r="E324" s="41" t="s">
        <v>2047</v>
      </c>
      <c r="F324" s="42">
        <v>12</v>
      </c>
      <c r="G324" s="42">
        <v>4.1999999999999997E-3</v>
      </c>
      <c r="H324" s="42">
        <v>5.4000000000000003E-3</v>
      </c>
      <c r="I324">
        <f t="shared" si="94"/>
        <v>3.5E-4</v>
      </c>
      <c r="J324">
        <f t="shared" si="95"/>
        <v>4.5000000000000004E-4</v>
      </c>
      <c r="K324" s="168">
        <f t="shared" si="90"/>
        <v>3.642072836260363E-4</v>
      </c>
      <c r="L324" s="168">
        <f t="shared" si="91"/>
        <v>3.6707844569019445E-4</v>
      </c>
      <c r="M324" s="169">
        <v>1.0405922389315323</v>
      </c>
      <c r="N324" s="169">
        <v>1.0487955591148412</v>
      </c>
      <c r="O324" s="177">
        <f t="shared" si="92"/>
        <v>4.6847836062468309E-4</v>
      </c>
      <c r="P324" s="177">
        <f t="shared" si="93"/>
        <v>4.7229926703695648E-4</v>
      </c>
      <c r="Q324" s="169">
        <f>VLOOKUP(LEFT(A324,8),'Point GF'!$C$2:$R$277,15,FALSE)</f>
        <v>1.0410630236104068</v>
      </c>
      <c r="R324" s="169">
        <f>VLOOKUP(LEFT(A324,8),'Point GF'!$C$2:$R$277,16,FALSE)</f>
        <v>1.0495539267487921</v>
      </c>
    </row>
    <row r="325" spans="1:18" outlineLevel="1" collapsed="1" x14ac:dyDescent="0.3">
      <c r="A325" s="44" t="s">
        <v>1201</v>
      </c>
      <c r="B325" s="41" t="str">
        <f>B324</f>
        <v>National Institutes of Health</v>
      </c>
      <c r="C325" s="41"/>
      <c r="D325" s="41"/>
      <c r="E325" s="41"/>
      <c r="F325" s="42"/>
      <c r="G325" s="42">
        <f t="shared" ref="G325:L325" si="96">SUBTOTAL(9,G284:G324)</f>
        <v>81.424829999999972</v>
      </c>
      <c r="H325" s="168">
        <f t="shared" si="96"/>
        <v>2.9801600000000001</v>
      </c>
      <c r="I325">
        <f t="shared" si="96"/>
        <v>0.82047999999999977</v>
      </c>
      <c r="J325">
        <f t="shared" si="96"/>
        <v>2.5750000000000006E-2</v>
      </c>
      <c r="K325" s="168">
        <f t="shared" si="96"/>
        <v>0.85378512019854358</v>
      </c>
      <c r="L325" s="168">
        <f t="shared" si="96"/>
        <v>0.86051578034254483</v>
      </c>
      <c r="M325" s="169">
        <v>1.0405922389315323</v>
      </c>
      <c r="N325" s="169">
        <v>1.0487955591148412</v>
      </c>
      <c r="O325" s="177">
        <f>SUBTOTAL(9,O284:O324)</f>
        <v>2.6807372857967967E-2</v>
      </c>
      <c r="P325" s="177">
        <f>SUBTOTAL(9,P284:P324)</f>
        <v>2.7026013613781409E-2</v>
      </c>
      <c r="Q325" s="169">
        <f>VLOOKUP(LEFT(A325,8),'Point GF'!$C$2:$R$277,15,FALSE)</f>
        <v>1.0410630236104068</v>
      </c>
      <c r="R325" s="169">
        <f>VLOOKUP(LEFT(A325,8),'Point GF'!$C$2:$R$277,16,FALSE)</f>
        <v>1.0495539267487921</v>
      </c>
    </row>
    <row r="326" spans="1:18" hidden="1" outlineLevel="2" x14ac:dyDescent="0.3">
      <c r="A326" s="41" t="s">
        <v>729</v>
      </c>
      <c r="B326" s="41" t="s">
        <v>730</v>
      </c>
      <c r="C326" s="41" t="s">
        <v>401</v>
      </c>
      <c r="D326" s="41" t="s">
        <v>731</v>
      </c>
      <c r="E326" s="41" t="s">
        <v>2089</v>
      </c>
      <c r="F326" s="42">
        <v>45</v>
      </c>
      <c r="G326" s="42">
        <v>0.47542499999999999</v>
      </c>
      <c r="H326" s="43"/>
      <c r="I326">
        <f t="shared" si="94"/>
        <v>1.0565E-2</v>
      </c>
      <c r="J326">
        <f t="shared" si="95"/>
        <v>0</v>
      </c>
      <c r="K326" s="168">
        <f t="shared" ref="K326:K338" si="97">I326*M326</f>
        <v>1.0988852885939707E-2</v>
      </c>
      <c r="L326" s="168">
        <f t="shared" ref="L326:L338" si="98">I326*N326</f>
        <v>1.0834792309212473E-2</v>
      </c>
      <c r="M326" s="169">
        <v>1.0401185883520783</v>
      </c>
      <c r="N326" s="169">
        <v>1.0255364230205843</v>
      </c>
      <c r="O326" s="177">
        <f t="shared" ref="O326:O338" si="99">J326*Q326</f>
        <v>0</v>
      </c>
      <c r="P326" s="177">
        <f t="shared" ref="P326:P338" si="100">J326*R326</f>
        <v>0</v>
      </c>
      <c r="Q326" s="169">
        <f>VLOOKUP(LEFT(A326,8),'Point GF'!$C$2:$R$277,15,FALSE)</f>
        <v>1</v>
      </c>
      <c r="R326" s="169">
        <f>VLOOKUP(LEFT(A326,8),'Point GF'!$C$2:$R$277,16,FALSE)</f>
        <v>1</v>
      </c>
    </row>
    <row r="327" spans="1:18" hidden="1" outlineLevel="2" x14ac:dyDescent="0.3">
      <c r="A327" s="41" t="s">
        <v>729</v>
      </c>
      <c r="B327" s="41" t="s">
        <v>730</v>
      </c>
      <c r="C327" s="41" t="s">
        <v>401</v>
      </c>
      <c r="D327" s="41" t="s">
        <v>731</v>
      </c>
      <c r="E327" s="41" t="s">
        <v>2058</v>
      </c>
      <c r="F327" s="42">
        <v>2</v>
      </c>
      <c r="G327" s="42">
        <v>1.4046999999999999E-4</v>
      </c>
      <c r="H327" s="43"/>
      <c r="I327">
        <f t="shared" si="94"/>
        <v>7.0234999999999994E-5</v>
      </c>
      <c r="J327">
        <f t="shared" si="95"/>
        <v>0</v>
      </c>
      <c r="K327" s="168">
        <f t="shared" si="97"/>
        <v>7.3052729052908218E-5</v>
      </c>
      <c r="L327" s="168">
        <f t="shared" si="98"/>
        <v>7.2028550670850738E-5</v>
      </c>
      <c r="M327" s="169">
        <v>1.0401185883520783</v>
      </c>
      <c r="N327" s="169">
        <v>1.0255364230205843</v>
      </c>
      <c r="O327" s="177">
        <f t="shared" si="99"/>
        <v>0</v>
      </c>
      <c r="P327" s="177">
        <f t="shared" si="100"/>
        <v>0</v>
      </c>
      <c r="Q327" s="169">
        <f>VLOOKUP(LEFT(A327,8),'Point GF'!$C$2:$R$277,15,FALSE)</f>
        <v>1</v>
      </c>
      <c r="R327" s="169">
        <f>VLOOKUP(LEFT(A327,8),'Point GF'!$C$2:$R$277,16,FALSE)</f>
        <v>1</v>
      </c>
    </row>
    <row r="328" spans="1:18" hidden="1" outlineLevel="2" x14ac:dyDescent="0.3">
      <c r="A328" s="41" t="s">
        <v>729</v>
      </c>
      <c r="B328" s="41" t="s">
        <v>730</v>
      </c>
      <c r="C328" s="41" t="s">
        <v>401</v>
      </c>
      <c r="D328" s="41" t="s">
        <v>732</v>
      </c>
      <c r="E328" s="41" t="s">
        <v>2089</v>
      </c>
      <c r="F328" s="42">
        <v>55</v>
      </c>
      <c r="G328" s="42">
        <v>0.73480000000000001</v>
      </c>
      <c r="H328" s="43"/>
      <c r="I328">
        <f t="shared" si="94"/>
        <v>1.336E-2</v>
      </c>
      <c r="J328">
        <f t="shared" si="95"/>
        <v>0</v>
      </c>
      <c r="K328" s="168">
        <f t="shared" si="97"/>
        <v>1.3895984340383766E-2</v>
      </c>
      <c r="L328" s="168">
        <f t="shared" si="98"/>
        <v>1.3701166611555007E-2</v>
      </c>
      <c r="M328" s="169">
        <v>1.0401185883520783</v>
      </c>
      <c r="N328" s="169">
        <v>1.0255364230205843</v>
      </c>
      <c r="O328" s="177">
        <f t="shared" si="99"/>
        <v>0</v>
      </c>
      <c r="P328" s="177">
        <f t="shared" si="100"/>
        <v>0</v>
      </c>
      <c r="Q328" s="169">
        <f>VLOOKUP(LEFT(A328,8),'Point GF'!$C$2:$R$277,15,FALSE)</f>
        <v>1</v>
      </c>
      <c r="R328" s="169">
        <f>VLOOKUP(LEFT(A328,8),'Point GF'!$C$2:$R$277,16,FALSE)</f>
        <v>1</v>
      </c>
    </row>
    <row r="329" spans="1:18" hidden="1" outlineLevel="2" x14ac:dyDescent="0.3">
      <c r="A329" s="41" t="s">
        <v>729</v>
      </c>
      <c r="B329" s="41" t="s">
        <v>730</v>
      </c>
      <c r="C329" s="41" t="s">
        <v>401</v>
      </c>
      <c r="D329" s="41" t="s">
        <v>733</v>
      </c>
      <c r="E329" s="41" t="s">
        <v>2089</v>
      </c>
      <c r="F329" s="42">
        <v>185</v>
      </c>
      <c r="G329" s="42">
        <v>2.8758249999999999</v>
      </c>
      <c r="H329" s="43"/>
      <c r="I329">
        <f t="shared" si="94"/>
        <v>1.5545E-2</v>
      </c>
      <c r="J329">
        <f t="shared" si="95"/>
        <v>0</v>
      </c>
      <c r="K329" s="168">
        <f t="shared" si="97"/>
        <v>1.6168643455933055E-2</v>
      </c>
      <c r="L329" s="168">
        <f t="shared" si="98"/>
        <v>1.5941963695854985E-2</v>
      </c>
      <c r="M329" s="169">
        <v>1.0401185883520783</v>
      </c>
      <c r="N329" s="169">
        <v>1.0255364230205843</v>
      </c>
      <c r="O329" s="177">
        <f t="shared" si="99"/>
        <v>0</v>
      </c>
      <c r="P329" s="177">
        <f t="shared" si="100"/>
        <v>0</v>
      </c>
      <c r="Q329" s="169">
        <f>VLOOKUP(LEFT(A329,8),'Point GF'!$C$2:$R$277,15,FALSE)</f>
        <v>1</v>
      </c>
      <c r="R329" s="169">
        <f>VLOOKUP(LEFT(A329,8),'Point GF'!$C$2:$R$277,16,FALSE)</f>
        <v>1</v>
      </c>
    </row>
    <row r="330" spans="1:18" hidden="1" outlineLevel="2" x14ac:dyDescent="0.3">
      <c r="A330" s="41" t="s">
        <v>729</v>
      </c>
      <c r="B330" s="41" t="s">
        <v>730</v>
      </c>
      <c r="C330" s="41" t="s">
        <v>401</v>
      </c>
      <c r="D330" s="41" t="s">
        <v>734</v>
      </c>
      <c r="E330" s="41" t="s">
        <v>2089</v>
      </c>
      <c r="F330" s="42">
        <v>108</v>
      </c>
      <c r="G330" s="42">
        <v>2.0735999999999999</v>
      </c>
      <c r="H330" s="43"/>
      <c r="I330">
        <f t="shared" si="94"/>
        <v>1.9199999999999998E-2</v>
      </c>
      <c r="J330">
        <f t="shared" si="95"/>
        <v>0</v>
      </c>
      <c r="K330" s="168">
        <f t="shared" si="97"/>
        <v>1.9970276896359902E-2</v>
      </c>
      <c r="L330" s="168">
        <f t="shared" si="98"/>
        <v>1.9690299321995217E-2</v>
      </c>
      <c r="M330" s="169">
        <v>1.0401185883520783</v>
      </c>
      <c r="N330" s="169">
        <v>1.0255364230205843</v>
      </c>
      <c r="O330" s="177">
        <f t="shared" si="99"/>
        <v>0</v>
      </c>
      <c r="P330" s="177">
        <f t="shared" si="100"/>
        <v>0</v>
      </c>
      <c r="Q330" s="169">
        <f>VLOOKUP(LEFT(A330,8),'Point GF'!$C$2:$R$277,15,FALSE)</f>
        <v>1</v>
      </c>
      <c r="R330" s="169">
        <f>VLOOKUP(LEFT(A330,8),'Point GF'!$C$2:$R$277,16,FALSE)</f>
        <v>1</v>
      </c>
    </row>
    <row r="331" spans="1:18" hidden="1" outlineLevel="2" x14ac:dyDescent="0.3">
      <c r="A331" s="41" t="s">
        <v>729</v>
      </c>
      <c r="B331" s="41" t="s">
        <v>730</v>
      </c>
      <c r="C331" s="41" t="s">
        <v>401</v>
      </c>
      <c r="D331" s="41" t="s">
        <v>735</v>
      </c>
      <c r="E331" s="41" t="s">
        <v>2054</v>
      </c>
      <c r="F331" s="42">
        <v>124</v>
      </c>
      <c r="G331" s="42">
        <v>0.13825999999999999</v>
      </c>
      <c r="H331" s="43"/>
      <c r="I331">
        <f t="shared" si="94"/>
        <v>1.1149999999999999E-3</v>
      </c>
      <c r="J331">
        <f t="shared" si="95"/>
        <v>0</v>
      </c>
      <c r="K331" s="168">
        <f t="shared" si="97"/>
        <v>1.1597322260125671E-3</v>
      </c>
      <c r="L331" s="168">
        <f t="shared" si="98"/>
        <v>1.1434731116679515E-3</v>
      </c>
      <c r="M331" s="169">
        <v>1.0401185883520783</v>
      </c>
      <c r="N331" s="169">
        <v>1.0255364230205843</v>
      </c>
      <c r="O331" s="177">
        <f t="shared" si="99"/>
        <v>0</v>
      </c>
      <c r="P331" s="177">
        <f t="shared" si="100"/>
        <v>0</v>
      </c>
      <c r="Q331" s="169">
        <f>VLOOKUP(LEFT(A331,8),'Point GF'!$C$2:$R$277,15,FALSE)</f>
        <v>1</v>
      </c>
      <c r="R331" s="169">
        <f>VLOOKUP(LEFT(A331,8),'Point GF'!$C$2:$R$277,16,FALSE)</f>
        <v>1</v>
      </c>
    </row>
    <row r="332" spans="1:18" hidden="1" outlineLevel="2" x14ac:dyDescent="0.3">
      <c r="A332" s="41" t="s">
        <v>729</v>
      </c>
      <c r="B332" s="41" t="s">
        <v>730</v>
      </c>
      <c r="C332" s="41" t="s">
        <v>401</v>
      </c>
      <c r="D332" s="41" t="s">
        <v>736</v>
      </c>
      <c r="E332" s="41" t="s">
        <v>2054</v>
      </c>
      <c r="F332" s="42">
        <v>210</v>
      </c>
      <c r="G332" s="42">
        <v>0.2016</v>
      </c>
      <c r="H332" s="43"/>
      <c r="I332">
        <f t="shared" si="94"/>
        <v>9.6000000000000002E-4</v>
      </c>
      <c r="J332">
        <f t="shared" si="95"/>
        <v>0</v>
      </c>
      <c r="K332" s="168">
        <f t="shared" si="97"/>
        <v>9.9851384481799521E-4</v>
      </c>
      <c r="L332" s="168">
        <f t="shared" si="98"/>
        <v>9.8451496609976109E-4</v>
      </c>
      <c r="M332" s="169">
        <v>1.0401185883520783</v>
      </c>
      <c r="N332" s="169">
        <v>1.0255364230205843</v>
      </c>
      <c r="O332" s="177">
        <f t="shared" si="99"/>
        <v>0</v>
      </c>
      <c r="P332" s="177">
        <f t="shared" si="100"/>
        <v>0</v>
      </c>
      <c r="Q332" s="169">
        <f>VLOOKUP(LEFT(A332,8),'Point GF'!$C$2:$R$277,15,FALSE)</f>
        <v>1</v>
      </c>
      <c r="R332" s="169">
        <f>VLOOKUP(LEFT(A332,8),'Point GF'!$C$2:$R$277,16,FALSE)</f>
        <v>1</v>
      </c>
    </row>
    <row r="333" spans="1:18" hidden="1" outlineLevel="2" x14ac:dyDescent="0.3">
      <c r="A333" s="41" t="s">
        <v>729</v>
      </c>
      <c r="B333" s="41" t="s">
        <v>730</v>
      </c>
      <c r="C333" s="41" t="s">
        <v>401</v>
      </c>
      <c r="D333" s="41" t="s">
        <v>737</v>
      </c>
      <c r="E333" s="41" t="s">
        <v>2047</v>
      </c>
      <c r="F333" s="42">
        <v>1</v>
      </c>
      <c r="G333" s="42">
        <v>0.16128000000000001</v>
      </c>
      <c r="H333" s="43"/>
      <c r="I333">
        <f t="shared" si="94"/>
        <v>0.16128000000000001</v>
      </c>
      <c r="J333">
        <f t="shared" si="95"/>
        <v>0</v>
      </c>
      <c r="K333" s="168">
        <f t="shared" si="97"/>
        <v>0.16775032592942318</v>
      </c>
      <c r="L333" s="168">
        <f t="shared" si="98"/>
        <v>0.16539851430475985</v>
      </c>
      <c r="M333" s="169">
        <v>1.0401185883520783</v>
      </c>
      <c r="N333" s="169">
        <v>1.0255364230205843</v>
      </c>
      <c r="O333" s="177">
        <f t="shared" si="99"/>
        <v>0</v>
      </c>
      <c r="P333" s="177">
        <f t="shared" si="100"/>
        <v>0</v>
      </c>
      <c r="Q333" s="169">
        <f>VLOOKUP(LEFT(A333,8),'Point GF'!$C$2:$R$277,15,FALSE)</f>
        <v>1</v>
      </c>
      <c r="R333" s="169">
        <f>VLOOKUP(LEFT(A333,8),'Point GF'!$C$2:$R$277,16,FALSE)</f>
        <v>1</v>
      </c>
    </row>
    <row r="334" spans="1:18" hidden="1" outlineLevel="2" x14ac:dyDescent="0.3">
      <c r="A334" s="41" t="s">
        <v>729</v>
      </c>
      <c r="B334" s="41" t="s">
        <v>730</v>
      </c>
      <c r="C334" s="41" t="s">
        <v>401</v>
      </c>
      <c r="D334" s="41" t="s">
        <v>738</v>
      </c>
      <c r="E334" s="41" t="s">
        <v>2047</v>
      </c>
      <c r="F334" s="42">
        <v>3</v>
      </c>
      <c r="G334" s="42">
        <v>0.48383999999999999</v>
      </c>
      <c r="H334" s="43"/>
      <c r="I334">
        <f t="shared" si="94"/>
        <v>0.16128000000000001</v>
      </c>
      <c r="J334">
        <f t="shared" si="95"/>
        <v>0</v>
      </c>
      <c r="K334" s="168">
        <f t="shared" si="97"/>
        <v>0.16775032592942318</v>
      </c>
      <c r="L334" s="168">
        <f t="shared" si="98"/>
        <v>0.16539851430475985</v>
      </c>
      <c r="M334" s="169">
        <v>1.0401185883520783</v>
      </c>
      <c r="N334" s="169">
        <v>1.0255364230205843</v>
      </c>
      <c r="O334" s="177">
        <f t="shared" si="99"/>
        <v>0</v>
      </c>
      <c r="P334" s="177">
        <f t="shared" si="100"/>
        <v>0</v>
      </c>
      <c r="Q334" s="169">
        <f>VLOOKUP(LEFT(A334,8),'Point GF'!$C$2:$R$277,15,FALSE)</f>
        <v>1</v>
      </c>
      <c r="R334" s="169">
        <f>VLOOKUP(LEFT(A334,8),'Point GF'!$C$2:$R$277,16,FALSE)</f>
        <v>1</v>
      </c>
    </row>
    <row r="335" spans="1:18" hidden="1" outlineLevel="2" x14ac:dyDescent="0.3">
      <c r="A335" s="41" t="s">
        <v>729</v>
      </c>
      <c r="B335" s="41" t="s">
        <v>730</v>
      </c>
      <c r="C335" s="41" t="s">
        <v>401</v>
      </c>
      <c r="D335" s="41" t="s">
        <v>739</v>
      </c>
      <c r="E335" s="41" t="s">
        <v>2047</v>
      </c>
      <c r="F335" s="42">
        <v>5</v>
      </c>
      <c r="G335" s="42">
        <v>0.80640000000000001</v>
      </c>
      <c r="H335" s="43"/>
      <c r="I335">
        <f t="shared" si="94"/>
        <v>0.16128000000000001</v>
      </c>
      <c r="J335">
        <f t="shared" si="95"/>
        <v>0</v>
      </c>
      <c r="K335" s="168">
        <f t="shared" si="97"/>
        <v>0.16775032592942318</v>
      </c>
      <c r="L335" s="168">
        <f t="shared" si="98"/>
        <v>0.16539851430475985</v>
      </c>
      <c r="M335" s="169">
        <v>1.0401185883520783</v>
      </c>
      <c r="N335" s="169">
        <v>1.0255364230205843</v>
      </c>
      <c r="O335" s="177">
        <f t="shared" si="99"/>
        <v>0</v>
      </c>
      <c r="P335" s="177">
        <f t="shared" si="100"/>
        <v>0</v>
      </c>
      <c r="Q335" s="169">
        <f>VLOOKUP(LEFT(A335,8),'Point GF'!$C$2:$R$277,15,FALSE)</f>
        <v>1</v>
      </c>
      <c r="R335" s="169">
        <f>VLOOKUP(LEFT(A335,8),'Point GF'!$C$2:$R$277,16,FALSE)</f>
        <v>1</v>
      </c>
    </row>
    <row r="336" spans="1:18" hidden="1" outlineLevel="2" x14ac:dyDescent="0.3">
      <c r="A336" s="41" t="s">
        <v>729</v>
      </c>
      <c r="B336" s="41" t="s">
        <v>730</v>
      </c>
      <c r="C336" s="41" t="s">
        <v>401</v>
      </c>
      <c r="D336" s="41" t="s">
        <v>740</v>
      </c>
      <c r="E336" s="41" t="s">
        <v>2047</v>
      </c>
      <c r="F336" s="42">
        <v>5</v>
      </c>
      <c r="G336" s="42">
        <v>0.80640000000000001</v>
      </c>
      <c r="H336" s="43"/>
      <c r="I336">
        <f t="shared" si="94"/>
        <v>0.16128000000000001</v>
      </c>
      <c r="J336">
        <f t="shared" si="95"/>
        <v>0</v>
      </c>
      <c r="K336" s="168">
        <f t="shared" si="97"/>
        <v>0.16775032592942318</v>
      </c>
      <c r="L336" s="168">
        <f t="shared" si="98"/>
        <v>0.16539851430475985</v>
      </c>
      <c r="M336" s="169">
        <v>1.0401185883520783</v>
      </c>
      <c r="N336" s="169">
        <v>1.0255364230205843</v>
      </c>
      <c r="O336" s="177">
        <f t="shared" si="99"/>
        <v>0</v>
      </c>
      <c r="P336" s="177">
        <f t="shared" si="100"/>
        <v>0</v>
      </c>
      <c r="Q336" s="169">
        <f>VLOOKUP(LEFT(A336,8),'Point GF'!$C$2:$R$277,15,FALSE)</f>
        <v>1</v>
      </c>
      <c r="R336" s="169">
        <f>VLOOKUP(LEFT(A336,8),'Point GF'!$C$2:$R$277,16,FALSE)</f>
        <v>1</v>
      </c>
    </row>
    <row r="337" spans="1:18" hidden="1" outlineLevel="2" x14ac:dyDescent="0.3">
      <c r="A337" s="41" t="s">
        <v>729</v>
      </c>
      <c r="B337" s="41" t="s">
        <v>730</v>
      </c>
      <c r="C337" s="41" t="s">
        <v>401</v>
      </c>
      <c r="D337" s="41" t="s">
        <v>741</v>
      </c>
      <c r="E337" s="41" t="s">
        <v>2047</v>
      </c>
      <c r="F337" s="42">
        <v>1</v>
      </c>
      <c r="G337" s="42">
        <v>0.16650000000000001</v>
      </c>
      <c r="H337" s="43"/>
      <c r="I337">
        <f t="shared" si="94"/>
        <v>0.16650000000000001</v>
      </c>
      <c r="J337">
        <f t="shared" si="95"/>
        <v>0</v>
      </c>
      <c r="K337" s="168">
        <f t="shared" si="97"/>
        <v>0.17317974496062105</v>
      </c>
      <c r="L337" s="168">
        <f t="shared" si="98"/>
        <v>0.17075181443292731</v>
      </c>
      <c r="M337" s="169">
        <v>1.0401185883520783</v>
      </c>
      <c r="N337" s="169">
        <v>1.0255364230205843</v>
      </c>
      <c r="O337" s="177">
        <f t="shared" si="99"/>
        <v>0</v>
      </c>
      <c r="P337" s="177">
        <f t="shared" si="100"/>
        <v>0</v>
      </c>
      <c r="Q337" s="169">
        <f>VLOOKUP(LEFT(A337,8),'Point GF'!$C$2:$R$277,15,FALSE)</f>
        <v>1</v>
      </c>
      <c r="R337" s="169">
        <f>VLOOKUP(LEFT(A337,8),'Point GF'!$C$2:$R$277,16,FALSE)</f>
        <v>1</v>
      </c>
    </row>
    <row r="338" spans="1:18" hidden="1" outlineLevel="2" x14ac:dyDescent="0.3">
      <c r="A338" s="41" t="s">
        <v>729</v>
      </c>
      <c r="B338" s="41" t="s">
        <v>730</v>
      </c>
      <c r="C338" s="41" t="s">
        <v>401</v>
      </c>
      <c r="D338" s="41" t="s">
        <v>742</v>
      </c>
      <c r="E338" s="41" t="s">
        <v>2048</v>
      </c>
      <c r="F338" s="42">
        <v>1</v>
      </c>
      <c r="G338" s="42">
        <v>8.2799999999999999E-2</v>
      </c>
      <c r="H338" s="43"/>
      <c r="I338">
        <f t="shared" si="94"/>
        <v>8.2799999999999999E-2</v>
      </c>
      <c r="J338">
        <f t="shared" si="95"/>
        <v>0</v>
      </c>
      <c r="K338" s="168">
        <f t="shared" si="97"/>
        <v>8.6121819115552084E-2</v>
      </c>
      <c r="L338" s="168">
        <f t="shared" si="98"/>
        <v>8.4914415826104386E-2</v>
      </c>
      <c r="M338" s="169">
        <v>1.0401185883520783</v>
      </c>
      <c r="N338" s="169">
        <v>1.0255364230205843</v>
      </c>
      <c r="O338" s="177">
        <f t="shared" si="99"/>
        <v>0</v>
      </c>
      <c r="P338" s="177">
        <f t="shared" si="100"/>
        <v>0</v>
      </c>
      <c r="Q338" s="169">
        <f>VLOOKUP(LEFT(A338,8),'Point GF'!$C$2:$R$277,15,FALSE)</f>
        <v>1</v>
      </c>
      <c r="R338" s="169">
        <f>VLOOKUP(LEFT(A338,8),'Point GF'!$C$2:$R$277,16,FALSE)</f>
        <v>1</v>
      </c>
    </row>
    <row r="339" spans="1:18" outlineLevel="1" collapsed="1" x14ac:dyDescent="0.3">
      <c r="A339" s="44" t="s">
        <v>1202</v>
      </c>
      <c r="B339" s="41" t="str">
        <f>B338</f>
        <v>NIH Animal Center</v>
      </c>
      <c r="C339" s="41"/>
      <c r="D339" s="41"/>
      <c r="E339" s="41"/>
      <c r="F339" s="42"/>
      <c r="G339" s="42">
        <f t="shared" ref="G339:L339" si="101">SUBTOTAL(9,G326:G338)</f>
        <v>9.0068704699999991</v>
      </c>
      <c r="H339" s="43">
        <f t="shared" si="101"/>
        <v>0</v>
      </c>
      <c r="I339">
        <f t="shared" si="101"/>
        <v>0.95523523499999996</v>
      </c>
      <c r="J339">
        <f t="shared" si="101"/>
        <v>0</v>
      </c>
      <c r="K339" s="168">
        <f t="shared" si="101"/>
        <v>0.99355792417236577</v>
      </c>
      <c r="L339" s="168">
        <f t="shared" si="101"/>
        <v>0.97962852604512729</v>
      </c>
      <c r="M339" s="169">
        <v>1.0401185883520783</v>
      </c>
      <c r="N339" s="169">
        <v>1.0255364230205843</v>
      </c>
      <c r="O339" s="177">
        <f>SUBTOTAL(9,O326:O338)</f>
        <v>0</v>
      </c>
      <c r="P339" s="177">
        <f>SUBTOTAL(9,P326:P338)</f>
        <v>0</v>
      </c>
      <c r="Q339" s="169">
        <f>VLOOKUP(LEFT(A339,8),'Point GF'!$C$2:$R$277,15,FALSE)</f>
        <v>1</v>
      </c>
      <c r="R339" s="169">
        <f>VLOOKUP(LEFT(A339,8),'Point GF'!$C$2:$R$277,16,FALSE)</f>
        <v>1</v>
      </c>
    </row>
    <row r="340" spans="1:18" hidden="1" outlineLevel="2" x14ac:dyDescent="0.3">
      <c r="A340" s="41" t="s">
        <v>743</v>
      </c>
      <c r="B340" s="41" t="s">
        <v>744</v>
      </c>
      <c r="C340" s="41" t="s">
        <v>401</v>
      </c>
      <c r="D340" s="41" t="s">
        <v>745</v>
      </c>
      <c r="E340" s="41" t="s">
        <v>2059</v>
      </c>
      <c r="F340" s="42">
        <v>364</v>
      </c>
      <c r="G340" s="42">
        <v>5.4600000000000003E-2</v>
      </c>
      <c r="H340" s="42">
        <v>3.64E-3</v>
      </c>
      <c r="I340">
        <f t="shared" si="94"/>
        <v>1.5000000000000001E-4</v>
      </c>
      <c r="J340">
        <f t="shared" si="95"/>
        <v>1.0000000000000001E-5</v>
      </c>
      <c r="K340" s="168">
        <f t="shared" ref="K340:K350" si="102">I340*M340</f>
        <v>1.5568618522117367E-4</v>
      </c>
      <c r="L340" s="168">
        <f t="shared" ref="L340:L350" si="103">I340*N340</f>
        <v>1.5614434953026813E-4</v>
      </c>
      <c r="M340" s="169">
        <v>1.037907901474491</v>
      </c>
      <c r="N340" s="169">
        <v>1.0409623302017874</v>
      </c>
      <c r="O340" s="177">
        <f t="shared" ref="O340:O350" si="104">J340*Q340</f>
        <v>1.0400692165087889E-5</v>
      </c>
      <c r="P340" s="177">
        <f t="shared" ref="P340:P350" si="105">J340*R340</f>
        <v>1.0459150565316982E-5</v>
      </c>
      <c r="Q340" s="169">
        <f>VLOOKUP(LEFT(A340,8),'Point GF'!$C$2:$R$277,15,FALSE)</f>
        <v>1.0400692165087888</v>
      </c>
      <c r="R340" s="169">
        <f>VLOOKUP(LEFT(A340,8),'Point GF'!$C$2:$R$277,16,FALSE)</f>
        <v>1.0459150565316981</v>
      </c>
    </row>
    <row r="341" spans="1:18" hidden="1" outlineLevel="2" x14ac:dyDescent="0.3">
      <c r="A341" s="41" t="s">
        <v>743</v>
      </c>
      <c r="B341" s="41" t="s">
        <v>744</v>
      </c>
      <c r="C341" s="41" t="s">
        <v>401</v>
      </c>
      <c r="D341" s="41" t="s">
        <v>746</v>
      </c>
      <c r="E341" s="41" t="s">
        <v>2058</v>
      </c>
      <c r="F341" s="42">
        <v>364</v>
      </c>
      <c r="G341" s="42">
        <v>2.73</v>
      </c>
      <c r="H341" s="42">
        <v>0.14560000000000001</v>
      </c>
      <c r="I341">
        <f t="shared" si="94"/>
        <v>7.4999999999999997E-3</v>
      </c>
      <c r="J341">
        <f t="shared" si="95"/>
        <v>4.0000000000000002E-4</v>
      </c>
      <c r="K341" s="168">
        <f t="shared" si="102"/>
        <v>7.7843092610586822E-3</v>
      </c>
      <c r="L341" s="168">
        <f t="shared" si="103"/>
        <v>7.8072174765134051E-3</v>
      </c>
      <c r="M341" s="169">
        <v>1.037907901474491</v>
      </c>
      <c r="N341" s="169">
        <v>1.0409623302017874</v>
      </c>
      <c r="O341" s="177">
        <f t="shared" si="104"/>
        <v>4.1602768660351555E-4</v>
      </c>
      <c r="P341" s="177">
        <f t="shared" si="105"/>
        <v>4.1836602261267929E-4</v>
      </c>
      <c r="Q341" s="169">
        <f>VLOOKUP(LEFT(A341,8),'Point GF'!$C$2:$R$277,15,FALSE)</f>
        <v>1.0400692165087888</v>
      </c>
      <c r="R341" s="169">
        <f>VLOOKUP(LEFT(A341,8),'Point GF'!$C$2:$R$277,16,FALSE)</f>
        <v>1.0459150565316981</v>
      </c>
    </row>
    <row r="342" spans="1:18" hidden="1" outlineLevel="2" x14ac:dyDescent="0.3">
      <c r="A342" s="41" t="s">
        <v>743</v>
      </c>
      <c r="B342" s="41" t="s">
        <v>744</v>
      </c>
      <c r="C342" s="41" t="s">
        <v>401</v>
      </c>
      <c r="D342" s="41" t="s">
        <v>747</v>
      </c>
      <c r="E342" s="41" t="s">
        <v>2058</v>
      </c>
      <c r="F342" s="42">
        <v>364</v>
      </c>
      <c r="G342" s="42">
        <v>2.73</v>
      </c>
      <c r="H342" s="42">
        <v>0.14560000000000001</v>
      </c>
      <c r="I342">
        <f t="shared" si="94"/>
        <v>7.4999999999999997E-3</v>
      </c>
      <c r="J342">
        <f t="shared" si="95"/>
        <v>4.0000000000000002E-4</v>
      </c>
      <c r="K342" s="168">
        <f t="shared" si="102"/>
        <v>7.7843092610586822E-3</v>
      </c>
      <c r="L342" s="168">
        <f t="shared" si="103"/>
        <v>7.8072174765134051E-3</v>
      </c>
      <c r="M342" s="169">
        <v>1.037907901474491</v>
      </c>
      <c r="N342" s="169">
        <v>1.0409623302017874</v>
      </c>
      <c r="O342" s="177">
        <f t="shared" si="104"/>
        <v>4.1602768660351555E-4</v>
      </c>
      <c r="P342" s="177">
        <f t="shared" si="105"/>
        <v>4.1836602261267929E-4</v>
      </c>
      <c r="Q342" s="169">
        <f>VLOOKUP(LEFT(A342,8),'Point GF'!$C$2:$R$277,15,FALSE)</f>
        <v>1.0400692165087888</v>
      </c>
      <c r="R342" s="169">
        <f>VLOOKUP(LEFT(A342,8),'Point GF'!$C$2:$R$277,16,FALSE)</f>
        <v>1.0459150565316981</v>
      </c>
    </row>
    <row r="343" spans="1:18" hidden="1" outlineLevel="2" x14ac:dyDescent="0.3">
      <c r="A343" s="41" t="s">
        <v>743</v>
      </c>
      <c r="B343" s="41" t="s">
        <v>744</v>
      </c>
      <c r="C343" s="41" t="s">
        <v>401</v>
      </c>
      <c r="D343" s="41" t="s">
        <v>748</v>
      </c>
      <c r="E343" s="41" t="s">
        <v>2058</v>
      </c>
      <c r="F343" s="42">
        <v>364</v>
      </c>
      <c r="G343" s="42">
        <v>2.73</v>
      </c>
      <c r="H343" s="42">
        <v>0.14560000000000001</v>
      </c>
      <c r="I343">
        <f t="shared" si="94"/>
        <v>7.4999999999999997E-3</v>
      </c>
      <c r="J343">
        <f t="shared" si="95"/>
        <v>4.0000000000000002E-4</v>
      </c>
      <c r="K343" s="168">
        <f t="shared" si="102"/>
        <v>7.7843092610586822E-3</v>
      </c>
      <c r="L343" s="168">
        <f t="shared" si="103"/>
        <v>7.8072174765134051E-3</v>
      </c>
      <c r="M343" s="169">
        <v>1.037907901474491</v>
      </c>
      <c r="N343" s="169">
        <v>1.0409623302017874</v>
      </c>
      <c r="O343" s="177">
        <f t="shared" si="104"/>
        <v>4.1602768660351555E-4</v>
      </c>
      <c r="P343" s="177">
        <f t="shared" si="105"/>
        <v>4.1836602261267929E-4</v>
      </c>
      <c r="Q343" s="169">
        <f>VLOOKUP(LEFT(A343,8),'Point GF'!$C$2:$R$277,15,FALSE)</f>
        <v>1.0400692165087888</v>
      </c>
      <c r="R343" s="169">
        <f>VLOOKUP(LEFT(A343,8),'Point GF'!$C$2:$R$277,16,FALSE)</f>
        <v>1.0459150565316981</v>
      </c>
    </row>
    <row r="344" spans="1:18" hidden="1" outlineLevel="2" x14ac:dyDescent="0.3">
      <c r="A344" s="41" t="s">
        <v>743</v>
      </c>
      <c r="B344" s="41" t="s">
        <v>744</v>
      </c>
      <c r="C344" s="41" t="s">
        <v>401</v>
      </c>
      <c r="D344" s="41" t="s">
        <v>749</v>
      </c>
      <c r="E344" s="41" t="s">
        <v>2047</v>
      </c>
      <c r="F344" s="42">
        <v>14</v>
      </c>
      <c r="G344" s="42">
        <v>0.59499999999999997</v>
      </c>
      <c r="H344" s="42">
        <v>1.61E-2</v>
      </c>
      <c r="I344">
        <f t="shared" si="94"/>
        <v>4.2499999999999996E-2</v>
      </c>
      <c r="J344">
        <f t="shared" si="95"/>
        <v>1.15E-3</v>
      </c>
      <c r="K344" s="168">
        <f t="shared" si="102"/>
        <v>4.4111085812665859E-2</v>
      </c>
      <c r="L344" s="168">
        <f t="shared" si="103"/>
        <v>4.4240899033575962E-2</v>
      </c>
      <c r="M344" s="169">
        <v>1.037907901474491</v>
      </c>
      <c r="N344" s="169">
        <v>1.0409623302017874</v>
      </c>
      <c r="O344" s="177">
        <f t="shared" si="104"/>
        <v>1.196079598985107E-3</v>
      </c>
      <c r="P344" s="177">
        <f t="shared" si="105"/>
        <v>1.2028023150114529E-3</v>
      </c>
      <c r="Q344" s="169">
        <f>VLOOKUP(LEFT(A344,8),'Point GF'!$C$2:$R$277,15,FALSE)</f>
        <v>1.0400692165087888</v>
      </c>
      <c r="R344" s="169">
        <f>VLOOKUP(LEFT(A344,8),'Point GF'!$C$2:$R$277,16,FALSE)</f>
        <v>1.0459150565316981</v>
      </c>
    </row>
    <row r="345" spans="1:18" hidden="1" outlineLevel="2" x14ac:dyDescent="0.3">
      <c r="A345" s="41" t="s">
        <v>743</v>
      </c>
      <c r="B345" s="41" t="s">
        <v>744</v>
      </c>
      <c r="C345" s="41" t="s">
        <v>401</v>
      </c>
      <c r="D345" s="41" t="s">
        <v>750</v>
      </c>
      <c r="E345" s="41" t="s">
        <v>2047</v>
      </c>
      <c r="F345" s="42">
        <v>14</v>
      </c>
      <c r="G345" s="42">
        <v>0.59499999999999997</v>
      </c>
      <c r="H345" s="42">
        <v>1.61E-2</v>
      </c>
      <c r="I345">
        <f t="shared" si="94"/>
        <v>4.2499999999999996E-2</v>
      </c>
      <c r="J345">
        <f t="shared" si="95"/>
        <v>1.15E-3</v>
      </c>
      <c r="K345" s="168">
        <f t="shared" si="102"/>
        <v>4.4111085812665859E-2</v>
      </c>
      <c r="L345" s="168">
        <f t="shared" si="103"/>
        <v>4.4240899033575962E-2</v>
      </c>
      <c r="M345" s="169">
        <v>1.037907901474491</v>
      </c>
      <c r="N345" s="169">
        <v>1.0409623302017874</v>
      </c>
      <c r="O345" s="177">
        <f t="shared" si="104"/>
        <v>1.196079598985107E-3</v>
      </c>
      <c r="P345" s="177">
        <f t="shared" si="105"/>
        <v>1.2028023150114529E-3</v>
      </c>
      <c r="Q345" s="169">
        <f>VLOOKUP(LEFT(A345,8),'Point GF'!$C$2:$R$277,15,FALSE)</f>
        <v>1.0400692165087888</v>
      </c>
      <c r="R345" s="169">
        <f>VLOOKUP(LEFT(A345,8),'Point GF'!$C$2:$R$277,16,FALSE)</f>
        <v>1.0459150565316981</v>
      </c>
    </row>
    <row r="346" spans="1:18" hidden="1" outlineLevel="2" x14ac:dyDescent="0.3">
      <c r="A346" s="41" t="s">
        <v>743</v>
      </c>
      <c r="B346" s="41" t="s">
        <v>744</v>
      </c>
      <c r="C346" s="41" t="s">
        <v>401</v>
      </c>
      <c r="D346" s="41" t="s">
        <v>751</v>
      </c>
      <c r="E346" s="41" t="s">
        <v>2047</v>
      </c>
      <c r="F346" s="42">
        <v>14</v>
      </c>
      <c r="G346" s="42">
        <v>0.59499999999999997</v>
      </c>
      <c r="H346" s="42">
        <v>1.61E-2</v>
      </c>
      <c r="I346">
        <f t="shared" si="94"/>
        <v>4.2499999999999996E-2</v>
      </c>
      <c r="J346">
        <f t="shared" si="95"/>
        <v>1.15E-3</v>
      </c>
      <c r="K346" s="168">
        <f t="shared" si="102"/>
        <v>4.4111085812665859E-2</v>
      </c>
      <c r="L346" s="168">
        <f t="shared" si="103"/>
        <v>4.4240899033575962E-2</v>
      </c>
      <c r="M346" s="169">
        <v>1.037907901474491</v>
      </c>
      <c r="N346" s="169">
        <v>1.0409623302017874</v>
      </c>
      <c r="O346" s="177">
        <f t="shared" si="104"/>
        <v>1.196079598985107E-3</v>
      </c>
      <c r="P346" s="177">
        <f t="shared" si="105"/>
        <v>1.2028023150114529E-3</v>
      </c>
      <c r="Q346" s="169">
        <f>VLOOKUP(LEFT(A346,8),'Point GF'!$C$2:$R$277,15,FALSE)</f>
        <v>1.0400692165087888</v>
      </c>
      <c r="R346" s="169">
        <f>VLOOKUP(LEFT(A346,8),'Point GF'!$C$2:$R$277,16,FALSE)</f>
        <v>1.0459150565316981</v>
      </c>
    </row>
    <row r="347" spans="1:18" hidden="1" outlineLevel="2" x14ac:dyDescent="0.3">
      <c r="A347" s="41" t="s">
        <v>743</v>
      </c>
      <c r="B347" s="41" t="s">
        <v>744</v>
      </c>
      <c r="C347" s="41" t="s">
        <v>401</v>
      </c>
      <c r="D347" s="41" t="s">
        <v>752</v>
      </c>
      <c r="E347" s="41" t="s">
        <v>2075</v>
      </c>
      <c r="F347" s="42">
        <v>12</v>
      </c>
      <c r="G347" s="42">
        <v>0.3</v>
      </c>
      <c r="H347" s="42">
        <v>6.0000000000000001E-3</v>
      </c>
      <c r="I347">
        <f t="shared" si="94"/>
        <v>2.4999999999999998E-2</v>
      </c>
      <c r="J347">
        <f t="shared" si="95"/>
        <v>5.0000000000000001E-4</v>
      </c>
      <c r="K347" s="168">
        <f t="shared" si="102"/>
        <v>2.5947697536862272E-2</v>
      </c>
      <c r="L347" s="168">
        <f t="shared" si="103"/>
        <v>2.6024058255044683E-2</v>
      </c>
      <c r="M347" s="169">
        <v>1.037907901474491</v>
      </c>
      <c r="N347" s="169">
        <v>1.0409623302017874</v>
      </c>
      <c r="O347" s="177">
        <f t="shared" si="104"/>
        <v>5.2003460825439439E-4</v>
      </c>
      <c r="P347" s="177">
        <f t="shared" si="105"/>
        <v>5.2295752826584903E-4</v>
      </c>
      <c r="Q347" s="169">
        <f>VLOOKUP(LEFT(A347,8),'Point GF'!$C$2:$R$277,15,FALSE)</f>
        <v>1.0400692165087888</v>
      </c>
      <c r="R347" s="169">
        <f>VLOOKUP(LEFT(A347,8),'Point GF'!$C$2:$R$277,16,FALSE)</f>
        <v>1.0459150565316981</v>
      </c>
    </row>
    <row r="348" spans="1:18" hidden="1" outlineLevel="2" x14ac:dyDescent="0.3">
      <c r="A348" s="41" t="s">
        <v>743</v>
      </c>
      <c r="B348" s="41" t="s">
        <v>744</v>
      </c>
      <c r="C348" s="41" t="s">
        <v>401</v>
      </c>
      <c r="D348" s="41" t="s">
        <v>753</v>
      </c>
      <c r="E348" s="41" t="s">
        <v>2065</v>
      </c>
      <c r="F348" s="42">
        <v>12</v>
      </c>
      <c r="G348" s="42">
        <v>0.432</v>
      </c>
      <c r="H348" s="42">
        <v>1.2E-2</v>
      </c>
      <c r="I348">
        <f t="shared" si="94"/>
        <v>3.5999999999999997E-2</v>
      </c>
      <c r="J348">
        <f t="shared" si="95"/>
        <v>1E-3</v>
      </c>
      <c r="K348" s="168">
        <f t="shared" si="102"/>
        <v>3.7364684453081672E-2</v>
      </c>
      <c r="L348" s="168">
        <f t="shared" si="103"/>
        <v>3.7474643887264347E-2</v>
      </c>
      <c r="M348" s="169">
        <v>1.037907901474491</v>
      </c>
      <c r="N348" s="169">
        <v>1.0409623302017874</v>
      </c>
      <c r="O348" s="177">
        <f t="shared" si="104"/>
        <v>1.0400692165087888E-3</v>
      </c>
      <c r="P348" s="177">
        <f t="shared" si="105"/>
        <v>1.0459150565316981E-3</v>
      </c>
      <c r="Q348" s="169">
        <f>VLOOKUP(LEFT(A348,8),'Point GF'!$C$2:$R$277,15,FALSE)</f>
        <v>1.0400692165087888</v>
      </c>
      <c r="R348" s="169">
        <f>VLOOKUP(LEFT(A348,8),'Point GF'!$C$2:$R$277,16,FALSE)</f>
        <v>1.0459150565316981</v>
      </c>
    </row>
    <row r="349" spans="1:18" hidden="1" outlineLevel="2" x14ac:dyDescent="0.3">
      <c r="A349" s="41" t="s">
        <v>743</v>
      </c>
      <c r="B349" s="41" t="s">
        <v>744</v>
      </c>
      <c r="C349" s="41" t="s">
        <v>401</v>
      </c>
      <c r="D349" s="41" t="s">
        <v>754</v>
      </c>
      <c r="E349" s="41" t="s">
        <v>2048</v>
      </c>
      <c r="F349" s="42">
        <v>12</v>
      </c>
      <c r="G349" s="42">
        <v>0.15</v>
      </c>
      <c r="H349" s="42">
        <v>4.1999999999999997E-3</v>
      </c>
      <c r="I349">
        <f t="shared" si="94"/>
        <v>1.2499999999999999E-2</v>
      </c>
      <c r="J349">
        <f t="shared" si="95"/>
        <v>3.5E-4</v>
      </c>
      <c r="K349" s="168">
        <f t="shared" si="102"/>
        <v>1.2973848768431136E-2</v>
      </c>
      <c r="L349" s="168">
        <f t="shared" si="103"/>
        <v>1.3012029127522341E-2</v>
      </c>
      <c r="M349" s="169">
        <v>1.037907901474491</v>
      </c>
      <c r="N349" s="169">
        <v>1.0409623302017874</v>
      </c>
      <c r="O349" s="177">
        <f t="shared" si="104"/>
        <v>3.640242257780761E-4</v>
      </c>
      <c r="P349" s="177">
        <f t="shared" si="105"/>
        <v>3.6607026978609437E-4</v>
      </c>
      <c r="Q349" s="169">
        <f>VLOOKUP(LEFT(A349,8),'Point GF'!$C$2:$R$277,15,FALSE)</f>
        <v>1.0400692165087888</v>
      </c>
      <c r="R349" s="169">
        <f>VLOOKUP(LEFT(A349,8),'Point GF'!$C$2:$R$277,16,FALSE)</f>
        <v>1.0459150565316981</v>
      </c>
    </row>
    <row r="350" spans="1:18" hidden="1" outlineLevel="2" x14ac:dyDescent="0.3">
      <c r="A350" s="41" t="s">
        <v>743</v>
      </c>
      <c r="B350" s="41" t="s">
        <v>744</v>
      </c>
      <c r="C350" s="41" t="s">
        <v>401</v>
      </c>
      <c r="D350" s="41" t="s">
        <v>755</v>
      </c>
      <c r="E350" s="41" t="s">
        <v>2048</v>
      </c>
      <c r="F350" s="42">
        <v>12</v>
      </c>
      <c r="G350" s="42">
        <v>0.21</v>
      </c>
      <c r="H350" s="42">
        <v>5.4000000000000003E-3</v>
      </c>
      <c r="I350">
        <f t="shared" si="94"/>
        <v>1.7499999999999998E-2</v>
      </c>
      <c r="J350">
        <f t="shared" si="95"/>
        <v>4.5000000000000004E-4</v>
      </c>
      <c r="K350" s="168">
        <f t="shared" si="102"/>
        <v>1.8163388275803591E-2</v>
      </c>
      <c r="L350" s="168">
        <f t="shared" si="103"/>
        <v>1.8216840778531279E-2</v>
      </c>
      <c r="M350" s="169">
        <v>1.037907901474491</v>
      </c>
      <c r="N350" s="169">
        <v>1.0409623302017874</v>
      </c>
      <c r="O350" s="177">
        <f t="shared" si="104"/>
        <v>4.68031147428955E-4</v>
      </c>
      <c r="P350" s="177">
        <f t="shared" si="105"/>
        <v>4.7066177543926422E-4</v>
      </c>
      <c r="Q350" s="169">
        <f>VLOOKUP(LEFT(A350,8),'Point GF'!$C$2:$R$277,15,FALSE)</f>
        <v>1.0400692165087888</v>
      </c>
      <c r="R350" s="169">
        <f>VLOOKUP(LEFT(A350,8),'Point GF'!$C$2:$R$277,16,FALSE)</f>
        <v>1.0459150565316981</v>
      </c>
    </row>
    <row r="351" spans="1:18" outlineLevel="1" collapsed="1" x14ac:dyDescent="0.3">
      <c r="A351" s="44" t="s">
        <v>1203</v>
      </c>
      <c r="B351" s="41" t="str">
        <f>B350</f>
        <v>U.S. Army - Forest Glen Annex</v>
      </c>
      <c r="C351" s="41"/>
      <c r="D351" s="41"/>
      <c r="E351" s="41"/>
      <c r="F351" s="42"/>
      <c r="G351" s="42">
        <f t="shared" ref="G351:L351" si="106">SUBTOTAL(9,G340:G350)</f>
        <v>11.121600000000004</v>
      </c>
      <c r="H351" s="42">
        <f t="shared" si="106"/>
        <v>0.51633999999999991</v>
      </c>
      <c r="I351">
        <f t="shared" si="106"/>
        <v>0.24115</v>
      </c>
      <c r="J351">
        <f t="shared" si="106"/>
        <v>6.9599999999999992E-3</v>
      </c>
      <c r="K351" s="168">
        <f t="shared" si="106"/>
        <v>0.25029149044057347</v>
      </c>
      <c r="L351" s="168">
        <f t="shared" si="106"/>
        <v>0.25102806592816101</v>
      </c>
      <c r="M351" s="169">
        <v>1.037907901474491</v>
      </c>
      <c r="N351" s="169">
        <v>1.0409623302017874</v>
      </c>
      <c r="O351" s="177">
        <f>SUBTOTAL(9,O340:O350)</f>
        <v>7.2388817469011702E-3</v>
      </c>
      <c r="P351" s="177">
        <f>SUBTOTAL(9,P340:P350)</f>
        <v>7.2795687934606185E-3</v>
      </c>
      <c r="Q351" s="169">
        <f>VLOOKUP(LEFT(A351,8),'Point GF'!$C$2:$R$277,15,FALSE)</f>
        <v>1.0400692165087888</v>
      </c>
      <c r="R351" s="169">
        <f>VLOOKUP(LEFT(A351,8),'Point GF'!$C$2:$R$277,16,FALSE)</f>
        <v>1.0459150565316981</v>
      </c>
    </row>
    <row r="352" spans="1:18" hidden="1" outlineLevel="2" x14ac:dyDescent="0.3">
      <c r="A352" s="41" t="s">
        <v>756</v>
      </c>
      <c r="B352" s="41" t="s">
        <v>757</v>
      </c>
      <c r="C352" s="41" t="s">
        <v>401</v>
      </c>
      <c r="D352" s="41" t="s">
        <v>758</v>
      </c>
      <c r="E352" s="41" t="s">
        <v>2058</v>
      </c>
      <c r="F352" s="42">
        <v>174</v>
      </c>
      <c r="G352" s="42">
        <v>1.8183</v>
      </c>
      <c r="H352" s="42">
        <v>0.39237</v>
      </c>
      <c r="I352">
        <f t="shared" ref="I352:I417" si="107">G352/F352</f>
        <v>1.0450000000000001E-2</v>
      </c>
      <c r="J352">
        <f t="shared" ref="J352:J417" si="108">H352/F352</f>
        <v>2.2550000000000001E-3</v>
      </c>
      <c r="K352" s="168">
        <f t="shared" ref="K352:K376" si="109">I352*M352</f>
        <v>1.0450000000000001E-2</v>
      </c>
      <c r="L352" s="168">
        <f t="shared" ref="L352:L376" si="110">I352*N352</f>
        <v>1.0450000000000001E-2</v>
      </c>
      <c r="M352" s="169">
        <f>VLOOKUP(LEFT(A352,8),'Point GF'!$C$2:$R$277,7,FALSE)</f>
        <v>1</v>
      </c>
      <c r="N352" s="169">
        <f>VLOOKUP(LEFT(A352,8),'Point GF'!$C$2:$R$277,7,FALSE)</f>
        <v>1</v>
      </c>
      <c r="O352" s="177">
        <f t="shared" ref="O352:O376" si="111">J352*Q352</f>
        <v>2.4970188870401485E-3</v>
      </c>
      <c r="P352" s="177">
        <f t="shared" ref="P352:P376" si="112">J352*R352</f>
        <v>2.6723625417141958E-3</v>
      </c>
      <c r="Q352" s="169">
        <f>VLOOKUP(LEFT(A352,8),'Point GF'!$C$2:$R$277,15,FALSE)</f>
        <v>1.107325448798292</v>
      </c>
      <c r="R352" s="169">
        <f>VLOOKUP(LEFT(A352,8),'Point GF'!$C$2:$R$277,16,FALSE)</f>
        <v>1.185083167057293</v>
      </c>
    </row>
    <row r="353" spans="1:18" hidden="1" outlineLevel="2" x14ac:dyDescent="0.3">
      <c r="A353" s="41" t="s">
        <v>756</v>
      </c>
      <c r="B353" s="41" t="s">
        <v>757</v>
      </c>
      <c r="C353" s="41" t="s">
        <v>401</v>
      </c>
      <c r="D353" s="41" t="s">
        <v>759</v>
      </c>
      <c r="E353" s="41" t="s">
        <v>2040</v>
      </c>
      <c r="F353" s="42">
        <v>220</v>
      </c>
      <c r="G353" s="42">
        <v>2.2109999999999999</v>
      </c>
      <c r="H353" s="42">
        <v>0.42570000000000002</v>
      </c>
      <c r="I353">
        <f t="shared" si="107"/>
        <v>1.005E-2</v>
      </c>
      <c r="J353">
        <f t="shared" si="108"/>
        <v>1.9350000000000001E-3</v>
      </c>
      <c r="K353" s="168">
        <f t="shared" si="109"/>
        <v>1.005E-2</v>
      </c>
      <c r="L353" s="168">
        <f t="shared" si="110"/>
        <v>1.005E-2</v>
      </c>
      <c r="M353" s="169">
        <f>VLOOKUP(LEFT(A353,8),'Point GF'!$C$2:$R$277,7,FALSE)</f>
        <v>1</v>
      </c>
      <c r="N353" s="169">
        <f>VLOOKUP(LEFT(A353,8),'Point GF'!$C$2:$R$277,7,FALSE)</f>
        <v>1</v>
      </c>
      <c r="O353" s="177">
        <f t="shared" si="111"/>
        <v>2.1426747434246949E-3</v>
      </c>
      <c r="P353" s="177">
        <f t="shared" si="112"/>
        <v>2.2931359282558619E-3</v>
      </c>
      <c r="Q353" s="169">
        <f>VLOOKUP(LEFT(A353,8),'Point GF'!$C$2:$R$277,15,FALSE)</f>
        <v>1.107325448798292</v>
      </c>
      <c r="R353" s="169">
        <f>VLOOKUP(LEFT(A353,8),'Point GF'!$C$2:$R$277,16,FALSE)</f>
        <v>1.185083167057293</v>
      </c>
    </row>
    <row r="354" spans="1:18" hidden="1" outlineLevel="2" x14ac:dyDescent="0.3">
      <c r="A354" s="41" t="s">
        <v>756</v>
      </c>
      <c r="B354" s="41" t="s">
        <v>757</v>
      </c>
      <c r="C354" s="41" t="s">
        <v>401</v>
      </c>
      <c r="D354" s="41" t="s">
        <v>760</v>
      </c>
      <c r="E354" s="41" t="s">
        <v>2058</v>
      </c>
      <c r="F354" s="42">
        <v>160</v>
      </c>
      <c r="G354" s="42">
        <v>2.2400000000000002</v>
      </c>
      <c r="H354" s="42">
        <v>0.3896</v>
      </c>
      <c r="I354">
        <f t="shared" si="107"/>
        <v>1.4000000000000002E-2</v>
      </c>
      <c r="J354">
        <f t="shared" si="108"/>
        <v>2.4350000000000001E-3</v>
      </c>
      <c r="K354" s="168">
        <f t="shared" si="109"/>
        <v>1.4000000000000002E-2</v>
      </c>
      <c r="L354" s="168">
        <f t="shared" si="110"/>
        <v>1.4000000000000002E-2</v>
      </c>
      <c r="M354" s="169">
        <f>VLOOKUP(LEFT(A354,8),'Point GF'!$C$2:$R$277,7,FALSE)</f>
        <v>1</v>
      </c>
      <c r="N354" s="169">
        <f>VLOOKUP(LEFT(A354,8),'Point GF'!$C$2:$R$277,7,FALSE)</f>
        <v>1</v>
      </c>
      <c r="O354" s="177">
        <f t="shared" si="111"/>
        <v>2.6963374678238409E-3</v>
      </c>
      <c r="P354" s="177">
        <f t="shared" si="112"/>
        <v>2.8856775117845086E-3</v>
      </c>
      <c r="Q354" s="169">
        <f>VLOOKUP(LEFT(A354,8),'Point GF'!$C$2:$R$277,15,FALSE)</f>
        <v>1.107325448798292</v>
      </c>
      <c r="R354" s="169">
        <f>VLOOKUP(LEFT(A354,8),'Point GF'!$C$2:$R$277,16,FALSE)</f>
        <v>1.185083167057293</v>
      </c>
    </row>
    <row r="355" spans="1:18" hidden="1" outlineLevel="2" x14ac:dyDescent="0.3">
      <c r="A355" s="41" t="s">
        <v>756</v>
      </c>
      <c r="B355" s="41" t="s">
        <v>757</v>
      </c>
      <c r="C355" s="41" t="s">
        <v>401</v>
      </c>
      <c r="D355" s="41" t="s">
        <v>761</v>
      </c>
      <c r="E355" s="41" t="s">
        <v>2058</v>
      </c>
      <c r="F355" s="42">
        <v>298</v>
      </c>
      <c r="G355" s="42">
        <v>3.2973699999999999</v>
      </c>
      <c r="H355" s="42">
        <v>0.65261999999999998</v>
      </c>
      <c r="I355">
        <f t="shared" si="107"/>
        <v>1.1065E-2</v>
      </c>
      <c r="J355">
        <f t="shared" si="108"/>
        <v>2.1900000000000001E-3</v>
      </c>
      <c r="K355" s="168">
        <f t="shared" si="109"/>
        <v>1.1065E-2</v>
      </c>
      <c r="L355" s="168">
        <f t="shared" si="110"/>
        <v>1.1065E-2</v>
      </c>
      <c r="M355" s="169">
        <f>VLOOKUP(LEFT(A355,8),'Point GF'!$C$2:$R$277,7,FALSE)</f>
        <v>1</v>
      </c>
      <c r="N355" s="169">
        <f>VLOOKUP(LEFT(A355,8),'Point GF'!$C$2:$R$277,7,FALSE)</f>
        <v>1</v>
      </c>
      <c r="O355" s="177">
        <f t="shared" si="111"/>
        <v>2.4250427328682597E-3</v>
      </c>
      <c r="P355" s="177">
        <f t="shared" si="112"/>
        <v>2.5953321358554719E-3</v>
      </c>
      <c r="Q355" s="169">
        <f>VLOOKUP(LEFT(A355,8),'Point GF'!$C$2:$R$277,15,FALSE)</f>
        <v>1.107325448798292</v>
      </c>
      <c r="R355" s="169">
        <f>VLOOKUP(LEFT(A355,8),'Point GF'!$C$2:$R$277,16,FALSE)</f>
        <v>1.185083167057293</v>
      </c>
    </row>
    <row r="356" spans="1:18" hidden="1" outlineLevel="2" x14ac:dyDescent="0.3">
      <c r="A356" s="41" t="s">
        <v>756</v>
      </c>
      <c r="B356" s="41" t="s">
        <v>757</v>
      </c>
      <c r="C356" s="41" t="s">
        <v>401</v>
      </c>
      <c r="D356" s="41" t="s">
        <v>762</v>
      </c>
      <c r="E356" s="41" t="s">
        <v>2094</v>
      </c>
      <c r="F356" s="42">
        <v>365</v>
      </c>
      <c r="G356" s="43"/>
      <c r="H356" s="42">
        <v>2.3359999999999999</v>
      </c>
      <c r="I356">
        <f t="shared" si="107"/>
        <v>0</v>
      </c>
      <c r="J356">
        <f t="shared" si="108"/>
        <v>6.3999999999999994E-3</v>
      </c>
      <c r="K356" s="168">
        <f t="shared" si="109"/>
        <v>0</v>
      </c>
      <c r="L356" s="168">
        <f t="shared" si="110"/>
        <v>0</v>
      </c>
      <c r="M356" s="169">
        <f>VLOOKUP(LEFT(A356,8),'Point GF'!$C$2:$R$277,7,FALSE)</f>
        <v>1</v>
      </c>
      <c r="N356" s="169">
        <f>VLOOKUP(LEFT(A356,8),'Point GF'!$C$2:$R$277,7,FALSE)</f>
        <v>1</v>
      </c>
      <c r="O356" s="177">
        <f t="shared" si="111"/>
        <v>7.0868828723090679E-3</v>
      </c>
      <c r="P356" s="177">
        <f t="shared" si="112"/>
        <v>7.5845322691666748E-3</v>
      </c>
      <c r="Q356" s="169">
        <f>VLOOKUP(LEFT(A356,8),'Point GF'!$C$2:$R$277,15,FALSE)</f>
        <v>1.107325448798292</v>
      </c>
      <c r="R356" s="169">
        <f>VLOOKUP(LEFT(A356,8),'Point GF'!$C$2:$R$277,16,FALSE)</f>
        <v>1.185083167057293</v>
      </c>
    </row>
    <row r="357" spans="1:18" hidden="1" outlineLevel="2" x14ac:dyDescent="0.3">
      <c r="A357" s="41" t="s">
        <v>756</v>
      </c>
      <c r="B357" s="41" t="s">
        <v>757</v>
      </c>
      <c r="C357" s="41" t="s">
        <v>401</v>
      </c>
      <c r="D357" s="41" t="s">
        <v>763</v>
      </c>
      <c r="E357" s="41" t="s">
        <v>2048</v>
      </c>
      <c r="F357" s="42">
        <v>7</v>
      </c>
      <c r="G357" s="42">
        <v>5.4600000000000003E-2</v>
      </c>
      <c r="H357" s="42">
        <v>1.4630000000000001E-3</v>
      </c>
      <c r="I357">
        <f t="shared" si="107"/>
        <v>7.8000000000000005E-3</v>
      </c>
      <c r="J357">
        <f t="shared" si="108"/>
        <v>2.0900000000000001E-4</v>
      </c>
      <c r="K357" s="168">
        <f t="shared" si="109"/>
        <v>7.8000000000000005E-3</v>
      </c>
      <c r="L357" s="168">
        <f t="shared" si="110"/>
        <v>7.8000000000000005E-3</v>
      </c>
      <c r="M357" s="169">
        <f>VLOOKUP(LEFT(A357,8),'Point GF'!$C$2:$R$277,7,FALSE)</f>
        <v>1</v>
      </c>
      <c r="N357" s="169">
        <f>VLOOKUP(LEFT(A357,8),'Point GF'!$C$2:$R$277,7,FALSE)</f>
        <v>1</v>
      </c>
      <c r="O357" s="177">
        <f t="shared" si="111"/>
        <v>2.3143101879884303E-4</v>
      </c>
      <c r="P357" s="177">
        <f t="shared" si="112"/>
        <v>2.4768238191497425E-4</v>
      </c>
      <c r="Q357" s="169">
        <f>VLOOKUP(LEFT(A357,8),'Point GF'!$C$2:$R$277,15,FALSE)</f>
        <v>1.107325448798292</v>
      </c>
      <c r="R357" s="169">
        <f>VLOOKUP(LEFT(A357,8),'Point GF'!$C$2:$R$277,16,FALSE)</f>
        <v>1.185083167057293</v>
      </c>
    </row>
    <row r="358" spans="1:18" hidden="1" outlineLevel="2" x14ac:dyDescent="0.3">
      <c r="A358" s="41" t="s">
        <v>756</v>
      </c>
      <c r="B358" s="41" t="s">
        <v>757</v>
      </c>
      <c r="C358" s="41" t="s">
        <v>401</v>
      </c>
      <c r="D358" s="41" t="s">
        <v>764</v>
      </c>
      <c r="E358" s="41" t="s">
        <v>2048</v>
      </c>
      <c r="F358" s="42">
        <v>10</v>
      </c>
      <c r="G358" s="42">
        <v>9.7000000000000003E-2</v>
      </c>
      <c r="H358" s="42">
        <v>7.9000000000000008E-3</v>
      </c>
      <c r="I358">
        <f t="shared" si="107"/>
        <v>9.7000000000000003E-3</v>
      </c>
      <c r="J358">
        <f t="shared" si="108"/>
        <v>7.9000000000000012E-4</v>
      </c>
      <c r="K358" s="168">
        <f t="shared" si="109"/>
        <v>9.7000000000000003E-3</v>
      </c>
      <c r="L358" s="168">
        <f t="shared" si="110"/>
        <v>9.7000000000000003E-3</v>
      </c>
      <c r="M358" s="169">
        <f>VLOOKUP(LEFT(A358,8),'Point GF'!$C$2:$R$277,7,FALSE)</f>
        <v>1</v>
      </c>
      <c r="N358" s="169">
        <f>VLOOKUP(LEFT(A358,8),'Point GF'!$C$2:$R$277,7,FALSE)</f>
        <v>1</v>
      </c>
      <c r="O358" s="177">
        <f t="shared" si="111"/>
        <v>8.7478710455065082E-4</v>
      </c>
      <c r="P358" s="177">
        <f t="shared" si="112"/>
        <v>9.3621570197526156E-4</v>
      </c>
      <c r="Q358" s="169">
        <f>VLOOKUP(LEFT(A358,8),'Point GF'!$C$2:$R$277,15,FALSE)</f>
        <v>1.107325448798292</v>
      </c>
      <c r="R358" s="169">
        <f>VLOOKUP(LEFT(A358,8),'Point GF'!$C$2:$R$277,16,FALSE)</f>
        <v>1.185083167057293</v>
      </c>
    </row>
    <row r="359" spans="1:18" hidden="1" outlineLevel="2" x14ac:dyDescent="0.3">
      <c r="A359" s="41" t="s">
        <v>756</v>
      </c>
      <c r="B359" s="41" t="s">
        <v>757</v>
      </c>
      <c r="C359" s="41" t="s">
        <v>401</v>
      </c>
      <c r="D359" s="41" t="s">
        <v>765</v>
      </c>
      <c r="E359" s="41" t="s">
        <v>2048</v>
      </c>
      <c r="F359" s="42">
        <v>10</v>
      </c>
      <c r="G359" s="42">
        <v>9.6000000000000002E-2</v>
      </c>
      <c r="H359" s="42">
        <v>2.5699999999999998E-3</v>
      </c>
      <c r="I359">
        <f t="shared" si="107"/>
        <v>9.6000000000000009E-3</v>
      </c>
      <c r="J359">
        <f t="shared" si="108"/>
        <v>2.5699999999999996E-4</v>
      </c>
      <c r="K359" s="168">
        <f t="shared" si="109"/>
        <v>9.6000000000000009E-3</v>
      </c>
      <c r="L359" s="168">
        <f t="shared" si="110"/>
        <v>9.6000000000000009E-3</v>
      </c>
      <c r="M359" s="169">
        <f>VLOOKUP(LEFT(A359,8),'Point GF'!$C$2:$R$277,7,FALSE)</f>
        <v>1</v>
      </c>
      <c r="N359" s="169">
        <f>VLOOKUP(LEFT(A359,8),'Point GF'!$C$2:$R$277,7,FALSE)</f>
        <v>1</v>
      </c>
      <c r="O359" s="177">
        <f t="shared" si="111"/>
        <v>2.8458264034116098E-4</v>
      </c>
      <c r="P359" s="177">
        <f t="shared" si="112"/>
        <v>3.0456637393372425E-4</v>
      </c>
      <c r="Q359" s="169">
        <f>VLOOKUP(LEFT(A359,8),'Point GF'!$C$2:$R$277,15,FALSE)</f>
        <v>1.107325448798292</v>
      </c>
      <c r="R359" s="169">
        <f>VLOOKUP(LEFT(A359,8),'Point GF'!$C$2:$R$277,16,FALSE)</f>
        <v>1.185083167057293</v>
      </c>
    </row>
    <row r="360" spans="1:18" hidden="1" outlineLevel="2" x14ac:dyDescent="0.3">
      <c r="A360" s="41" t="s">
        <v>756</v>
      </c>
      <c r="B360" s="41" t="s">
        <v>757</v>
      </c>
      <c r="C360" s="41" t="s">
        <v>401</v>
      </c>
      <c r="D360" s="41" t="s">
        <v>766</v>
      </c>
      <c r="E360" s="41" t="s">
        <v>2048</v>
      </c>
      <c r="F360" s="42">
        <v>13</v>
      </c>
      <c r="G360" s="42">
        <v>1.82195</v>
      </c>
      <c r="H360" s="42">
        <v>0.113945</v>
      </c>
      <c r="I360">
        <f t="shared" si="107"/>
        <v>0.14015</v>
      </c>
      <c r="J360">
        <f t="shared" si="108"/>
        <v>8.7650000000000002E-3</v>
      </c>
      <c r="K360" s="168">
        <f t="shared" si="109"/>
        <v>0.14015</v>
      </c>
      <c r="L360" s="168">
        <f t="shared" si="110"/>
        <v>0.14015</v>
      </c>
      <c r="M360" s="169">
        <f>VLOOKUP(LEFT(A360,8),'Point GF'!$C$2:$R$277,7,FALSE)</f>
        <v>1</v>
      </c>
      <c r="N360" s="169">
        <f>VLOOKUP(LEFT(A360,8),'Point GF'!$C$2:$R$277,7,FALSE)</f>
        <v>1</v>
      </c>
      <c r="O360" s="177">
        <f t="shared" si="111"/>
        <v>9.7057075587170302E-3</v>
      </c>
      <c r="P360" s="177">
        <f t="shared" si="112"/>
        <v>1.0387253959257173E-2</v>
      </c>
      <c r="Q360" s="169">
        <f>VLOOKUP(LEFT(A360,8),'Point GF'!$C$2:$R$277,15,FALSE)</f>
        <v>1.107325448798292</v>
      </c>
      <c r="R360" s="169">
        <f>VLOOKUP(LEFT(A360,8),'Point GF'!$C$2:$R$277,16,FALSE)</f>
        <v>1.185083167057293</v>
      </c>
    </row>
    <row r="361" spans="1:18" hidden="1" outlineLevel="2" x14ac:dyDescent="0.3">
      <c r="A361" s="41" t="s">
        <v>756</v>
      </c>
      <c r="B361" s="41" t="s">
        <v>757</v>
      </c>
      <c r="C361" s="41" t="s">
        <v>401</v>
      </c>
      <c r="D361" s="41" t="s">
        <v>767</v>
      </c>
      <c r="E361" s="41" t="s">
        <v>2048</v>
      </c>
      <c r="F361" s="42">
        <v>11</v>
      </c>
      <c r="G361" s="42">
        <v>0.11219999999999999</v>
      </c>
      <c r="H361" s="42">
        <v>2.9975000000000002E-3</v>
      </c>
      <c r="I361">
        <f t="shared" si="107"/>
        <v>1.0199999999999999E-2</v>
      </c>
      <c r="J361">
        <f t="shared" si="108"/>
        <v>2.7250000000000001E-4</v>
      </c>
      <c r="K361" s="168">
        <f t="shared" si="109"/>
        <v>1.0199999999999999E-2</v>
      </c>
      <c r="L361" s="168">
        <f t="shared" si="110"/>
        <v>1.0199999999999999E-2</v>
      </c>
      <c r="M361" s="169">
        <f>VLOOKUP(LEFT(A361,8),'Point GF'!$C$2:$R$277,7,FALSE)</f>
        <v>1</v>
      </c>
      <c r="N361" s="169">
        <f>VLOOKUP(LEFT(A361,8),'Point GF'!$C$2:$R$277,7,FALSE)</f>
        <v>1</v>
      </c>
      <c r="O361" s="177">
        <f t="shared" si="111"/>
        <v>3.0174618479753457E-4</v>
      </c>
      <c r="P361" s="177">
        <f t="shared" si="112"/>
        <v>3.2293516302311237E-4</v>
      </c>
      <c r="Q361" s="169">
        <f>VLOOKUP(LEFT(A361,8),'Point GF'!$C$2:$R$277,15,FALSE)</f>
        <v>1.107325448798292</v>
      </c>
      <c r="R361" s="169">
        <f>VLOOKUP(LEFT(A361,8),'Point GF'!$C$2:$R$277,16,FALSE)</f>
        <v>1.185083167057293</v>
      </c>
    </row>
    <row r="362" spans="1:18" hidden="1" outlineLevel="2" x14ac:dyDescent="0.3">
      <c r="A362" s="41" t="s">
        <v>756</v>
      </c>
      <c r="B362" s="41" t="s">
        <v>757</v>
      </c>
      <c r="C362" s="41" t="s">
        <v>401</v>
      </c>
      <c r="D362" s="41" t="s">
        <v>768</v>
      </c>
      <c r="E362" s="41" t="s">
        <v>2048</v>
      </c>
      <c r="F362" s="42">
        <v>11</v>
      </c>
      <c r="G362" s="42">
        <v>0.25355</v>
      </c>
      <c r="H362" s="42">
        <v>6.7650000000000002E-3</v>
      </c>
      <c r="I362">
        <f t="shared" si="107"/>
        <v>2.3050000000000001E-2</v>
      </c>
      <c r="J362">
        <f t="shared" si="108"/>
        <v>6.1499999999999999E-4</v>
      </c>
      <c r="K362" s="168">
        <f t="shared" si="109"/>
        <v>2.3050000000000001E-2</v>
      </c>
      <c r="L362" s="168">
        <f t="shared" si="110"/>
        <v>2.3050000000000001E-2</v>
      </c>
      <c r="M362" s="169">
        <f>VLOOKUP(LEFT(A362,8),'Point GF'!$C$2:$R$277,7,FALSE)</f>
        <v>1</v>
      </c>
      <c r="N362" s="169">
        <f>VLOOKUP(LEFT(A362,8),'Point GF'!$C$2:$R$277,7,FALSE)</f>
        <v>1</v>
      </c>
      <c r="O362" s="177">
        <f t="shared" si="111"/>
        <v>6.8100515101094956E-4</v>
      </c>
      <c r="P362" s="177">
        <f t="shared" si="112"/>
        <v>7.2882614774023521E-4</v>
      </c>
      <c r="Q362" s="169">
        <f>VLOOKUP(LEFT(A362,8),'Point GF'!$C$2:$R$277,15,FALSE)</f>
        <v>1.107325448798292</v>
      </c>
      <c r="R362" s="169">
        <f>VLOOKUP(LEFT(A362,8),'Point GF'!$C$2:$R$277,16,FALSE)</f>
        <v>1.185083167057293</v>
      </c>
    </row>
    <row r="363" spans="1:18" hidden="1" outlineLevel="2" x14ac:dyDescent="0.3">
      <c r="A363" s="41" t="s">
        <v>756</v>
      </c>
      <c r="B363" s="41" t="s">
        <v>757</v>
      </c>
      <c r="C363" s="41" t="s">
        <v>401</v>
      </c>
      <c r="D363" s="41" t="s">
        <v>769</v>
      </c>
      <c r="E363" s="41" t="s">
        <v>2048</v>
      </c>
      <c r="F363" s="42">
        <v>13</v>
      </c>
      <c r="G363" s="42">
        <v>2.4830000000000001</v>
      </c>
      <c r="H363" s="42">
        <v>6.6299999999999998E-2</v>
      </c>
      <c r="I363">
        <f t="shared" si="107"/>
        <v>0.191</v>
      </c>
      <c r="J363">
        <f t="shared" si="108"/>
        <v>5.0999999999999995E-3</v>
      </c>
      <c r="K363" s="168">
        <f t="shared" si="109"/>
        <v>0.191</v>
      </c>
      <c r="L363" s="168">
        <f t="shared" si="110"/>
        <v>0.191</v>
      </c>
      <c r="M363" s="169">
        <f>VLOOKUP(LEFT(A363,8),'Point GF'!$C$2:$R$277,7,FALSE)</f>
        <v>1</v>
      </c>
      <c r="N363" s="169">
        <f>VLOOKUP(LEFT(A363,8),'Point GF'!$C$2:$R$277,7,FALSE)</f>
        <v>1</v>
      </c>
      <c r="O363" s="177">
        <f t="shared" si="111"/>
        <v>5.6473597888712888E-3</v>
      </c>
      <c r="P363" s="177">
        <f t="shared" si="112"/>
        <v>6.043924151992194E-3</v>
      </c>
      <c r="Q363" s="169">
        <f>VLOOKUP(LEFT(A363,8),'Point GF'!$C$2:$R$277,15,FALSE)</f>
        <v>1.107325448798292</v>
      </c>
      <c r="R363" s="169">
        <f>VLOOKUP(LEFT(A363,8),'Point GF'!$C$2:$R$277,16,FALSE)</f>
        <v>1.185083167057293</v>
      </c>
    </row>
    <row r="364" spans="1:18" hidden="1" outlineLevel="2" x14ac:dyDescent="0.3">
      <c r="A364" s="41" t="s">
        <v>756</v>
      </c>
      <c r="B364" s="41" t="s">
        <v>757</v>
      </c>
      <c r="C364" s="41" t="s">
        <v>401</v>
      </c>
      <c r="D364" s="41" t="s">
        <v>770</v>
      </c>
      <c r="E364" s="41" t="s">
        <v>2048</v>
      </c>
      <c r="F364" s="42">
        <v>14</v>
      </c>
      <c r="G364" s="42">
        <v>2.8980000000000001</v>
      </c>
      <c r="H364" s="42">
        <v>7.7700000000000005E-2</v>
      </c>
      <c r="I364">
        <f t="shared" si="107"/>
        <v>0.20700000000000002</v>
      </c>
      <c r="J364">
        <f t="shared" si="108"/>
        <v>5.5500000000000002E-3</v>
      </c>
      <c r="K364" s="168">
        <f t="shared" si="109"/>
        <v>0.20700000000000002</v>
      </c>
      <c r="L364" s="168">
        <f t="shared" si="110"/>
        <v>0.20700000000000002</v>
      </c>
      <c r="M364" s="169">
        <f>VLOOKUP(LEFT(A364,8),'Point GF'!$C$2:$R$277,7,FALSE)</f>
        <v>1</v>
      </c>
      <c r="N364" s="169">
        <f>VLOOKUP(LEFT(A364,8),'Point GF'!$C$2:$R$277,7,FALSE)</f>
        <v>1</v>
      </c>
      <c r="O364" s="177">
        <f t="shared" si="111"/>
        <v>6.1456562408305207E-3</v>
      </c>
      <c r="P364" s="177">
        <f t="shared" si="112"/>
        <v>6.5772115771679761E-3</v>
      </c>
      <c r="Q364" s="169">
        <f>VLOOKUP(LEFT(A364,8),'Point GF'!$C$2:$R$277,15,FALSE)</f>
        <v>1.107325448798292</v>
      </c>
      <c r="R364" s="169">
        <f>VLOOKUP(LEFT(A364,8),'Point GF'!$C$2:$R$277,16,FALSE)</f>
        <v>1.185083167057293</v>
      </c>
    </row>
    <row r="365" spans="1:18" hidden="1" outlineLevel="2" x14ac:dyDescent="0.3">
      <c r="A365" s="41" t="s">
        <v>756</v>
      </c>
      <c r="B365" s="41" t="s">
        <v>757</v>
      </c>
      <c r="C365" s="41" t="s">
        <v>401</v>
      </c>
      <c r="D365" s="41" t="s">
        <v>771</v>
      </c>
      <c r="E365" s="41" t="s">
        <v>2048</v>
      </c>
      <c r="F365" s="42">
        <v>16</v>
      </c>
      <c r="G365" s="42">
        <v>4.1120000000000001</v>
      </c>
      <c r="H365" s="42">
        <v>0.1096</v>
      </c>
      <c r="I365">
        <f t="shared" si="107"/>
        <v>0.25700000000000001</v>
      </c>
      <c r="J365">
        <f t="shared" si="108"/>
        <v>6.8500000000000002E-3</v>
      </c>
      <c r="K365" s="168">
        <f t="shared" si="109"/>
        <v>0.25700000000000001</v>
      </c>
      <c r="L365" s="168">
        <f t="shared" si="110"/>
        <v>0.25700000000000001</v>
      </c>
      <c r="M365" s="169">
        <f>VLOOKUP(LEFT(A365,8),'Point GF'!$C$2:$R$277,7,FALSE)</f>
        <v>1</v>
      </c>
      <c r="N365" s="169">
        <f>VLOOKUP(LEFT(A365,8),'Point GF'!$C$2:$R$277,7,FALSE)</f>
        <v>1</v>
      </c>
      <c r="O365" s="177">
        <f t="shared" si="111"/>
        <v>7.5851793242683006E-3</v>
      </c>
      <c r="P365" s="177">
        <f t="shared" si="112"/>
        <v>8.1178196943424569E-3</v>
      </c>
      <c r="Q365" s="169">
        <f>VLOOKUP(LEFT(A365,8),'Point GF'!$C$2:$R$277,15,FALSE)</f>
        <v>1.107325448798292</v>
      </c>
      <c r="R365" s="169">
        <f>VLOOKUP(LEFT(A365,8),'Point GF'!$C$2:$R$277,16,FALSE)</f>
        <v>1.185083167057293</v>
      </c>
    </row>
    <row r="366" spans="1:18" hidden="1" outlineLevel="2" x14ac:dyDescent="0.3">
      <c r="A366" s="41" t="s">
        <v>756</v>
      </c>
      <c r="B366" s="41" t="s">
        <v>757</v>
      </c>
      <c r="C366" s="41" t="s">
        <v>401</v>
      </c>
      <c r="D366" s="41" t="s">
        <v>772</v>
      </c>
      <c r="E366" s="41" t="s">
        <v>2048</v>
      </c>
      <c r="F366" s="42">
        <v>16</v>
      </c>
      <c r="G366" s="42">
        <v>4.12</v>
      </c>
      <c r="H366" s="42">
        <v>0.1104</v>
      </c>
      <c r="I366">
        <f t="shared" si="107"/>
        <v>0.25750000000000001</v>
      </c>
      <c r="J366">
        <f t="shared" si="108"/>
        <v>6.8999999999999999E-3</v>
      </c>
      <c r="K366" s="168">
        <f t="shared" si="109"/>
        <v>0.25750000000000001</v>
      </c>
      <c r="L366" s="168">
        <f t="shared" si="110"/>
        <v>0.25750000000000001</v>
      </c>
      <c r="M366" s="169">
        <f>VLOOKUP(LEFT(A366,8),'Point GF'!$C$2:$R$277,7,FALSE)</f>
        <v>1</v>
      </c>
      <c r="N366" s="169">
        <f>VLOOKUP(LEFT(A366,8),'Point GF'!$C$2:$R$277,7,FALSE)</f>
        <v>1</v>
      </c>
      <c r="O366" s="177">
        <f t="shared" si="111"/>
        <v>7.6405455967082144E-3</v>
      </c>
      <c r="P366" s="177">
        <f t="shared" si="112"/>
        <v>8.1770738526953223E-3</v>
      </c>
      <c r="Q366" s="169">
        <f>VLOOKUP(LEFT(A366,8),'Point GF'!$C$2:$R$277,15,FALSE)</f>
        <v>1.107325448798292</v>
      </c>
      <c r="R366" s="169">
        <f>VLOOKUP(LEFT(A366,8),'Point GF'!$C$2:$R$277,16,FALSE)</f>
        <v>1.185083167057293</v>
      </c>
    </row>
    <row r="367" spans="1:18" hidden="1" outlineLevel="2" x14ac:dyDescent="0.3">
      <c r="A367" s="41" t="s">
        <v>756</v>
      </c>
      <c r="B367" s="41" t="s">
        <v>757</v>
      </c>
      <c r="C367" s="41" t="s">
        <v>401</v>
      </c>
      <c r="D367" s="41" t="s">
        <v>773</v>
      </c>
      <c r="E367" s="41" t="s">
        <v>2048</v>
      </c>
      <c r="F367" s="42">
        <v>10</v>
      </c>
      <c r="G367" s="42">
        <v>9.0999999999999998E-2</v>
      </c>
      <c r="H367" s="42">
        <v>2.4399999999999999E-3</v>
      </c>
      <c r="I367">
        <f t="shared" si="107"/>
        <v>9.1000000000000004E-3</v>
      </c>
      <c r="J367">
        <f t="shared" si="108"/>
        <v>2.4399999999999999E-4</v>
      </c>
      <c r="K367" s="168">
        <f t="shared" si="109"/>
        <v>9.1000000000000004E-3</v>
      </c>
      <c r="L367" s="168">
        <f t="shared" si="110"/>
        <v>9.1000000000000004E-3</v>
      </c>
      <c r="M367" s="169">
        <f>VLOOKUP(LEFT(A367,8),'Point GF'!$C$2:$R$277,7,FALSE)</f>
        <v>1</v>
      </c>
      <c r="N367" s="169">
        <f>VLOOKUP(LEFT(A367,8),'Point GF'!$C$2:$R$277,7,FALSE)</f>
        <v>1</v>
      </c>
      <c r="O367" s="177">
        <f t="shared" si="111"/>
        <v>2.7018740950678321E-4</v>
      </c>
      <c r="P367" s="177">
        <f t="shared" si="112"/>
        <v>2.8916029276197948E-4</v>
      </c>
      <c r="Q367" s="169">
        <f>VLOOKUP(LEFT(A367,8),'Point GF'!$C$2:$R$277,15,FALSE)</f>
        <v>1.107325448798292</v>
      </c>
      <c r="R367" s="169">
        <f>VLOOKUP(LEFT(A367,8),'Point GF'!$C$2:$R$277,16,FALSE)</f>
        <v>1.185083167057293</v>
      </c>
    </row>
    <row r="368" spans="1:18" hidden="1" outlineLevel="2" x14ac:dyDescent="0.3">
      <c r="A368" s="41" t="s">
        <v>756</v>
      </c>
      <c r="B368" s="41" t="s">
        <v>757</v>
      </c>
      <c r="C368" s="41" t="s">
        <v>401</v>
      </c>
      <c r="D368" s="41" t="s">
        <v>774</v>
      </c>
      <c r="E368" s="41" t="s">
        <v>2048</v>
      </c>
      <c r="F368" s="42">
        <v>9</v>
      </c>
      <c r="G368" s="42">
        <v>0.1071</v>
      </c>
      <c r="H368" s="42">
        <v>2.8665000000000001E-3</v>
      </c>
      <c r="I368">
        <f t="shared" si="107"/>
        <v>1.1900000000000001E-2</v>
      </c>
      <c r="J368">
        <f t="shared" si="108"/>
        <v>3.1849999999999999E-4</v>
      </c>
      <c r="K368" s="168">
        <f t="shared" si="109"/>
        <v>1.1900000000000001E-2</v>
      </c>
      <c r="L368" s="168">
        <f t="shared" si="110"/>
        <v>1.1900000000000001E-2</v>
      </c>
      <c r="M368" s="169">
        <f>VLOOKUP(LEFT(A368,8),'Point GF'!$C$2:$R$277,7,FALSE)</f>
        <v>1</v>
      </c>
      <c r="N368" s="169">
        <f>VLOOKUP(LEFT(A368,8),'Point GF'!$C$2:$R$277,7,FALSE)</f>
        <v>1</v>
      </c>
      <c r="O368" s="177">
        <f t="shared" si="111"/>
        <v>3.5268315544225597E-4</v>
      </c>
      <c r="P368" s="177">
        <f t="shared" si="112"/>
        <v>3.7744898870774779E-4</v>
      </c>
      <c r="Q368" s="169">
        <f>VLOOKUP(LEFT(A368,8),'Point GF'!$C$2:$R$277,15,FALSE)</f>
        <v>1.107325448798292</v>
      </c>
      <c r="R368" s="169">
        <f>VLOOKUP(LEFT(A368,8),'Point GF'!$C$2:$R$277,16,FALSE)</f>
        <v>1.185083167057293</v>
      </c>
    </row>
    <row r="369" spans="1:18" hidden="1" outlineLevel="2" x14ac:dyDescent="0.3">
      <c r="A369" s="41" t="s">
        <v>756</v>
      </c>
      <c r="B369" s="41" t="s">
        <v>757</v>
      </c>
      <c r="C369" s="41" t="s">
        <v>401</v>
      </c>
      <c r="D369" s="41" t="s">
        <v>775</v>
      </c>
      <c r="E369" s="41" t="s">
        <v>2048</v>
      </c>
      <c r="F369" s="42">
        <v>13</v>
      </c>
      <c r="G369" s="42">
        <v>2.9119999999999999</v>
      </c>
      <c r="H369" s="42">
        <v>7.8E-2</v>
      </c>
      <c r="I369">
        <f t="shared" si="107"/>
        <v>0.224</v>
      </c>
      <c r="J369">
        <f t="shared" si="108"/>
        <v>6.0000000000000001E-3</v>
      </c>
      <c r="K369" s="168">
        <f t="shared" si="109"/>
        <v>0.224</v>
      </c>
      <c r="L369" s="168">
        <f t="shared" si="110"/>
        <v>0.224</v>
      </c>
      <c r="M369" s="169">
        <f>VLOOKUP(LEFT(A369,8),'Point GF'!$C$2:$R$277,7,FALSE)</f>
        <v>1</v>
      </c>
      <c r="N369" s="169">
        <f>VLOOKUP(LEFT(A369,8),'Point GF'!$C$2:$R$277,7,FALSE)</f>
        <v>1</v>
      </c>
      <c r="O369" s="177">
        <f t="shared" si="111"/>
        <v>6.6439526927897516E-3</v>
      </c>
      <c r="P369" s="177">
        <f t="shared" si="112"/>
        <v>7.1104990023437582E-3</v>
      </c>
      <c r="Q369" s="169">
        <f>VLOOKUP(LEFT(A369,8),'Point GF'!$C$2:$R$277,15,FALSE)</f>
        <v>1.107325448798292</v>
      </c>
      <c r="R369" s="169">
        <f>VLOOKUP(LEFT(A369,8),'Point GF'!$C$2:$R$277,16,FALSE)</f>
        <v>1.185083167057293</v>
      </c>
    </row>
    <row r="370" spans="1:18" hidden="1" outlineLevel="2" x14ac:dyDescent="0.3">
      <c r="A370" s="41" t="s">
        <v>756</v>
      </c>
      <c r="B370" s="41" t="s">
        <v>757</v>
      </c>
      <c r="C370" s="41" t="s">
        <v>401</v>
      </c>
      <c r="D370" s="41" t="s">
        <v>776</v>
      </c>
      <c r="E370" s="41" t="s">
        <v>2048</v>
      </c>
      <c r="F370" s="42">
        <v>16</v>
      </c>
      <c r="G370" s="42">
        <v>4.0960000000000001</v>
      </c>
      <c r="H370" s="42">
        <v>0.1096</v>
      </c>
      <c r="I370">
        <f t="shared" si="107"/>
        <v>0.25600000000000001</v>
      </c>
      <c r="J370">
        <f t="shared" si="108"/>
        <v>6.8500000000000002E-3</v>
      </c>
      <c r="K370" s="168">
        <f t="shared" si="109"/>
        <v>0.25600000000000001</v>
      </c>
      <c r="L370" s="168">
        <f t="shared" si="110"/>
        <v>0.25600000000000001</v>
      </c>
      <c r="M370" s="169">
        <f>VLOOKUP(LEFT(A370,8),'Point GF'!$C$2:$R$277,7,FALSE)</f>
        <v>1</v>
      </c>
      <c r="N370" s="169">
        <f>VLOOKUP(LEFT(A370,8),'Point GF'!$C$2:$R$277,7,FALSE)</f>
        <v>1</v>
      </c>
      <c r="O370" s="177">
        <f t="shared" si="111"/>
        <v>7.5851793242683006E-3</v>
      </c>
      <c r="P370" s="177">
        <f t="shared" si="112"/>
        <v>8.1178196943424569E-3</v>
      </c>
      <c r="Q370" s="169">
        <f>VLOOKUP(LEFT(A370,8),'Point GF'!$C$2:$R$277,15,FALSE)</f>
        <v>1.107325448798292</v>
      </c>
      <c r="R370" s="169">
        <f>VLOOKUP(LEFT(A370,8),'Point GF'!$C$2:$R$277,16,FALSE)</f>
        <v>1.185083167057293</v>
      </c>
    </row>
    <row r="371" spans="1:18" hidden="1" outlineLevel="2" x14ac:dyDescent="0.3">
      <c r="A371" s="41" t="s">
        <v>756</v>
      </c>
      <c r="B371" s="41" t="s">
        <v>757</v>
      </c>
      <c r="C371" s="41" t="s">
        <v>401</v>
      </c>
      <c r="D371" s="41" t="s">
        <v>777</v>
      </c>
      <c r="E371" s="41" t="s">
        <v>2048</v>
      </c>
      <c r="F371" s="42">
        <v>10</v>
      </c>
      <c r="G371" s="42">
        <v>4.8349999999999997E-2</v>
      </c>
      <c r="H371" s="42">
        <v>1.2949999999999999E-3</v>
      </c>
      <c r="I371">
        <f t="shared" si="107"/>
        <v>4.8349999999999999E-3</v>
      </c>
      <c r="J371">
        <f t="shared" si="108"/>
        <v>1.295E-4</v>
      </c>
      <c r="K371" s="168">
        <f t="shared" si="109"/>
        <v>4.8349999999999999E-3</v>
      </c>
      <c r="L371" s="168">
        <f t="shared" si="110"/>
        <v>4.8349999999999999E-3</v>
      </c>
      <c r="M371" s="169">
        <f>VLOOKUP(LEFT(A371,8),'Point GF'!$C$2:$R$277,7,FALSE)</f>
        <v>1</v>
      </c>
      <c r="N371" s="169">
        <f>VLOOKUP(LEFT(A371,8),'Point GF'!$C$2:$R$277,7,FALSE)</f>
        <v>1</v>
      </c>
      <c r="O371" s="177">
        <f t="shared" si="111"/>
        <v>1.4339864561937883E-4</v>
      </c>
      <c r="P371" s="177">
        <f t="shared" si="112"/>
        <v>1.5346827013391944E-4</v>
      </c>
      <c r="Q371" s="169">
        <f>VLOOKUP(LEFT(A371,8),'Point GF'!$C$2:$R$277,15,FALSE)</f>
        <v>1.107325448798292</v>
      </c>
      <c r="R371" s="169">
        <f>VLOOKUP(LEFT(A371,8),'Point GF'!$C$2:$R$277,16,FALSE)</f>
        <v>1.185083167057293</v>
      </c>
    </row>
    <row r="372" spans="1:18" hidden="1" outlineLevel="2" x14ac:dyDescent="0.3">
      <c r="A372" s="41" t="s">
        <v>756</v>
      </c>
      <c r="B372" s="41" t="s">
        <v>757</v>
      </c>
      <c r="C372" s="41" t="s">
        <v>401</v>
      </c>
      <c r="D372" s="41" t="s">
        <v>778</v>
      </c>
      <c r="E372" s="41" t="s">
        <v>2048</v>
      </c>
      <c r="F372" s="42">
        <v>10</v>
      </c>
      <c r="G372" s="42">
        <v>0.40949999999999998</v>
      </c>
      <c r="H372" s="42">
        <v>1.095E-2</v>
      </c>
      <c r="I372">
        <f t="shared" si="107"/>
        <v>4.095E-2</v>
      </c>
      <c r="J372">
        <f t="shared" si="108"/>
        <v>1.0950000000000001E-3</v>
      </c>
      <c r="K372" s="168">
        <f t="shared" si="109"/>
        <v>4.095E-2</v>
      </c>
      <c r="L372" s="168">
        <f t="shared" si="110"/>
        <v>4.095E-2</v>
      </c>
      <c r="M372" s="169">
        <f>VLOOKUP(LEFT(A372,8),'Point GF'!$C$2:$R$277,7,FALSE)</f>
        <v>1</v>
      </c>
      <c r="N372" s="169">
        <f>VLOOKUP(LEFT(A372,8),'Point GF'!$C$2:$R$277,7,FALSE)</f>
        <v>1</v>
      </c>
      <c r="O372" s="177">
        <f t="shared" si="111"/>
        <v>1.2125213664341298E-3</v>
      </c>
      <c r="P372" s="177">
        <f t="shared" si="112"/>
        <v>1.297666067927736E-3</v>
      </c>
      <c r="Q372" s="169">
        <f>VLOOKUP(LEFT(A372,8),'Point GF'!$C$2:$R$277,15,FALSE)</f>
        <v>1.107325448798292</v>
      </c>
      <c r="R372" s="169">
        <f>VLOOKUP(LEFT(A372,8),'Point GF'!$C$2:$R$277,16,FALSE)</f>
        <v>1.185083167057293</v>
      </c>
    </row>
    <row r="373" spans="1:18" hidden="1" outlineLevel="2" x14ac:dyDescent="0.3">
      <c r="A373" s="41" t="s">
        <v>756</v>
      </c>
      <c r="B373" s="41" t="s">
        <v>757</v>
      </c>
      <c r="C373" s="41" t="s">
        <v>401</v>
      </c>
      <c r="D373" s="41" t="s">
        <v>779</v>
      </c>
      <c r="E373" s="41" t="s">
        <v>2047</v>
      </c>
      <c r="F373" s="42">
        <v>9</v>
      </c>
      <c r="G373" s="42">
        <v>6.9750000000000006E-2</v>
      </c>
      <c r="H373" s="43"/>
      <c r="I373">
        <f t="shared" si="107"/>
        <v>7.7500000000000008E-3</v>
      </c>
      <c r="J373">
        <f t="shared" si="108"/>
        <v>0</v>
      </c>
      <c r="K373" s="168">
        <f t="shared" si="109"/>
        <v>7.7500000000000008E-3</v>
      </c>
      <c r="L373" s="168">
        <f t="shared" si="110"/>
        <v>7.7500000000000008E-3</v>
      </c>
      <c r="M373" s="169">
        <f>VLOOKUP(LEFT(A373,8),'Point GF'!$C$2:$R$277,7,FALSE)</f>
        <v>1</v>
      </c>
      <c r="N373" s="169">
        <f>VLOOKUP(LEFT(A373,8),'Point GF'!$C$2:$R$277,7,FALSE)</f>
        <v>1</v>
      </c>
      <c r="O373" s="177">
        <f t="shared" si="111"/>
        <v>0</v>
      </c>
      <c r="P373" s="177">
        <f t="shared" si="112"/>
        <v>0</v>
      </c>
      <c r="Q373" s="169">
        <f>VLOOKUP(LEFT(A373,8),'Point GF'!$C$2:$R$277,15,FALSE)</f>
        <v>1.107325448798292</v>
      </c>
      <c r="R373" s="169">
        <f>VLOOKUP(LEFT(A373,8),'Point GF'!$C$2:$R$277,16,FALSE)</f>
        <v>1.185083167057293</v>
      </c>
    </row>
    <row r="374" spans="1:18" hidden="1" outlineLevel="2" x14ac:dyDescent="0.3">
      <c r="A374" s="41" t="s">
        <v>756</v>
      </c>
      <c r="B374" s="41" t="s">
        <v>757</v>
      </c>
      <c r="C374" s="41" t="s">
        <v>401</v>
      </c>
      <c r="D374" s="41" t="s">
        <v>780</v>
      </c>
      <c r="E374" s="41" t="s">
        <v>2047</v>
      </c>
      <c r="F374" s="42">
        <v>6</v>
      </c>
      <c r="G374" s="42">
        <v>7.2480000000000003E-2</v>
      </c>
      <c r="H374" s="43"/>
      <c r="I374">
        <f t="shared" si="107"/>
        <v>1.208E-2</v>
      </c>
      <c r="J374">
        <f t="shared" si="108"/>
        <v>0</v>
      </c>
      <c r="K374" s="168">
        <f t="shared" si="109"/>
        <v>1.208E-2</v>
      </c>
      <c r="L374" s="168">
        <f t="shared" si="110"/>
        <v>1.208E-2</v>
      </c>
      <c r="M374" s="169">
        <f>VLOOKUP(LEFT(A374,8),'Point GF'!$C$2:$R$277,7,FALSE)</f>
        <v>1</v>
      </c>
      <c r="N374" s="169">
        <f>VLOOKUP(LEFT(A374,8),'Point GF'!$C$2:$R$277,7,FALSE)</f>
        <v>1</v>
      </c>
      <c r="O374" s="177">
        <f t="shared" si="111"/>
        <v>0</v>
      </c>
      <c r="P374" s="177">
        <f t="shared" si="112"/>
        <v>0</v>
      </c>
      <c r="Q374" s="169">
        <f>VLOOKUP(LEFT(A374,8),'Point GF'!$C$2:$R$277,15,FALSE)</f>
        <v>1.107325448798292</v>
      </c>
      <c r="R374" s="169">
        <f>VLOOKUP(LEFT(A374,8),'Point GF'!$C$2:$R$277,16,FALSE)</f>
        <v>1.185083167057293</v>
      </c>
    </row>
    <row r="375" spans="1:18" hidden="1" outlineLevel="2" x14ac:dyDescent="0.3">
      <c r="A375" s="41" t="s">
        <v>756</v>
      </c>
      <c r="B375" s="41" t="s">
        <v>757</v>
      </c>
      <c r="C375" s="41" t="s">
        <v>401</v>
      </c>
      <c r="D375" s="41" t="s">
        <v>781</v>
      </c>
      <c r="E375" s="41" t="s">
        <v>2047</v>
      </c>
      <c r="F375" s="42">
        <v>3</v>
      </c>
      <c r="G375" s="42">
        <v>1.341E-2</v>
      </c>
      <c r="H375" s="43"/>
      <c r="I375">
        <f t="shared" si="107"/>
        <v>4.47E-3</v>
      </c>
      <c r="J375">
        <f t="shared" si="108"/>
        <v>0</v>
      </c>
      <c r="K375" s="168">
        <f t="shared" si="109"/>
        <v>4.47E-3</v>
      </c>
      <c r="L375" s="168">
        <f t="shared" si="110"/>
        <v>4.47E-3</v>
      </c>
      <c r="M375" s="169">
        <f>VLOOKUP(LEFT(A375,8),'Point GF'!$C$2:$R$277,7,FALSE)</f>
        <v>1</v>
      </c>
      <c r="N375" s="169">
        <f>VLOOKUP(LEFT(A375,8),'Point GF'!$C$2:$R$277,7,FALSE)</f>
        <v>1</v>
      </c>
      <c r="O375" s="177">
        <f t="shared" si="111"/>
        <v>0</v>
      </c>
      <c r="P375" s="177">
        <f t="shared" si="112"/>
        <v>0</v>
      </c>
      <c r="Q375" s="169">
        <f>VLOOKUP(LEFT(A375,8),'Point GF'!$C$2:$R$277,15,FALSE)</f>
        <v>1.107325448798292</v>
      </c>
      <c r="R375" s="169">
        <f>VLOOKUP(LEFT(A375,8),'Point GF'!$C$2:$R$277,16,FALSE)</f>
        <v>1.185083167057293</v>
      </c>
    </row>
    <row r="376" spans="1:18" hidden="1" outlineLevel="2" x14ac:dyDescent="0.3">
      <c r="A376" s="41" t="s">
        <v>756</v>
      </c>
      <c r="B376" s="41" t="s">
        <v>757</v>
      </c>
      <c r="C376" s="41" t="s">
        <v>401</v>
      </c>
      <c r="D376" s="41" t="s">
        <v>782</v>
      </c>
      <c r="E376" s="41" t="s">
        <v>2047</v>
      </c>
      <c r="F376" s="42">
        <v>3</v>
      </c>
      <c r="G376" s="42">
        <v>2.4E-2</v>
      </c>
      <c r="H376" s="43"/>
      <c r="I376">
        <f t="shared" si="107"/>
        <v>8.0000000000000002E-3</v>
      </c>
      <c r="J376">
        <f t="shared" si="108"/>
        <v>0</v>
      </c>
      <c r="K376" s="168">
        <f t="shared" si="109"/>
        <v>8.0000000000000002E-3</v>
      </c>
      <c r="L376" s="168">
        <f t="shared" si="110"/>
        <v>8.0000000000000002E-3</v>
      </c>
      <c r="M376" s="169">
        <f>VLOOKUP(LEFT(A376,8),'Point GF'!$C$2:$R$277,7,FALSE)</f>
        <v>1</v>
      </c>
      <c r="N376" s="169">
        <f>VLOOKUP(LEFT(A376,8),'Point GF'!$C$2:$R$277,7,FALSE)</f>
        <v>1</v>
      </c>
      <c r="O376" s="177">
        <f t="shared" si="111"/>
        <v>0</v>
      </c>
      <c r="P376" s="177">
        <f t="shared" si="112"/>
        <v>0</v>
      </c>
      <c r="Q376" s="169">
        <f>VLOOKUP(LEFT(A376,8),'Point GF'!$C$2:$R$277,15,FALSE)</f>
        <v>1.107325448798292</v>
      </c>
      <c r="R376" s="169">
        <f>VLOOKUP(LEFT(A376,8),'Point GF'!$C$2:$R$277,16,FALSE)</f>
        <v>1.185083167057293</v>
      </c>
    </row>
    <row r="377" spans="1:18" outlineLevel="1" collapsed="1" x14ac:dyDescent="0.3">
      <c r="A377" s="44" t="s">
        <v>1204</v>
      </c>
      <c r="B377" s="41" t="str">
        <f>B376</f>
        <v>Naval Support Activity Bethesda</v>
      </c>
      <c r="C377" s="41"/>
      <c r="D377" s="41"/>
      <c r="E377" s="41"/>
      <c r="F377" s="42"/>
      <c r="G377" s="42">
        <f t="shared" ref="G377:L377" si="113">SUBTOTAL(9,G352:G376)</f>
        <v>33.458560000000006</v>
      </c>
      <c r="H377" s="43">
        <f t="shared" si="113"/>
        <v>4.9010820000000015</v>
      </c>
      <c r="I377">
        <f t="shared" si="113"/>
        <v>1.7376500000000001</v>
      </c>
      <c r="J377">
        <f t="shared" si="113"/>
        <v>6.5160499999999996E-2</v>
      </c>
      <c r="K377" s="168">
        <f t="shared" si="113"/>
        <v>1.7376500000000001</v>
      </c>
      <c r="L377" s="168">
        <f t="shared" si="113"/>
        <v>1.7376500000000001</v>
      </c>
      <c r="M377" s="169">
        <f>VLOOKUP(LEFT(A377,8),'Point GF'!$C$2:$R$277,7,FALSE)</f>
        <v>1</v>
      </c>
      <c r="N377" s="169">
        <f>VLOOKUP(LEFT(A377,8),'Point GF'!$C$2:$R$277,7,FALSE)</f>
        <v>1</v>
      </c>
      <c r="O377" s="177">
        <f>SUBTOTAL(9,O352:O376)</f>
        <v>7.2153879906421109E-2</v>
      </c>
      <c r="P377" s="177">
        <f>SUBTOTAL(9,P352:P376)</f>
        <v>7.7220611707036743E-2</v>
      </c>
      <c r="Q377" s="169">
        <f>VLOOKUP(LEFT(A377,8),'Point GF'!$C$2:$R$277,15,FALSE)</f>
        <v>1.107325448798292</v>
      </c>
      <c r="R377" s="169">
        <f>VLOOKUP(LEFT(A377,8),'Point GF'!$C$2:$R$277,16,FALSE)</f>
        <v>1.185083167057293</v>
      </c>
    </row>
    <row r="378" spans="1:18" hidden="1" outlineLevel="2" x14ac:dyDescent="0.3">
      <c r="A378" s="41" t="s">
        <v>783</v>
      </c>
      <c r="B378" s="41" t="s">
        <v>784</v>
      </c>
      <c r="C378" s="41" t="s">
        <v>401</v>
      </c>
      <c r="D378" s="41" t="s">
        <v>785</v>
      </c>
      <c r="E378" s="41" t="s">
        <v>2089</v>
      </c>
      <c r="F378" s="42">
        <v>182</v>
      </c>
      <c r="G378" s="42">
        <v>8.9089000000000002E-2</v>
      </c>
      <c r="H378" s="42">
        <v>1.547E-3</v>
      </c>
      <c r="I378">
        <f t="shared" si="107"/>
        <v>4.8950000000000003E-4</v>
      </c>
      <c r="J378">
        <f t="shared" si="108"/>
        <v>8.4999999999999999E-6</v>
      </c>
      <c r="K378" s="168">
        <f t="shared" ref="K378:K401" si="114">I378*M378</f>
        <v>4.8950000000000003E-4</v>
      </c>
      <c r="L378" s="168">
        <f t="shared" ref="L378:L401" si="115">I378*N378</f>
        <v>4.8950000000000003E-4</v>
      </c>
      <c r="M378" s="169">
        <v>1</v>
      </c>
      <c r="N378" s="169">
        <v>1</v>
      </c>
      <c r="O378" s="177">
        <f t="shared" ref="O378:O401" si="116">J378*Q378</f>
        <v>8.4999999999999999E-6</v>
      </c>
      <c r="P378" s="177">
        <f t="shared" ref="P378:P401" si="117">J378*R378</f>
        <v>8.4999999999999999E-6</v>
      </c>
      <c r="Q378" s="169">
        <v>1</v>
      </c>
      <c r="R378" s="169">
        <v>1</v>
      </c>
    </row>
    <row r="379" spans="1:18" hidden="1" outlineLevel="2" x14ac:dyDescent="0.3">
      <c r="A379" s="41" t="s">
        <v>783</v>
      </c>
      <c r="B379" s="41" t="s">
        <v>784</v>
      </c>
      <c r="C379" s="41" t="s">
        <v>401</v>
      </c>
      <c r="D379" s="41" t="s">
        <v>785</v>
      </c>
      <c r="E379" s="41" t="s">
        <v>2058</v>
      </c>
      <c r="F379" s="42">
        <v>182</v>
      </c>
      <c r="G379" s="42">
        <v>4.5955000000000003E-2</v>
      </c>
      <c r="H379" s="42">
        <v>2.5480000000000001E-4</v>
      </c>
      <c r="I379">
        <f t="shared" si="107"/>
        <v>2.5250000000000001E-4</v>
      </c>
      <c r="J379">
        <f t="shared" si="108"/>
        <v>1.4000000000000001E-6</v>
      </c>
      <c r="K379" s="168">
        <f t="shared" si="114"/>
        <v>2.5250000000000001E-4</v>
      </c>
      <c r="L379" s="168">
        <f t="shared" si="115"/>
        <v>2.5250000000000001E-4</v>
      </c>
      <c r="M379" s="169">
        <v>1</v>
      </c>
      <c r="N379" s="169">
        <v>1</v>
      </c>
      <c r="O379" s="177">
        <f t="shared" si="116"/>
        <v>1.4000000000000001E-6</v>
      </c>
      <c r="P379" s="177">
        <f t="shared" si="117"/>
        <v>1.4000000000000001E-6</v>
      </c>
      <c r="Q379" s="169">
        <v>1</v>
      </c>
      <c r="R379" s="169">
        <v>1</v>
      </c>
    </row>
    <row r="380" spans="1:18" hidden="1" outlineLevel="2" x14ac:dyDescent="0.3">
      <c r="A380" s="41" t="s">
        <v>783</v>
      </c>
      <c r="B380" s="41" t="s">
        <v>784</v>
      </c>
      <c r="C380" s="41" t="s">
        <v>401</v>
      </c>
      <c r="D380" s="41" t="s">
        <v>786</v>
      </c>
      <c r="E380" s="41" t="s">
        <v>2089</v>
      </c>
      <c r="F380" s="42">
        <v>182</v>
      </c>
      <c r="G380" s="42">
        <v>5.0049999999999999E-3</v>
      </c>
      <c r="H380" s="42">
        <v>8.5539999999999998E-5</v>
      </c>
      <c r="I380">
        <f t="shared" si="107"/>
        <v>2.7500000000000001E-5</v>
      </c>
      <c r="J380">
        <f t="shared" si="108"/>
        <v>4.7E-7</v>
      </c>
      <c r="K380" s="168">
        <f t="shared" si="114"/>
        <v>2.7500000000000001E-5</v>
      </c>
      <c r="L380" s="168">
        <f t="shared" si="115"/>
        <v>2.7500000000000001E-5</v>
      </c>
      <c r="M380" s="169">
        <v>1</v>
      </c>
      <c r="N380" s="169">
        <v>1</v>
      </c>
      <c r="O380" s="177">
        <f t="shared" si="116"/>
        <v>4.7E-7</v>
      </c>
      <c r="P380" s="177">
        <f t="shared" si="117"/>
        <v>4.7E-7</v>
      </c>
      <c r="Q380" s="169">
        <v>1</v>
      </c>
      <c r="R380" s="169">
        <v>1</v>
      </c>
    </row>
    <row r="381" spans="1:18" hidden="1" outlineLevel="2" x14ac:dyDescent="0.3">
      <c r="A381" s="41" t="s">
        <v>783</v>
      </c>
      <c r="B381" s="41" t="s">
        <v>784</v>
      </c>
      <c r="C381" s="41" t="s">
        <v>401</v>
      </c>
      <c r="D381" s="41" t="s">
        <v>786</v>
      </c>
      <c r="E381" s="41" t="s">
        <v>2058</v>
      </c>
      <c r="F381" s="42">
        <v>182</v>
      </c>
      <c r="G381" s="42">
        <v>0.19474</v>
      </c>
      <c r="H381" s="42">
        <v>1.0737999999999999E-2</v>
      </c>
      <c r="I381">
        <f t="shared" si="107"/>
        <v>1.07E-3</v>
      </c>
      <c r="J381">
        <f t="shared" si="108"/>
        <v>5.8999999999999998E-5</v>
      </c>
      <c r="K381" s="168">
        <f t="shared" si="114"/>
        <v>1.07E-3</v>
      </c>
      <c r="L381" s="168">
        <f t="shared" si="115"/>
        <v>1.07E-3</v>
      </c>
      <c r="M381" s="169">
        <v>1</v>
      </c>
      <c r="N381" s="169">
        <v>1</v>
      </c>
      <c r="O381" s="177">
        <f t="shared" si="116"/>
        <v>5.8999999999999998E-5</v>
      </c>
      <c r="P381" s="177">
        <f t="shared" si="117"/>
        <v>5.8999999999999998E-5</v>
      </c>
      <c r="Q381" s="169">
        <v>1</v>
      </c>
      <c r="R381" s="169">
        <v>1</v>
      </c>
    </row>
    <row r="382" spans="1:18" hidden="1" outlineLevel="2" x14ac:dyDescent="0.3">
      <c r="A382" s="41" t="s">
        <v>783</v>
      </c>
      <c r="B382" s="41" t="s">
        <v>784</v>
      </c>
      <c r="C382" s="41" t="s">
        <v>401</v>
      </c>
      <c r="D382" s="41" t="s">
        <v>787</v>
      </c>
      <c r="E382" s="41" t="s">
        <v>2089</v>
      </c>
      <c r="F382" s="42">
        <v>182</v>
      </c>
      <c r="G382" s="42">
        <v>4.7593000000000003E-2</v>
      </c>
      <c r="H382" s="42">
        <v>8.1899999999999996E-4</v>
      </c>
      <c r="I382">
        <f t="shared" si="107"/>
        <v>2.6150000000000001E-4</v>
      </c>
      <c r="J382">
        <f t="shared" si="108"/>
        <v>4.5000000000000001E-6</v>
      </c>
      <c r="K382" s="168">
        <f t="shared" si="114"/>
        <v>2.6150000000000001E-4</v>
      </c>
      <c r="L382" s="168">
        <f t="shared" si="115"/>
        <v>2.6150000000000001E-4</v>
      </c>
      <c r="M382" s="169">
        <v>1</v>
      </c>
      <c r="N382" s="169">
        <v>1</v>
      </c>
      <c r="O382" s="177">
        <f t="shared" si="116"/>
        <v>4.5000000000000001E-6</v>
      </c>
      <c r="P382" s="177">
        <f t="shared" si="117"/>
        <v>4.5000000000000001E-6</v>
      </c>
      <c r="Q382" s="169">
        <v>1</v>
      </c>
      <c r="R382" s="169">
        <v>1</v>
      </c>
    </row>
    <row r="383" spans="1:18" hidden="1" outlineLevel="2" x14ac:dyDescent="0.3">
      <c r="A383" s="41" t="s">
        <v>783</v>
      </c>
      <c r="B383" s="41" t="s">
        <v>784</v>
      </c>
      <c r="C383" s="41" t="s">
        <v>401</v>
      </c>
      <c r="D383" s="41" t="s">
        <v>787</v>
      </c>
      <c r="E383" s="41" t="s">
        <v>2058</v>
      </c>
      <c r="F383" s="42">
        <v>182</v>
      </c>
      <c r="G383" s="42">
        <v>9.6460000000000004E-2</v>
      </c>
      <c r="H383" s="42">
        <v>5.2779999999999997E-3</v>
      </c>
      <c r="I383">
        <f t="shared" si="107"/>
        <v>5.2999999999999998E-4</v>
      </c>
      <c r="J383">
        <f t="shared" si="108"/>
        <v>2.8999999999999997E-5</v>
      </c>
      <c r="K383" s="168">
        <f t="shared" si="114"/>
        <v>5.2999999999999998E-4</v>
      </c>
      <c r="L383" s="168">
        <f t="shared" si="115"/>
        <v>5.2999999999999998E-4</v>
      </c>
      <c r="M383" s="169">
        <v>1</v>
      </c>
      <c r="N383" s="169">
        <v>1</v>
      </c>
      <c r="O383" s="177">
        <f t="shared" si="116"/>
        <v>2.8999999999999997E-5</v>
      </c>
      <c r="P383" s="177">
        <f t="shared" si="117"/>
        <v>2.8999999999999997E-5</v>
      </c>
      <c r="Q383" s="169">
        <v>1</v>
      </c>
      <c r="R383" s="169">
        <v>1</v>
      </c>
    </row>
    <row r="384" spans="1:18" hidden="1" outlineLevel="2" x14ac:dyDescent="0.3">
      <c r="A384" s="41" t="s">
        <v>783</v>
      </c>
      <c r="B384" s="41" t="s">
        <v>784</v>
      </c>
      <c r="C384" s="41" t="s">
        <v>401</v>
      </c>
      <c r="D384" s="41" t="s">
        <v>788</v>
      </c>
      <c r="E384" s="41" t="s">
        <v>2058</v>
      </c>
      <c r="F384" s="42">
        <v>365</v>
      </c>
      <c r="G384" s="42">
        <v>0.13614499999999999</v>
      </c>
      <c r="H384" s="42">
        <v>7.4824999999999996E-3</v>
      </c>
      <c r="I384">
        <f t="shared" si="107"/>
        <v>3.7299999999999996E-4</v>
      </c>
      <c r="J384">
        <f t="shared" si="108"/>
        <v>2.05E-5</v>
      </c>
      <c r="K384" s="168">
        <f t="shared" si="114"/>
        <v>3.7299999999999996E-4</v>
      </c>
      <c r="L384" s="168">
        <f t="shared" si="115"/>
        <v>3.7299999999999996E-4</v>
      </c>
      <c r="M384" s="169">
        <v>1</v>
      </c>
      <c r="N384" s="169">
        <v>1</v>
      </c>
      <c r="O384" s="177">
        <f t="shared" si="116"/>
        <v>2.05E-5</v>
      </c>
      <c r="P384" s="177">
        <f t="shared" si="117"/>
        <v>2.05E-5</v>
      </c>
      <c r="Q384" s="169">
        <v>1</v>
      </c>
      <c r="R384" s="169">
        <v>1</v>
      </c>
    </row>
    <row r="385" spans="1:18" hidden="1" outlineLevel="2" x14ac:dyDescent="0.3">
      <c r="A385" s="41" t="s">
        <v>783</v>
      </c>
      <c r="B385" s="41" t="s">
        <v>784</v>
      </c>
      <c r="C385" s="41" t="s">
        <v>401</v>
      </c>
      <c r="D385" s="41" t="s">
        <v>789</v>
      </c>
      <c r="E385" s="41" t="s">
        <v>2059</v>
      </c>
      <c r="F385" s="42">
        <v>182</v>
      </c>
      <c r="G385" s="42">
        <v>0.73982999999999999</v>
      </c>
      <c r="H385" s="42">
        <v>4.0676999999999998E-2</v>
      </c>
      <c r="I385">
        <f t="shared" si="107"/>
        <v>4.065E-3</v>
      </c>
      <c r="J385">
        <f t="shared" si="108"/>
        <v>2.2349999999999998E-4</v>
      </c>
      <c r="K385" s="168">
        <f t="shared" si="114"/>
        <v>4.065E-3</v>
      </c>
      <c r="L385" s="168">
        <f t="shared" si="115"/>
        <v>4.065E-3</v>
      </c>
      <c r="M385" s="169">
        <v>1</v>
      </c>
      <c r="N385" s="169">
        <v>1</v>
      </c>
      <c r="O385" s="177">
        <f t="shared" si="116"/>
        <v>2.2349999999999998E-4</v>
      </c>
      <c r="P385" s="177">
        <f t="shared" si="117"/>
        <v>2.2349999999999998E-4</v>
      </c>
      <c r="Q385" s="169">
        <v>1</v>
      </c>
      <c r="R385" s="169">
        <v>1</v>
      </c>
    </row>
    <row r="386" spans="1:18" hidden="1" outlineLevel="2" x14ac:dyDescent="0.3">
      <c r="A386" s="41" t="s">
        <v>783</v>
      </c>
      <c r="B386" s="41" t="s">
        <v>784</v>
      </c>
      <c r="C386" s="41" t="s">
        <v>401</v>
      </c>
      <c r="D386" s="41" t="s">
        <v>790</v>
      </c>
      <c r="E386" s="41" t="s">
        <v>2059</v>
      </c>
      <c r="F386" s="42">
        <v>365</v>
      </c>
      <c r="G386" s="42">
        <v>0.21352499999999999</v>
      </c>
      <c r="H386" s="42">
        <v>1.1679999999999999E-2</v>
      </c>
      <c r="I386">
        <f t="shared" si="107"/>
        <v>5.8500000000000002E-4</v>
      </c>
      <c r="J386">
        <f t="shared" si="108"/>
        <v>3.1999999999999999E-5</v>
      </c>
      <c r="K386" s="168">
        <f t="shared" si="114"/>
        <v>5.8500000000000002E-4</v>
      </c>
      <c r="L386" s="168">
        <f t="shared" si="115"/>
        <v>5.8500000000000002E-4</v>
      </c>
      <c r="M386" s="169">
        <v>1</v>
      </c>
      <c r="N386" s="169">
        <v>1</v>
      </c>
      <c r="O386" s="177">
        <f t="shared" si="116"/>
        <v>3.1999999999999999E-5</v>
      </c>
      <c r="P386" s="177">
        <f t="shared" si="117"/>
        <v>3.1999999999999999E-5</v>
      </c>
      <c r="Q386" s="169">
        <v>1</v>
      </c>
      <c r="R386" s="169">
        <v>1</v>
      </c>
    </row>
    <row r="387" spans="1:18" hidden="1" outlineLevel="2" x14ac:dyDescent="0.3">
      <c r="A387" s="41" t="s">
        <v>783</v>
      </c>
      <c r="B387" s="41" t="s">
        <v>784</v>
      </c>
      <c r="C387" s="41" t="s">
        <v>401</v>
      </c>
      <c r="D387" s="41" t="s">
        <v>791</v>
      </c>
      <c r="E387" s="41" t="s">
        <v>2059</v>
      </c>
      <c r="F387" s="42">
        <v>182</v>
      </c>
      <c r="G387" s="42">
        <v>8.0990000000000006E-2</v>
      </c>
      <c r="H387" s="42">
        <v>4.4590000000000003E-3</v>
      </c>
      <c r="I387">
        <f t="shared" si="107"/>
        <v>4.4500000000000003E-4</v>
      </c>
      <c r="J387">
        <f t="shared" si="108"/>
        <v>2.4500000000000003E-5</v>
      </c>
      <c r="K387" s="168">
        <f t="shared" si="114"/>
        <v>4.4500000000000003E-4</v>
      </c>
      <c r="L387" s="168">
        <f t="shared" si="115"/>
        <v>4.4500000000000003E-4</v>
      </c>
      <c r="M387" s="169">
        <v>1</v>
      </c>
      <c r="N387" s="169">
        <v>1</v>
      </c>
      <c r="O387" s="177">
        <f t="shared" si="116"/>
        <v>2.4500000000000003E-5</v>
      </c>
      <c r="P387" s="177">
        <f t="shared" si="117"/>
        <v>2.4500000000000003E-5</v>
      </c>
      <c r="Q387" s="169">
        <v>1</v>
      </c>
      <c r="R387" s="169">
        <v>1</v>
      </c>
    </row>
    <row r="388" spans="1:18" hidden="1" outlineLevel="2" x14ac:dyDescent="0.3">
      <c r="A388" s="41" t="s">
        <v>783</v>
      </c>
      <c r="B388" s="41" t="s">
        <v>784</v>
      </c>
      <c r="C388" s="41" t="s">
        <v>401</v>
      </c>
      <c r="D388" s="41" t="s">
        <v>792</v>
      </c>
      <c r="E388" s="41" t="s">
        <v>2059</v>
      </c>
      <c r="F388" s="42">
        <v>182</v>
      </c>
      <c r="G388" s="42">
        <v>3.2305E-2</v>
      </c>
      <c r="H388" s="42">
        <v>1.82E-3</v>
      </c>
      <c r="I388">
        <f t="shared" si="107"/>
        <v>1.775E-4</v>
      </c>
      <c r="J388">
        <f t="shared" si="108"/>
        <v>1.0000000000000001E-5</v>
      </c>
      <c r="K388" s="168">
        <f t="shared" si="114"/>
        <v>1.775E-4</v>
      </c>
      <c r="L388" s="168">
        <f t="shared" si="115"/>
        <v>1.775E-4</v>
      </c>
      <c r="M388" s="169">
        <v>1</v>
      </c>
      <c r="N388" s="169">
        <v>1</v>
      </c>
      <c r="O388" s="177">
        <f t="shared" si="116"/>
        <v>1.0000000000000001E-5</v>
      </c>
      <c r="P388" s="177">
        <f t="shared" si="117"/>
        <v>1.0000000000000001E-5</v>
      </c>
      <c r="Q388" s="169">
        <v>1</v>
      </c>
      <c r="R388" s="169">
        <v>1</v>
      </c>
    </row>
    <row r="389" spans="1:18" hidden="1" outlineLevel="2" x14ac:dyDescent="0.3">
      <c r="A389" s="41" t="s">
        <v>783</v>
      </c>
      <c r="B389" s="41" t="s">
        <v>784</v>
      </c>
      <c r="C389" s="41" t="s">
        <v>401</v>
      </c>
      <c r="D389" s="41" t="s">
        <v>793</v>
      </c>
      <c r="E389" s="41" t="s">
        <v>2059</v>
      </c>
      <c r="F389" s="42">
        <v>182</v>
      </c>
      <c r="G389" s="42">
        <v>3.2305E-2</v>
      </c>
      <c r="H389" s="42">
        <v>1.82E-3</v>
      </c>
      <c r="I389">
        <f t="shared" si="107"/>
        <v>1.775E-4</v>
      </c>
      <c r="J389">
        <f t="shared" si="108"/>
        <v>1.0000000000000001E-5</v>
      </c>
      <c r="K389" s="168">
        <f t="shared" si="114"/>
        <v>1.775E-4</v>
      </c>
      <c r="L389" s="168">
        <f t="shared" si="115"/>
        <v>1.775E-4</v>
      </c>
      <c r="M389" s="169">
        <v>1</v>
      </c>
      <c r="N389" s="169">
        <v>1</v>
      </c>
      <c r="O389" s="177">
        <f t="shared" si="116"/>
        <v>1.0000000000000001E-5</v>
      </c>
      <c r="P389" s="177">
        <f t="shared" si="117"/>
        <v>1.0000000000000001E-5</v>
      </c>
      <c r="Q389" s="169">
        <v>1</v>
      </c>
      <c r="R389" s="169">
        <v>1</v>
      </c>
    </row>
    <row r="390" spans="1:18" hidden="1" outlineLevel="2" x14ac:dyDescent="0.3">
      <c r="A390" s="41" t="s">
        <v>783</v>
      </c>
      <c r="B390" s="41" t="s">
        <v>784</v>
      </c>
      <c r="C390" s="41" t="s">
        <v>401</v>
      </c>
      <c r="D390" s="41" t="s">
        <v>794</v>
      </c>
      <c r="E390" s="41" t="s">
        <v>2059</v>
      </c>
      <c r="F390" s="42">
        <v>365</v>
      </c>
      <c r="G390" s="42">
        <v>3.066E-2</v>
      </c>
      <c r="H390" s="42">
        <v>1.6425000000000001E-3</v>
      </c>
      <c r="I390">
        <f t="shared" si="107"/>
        <v>8.3999999999999995E-5</v>
      </c>
      <c r="J390">
        <f t="shared" si="108"/>
        <v>4.5000000000000001E-6</v>
      </c>
      <c r="K390" s="168">
        <f t="shared" si="114"/>
        <v>8.3999999999999995E-5</v>
      </c>
      <c r="L390" s="168">
        <f t="shared" si="115"/>
        <v>8.3999999999999995E-5</v>
      </c>
      <c r="M390" s="169">
        <v>1</v>
      </c>
      <c r="N390" s="169">
        <v>1</v>
      </c>
      <c r="O390" s="177">
        <f t="shared" si="116"/>
        <v>4.5000000000000001E-6</v>
      </c>
      <c r="P390" s="177">
        <f t="shared" si="117"/>
        <v>4.5000000000000001E-6</v>
      </c>
      <c r="Q390" s="169">
        <v>1</v>
      </c>
      <c r="R390" s="169">
        <v>1</v>
      </c>
    </row>
    <row r="391" spans="1:18" hidden="1" outlineLevel="2" x14ac:dyDescent="0.3">
      <c r="A391" s="41" t="s">
        <v>783</v>
      </c>
      <c r="B391" s="41" t="s">
        <v>784</v>
      </c>
      <c r="C391" s="41" t="s">
        <v>401</v>
      </c>
      <c r="D391" s="41" t="s">
        <v>795</v>
      </c>
      <c r="E391" s="41" t="s">
        <v>2095</v>
      </c>
      <c r="F391" s="42">
        <v>365</v>
      </c>
      <c r="G391" s="42">
        <v>1.0110500000000001E-3</v>
      </c>
      <c r="H391" s="42">
        <v>7.7744999999999995E-5</v>
      </c>
      <c r="I391">
        <f t="shared" si="107"/>
        <v>2.7700000000000002E-6</v>
      </c>
      <c r="J391">
        <f t="shared" si="108"/>
        <v>2.1299999999999999E-7</v>
      </c>
      <c r="K391" s="168">
        <f t="shared" si="114"/>
        <v>2.7700000000000002E-6</v>
      </c>
      <c r="L391" s="168">
        <f t="shared" si="115"/>
        <v>2.7700000000000002E-6</v>
      </c>
      <c r="M391" s="169">
        <v>1</v>
      </c>
      <c r="N391" s="169">
        <v>1</v>
      </c>
      <c r="O391" s="177">
        <f t="shared" si="116"/>
        <v>2.1299999999999999E-7</v>
      </c>
      <c r="P391" s="177">
        <f t="shared" si="117"/>
        <v>2.1299999999999999E-7</v>
      </c>
      <c r="Q391" s="169">
        <v>1</v>
      </c>
      <c r="R391" s="169">
        <v>1</v>
      </c>
    </row>
    <row r="392" spans="1:18" hidden="1" outlineLevel="2" x14ac:dyDescent="0.3">
      <c r="A392" s="41" t="s">
        <v>783</v>
      </c>
      <c r="B392" s="41" t="s">
        <v>784</v>
      </c>
      <c r="C392" s="41" t="s">
        <v>401</v>
      </c>
      <c r="D392" s="41" t="s">
        <v>796</v>
      </c>
      <c r="E392" s="41" t="s">
        <v>2084</v>
      </c>
      <c r="F392" s="42">
        <v>365</v>
      </c>
      <c r="G392" s="43"/>
      <c r="H392" s="42">
        <v>0.54567500000000002</v>
      </c>
      <c r="I392">
        <f t="shared" si="107"/>
        <v>0</v>
      </c>
      <c r="J392">
        <f t="shared" si="108"/>
        <v>1.495E-3</v>
      </c>
      <c r="K392" s="168">
        <f t="shared" si="114"/>
        <v>0</v>
      </c>
      <c r="L392" s="168">
        <f t="shared" si="115"/>
        <v>0</v>
      </c>
      <c r="M392" s="169">
        <v>1</v>
      </c>
      <c r="N392" s="169">
        <v>1</v>
      </c>
      <c r="O392" s="177">
        <f t="shared" si="116"/>
        <v>1.495E-3</v>
      </c>
      <c r="P392" s="177">
        <f t="shared" si="117"/>
        <v>1.495E-3</v>
      </c>
      <c r="Q392" s="169">
        <v>1</v>
      </c>
      <c r="R392" s="169">
        <v>1</v>
      </c>
    </row>
    <row r="393" spans="1:18" hidden="1" outlineLevel="2" x14ac:dyDescent="0.3">
      <c r="A393" s="41" t="s">
        <v>783</v>
      </c>
      <c r="B393" s="41" t="s">
        <v>784</v>
      </c>
      <c r="C393" s="41" t="s">
        <v>401</v>
      </c>
      <c r="D393" s="41" t="s">
        <v>797</v>
      </c>
      <c r="E393" s="41" t="s">
        <v>2084</v>
      </c>
      <c r="F393" s="42">
        <v>3</v>
      </c>
      <c r="G393" s="43"/>
      <c r="H393" s="42">
        <v>3.96E-3</v>
      </c>
      <c r="I393">
        <f t="shared" si="107"/>
        <v>0</v>
      </c>
      <c r="J393">
        <f t="shared" si="108"/>
        <v>1.32E-3</v>
      </c>
      <c r="K393" s="168">
        <f t="shared" si="114"/>
        <v>0</v>
      </c>
      <c r="L393" s="168">
        <f t="shared" si="115"/>
        <v>0</v>
      </c>
      <c r="M393" s="169">
        <v>1</v>
      </c>
      <c r="N393" s="169">
        <v>1</v>
      </c>
      <c r="O393" s="177">
        <f t="shared" si="116"/>
        <v>1.32E-3</v>
      </c>
      <c r="P393" s="177">
        <f t="shared" si="117"/>
        <v>1.32E-3</v>
      </c>
      <c r="Q393" s="169">
        <v>1</v>
      </c>
      <c r="R393" s="169">
        <v>1</v>
      </c>
    </row>
    <row r="394" spans="1:18" hidden="1" outlineLevel="2" x14ac:dyDescent="0.3">
      <c r="A394" s="41" t="s">
        <v>783</v>
      </c>
      <c r="B394" s="41" t="s">
        <v>784</v>
      </c>
      <c r="C394" s="41" t="s">
        <v>401</v>
      </c>
      <c r="D394" s="41" t="s">
        <v>798</v>
      </c>
      <c r="E394" s="41" t="s">
        <v>2096</v>
      </c>
      <c r="F394" s="42">
        <v>88</v>
      </c>
      <c r="G394" s="43"/>
      <c r="H394" s="42">
        <v>1.0300400000000001</v>
      </c>
      <c r="I394">
        <f t="shared" si="107"/>
        <v>0</v>
      </c>
      <c r="J394">
        <f t="shared" si="108"/>
        <v>1.1705E-2</v>
      </c>
      <c r="K394" s="168">
        <f t="shared" si="114"/>
        <v>0</v>
      </c>
      <c r="L394" s="168">
        <f t="shared" si="115"/>
        <v>0</v>
      </c>
      <c r="M394" s="169">
        <v>1</v>
      </c>
      <c r="N394" s="169">
        <v>1</v>
      </c>
      <c r="O394" s="177">
        <f t="shared" si="116"/>
        <v>1.1705E-2</v>
      </c>
      <c r="P394" s="177">
        <f t="shared" si="117"/>
        <v>1.1705E-2</v>
      </c>
      <c r="Q394" s="169">
        <v>1</v>
      </c>
      <c r="R394" s="169">
        <v>1</v>
      </c>
    </row>
    <row r="395" spans="1:18" hidden="1" outlineLevel="2" x14ac:dyDescent="0.3">
      <c r="A395" s="41" t="s">
        <v>783</v>
      </c>
      <c r="B395" s="41" t="s">
        <v>784</v>
      </c>
      <c r="C395" s="41" t="s">
        <v>401</v>
      </c>
      <c r="D395" s="41" t="s">
        <v>799</v>
      </c>
      <c r="E395" s="41" t="s">
        <v>2096</v>
      </c>
      <c r="F395" s="42">
        <v>365</v>
      </c>
      <c r="G395" s="43"/>
      <c r="H395" s="42">
        <v>3.8324999999999998E-2</v>
      </c>
      <c r="I395">
        <f t="shared" si="107"/>
        <v>0</v>
      </c>
      <c r="J395">
        <f t="shared" si="108"/>
        <v>1.0499999999999999E-4</v>
      </c>
      <c r="K395" s="168">
        <f t="shared" si="114"/>
        <v>0</v>
      </c>
      <c r="L395" s="168">
        <f t="shared" si="115"/>
        <v>0</v>
      </c>
      <c r="M395" s="169">
        <v>1</v>
      </c>
      <c r="N395" s="169">
        <v>1</v>
      </c>
      <c r="O395" s="177">
        <f t="shared" si="116"/>
        <v>1.0499999999999999E-4</v>
      </c>
      <c r="P395" s="177">
        <f t="shared" si="117"/>
        <v>1.0499999999999999E-4</v>
      </c>
      <c r="Q395" s="169">
        <v>1</v>
      </c>
      <c r="R395" s="169">
        <v>1</v>
      </c>
    </row>
    <row r="396" spans="1:18" hidden="1" outlineLevel="2" x14ac:dyDescent="0.3">
      <c r="A396" s="41" t="s">
        <v>783</v>
      </c>
      <c r="B396" s="41" t="s">
        <v>784</v>
      </c>
      <c r="C396" s="41" t="s">
        <v>401</v>
      </c>
      <c r="D396" s="41" t="s">
        <v>800</v>
      </c>
      <c r="E396" s="41" t="s">
        <v>2097</v>
      </c>
      <c r="F396" s="42">
        <v>365</v>
      </c>
      <c r="G396" s="43"/>
      <c r="H396" s="42">
        <v>2.7374999999999999E-3</v>
      </c>
      <c r="I396">
        <f t="shared" si="107"/>
        <v>0</v>
      </c>
      <c r="J396">
        <f t="shared" si="108"/>
        <v>7.5000000000000002E-6</v>
      </c>
      <c r="K396" s="168">
        <f t="shared" si="114"/>
        <v>0</v>
      </c>
      <c r="L396" s="168">
        <f t="shared" si="115"/>
        <v>0</v>
      </c>
      <c r="M396" s="169">
        <v>1</v>
      </c>
      <c r="N396" s="169">
        <v>1</v>
      </c>
      <c r="O396" s="177">
        <f t="shared" si="116"/>
        <v>7.5000000000000002E-6</v>
      </c>
      <c r="P396" s="177">
        <f t="shared" si="117"/>
        <v>7.5000000000000002E-6</v>
      </c>
      <c r="Q396" s="169">
        <v>1</v>
      </c>
      <c r="R396" s="169">
        <v>1</v>
      </c>
    </row>
    <row r="397" spans="1:18" hidden="1" outlineLevel="2" x14ac:dyDescent="0.3">
      <c r="A397" s="41" t="s">
        <v>783</v>
      </c>
      <c r="B397" s="41" t="s">
        <v>784</v>
      </c>
      <c r="C397" s="41" t="s">
        <v>401</v>
      </c>
      <c r="D397" s="41" t="s">
        <v>801</v>
      </c>
      <c r="E397" s="41" t="s">
        <v>2048</v>
      </c>
      <c r="F397" s="42">
        <v>12</v>
      </c>
      <c r="G397" s="42">
        <v>1.1339999999999999</v>
      </c>
      <c r="H397" s="42">
        <v>3.3300000000000003E-2</v>
      </c>
      <c r="I397">
        <f t="shared" si="107"/>
        <v>9.4499999999999987E-2</v>
      </c>
      <c r="J397">
        <f t="shared" si="108"/>
        <v>2.7750000000000001E-3</v>
      </c>
      <c r="K397" s="168">
        <f t="shared" si="114"/>
        <v>9.4499999999999987E-2</v>
      </c>
      <c r="L397" s="168">
        <f t="shared" si="115"/>
        <v>9.4499999999999987E-2</v>
      </c>
      <c r="M397" s="169">
        <v>1</v>
      </c>
      <c r="N397" s="169">
        <v>1</v>
      </c>
      <c r="O397" s="177">
        <f t="shared" si="116"/>
        <v>2.7750000000000001E-3</v>
      </c>
      <c r="P397" s="177">
        <f t="shared" si="117"/>
        <v>2.7750000000000001E-3</v>
      </c>
      <c r="Q397" s="169">
        <v>1</v>
      </c>
      <c r="R397" s="169">
        <v>1</v>
      </c>
    </row>
    <row r="398" spans="1:18" hidden="1" outlineLevel="2" x14ac:dyDescent="0.3">
      <c r="A398" s="41" t="s">
        <v>783</v>
      </c>
      <c r="B398" s="41" t="s">
        <v>784</v>
      </c>
      <c r="C398" s="41" t="s">
        <v>401</v>
      </c>
      <c r="D398" s="41" t="s">
        <v>802</v>
      </c>
      <c r="E398" s="41" t="s">
        <v>2047</v>
      </c>
      <c r="F398" s="42">
        <v>12</v>
      </c>
      <c r="G398" s="42">
        <v>0.1404</v>
      </c>
      <c r="H398" s="42">
        <v>4.1219999999999998E-3</v>
      </c>
      <c r="I398">
        <f t="shared" si="107"/>
        <v>1.17E-2</v>
      </c>
      <c r="J398">
        <f t="shared" si="108"/>
        <v>3.435E-4</v>
      </c>
      <c r="K398" s="168">
        <f t="shared" si="114"/>
        <v>1.17E-2</v>
      </c>
      <c r="L398" s="168">
        <f t="shared" si="115"/>
        <v>1.17E-2</v>
      </c>
      <c r="M398" s="169">
        <v>1</v>
      </c>
      <c r="N398" s="169">
        <v>1</v>
      </c>
      <c r="O398" s="177">
        <f t="shared" si="116"/>
        <v>3.435E-4</v>
      </c>
      <c r="P398" s="177">
        <f t="shared" si="117"/>
        <v>3.435E-4</v>
      </c>
      <c r="Q398" s="169">
        <v>1</v>
      </c>
      <c r="R398" s="169">
        <v>1</v>
      </c>
    </row>
    <row r="399" spans="1:18" hidden="1" outlineLevel="2" x14ac:dyDescent="0.3">
      <c r="A399" s="41" t="s">
        <v>783</v>
      </c>
      <c r="B399" s="41" t="s">
        <v>784</v>
      </c>
      <c r="C399" s="41" t="s">
        <v>401</v>
      </c>
      <c r="D399" s="41" t="s">
        <v>803</v>
      </c>
      <c r="E399" s="41" t="s">
        <v>2047</v>
      </c>
      <c r="F399" s="42">
        <v>12</v>
      </c>
      <c r="G399" s="42">
        <v>2.6760000000000002</v>
      </c>
      <c r="H399" s="42">
        <v>7.8600000000000003E-2</v>
      </c>
      <c r="I399">
        <f t="shared" si="107"/>
        <v>0.223</v>
      </c>
      <c r="J399">
        <f t="shared" si="108"/>
        <v>6.5500000000000003E-3</v>
      </c>
      <c r="K399" s="168">
        <f t="shared" si="114"/>
        <v>0.223</v>
      </c>
      <c r="L399" s="168">
        <f t="shared" si="115"/>
        <v>0.223</v>
      </c>
      <c r="M399" s="169">
        <v>1</v>
      </c>
      <c r="N399" s="169">
        <v>1</v>
      </c>
      <c r="O399" s="177">
        <f t="shared" si="116"/>
        <v>6.5500000000000003E-3</v>
      </c>
      <c r="P399" s="177">
        <f t="shared" si="117"/>
        <v>6.5500000000000003E-3</v>
      </c>
      <c r="Q399" s="169">
        <v>1</v>
      </c>
      <c r="R399" s="169">
        <v>1</v>
      </c>
    </row>
    <row r="400" spans="1:18" hidden="1" outlineLevel="2" x14ac:dyDescent="0.3">
      <c r="A400" s="41" t="s">
        <v>783</v>
      </c>
      <c r="B400" s="41" t="s">
        <v>784</v>
      </c>
      <c r="C400" s="41" t="s">
        <v>401</v>
      </c>
      <c r="D400" s="41" t="s">
        <v>804</v>
      </c>
      <c r="E400" s="41" t="s">
        <v>2047</v>
      </c>
      <c r="F400" s="42">
        <v>12</v>
      </c>
      <c r="G400" s="42">
        <v>1.512</v>
      </c>
      <c r="H400" s="42">
        <v>4.4442000000000002E-2</v>
      </c>
      <c r="I400">
        <f t="shared" si="107"/>
        <v>0.126</v>
      </c>
      <c r="J400">
        <f t="shared" si="108"/>
        <v>3.7035000000000002E-3</v>
      </c>
      <c r="K400" s="168">
        <f t="shared" si="114"/>
        <v>0.126</v>
      </c>
      <c r="L400" s="168">
        <f t="shared" si="115"/>
        <v>0.126</v>
      </c>
      <c r="M400" s="169">
        <v>1</v>
      </c>
      <c r="N400" s="169">
        <v>1</v>
      </c>
      <c r="O400" s="177">
        <f t="shared" si="116"/>
        <v>3.7035000000000002E-3</v>
      </c>
      <c r="P400" s="177">
        <f t="shared" si="117"/>
        <v>3.7035000000000002E-3</v>
      </c>
      <c r="Q400" s="169">
        <v>1</v>
      </c>
      <c r="R400" s="169">
        <v>1</v>
      </c>
    </row>
    <row r="401" spans="1:18" hidden="1" outlineLevel="2" x14ac:dyDescent="0.3">
      <c r="A401" s="41" t="s">
        <v>783</v>
      </c>
      <c r="B401" s="41" t="s">
        <v>784</v>
      </c>
      <c r="C401" s="41" t="s">
        <v>401</v>
      </c>
      <c r="D401" s="41" t="s">
        <v>805</v>
      </c>
      <c r="E401" s="41" t="s">
        <v>2047</v>
      </c>
      <c r="F401" s="42">
        <v>12</v>
      </c>
      <c r="G401" s="42">
        <v>0.1086</v>
      </c>
      <c r="H401" s="42">
        <v>3.192E-3</v>
      </c>
      <c r="I401">
        <f t="shared" si="107"/>
        <v>9.0500000000000008E-3</v>
      </c>
      <c r="J401">
        <f t="shared" si="108"/>
        <v>2.6600000000000001E-4</v>
      </c>
      <c r="K401" s="168">
        <f t="shared" si="114"/>
        <v>9.0500000000000008E-3</v>
      </c>
      <c r="L401" s="168">
        <f t="shared" si="115"/>
        <v>9.0500000000000008E-3</v>
      </c>
      <c r="M401" s="169">
        <v>1</v>
      </c>
      <c r="N401" s="169">
        <v>1</v>
      </c>
      <c r="O401" s="177">
        <f t="shared" si="116"/>
        <v>2.6600000000000001E-4</v>
      </c>
      <c r="P401" s="177">
        <f t="shared" si="117"/>
        <v>2.6600000000000001E-4</v>
      </c>
      <c r="Q401" s="169">
        <v>1</v>
      </c>
      <c r="R401" s="169">
        <v>1</v>
      </c>
    </row>
    <row r="402" spans="1:18" outlineLevel="1" collapsed="1" x14ac:dyDescent="0.3">
      <c r="A402" s="44" t="s">
        <v>1205</v>
      </c>
      <c r="B402" s="41" t="str">
        <f>B401</f>
        <v>Naval Support Warfare Center (NSWC), Carderock Division</v>
      </c>
      <c r="C402" s="41"/>
      <c r="D402" s="41"/>
      <c r="E402" s="41"/>
      <c r="F402" s="42"/>
      <c r="G402" s="42">
        <f t="shared" ref="G402:L402" si="118">SUBTOTAL(9,G378:G401)</f>
        <v>7.31661305</v>
      </c>
      <c r="H402" s="42">
        <f t="shared" si="118"/>
        <v>1.8727745850000002</v>
      </c>
      <c r="I402">
        <f t="shared" si="118"/>
        <v>0.47279077000000003</v>
      </c>
      <c r="J402">
        <f t="shared" si="118"/>
        <v>2.8698583000000003E-2</v>
      </c>
      <c r="K402" s="168">
        <f t="shared" si="118"/>
        <v>0.47279077000000003</v>
      </c>
      <c r="L402" s="168">
        <f t="shared" si="118"/>
        <v>0.47279077000000003</v>
      </c>
      <c r="M402" s="169">
        <v>1</v>
      </c>
      <c r="N402" s="169">
        <v>1</v>
      </c>
      <c r="O402" s="177">
        <f>SUBTOTAL(9,O378:O401)</f>
        <v>2.8698583000000003E-2</v>
      </c>
      <c r="P402" s="177">
        <f>SUBTOTAL(9,P378:P401)</f>
        <v>2.8698583000000003E-2</v>
      </c>
      <c r="Q402" s="169">
        <v>1</v>
      </c>
      <c r="R402" s="169">
        <v>1</v>
      </c>
    </row>
    <row r="403" spans="1:18" hidden="1" outlineLevel="2" x14ac:dyDescent="0.3">
      <c r="A403" s="41" t="s">
        <v>806</v>
      </c>
      <c r="B403" s="41" t="s">
        <v>807</v>
      </c>
      <c r="C403" s="41" t="s">
        <v>401</v>
      </c>
      <c r="D403" s="41" t="s">
        <v>808</v>
      </c>
      <c r="E403" s="41" t="s">
        <v>2089</v>
      </c>
      <c r="F403" s="42">
        <v>1</v>
      </c>
      <c r="G403" s="42">
        <v>1.2149999999999999E-3</v>
      </c>
      <c r="H403" s="42">
        <v>5.0000000000000004E-6</v>
      </c>
      <c r="I403">
        <f t="shared" si="107"/>
        <v>1.2149999999999999E-3</v>
      </c>
      <c r="J403">
        <f t="shared" si="108"/>
        <v>5.0000000000000004E-6</v>
      </c>
      <c r="K403" s="168">
        <f t="shared" ref="K403:K427" si="119">I403*M403</f>
        <v>1.2149999999999999E-3</v>
      </c>
      <c r="L403" s="168">
        <f t="shared" ref="L403:L427" si="120">I403*N403</f>
        <v>1.2149999999999999E-3</v>
      </c>
      <c r="M403" s="169">
        <f>VLOOKUP(LEFT(A403,8),'Point GF'!$C$2:$R$277,7,FALSE)</f>
        <v>1</v>
      </c>
      <c r="N403" s="169">
        <f>VLOOKUP(LEFT(A403,8),'Point GF'!$C$2:$R$277,7,FALSE)</f>
        <v>1</v>
      </c>
      <c r="O403" s="177">
        <f t="shared" ref="O403:O427" si="121">J403*Q403</f>
        <v>5.0000000000000004E-6</v>
      </c>
      <c r="P403" s="177">
        <f t="shared" ref="P403:P427" si="122">J403*R403</f>
        <v>5.0000000000000004E-6</v>
      </c>
      <c r="Q403" s="169">
        <f>VLOOKUP(LEFT(A403,8),'Point GF'!$C$2:$R$277,15,FALSE)</f>
        <v>1</v>
      </c>
      <c r="R403" s="169">
        <f>VLOOKUP(LEFT(A403,8),'Point GF'!$C$2:$R$277,16,FALSE)</f>
        <v>1</v>
      </c>
    </row>
    <row r="404" spans="1:18" hidden="1" outlineLevel="2" x14ac:dyDescent="0.3">
      <c r="A404" s="41" t="s">
        <v>806</v>
      </c>
      <c r="B404" s="41" t="s">
        <v>807</v>
      </c>
      <c r="C404" s="41" t="s">
        <v>401</v>
      </c>
      <c r="D404" s="41" t="s">
        <v>808</v>
      </c>
      <c r="E404" s="41" t="s">
        <v>2058</v>
      </c>
      <c r="F404" s="42">
        <v>96</v>
      </c>
      <c r="G404" s="42">
        <v>3.9359999999999999E-2</v>
      </c>
      <c r="H404" s="42">
        <v>1.0751999999999999E-2</v>
      </c>
      <c r="I404">
        <f t="shared" si="107"/>
        <v>4.0999999999999999E-4</v>
      </c>
      <c r="J404">
        <f t="shared" si="108"/>
        <v>1.12E-4</v>
      </c>
      <c r="K404" s="168">
        <f t="shared" si="119"/>
        <v>4.0999999999999999E-4</v>
      </c>
      <c r="L404" s="168">
        <f t="shared" si="120"/>
        <v>4.0999999999999999E-4</v>
      </c>
      <c r="M404" s="169">
        <f>VLOOKUP(LEFT(A404,8),'Point GF'!$C$2:$R$277,7,FALSE)</f>
        <v>1</v>
      </c>
      <c r="N404" s="169">
        <f>VLOOKUP(LEFT(A404,8),'Point GF'!$C$2:$R$277,7,FALSE)</f>
        <v>1</v>
      </c>
      <c r="O404" s="177">
        <f t="shared" si="121"/>
        <v>1.12E-4</v>
      </c>
      <c r="P404" s="177">
        <f t="shared" si="122"/>
        <v>1.12E-4</v>
      </c>
      <c r="Q404" s="169">
        <f>VLOOKUP(LEFT(A404,8),'Point GF'!$C$2:$R$277,15,FALSE)</f>
        <v>1</v>
      </c>
      <c r="R404" s="169">
        <f>VLOOKUP(LEFT(A404,8),'Point GF'!$C$2:$R$277,16,FALSE)</f>
        <v>1</v>
      </c>
    </row>
    <row r="405" spans="1:18" hidden="1" outlineLevel="2" x14ac:dyDescent="0.3">
      <c r="A405" s="41" t="s">
        <v>806</v>
      </c>
      <c r="B405" s="41" t="s">
        <v>807</v>
      </c>
      <c r="C405" s="41" t="s">
        <v>401</v>
      </c>
      <c r="D405" s="41" t="s">
        <v>809</v>
      </c>
      <c r="E405" s="41" t="s">
        <v>2089</v>
      </c>
      <c r="F405" s="42">
        <v>1</v>
      </c>
      <c r="G405" s="42">
        <v>1.835E-3</v>
      </c>
      <c r="H405" s="43"/>
      <c r="I405">
        <f t="shared" si="107"/>
        <v>1.835E-3</v>
      </c>
      <c r="J405">
        <f t="shared" si="108"/>
        <v>0</v>
      </c>
      <c r="K405" s="168">
        <f t="shared" si="119"/>
        <v>1.835E-3</v>
      </c>
      <c r="L405" s="168">
        <f t="shared" si="120"/>
        <v>1.835E-3</v>
      </c>
      <c r="M405" s="169">
        <f>VLOOKUP(LEFT(A405,8),'Point GF'!$C$2:$R$277,7,FALSE)</f>
        <v>1</v>
      </c>
      <c r="N405" s="169">
        <f>VLOOKUP(LEFT(A405,8),'Point GF'!$C$2:$R$277,7,FALSE)</f>
        <v>1</v>
      </c>
      <c r="O405" s="177">
        <f t="shared" si="121"/>
        <v>0</v>
      </c>
      <c r="P405" s="177">
        <f t="shared" si="122"/>
        <v>0</v>
      </c>
      <c r="Q405" s="169">
        <f>VLOOKUP(LEFT(A405,8),'Point GF'!$C$2:$R$277,15,FALSE)</f>
        <v>1</v>
      </c>
      <c r="R405" s="169">
        <f>VLOOKUP(LEFT(A405,8),'Point GF'!$C$2:$R$277,16,FALSE)</f>
        <v>1</v>
      </c>
    </row>
    <row r="406" spans="1:18" hidden="1" outlineLevel="2" x14ac:dyDescent="0.3">
      <c r="A406" s="41" t="s">
        <v>806</v>
      </c>
      <c r="B406" s="41" t="s">
        <v>807</v>
      </c>
      <c r="C406" s="41" t="s">
        <v>401</v>
      </c>
      <c r="D406" s="41" t="s">
        <v>809</v>
      </c>
      <c r="E406" s="41" t="s">
        <v>2058</v>
      </c>
      <c r="F406" s="42">
        <v>122</v>
      </c>
      <c r="G406" s="42">
        <v>0.10248</v>
      </c>
      <c r="H406" s="42">
        <v>1.525E-2</v>
      </c>
      <c r="I406">
        <f t="shared" si="107"/>
        <v>8.4000000000000003E-4</v>
      </c>
      <c r="J406">
        <f t="shared" si="108"/>
        <v>1.25E-4</v>
      </c>
      <c r="K406" s="168">
        <f t="shared" si="119"/>
        <v>8.4000000000000003E-4</v>
      </c>
      <c r="L406" s="168">
        <f t="shared" si="120"/>
        <v>8.4000000000000003E-4</v>
      </c>
      <c r="M406" s="169">
        <f>VLOOKUP(LEFT(A406,8),'Point GF'!$C$2:$R$277,7,FALSE)</f>
        <v>1</v>
      </c>
      <c r="N406" s="169">
        <f>VLOOKUP(LEFT(A406,8),'Point GF'!$C$2:$R$277,7,FALSE)</f>
        <v>1</v>
      </c>
      <c r="O406" s="177">
        <f t="shared" si="121"/>
        <v>1.25E-4</v>
      </c>
      <c r="P406" s="177">
        <f t="shared" si="122"/>
        <v>1.25E-4</v>
      </c>
      <c r="Q406" s="169">
        <f>VLOOKUP(LEFT(A406,8),'Point GF'!$C$2:$R$277,15,FALSE)</f>
        <v>1</v>
      </c>
      <c r="R406" s="169">
        <f>VLOOKUP(LEFT(A406,8),'Point GF'!$C$2:$R$277,16,FALSE)</f>
        <v>1</v>
      </c>
    </row>
    <row r="407" spans="1:18" hidden="1" outlineLevel="2" x14ac:dyDescent="0.3">
      <c r="A407" s="41" t="s">
        <v>806</v>
      </c>
      <c r="B407" s="41" t="s">
        <v>807</v>
      </c>
      <c r="C407" s="41" t="s">
        <v>401</v>
      </c>
      <c r="D407" s="41" t="s">
        <v>810</v>
      </c>
      <c r="E407" s="41" t="s">
        <v>2089</v>
      </c>
      <c r="F407" s="42">
        <v>1</v>
      </c>
      <c r="G407" s="42">
        <v>1.0499999999999999E-3</v>
      </c>
      <c r="H407" s="43"/>
      <c r="I407">
        <f t="shared" si="107"/>
        <v>1.0499999999999999E-3</v>
      </c>
      <c r="J407">
        <f t="shared" si="108"/>
        <v>0</v>
      </c>
      <c r="K407" s="168">
        <f t="shared" si="119"/>
        <v>1.0499999999999999E-3</v>
      </c>
      <c r="L407" s="168">
        <f t="shared" si="120"/>
        <v>1.0499999999999999E-3</v>
      </c>
      <c r="M407" s="169">
        <f>VLOOKUP(LEFT(A407,8),'Point GF'!$C$2:$R$277,7,FALSE)</f>
        <v>1</v>
      </c>
      <c r="N407" s="169">
        <f>VLOOKUP(LEFT(A407,8),'Point GF'!$C$2:$R$277,7,FALSE)</f>
        <v>1</v>
      </c>
      <c r="O407" s="177">
        <f t="shared" si="121"/>
        <v>0</v>
      </c>
      <c r="P407" s="177">
        <f t="shared" si="122"/>
        <v>0</v>
      </c>
      <c r="Q407" s="169">
        <f>VLOOKUP(LEFT(A407,8),'Point GF'!$C$2:$R$277,15,FALSE)</f>
        <v>1</v>
      </c>
      <c r="R407" s="169">
        <f>VLOOKUP(LEFT(A407,8),'Point GF'!$C$2:$R$277,16,FALSE)</f>
        <v>1</v>
      </c>
    </row>
    <row r="408" spans="1:18" hidden="1" outlineLevel="2" x14ac:dyDescent="0.3">
      <c r="A408" s="41" t="s">
        <v>806</v>
      </c>
      <c r="B408" s="41" t="s">
        <v>807</v>
      </c>
      <c r="C408" s="41" t="s">
        <v>401</v>
      </c>
      <c r="D408" s="41" t="s">
        <v>810</v>
      </c>
      <c r="E408" s="41" t="s">
        <v>2058</v>
      </c>
      <c r="F408" s="42">
        <v>119</v>
      </c>
      <c r="G408" s="42">
        <v>3.7484999999999997E-2</v>
      </c>
      <c r="H408" s="42">
        <v>7.4374999999999997E-3</v>
      </c>
      <c r="I408">
        <f t="shared" si="107"/>
        <v>3.1499999999999996E-4</v>
      </c>
      <c r="J408">
        <f t="shared" si="108"/>
        <v>6.2500000000000001E-5</v>
      </c>
      <c r="K408" s="168">
        <f t="shared" si="119"/>
        <v>3.1499999999999996E-4</v>
      </c>
      <c r="L408" s="168">
        <f t="shared" si="120"/>
        <v>3.1499999999999996E-4</v>
      </c>
      <c r="M408" s="169">
        <f>VLOOKUP(LEFT(A408,8),'Point GF'!$C$2:$R$277,7,FALSE)</f>
        <v>1</v>
      </c>
      <c r="N408" s="169">
        <f>VLOOKUP(LEFT(A408,8),'Point GF'!$C$2:$R$277,7,FALSE)</f>
        <v>1</v>
      </c>
      <c r="O408" s="177">
        <f t="shared" si="121"/>
        <v>6.2500000000000001E-5</v>
      </c>
      <c r="P408" s="177">
        <f t="shared" si="122"/>
        <v>6.2500000000000001E-5</v>
      </c>
      <c r="Q408" s="169">
        <f>VLOOKUP(LEFT(A408,8),'Point GF'!$C$2:$R$277,15,FALSE)</f>
        <v>1</v>
      </c>
      <c r="R408" s="169">
        <f>VLOOKUP(LEFT(A408,8),'Point GF'!$C$2:$R$277,16,FALSE)</f>
        <v>1</v>
      </c>
    </row>
    <row r="409" spans="1:18" hidden="1" outlineLevel="2" x14ac:dyDescent="0.3">
      <c r="A409" s="41" t="s">
        <v>806</v>
      </c>
      <c r="B409" s="41" t="s">
        <v>807</v>
      </c>
      <c r="C409" s="41" t="s">
        <v>401</v>
      </c>
      <c r="D409" s="41" t="s">
        <v>811</v>
      </c>
      <c r="E409" s="41" t="s">
        <v>2089</v>
      </c>
      <c r="F409" s="42">
        <v>7</v>
      </c>
      <c r="G409" s="43"/>
      <c r="H409" s="42">
        <v>3.5E-4</v>
      </c>
      <c r="I409">
        <f t="shared" si="107"/>
        <v>0</v>
      </c>
      <c r="J409">
        <f t="shared" si="108"/>
        <v>5.0000000000000002E-5</v>
      </c>
      <c r="K409" s="168">
        <f t="shared" si="119"/>
        <v>0</v>
      </c>
      <c r="L409" s="168">
        <f t="shared" si="120"/>
        <v>0</v>
      </c>
      <c r="M409" s="169">
        <f>VLOOKUP(LEFT(A409,8),'Point GF'!$C$2:$R$277,7,FALSE)</f>
        <v>1</v>
      </c>
      <c r="N409" s="169">
        <f>VLOOKUP(LEFT(A409,8),'Point GF'!$C$2:$R$277,7,FALSE)</f>
        <v>1</v>
      </c>
      <c r="O409" s="177">
        <f t="shared" si="121"/>
        <v>5.0000000000000002E-5</v>
      </c>
      <c r="P409" s="177">
        <f t="shared" si="122"/>
        <v>5.0000000000000002E-5</v>
      </c>
      <c r="Q409" s="169">
        <f>VLOOKUP(LEFT(A409,8),'Point GF'!$C$2:$R$277,15,FALSE)</f>
        <v>1</v>
      </c>
      <c r="R409" s="169">
        <f>VLOOKUP(LEFT(A409,8),'Point GF'!$C$2:$R$277,16,FALSE)</f>
        <v>1</v>
      </c>
    </row>
    <row r="410" spans="1:18" hidden="1" outlineLevel="2" x14ac:dyDescent="0.3">
      <c r="A410" s="41" t="s">
        <v>806</v>
      </c>
      <c r="B410" s="41" t="s">
        <v>807</v>
      </c>
      <c r="C410" s="41" t="s">
        <v>401</v>
      </c>
      <c r="D410" s="41" t="s">
        <v>811</v>
      </c>
      <c r="E410" s="41" t="s">
        <v>2058</v>
      </c>
      <c r="F410" s="42">
        <v>60</v>
      </c>
      <c r="G410" s="42">
        <v>4.1399999999999999E-2</v>
      </c>
      <c r="H410" s="42">
        <v>6.0000000000000001E-3</v>
      </c>
      <c r="I410">
        <f t="shared" si="107"/>
        <v>6.8999999999999997E-4</v>
      </c>
      <c r="J410">
        <f t="shared" si="108"/>
        <v>1E-4</v>
      </c>
      <c r="K410" s="168">
        <f t="shared" si="119"/>
        <v>6.8999999999999997E-4</v>
      </c>
      <c r="L410" s="168">
        <f t="shared" si="120"/>
        <v>6.8999999999999997E-4</v>
      </c>
      <c r="M410" s="169">
        <f>VLOOKUP(LEFT(A410,8),'Point GF'!$C$2:$R$277,7,FALSE)</f>
        <v>1</v>
      </c>
      <c r="N410" s="169">
        <f>VLOOKUP(LEFT(A410,8),'Point GF'!$C$2:$R$277,7,FALSE)</f>
        <v>1</v>
      </c>
      <c r="O410" s="177">
        <f t="shared" si="121"/>
        <v>1E-4</v>
      </c>
      <c r="P410" s="177">
        <f t="shared" si="122"/>
        <v>1E-4</v>
      </c>
      <c r="Q410" s="169">
        <f>VLOOKUP(LEFT(A410,8),'Point GF'!$C$2:$R$277,15,FALSE)</f>
        <v>1</v>
      </c>
      <c r="R410" s="169">
        <f>VLOOKUP(LEFT(A410,8),'Point GF'!$C$2:$R$277,16,FALSE)</f>
        <v>1</v>
      </c>
    </row>
    <row r="411" spans="1:18" hidden="1" outlineLevel="2" x14ac:dyDescent="0.3">
      <c r="A411" s="41" t="s">
        <v>806</v>
      </c>
      <c r="B411" s="41" t="s">
        <v>807</v>
      </c>
      <c r="C411" s="41" t="s">
        <v>401</v>
      </c>
      <c r="D411" s="41" t="s">
        <v>812</v>
      </c>
      <c r="E411" s="41" t="s">
        <v>2065</v>
      </c>
      <c r="F411" s="42">
        <v>19</v>
      </c>
      <c r="G411" s="42">
        <v>0.15579999999999999</v>
      </c>
      <c r="H411" s="42">
        <v>3.0400000000000002E-3</v>
      </c>
      <c r="I411">
        <f t="shared" si="107"/>
        <v>8.199999999999999E-3</v>
      </c>
      <c r="J411">
        <f t="shared" si="108"/>
        <v>1.6000000000000001E-4</v>
      </c>
      <c r="K411" s="168">
        <f t="shared" si="119"/>
        <v>8.199999999999999E-3</v>
      </c>
      <c r="L411" s="168">
        <f t="shared" si="120"/>
        <v>8.199999999999999E-3</v>
      </c>
      <c r="M411" s="169">
        <f>VLOOKUP(LEFT(A411,8),'Point GF'!$C$2:$R$277,7,FALSE)</f>
        <v>1</v>
      </c>
      <c r="N411" s="169">
        <f>VLOOKUP(LEFT(A411,8),'Point GF'!$C$2:$R$277,7,FALSE)</f>
        <v>1</v>
      </c>
      <c r="O411" s="177">
        <f t="shared" si="121"/>
        <v>1.6000000000000001E-4</v>
      </c>
      <c r="P411" s="177">
        <f t="shared" si="122"/>
        <v>1.6000000000000001E-4</v>
      </c>
      <c r="Q411" s="169">
        <f>VLOOKUP(LEFT(A411,8),'Point GF'!$C$2:$R$277,15,FALSE)</f>
        <v>1</v>
      </c>
      <c r="R411" s="169">
        <f>VLOOKUP(LEFT(A411,8),'Point GF'!$C$2:$R$277,16,FALSE)</f>
        <v>1</v>
      </c>
    </row>
    <row r="412" spans="1:18" hidden="1" outlineLevel="2" x14ac:dyDescent="0.3">
      <c r="A412" s="41" t="s">
        <v>806</v>
      </c>
      <c r="B412" s="41" t="s">
        <v>807</v>
      </c>
      <c r="C412" s="41" t="s">
        <v>401</v>
      </c>
      <c r="D412" s="41" t="s">
        <v>813</v>
      </c>
      <c r="E412" s="41" t="s">
        <v>2057</v>
      </c>
      <c r="F412" s="42">
        <v>134</v>
      </c>
      <c r="G412" s="42">
        <v>3.1556999999999999</v>
      </c>
      <c r="H412" s="42">
        <v>0.43014000000000002</v>
      </c>
      <c r="I412">
        <f t="shared" si="107"/>
        <v>2.3549999999999998E-2</v>
      </c>
      <c r="J412">
        <f t="shared" si="108"/>
        <v>3.2100000000000002E-3</v>
      </c>
      <c r="K412" s="168">
        <f t="shared" si="119"/>
        <v>2.3549999999999998E-2</v>
      </c>
      <c r="L412" s="168">
        <f t="shared" si="120"/>
        <v>2.3549999999999998E-2</v>
      </c>
      <c r="M412" s="169">
        <f>VLOOKUP(LEFT(A412,8),'Point GF'!$C$2:$R$277,7,FALSE)</f>
        <v>1</v>
      </c>
      <c r="N412" s="169">
        <f>VLOOKUP(LEFT(A412,8),'Point GF'!$C$2:$R$277,7,FALSE)</f>
        <v>1</v>
      </c>
      <c r="O412" s="177">
        <f t="shared" si="121"/>
        <v>3.2100000000000002E-3</v>
      </c>
      <c r="P412" s="177">
        <f t="shared" si="122"/>
        <v>3.2100000000000002E-3</v>
      </c>
      <c r="Q412" s="169">
        <f>VLOOKUP(LEFT(A412,8),'Point GF'!$C$2:$R$277,15,FALSE)</f>
        <v>1</v>
      </c>
      <c r="R412" s="169">
        <f>VLOOKUP(LEFT(A412,8),'Point GF'!$C$2:$R$277,16,FALSE)</f>
        <v>1</v>
      </c>
    </row>
    <row r="413" spans="1:18" hidden="1" outlineLevel="2" x14ac:dyDescent="0.3">
      <c r="A413" s="41" t="s">
        <v>806</v>
      </c>
      <c r="B413" s="41" t="s">
        <v>807</v>
      </c>
      <c r="C413" s="41" t="s">
        <v>401</v>
      </c>
      <c r="D413" s="41" t="s">
        <v>814</v>
      </c>
      <c r="E413" s="41" t="s">
        <v>2057</v>
      </c>
      <c r="F413" s="42">
        <v>327</v>
      </c>
      <c r="G413" s="42">
        <v>1.4388000000000001</v>
      </c>
      <c r="H413" s="42">
        <v>0.36787500000000001</v>
      </c>
      <c r="I413">
        <f t="shared" si="107"/>
        <v>4.4000000000000003E-3</v>
      </c>
      <c r="J413">
        <f t="shared" si="108"/>
        <v>1.1249999999999999E-3</v>
      </c>
      <c r="K413" s="168">
        <f t="shared" si="119"/>
        <v>4.4000000000000003E-3</v>
      </c>
      <c r="L413" s="168">
        <f t="shared" si="120"/>
        <v>4.4000000000000003E-3</v>
      </c>
      <c r="M413" s="169">
        <f>VLOOKUP(LEFT(A413,8),'Point GF'!$C$2:$R$277,7,FALSE)</f>
        <v>1</v>
      </c>
      <c r="N413" s="169">
        <f>VLOOKUP(LEFT(A413,8),'Point GF'!$C$2:$R$277,7,FALSE)</f>
        <v>1</v>
      </c>
      <c r="O413" s="177">
        <f t="shared" si="121"/>
        <v>1.1249999999999999E-3</v>
      </c>
      <c r="P413" s="177">
        <f t="shared" si="122"/>
        <v>1.1249999999999999E-3</v>
      </c>
      <c r="Q413" s="169">
        <f>VLOOKUP(LEFT(A413,8),'Point GF'!$C$2:$R$277,15,FALSE)</f>
        <v>1</v>
      </c>
      <c r="R413" s="169">
        <f>VLOOKUP(LEFT(A413,8),'Point GF'!$C$2:$R$277,16,FALSE)</f>
        <v>1</v>
      </c>
    </row>
    <row r="414" spans="1:18" hidden="1" outlineLevel="2" x14ac:dyDescent="0.3">
      <c r="A414" s="41" t="s">
        <v>806</v>
      </c>
      <c r="B414" s="41" t="s">
        <v>807</v>
      </c>
      <c r="C414" s="41" t="s">
        <v>401</v>
      </c>
      <c r="D414" s="41" t="s">
        <v>815</v>
      </c>
      <c r="E414" s="41" t="s">
        <v>2057</v>
      </c>
      <c r="F414" s="42">
        <v>309</v>
      </c>
      <c r="G414" s="42">
        <v>1.0119750000000001</v>
      </c>
      <c r="H414" s="42">
        <v>7.3851E-2</v>
      </c>
      <c r="I414">
        <f t="shared" si="107"/>
        <v>3.2750000000000001E-3</v>
      </c>
      <c r="J414">
        <f t="shared" si="108"/>
        <v>2.3900000000000001E-4</v>
      </c>
      <c r="K414" s="168">
        <f t="shared" si="119"/>
        <v>3.2750000000000001E-3</v>
      </c>
      <c r="L414" s="168">
        <f t="shared" si="120"/>
        <v>3.2750000000000001E-3</v>
      </c>
      <c r="M414" s="169">
        <f>VLOOKUP(LEFT(A414,8),'Point GF'!$C$2:$R$277,7,FALSE)</f>
        <v>1</v>
      </c>
      <c r="N414" s="169">
        <f>VLOOKUP(LEFT(A414,8),'Point GF'!$C$2:$R$277,7,FALSE)</f>
        <v>1</v>
      </c>
      <c r="O414" s="177">
        <f t="shared" si="121"/>
        <v>2.3900000000000001E-4</v>
      </c>
      <c r="P414" s="177">
        <f t="shared" si="122"/>
        <v>2.3900000000000001E-4</v>
      </c>
      <c r="Q414" s="169">
        <f>VLOOKUP(LEFT(A414,8),'Point GF'!$C$2:$R$277,15,FALSE)</f>
        <v>1</v>
      </c>
      <c r="R414" s="169">
        <f>VLOOKUP(LEFT(A414,8),'Point GF'!$C$2:$R$277,16,FALSE)</f>
        <v>1</v>
      </c>
    </row>
    <row r="415" spans="1:18" hidden="1" outlineLevel="2" x14ac:dyDescent="0.3">
      <c r="A415" s="41" t="s">
        <v>806</v>
      </c>
      <c r="B415" s="41" t="s">
        <v>807</v>
      </c>
      <c r="C415" s="41" t="s">
        <v>401</v>
      </c>
      <c r="D415" s="41" t="s">
        <v>816</v>
      </c>
      <c r="E415" s="41" t="s">
        <v>2057</v>
      </c>
      <c r="F415" s="42">
        <v>167</v>
      </c>
      <c r="G415" s="42">
        <v>0.59034500000000001</v>
      </c>
      <c r="H415" s="42">
        <v>3.3399999999999999E-2</v>
      </c>
      <c r="I415">
        <f t="shared" si="107"/>
        <v>3.5349999999999999E-3</v>
      </c>
      <c r="J415">
        <f t="shared" si="108"/>
        <v>1.9999999999999998E-4</v>
      </c>
      <c r="K415" s="168">
        <f t="shared" si="119"/>
        <v>3.5349999999999999E-3</v>
      </c>
      <c r="L415" s="168">
        <f t="shared" si="120"/>
        <v>3.5349999999999999E-3</v>
      </c>
      <c r="M415" s="169">
        <f>VLOOKUP(LEFT(A415,8),'Point GF'!$C$2:$R$277,7,FALSE)</f>
        <v>1</v>
      </c>
      <c r="N415" s="169">
        <f>VLOOKUP(LEFT(A415,8),'Point GF'!$C$2:$R$277,7,FALSE)</f>
        <v>1</v>
      </c>
      <c r="O415" s="177">
        <f t="shared" si="121"/>
        <v>1.9999999999999998E-4</v>
      </c>
      <c r="P415" s="177">
        <f t="shared" si="122"/>
        <v>1.9999999999999998E-4</v>
      </c>
      <c r="Q415" s="169">
        <f>VLOOKUP(LEFT(A415,8),'Point GF'!$C$2:$R$277,15,FALSE)</f>
        <v>1</v>
      </c>
      <c r="R415" s="169">
        <f>VLOOKUP(LEFT(A415,8),'Point GF'!$C$2:$R$277,16,FALSE)</f>
        <v>1</v>
      </c>
    </row>
    <row r="416" spans="1:18" hidden="1" outlineLevel="2" x14ac:dyDescent="0.3">
      <c r="A416" s="41" t="s">
        <v>806</v>
      </c>
      <c r="B416" s="41" t="s">
        <v>807</v>
      </c>
      <c r="C416" s="41" t="s">
        <v>401</v>
      </c>
      <c r="D416" s="41" t="s">
        <v>817</v>
      </c>
      <c r="E416" s="41" t="s">
        <v>2075</v>
      </c>
      <c r="F416" s="42">
        <v>4</v>
      </c>
      <c r="G416" s="43"/>
      <c r="H416" s="42">
        <v>2.5999999999999999E-3</v>
      </c>
      <c r="I416">
        <f t="shared" si="107"/>
        <v>0</v>
      </c>
      <c r="J416">
        <f t="shared" si="108"/>
        <v>6.4999999999999997E-4</v>
      </c>
      <c r="K416" s="168">
        <f t="shared" si="119"/>
        <v>0</v>
      </c>
      <c r="L416" s="168">
        <f t="shared" si="120"/>
        <v>0</v>
      </c>
      <c r="M416" s="169">
        <f>VLOOKUP(LEFT(A416,8),'Point GF'!$C$2:$R$277,7,FALSE)</f>
        <v>1</v>
      </c>
      <c r="N416" s="169">
        <f>VLOOKUP(LEFT(A416,8),'Point GF'!$C$2:$R$277,7,FALSE)</f>
        <v>1</v>
      </c>
      <c r="O416" s="177">
        <f t="shared" si="121"/>
        <v>6.4999999999999997E-4</v>
      </c>
      <c r="P416" s="177">
        <f t="shared" si="122"/>
        <v>6.4999999999999997E-4</v>
      </c>
      <c r="Q416" s="169">
        <f>VLOOKUP(LEFT(A416,8),'Point GF'!$C$2:$R$277,15,FALSE)</f>
        <v>1</v>
      </c>
      <c r="R416" s="169">
        <f>VLOOKUP(LEFT(A416,8),'Point GF'!$C$2:$R$277,16,FALSE)</f>
        <v>1</v>
      </c>
    </row>
    <row r="417" spans="1:18" hidden="1" outlineLevel="2" x14ac:dyDescent="0.3">
      <c r="A417" s="41" t="s">
        <v>806</v>
      </c>
      <c r="B417" s="41" t="s">
        <v>807</v>
      </c>
      <c r="C417" s="41" t="s">
        <v>401</v>
      </c>
      <c r="D417" s="41" t="s">
        <v>817</v>
      </c>
      <c r="E417" s="41" t="s">
        <v>2098</v>
      </c>
      <c r="F417" s="42">
        <v>239</v>
      </c>
      <c r="G417" s="42">
        <v>1.2906</v>
      </c>
      <c r="H417" s="42">
        <v>0.62737500000000002</v>
      </c>
      <c r="I417">
        <f t="shared" si="107"/>
        <v>5.4000000000000003E-3</v>
      </c>
      <c r="J417">
        <f t="shared" si="108"/>
        <v>2.6250000000000002E-3</v>
      </c>
      <c r="K417" s="168">
        <f t="shared" si="119"/>
        <v>5.4000000000000003E-3</v>
      </c>
      <c r="L417" s="168">
        <f t="shared" si="120"/>
        <v>5.4000000000000003E-3</v>
      </c>
      <c r="M417" s="169">
        <f>VLOOKUP(LEFT(A417,8),'Point GF'!$C$2:$R$277,7,FALSE)</f>
        <v>1</v>
      </c>
      <c r="N417" s="169">
        <f>VLOOKUP(LEFT(A417,8),'Point GF'!$C$2:$R$277,7,FALSE)</f>
        <v>1</v>
      </c>
      <c r="O417" s="177">
        <f t="shared" si="121"/>
        <v>2.6250000000000002E-3</v>
      </c>
      <c r="P417" s="177">
        <f t="shared" si="122"/>
        <v>2.6250000000000002E-3</v>
      </c>
      <c r="Q417" s="169">
        <f>VLOOKUP(LEFT(A417,8),'Point GF'!$C$2:$R$277,15,FALSE)</f>
        <v>1</v>
      </c>
      <c r="R417" s="169">
        <f>VLOOKUP(LEFT(A417,8),'Point GF'!$C$2:$R$277,16,FALSE)</f>
        <v>1</v>
      </c>
    </row>
    <row r="418" spans="1:18" hidden="1" outlineLevel="2" x14ac:dyDescent="0.3">
      <c r="A418" s="41" t="s">
        <v>806</v>
      </c>
      <c r="B418" s="41" t="s">
        <v>807</v>
      </c>
      <c r="C418" s="41" t="s">
        <v>401</v>
      </c>
      <c r="D418" s="41" t="s">
        <v>818</v>
      </c>
      <c r="E418" s="41" t="s">
        <v>2075</v>
      </c>
      <c r="F418" s="42">
        <v>4</v>
      </c>
      <c r="G418" s="43"/>
      <c r="H418" s="42">
        <v>1.4E-3</v>
      </c>
      <c r="I418">
        <f t="shared" ref="I418:I489" si="123">G418/F418</f>
        <v>0</v>
      </c>
      <c r="J418">
        <f t="shared" ref="J418:J489" si="124">H418/F418</f>
        <v>3.5E-4</v>
      </c>
      <c r="K418" s="168">
        <f t="shared" si="119"/>
        <v>0</v>
      </c>
      <c r="L418" s="168">
        <f t="shared" si="120"/>
        <v>0</v>
      </c>
      <c r="M418" s="169">
        <f>VLOOKUP(LEFT(A418,8),'Point GF'!$C$2:$R$277,7,FALSE)</f>
        <v>1</v>
      </c>
      <c r="N418" s="169">
        <f>VLOOKUP(LEFT(A418,8),'Point GF'!$C$2:$R$277,7,FALSE)</f>
        <v>1</v>
      </c>
      <c r="O418" s="177">
        <f t="shared" si="121"/>
        <v>3.5E-4</v>
      </c>
      <c r="P418" s="177">
        <f t="shared" si="122"/>
        <v>3.5E-4</v>
      </c>
      <c r="Q418" s="169">
        <f>VLOOKUP(LEFT(A418,8),'Point GF'!$C$2:$R$277,15,FALSE)</f>
        <v>1</v>
      </c>
      <c r="R418" s="169">
        <f>VLOOKUP(LEFT(A418,8),'Point GF'!$C$2:$R$277,16,FALSE)</f>
        <v>1</v>
      </c>
    </row>
    <row r="419" spans="1:18" hidden="1" outlineLevel="2" x14ac:dyDescent="0.3">
      <c r="A419" s="41" t="s">
        <v>806</v>
      </c>
      <c r="B419" s="41" t="s">
        <v>807</v>
      </c>
      <c r="C419" s="41" t="s">
        <v>401</v>
      </c>
      <c r="D419" s="41" t="s">
        <v>818</v>
      </c>
      <c r="E419" s="41" t="s">
        <v>2098</v>
      </c>
      <c r="F419" s="42">
        <v>163</v>
      </c>
      <c r="G419" s="42">
        <v>0.62673500000000004</v>
      </c>
      <c r="H419" s="42">
        <v>0.47270000000000001</v>
      </c>
      <c r="I419">
        <f t="shared" si="123"/>
        <v>3.8450000000000003E-3</v>
      </c>
      <c r="J419">
        <f t="shared" si="124"/>
        <v>2.9000000000000002E-3</v>
      </c>
      <c r="K419" s="168">
        <f t="shared" si="119"/>
        <v>3.8450000000000003E-3</v>
      </c>
      <c r="L419" s="168">
        <f t="shared" si="120"/>
        <v>3.8450000000000003E-3</v>
      </c>
      <c r="M419" s="169">
        <f>VLOOKUP(LEFT(A419,8),'Point GF'!$C$2:$R$277,7,FALSE)</f>
        <v>1</v>
      </c>
      <c r="N419" s="169">
        <f>VLOOKUP(LEFT(A419,8),'Point GF'!$C$2:$R$277,7,FALSE)</f>
        <v>1</v>
      </c>
      <c r="O419" s="177">
        <f t="shared" si="121"/>
        <v>2.9000000000000002E-3</v>
      </c>
      <c r="P419" s="177">
        <f t="shared" si="122"/>
        <v>2.9000000000000002E-3</v>
      </c>
      <c r="Q419" s="169">
        <f>VLOOKUP(LEFT(A419,8),'Point GF'!$C$2:$R$277,15,FALSE)</f>
        <v>1</v>
      </c>
      <c r="R419" s="169">
        <f>VLOOKUP(LEFT(A419,8),'Point GF'!$C$2:$R$277,16,FALSE)</f>
        <v>1</v>
      </c>
    </row>
    <row r="420" spans="1:18" hidden="1" outlineLevel="2" x14ac:dyDescent="0.3">
      <c r="A420" s="41" t="s">
        <v>806</v>
      </c>
      <c r="B420" s="41" t="s">
        <v>807</v>
      </c>
      <c r="C420" s="41" t="s">
        <v>401</v>
      </c>
      <c r="D420" s="41" t="s">
        <v>819</v>
      </c>
      <c r="E420" s="41" t="s">
        <v>2065</v>
      </c>
      <c r="F420" s="42">
        <v>8</v>
      </c>
      <c r="G420" s="43"/>
      <c r="H420" s="42">
        <v>1.6000000000000001E-3</v>
      </c>
      <c r="I420">
        <f t="shared" si="123"/>
        <v>0</v>
      </c>
      <c r="J420">
        <f t="shared" si="124"/>
        <v>2.0000000000000001E-4</v>
      </c>
      <c r="K420" s="168">
        <f t="shared" si="119"/>
        <v>0</v>
      </c>
      <c r="L420" s="168">
        <f t="shared" si="120"/>
        <v>0</v>
      </c>
      <c r="M420" s="169">
        <f>VLOOKUP(LEFT(A420,8),'Point GF'!$C$2:$R$277,7,FALSE)</f>
        <v>1</v>
      </c>
      <c r="N420" s="169">
        <f>VLOOKUP(LEFT(A420,8),'Point GF'!$C$2:$R$277,7,FALSE)</f>
        <v>1</v>
      </c>
      <c r="O420" s="177">
        <f t="shared" si="121"/>
        <v>2.0000000000000001E-4</v>
      </c>
      <c r="P420" s="177">
        <f t="shared" si="122"/>
        <v>2.0000000000000001E-4</v>
      </c>
      <c r="Q420" s="169">
        <f>VLOOKUP(LEFT(A420,8),'Point GF'!$C$2:$R$277,15,FALSE)</f>
        <v>1</v>
      </c>
      <c r="R420" s="169">
        <f>VLOOKUP(LEFT(A420,8),'Point GF'!$C$2:$R$277,16,FALSE)</f>
        <v>1</v>
      </c>
    </row>
    <row r="421" spans="1:18" hidden="1" outlineLevel="2" x14ac:dyDescent="0.3">
      <c r="A421" s="41" t="s">
        <v>806</v>
      </c>
      <c r="B421" s="41" t="s">
        <v>807</v>
      </c>
      <c r="C421" s="41" t="s">
        <v>401</v>
      </c>
      <c r="D421" s="41" t="s">
        <v>820</v>
      </c>
      <c r="E421" s="41" t="s">
        <v>2065</v>
      </c>
      <c r="F421" s="42">
        <v>8</v>
      </c>
      <c r="G421" s="43"/>
      <c r="H421" s="42">
        <v>1.6000000000000001E-3</v>
      </c>
      <c r="I421">
        <f t="shared" si="123"/>
        <v>0</v>
      </c>
      <c r="J421">
        <f t="shared" si="124"/>
        <v>2.0000000000000001E-4</v>
      </c>
      <c r="K421" s="168">
        <f t="shared" si="119"/>
        <v>0</v>
      </c>
      <c r="L421" s="168">
        <f t="shared" si="120"/>
        <v>0</v>
      </c>
      <c r="M421" s="169">
        <f>VLOOKUP(LEFT(A421,8),'Point GF'!$C$2:$R$277,7,FALSE)</f>
        <v>1</v>
      </c>
      <c r="N421" s="169">
        <f>VLOOKUP(LEFT(A421,8),'Point GF'!$C$2:$R$277,7,FALSE)</f>
        <v>1</v>
      </c>
      <c r="O421" s="177">
        <f t="shared" si="121"/>
        <v>2.0000000000000001E-4</v>
      </c>
      <c r="P421" s="177">
        <f t="shared" si="122"/>
        <v>2.0000000000000001E-4</v>
      </c>
      <c r="Q421" s="169">
        <f>VLOOKUP(LEFT(A421,8),'Point GF'!$C$2:$R$277,15,FALSE)</f>
        <v>1</v>
      </c>
      <c r="R421" s="169">
        <f>VLOOKUP(LEFT(A421,8),'Point GF'!$C$2:$R$277,16,FALSE)</f>
        <v>1</v>
      </c>
    </row>
    <row r="422" spans="1:18" hidden="1" outlineLevel="2" x14ac:dyDescent="0.3">
      <c r="A422" s="41" t="s">
        <v>806</v>
      </c>
      <c r="B422" s="41" t="s">
        <v>807</v>
      </c>
      <c r="C422" s="41" t="s">
        <v>401</v>
      </c>
      <c r="D422" s="41" t="s">
        <v>821</v>
      </c>
      <c r="E422" s="41" t="s">
        <v>2098</v>
      </c>
      <c r="F422" s="42">
        <v>351</v>
      </c>
      <c r="G422" s="42">
        <v>1.6286400000000001</v>
      </c>
      <c r="H422" s="42">
        <v>0.31590000000000001</v>
      </c>
      <c r="I422">
        <f t="shared" si="123"/>
        <v>4.64E-3</v>
      </c>
      <c r="J422">
        <f t="shared" si="124"/>
        <v>9.0000000000000008E-4</v>
      </c>
      <c r="K422" s="168">
        <f t="shared" si="119"/>
        <v>4.64E-3</v>
      </c>
      <c r="L422" s="168">
        <f t="shared" si="120"/>
        <v>4.64E-3</v>
      </c>
      <c r="M422" s="169">
        <f>VLOOKUP(LEFT(A422,8),'Point GF'!$C$2:$R$277,7,FALSE)</f>
        <v>1</v>
      </c>
      <c r="N422" s="169">
        <f>VLOOKUP(LEFT(A422,8),'Point GF'!$C$2:$R$277,7,FALSE)</f>
        <v>1</v>
      </c>
      <c r="O422" s="177">
        <f t="shared" si="121"/>
        <v>9.0000000000000008E-4</v>
      </c>
      <c r="P422" s="177">
        <f t="shared" si="122"/>
        <v>9.0000000000000008E-4</v>
      </c>
      <c r="Q422" s="169">
        <f>VLOOKUP(LEFT(A422,8),'Point GF'!$C$2:$R$277,15,FALSE)</f>
        <v>1</v>
      </c>
      <c r="R422" s="169">
        <f>VLOOKUP(LEFT(A422,8),'Point GF'!$C$2:$R$277,16,FALSE)</f>
        <v>1</v>
      </c>
    </row>
    <row r="423" spans="1:18" hidden="1" outlineLevel="2" x14ac:dyDescent="0.3">
      <c r="A423" s="41" t="s">
        <v>806</v>
      </c>
      <c r="B423" s="41" t="s">
        <v>807</v>
      </c>
      <c r="C423" s="41" t="s">
        <v>401</v>
      </c>
      <c r="D423" s="41" t="s">
        <v>822</v>
      </c>
      <c r="E423" s="41" t="s">
        <v>2066</v>
      </c>
      <c r="F423" s="42">
        <v>27</v>
      </c>
      <c r="G423" s="42">
        <v>0.358155</v>
      </c>
      <c r="H423" s="42">
        <v>3.4424999999999997E-2</v>
      </c>
      <c r="I423">
        <f t="shared" si="123"/>
        <v>1.3265000000000001E-2</v>
      </c>
      <c r="J423">
        <f t="shared" si="124"/>
        <v>1.2749999999999999E-3</v>
      </c>
      <c r="K423" s="168">
        <f t="shared" si="119"/>
        <v>1.3265000000000001E-2</v>
      </c>
      <c r="L423" s="168">
        <f t="shared" si="120"/>
        <v>1.3265000000000001E-2</v>
      </c>
      <c r="M423" s="169">
        <f>VLOOKUP(LEFT(A423,8),'Point GF'!$C$2:$R$277,7,FALSE)</f>
        <v>1</v>
      </c>
      <c r="N423" s="169">
        <f>VLOOKUP(LEFT(A423,8),'Point GF'!$C$2:$R$277,7,FALSE)</f>
        <v>1</v>
      </c>
      <c r="O423" s="177">
        <f t="shared" si="121"/>
        <v>1.2749999999999999E-3</v>
      </c>
      <c r="P423" s="177">
        <f t="shared" si="122"/>
        <v>1.2749999999999999E-3</v>
      </c>
      <c r="Q423" s="169">
        <f>VLOOKUP(LEFT(A423,8),'Point GF'!$C$2:$R$277,15,FALSE)</f>
        <v>1</v>
      </c>
      <c r="R423" s="169">
        <f>VLOOKUP(LEFT(A423,8),'Point GF'!$C$2:$R$277,16,FALSE)</f>
        <v>1</v>
      </c>
    </row>
    <row r="424" spans="1:18" hidden="1" outlineLevel="2" x14ac:dyDescent="0.3">
      <c r="A424" s="41" t="s">
        <v>806</v>
      </c>
      <c r="B424" s="41" t="s">
        <v>807</v>
      </c>
      <c r="C424" s="41" t="s">
        <v>401</v>
      </c>
      <c r="D424" s="41" t="s">
        <v>823</v>
      </c>
      <c r="E424" s="41" t="s">
        <v>2066</v>
      </c>
      <c r="F424" s="42">
        <v>26</v>
      </c>
      <c r="G424" s="42">
        <v>0.32746999999999998</v>
      </c>
      <c r="H424" s="42">
        <v>3.3799999999999997E-2</v>
      </c>
      <c r="I424">
        <f t="shared" si="123"/>
        <v>1.2594999999999999E-2</v>
      </c>
      <c r="J424">
        <f t="shared" si="124"/>
        <v>1.2999999999999999E-3</v>
      </c>
      <c r="K424" s="168">
        <f t="shared" si="119"/>
        <v>1.2594999999999999E-2</v>
      </c>
      <c r="L424" s="168">
        <f t="shared" si="120"/>
        <v>1.2594999999999999E-2</v>
      </c>
      <c r="M424" s="169">
        <f>VLOOKUP(LEFT(A424,8),'Point GF'!$C$2:$R$277,7,FALSE)</f>
        <v>1</v>
      </c>
      <c r="N424" s="169">
        <f>VLOOKUP(LEFT(A424,8),'Point GF'!$C$2:$R$277,7,FALSE)</f>
        <v>1</v>
      </c>
      <c r="O424" s="177">
        <f t="shared" si="121"/>
        <v>1.2999999999999999E-3</v>
      </c>
      <c r="P424" s="177">
        <f t="shared" si="122"/>
        <v>1.2999999999999999E-3</v>
      </c>
      <c r="Q424" s="169">
        <f>VLOOKUP(LEFT(A424,8),'Point GF'!$C$2:$R$277,15,FALSE)</f>
        <v>1</v>
      </c>
      <c r="R424" s="169">
        <f>VLOOKUP(LEFT(A424,8),'Point GF'!$C$2:$R$277,16,FALSE)</f>
        <v>1</v>
      </c>
    </row>
    <row r="425" spans="1:18" hidden="1" outlineLevel="2" x14ac:dyDescent="0.3">
      <c r="A425" s="41" t="s">
        <v>806</v>
      </c>
      <c r="B425" s="41" t="s">
        <v>807</v>
      </c>
      <c r="C425" s="41" t="s">
        <v>401</v>
      </c>
      <c r="D425" s="41" t="s">
        <v>824</v>
      </c>
      <c r="E425" s="41" t="s">
        <v>2066</v>
      </c>
      <c r="F425" s="42">
        <v>26</v>
      </c>
      <c r="G425" s="42">
        <v>0.32863999999999999</v>
      </c>
      <c r="H425" s="42">
        <v>3.3799999999999997E-2</v>
      </c>
      <c r="I425">
        <f t="shared" si="123"/>
        <v>1.264E-2</v>
      </c>
      <c r="J425">
        <f t="shared" si="124"/>
        <v>1.2999999999999999E-3</v>
      </c>
      <c r="K425" s="168">
        <f t="shared" si="119"/>
        <v>1.264E-2</v>
      </c>
      <c r="L425" s="168">
        <f t="shared" si="120"/>
        <v>1.264E-2</v>
      </c>
      <c r="M425" s="169">
        <f>VLOOKUP(LEFT(A425,8),'Point GF'!$C$2:$R$277,7,FALSE)</f>
        <v>1</v>
      </c>
      <c r="N425" s="169">
        <f>VLOOKUP(LEFT(A425,8),'Point GF'!$C$2:$R$277,7,FALSE)</f>
        <v>1</v>
      </c>
      <c r="O425" s="177">
        <f t="shared" si="121"/>
        <v>1.2999999999999999E-3</v>
      </c>
      <c r="P425" s="177">
        <f t="shared" si="122"/>
        <v>1.2999999999999999E-3</v>
      </c>
      <c r="Q425" s="169">
        <f>VLOOKUP(LEFT(A425,8),'Point GF'!$C$2:$R$277,15,FALSE)</f>
        <v>1</v>
      </c>
      <c r="R425" s="169">
        <f>VLOOKUP(LEFT(A425,8),'Point GF'!$C$2:$R$277,16,FALSE)</f>
        <v>1</v>
      </c>
    </row>
    <row r="426" spans="1:18" hidden="1" outlineLevel="2" x14ac:dyDescent="0.3">
      <c r="A426" s="41" t="s">
        <v>806</v>
      </c>
      <c r="B426" s="41" t="s">
        <v>807</v>
      </c>
      <c r="C426" s="41" t="s">
        <v>401</v>
      </c>
      <c r="D426" s="41" t="s">
        <v>825</v>
      </c>
      <c r="E426" s="41" t="s">
        <v>2066</v>
      </c>
      <c r="F426" s="42">
        <v>26</v>
      </c>
      <c r="G426" s="42">
        <v>0.33449000000000001</v>
      </c>
      <c r="H426" s="42">
        <v>3.3799999999999997E-2</v>
      </c>
      <c r="I426">
        <f t="shared" si="123"/>
        <v>1.2865E-2</v>
      </c>
      <c r="J426">
        <f t="shared" si="124"/>
        <v>1.2999999999999999E-3</v>
      </c>
      <c r="K426" s="168">
        <f t="shared" si="119"/>
        <v>1.2865E-2</v>
      </c>
      <c r="L426" s="168">
        <f t="shared" si="120"/>
        <v>1.2865E-2</v>
      </c>
      <c r="M426" s="169">
        <f>VLOOKUP(LEFT(A426,8),'Point GF'!$C$2:$R$277,7,FALSE)</f>
        <v>1</v>
      </c>
      <c r="N426" s="169">
        <f>VLOOKUP(LEFT(A426,8),'Point GF'!$C$2:$R$277,7,FALSE)</f>
        <v>1</v>
      </c>
      <c r="O426" s="177">
        <f t="shared" si="121"/>
        <v>1.2999999999999999E-3</v>
      </c>
      <c r="P426" s="177">
        <f t="shared" si="122"/>
        <v>1.2999999999999999E-3</v>
      </c>
      <c r="Q426" s="169">
        <f>VLOOKUP(LEFT(A426,8),'Point GF'!$C$2:$R$277,15,FALSE)</f>
        <v>1</v>
      </c>
      <c r="R426" s="169">
        <f>VLOOKUP(LEFT(A426,8),'Point GF'!$C$2:$R$277,16,FALSE)</f>
        <v>1</v>
      </c>
    </row>
    <row r="427" spans="1:18" hidden="1" outlineLevel="2" x14ac:dyDescent="0.3">
      <c r="A427" s="41" t="s">
        <v>806</v>
      </c>
      <c r="B427" s="41" t="s">
        <v>807</v>
      </c>
      <c r="C427" s="41" t="s">
        <v>401</v>
      </c>
      <c r="D427" s="41" t="s">
        <v>826</v>
      </c>
      <c r="E427" s="41" t="s">
        <v>2066</v>
      </c>
      <c r="F427" s="42">
        <v>27</v>
      </c>
      <c r="G427" s="42">
        <v>0.33615</v>
      </c>
      <c r="H427" s="42">
        <v>3.3750000000000002E-2</v>
      </c>
      <c r="I427">
        <f t="shared" si="123"/>
        <v>1.2450000000000001E-2</v>
      </c>
      <c r="J427">
        <f t="shared" si="124"/>
        <v>1.25E-3</v>
      </c>
      <c r="K427" s="168">
        <f t="shared" si="119"/>
        <v>1.2450000000000001E-2</v>
      </c>
      <c r="L427" s="168">
        <f t="shared" si="120"/>
        <v>1.2450000000000001E-2</v>
      </c>
      <c r="M427" s="169">
        <f>VLOOKUP(LEFT(A427,8),'Point GF'!$C$2:$R$277,7,FALSE)</f>
        <v>1</v>
      </c>
      <c r="N427" s="169">
        <f>VLOOKUP(LEFT(A427,8),'Point GF'!$C$2:$R$277,7,FALSE)</f>
        <v>1</v>
      </c>
      <c r="O427" s="177">
        <f t="shared" si="121"/>
        <v>1.25E-3</v>
      </c>
      <c r="P427" s="177">
        <f t="shared" si="122"/>
        <v>1.25E-3</v>
      </c>
      <c r="Q427" s="169">
        <f>VLOOKUP(LEFT(A427,8),'Point GF'!$C$2:$R$277,15,FALSE)</f>
        <v>1</v>
      </c>
      <c r="R427" s="169">
        <f>VLOOKUP(LEFT(A427,8),'Point GF'!$C$2:$R$277,16,FALSE)</f>
        <v>1</v>
      </c>
    </row>
    <row r="428" spans="1:18" outlineLevel="1" collapsed="1" x14ac:dyDescent="0.3">
      <c r="A428" s="44" t="s">
        <v>1206</v>
      </c>
      <c r="B428" s="41" t="str">
        <f>B427</f>
        <v xml:space="preserve">GSA Federal Research Center at White Oak </v>
      </c>
      <c r="C428" s="41"/>
      <c r="D428" s="41"/>
      <c r="E428" s="41"/>
      <c r="F428" s="42"/>
      <c r="G428" s="42">
        <f t="shared" ref="G428:L428" si="125">SUBTOTAL(9,G403:G427)</f>
        <v>11.808325000000002</v>
      </c>
      <c r="H428" s="42">
        <f t="shared" si="125"/>
        <v>2.5408504999999995</v>
      </c>
      <c r="I428">
        <f t="shared" si="125"/>
        <v>0.12701499999999999</v>
      </c>
      <c r="J428">
        <f t="shared" si="125"/>
        <v>1.96385E-2</v>
      </c>
      <c r="K428" s="168">
        <f t="shared" si="125"/>
        <v>0.12701499999999999</v>
      </c>
      <c r="L428" s="168">
        <f t="shared" si="125"/>
        <v>0.12701499999999999</v>
      </c>
      <c r="M428" s="169">
        <f>VLOOKUP(LEFT(A428,8),'Point GF'!$C$2:$R$277,7,FALSE)</f>
        <v>1</v>
      </c>
      <c r="N428" s="169">
        <f>VLOOKUP(LEFT(A428,8),'Point GF'!$C$2:$R$277,7,FALSE)</f>
        <v>1</v>
      </c>
      <c r="O428" s="177">
        <f>SUBTOTAL(9,O403:O427)</f>
        <v>1.96385E-2</v>
      </c>
      <c r="P428" s="177">
        <f>SUBTOTAL(9,P403:P427)</f>
        <v>1.96385E-2</v>
      </c>
      <c r="Q428" s="169">
        <f>VLOOKUP(LEFT(A428,8),'Point GF'!$C$2:$R$277,15,FALSE)</f>
        <v>1</v>
      </c>
      <c r="R428" s="169">
        <f>VLOOKUP(LEFT(A428,8),'Point GF'!$C$2:$R$277,16,FALSE)</f>
        <v>1</v>
      </c>
    </row>
    <row r="429" spans="1:18" hidden="1" outlineLevel="2" x14ac:dyDescent="0.3">
      <c r="A429" s="41" t="s">
        <v>827</v>
      </c>
      <c r="B429" s="41" t="s">
        <v>828</v>
      </c>
      <c r="C429" s="41" t="s">
        <v>401</v>
      </c>
      <c r="D429" s="41" t="s">
        <v>829</v>
      </c>
      <c r="E429" s="41" t="s">
        <v>2059</v>
      </c>
      <c r="F429" s="42">
        <v>306</v>
      </c>
      <c r="G429" s="42">
        <v>0.18360000000000001</v>
      </c>
      <c r="H429" s="42">
        <v>1.0097999999999999E-2</v>
      </c>
      <c r="I429">
        <f t="shared" si="123"/>
        <v>6.0000000000000006E-4</v>
      </c>
      <c r="J429">
        <f t="shared" si="124"/>
        <v>3.2999999999999996E-5</v>
      </c>
      <c r="K429" s="168">
        <f>I429*M429</f>
        <v>6.1795055353715614E-4</v>
      </c>
      <c r="L429" s="168">
        <f>I429*N429</f>
        <v>6.0000000000000006E-4</v>
      </c>
      <c r="M429" s="169">
        <v>1.0299175892285934</v>
      </c>
      <c r="N429" s="169">
        <v>1</v>
      </c>
      <c r="O429" s="177">
        <f>J429*Q429</f>
        <v>3.3987280444543569E-5</v>
      </c>
      <c r="P429" s="177">
        <f>J429*R429</f>
        <v>3.2999999999999996E-5</v>
      </c>
      <c r="Q429" s="169">
        <f>VLOOKUP(LEFT(A429,8),'Point GF'!$C$2:$R$277,15,FALSE)</f>
        <v>1.0299175892285932</v>
      </c>
      <c r="R429" s="169">
        <f>VLOOKUP(LEFT(A429,8),'Point GF'!$C$2:$R$277,16,FALSE)</f>
        <v>1</v>
      </c>
    </row>
    <row r="430" spans="1:18" hidden="1" outlineLevel="2" x14ac:dyDescent="0.3">
      <c r="A430" s="41" t="s">
        <v>827</v>
      </c>
      <c r="B430" s="41" t="s">
        <v>828</v>
      </c>
      <c r="C430" s="41" t="s">
        <v>401</v>
      </c>
      <c r="D430" s="41" t="s">
        <v>830</v>
      </c>
      <c r="E430" s="41" t="s">
        <v>2079</v>
      </c>
      <c r="F430" s="42">
        <v>199</v>
      </c>
      <c r="G430" s="42">
        <v>3.0049000000000001</v>
      </c>
      <c r="H430" s="42">
        <v>3.6914500000000001</v>
      </c>
      <c r="I430">
        <f t="shared" si="123"/>
        <v>1.5100000000000001E-2</v>
      </c>
      <c r="J430">
        <f t="shared" si="124"/>
        <v>1.8550000000000001E-2</v>
      </c>
      <c r="K430" s="168">
        <f>I430*M430</f>
        <v>1.5551755597351762E-2</v>
      </c>
      <c r="L430" s="168">
        <f>I430*N430</f>
        <v>1.5100000000000001E-2</v>
      </c>
      <c r="M430" s="169">
        <v>1.0299175892285934</v>
      </c>
      <c r="N430" s="169">
        <v>1</v>
      </c>
      <c r="O430" s="177">
        <f>J430*Q430</f>
        <v>1.9104971280190404E-2</v>
      </c>
      <c r="P430" s="177">
        <f>J430*R430</f>
        <v>1.8550000000000001E-2</v>
      </c>
      <c r="Q430" s="169">
        <f>VLOOKUP(LEFT(A430,8),'Point GF'!$C$2:$R$277,15,FALSE)</f>
        <v>1.0299175892285932</v>
      </c>
      <c r="R430" s="169">
        <f>VLOOKUP(LEFT(A430,8),'Point GF'!$C$2:$R$277,16,FALSE)</f>
        <v>1</v>
      </c>
    </row>
    <row r="431" spans="1:18" outlineLevel="1" collapsed="1" x14ac:dyDescent="0.3">
      <c r="A431" s="44" t="s">
        <v>1207</v>
      </c>
      <c r="B431" s="41" t="str">
        <f>B430</f>
        <v>F. O. Day Bituminous Company</v>
      </c>
      <c r="C431" s="41"/>
      <c r="D431" s="41"/>
      <c r="E431" s="41"/>
      <c r="F431" s="42"/>
      <c r="G431" s="42">
        <f t="shared" ref="G431:L431" si="126">SUBTOTAL(9,G429:G430)</f>
        <v>3.1885000000000003</v>
      </c>
      <c r="H431" s="42">
        <f t="shared" si="126"/>
        <v>3.7015480000000003</v>
      </c>
      <c r="I431">
        <f t="shared" si="126"/>
        <v>1.5700000000000002E-2</v>
      </c>
      <c r="J431">
        <f t="shared" si="126"/>
        <v>1.8582999999999999E-2</v>
      </c>
      <c r="K431" s="168">
        <f t="shared" si="126"/>
        <v>1.6169706150888918E-2</v>
      </c>
      <c r="L431" s="168">
        <f t="shared" si="126"/>
        <v>1.5700000000000002E-2</v>
      </c>
      <c r="M431" s="169">
        <v>1.0299175892285934</v>
      </c>
      <c r="N431" s="169">
        <v>1</v>
      </c>
      <c r="O431" s="177">
        <f>SUBTOTAL(9,O429:O430)</f>
        <v>1.9138958560634949E-2</v>
      </c>
      <c r="P431" s="177">
        <f>SUBTOTAL(9,P429:P430)</f>
        <v>1.8582999999999999E-2</v>
      </c>
      <c r="Q431" s="169">
        <f>VLOOKUP(LEFT(A431,8),'Point GF'!$C$2:$R$277,15,FALSE)</f>
        <v>1.0299175892285932</v>
      </c>
      <c r="R431" s="169">
        <f>VLOOKUP(LEFT(A431,8),'Point GF'!$C$2:$R$277,16,FALSE)</f>
        <v>1</v>
      </c>
    </row>
    <row r="432" spans="1:18" hidden="1" outlineLevel="2" x14ac:dyDescent="0.3">
      <c r="A432" s="41" t="s">
        <v>831</v>
      </c>
      <c r="B432" s="41" t="s">
        <v>832</v>
      </c>
      <c r="C432" s="41" t="s">
        <v>401</v>
      </c>
      <c r="D432" s="41" t="s">
        <v>833</v>
      </c>
      <c r="E432" s="41" t="s">
        <v>2059</v>
      </c>
      <c r="F432" s="42">
        <v>365</v>
      </c>
      <c r="G432" s="42">
        <v>0.66740250000000001</v>
      </c>
      <c r="H432" s="42">
        <v>3.66825E-2</v>
      </c>
      <c r="I432">
        <f t="shared" si="123"/>
        <v>1.8285E-3</v>
      </c>
      <c r="J432">
        <f t="shared" si="124"/>
        <v>1.005E-4</v>
      </c>
      <c r="K432" s="168">
        <f>I432*M432</f>
        <v>1.8285E-3</v>
      </c>
      <c r="L432" s="168">
        <f>I432*N432</f>
        <v>1.8285E-3</v>
      </c>
      <c r="M432" s="169">
        <f>VLOOKUP(LEFT(A432,8),'Point GF'!$C$2:$R$277,7,FALSE)</f>
        <v>1</v>
      </c>
      <c r="N432" s="169">
        <f>VLOOKUP(LEFT(A432,8),'Point GF'!$C$2:$R$277,7,FALSE)</f>
        <v>1</v>
      </c>
      <c r="O432" s="177">
        <f>J432*Q432</f>
        <v>1.005E-4</v>
      </c>
      <c r="P432" s="177">
        <f>J432*R432</f>
        <v>1.005E-4</v>
      </c>
      <c r="Q432" s="169">
        <f>VLOOKUP(LEFT(A432,8),'Point GF'!$C$2:$R$277,15,FALSE)</f>
        <v>1</v>
      </c>
      <c r="R432" s="169">
        <f>VLOOKUP(LEFT(A432,8),'Point GF'!$C$2:$R$277,16,FALSE)</f>
        <v>1</v>
      </c>
    </row>
    <row r="433" spans="1:18" hidden="1" outlineLevel="2" x14ac:dyDescent="0.3">
      <c r="A433" s="41" t="s">
        <v>831</v>
      </c>
      <c r="B433" s="41" t="s">
        <v>832</v>
      </c>
      <c r="C433" s="41" t="s">
        <v>401</v>
      </c>
      <c r="D433" s="41" t="s">
        <v>834</v>
      </c>
      <c r="E433" s="41" t="s">
        <v>2074</v>
      </c>
      <c r="F433" s="42">
        <v>230</v>
      </c>
      <c r="G433" s="42">
        <v>4.048</v>
      </c>
      <c r="H433" s="42">
        <v>4.9794999999999998</v>
      </c>
      <c r="I433">
        <f t="shared" si="123"/>
        <v>1.7600000000000001E-2</v>
      </c>
      <c r="J433">
        <f t="shared" si="124"/>
        <v>2.1649999999999999E-2</v>
      </c>
      <c r="K433" s="168">
        <f>I433*M433</f>
        <v>1.7600000000000001E-2</v>
      </c>
      <c r="L433" s="168">
        <f>I433*N433</f>
        <v>1.7600000000000001E-2</v>
      </c>
      <c r="M433" s="169">
        <f>VLOOKUP(LEFT(A433,8),'Point GF'!$C$2:$R$277,7,FALSE)</f>
        <v>1</v>
      </c>
      <c r="N433" s="169">
        <f>VLOOKUP(LEFT(A433,8),'Point GF'!$C$2:$R$277,7,FALSE)</f>
        <v>1</v>
      </c>
      <c r="O433" s="177">
        <f>J433*Q433</f>
        <v>2.1649999999999999E-2</v>
      </c>
      <c r="P433" s="177">
        <f>J433*R433</f>
        <v>2.1649999999999999E-2</v>
      </c>
      <c r="Q433" s="169">
        <f>VLOOKUP(LEFT(A433,8),'Point GF'!$C$2:$R$277,15,FALSE)</f>
        <v>1</v>
      </c>
      <c r="R433" s="169">
        <f>VLOOKUP(LEFT(A433,8),'Point GF'!$C$2:$R$277,16,FALSE)</f>
        <v>1</v>
      </c>
    </row>
    <row r="434" spans="1:18" outlineLevel="1" collapsed="1" x14ac:dyDescent="0.3">
      <c r="A434" s="44" t="s">
        <v>1208</v>
      </c>
      <c r="B434" s="41" t="str">
        <f>B433</f>
        <v>M Luis Products LLC</v>
      </c>
      <c r="C434" s="41"/>
      <c r="D434" s="41"/>
      <c r="E434" s="41"/>
      <c r="F434" s="42"/>
      <c r="G434" s="42">
        <f t="shared" ref="G434:L434" si="127">SUBTOTAL(9,G432:G433)</f>
        <v>4.7154024999999997</v>
      </c>
      <c r="H434" s="42">
        <f t="shared" si="127"/>
        <v>5.0161825000000002</v>
      </c>
      <c r="I434">
        <f t="shared" si="127"/>
        <v>1.9428500000000001E-2</v>
      </c>
      <c r="J434">
        <f t="shared" si="127"/>
        <v>2.1750499999999999E-2</v>
      </c>
      <c r="K434" s="168">
        <f t="shared" si="127"/>
        <v>1.9428500000000001E-2</v>
      </c>
      <c r="L434" s="168">
        <f t="shared" si="127"/>
        <v>1.9428500000000001E-2</v>
      </c>
      <c r="M434" s="169">
        <f>VLOOKUP(LEFT(A434,8),'Point GF'!$C$2:$R$277,7,FALSE)</f>
        <v>1</v>
      </c>
      <c r="N434" s="169">
        <f>VLOOKUP(LEFT(A434,8),'Point GF'!$C$2:$R$277,7,FALSE)</f>
        <v>1</v>
      </c>
      <c r="O434" s="177">
        <f>SUBTOTAL(9,O432:O433)</f>
        <v>2.1750499999999999E-2</v>
      </c>
      <c r="P434" s="177">
        <f>SUBTOTAL(9,P432:P433)</f>
        <v>2.1750499999999999E-2</v>
      </c>
      <c r="Q434" s="169">
        <f>VLOOKUP(LEFT(A434,8),'Point GF'!$C$2:$R$277,15,FALSE)</f>
        <v>1</v>
      </c>
      <c r="R434" s="169">
        <f>VLOOKUP(LEFT(A434,8),'Point GF'!$C$2:$R$277,16,FALSE)</f>
        <v>1</v>
      </c>
    </row>
    <row r="435" spans="1:18" hidden="1" outlineLevel="2" x14ac:dyDescent="0.3">
      <c r="A435" s="41" t="s">
        <v>835</v>
      </c>
      <c r="B435" s="41" t="s">
        <v>836</v>
      </c>
      <c r="C435" s="41" t="s">
        <v>401</v>
      </c>
      <c r="D435" s="41" t="s">
        <v>837</v>
      </c>
      <c r="E435" s="41" t="s">
        <v>2099</v>
      </c>
      <c r="F435" s="42">
        <v>341</v>
      </c>
      <c r="G435" s="42">
        <v>148.06219999999999</v>
      </c>
      <c r="H435" s="42">
        <v>0.22165000000000001</v>
      </c>
      <c r="I435">
        <f t="shared" si="123"/>
        <v>0.43419999999999997</v>
      </c>
      <c r="J435">
        <f t="shared" si="124"/>
        <v>6.5000000000000008E-4</v>
      </c>
      <c r="K435" s="168">
        <f>I435*M435</f>
        <v>0.43419999999999997</v>
      </c>
      <c r="L435" s="168">
        <f>I435*N435</f>
        <v>0.43419999999999997</v>
      </c>
      <c r="M435" s="169">
        <f>VLOOKUP(LEFT(A435,8),'Point GF'!$C$2:$R$277,7,FALSE)</f>
        <v>1</v>
      </c>
      <c r="N435" s="169">
        <f>VLOOKUP(LEFT(A435,8),'Point GF'!$C$2:$R$277,7,FALSE)</f>
        <v>1</v>
      </c>
      <c r="O435" s="177">
        <f>J435*Q435</f>
        <v>6.5000000000000008E-4</v>
      </c>
      <c r="P435" s="177">
        <f>J435*R435</f>
        <v>6.5000000000000008E-4</v>
      </c>
      <c r="Q435" s="169">
        <f>VLOOKUP(LEFT(A435,8),'Point GF'!$C$2:$R$277,15,FALSE)</f>
        <v>1</v>
      </c>
      <c r="R435" s="169">
        <f>VLOOKUP(LEFT(A435,8),'Point GF'!$C$2:$R$277,16,FALSE)</f>
        <v>1</v>
      </c>
    </row>
    <row r="436" spans="1:18" hidden="1" outlineLevel="2" x14ac:dyDescent="0.3">
      <c r="A436" s="41" t="s">
        <v>835</v>
      </c>
      <c r="B436" s="41" t="s">
        <v>836</v>
      </c>
      <c r="C436" s="41" t="s">
        <v>401</v>
      </c>
      <c r="D436" s="41" t="s">
        <v>838</v>
      </c>
      <c r="E436" s="41" t="s">
        <v>2099</v>
      </c>
      <c r="F436" s="42">
        <v>321</v>
      </c>
      <c r="G436" s="42">
        <v>135.63855000000001</v>
      </c>
      <c r="H436" s="42">
        <v>1.01115</v>
      </c>
      <c r="I436">
        <f t="shared" si="123"/>
        <v>0.42255000000000004</v>
      </c>
      <c r="J436">
        <f t="shared" si="124"/>
        <v>3.15E-3</v>
      </c>
      <c r="K436" s="168">
        <f>I436*M436</f>
        <v>0.42255000000000004</v>
      </c>
      <c r="L436" s="168">
        <f>I436*N436</f>
        <v>0.42255000000000004</v>
      </c>
      <c r="M436" s="169">
        <f>VLOOKUP(LEFT(A436,8),'Point GF'!$C$2:$R$277,7,FALSE)</f>
        <v>1</v>
      </c>
      <c r="N436" s="169">
        <f>VLOOKUP(LEFT(A436,8),'Point GF'!$C$2:$R$277,7,FALSE)</f>
        <v>1</v>
      </c>
      <c r="O436" s="177">
        <f>J436*Q436</f>
        <v>3.15E-3</v>
      </c>
      <c r="P436" s="177">
        <f>J436*R436</f>
        <v>3.15E-3</v>
      </c>
      <c r="Q436" s="169">
        <f>VLOOKUP(LEFT(A436,8),'Point GF'!$C$2:$R$277,15,FALSE)</f>
        <v>1</v>
      </c>
      <c r="R436" s="169">
        <f>VLOOKUP(LEFT(A436,8),'Point GF'!$C$2:$R$277,16,FALSE)</f>
        <v>1</v>
      </c>
    </row>
    <row r="437" spans="1:18" hidden="1" outlineLevel="2" x14ac:dyDescent="0.3">
      <c r="A437" s="41" t="s">
        <v>835</v>
      </c>
      <c r="B437" s="41" t="s">
        <v>836</v>
      </c>
      <c r="C437" s="41" t="s">
        <v>401</v>
      </c>
      <c r="D437" s="41" t="s">
        <v>839</v>
      </c>
      <c r="E437" s="41" t="s">
        <v>2099</v>
      </c>
      <c r="F437" s="42">
        <v>304</v>
      </c>
      <c r="G437" s="42">
        <v>124.0776</v>
      </c>
      <c r="H437" s="42">
        <v>0.76</v>
      </c>
      <c r="I437">
        <f t="shared" si="123"/>
        <v>0.40815000000000001</v>
      </c>
      <c r="J437">
        <f t="shared" si="124"/>
        <v>2.5000000000000001E-3</v>
      </c>
      <c r="K437" s="168">
        <f>I437*M437</f>
        <v>0.40815000000000001</v>
      </c>
      <c r="L437" s="168">
        <f>I437*N437</f>
        <v>0.40815000000000001</v>
      </c>
      <c r="M437" s="169">
        <f>VLOOKUP(LEFT(A437,8),'Point GF'!$C$2:$R$277,7,FALSE)</f>
        <v>1</v>
      </c>
      <c r="N437" s="169">
        <f>VLOOKUP(LEFT(A437,8),'Point GF'!$C$2:$R$277,7,FALSE)</f>
        <v>1</v>
      </c>
      <c r="O437" s="177">
        <f>J437*Q437</f>
        <v>2.5000000000000001E-3</v>
      </c>
      <c r="P437" s="177">
        <f>J437*R437</f>
        <v>2.5000000000000001E-3</v>
      </c>
      <c r="Q437" s="169">
        <f>VLOOKUP(LEFT(A437,8),'Point GF'!$C$2:$R$277,15,FALSE)</f>
        <v>1</v>
      </c>
      <c r="R437" s="169">
        <f>VLOOKUP(LEFT(A437,8),'Point GF'!$C$2:$R$277,16,FALSE)</f>
        <v>1</v>
      </c>
    </row>
    <row r="438" spans="1:18" outlineLevel="1" collapsed="1" x14ac:dyDescent="0.3">
      <c r="A438" s="44" t="s">
        <v>1209</v>
      </c>
      <c r="B438" s="41" t="str">
        <f>B437</f>
        <v>Montgomery County Resource Recovery Facility (MCRRF)</v>
      </c>
      <c r="C438" s="41"/>
      <c r="D438" s="41"/>
      <c r="E438" s="41"/>
      <c r="F438" s="42"/>
      <c r="G438" s="42">
        <f t="shared" ref="G438:L438" si="128">SUBTOTAL(9,G435:G437)</f>
        <v>407.77834999999999</v>
      </c>
      <c r="H438" s="42">
        <f t="shared" si="128"/>
        <v>1.9928000000000001</v>
      </c>
      <c r="I438">
        <f t="shared" si="128"/>
        <v>1.2648999999999999</v>
      </c>
      <c r="J438">
        <f t="shared" si="128"/>
        <v>6.3E-3</v>
      </c>
      <c r="K438" s="168">
        <f t="shared" si="128"/>
        <v>1.2648999999999999</v>
      </c>
      <c r="L438" s="168">
        <f t="shared" si="128"/>
        <v>1.2648999999999999</v>
      </c>
      <c r="M438" s="169">
        <f>VLOOKUP(LEFT(A438,8),'Point GF'!$C$2:$R$277,7,FALSE)</f>
        <v>1</v>
      </c>
      <c r="N438" s="169">
        <f>VLOOKUP(LEFT(A438,8),'Point GF'!$C$2:$R$277,7,FALSE)</f>
        <v>1</v>
      </c>
      <c r="O438" s="177">
        <f>SUBTOTAL(9,O435:O437)</f>
        <v>6.3E-3</v>
      </c>
      <c r="P438" s="177">
        <f>SUBTOTAL(9,P435:P437)</f>
        <v>6.3E-3</v>
      </c>
      <c r="Q438" s="169">
        <f>VLOOKUP(LEFT(A438,8),'Point GF'!$C$2:$R$277,15,FALSE)</f>
        <v>1</v>
      </c>
      <c r="R438" s="169">
        <f>VLOOKUP(LEFT(A438,8),'Point GF'!$C$2:$R$277,16,FALSE)</f>
        <v>1</v>
      </c>
    </row>
    <row r="439" spans="1:18" hidden="1" outlineLevel="2" x14ac:dyDescent="0.3">
      <c r="A439" s="41" t="s">
        <v>840</v>
      </c>
      <c r="B439" s="41" t="s">
        <v>841</v>
      </c>
      <c r="C439" s="41" t="s">
        <v>401</v>
      </c>
      <c r="D439" s="41" t="s">
        <v>842</v>
      </c>
      <c r="E439" s="41" t="s">
        <v>2100</v>
      </c>
      <c r="F439" s="42">
        <v>365</v>
      </c>
      <c r="G439" s="42">
        <v>4.0296000000000003</v>
      </c>
      <c r="H439" s="42">
        <v>0.90885000000000005</v>
      </c>
      <c r="I439">
        <f t="shared" si="123"/>
        <v>1.1040000000000001E-2</v>
      </c>
      <c r="J439">
        <f t="shared" si="124"/>
        <v>2.49E-3</v>
      </c>
      <c r="K439" s="168">
        <f>I439*M439</f>
        <v>1.3387012732320002E-2</v>
      </c>
      <c r="L439" s="168">
        <f>I439*N439</f>
        <v>1.5124800000000001E-2</v>
      </c>
      <c r="M439" s="169">
        <v>1.212591733</v>
      </c>
      <c r="N439" s="169">
        <v>1.3699999999999999</v>
      </c>
      <c r="O439" s="177">
        <f>J439*Q439</f>
        <v>3.0193534151700002E-3</v>
      </c>
      <c r="P439" s="177">
        <f>J439*R439</f>
        <v>3.4112999999999999E-3</v>
      </c>
      <c r="Q439" s="169">
        <f>VLOOKUP(LEFT(A439,8),'Point GF'!$C$2:$R$277,15,FALSE)</f>
        <v>1.212591733</v>
      </c>
      <c r="R439" s="169">
        <f>VLOOKUP(LEFT(A439,8),'Point GF'!$C$2:$R$277,16,FALSE)</f>
        <v>1.3699999999999999</v>
      </c>
    </row>
    <row r="440" spans="1:18" outlineLevel="1" collapsed="1" x14ac:dyDescent="0.3">
      <c r="A440" s="44" t="s">
        <v>1210</v>
      </c>
      <c r="B440" s="41" t="str">
        <f>B439</f>
        <v>Oaks Landfill (Gas to Energy)</v>
      </c>
      <c r="C440" s="41"/>
      <c r="D440" s="41"/>
      <c r="E440" s="41"/>
      <c r="F440" s="42"/>
      <c r="G440" s="42">
        <f t="shared" ref="G440:L440" si="129">SUBTOTAL(9,G439:G439)</f>
        <v>4.0296000000000003</v>
      </c>
      <c r="H440" s="42">
        <f t="shared" si="129"/>
        <v>0.90885000000000005</v>
      </c>
      <c r="I440">
        <f t="shared" si="129"/>
        <v>1.1040000000000001E-2</v>
      </c>
      <c r="J440">
        <f t="shared" si="129"/>
        <v>2.49E-3</v>
      </c>
      <c r="K440" s="168">
        <f t="shared" si="129"/>
        <v>1.3387012732320002E-2</v>
      </c>
      <c r="L440" s="168">
        <f t="shared" si="129"/>
        <v>1.5124800000000001E-2</v>
      </c>
      <c r="M440" s="169">
        <v>1.212591733</v>
      </c>
      <c r="N440" s="169">
        <v>1.3699999999999999</v>
      </c>
      <c r="O440" s="177">
        <f>SUBTOTAL(9,O439:O439)</f>
        <v>3.0193534151700002E-3</v>
      </c>
      <c r="P440" s="177">
        <f>SUBTOTAL(9,P439:P439)</f>
        <v>3.4112999999999999E-3</v>
      </c>
      <c r="Q440" s="169">
        <f>VLOOKUP(LEFT(A440,8),'Point GF'!$C$2:$R$277,15,FALSE)</f>
        <v>1.212591733</v>
      </c>
      <c r="R440" s="169">
        <f>VLOOKUP(LEFT(A440,8),'Point GF'!$C$2:$R$277,16,FALSE)</f>
        <v>1.3699999999999999</v>
      </c>
    </row>
    <row r="441" spans="1:18" hidden="1" outlineLevel="2" x14ac:dyDescent="0.3">
      <c r="A441" s="41" t="s">
        <v>843</v>
      </c>
      <c r="B441" s="41" t="s">
        <v>844</v>
      </c>
      <c r="C441" s="41" t="s">
        <v>401</v>
      </c>
      <c r="D441" s="41" t="s">
        <v>845</v>
      </c>
      <c r="E441" s="41" t="s">
        <v>2058</v>
      </c>
      <c r="F441" s="42">
        <v>33</v>
      </c>
      <c r="G441" s="42">
        <v>1.3074600000000001</v>
      </c>
      <c r="H441" s="42">
        <v>7.1940000000000004E-2</v>
      </c>
      <c r="I441">
        <f t="shared" si="123"/>
        <v>3.9620000000000002E-2</v>
      </c>
      <c r="J441">
        <f t="shared" si="124"/>
        <v>2.1800000000000001E-3</v>
      </c>
      <c r="K441" s="168">
        <f t="shared" ref="K441:K454" si="130">I441*M441</f>
        <v>3.9620000000000002E-2</v>
      </c>
      <c r="L441" s="168">
        <f t="shared" ref="L441:L454" si="131">I441*N441</f>
        <v>3.9620000000000002E-2</v>
      </c>
      <c r="M441" s="169">
        <f>VLOOKUP(LEFT(A441,8),'Point GF'!$C$2:$R$277,7,FALSE)</f>
        <v>1</v>
      </c>
      <c r="N441" s="169">
        <f>VLOOKUP(LEFT(A441,8),'Point GF'!$C$2:$R$277,7,FALSE)</f>
        <v>1</v>
      </c>
      <c r="O441" s="177">
        <f t="shared" ref="O441:O454" si="132">J441*Q441</f>
        <v>2.1800000000000001E-3</v>
      </c>
      <c r="P441" s="177">
        <f t="shared" ref="P441:P454" si="133">J441*R441</f>
        <v>2.1800000000000001E-3</v>
      </c>
      <c r="Q441" s="169">
        <f>VLOOKUP(LEFT(A441,8),'Point GF'!$C$2:$R$277,15,FALSE)</f>
        <v>1</v>
      </c>
      <c r="R441" s="169">
        <f>VLOOKUP(LEFT(A441,8),'Point GF'!$C$2:$R$277,16,FALSE)</f>
        <v>1</v>
      </c>
    </row>
    <row r="442" spans="1:18" hidden="1" outlineLevel="2" x14ac:dyDescent="0.3">
      <c r="A442" s="41" t="s">
        <v>843</v>
      </c>
      <c r="B442" s="41" t="s">
        <v>844</v>
      </c>
      <c r="C442" s="41" t="s">
        <v>401</v>
      </c>
      <c r="D442" s="41" t="s">
        <v>846</v>
      </c>
      <c r="E442" s="41" t="s">
        <v>2058</v>
      </c>
      <c r="F442" s="42">
        <v>5</v>
      </c>
      <c r="G442" s="42">
        <v>0.18237500000000001</v>
      </c>
      <c r="H442" s="42">
        <v>1.0024999999999999E-2</v>
      </c>
      <c r="I442">
        <f t="shared" si="123"/>
        <v>3.6475E-2</v>
      </c>
      <c r="J442">
        <f t="shared" si="124"/>
        <v>2.0049999999999998E-3</v>
      </c>
      <c r="K442" s="168">
        <f t="shared" si="130"/>
        <v>3.6475E-2</v>
      </c>
      <c r="L442" s="168">
        <f t="shared" si="131"/>
        <v>3.6475E-2</v>
      </c>
      <c r="M442" s="169">
        <f>VLOOKUP(LEFT(A442,8),'Point GF'!$C$2:$R$277,7,FALSE)</f>
        <v>1</v>
      </c>
      <c r="N442" s="169">
        <f>VLOOKUP(LEFT(A442,8),'Point GF'!$C$2:$R$277,7,FALSE)</f>
        <v>1</v>
      </c>
      <c r="O442" s="177">
        <f t="shared" si="132"/>
        <v>2.0049999999999998E-3</v>
      </c>
      <c r="P442" s="177">
        <f t="shared" si="133"/>
        <v>2.0049999999999998E-3</v>
      </c>
      <c r="Q442" s="169">
        <f>VLOOKUP(LEFT(A442,8),'Point GF'!$C$2:$R$277,15,FALSE)</f>
        <v>1</v>
      </c>
      <c r="R442" s="169">
        <f>VLOOKUP(LEFT(A442,8),'Point GF'!$C$2:$R$277,16,FALSE)</f>
        <v>1</v>
      </c>
    </row>
    <row r="443" spans="1:18" hidden="1" outlineLevel="2" x14ac:dyDescent="0.3">
      <c r="A443" s="41" t="s">
        <v>843</v>
      </c>
      <c r="B443" s="41" t="s">
        <v>844</v>
      </c>
      <c r="C443" s="41" t="s">
        <v>401</v>
      </c>
      <c r="D443" s="41" t="s">
        <v>847</v>
      </c>
      <c r="E443" s="41" t="s">
        <v>2058</v>
      </c>
      <c r="F443" s="42">
        <v>64</v>
      </c>
      <c r="G443" s="42">
        <v>3.1004800000000001</v>
      </c>
      <c r="H443" s="42">
        <v>0.17055999999999999</v>
      </c>
      <c r="I443">
        <f t="shared" si="123"/>
        <v>4.8445000000000002E-2</v>
      </c>
      <c r="J443">
        <f t="shared" si="124"/>
        <v>2.6649999999999998E-3</v>
      </c>
      <c r="K443" s="168">
        <f t="shared" si="130"/>
        <v>4.8445000000000002E-2</v>
      </c>
      <c r="L443" s="168">
        <f t="shared" si="131"/>
        <v>4.8445000000000002E-2</v>
      </c>
      <c r="M443" s="169">
        <f>VLOOKUP(LEFT(A443,8),'Point GF'!$C$2:$R$277,7,FALSE)</f>
        <v>1</v>
      </c>
      <c r="N443" s="169">
        <f>VLOOKUP(LEFT(A443,8),'Point GF'!$C$2:$R$277,7,FALSE)</f>
        <v>1</v>
      </c>
      <c r="O443" s="177">
        <f t="shared" si="132"/>
        <v>2.6649999999999998E-3</v>
      </c>
      <c r="P443" s="177">
        <f t="shared" si="133"/>
        <v>2.6649999999999998E-3</v>
      </c>
      <c r="Q443" s="169">
        <f>VLOOKUP(LEFT(A443,8),'Point GF'!$C$2:$R$277,15,FALSE)</f>
        <v>1</v>
      </c>
      <c r="R443" s="169">
        <f>VLOOKUP(LEFT(A443,8),'Point GF'!$C$2:$R$277,16,FALSE)</f>
        <v>1</v>
      </c>
    </row>
    <row r="444" spans="1:18" hidden="1" outlineLevel="2" x14ac:dyDescent="0.3">
      <c r="A444" s="41" t="s">
        <v>843</v>
      </c>
      <c r="B444" s="41" t="s">
        <v>844</v>
      </c>
      <c r="C444" s="41" t="s">
        <v>401</v>
      </c>
      <c r="D444" s="41" t="s">
        <v>848</v>
      </c>
      <c r="E444" s="41" t="s">
        <v>2059</v>
      </c>
      <c r="F444" s="42">
        <v>1</v>
      </c>
      <c r="G444" s="42">
        <v>4.3400000000000001E-3</v>
      </c>
      <c r="H444" s="42">
        <v>2.4000000000000001E-4</v>
      </c>
      <c r="I444">
        <f t="shared" si="123"/>
        <v>4.3400000000000001E-3</v>
      </c>
      <c r="J444">
        <f t="shared" si="124"/>
        <v>2.4000000000000001E-4</v>
      </c>
      <c r="K444" s="168">
        <f t="shared" si="130"/>
        <v>4.3400000000000001E-3</v>
      </c>
      <c r="L444" s="168">
        <f t="shared" si="131"/>
        <v>4.3400000000000001E-3</v>
      </c>
      <c r="M444" s="169">
        <f>VLOOKUP(LEFT(A444,8),'Point GF'!$C$2:$R$277,7,FALSE)</f>
        <v>1</v>
      </c>
      <c r="N444" s="169">
        <f>VLOOKUP(LEFT(A444,8),'Point GF'!$C$2:$R$277,7,FALSE)</f>
        <v>1</v>
      </c>
      <c r="O444" s="177">
        <f t="shared" si="132"/>
        <v>2.4000000000000001E-4</v>
      </c>
      <c r="P444" s="177">
        <f t="shared" si="133"/>
        <v>2.4000000000000001E-4</v>
      </c>
      <c r="Q444" s="169">
        <f>VLOOKUP(LEFT(A444,8),'Point GF'!$C$2:$R$277,15,FALSE)</f>
        <v>1</v>
      </c>
      <c r="R444" s="169">
        <f>VLOOKUP(LEFT(A444,8),'Point GF'!$C$2:$R$277,16,FALSE)</f>
        <v>1</v>
      </c>
    </row>
    <row r="445" spans="1:18" hidden="1" outlineLevel="2" x14ac:dyDescent="0.3">
      <c r="A445" s="41" t="s">
        <v>843</v>
      </c>
      <c r="B445" s="41" t="s">
        <v>844</v>
      </c>
      <c r="C445" s="41" t="s">
        <v>401</v>
      </c>
      <c r="D445" s="41" t="s">
        <v>849</v>
      </c>
      <c r="E445" s="41" t="s">
        <v>2059</v>
      </c>
      <c r="F445" s="42">
        <v>8</v>
      </c>
      <c r="G445" s="42">
        <v>5.9200000000000003E-2</v>
      </c>
      <c r="H445" s="42">
        <v>3.2399999999999998E-3</v>
      </c>
      <c r="I445">
        <f t="shared" si="123"/>
        <v>7.4000000000000003E-3</v>
      </c>
      <c r="J445">
        <f t="shared" si="124"/>
        <v>4.0499999999999998E-4</v>
      </c>
      <c r="K445" s="168">
        <f t="shared" si="130"/>
        <v>7.4000000000000003E-3</v>
      </c>
      <c r="L445" s="168">
        <f t="shared" si="131"/>
        <v>7.4000000000000003E-3</v>
      </c>
      <c r="M445" s="169">
        <f>VLOOKUP(LEFT(A445,8),'Point GF'!$C$2:$R$277,7,FALSE)</f>
        <v>1</v>
      </c>
      <c r="N445" s="169">
        <f>VLOOKUP(LEFT(A445,8),'Point GF'!$C$2:$R$277,7,FALSE)</f>
        <v>1</v>
      </c>
      <c r="O445" s="177">
        <f t="shared" si="132"/>
        <v>4.0499999999999998E-4</v>
      </c>
      <c r="P445" s="177">
        <f t="shared" si="133"/>
        <v>4.0499999999999998E-4</v>
      </c>
      <c r="Q445" s="169">
        <f>VLOOKUP(LEFT(A445,8),'Point GF'!$C$2:$R$277,15,FALSE)</f>
        <v>1</v>
      </c>
      <c r="R445" s="169">
        <f>VLOOKUP(LEFT(A445,8),'Point GF'!$C$2:$R$277,16,FALSE)</f>
        <v>1</v>
      </c>
    </row>
    <row r="446" spans="1:18" hidden="1" outlineLevel="2" x14ac:dyDescent="0.3">
      <c r="A446" s="41" t="s">
        <v>843</v>
      </c>
      <c r="B446" s="41" t="s">
        <v>844</v>
      </c>
      <c r="C446" s="41" t="s">
        <v>401</v>
      </c>
      <c r="D446" s="41" t="s">
        <v>850</v>
      </c>
      <c r="E446" s="41" t="s">
        <v>2059</v>
      </c>
      <c r="F446" s="42">
        <v>6</v>
      </c>
      <c r="G446" s="42">
        <v>4.7579999999999997E-2</v>
      </c>
      <c r="H446" s="42">
        <v>2.6099999999999999E-3</v>
      </c>
      <c r="I446">
        <f t="shared" si="123"/>
        <v>7.9299999999999995E-3</v>
      </c>
      <c r="J446">
        <f t="shared" si="124"/>
        <v>4.35E-4</v>
      </c>
      <c r="K446" s="168">
        <f t="shared" si="130"/>
        <v>7.9299999999999995E-3</v>
      </c>
      <c r="L446" s="168">
        <f t="shared" si="131"/>
        <v>7.9299999999999995E-3</v>
      </c>
      <c r="M446" s="169">
        <f>VLOOKUP(LEFT(A446,8),'Point GF'!$C$2:$R$277,7,FALSE)</f>
        <v>1</v>
      </c>
      <c r="N446" s="169">
        <f>VLOOKUP(LEFT(A446,8),'Point GF'!$C$2:$R$277,7,FALSE)</f>
        <v>1</v>
      </c>
      <c r="O446" s="177">
        <f t="shared" si="132"/>
        <v>4.35E-4</v>
      </c>
      <c r="P446" s="177">
        <f t="shared" si="133"/>
        <v>4.35E-4</v>
      </c>
      <c r="Q446" s="169">
        <f>VLOOKUP(LEFT(A446,8),'Point GF'!$C$2:$R$277,15,FALSE)</f>
        <v>1</v>
      </c>
      <c r="R446" s="169">
        <f>VLOOKUP(LEFT(A446,8),'Point GF'!$C$2:$R$277,16,FALSE)</f>
        <v>1</v>
      </c>
    </row>
    <row r="447" spans="1:18" hidden="1" outlineLevel="2" x14ac:dyDescent="0.3">
      <c r="A447" s="41" t="s">
        <v>843</v>
      </c>
      <c r="B447" s="41" t="s">
        <v>844</v>
      </c>
      <c r="C447" s="41" t="s">
        <v>401</v>
      </c>
      <c r="D447" s="41" t="s">
        <v>851</v>
      </c>
      <c r="E447" s="41" t="s">
        <v>2059</v>
      </c>
      <c r="F447" s="42">
        <v>24</v>
      </c>
      <c r="G447" s="42">
        <v>0.19103999999999999</v>
      </c>
      <c r="H447" s="42">
        <v>1.056E-2</v>
      </c>
      <c r="I447">
        <f t="shared" si="123"/>
        <v>7.9600000000000001E-3</v>
      </c>
      <c r="J447">
        <f t="shared" si="124"/>
        <v>4.4000000000000002E-4</v>
      </c>
      <c r="K447" s="168">
        <f t="shared" si="130"/>
        <v>7.9600000000000001E-3</v>
      </c>
      <c r="L447" s="168">
        <f t="shared" si="131"/>
        <v>7.9600000000000001E-3</v>
      </c>
      <c r="M447" s="169">
        <f>VLOOKUP(LEFT(A447,8),'Point GF'!$C$2:$R$277,7,FALSE)</f>
        <v>1</v>
      </c>
      <c r="N447" s="169">
        <f>VLOOKUP(LEFT(A447,8),'Point GF'!$C$2:$R$277,7,FALSE)</f>
        <v>1</v>
      </c>
      <c r="O447" s="177">
        <f t="shared" si="132"/>
        <v>4.4000000000000002E-4</v>
      </c>
      <c r="P447" s="177">
        <f t="shared" si="133"/>
        <v>4.4000000000000002E-4</v>
      </c>
      <c r="Q447" s="169">
        <f>VLOOKUP(LEFT(A447,8),'Point GF'!$C$2:$R$277,15,FALSE)</f>
        <v>1</v>
      </c>
      <c r="R447" s="169">
        <f>VLOOKUP(LEFT(A447,8),'Point GF'!$C$2:$R$277,16,FALSE)</f>
        <v>1</v>
      </c>
    </row>
    <row r="448" spans="1:18" hidden="1" outlineLevel="2" x14ac:dyDescent="0.3">
      <c r="A448" s="41" t="s">
        <v>843</v>
      </c>
      <c r="B448" s="41" t="s">
        <v>844</v>
      </c>
      <c r="C448" s="41" t="s">
        <v>401</v>
      </c>
      <c r="D448" s="41" t="s">
        <v>852</v>
      </c>
      <c r="E448" s="41" t="s">
        <v>2059</v>
      </c>
      <c r="F448" s="42">
        <v>18</v>
      </c>
      <c r="G448" s="42">
        <v>0.14238000000000001</v>
      </c>
      <c r="H448" s="42">
        <v>7.8300000000000002E-3</v>
      </c>
      <c r="I448">
        <f t="shared" si="123"/>
        <v>7.9100000000000004E-3</v>
      </c>
      <c r="J448">
        <f t="shared" si="124"/>
        <v>4.35E-4</v>
      </c>
      <c r="K448" s="168">
        <f t="shared" si="130"/>
        <v>7.9100000000000004E-3</v>
      </c>
      <c r="L448" s="168">
        <f t="shared" si="131"/>
        <v>7.9100000000000004E-3</v>
      </c>
      <c r="M448" s="169">
        <f>VLOOKUP(LEFT(A448,8),'Point GF'!$C$2:$R$277,7,FALSE)</f>
        <v>1</v>
      </c>
      <c r="N448" s="169">
        <f>VLOOKUP(LEFT(A448,8),'Point GF'!$C$2:$R$277,7,FALSE)</f>
        <v>1</v>
      </c>
      <c r="O448" s="177">
        <f t="shared" si="132"/>
        <v>4.35E-4</v>
      </c>
      <c r="P448" s="177">
        <f t="shared" si="133"/>
        <v>4.35E-4</v>
      </c>
      <c r="Q448" s="169">
        <f>VLOOKUP(LEFT(A448,8),'Point GF'!$C$2:$R$277,15,FALSE)</f>
        <v>1</v>
      </c>
      <c r="R448" s="169">
        <f>VLOOKUP(LEFT(A448,8),'Point GF'!$C$2:$R$277,16,FALSE)</f>
        <v>1</v>
      </c>
    </row>
    <row r="449" spans="1:18" hidden="1" outlineLevel="2" x14ac:dyDescent="0.3">
      <c r="A449" s="41" t="s">
        <v>843</v>
      </c>
      <c r="B449" s="41" t="s">
        <v>844</v>
      </c>
      <c r="C449" s="41" t="s">
        <v>401</v>
      </c>
      <c r="D449" s="41" t="s">
        <v>853</v>
      </c>
      <c r="E449" s="41" t="s">
        <v>2101</v>
      </c>
      <c r="F449" s="42">
        <v>4</v>
      </c>
      <c r="G449" s="42">
        <v>0.57194</v>
      </c>
      <c r="H449" s="42">
        <v>1.7000000000000001E-2</v>
      </c>
      <c r="I449">
        <f t="shared" si="123"/>
        <v>0.142985</v>
      </c>
      <c r="J449">
        <f t="shared" si="124"/>
        <v>4.2500000000000003E-3</v>
      </c>
      <c r="K449" s="168">
        <f t="shared" si="130"/>
        <v>0.142985</v>
      </c>
      <c r="L449" s="168">
        <f t="shared" si="131"/>
        <v>0.142985</v>
      </c>
      <c r="M449" s="169">
        <f>VLOOKUP(LEFT(A449,8),'Point GF'!$C$2:$R$277,7,FALSE)</f>
        <v>1</v>
      </c>
      <c r="N449" s="169">
        <f>VLOOKUP(LEFT(A449,8),'Point GF'!$C$2:$R$277,7,FALSE)</f>
        <v>1</v>
      </c>
      <c r="O449" s="177">
        <f t="shared" si="132"/>
        <v>4.2500000000000003E-3</v>
      </c>
      <c r="P449" s="177">
        <f t="shared" si="133"/>
        <v>4.2500000000000003E-3</v>
      </c>
      <c r="Q449" s="169">
        <f>VLOOKUP(LEFT(A449,8),'Point GF'!$C$2:$R$277,15,FALSE)</f>
        <v>1</v>
      </c>
      <c r="R449" s="169">
        <f>VLOOKUP(LEFT(A449,8),'Point GF'!$C$2:$R$277,16,FALSE)</f>
        <v>1</v>
      </c>
    </row>
    <row r="450" spans="1:18" hidden="1" outlineLevel="2" x14ac:dyDescent="0.3">
      <c r="A450" s="41" t="s">
        <v>843</v>
      </c>
      <c r="B450" s="41" t="s">
        <v>844</v>
      </c>
      <c r="C450" s="41" t="s">
        <v>401</v>
      </c>
      <c r="D450" s="41" t="s">
        <v>854</v>
      </c>
      <c r="E450" s="41" t="s">
        <v>2101</v>
      </c>
      <c r="F450" s="42">
        <v>4</v>
      </c>
      <c r="G450" s="42">
        <v>0.55137999999999998</v>
      </c>
      <c r="H450" s="42">
        <v>1.6379999999999999E-2</v>
      </c>
      <c r="I450">
        <f t="shared" si="123"/>
        <v>0.137845</v>
      </c>
      <c r="J450">
        <f t="shared" si="124"/>
        <v>4.0949999999999997E-3</v>
      </c>
      <c r="K450" s="168">
        <f t="shared" si="130"/>
        <v>0.137845</v>
      </c>
      <c r="L450" s="168">
        <f t="shared" si="131"/>
        <v>0.137845</v>
      </c>
      <c r="M450" s="169">
        <f>VLOOKUP(LEFT(A450,8),'Point GF'!$C$2:$R$277,7,FALSE)</f>
        <v>1</v>
      </c>
      <c r="N450" s="169">
        <f>VLOOKUP(LEFT(A450,8),'Point GF'!$C$2:$R$277,7,FALSE)</f>
        <v>1</v>
      </c>
      <c r="O450" s="177">
        <f t="shared" si="132"/>
        <v>4.0949999999999997E-3</v>
      </c>
      <c r="P450" s="177">
        <f t="shared" si="133"/>
        <v>4.0949999999999997E-3</v>
      </c>
      <c r="Q450" s="169">
        <f>VLOOKUP(LEFT(A450,8),'Point GF'!$C$2:$R$277,15,FALSE)</f>
        <v>1</v>
      </c>
      <c r="R450" s="169">
        <f>VLOOKUP(LEFT(A450,8),'Point GF'!$C$2:$R$277,16,FALSE)</f>
        <v>1</v>
      </c>
    </row>
    <row r="451" spans="1:18" hidden="1" outlineLevel="2" x14ac:dyDescent="0.3">
      <c r="A451" s="41" t="s">
        <v>843</v>
      </c>
      <c r="B451" s="41" t="s">
        <v>844</v>
      </c>
      <c r="C451" s="41" t="s">
        <v>401</v>
      </c>
      <c r="D451" s="41" t="s">
        <v>855</v>
      </c>
      <c r="E451" s="41" t="s">
        <v>2101</v>
      </c>
      <c r="F451" s="42">
        <v>4</v>
      </c>
      <c r="G451" s="42">
        <v>0.58128000000000002</v>
      </c>
      <c r="H451" s="42">
        <v>1.728E-2</v>
      </c>
      <c r="I451">
        <f t="shared" si="123"/>
        <v>0.14532</v>
      </c>
      <c r="J451">
        <f t="shared" si="124"/>
        <v>4.3200000000000001E-3</v>
      </c>
      <c r="K451" s="168">
        <f t="shared" si="130"/>
        <v>0.14532</v>
      </c>
      <c r="L451" s="168">
        <f t="shared" si="131"/>
        <v>0.14532</v>
      </c>
      <c r="M451" s="169">
        <f>VLOOKUP(LEFT(A451,8),'Point GF'!$C$2:$R$277,7,FALSE)</f>
        <v>1</v>
      </c>
      <c r="N451" s="169">
        <f>VLOOKUP(LEFT(A451,8),'Point GF'!$C$2:$R$277,7,FALSE)</f>
        <v>1</v>
      </c>
      <c r="O451" s="177">
        <f t="shared" si="132"/>
        <v>4.3200000000000001E-3</v>
      </c>
      <c r="P451" s="177">
        <f t="shared" si="133"/>
        <v>4.3200000000000001E-3</v>
      </c>
      <c r="Q451" s="169">
        <f>VLOOKUP(LEFT(A451,8),'Point GF'!$C$2:$R$277,15,FALSE)</f>
        <v>1</v>
      </c>
      <c r="R451" s="169">
        <f>VLOOKUP(LEFT(A451,8),'Point GF'!$C$2:$R$277,16,FALSE)</f>
        <v>1</v>
      </c>
    </row>
    <row r="452" spans="1:18" hidden="1" outlineLevel="2" x14ac:dyDescent="0.3">
      <c r="A452" s="41" t="s">
        <v>843</v>
      </c>
      <c r="B452" s="41" t="s">
        <v>844</v>
      </c>
      <c r="C452" s="41" t="s">
        <v>401</v>
      </c>
      <c r="D452" s="41" t="s">
        <v>856</v>
      </c>
      <c r="E452" s="41" t="s">
        <v>2101</v>
      </c>
      <c r="F452" s="42">
        <v>4</v>
      </c>
      <c r="G452" s="42">
        <v>0.56384000000000001</v>
      </c>
      <c r="H452" s="42">
        <v>1.6760000000000001E-2</v>
      </c>
      <c r="I452">
        <f t="shared" si="123"/>
        <v>0.14096</v>
      </c>
      <c r="J452">
        <f t="shared" si="124"/>
        <v>4.1900000000000001E-3</v>
      </c>
      <c r="K452" s="168">
        <f t="shared" si="130"/>
        <v>0.14096</v>
      </c>
      <c r="L452" s="168">
        <f t="shared" si="131"/>
        <v>0.14096</v>
      </c>
      <c r="M452" s="169">
        <f>VLOOKUP(LEFT(A452,8),'Point GF'!$C$2:$R$277,7,FALSE)</f>
        <v>1</v>
      </c>
      <c r="N452" s="169">
        <f>VLOOKUP(LEFT(A452,8),'Point GF'!$C$2:$R$277,7,FALSE)</f>
        <v>1</v>
      </c>
      <c r="O452" s="177">
        <f t="shared" si="132"/>
        <v>4.1900000000000001E-3</v>
      </c>
      <c r="P452" s="177">
        <f t="shared" si="133"/>
        <v>4.1900000000000001E-3</v>
      </c>
      <c r="Q452" s="169">
        <f>VLOOKUP(LEFT(A452,8),'Point GF'!$C$2:$R$277,15,FALSE)</f>
        <v>1</v>
      </c>
      <c r="R452" s="169">
        <f>VLOOKUP(LEFT(A452,8),'Point GF'!$C$2:$R$277,16,FALSE)</f>
        <v>1</v>
      </c>
    </row>
    <row r="453" spans="1:18" hidden="1" outlineLevel="2" x14ac:dyDescent="0.3">
      <c r="A453" s="41" t="s">
        <v>843</v>
      </c>
      <c r="B453" s="41" t="s">
        <v>844</v>
      </c>
      <c r="C453" s="41" t="s">
        <v>401</v>
      </c>
      <c r="D453" s="41" t="s">
        <v>857</v>
      </c>
      <c r="E453" s="41" t="s">
        <v>2101</v>
      </c>
      <c r="F453" s="42">
        <v>2</v>
      </c>
      <c r="G453" s="42">
        <v>0.40184999999999998</v>
      </c>
      <c r="H453" s="42">
        <v>1.1939999999999999E-2</v>
      </c>
      <c r="I453">
        <f t="shared" si="123"/>
        <v>0.20092499999999999</v>
      </c>
      <c r="J453">
        <f t="shared" si="124"/>
        <v>5.9699999999999996E-3</v>
      </c>
      <c r="K453" s="168">
        <f t="shared" si="130"/>
        <v>0.20092499999999999</v>
      </c>
      <c r="L453" s="168">
        <f t="shared" si="131"/>
        <v>0.20092499999999999</v>
      </c>
      <c r="M453" s="169">
        <f>VLOOKUP(LEFT(A453,8),'Point GF'!$C$2:$R$277,7,FALSE)</f>
        <v>1</v>
      </c>
      <c r="N453" s="169">
        <f>VLOOKUP(LEFT(A453,8),'Point GF'!$C$2:$R$277,7,FALSE)</f>
        <v>1</v>
      </c>
      <c r="O453" s="177">
        <f t="shared" si="132"/>
        <v>5.9699999999999996E-3</v>
      </c>
      <c r="P453" s="177">
        <f t="shared" si="133"/>
        <v>5.9699999999999996E-3</v>
      </c>
      <c r="Q453" s="169">
        <f>VLOOKUP(LEFT(A453,8),'Point GF'!$C$2:$R$277,15,FALSE)</f>
        <v>1</v>
      </c>
      <c r="R453" s="169">
        <f>VLOOKUP(LEFT(A453,8),'Point GF'!$C$2:$R$277,16,FALSE)</f>
        <v>1</v>
      </c>
    </row>
    <row r="454" spans="1:18" hidden="1" outlineLevel="2" x14ac:dyDescent="0.3">
      <c r="A454" s="41" t="s">
        <v>843</v>
      </c>
      <c r="B454" s="41" t="s">
        <v>844</v>
      </c>
      <c r="C454" s="41" t="s">
        <v>401</v>
      </c>
      <c r="D454" s="41" t="s">
        <v>858</v>
      </c>
      <c r="E454" s="41" t="s">
        <v>2091</v>
      </c>
      <c r="F454" s="42">
        <v>4</v>
      </c>
      <c r="G454" s="42">
        <v>0.58448</v>
      </c>
      <c r="H454" s="42">
        <v>1.738E-2</v>
      </c>
      <c r="I454">
        <f t="shared" si="123"/>
        <v>0.14612</v>
      </c>
      <c r="J454">
        <f t="shared" si="124"/>
        <v>4.3449999999999999E-3</v>
      </c>
      <c r="K454" s="168">
        <f t="shared" si="130"/>
        <v>0.14612</v>
      </c>
      <c r="L454" s="168">
        <f t="shared" si="131"/>
        <v>0.14612</v>
      </c>
      <c r="M454" s="169">
        <f>VLOOKUP(LEFT(A454,8),'Point GF'!$C$2:$R$277,7,FALSE)</f>
        <v>1</v>
      </c>
      <c r="N454" s="169">
        <f>VLOOKUP(LEFT(A454,8),'Point GF'!$C$2:$R$277,7,FALSE)</f>
        <v>1</v>
      </c>
      <c r="O454" s="177">
        <f t="shared" si="132"/>
        <v>4.3449999999999999E-3</v>
      </c>
      <c r="P454" s="177">
        <f t="shared" si="133"/>
        <v>4.3449999999999999E-3</v>
      </c>
      <c r="Q454" s="169">
        <f>VLOOKUP(LEFT(A454,8),'Point GF'!$C$2:$R$277,15,FALSE)</f>
        <v>1</v>
      </c>
      <c r="R454" s="169">
        <f>VLOOKUP(LEFT(A454,8),'Point GF'!$C$2:$R$277,16,FALSE)</f>
        <v>1</v>
      </c>
    </row>
    <row r="455" spans="1:18" outlineLevel="1" collapsed="1" x14ac:dyDescent="0.3">
      <c r="A455" s="44" t="s">
        <v>1211</v>
      </c>
      <c r="B455" s="41" t="str">
        <f>B454</f>
        <v>Washington Gas - Rockville Station</v>
      </c>
      <c r="C455" s="41"/>
      <c r="D455" s="41"/>
      <c r="E455" s="41"/>
      <c r="F455" s="42"/>
      <c r="G455" s="42">
        <f t="shared" ref="G455:L455" si="134">SUBTOTAL(9,G441:G454)</f>
        <v>8.2896249999999991</v>
      </c>
      <c r="H455" s="42">
        <f t="shared" si="134"/>
        <v>0.3737450000000001</v>
      </c>
      <c r="I455">
        <f t="shared" si="134"/>
        <v>1.0742350000000001</v>
      </c>
      <c r="J455">
        <f t="shared" si="134"/>
        <v>3.5975E-2</v>
      </c>
      <c r="K455" s="168">
        <f t="shared" si="134"/>
        <v>1.0742350000000001</v>
      </c>
      <c r="L455" s="168">
        <f t="shared" si="134"/>
        <v>1.0742350000000001</v>
      </c>
      <c r="M455" s="169">
        <f>VLOOKUP(LEFT(A455,8),'Point GF'!$C$2:$R$277,7,FALSE)</f>
        <v>1</v>
      </c>
      <c r="N455" s="169">
        <f>VLOOKUP(LEFT(A455,8),'Point GF'!$C$2:$R$277,7,FALSE)</f>
        <v>1</v>
      </c>
      <c r="O455" s="177">
        <f>SUBTOTAL(9,O441:O454)</f>
        <v>3.5975E-2</v>
      </c>
      <c r="P455" s="177">
        <f>SUBTOTAL(9,P441:P454)</f>
        <v>3.5975E-2</v>
      </c>
      <c r="Q455" s="169">
        <f>VLOOKUP(LEFT(A455,8),'Point GF'!$C$2:$R$277,15,FALSE)</f>
        <v>1</v>
      </c>
      <c r="R455" s="169">
        <f>VLOOKUP(LEFT(A455,8),'Point GF'!$C$2:$R$277,16,FALSE)</f>
        <v>1</v>
      </c>
    </row>
    <row r="456" spans="1:18" hidden="1" outlineLevel="2" x14ac:dyDescent="0.3">
      <c r="A456" s="41" t="s">
        <v>859</v>
      </c>
      <c r="B456" s="41" t="s">
        <v>860</v>
      </c>
      <c r="C456" s="41" t="s">
        <v>401</v>
      </c>
      <c r="D456" s="41" t="s">
        <v>861</v>
      </c>
      <c r="E456" s="41" t="s">
        <v>2040</v>
      </c>
      <c r="F456" s="42">
        <v>38</v>
      </c>
      <c r="G456" s="42">
        <v>0.25364999999999999</v>
      </c>
      <c r="H456" s="42">
        <v>2.9069999999999999E-2</v>
      </c>
      <c r="I456">
        <f t="shared" si="123"/>
        <v>6.6749999999999995E-3</v>
      </c>
      <c r="J456">
        <f t="shared" si="124"/>
        <v>7.6499999999999995E-4</v>
      </c>
      <c r="K456" s="168">
        <f t="shared" ref="K456:K466" si="135">I456*M456</f>
        <v>6.7123706152682839E-3</v>
      </c>
      <c r="L456" s="168">
        <f t="shared" ref="L456:L466" si="136">I456*N456</f>
        <v>6.8213488402887835E-3</v>
      </c>
      <c r="M456" s="169">
        <v>1.005598594047683</v>
      </c>
      <c r="N456" s="169">
        <v>1.0219249198934508</v>
      </c>
      <c r="O456" s="177">
        <f t="shared" ref="O456:O466" si="137">J456*Q456</f>
        <v>7.6499999999999995E-4</v>
      </c>
      <c r="P456" s="177">
        <f t="shared" ref="P456:P466" si="138">J456*R456</f>
        <v>7.7222393380812365E-4</v>
      </c>
      <c r="Q456" s="169">
        <f>VLOOKUP(LEFT(A456,8),'Point GF'!$C$2:$R$277,15,FALSE)</f>
        <v>1</v>
      </c>
      <c r="R456" s="169">
        <f>VLOOKUP(LEFT(A456,8),'Point GF'!$C$2:$R$277,16,FALSE)</f>
        <v>1.0094430507295735</v>
      </c>
    </row>
    <row r="457" spans="1:18" hidden="1" outlineLevel="2" x14ac:dyDescent="0.3">
      <c r="A457" s="41" t="s">
        <v>859</v>
      </c>
      <c r="B457" s="41" t="s">
        <v>860</v>
      </c>
      <c r="C457" s="41" t="s">
        <v>401</v>
      </c>
      <c r="D457" s="41" t="s">
        <v>862</v>
      </c>
      <c r="E457" s="41" t="s">
        <v>2058</v>
      </c>
      <c r="F457" s="42">
        <v>9</v>
      </c>
      <c r="G457" s="42">
        <v>2.5919999999999999E-2</v>
      </c>
      <c r="H457" s="42">
        <v>2.97E-3</v>
      </c>
      <c r="I457">
        <f t="shared" si="123"/>
        <v>2.8799999999999997E-3</v>
      </c>
      <c r="J457">
        <f t="shared" si="124"/>
        <v>3.3E-4</v>
      </c>
      <c r="K457" s="168">
        <f t="shared" si="135"/>
        <v>2.8961239508573269E-3</v>
      </c>
      <c r="L457" s="168">
        <f t="shared" si="136"/>
        <v>2.9431437692931379E-3</v>
      </c>
      <c r="M457" s="169">
        <v>1.005598594047683</v>
      </c>
      <c r="N457" s="169">
        <v>1.0219249198934508</v>
      </c>
      <c r="O457" s="177">
        <f t="shared" si="137"/>
        <v>3.3E-4</v>
      </c>
      <c r="P457" s="177">
        <f t="shared" si="138"/>
        <v>3.3311620674075928E-4</v>
      </c>
      <c r="Q457" s="169">
        <f>VLOOKUP(LEFT(A457,8),'Point GF'!$C$2:$R$277,15,FALSE)</f>
        <v>1</v>
      </c>
      <c r="R457" s="169">
        <f>VLOOKUP(LEFT(A457,8),'Point GF'!$C$2:$R$277,16,FALSE)</f>
        <v>1.0094430507295735</v>
      </c>
    </row>
    <row r="458" spans="1:18" hidden="1" outlineLevel="2" x14ac:dyDescent="0.3">
      <c r="A458" s="41" t="s">
        <v>859</v>
      </c>
      <c r="B458" s="41" t="s">
        <v>860</v>
      </c>
      <c r="C458" s="41" t="s">
        <v>401</v>
      </c>
      <c r="D458" s="41" t="s">
        <v>863</v>
      </c>
      <c r="E458" s="41" t="s">
        <v>2040</v>
      </c>
      <c r="F458" s="42">
        <v>360</v>
      </c>
      <c r="G458" s="42">
        <v>0.28079999999999999</v>
      </c>
      <c r="H458" s="42">
        <v>0.1026</v>
      </c>
      <c r="I458">
        <f t="shared" si="123"/>
        <v>7.7999999999999999E-4</v>
      </c>
      <c r="J458">
        <f t="shared" si="124"/>
        <v>2.8499999999999999E-4</v>
      </c>
      <c r="K458" s="168">
        <f t="shared" si="135"/>
        <v>7.8436690335719275E-4</v>
      </c>
      <c r="L458" s="168">
        <f t="shared" si="136"/>
        <v>7.9710143751689157E-4</v>
      </c>
      <c r="M458" s="169">
        <v>1.005598594047683</v>
      </c>
      <c r="N458" s="169">
        <v>1.0219249198934508</v>
      </c>
      <c r="O458" s="177">
        <f t="shared" si="137"/>
        <v>2.8499999999999999E-4</v>
      </c>
      <c r="P458" s="177">
        <f t="shared" si="138"/>
        <v>2.8769126945792843E-4</v>
      </c>
      <c r="Q458" s="169">
        <f>VLOOKUP(LEFT(A458,8),'Point GF'!$C$2:$R$277,15,FALSE)</f>
        <v>1</v>
      </c>
      <c r="R458" s="169">
        <f>VLOOKUP(LEFT(A458,8),'Point GF'!$C$2:$R$277,16,FALSE)</f>
        <v>1.0094430507295735</v>
      </c>
    </row>
    <row r="459" spans="1:18" hidden="1" outlineLevel="2" x14ac:dyDescent="0.3">
      <c r="A459" s="41" t="s">
        <v>859</v>
      </c>
      <c r="B459" s="41" t="s">
        <v>860</v>
      </c>
      <c r="C459" s="41" t="s">
        <v>401</v>
      </c>
      <c r="D459" s="41" t="s">
        <v>864</v>
      </c>
      <c r="E459" s="41" t="s">
        <v>2040</v>
      </c>
      <c r="F459" s="42">
        <v>365</v>
      </c>
      <c r="G459" s="42">
        <v>0.77927500000000005</v>
      </c>
      <c r="H459" s="42">
        <v>0.28287499999999999</v>
      </c>
      <c r="I459">
        <f t="shared" si="123"/>
        <v>2.1350000000000002E-3</v>
      </c>
      <c r="J459">
        <f t="shared" si="124"/>
        <v>7.7499999999999997E-4</v>
      </c>
      <c r="K459" s="168">
        <f t="shared" si="135"/>
        <v>2.1469529982918035E-3</v>
      </c>
      <c r="L459" s="168">
        <f t="shared" si="136"/>
        <v>2.1818097039725177E-3</v>
      </c>
      <c r="M459" s="169">
        <v>1.005598594047683</v>
      </c>
      <c r="N459" s="169">
        <v>1.0219249198934508</v>
      </c>
      <c r="O459" s="177">
        <f t="shared" si="137"/>
        <v>7.7499999999999997E-4</v>
      </c>
      <c r="P459" s="177">
        <f t="shared" si="138"/>
        <v>7.8231836431541947E-4</v>
      </c>
      <c r="Q459" s="169">
        <f>VLOOKUP(LEFT(A459,8),'Point GF'!$C$2:$R$277,15,FALSE)</f>
        <v>1</v>
      </c>
      <c r="R459" s="169">
        <f>VLOOKUP(LEFT(A459,8),'Point GF'!$C$2:$R$277,16,FALSE)</f>
        <v>1.0094430507295735</v>
      </c>
    </row>
    <row r="460" spans="1:18" hidden="1" outlineLevel="2" x14ac:dyDescent="0.3">
      <c r="A460" s="41" t="s">
        <v>859</v>
      </c>
      <c r="B460" s="41" t="s">
        <v>860</v>
      </c>
      <c r="C460" s="41" t="s">
        <v>401</v>
      </c>
      <c r="D460" s="41" t="s">
        <v>865</v>
      </c>
      <c r="E460" s="41" t="s">
        <v>2040</v>
      </c>
      <c r="F460" s="42">
        <v>307</v>
      </c>
      <c r="G460" s="42">
        <v>0.228715</v>
      </c>
      <c r="H460" s="42">
        <v>8.2890000000000005E-2</v>
      </c>
      <c r="I460">
        <f t="shared" si="123"/>
        <v>7.45E-4</v>
      </c>
      <c r="J460">
        <f t="shared" si="124"/>
        <v>2.7E-4</v>
      </c>
      <c r="K460" s="168">
        <f t="shared" si="135"/>
        <v>7.4917095256552381E-4</v>
      </c>
      <c r="L460" s="168">
        <f t="shared" si="136"/>
        <v>7.6133406532062089E-4</v>
      </c>
      <c r="M460" s="169">
        <v>1.005598594047683</v>
      </c>
      <c r="N460" s="169">
        <v>1.0219249198934508</v>
      </c>
      <c r="O460" s="177">
        <f t="shared" si="137"/>
        <v>2.7E-4</v>
      </c>
      <c r="P460" s="177">
        <f t="shared" si="138"/>
        <v>2.7254962369698487E-4</v>
      </c>
      <c r="Q460" s="169">
        <f>VLOOKUP(LEFT(A460,8),'Point GF'!$C$2:$R$277,15,FALSE)</f>
        <v>1</v>
      </c>
      <c r="R460" s="169">
        <f>VLOOKUP(LEFT(A460,8),'Point GF'!$C$2:$R$277,16,FALSE)</f>
        <v>1.0094430507295735</v>
      </c>
    </row>
    <row r="461" spans="1:18" hidden="1" outlineLevel="2" x14ac:dyDescent="0.3">
      <c r="A461" s="41" t="s">
        <v>859</v>
      </c>
      <c r="B461" s="41" t="s">
        <v>860</v>
      </c>
      <c r="C461" s="41" t="s">
        <v>401</v>
      </c>
      <c r="D461" s="41" t="s">
        <v>866</v>
      </c>
      <c r="E461" s="41" t="s">
        <v>2064</v>
      </c>
      <c r="F461" s="42">
        <v>14</v>
      </c>
      <c r="G461" s="42">
        <v>0.24471999999999999</v>
      </c>
      <c r="H461" s="42">
        <v>2.912E-2</v>
      </c>
      <c r="I461">
        <f t="shared" si="123"/>
        <v>1.7479999999999999E-2</v>
      </c>
      <c r="J461">
        <f t="shared" si="124"/>
        <v>2.0799999999999998E-3</v>
      </c>
      <c r="K461" s="168">
        <f t="shared" si="135"/>
        <v>1.75778634239535E-2</v>
      </c>
      <c r="L461" s="168">
        <f t="shared" si="136"/>
        <v>1.7863247599737519E-2</v>
      </c>
      <c r="M461" s="169">
        <v>1.005598594047683</v>
      </c>
      <c r="N461" s="169">
        <v>1.0219249198934508</v>
      </c>
      <c r="O461" s="177">
        <f t="shared" si="137"/>
        <v>2.0799999999999998E-3</v>
      </c>
      <c r="P461" s="177">
        <f t="shared" si="138"/>
        <v>2.0996415455175129E-3</v>
      </c>
      <c r="Q461" s="169">
        <f>VLOOKUP(LEFT(A461,8),'Point GF'!$C$2:$R$277,15,FALSE)</f>
        <v>1</v>
      </c>
      <c r="R461" s="169">
        <f>VLOOKUP(LEFT(A461,8),'Point GF'!$C$2:$R$277,16,FALSE)</f>
        <v>1.0094430507295735</v>
      </c>
    </row>
    <row r="462" spans="1:18" hidden="1" outlineLevel="2" x14ac:dyDescent="0.3">
      <c r="A462" s="41" t="s">
        <v>859</v>
      </c>
      <c r="B462" s="41" t="s">
        <v>860</v>
      </c>
      <c r="C462" s="41" t="s">
        <v>401</v>
      </c>
      <c r="D462" s="41" t="s">
        <v>867</v>
      </c>
      <c r="E462" s="41" t="s">
        <v>2048</v>
      </c>
      <c r="F462" s="42">
        <v>14</v>
      </c>
      <c r="G462" s="42">
        <v>0.12187000000000001</v>
      </c>
      <c r="H462" s="42">
        <v>5.7400000000000003E-3</v>
      </c>
      <c r="I462">
        <f t="shared" si="123"/>
        <v>8.7050000000000009E-3</v>
      </c>
      <c r="J462">
        <f t="shared" si="124"/>
        <v>4.1000000000000005E-4</v>
      </c>
      <c r="K462" s="168">
        <f t="shared" si="135"/>
        <v>8.7537357611850823E-3</v>
      </c>
      <c r="L462" s="168">
        <f t="shared" si="136"/>
        <v>8.89585642767249E-3</v>
      </c>
      <c r="M462" s="169">
        <v>1.005598594047683</v>
      </c>
      <c r="N462" s="169">
        <v>1.0219249198934508</v>
      </c>
      <c r="O462" s="177">
        <f t="shared" si="137"/>
        <v>4.1000000000000005E-4</v>
      </c>
      <c r="P462" s="177">
        <f t="shared" si="138"/>
        <v>4.1387165079912521E-4</v>
      </c>
      <c r="Q462" s="169">
        <f>VLOOKUP(LEFT(A462,8),'Point GF'!$C$2:$R$277,15,FALSE)</f>
        <v>1</v>
      </c>
      <c r="R462" s="169">
        <f>VLOOKUP(LEFT(A462,8),'Point GF'!$C$2:$R$277,16,FALSE)</f>
        <v>1.0094430507295735</v>
      </c>
    </row>
    <row r="463" spans="1:18" hidden="1" outlineLevel="2" x14ac:dyDescent="0.3">
      <c r="A463" s="41" t="s">
        <v>859</v>
      </c>
      <c r="B463" s="41" t="s">
        <v>860</v>
      </c>
      <c r="C463" s="41" t="s">
        <v>401</v>
      </c>
      <c r="D463" s="41" t="s">
        <v>868</v>
      </c>
      <c r="E463" s="41" t="s">
        <v>2048</v>
      </c>
      <c r="F463" s="42">
        <v>14</v>
      </c>
      <c r="G463" s="42">
        <v>0.18249000000000001</v>
      </c>
      <c r="H463" s="42">
        <v>4.0600000000000002E-3</v>
      </c>
      <c r="I463">
        <f t="shared" si="123"/>
        <v>1.3035000000000001E-2</v>
      </c>
      <c r="J463">
        <f t="shared" si="124"/>
        <v>2.9E-4</v>
      </c>
      <c r="K463" s="168">
        <f t="shared" si="135"/>
        <v>1.310797767341155E-2</v>
      </c>
      <c r="L463" s="168">
        <f t="shared" si="136"/>
        <v>1.3320791330811132E-2</v>
      </c>
      <c r="M463" s="169">
        <v>1.005598594047683</v>
      </c>
      <c r="N463" s="169">
        <v>1.0219249198934508</v>
      </c>
      <c r="O463" s="177">
        <f t="shared" si="137"/>
        <v>2.9E-4</v>
      </c>
      <c r="P463" s="177">
        <f t="shared" si="138"/>
        <v>2.9273848471157634E-4</v>
      </c>
      <c r="Q463" s="169">
        <f>VLOOKUP(LEFT(A463,8),'Point GF'!$C$2:$R$277,15,FALSE)</f>
        <v>1</v>
      </c>
      <c r="R463" s="169">
        <f>VLOOKUP(LEFT(A463,8),'Point GF'!$C$2:$R$277,16,FALSE)</f>
        <v>1.0094430507295735</v>
      </c>
    </row>
    <row r="464" spans="1:18" hidden="1" outlineLevel="2" x14ac:dyDescent="0.3">
      <c r="A464" s="41" t="s">
        <v>859</v>
      </c>
      <c r="B464" s="41" t="s">
        <v>860</v>
      </c>
      <c r="C464" s="41" t="s">
        <v>401</v>
      </c>
      <c r="D464" s="41" t="s">
        <v>869</v>
      </c>
      <c r="E464" s="41" t="s">
        <v>2064</v>
      </c>
      <c r="F464" s="42">
        <v>14</v>
      </c>
      <c r="G464" s="42">
        <v>0.16569</v>
      </c>
      <c r="H464" s="42">
        <v>3.2200000000000002E-3</v>
      </c>
      <c r="I464">
        <f t="shared" si="123"/>
        <v>1.1835E-2</v>
      </c>
      <c r="J464">
        <f t="shared" si="124"/>
        <v>2.3000000000000001E-4</v>
      </c>
      <c r="K464" s="168">
        <f t="shared" si="135"/>
        <v>1.1901259360554329E-2</v>
      </c>
      <c r="L464" s="168">
        <f t="shared" si="136"/>
        <v>1.209448142693899E-2</v>
      </c>
      <c r="M464" s="169">
        <v>1.005598594047683</v>
      </c>
      <c r="N464" s="169">
        <v>1.0219249198934508</v>
      </c>
      <c r="O464" s="177">
        <f t="shared" si="137"/>
        <v>2.3000000000000001E-4</v>
      </c>
      <c r="P464" s="177">
        <f t="shared" si="138"/>
        <v>2.3217190166780193E-4</v>
      </c>
      <c r="Q464" s="169">
        <f>VLOOKUP(LEFT(A464,8),'Point GF'!$C$2:$R$277,15,FALSE)</f>
        <v>1</v>
      </c>
      <c r="R464" s="169">
        <f>VLOOKUP(LEFT(A464,8),'Point GF'!$C$2:$R$277,16,FALSE)</f>
        <v>1.0094430507295735</v>
      </c>
    </row>
    <row r="465" spans="1:18" hidden="1" outlineLevel="2" x14ac:dyDescent="0.3">
      <c r="A465" s="41" t="s">
        <v>859</v>
      </c>
      <c r="B465" s="41" t="s">
        <v>860</v>
      </c>
      <c r="C465" s="41" t="s">
        <v>401</v>
      </c>
      <c r="D465" s="41" t="s">
        <v>870</v>
      </c>
      <c r="E465" s="41" t="s">
        <v>2064</v>
      </c>
      <c r="F465" s="42">
        <v>14</v>
      </c>
      <c r="G465" s="42">
        <v>0.1701</v>
      </c>
      <c r="H465" s="42">
        <v>3.29E-3</v>
      </c>
      <c r="I465">
        <f t="shared" si="123"/>
        <v>1.2149999999999999E-2</v>
      </c>
      <c r="J465">
        <f t="shared" si="124"/>
        <v>2.3499999999999999E-4</v>
      </c>
      <c r="K465" s="168">
        <f t="shared" si="135"/>
        <v>1.2218022917679348E-2</v>
      </c>
      <c r="L465" s="168">
        <f t="shared" si="136"/>
        <v>1.2416387776705427E-2</v>
      </c>
      <c r="M465" s="169">
        <v>1.005598594047683</v>
      </c>
      <c r="N465" s="169">
        <v>1.0219249198934508</v>
      </c>
      <c r="O465" s="177">
        <f t="shared" si="137"/>
        <v>2.3499999999999999E-4</v>
      </c>
      <c r="P465" s="177">
        <f t="shared" si="138"/>
        <v>2.3721911692144978E-4</v>
      </c>
      <c r="Q465" s="169">
        <f>VLOOKUP(LEFT(A465,8),'Point GF'!$C$2:$R$277,15,FALSE)</f>
        <v>1</v>
      </c>
      <c r="R465" s="169">
        <f>VLOOKUP(LEFT(A465,8),'Point GF'!$C$2:$R$277,16,FALSE)</f>
        <v>1.0094430507295735</v>
      </c>
    </row>
    <row r="466" spans="1:18" hidden="1" outlineLevel="2" x14ac:dyDescent="0.3">
      <c r="A466" s="41" t="s">
        <v>859</v>
      </c>
      <c r="B466" s="41" t="s">
        <v>860</v>
      </c>
      <c r="C466" s="41" t="s">
        <v>401</v>
      </c>
      <c r="D466" s="41" t="s">
        <v>871</v>
      </c>
      <c r="E466" s="41" t="s">
        <v>2101</v>
      </c>
      <c r="F466" s="42">
        <v>108</v>
      </c>
      <c r="G466" s="42">
        <v>0.23219999999999999</v>
      </c>
      <c r="H466" s="42">
        <v>0.20898</v>
      </c>
      <c r="I466">
        <f t="shared" si="123"/>
        <v>2.15E-3</v>
      </c>
      <c r="J466">
        <f t="shared" si="124"/>
        <v>1.9350000000000001E-3</v>
      </c>
      <c r="K466" s="168">
        <f t="shared" si="135"/>
        <v>2.1620369772025185E-3</v>
      </c>
      <c r="L466" s="168">
        <f t="shared" si="136"/>
        <v>2.1971385777709192E-3</v>
      </c>
      <c r="M466" s="169">
        <v>1.005598594047683</v>
      </c>
      <c r="N466" s="169">
        <v>1.0219249198934508</v>
      </c>
      <c r="O466" s="177">
        <f t="shared" si="137"/>
        <v>1.9350000000000001E-3</v>
      </c>
      <c r="P466" s="177">
        <f t="shared" si="138"/>
        <v>1.9532723031617247E-3</v>
      </c>
      <c r="Q466" s="169">
        <f>VLOOKUP(LEFT(A466,8),'Point GF'!$C$2:$R$277,15,FALSE)</f>
        <v>1</v>
      </c>
      <c r="R466" s="169">
        <f>VLOOKUP(LEFT(A466,8),'Point GF'!$C$2:$R$277,16,FALSE)</f>
        <v>1.0094430507295735</v>
      </c>
    </row>
    <row r="467" spans="1:18" outlineLevel="1" collapsed="1" x14ac:dyDescent="0.3">
      <c r="A467" s="44" t="s">
        <v>1212</v>
      </c>
      <c r="B467" s="41" t="str">
        <f>B466</f>
        <v>Medimmune</v>
      </c>
      <c r="C467" s="41"/>
      <c r="D467" s="41"/>
      <c r="E467" s="41"/>
      <c r="F467" s="42"/>
      <c r="G467" s="42">
        <f t="shared" ref="G467:L467" si="139">SUBTOTAL(9,G456:G466)</f>
        <v>2.6854300000000002</v>
      </c>
      <c r="H467" s="42">
        <f t="shared" si="139"/>
        <v>0.75481500000000001</v>
      </c>
      <c r="I467">
        <f t="shared" si="139"/>
        <v>7.8569999999999987E-2</v>
      </c>
      <c r="J467">
        <f t="shared" si="139"/>
        <v>7.6050000000000006E-3</v>
      </c>
      <c r="K467" s="168">
        <f t="shared" si="139"/>
        <v>7.9009881534326448E-2</v>
      </c>
      <c r="L467" s="168">
        <f t="shared" si="139"/>
        <v>8.0292640956028422E-2</v>
      </c>
      <c r="M467" s="169">
        <v>1.005598594047683</v>
      </c>
      <c r="N467" s="169">
        <v>1.0219249198934508</v>
      </c>
      <c r="O467" s="177">
        <f>SUBTOTAL(9,O456:O466)</f>
        <v>7.6050000000000006E-3</v>
      </c>
      <c r="P467" s="177">
        <f>SUBTOTAL(9,P456:P466)</f>
        <v>7.6768144007984063E-3</v>
      </c>
      <c r="Q467" s="169">
        <f>VLOOKUP(LEFT(A467,8),'Point GF'!$C$2:$R$277,15,FALSE)</f>
        <v>1</v>
      </c>
      <c r="R467" s="169">
        <f>VLOOKUP(LEFT(A467,8),'Point GF'!$C$2:$R$277,16,FALSE)</f>
        <v>1.0094430507295735</v>
      </c>
    </row>
    <row r="468" spans="1:18" hidden="1" outlineLevel="2" x14ac:dyDescent="0.3">
      <c r="A468" s="41" t="s">
        <v>872</v>
      </c>
      <c r="B468" s="41" t="s">
        <v>873</v>
      </c>
      <c r="C468" s="41" t="s">
        <v>401</v>
      </c>
      <c r="D468" s="41" t="s">
        <v>874</v>
      </c>
      <c r="E468" s="41" t="s">
        <v>2064</v>
      </c>
      <c r="F468" s="42">
        <v>18</v>
      </c>
      <c r="G468" s="42">
        <v>1.008E-2</v>
      </c>
      <c r="H468" s="42">
        <v>2.6549999999999998E-3</v>
      </c>
      <c r="I468">
        <f t="shared" si="123"/>
        <v>5.6000000000000006E-4</v>
      </c>
      <c r="J468">
        <f t="shared" si="124"/>
        <v>1.4749999999999998E-4</v>
      </c>
      <c r="K468" s="168">
        <f t="shared" ref="K468:K474" si="140">I468*M468</f>
        <v>5.6000000000000006E-4</v>
      </c>
      <c r="L468" s="168">
        <f t="shared" ref="L468:L474" si="141">I468*N468</f>
        <v>5.6000000000000006E-4</v>
      </c>
      <c r="M468" s="169">
        <f>VLOOKUP(LEFT(A468,8),'Point GF'!$C$2:$R$277,7,FALSE)</f>
        <v>1</v>
      </c>
      <c r="N468" s="169">
        <f>VLOOKUP(LEFT(A468,8),'Point GF'!$C$2:$R$277,7,FALSE)</f>
        <v>1</v>
      </c>
      <c r="O468" s="177">
        <f t="shared" ref="O468:O474" si="142">J468*Q468</f>
        <v>1.4749999999999998E-4</v>
      </c>
      <c r="P468" s="177">
        <f t="shared" ref="P468:P474" si="143">J468*R468</f>
        <v>1.4749999999999998E-4</v>
      </c>
      <c r="Q468" s="169">
        <f>VLOOKUP(LEFT(A468,8),'Point GF'!$C$2:$R$277,15,FALSE)</f>
        <v>1</v>
      </c>
      <c r="R468" s="169">
        <f>VLOOKUP(LEFT(A468,8),'Point GF'!$C$2:$R$277,16,FALSE)</f>
        <v>1</v>
      </c>
    </row>
    <row r="469" spans="1:18" hidden="1" outlineLevel="2" x14ac:dyDescent="0.3">
      <c r="A469" s="41" t="s">
        <v>872</v>
      </c>
      <c r="B469" s="41" t="s">
        <v>873</v>
      </c>
      <c r="C469" s="41" t="s">
        <v>401</v>
      </c>
      <c r="D469" s="41" t="s">
        <v>875</v>
      </c>
      <c r="E469" s="41" t="s">
        <v>2064</v>
      </c>
      <c r="F469" s="42">
        <v>17</v>
      </c>
      <c r="G469" s="42">
        <v>1.0625000000000001E-2</v>
      </c>
      <c r="H469" s="42">
        <v>2.516E-3</v>
      </c>
      <c r="I469">
        <f t="shared" si="123"/>
        <v>6.2500000000000001E-4</v>
      </c>
      <c r="J469">
        <f t="shared" si="124"/>
        <v>1.4799999999999999E-4</v>
      </c>
      <c r="K469" s="168">
        <f t="shared" si="140"/>
        <v>6.2500000000000001E-4</v>
      </c>
      <c r="L469" s="168">
        <f t="shared" si="141"/>
        <v>6.2500000000000001E-4</v>
      </c>
      <c r="M469" s="169">
        <f>VLOOKUP(LEFT(A469,8),'Point GF'!$C$2:$R$277,7,FALSE)</f>
        <v>1</v>
      </c>
      <c r="N469" s="169">
        <f>VLOOKUP(LEFT(A469,8),'Point GF'!$C$2:$R$277,7,FALSE)</f>
        <v>1</v>
      </c>
      <c r="O469" s="177">
        <f t="shared" si="142"/>
        <v>1.4799999999999999E-4</v>
      </c>
      <c r="P469" s="177">
        <f t="shared" si="143"/>
        <v>1.4799999999999999E-4</v>
      </c>
      <c r="Q469" s="169">
        <f>VLOOKUP(LEFT(A469,8),'Point GF'!$C$2:$R$277,15,FALSE)</f>
        <v>1</v>
      </c>
      <c r="R469" s="169">
        <f>VLOOKUP(LEFT(A469,8),'Point GF'!$C$2:$R$277,16,FALSE)</f>
        <v>1</v>
      </c>
    </row>
    <row r="470" spans="1:18" hidden="1" outlineLevel="2" x14ac:dyDescent="0.3">
      <c r="A470" s="41" t="s">
        <v>872</v>
      </c>
      <c r="B470" s="41" t="s">
        <v>873</v>
      </c>
      <c r="C470" s="41" t="s">
        <v>401</v>
      </c>
      <c r="D470" s="41" t="s">
        <v>876</v>
      </c>
      <c r="E470" s="41" t="s">
        <v>2064</v>
      </c>
      <c r="F470" s="42">
        <v>16</v>
      </c>
      <c r="G470" s="42">
        <v>9.6799999999999994E-3</v>
      </c>
      <c r="H470" s="42">
        <v>2.176E-3</v>
      </c>
      <c r="I470">
        <f t="shared" si="123"/>
        <v>6.0499999999999996E-4</v>
      </c>
      <c r="J470">
        <f t="shared" si="124"/>
        <v>1.36E-4</v>
      </c>
      <c r="K470" s="168">
        <f t="shared" si="140"/>
        <v>6.0499999999999996E-4</v>
      </c>
      <c r="L470" s="168">
        <f t="shared" si="141"/>
        <v>6.0499999999999996E-4</v>
      </c>
      <c r="M470" s="169">
        <f>VLOOKUP(LEFT(A470,8),'Point GF'!$C$2:$R$277,7,FALSE)</f>
        <v>1</v>
      </c>
      <c r="N470" s="169">
        <f>VLOOKUP(LEFT(A470,8),'Point GF'!$C$2:$R$277,7,FALSE)</f>
        <v>1</v>
      </c>
      <c r="O470" s="177">
        <f t="shared" si="142"/>
        <v>1.36E-4</v>
      </c>
      <c r="P470" s="177">
        <f t="shared" si="143"/>
        <v>1.36E-4</v>
      </c>
      <c r="Q470" s="169">
        <f>VLOOKUP(LEFT(A470,8),'Point GF'!$C$2:$R$277,15,FALSE)</f>
        <v>1</v>
      </c>
      <c r="R470" s="169">
        <f>VLOOKUP(LEFT(A470,8),'Point GF'!$C$2:$R$277,16,FALSE)</f>
        <v>1</v>
      </c>
    </row>
    <row r="471" spans="1:18" hidden="1" outlineLevel="2" x14ac:dyDescent="0.3">
      <c r="A471" s="41" t="s">
        <v>872</v>
      </c>
      <c r="B471" s="41" t="s">
        <v>873</v>
      </c>
      <c r="C471" s="41" t="s">
        <v>401</v>
      </c>
      <c r="D471" s="41" t="s">
        <v>877</v>
      </c>
      <c r="E471" s="41" t="s">
        <v>2064</v>
      </c>
      <c r="F471" s="42">
        <v>16</v>
      </c>
      <c r="G471" s="42">
        <v>8.8800000000000007E-3</v>
      </c>
      <c r="H471" s="42">
        <v>2.2399999999999998E-3</v>
      </c>
      <c r="I471">
        <f t="shared" si="123"/>
        <v>5.5500000000000005E-4</v>
      </c>
      <c r="J471">
        <f t="shared" si="124"/>
        <v>1.3999999999999999E-4</v>
      </c>
      <c r="K471" s="168">
        <f t="shared" si="140"/>
        <v>5.5500000000000005E-4</v>
      </c>
      <c r="L471" s="168">
        <f t="shared" si="141"/>
        <v>5.5500000000000005E-4</v>
      </c>
      <c r="M471" s="169">
        <f>VLOOKUP(LEFT(A471,8),'Point GF'!$C$2:$R$277,7,FALSE)</f>
        <v>1</v>
      </c>
      <c r="N471" s="169">
        <f>VLOOKUP(LEFT(A471,8),'Point GF'!$C$2:$R$277,7,FALSE)</f>
        <v>1</v>
      </c>
      <c r="O471" s="177">
        <f t="shared" si="142"/>
        <v>1.3999999999999999E-4</v>
      </c>
      <c r="P471" s="177">
        <f t="shared" si="143"/>
        <v>1.3999999999999999E-4</v>
      </c>
      <c r="Q471" s="169">
        <f>VLOOKUP(LEFT(A471,8),'Point GF'!$C$2:$R$277,15,FALSE)</f>
        <v>1</v>
      </c>
      <c r="R471" s="169">
        <f>VLOOKUP(LEFT(A471,8),'Point GF'!$C$2:$R$277,16,FALSE)</f>
        <v>1</v>
      </c>
    </row>
    <row r="472" spans="1:18" hidden="1" outlineLevel="2" x14ac:dyDescent="0.3">
      <c r="A472" s="41" t="s">
        <v>872</v>
      </c>
      <c r="B472" s="41" t="s">
        <v>873</v>
      </c>
      <c r="C472" s="41" t="s">
        <v>401</v>
      </c>
      <c r="D472" s="41" t="s">
        <v>878</v>
      </c>
      <c r="E472" s="41" t="s">
        <v>2064</v>
      </c>
      <c r="F472" s="42">
        <v>15</v>
      </c>
      <c r="G472" s="42">
        <v>0.11774999999999999</v>
      </c>
      <c r="H472" s="42">
        <v>1.2825E-3</v>
      </c>
      <c r="I472">
        <f t="shared" si="123"/>
        <v>7.8499999999999993E-3</v>
      </c>
      <c r="J472">
        <f t="shared" si="124"/>
        <v>8.5500000000000005E-5</v>
      </c>
      <c r="K472" s="168">
        <f t="shared" si="140"/>
        <v>7.8499999999999993E-3</v>
      </c>
      <c r="L472" s="168">
        <f t="shared" si="141"/>
        <v>7.8499999999999993E-3</v>
      </c>
      <c r="M472" s="169">
        <f>VLOOKUP(LEFT(A472,8),'Point GF'!$C$2:$R$277,7,FALSE)</f>
        <v>1</v>
      </c>
      <c r="N472" s="169">
        <f>VLOOKUP(LEFT(A472,8),'Point GF'!$C$2:$R$277,7,FALSE)</f>
        <v>1</v>
      </c>
      <c r="O472" s="177">
        <f t="shared" si="142"/>
        <v>8.5500000000000005E-5</v>
      </c>
      <c r="P472" s="177">
        <f t="shared" si="143"/>
        <v>8.5500000000000005E-5</v>
      </c>
      <c r="Q472" s="169">
        <f>VLOOKUP(LEFT(A472,8),'Point GF'!$C$2:$R$277,15,FALSE)</f>
        <v>1</v>
      </c>
      <c r="R472" s="169">
        <f>VLOOKUP(LEFT(A472,8),'Point GF'!$C$2:$R$277,16,FALSE)</f>
        <v>1</v>
      </c>
    </row>
    <row r="473" spans="1:18" hidden="1" outlineLevel="2" x14ac:dyDescent="0.3">
      <c r="A473" s="41" t="s">
        <v>872</v>
      </c>
      <c r="B473" s="41" t="s">
        <v>873</v>
      </c>
      <c r="C473" s="41" t="s">
        <v>401</v>
      </c>
      <c r="D473" s="41" t="s">
        <v>879</v>
      </c>
      <c r="E473" s="41" t="s">
        <v>2064</v>
      </c>
      <c r="F473" s="42">
        <v>14</v>
      </c>
      <c r="G473" s="42">
        <v>0.1211</v>
      </c>
      <c r="H473" s="42">
        <v>1.4419999999999999E-3</v>
      </c>
      <c r="I473">
        <f t="shared" si="123"/>
        <v>8.6499999999999997E-3</v>
      </c>
      <c r="J473">
        <f t="shared" si="124"/>
        <v>1.03E-4</v>
      </c>
      <c r="K473" s="168">
        <f t="shared" si="140"/>
        <v>8.6499999999999997E-3</v>
      </c>
      <c r="L473" s="168">
        <f t="shared" si="141"/>
        <v>8.6499999999999997E-3</v>
      </c>
      <c r="M473" s="169">
        <f>VLOOKUP(LEFT(A473,8),'Point GF'!$C$2:$R$277,7,FALSE)</f>
        <v>1</v>
      </c>
      <c r="N473" s="169">
        <f>VLOOKUP(LEFT(A473,8),'Point GF'!$C$2:$R$277,7,FALSE)</f>
        <v>1</v>
      </c>
      <c r="O473" s="177">
        <f t="shared" si="142"/>
        <v>1.03E-4</v>
      </c>
      <c r="P473" s="177">
        <f t="shared" si="143"/>
        <v>1.03E-4</v>
      </c>
      <c r="Q473" s="169">
        <f>VLOOKUP(LEFT(A473,8),'Point GF'!$C$2:$R$277,15,FALSE)</f>
        <v>1</v>
      </c>
      <c r="R473" s="169">
        <f>VLOOKUP(LEFT(A473,8),'Point GF'!$C$2:$R$277,16,FALSE)</f>
        <v>1</v>
      </c>
    </row>
    <row r="474" spans="1:18" hidden="1" outlineLevel="2" x14ac:dyDescent="0.3">
      <c r="A474" s="41" t="s">
        <v>872</v>
      </c>
      <c r="B474" s="41" t="s">
        <v>873</v>
      </c>
      <c r="C474" s="41" t="s">
        <v>401</v>
      </c>
      <c r="D474" s="41" t="s">
        <v>880</v>
      </c>
      <c r="E474" s="41" t="s">
        <v>2048</v>
      </c>
      <c r="F474" s="42">
        <v>11</v>
      </c>
      <c r="G474" s="42">
        <v>6.0499999999999998E-3</v>
      </c>
      <c r="H474" s="42">
        <v>3.1734999999999999E-4</v>
      </c>
      <c r="I474">
        <f t="shared" si="123"/>
        <v>5.5000000000000003E-4</v>
      </c>
      <c r="J474">
        <f t="shared" si="124"/>
        <v>2.885E-5</v>
      </c>
      <c r="K474" s="168">
        <f t="shared" si="140"/>
        <v>5.5000000000000003E-4</v>
      </c>
      <c r="L474" s="168">
        <f t="shared" si="141"/>
        <v>5.5000000000000003E-4</v>
      </c>
      <c r="M474" s="169">
        <f>VLOOKUP(LEFT(A474,8),'Point GF'!$C$2:$R$277,7,FALSE)</f>
        <v>1</v>
      </c>
      <c r="N474" s="169">
        <f>VLOOKUP(LEFT(A474,8),'Point GF'!$C$2:$R$277,7,FALSE)</f>
        <v>1</v>
      </c>
      <c r="O474" s="177">
        <f t="shared" si="142"/>
        <v>2.885E-5</v>
      </c>
      <c r="P474" s="177">
        <f t="shared" si="143"/>
        <v>2.885E-5</v>
      </c>
      <c r="Q474" s="169">
        <f>VLOOKUP(LEFT(A474,8),'Point GF'!$C$2:$R$277,15,FALSE)</f>
        <v>1</v>
      </c>
      <c r="R474" s="169">
        <f>VLOOKUP(LEFT(A474,8),'Point GF'!$C$2:$R$277,16,FALSE)</f>
        <v>1</v>
      </c>
    </row>
    <row r="475" spans="1:18" outlineLevel="1" collapsed="1" x14ac:dyDescent="0.3">
      <c r="A475" s="44" t="s">
        <v>1213</v>
      </c>
      <c r="B475" s="41" t="str">
        <f>B474</f>
        <v>Silver Spring Data Center</v>
      </c>
      <c r="C475" s="41"/>
      <c r="D475" s="41"/>
      <c r="E475" s="41"/>
      <c r="F475" s="42"/>
      <c r="G475" s="42">
        <f t="shared" ref="G475:L475" si="144">SUBTOTAL(9,G468:G474)</f>
        <v>0.284165</v>
      </c>
      <c r="H475" s="42">
        <f t="shared" si="144"/>
        <v>1.262885E-2</v>
      </c>
      <c r="I475">
        <f t="shared" si="144"/>
        <v>1.9394999999999999E-2</v>
      </c>
      <c r="J475">
        <f t="shared" si="144"/>
        <v>7.888499999999999E-4</v>
      </c>
      <c r="K475" s="168">
        <f t="shared" si="144"/>
        <v>1.9394999999999999E-2</v>
      </c>
      <c r="L475" s="168">
        <f t="shared" si="144"/>
        <v>1.9394999999999999E-2</v>
      </c>
      <c r="M475" s="169">
        <f>VLOOKUP(LEFT(A475,8),'Point GF'!$C$2:$R$277,7,FALSE)</f>
        <v>1</v>
      </c>
      <c r="N475" s="169">
        <f>VLOOKUP(LEFT(A475,8),'Point GF'!$C$2:$R$277,7,FALSE)</f>
        <v>1</v>
      </c>
      <c r="O475" s="177">
        <f>SUBTOTAL(9,O468:O474)</f>
        <v>7.888499999999999E-4</v>
      </c>
      <c r="P475" s="177">
        <f>SUBTOTAL(9,P468:P474)</f>
        <v>7.888499999999999E-4</v>
      </c>
      <c r="Q475" s="169">
        <f>VLOOKUP(LEFT(A475,8),'Point GF'!$C$2:$R$277,15,FALSE)</f>
        <v>1</v>
      </c>
      <c r="R475" s="169">
        <f>VLOOKUP(LEFT(A475,8),'Point GF'!$C$2:$R$277,16,FALSE)</f>
        <v>1</v>
      </c>
    </row>
    <row r="476" spans="1:18" s="164" customFormat="1" hidden="1" outlineLevel="2" x14ac:dyDescent="0.3">
      <c r="A476" s="165" t="s">
        <v>881</v>
      </c>
      <c r="B476" s="165" t="s">
        <v>882</v>
      </c>
      <c r="C476" s="165" t="s">
        <v>401</v>
      </c>
      <c r="D476" s="165" t="s">
        <v>883</v>
      </c>
      <c r="E476" s="165" t="s">
        <v>2054</v>
      </c>
      <c r="F476" s="166">
        <v>12</v>
      </c>
      <c r="G476" s="166">
        <v>8.4000000000000003E-4</v>
      </c>
      <c r="H476" s="166">
        <v>1.446E-5</v>
      </c>
      <c r="I476" s="164">
        <f t="shared" si="123"/>
        <v>7.0000000000000007E-5</v>
      </c>
      <c r="J476" s="164">
        <f t="shared" si="124"/>
        <v>1.2050000000000001E-6</v>
      </c>
      <c r="K476" s="168">
        <f t="shared" ref="K476:K489" si="145">I476*M476</f>
        <v>7.0000000000000007E-5</v>
      </c>
      <c r="L476" s="168">
        <f t="shared" ref="L476:L489" si="146">I476*N476</f>
        <v>7.0000000000000007E-5</v>
      </c>
      <c r="M476" s="169">
        <f>VLOOKUP(LEFT(A476,8),'Point GF'!$C$2:$R$277,7,FALSE)</f>
        <v>1</v>
      </c>
      <c r="N476" s="169">
        <f>VLOOKUP(LEFT(A476,8),'Point GF'!$C$2:$R$277,7,FALSE)</f>
        <v>1</v>
      </c>
      <c r="O476" s="177">
        <f t="shared" ref="O476:O489" si="147">J476*Q476</f>
        <v>1.2050000000000001E-6</v>
      </c>
      <c r="P476" s="177">
        <f t="shared" ref="P476:P489" si="148">J476*R476</f>
        <v>1.2050000000000001E-6</v>
      </c>
      <c r="Q476" s="169">
        <f>VLOOKUP(LEFT(A476,8),'Point GF'!$C$2:$R$277,15,FALSE)</f>
        <v>1</v>
      </c>
      <c r="R476" s="169">
        <f>VLOOKUP(LEFT(A476,8),'Point GF'!$C$2:$R$277,16,FALSE)</f>
        <v>1</v>
      </c>
    </row>
    <row r="477" spans="1:18" s="164" customFormat="1" hidden="1" outlineLevel="2" x14ac:dyDescent="0.3">
      <c r="A477" s="165" t="s">
        <v>881</v>
      </c>
      <c r="B477" s="165" t="s">
        <v>882</v>
      </c>
      <c r="C477" s="165" t="s">
        <v>401</v>
      </c>
      <c r="D477" s="165" t="s">
        <v>883</v>
      </c>
      <c r="E477" s="165" t="s">
        <v>2059</v>
      </c>
      <c r="F477" s="166">
        <v>365</v>
      </c>
      <c r="G477" s="166">
        <v>0.42704999999999999</v>
      </c>
      <c r="H477" s="166">
        <v>6.5699999999999995E-2</v>
      </c>
      <c r="I477" s="164">
        <f t="shared" si="123"/>
        <v>1.17E-3</v>
      </c>
      <c r="J477" s="164">
        <f t="shared" si="124"/>
        <v>1.7999999999999998E-4</v>
      </c>
      <c r="K477" s="168">
        <f t="shared" si="145"/>
        <v>1.17E-3</v>
      </c>
      <c r="L477" s="168">
        <f t="shared" si="146"/>
        <v>1.17E-3</v>
      </c>
      <c r="M477" s="169">
        <f>VLOOKUP(LEFT(A477,8),'Point GF'!$C$2:$R$277,7,FALSE)</f>
        <v>1</v>
      </c>
      <c r="N477" s="169">
        <f>VLOOKUP(LEFT(A477,8),'Point GF'!$C$2:$R$277,7,FALSE)</f>
        <v>1</v>
      </c>
      <c r="O477" s="177">
        <f t="shared" si="147"/>
        <v>1.7999999999999998E-4</v>
      </c>
      <c r="P477" s="177">
        <f t="shared" si="148"/>
        <v>1.7999999999999998E-4</v>
      </c>
      <c r="Q477" s="169">
        <f>VLOOKUP(LEFT(A477,8),'Point GF'!$C$2:$R$277,15,FALSE)</f>
        <v>1</v>
      </c>
      <c r="R477" s="169">
        <f>VLOOKUP(LEFT(A477,8),'Point GF'!$C$2:$R$277,16,FALSE)</f>
        <v>1</v>
      </c>
    </row>
    <row r="478" spans="1:18" s="164" customFormat="1" hidden="1" outlineLevel="2" x14ac:dyDescent="0.3">
      <c r="A478" s="165" t="s">
        <v>881</v>
      </c>
      <c r="B478" s="165" t="s">
        <v>882</v>
      </c>
      <c r="C478" s="165" t="s">
        <v>401</v>
      </c>
      <c r="D478" s="165" t="s">
        <v>884</v>
      </c>
      <c r="E478" s="165" t="s">
        <v>2059</v>
      </c>
      <c r="F478" s="166">
        <v>365</v>
      </c>
      <c r="G478" s="166">
        <v>2.40024E-2</v>
      </c>
      <c r="H478" s="166">
        <v>3.6664250000000001E-3</v>
      </c>
      <c r="I478" s="164">
        <f t="shared" si="123"/>
        <v>6.5759999999999994E-5</v>
      </c>
      <c r="J478" s="164">
        <f t="shared" si="124"/>
        <v>1.0045E-5</v>
      </c>
      <c r="K478" s="168">
        <f t="shared" si="145"/>
        <v>6.5759999999999994E-5</v>
      </c>
      <c r="L478" s="168">
        <f t="shared" si="146"/>
        <v>6.5759999999999994E-5</v>
      </c>
      <c r="M478" s="169">
        <f>VLOOKUP(LEFT(A478,8),'Point GF'!$C$2:$R$277,7,FALSE)</f>
        <v>1</v>
      </c>
      <c r="N478" s="169">
        <f>VLOOKUP(LEFT(A478,8),'Point GF'!$C$2:$R$277,7,FALSE)</f>
        <v>1</v>
      </c>
      <c r="O478" s="177">
        <f t="shared" si="147"/>
        <v>1.0045E-5</v>
      </c>
      <c r="P478" s="177">
        <f t="shared" si="148"/>
        <v>1.0045E-5</v>
      </c>
      <c r="Q478" s="169">
        <f>VLOOKUP(LEFT(A478,8),'Point GF'!$C$2:$R$277,15,FALSE)</f>
        <v>1</v>
      </c>
      <c r="R478" s="169">
        <f>VLOOKUP(LEFT(A478,8),'Point GF'!$C$2:$R$277,16,FALSE)</f>
        <v>1</v>
      </c>
    </row>
    <row r="479" spans="1:18" s="164" customFormat="1" hidden="1" outlineLevel="2" x14ac:dyDescent="0.3">
      <c r="A479" s="165" t="s">
        <v>881</v>
      </c>
      <c r="B479" s="165" t="s">
        <v>882</v>
      </c>
      <c r="C479" s="165" t="s">
        <v>401</v>
      </c>
      <c r="D479" s="165" t="s">
        <v>885</v>
      </c>
      <c r="E479" s="165" t="s">
        <v>2059</v>
      </c>
      <c r="F479" s="166">
        <v>365</v>
      </c>
      <c r="G479" s="166">
        <v>2.40024E-2</v>
      </c>
      <c r="H479" s="166">
        <v>3.6664250000000001E-3</v>
      </c>
      <c r="I479" s="164">
        <f t="shared" si="123"/>
        <v>6.5759999999999994E-5</v>
      </c>
      <c r="J479" s="164">
        <f t="shared" si="124"/>
        <v>1.0045E-5</v>
      </c>
      <c r="K479" s="168">
        <f t="shared" si="145"/>
        <v>6.5759999999999994E-5</v>
      </c>
      <c r="L479" s="168">
        <f t="shared" si="146"/>
        <v>6.5759999999999994E-5</v>
      </c>
      <c r="M479" s="169">
        <f>VLOOKUP(LEFT(A479,8),'Point GF'!$C$2:$R$277,7,FALSE)</f>
        <v>1</v>
      </c>
      <c r="N479" s="169">
        <f>VLOOKUP(LEFT(A479,8),'Point GF'!$C$2:$R$277,7,FALSE)</f>
        <v>1</v>
      </c>
      <c r="O479" s="177">
        <f t="shared" si="147"/>
        <v>1.0045E-5</v>
      </c>
      <c r="P479" s="177">
        <f t="shared" si="148"/>
        <v>1.0045E-5</v>
      </c>
      <c r="Q479" s="169">
        <f>VLOOKUP(LEFT(A479,8),'Point GF'!$C$2:$R$277,15,FALSE)</f>
        <v>1</v>
      </c>
      <c r="R479" s="169">
        <f>VLOOKUP(LEFT(A479,8),'Point GF'!$C$2:$R$277,16,FALSE)</f>
        <v>1</v>
      </c>
    </row>
    <row r="480" spans="1:18" s="164" customFormat="1" hidden="1" outlineLevel="2" x14ac:dyDescent="0.3">
      <c r="A480" s="165" t="s">
        <v>881</v>
      </c>
      <c r="B480" s="165" t="s">
        <v>882</v>
      </c>
      <c r="C480" s="165" t="s">
        <v>401</v>
      </c>
      <c r="D480" s="165" t="s">
        <v>886</v>
      </c>
      <c r="E480" s="165" t="s">
        <v>2059</v>
      </c>
      <c r="F480" s="166">
        <v>365</v>
      </c>
      <c r="G480" s="166">
        <v>2.40024E-2</v>
      </c>
      <c r="H480" s="166">
        <v>3.6664250000000001E-3</v>
      </c>
      <c r="I480" s="164">
        <f t="shared" si="123"/>
        <v>6.5759999999999994E-5</v>
      </c>
      <c r="J480" s="164">
        <f t="shared" si="124"/>
        <v>1.0045E-5</v>
      </c>
      <c r="K480" s="168">
        <f t="shared" si="145"/>
        <v>6.5759999999999994E-5</v>
      </c>
      <c r="L480" s="168">
        <f t="shared" si="146"/>
        <v>6.5759999999999994E-5</v>
      </c>
      <c r="M480" s="169">
        <f>VLOOKUP(LEFT(A480,8),'Point GF'!$C$2:$R$277,7,FALSE)</f>
        <v>1</v>
      </c>
      <c r="N480" s="169">
        <f>VLOOKUP(LEFT(A480,8),'Point GF'!$C$2:$R$277,7,FALSE)</f>
        <v>1</v>
      </c>
      <c r="O480" s="177">
        <f t="shared" si="147"/>
        <v>1.0045E-5</v>
      </c>
      <c r="P480" s="177">
        <f t="shared" si="148"/>
        <v>1.0045E-5</v>
      </c>
      <c r="Q480" s="169">
        <f>VLOOKUP(LEFT(A480,8),'Point GF'!$C$2:$R$277,15,FALSE)</f>
        <v>1</v>
      </c>
      <c r="R480" s="169">
        <f>VLOOKUP(LEFT(A480,8),'Point GF'!$C$2:$R$277,16,FALSE)</f>
        <v>1</v>
      </c>
    </row>
    <row r="481" spans="1:18" s="164" customFormat="1" hidden="1" outlineLevel="2" x14ac:dyDescent="0.3">
      <c r="A481" s="165" t="s">
        <v>881</v>
      </c>
      <c r="B481" s="165" t="s">
        <v>882</v>
      </c>
      <c r="C481" s="165" t="s">
        <v>401</v>
      </c>
      <c r="D481" s="165" t="s">
        <v>887</v>
      </c>
      <c r="E481" s="165" t="s">
        <v>2059</v>
      </c>
      <c r="F481" s="166">
        <v>365</v>
      </c>
      <c r="G481" s="166">
        <v>2.40024E-2</v>
      </c>
      <c r="H481" s="166">
        <v>3.6664250000000001E-3</v>
      </c>
      <c r="I481" s="164">
        <f t="shared" si="123"/>
        <v>6.5759999999999994E-5</v>
      </c>
      <c r="J481" s="164">
        <f t="shared" si="124"/>
        <v>1.0045E-5</v>
      </c>
      <c r="K481" s="168">
        <f t="shared" si="145"/>
        <v>6.5759999999999994E-5</v>
      </c>
      <c r="L481" s="168">
        <f t="shared" si="146"/>
        <v>6.5759999999999994E-5</v>
      </c>
      <c r="M481" s="169">
        <f>VLOOKUP(LEFT(A481,8),'Point GF'!$C$2:$R$277,7,FALSE)</f>
        <v>1</v>
      </c>
      <c r="N481" s="169">
        <f>VLOOKUP(LEFT(A481,8),'Point GF'!$C$2:$R$277,7,FALSE)</f>
        <v>1</v>
      </c>
      <c r="O481" s="177">
        <f t="shared" si="147"/>
        <v>1.0045E-5</v>
      </c>
      <c r="P481" s="177">
        <f t="shared" si="148"/>
        <v>1.0045E-5</v>
      </c>
      <c r="Q481" s="169">
        <f>VLOOKUP(LEFT(A481,8),'Point GF'!$C$2:$R$277,15,FALSE)</f>
        <v>1</v>
      </c>
      <c r="R481" s="169">
        <f>VLOOKUP(LEFT(A481,8),'Point GF'!$C$2:$R$277,16,FALSE)</f>
        <v>1</v>
      </c>
    </row>
    <row r="482" spans="1:18" s="164" customFormat="1" hidden="1" outlineLevel="2" x14ac:dyDescent="0.3">
      <c r="A482" s="165" t="s">
        <v>881</v>
      </c>
      <c r="B482" s="165" t="s">
        <v>882</v>
      </c>
      <c r="C482" s="165" t="s">
        <v>401</v>
      </c>
      <c r="D482" s="165" t="s">
        <v>888</v>
      </c>
      <c r="E482" s="165" t="s">
        <v>2059</v>
      </c>
      <c r="F482" s="166">
        <v>365</v>
      </c>
      <c r="G482" s="166">
        <v>2.40024E-2</v>
      </c>
      <c r="H482" s="166">
        <v>3.6664250000000001E-3</v>
      </c>
      <c r="I482" s="164">
        <f t="shared" si="123"/>
        <v>6.5759999999999994E-5</v>
      </c>
      <c r="J482" s="164">
        <f t="shared" si="124"/>
        <v>1.0045E-5</v>
      </c>
      <c r="K482" s="168">
        <f t="shared" si="145"/>
        <v>6.5759999999999994E-5</v>
      </c>
      <c r="L482" s="168">
        <f t="shared" si="146"/>
        <v>6.5759999999999994E-5</v>
      </c>
      <c r="M482" s="169">
        <f>VLOOKUP(LEFT(A482,8),'Point GF'!$C$2:$R$277,7,FALSE)</f>
        <v>1</v>
      </c>
      <c r="N482" s="169">
        <f>VLOOKUP(LEFT(A482,8),'Point GF'!$C$2:$R$277,7,FALSE)</f>
        <v>1</v>
      </c>
      <c r="O482" s="177">
        <f t="shared" si="147"/>
        <v>1.0045E-5</v>
      </c>
      <c r="P482" s="177">
        <f t="shared" si="148"/>
        <v>1.0045E-5</v>
      </c>
      <c r="Q482" s="169">
        <f>VLOOKUP(LEFT(A482,8),'Point GF'!$C$2:$R$277,15,FALSE)</f>
        <v>1</v>
      </c>
      <c r="R482" s="169">
        <f>VLOOKUP(LEFT(A482,8),'Point GF'!$C$2:$R$277,16,FALSE)</f>
        <v>1</v>
      </c>
    </row>
    <row r="483" spans="1:18" s="164" customFormat="1" hidden="1" outlineLevel="2" x14ac:dyDescent="0.3">
      <c r="A483" s="165" t="s">
        <v>881</v>
      </c>
      <c r="B483" s="165" t="s">
        <v>882</v>
      </c>
      <c r="C483" s="165" t="s">
        <v>401</v>
      </c>
      <c r="D483" s="165" t="s">
        <v>889</v>
      </c>
      <c r="E483" s="165" t="s">
        <v>2059</v>
      </c>
      <c r="F483" s="166">
        <v>365</v>
      </c>
      <c r="G483" s="166">
        <v>2.40024E-2</v>
      </c>
      <c r="H483" s="166">
        <v>3.6664250000000001E-3</v>
      </c>
      <c r="I483" s="164">
        <f t="shared" si="123"/>
        <v>6.5759999999999994E-5</v>
      </c>
      <c r="J483" s="164">
        <f t="shared" si="124"/>
        <v>1.0045E-5</v>
      </c>
      <c r="K483" s="168">
        <f t="shared" si="145"/>
        <v>6.5759999999999994E-5</v>
      </c>
      <c r="L483" s="168">
        <f t="shared" si="146"/>
        <v>6.5759999999999994E-5</v>
      </c>
      <c r="M483" s="169">
        <f>VLOOKUP(LEFT(A483,8),'Point GF'!$C$2:$R$277,7,FALSE)</f>
        <v>1</v>
      </c>
      <c r="N483" s="169">
        <f>VLOOKUP(LEFT(A483,8),'Point GF'!$C$2:$R$277,7,FALSE)</f>
        <v>1</v>
      </c>
      <c r="O483" s="177">
        <f t="shared" si="147"/>
        <v>1.0045E-5</v>
      </c>
      <c r="P483" s="177">
        <f t="shared" si="148"/>
        <v>1.0045E-5</v>
      </c>
      <c r="Q483" s="169">
        <f>VLOOKUP(LEFT(A483,8),'Point GF'!$C$2:$R$277,15,FALSE)</f>
        <v>1</v>
      </c>
      <c r="R483" s="169">
        <f>VLOOKUP(LEFT(A483,8),'Point GF'!$C$2:$R$277,16,FALSE)</f>
        <v>1</v>
      </c>
    </row>
    <row r="484" spans="1:18" s="164" customFormat="1" hidden="1" outlineLevel="2" x14ac:dyDescent="0.3">
      <c r="A484" s="165" t="s">
        <v>881</v>
      </c>
      <c r="B484" s="165" t="s">
        <v>882</v>
      </c>
      <c r="C484" s="165" t="s">
        <v>401</v>
      </c>
      <c r="D484" s="165" t="s">
        <v>890</v>
      </c>
      <c r="E484" s="165" t="s">
        <v>2059</v>
      </c>
      <c r="F484" s="166">
        <v>365</v>
      </c>
      <c r="G484" s="166">
        <v>2.40024E-2</v>
      </c>
      <c r="H484" s="166">
        <v>3.6664250000000001E-3</v>
      </c>
      <c r="I484" s="164">
        <f t="shared" si="123"/>
        <v>6.5759999999999994E-5</v>
      </c>
      <c r="J484" s="164">
        <f t="shared" si="124"/>
        <v>1.0045E-5</v>
      </c>
      <c r="K484" s="168">
        <f t="shared" si="145"/>
        <v>6.5759999999999994E-5</v>
      </c>
      <c r="L484" s="168">
        <f t="shared" si="146"/>
        <v>6.5759999999999994E-5</v>
      </c>
      <c r="M484" s="169">
        <f>VLOOKUP(LEFT(A484,8),'Point GF'!$C$2:$R$277,7,FALSE)</f>
        <v>1</v>
      </c>
      <c r="N484" s="169">
        <f>VLOOKUP(LEFT(A484,8),'Point GF'!$C$2:$R$277,7,FALSE)</f>
        <v>1</v>
      </c>
      <c r="O484" s="177">
        <f t="shared" si="147"/>
        <v>1.0045E-5</v>
      </c>
      <c r="P484" s="177">
        <f t="shared" si="148"/>
        <v>1.0045E-5</v>
      </c>
      <c r="Q484" s="169">
        <f>VLOOKUP(LEFT(A484,8),'Point GF'!$C$2:$R$277,15,FALSE)</f>
        <v>1</v>
      </c>
      <c r="R484" s="169">
        <f>VLOOKUP(LEFT(A484,8),'Point GF'!$C$2:$R$277,16,FALSE)</f>
        <v>1</v>
      </c>
    </row>
    <row r="485" spans="1:18" s="164" customFormat="1" hidden="1" outlineLevel="2" x14ac:dyDescent="0.3">
      <c r="A485" s="165" t="s">
        <v>881</v>
      </c>
      <c r="B485" s="165" t="s">
        <v>882</v>
      </c>
      <c r="C485" s="165" t="s">
        <v>401</v>
      </c>
      <c r="D485" s="165" t="s">
        <v>891</v>
      </c>
      <c r="E485" s="165" t="s">
        <v>2101</v>
      </c>
      <c r="F485" s="166">
        <v>358</v>
      </c>
      <c r="G485" s="166">
        <v>6.28111</v>
      </c>
      <c r="H485" s="166">
        <v>3.1414499999999999</v>
      </c>
      <c r="I485" s="164">
        <f t="shared" si="123"/>
        <v>1.7545000000000002E-2</v>
      </c>
      <c r="J485" s="164">
        <f t="shared" si="124"/>
        <v>8.7749999999999998E-3</v>
      </c>
      <c r="K485" s="168">
        <f t="shared" si="145"/>
        <v>1.7545000000000002E-2</v>
      </c>
      <c r="L485" s="168">
        <f t="shared" si="146"/>
        <v>1.7545000000000002E-2</v>
      </c>
      <c r="M485" s="169">
        <f>VLOOKUP(LEFT(A485,8),'Point GF'!$C$2:$R$277,7,FALSE)</f>
        <v>1</v>
      </c>
      <c r="N485" s="169">
        <f>VLOOKUP(LEFT(A485,8),'Point GF'!$C$2:$R$277,7,FALSE)</f>
        <v>1</v>
      </c>
      <c r="O485" s="177">
        <f t="shared" si="147"/>
        <v>8.7749999999999998E-3</v>
      </c>
      <c r="P485" s="177">
        <f t="shared" si="148"/>
        <v>8.7749999999999998E-3</v>
      </c>
      <c r="Q485" s="169">
        <f>VLOOKUP(LEFT(A485,8),'Point GF'!$C$2:$R$277,15,FALSE)</f>
        <v>1</v>
      </c>
      <c r="R485" s="169">
        <f>VLOOKUP(LEFT(A485,8),'Point GF'!$C$2:$R$277,16,FALSE)</f>
        <v>1</v>
      </c>
    </row>
    <row r="486" spans="1:18" s="164" customFormat="1" hidden="1" outlineLevel="2" x14ac:dyDescent="0.3">
      <c r="A486" s="165" t="s">
        <v>881</v>
      </c>
      <c r="B486" s="165" t="s">
        <v>882</v>
      </c>
      <c r="C486" s="165" t="s">
        <v>401</v>
      </c>
      <c r="D486" s="165" t="s">
        <v>892</v>
      </c>
      <c r="E486" s="165" t="s">
        <v>2047</v>
      </c>
      <c r="F486" s="166">
        <v>29</v>
      </c>
      <c r="G486" s="166">
        <v>0.34031499999999998</v>
      </c>
      <c r="H486" s="166">
        <v>3.48E-3</v>
      </c>
      <c r="I486" s="164">
        <f t="shared" si="123"/>
        <v>1.1734999999999999E-2</v>
      </c>
      <c r="J486" s="164">
        <f t="shared" si="124"/>
        <v>1.2E-4</v>
      </c>
      <c r="K486" s="168">
        <f t="shared" si="145"/>
        <v>1.1734999999999999E-2</v>
      </c>
      <c r="L486" s="168">
        <f t="shared" si="146"/>
        <v>1.1734999999999999E-2</v>
      </c>
      <c r="M486" s="169">
        <f>VLOOKUP(LEFT(A486,8),'Point GF'!$C$2:$R$277,7,FALSE)</f>
        <v>1</v>
      </c>
      <c r="N486" s="169">
        <f>VLOOKUP(LEFT(A486,8),'Point GF'!$C$2:$R$277,7,FALSE)</f>
        <v>1</v>
      </c>
      <c r="O486" s="177">
        <f t="shared" si="147"/>
        <v>1.2E-4</v>
      </c>
      <c r="P486" s="177">
        <f t="shared" si="148"/>
        <v>1.2E-4</v>
      </c>
      <c r="Q486" s="169">
        <f>VLOOKUP(LEFT(A486,8),'Point GF'!$C$2:$R$277,15,FALSE)</f>
        <v>1</v>
      </c>
      <c r="R486" s="169">
        <f>VLOOKUP(LEFT(A486,8),'Point GF'!$C$2:$R$277,16,FALSE)</f>
        <v>1</v>
      </c>
    </row>
    <row r="487" spans="1:18" s="164" customFormat="1" hidden="1" outlineLevel="2" x14ac:dyDescent="0.3">
      <c r="A487" s="165" t="s">
        <v>881</v>
      </c>
      <c r="B487" s="165" t="s">
        <v>882</v>
      </c>
      <c r="C487" s="165" t="s">
        <v>401</v>
      </c>
      <c r="D487" s="165" t="s">
        <v>893</v>
      </c>
      <c r="E487" s="165" t="s">
        <v>2047</v>
      </c>
      <c r="F487" s="166">
        <v>29</v>
      </c>
      <c r="G487" s="166">
        <v>0.34031499999999998</v>
      </c>
      <c r="H487" s="166">
        <v>3.48E-3</v>
      </c>
      <c r="I487" s="164">
        <f t="shared" si="123"/>
        <v>1.1734999999999999E-2</v>
      </c>
      <c r="J487" s="164">
        <f t="shared" si="124"/>
        <v>1.2E-4</v>
      </c>
      <c r="K487" s="168">
        <f t="shared" si="145"/>
        <v>1.1734999999999999E-2</v>
      </c>
      <c r="L487" s="168">
        <f t="shared" si="146"/>
        <v>1.1734999999999999E-2</v>
      </c>
      <c r="M487" s="169">
        <f>VLOOKUP(LEFT(A487,8),'Point GF'!$C$2:$R$277,7,FALSE)</f>
        <v>1</v>
      </c>
      <c r="N487" s="169">
        <f>VLOOKUP(LEFT(A487,8),'Point GF'!$C$2:$R$277,7,FALSE)</f>
        <v>1</v>
      </c>
      <c r="O487" s="177">
        <f t="shared" si="147"/>
        <v>1.2E-4</v>
      </c>
      <c r="P487" s="177">
        <f t="shared" si="148"/>
        <v>1.2E-4</v>
      </c>
      <c r="Q487" s="169">
        <f>VLOOKUP(LEFT(A487,8),'Point GF'!$C$2:$R$277,15,FALSE)</f>
        <v>1</v>
      </c>
      <c r="R487" s="169">
        <f>VLOOKUP(LEFT(A487,8),'Point GF'!$C$2:$R$277,16,FALSE)</f>
        <v>1</v>
      </c>
    </row>
    <row r="488" spans="1:18" s="164" customFormat="1" hidden="1" outlineLevel="2" x14ac:dyDescent="0.3">
      <c r="A488" s="165" t="s">
        <v>881</v>
      </c>
      <c r="B488" s="165" t="s">
        <v>882</v>
      </c>
      <c r="C488" s="165" t="s">
        <v>401</v>
      </c>
      <c r="D488" s="165" t="s">
        <v>894</v>
      </c>
      <c r="E488" s="165" t="s">
        <v>2047</v>
      </c>
      <c r="F488" s="166">
        <v>29</v>
      </c>
      <c r="G488" s="166">
        <v>0.34031499999999998</v>
      </c>
      <c r="H488" s="166">
        <v>3.48E-3</v>
      </c>
      <c r="I488" s="164">
        <f t="shared" si="123"/>
        <v>1.1734999999999999E-2</v>
      </c>
      <c r="J488" s="164">
        <f t="shared" si="124"/>
        <v>1.2E-4</v>
      </c>
      <c r="K488" s="168">
        <f t="shared" si="145"/>
        <v>1.1734999999999999E-2</v>
      </c>
      <c r="L488" s="168">
        <f t="shared" si="146"/>
        <v>1.1734999999999999E-2</v>
      </c>
      <c r="M488" s="169">
        <f>VLOOKUP(LEFT(A488,8),'Point GF'!$C$2:$R$277,7,FALSE)</f>
        <v>1</v>
      </c>
      <c r="N488" s="169">
        <f>VLOOKUP(LEFT(A488,8),'Point GF'!$C$2:$R$277,7,FALSE)</f>
        <v>1</v>
      </c>
      <c r="O488" s="177">
        <f t="shared" si="147"/>
        <v>1.2E-4</v>
      </c>
      <c r="P488" s="177">
        <f t="shared" si="148"/>
        <v>1.2E-4</v>
      </c>
      <c r="Q488" s="169">
        <f>VLOOKUP(LEFT(A488,8),'Point GF'!$C$2:$R$277,15,FALSE)</f>
        <v>1</v>
      </c>
      <c r="R488" s="169">
        <f>VLOOKUP(LEFT(A488,8),'Point GF'!$C$2:$R$277,16,FALSE)</f>
        <v>1</v>
      </c>
    </row>
    <row r="489" spans="1:18" s="164" customFormat="1" hidden="1" outlineLevel="2" x14ac:dyDescent="0.3">
      <c r="A489" s="165" t="s">
        <v>881</v>
      </c>
      <c r="B489" s="165" t="s">
        <v>882</v>
      </c>
      <c r="C489" s="165" t="s">
        <v>401</v>
      </c>
      <c r="D489" s="165" t="s">
        <v>895</v>
      </c>
      <c r="E489" s="165" t="s">
        <v>2047</v>
      </c>
      <c r="F489" s="166">
        <v>29</v>
      </c>
      <c r="G489" s="166">
        <v>0.34031499999999998</v>
      </c>
      <c r="H489" s="166">
        <v>3.48E-3</v>
      </c>
      <c r="I489" s="164">
        <f t="shared" si="123"/>
        <v>1.1734999999999999E-2</v>
      </c>
      <c r="J489" s="164">
        <f t="shared" si="124"/>
        <v>1.2E-4</v>
      </c>
      <c r="K489" s="168">
        <f t="shared" si="145"/>
        <v>1.1734999999999999E-2</v>
      </c>
      <c r="L489" s="168">
        <f t="shared" si="146"/>
        <v>1.1734999999999999E-2</v>
      </c>
      <c r="M489" s="169">
        <f>VLOOKUP(LEFT(A489,8),'Point GF'!$C$2:$R$277,7,FALSE)</f>
        <v>1</v>
      </c>
      <c r="N489" s="169">
        <f>VLOOKUP(LEFT(A489,8),'Point GF'!$C$2:$R$277,7,FALSE)</f>
        <v>1</v>
      </c>
      <c r="O489" s="177">
        <f t="shared" si="147"/>
        <v>1.2E-4</v>
      </c>
      <c r="P489" s="177">
        <f t="shared" si="148"/>
        <v>1.2E-4</v>
      </c>
      <c r="Q489" s="169">
        <f>VLOOKUP(LEFT(A489,8),'Point GF'!$C$2:$R$277,15,FALSE)</f>
        <v>1</v>
      </c>
      <c r="R489" s="169">
        <f>VLOOKUP(LEFT(A489,8),'Point GF'!$C$2:$R$277,16,FALSE)</f>
        <v>1</v>
      </c>
    </row>
    <row r="490" spans="1:18" outlineLevel="1" collapsed="1" x14ac:dyDescent="0.3">
      <c r="A490" s="44" t="s">
        <v>1214</v>
      </c>
      <c r="B490" s="41" t="str">
        <f>B489</f>
        <v>Adventist Health Care White Oak Medical Center</v>
      </c>
      <c r="C490" s="41"/>
      <c r="D490" s="41"/>
      <c r="E490" s="41"/>
      <c r="F490" s="42"/>
      <c r="G490" s="42">
        <f t="shared" ref="G490:L490" si="149">SUBTOTAL(9,G476:G489)</f>
        <v>8.2382768000000013</v>
      </c>
      <c r="H490" s="42">
        <f t="shared" si="149"/>
        <v>3.2467494350000004</v>
      </c>
      <c r="I490">
        <f t="shared" si="149"/>
        <v>6.6185319999999992E-2</v>
      </c>
      <c r="J490">
        <f t="shared" si="149"/>
        <v>9.5065200000000009E-3</v>
      </c>
      <c r="K490" s="168">
        <f t="shared" si="149"/>
        <v>6.6185319999999992E-2</v>
      </c>
      <c r="L490" s="168">
        <f t="shared" si="149"/>
        <v>6.6185319999999992E-2</v>
      </c>
      <c r="M490" s="169">
        <f>VLOOKUP(LEFT(A490,8),'Point GF'!$C$2:$R$277,7,FALSE)</f>
        <v>1</v>
      </c>
      <c r="N490" s="169">
        <f>VLOOKUP(LEFT(A490,8),'Point GF'!$C$2:$R$277,7,FALSE)</f>
        <v>1</v>
      </c>
      <c r="O490" s="177">
        <f>SUBTOTAL(9,O476:O489)</f>
        <v>9.5065200000000009E-3</v>
      </c>
      <c r="P490" s="177">
        <f>SUBTOTAL(9,P476:P489)</f>
        <v>9.5065200000000009E-3</v>
      </c>
      <c r="Q490" s="169">
        <f>VLOOKUP(LEFT(A490,8),'Point GF'!$C$2:$R$277,15,FALSE)</f>
        <v>1</v>
      </c>
      <c r="R490" s="169">
        <f>VLOOKUP(LEFT(A490,8),'Point GF'!$C$2:$R$277,16,FALSE)</f>
        <v>1</v>
      </c>
    </row>
    <row r="491" spans="1:18" hidden="1" outlineLevel="2" x14ac:dyDescent="0.3">
      <c r="A491" s="41" t="s">
        <v>896</v>
      </c>
      <c r="B491" s="41" t="s">
        <v>897</v>
      </c>
      <c r="C491" s="41" t="s">
        <v>401</v>
      </c>
      <c r="D491" s="41" t="s">
        <v>898</v>
      </c>
      <c r="E491" s="41" t="s">
        <v>2050</v>
      </c>
      <c r="F491" s="42">
        <v>7</v>
      </c>
      <c r="G491" s="42">
        <v>2.9015</v>
      </c>
      <c r="H491" s="42">
        <v>1.3649999999999999E-3</v>
      </c>
      <c r="I491">
        <f t="shared" ref="I491:I556" si="150">G491/F491</f>
        <v>0.41449999999999998</v>
      </c>
      <c r="J491">
        <f t="shared" ref="J491:J556" si="151">H491/F491</f>
        <v>1.95E-4</v>
      </c>
      <c r="K491" s="168">
        <f>I491*M491</f>
        <v>0.41449999999999998</v>
      </c>
      <c r="L491" s="168">
        <f>I491*N491</f>
        <v>0.41449999999999998</v>
      </c>
      <c r="M491" s="169">
        <v>1</v>
      </c>
      <c r="N491" s="169">
        <v>1</v>
      </c>
      <c r="O491" s="177">
        <f>J491*Q491</f>
        <v>1.95E-4</v>
      </c>
      <c r="P491" s="177">
        <f>J491*R491</f>
        <v>1.95E-4</v>
      </c>
      <c r="Q491" s="169">
        <v>1</v>
      </c>
      <c r="R491" s="169">
        <v>1</v>
      </c>
    </row>
    <row r="492" spans="1:18" hidden="1" outlineLevel="2" x14ac:dyDescent="0.3">
      <c r="A492" s="41" t="s">
        <v>896</v>
      </c>
      <c r="B492" s="41" t="s">
        <v>897</v>
      </c>
      <c r="C492" s="41" t="s">
        <v>401</v>
      </c>
      <c r="D492" s="41" t="s">
        <v>899</v>
      </c>
      <c r="E492" s="41" t="s">
        <v>2050</v>
      </c>
      <c r="F492" s="42">
        <v>70</v>
      </c>
      <c r="G492" s="42">
        <v>35.875</v>
      </c>
      <c r="H492" s="42">
        <v>0.51100000000000001</v>
      </c>
      <c r="I492">
        <f t="shared" si="150"/>
        <v>0.51249999999999996</v>
      </c>
      <c r="J492">
        <f t="shared" si="151"/>
        <v>7.3000000000000001E-3</v>
      </c>
      <c r="K492" s="168">
        <f>I492*M492</f>
        <v>0.51249999999999996</v>
      </c>
      <c r="L492" s="168">
        <f>I492*N492</f>
        <v>0.51249999999999996</v>
      </c>
      <c r="M492" s="169">
        <v>1</v>
      </c>
      <c r="N492" s="169">
        <v>1</v>
      </c>
      <c r="O492" s="177">
        <f>J492*Q492</f>
        <v>7.3000000000000001E-3</v>
      </c>
      <c r="P492" s="177">
        <f>J492*R492</f>
        <v>7.3000000000000001E-3</v>
      </c>
      <c r="Q492" s="169">
        <v>1</v>
      </c>
      <c r="R492" s="169">
        <v>1</v>
      </c>
    </row>
    <row r="493" spans="1:18" hidden="1" outlineLevel="2" x14ac:dyDescent="0.3">
      <c r="A493" s="41" t="s">
        <v>896</v>
      </c>
      <c r="B493" s="41" t="s">
        <v>897</v>
      </c>
      <c r="C493" s="41" t="s">
        <v>401</v>
      </c>
      <c r="D493" s="41" t="s">
        <v>900</v>
      </c>
      <c r="E493" s="41" t="s">
        <v>2102</v>
      </c>
      <c r="F493" s="42">
        <v>84</v>
      </c>
      <c r="G493" s="42">
        <v>29.777999999999999</v>
      </c>
      <c r="H493" s="42">
        <v>0.98699999999999999</v>
      </c>
      <c r="I493">
        <f t="shared" si="150"/>
        <v>0.35449999999999998</v>
      </c>
      <c r="J493">
        <f t="shared" si="151"/>
        <v>1.175E-2</v>
      </c>
      <c r="K493" s="168">
        <f>I493*M493</f>
        <v>0.35449999999999998</v>
      </c>
      <c r="L493" s="168">
        <f>I493*N493</f>
        <v>0.35449999999999998</v>
      </c>
      <c r="M493" s="169">
        <v>1</v>
      </c>
      <c r="N493" s="169">
        <v>1</v>
      </c>
      <c r="O493" s="177">
        <f>J493*Q493</f>
        <v>1.175E-2</v>
      </c>
      <c r="P493" s="177">
        <f>J493*R493</f>
        <v>1.175E-2</v>
      </c>
      <c r="Q493" s="169">
        <v>1</v>
      </c>
      <c r="R493" s="169">
        <v>1</v>
      </c>
    </row>
    <row r="494" spans="1:18" outlineLevel="1" collapsed="1" x14ac:dyDescent="0.3">
      <c r="A494" s="44" t="s">
        <v>1215</v>
      </c>
      <c r="B494" s="41" t="str">
        <f>B493</f>
        <v>Dickerson Power, LLC</v>
      </c>
      <c r="C494" s="41"/>
      <c r="D494" s="41"/>
      <c r="E494" s="41"/>
      <c r="F494" s="42"/>
      <c r="G494" s="42">
        <f t="shared" ref="G494:L494" si="152">SUBTOTAL(9,G491:G493)</f>
        <v>68.55449999999999</v>
      </c>
      <c r="H494" s="42">
        <f t="shared" si="152"/>
        <v>1.4993650000000001</v>
      </c>
      <c r="I494">
        <f t="shared" si="152"/>
        <v>1.2814999999999999</v>
      </c>
      <c r="J494">
        <f t="shared" si="152"/>
        <v>1.9244999999999998E-2</v>
      </c>
      <c r="K494" s="168">
        <f t="shared" si="152"/>
        <v>1.2814999999999999</v>
      </c>
      <c r="L494" s="168">
        <f t="shared" si="152"/>
        <v>1.2814999999999999</v>
      </c>
      <c r="M494" s="169">
        <v>1</v>
      </c>
      <c r="N494" s="169">
        <v>1</v>
      </c>
      <c r="O494" s="177">
        <f>SUBTOTAL(9,O491:O493)</f>
        <v>1.9244999999999998E-2</v>
      </c>
      <c r="P494" s="177">
        <f>SUBTOTAL(9,P491:P493)</f>
        <v>1.9244999999999998E-2</v>
      </c>
      <c r="Q494" s="169">
        <v>1</v>
      </c>
      <c r="R494" s="169">
        <v>1</v>
      </c>
    </row>
    <row r="495" spans="1:18" hidden="1" outlineLevel="2" x14ac:dyDescent="0.3">
      <c r="A495" s="41" t="s">
        <v>901</v>
      </c>
      <c r="B495" s="41" t="s">
        <v>903</v>
      </c>
      <c r="C495" s="41" t="s">
        <v>401</v>
      </c>
      <c r="D495" s="41" t="s">
        <v>904</v>
      </c>
      <c r="E495" s="41" t="s">
        <v>2059</v>
      </c>
      <c r="F495" s="42">
        <v>365</v>
      </c>
      <c r="G495" s="42">
        <v>0.1348675</v>
      </c>
      <c r="H495" s="42">
        <v>7.4095000000000003E-3</v>
      </c>
      <c r="I495">
        <f t="shared" si="150"/>
        <v>3.6949999999999998E-4</v>
      </c>
      <c r="J495">
        <f t="shared" si="151"/>
        <v>2.0300000000000002E-5</v>
      </c>
      <c r="K495" s="168">
        <f>I495*M495</f>
        <v>3.6949999999999998E-4</v>
      </c>
      <c r="L495" s="168">
        <f>I495*N495</f>
        <v>3.6949999999999998E-4</v>
      </c>
      <c r="M495" s="169">
        <f>VLOOKUP(LEFT(A495,8),'Point GF'!$C$2:$R$277,7,FALSE)</f>
        <v>1</v>
      </c>
      <c r="N495" s="169">
        <f>VLOOKUP(LEFT(A495,8),'Point GF'!$C$2:$R$277,7,FALSE)</f>
        <v>1</v>
      </c>
      <c r="O495" s="177">
        <f>J495*Q495</f>
        <v>2.0300000000000002E-5</v>
      </c>
      <c r="P495" s="177">
        <f>J495*R495</f>
        <v>2.0300000000000002E-5</v>
      </c>
      <c r="Q495" s="169">
        <f>VLOOKUP(LEFT(A495,8),'Point GF'!$C$2:$R$277,15,FALSE)</f>
        <v>1</v>
      </c>
      <c r="R495" s="169">
        <f>VLOOKUP(LEFT(A495,8),'Point GF'!$C$2:$R$277,16,FALSE)</f>
        <v>1</v>
      </c>
    </row>
    <row r="496" spans="1:18" hidden="1" outlineLevel="2" x14ac:dyDescent="0.3">
      <c r="A496" s="41" t="s">
        <v>901</v>
      </c>
      <c r="B496" s="41" t="s">
        <v>903</v>
      </c>
      <c r="C496" s="41" t="s">
        <v>401</v>
      </c>
      <c r="D496" s="41" t="s">
        <v>905</v>
      </c>
      <c r="E496" s="41" t="s">
        <v>2071</v>
      </c>
      <c r="F496" s="42">
        <v>204</v>
      </c>
      <c r="G496" s="42">
        <v>3.0396000000000001</v>
      </c>
      <c r="H496" s="42">
        <v>3.7332000000000001</v>
      </c>
      <c r="I496">
        <f t="shared" si="150"/>
        <v>1.49E-2</v>
      </c>
      <c r="J496">
        <f t="shared" si="151"/>
        <v>1.83E-2</v>
      </c>
      <c r="K496" s="168">
        <f>I496*M496</f>
        <v>1.49E-2</v>
      </c>
      <c r="L496" s="168">
        <f>I496*N496</f>
        <v>1.49E-2</v>
      </c>
      <c r="M496" s="169">
        <f>VLOOKUP(LEFT(A496,8),'Point GF'!$C$2:$R$277,7,FALSE)</f>
        <v>1</v>
      </c>
      <c r="N496" s="169">
        <f>VLOOKUP(LEFT(A496,8),'Point GF'!$C$2:$R$277,7,FALSE)</f>
        <v>1</v>
      </c>
      <c r="O496" s="177">
        <f>J496*Q496</f>
        <v>1.83E-2</v>
      </c>
      <c r="P496" s="177">
        <f>J496*R496</f>
        <v>1.83E-2</v>
      </c>
      <c r="Q496" s="169">
        <f>VLOOKUP(LEFT(A496,8),'Point GF'!$C$2:$R$277,15,FALSE)</f>
        <v>1</v>
      </c>
      <c r="R496" s="169">
        <f>VLOOKUP(LEFT(A496,8),'Point GF'!$C$2:$R$277,16,FALSE)</f>
        <v>1</v>
      </c>
    </row>
    <row r="497" spans="1:18" hidden="1" outlineLevel="2" x14ac:dyDescent="0.3">
      <c r="A497" s="41" t="s">
        <v>901</v>
      </c>
      <c r="B497" s="41" t="s">
        <v>903</v>
      </c>
      <c r="C497" s="41" t="s">
        <v>401</v>
      </c>
      <c r="D497" s="41" t="s">
        <v>906</v>
      </c>
      <c r="E497" s="41" t="s">
        <v>2103</v>
      </c>
      <c r="F497" s="42">
        <v>59</v>
      </c>
      <c r="G497" s="42">
        <v>7.3749999999999996E-3</v>
      </c>
      <c r="H497" s="42">
        <v>3.2450000000000001E-3</v>
      </c>
      <c r="I497">
        <f t="shared" si="150"/>
        <v>1.25E-4</v>
      </c>
      <c r="J497">
        <f t="shared" si="151"/>
        <v>5.5000000000000002E-5</v>
      </c>
      <c r="K497" s="168">
        <f>I497*M497</f>
        <v>1.25E-4</v>
      </c>
      <c r="L497" s="168">
        <f>I497*N497</f>
        <v>1.25E-4</v>
      </c>
      <c r="M497" s="169">
        <f>VLOOKUP(LEFT(A497,8),'Point GF'!$C$2:$R$277,7,FALSE)</f>
        <v>1</v>
      </c>
      <c r="N497" s="169">
        <f>VLOOKUP(LEFT(A497,8),'Point GF'!$C$2:$R$277,7,FALSE)</f>
        <v>1</v>
      </c>
      <c r="O497" s="177">
        <f>J497*Q497</f>
        <v>5.5000000000000002E-5</v>
      </c>
      <c r="P497" s="177">
        <f>J497*R497</f>
        <v>5.5000000000000002E-5</v>
      </c>
      <c r="Q497" s="169">
        <f>VLOOKUP(LEFT(A497,8),'Point GF'!$C$2:$R$277,15,FALSE)</f>
        <v>1</v>
      </c>
      <c r="R497" s="169">
        <f>VLOOKUP(LEFT(A497,8),'Point GF'!$C$2:$R$277,16,FALSE)</f>
        <v>1</v>
      </c>
    </row>
    <row r="498" spans="1:18" hidden="1" outlineLevel="2" x14ac:dyDescent="0.3">
      <c r="A498" s="41" t="s">
        <v>901</v>
      </c>
      <c r="B498" s="41" t="s">
        <v>903</v>
      </c>
      <c r="C498" s="41" t="s">
        <v>401</v>
      </c>
      <c r="D498" s="41" t="s">
        <v>907</v>
      </c>
      <c r="E498" s="41" t="s">
        <v>2104</v>
      </c>
      <c r="F498" s="42">
        <v>59</v>
      </c>
      <c r="G498" s="42">
        <v>7.9354999999999995E-2</v>
      </c>
      <c r="H498" s="42">
        <v>3.6874999999999998E-2</v>
      </c>
      <c r="I498">
        <f t="shared" si="150"/>
        <v>1.3449999999999998E-3</v>
      </c>
      <c r="J498">
        <f t="shared" si="151"/>
        <v>6.2500000000000001E-4</v>
      </c>
      <c r="K498" s="168">
        <f>I498*M498</f>
        <v>1.3449999999999998E-3</v>
      </c>
      <c r="L498" s="168">
        <f>I498*N498</f>
        <v>1.3449999999999998E-3</v>
      </c>
      <c r="M498" s="169">
        <f>VLOOKUP(LEFT(A498,8),'Point GF'!$C$2:$R$277,7,FALSE)</f>
        <v>1</v>
      </c>
      <c r="N498" s="169">
        <f>VLOOKUP(LEFT(A498,8),'Point GF'!$C$2:$R$277,7,FALSE)</f>
        <v>1</v>
      </c>
      <c r="O498" s="177">
        <f>J498*Q498</f>
        <v>6.2500000000000001E-4</v>
      </c>
      <c r="P498" s="177">
        <f>J498*R498</f>
        <v>6.2500000000000001E-4</v>
      </c>
      <c r="Q498" s="169">
        <f>VLOOKUP(LEFT(A498,8),'Point GF'!$C$2:$R$277,15,FALSE)</f>
        <v>1</v>
      </c>
      <c r="R498" s="169">
        <f>VLOOKUP(LEFT(A498,8),'Point GF'!$C$2:$R$277,16,FALSE)</f>
        <v>1</v>
      </c>
    </row>
    <row r="499" spans="1:18" outlineLevel="1" collapsed="1" x14ac:dyDescent="0.3">
      <c r="A499" s="44" t="s">
        <v>1216</v>
      </c>
      <c r="B499" s="41" t="str">
        <f>B498</f>
        <v>Aggregate Industries - Kirby Road Asphalt Plant</v>
      </c>
      <c r="C499" s="41"/>
      <c r="D499" s="41"/>
      <c r="E499" s="41"/>
      <c r="F499" s="42"/>
      <c r="G499" s="42">
        <f t="shared" ref="G499:L499" si="153">SUBTOTAL(9,G495:G498)</f>
        <v>3.2611975000000002</v>
      </c>
      <c r="H499" s="42">
        <f t="shared" si="153"/>
        <v>3.7807295000000005</v>
      </c>
      <c r="I499">
        <f t="shared" si="153"/>
        <v>1.6739500000000001E-2</v>
      </c>
      <c r="J499">
        <f t="shared" si="153"/>
        <v>1.9000300000000001E-2</v>
      </c>
      <c r="K499" s="168">
        <f t="shared" si="153"/>
        <v>1.6739500000000001E-2</v>
      </c>
      <c r="L499" s="168">
        <f t="shared" si="153"/>
        <v>1.6739500000000001E-2</v>
      </c>
      <c r="M499" s="169">
        <f>VLOOKUP(LEFT(A499,8),'Point GF'!$C$2:$R$277,7,FALSE)</f>
        <v>1</v>
      </c>
      <c r="N499" s="169">
        <f>VLOOKUP(LEFT(A499,8),'Point GF'!$C$2:$R$277,7,FALSE)</f>
        <v>1</v>
      </c>
      <c r="O499" s="177">
        <f>SUBTOTAL(9,O495:O498)</f>
        <v>1.9000300000000001E-2</v>
      </c>
      <c r="P499" s="177">
        <f>SUBTOTAL(9,P495:P498)</f>
        <v>1.9000300000000001E-2</v>
      </c>
      <c r="Q499" s="169">
        <f>VLOOKUP(LEFT(A499,8),'Point GF'!$C$2:$R$277,15,FALSE)</f>
        <v>1</v>
      </c>
      <c r="R499" s="169">
        <f>VLOOKUP(LEFT(A499,8),'Point GF'!$C$2:$R$277,16,FALSE)</f>
        <v>1</v>
      </c>
    </row>
    <row r="500" spans="1:18" hidden="1" outlineLevel="2" x14ac:dyDescent="0.3">
      <c r="A500" s="41" t="s">
        <v>908</v>
      </c>
      <c r="B500" s="41" t="s">
        <v>909</v>
      </c>
      <c r="C500" s="41" t="s">
        <v>401</v>
      </c>
      <c r="D500" s="41" t="s">
        <v>910</v>
      </c>
      <c r="E500" s="41" t="s">
        <v>2054</v>
      </c>
      <c r="F500" s="42">
        <v>28</v>
      </c>
      <c r="G500" s="42">
        <v>0.31919999999999998</v>
      </c>
      <c r="H500" s="42">
        <v>3.1919999999999997E-2</v>
      </c>
      <c r="I500">
        <f t="shared" si="150"/>
        <v>1.1399999999999999E-2</v>
      </c>
      <c r="J500">
        <f t="shared" si="151"/>
        <v>1.14E-3</v>
      </c>
      <c r="K500" s="168">
        <f t="shared" ref="K500:K531" si="154">I500*M500</f>
        <v>1.1399999999999999E-2</v>
      </c>
      <c r="L500" s="168">
        <f t="shared" ref="L500:L531" si="155">I500*N500</f>
        <v>1.1399999999999999E-2</v>
      </c>
      <c r="M500" s="169">
        <f>VLOOKUP(LEFT(A500,8),'Point GF'!$C$2:$R$277,7,FALSE)</f>
        <v>1</v>
      </c>
      <c r="N500" s="169">
        <f>VLOOKUP(LEFT(A500,8),'Point GF'!$C$2:$R$277,7,FALSE)</f>
        <v>1</v>
      </c>
      <c r="O500" s="177">
        <f t="shared" ref="O500:O531" si="156">J500*Q500</f>
        <v>1.14E-3</v>
      </c>
      <c r="P500" s="177">
        <f t="shared" ref="P500:P531" si="157">J500*R500</f>
        <v>1.14E-3</v>
      </c>
      <c r="Q500" s="169">
        <f>VLOOKUP(LEFT(A500,8),'Point GF'!$C$2:$R$277,15,FALSE)</f>
        <v>1</v>
      </c>
      <c r="R500" s="169">
        <f>VLOOKUP(LEFT(A500,8),'Point GF'!$C$2:$R$277,16,FALSE)</f>
        <v>1</v>
      </c>
    </row>
    <row r="501" spans="1:18" hidden="1" outlineLevel="2" x14ac:dyDescent="0.3">
      <c r="A501" s="41" t="s">
        <v>908</v>
      </c>
      <c r="B501" s="41" t="s">
        <v>909</v>
      </c>
      <c r="C501" s="41" t="s">
        <v>401</v>
      </c>
      <c r="D501" s="41" t="s">
        <v>911</v>
      </c>
      <c r="E501" s="41" t="s">
        <v>2051</v>
      </c>
      <c r="F501" s="42">
        <v>5</v>
      </c>
      <c r="G501" s="42">
        <v>0.41249999999999998</v>
      </c>
      <c r="H501" s="42">
        <v>4.2750000000000002E-3</v>
      </c>
      <c r="I501">
        <f t="shared" si="150"/>
        <v>8.249999999999999E-2</v>
      </c>
      <c r="J501">
        <f t="shared" si="151"/>
        <v>8.5500000000000007E-4</v>
      </c>
      <c r="K501" s="168">
        <f t="shared" si="154"/>
        <v>8.249999999999999E-2</v>
      </c>
      <c r="L501" s="168">
        <f t="shared" si="155"/>
        <v>8.249999999999999E-2</v>
      </c>
      <c r="M501" s="169">
        <f>VLOOKUP(LEFT(A501,8),'Point GF'!$C$2:$R$277,7,FALSE)</f>
        <v>1</v>
      </c>
      <c r="N501" s="169">
        <f>VLOOKUP(LEFT(A501,8),'Point GF'!$C$2:$R$277,7,FALSE)</f>
        <v>1</v>
      </c>
      <c r="O501" s="177">
        <f t="shared" si="156"/>
        <v>8.5500000000000007E-4</v>
      </c>
      <c r="P501" s="177">
        <f t="shared" si="157"/>
        <v>8.5500000000000007E-4</v>
      </c>
      <c r="Q501" s="169">
        <f>VLOOKUP(LEFT(A501,8),'Point GF'!$C$2:$R$277,15,FALSE)</f>
        <v>1</v>
      </c>
      <c r="R501" s="169">
        <f>VLOOKUP(LEFT(A501,8),'Point GF'!$C$2:$R$277,16,FALSE)</f>
        <v>1</v>
      </c>
    </row>
    <row r="502" spans="1:18" hidden="1" outlineLevel="2" x14ac:dyDescent="0.3">
      <c r="A502" s="41" t="s">
        <v>908</v>
      </c>
      <c r="B502" s="41" t="s">
        <v>909</v>
      </c>
      <c r="C502" s="41" t="s">
        <v>401</v>
      </c>
      <c r="D502" s="41" t="s">
        <v>911</v>
      </c>
      <c r="E502" s="41" t="s">
        <v>2093</v>
      </c>
      <c r="F502" s="42">
        <v>156</v>
      </c>
      <c r="G502" s="42">
        <v>30.950399999999998</v>
      </c>
      <c r="H502" s="42">
        <v>0.36971999999999999</v>
      </c>
      <c r="I502">
        <f t="shared" si="150"/>
        <v>0.19839999999999999</v>
      </c>
      <c r="J502">
        <f t="shared" si="151"/>
        <v>2.3700000000000001E-3</v>
      </c>
      <c r="K502" s="168">
        <f t="shared" si="154"/>
        <v>0.19839999999999999</v>
      </c>
      <c r="L502" s="168">
        <f t="shared" si="155"/>
        <v>0.19839999999999999</v>
      </c>
      <c r="M502" s="169">
        <f>VLOOKUP(LEFT(A502,8),'Point GF'!$C$2:$R$277,7,FALSE)</f>
        <v>1</v>
      </c>
      <c r="N502" s="169">
        <f>VLOOKUP(LEFT(A502,8),'Point GF'!$C$2:$R$277,7,FALSE)</f>
        <v>1</v>
      </c>
      <c r="O502" s="177">
        <f t="shared" si="156"/>
        <v>2.3700000000000001E-3</v>
      </c>
      <c r="P502" s="177">
        <f t="shared" si="157"/>
        <v>2.3700000000000001E-3</v>
      </c>
      <c r="Q502" s="169">
        <f>VLOOKUP(LEFT(A502,8),'Point GF'!$C$2:$R$277,15,FALSE)</f>
        <v>1</v>
      </c>
      <c r="R502" s="169">
        <f>VLOOKUP(LEFT(A502,8),'Point GF'!$C$2:$R$277,16,FALSE)</f>
        <v>1</v>
      </c>
    </row>
    <row r="503" spans="1:18" hidden="1" outlineLevel="2" x14ac:dyDescent="0.3">
      <c r="A503" s="41" t="s">
        <v>908</v>
      </c>
      <c r="B503" s="41" t="s">
        <v>909</v>
      </c>
      <c r="C503" s="41" t="s">
        <v>401</v>
      </c>
      <c r="D503" s="41" t="s">
        <v>912</v>
      </c>
      <c r="E503" s="41" t="s">
        <v>2051</v>
      </c>
      <c r="F503" s="42">
        <v>5</v>
      </c>
      <c r="G503" s="42">
        <v>0.30499999999999999</v>
      </c>
      <c r="H503" s="42">
        <v>6.4749999999999999E-3</v>
      </c>
      <c r="I503">
        <f t="shared" si="150"/>
        <v>6.0999999999999999E-2</v>
      </c>
      <c r="J503">
        <f t="shared" si="151"/>
        <v>1.2949999999999999E-3</v>
      </c>
      <c r="K503" s="168">
        <f t="shared" si="154"/>
        <v>6.0999999999999999E-2</v>
      </c>
      <c r="L503" s="168">
        <f t="shared" si="155"/>
        <v>6.0999999999999999E-2</v>
      </c>
      <c r="M503" s="169">
        <f>VLOOKUP(LEFT(A503,8),'Point GF'!$C$2:$R$277,7,FALSE)</f>
        <v>1</v>
      </c>
      <c r="N503" s="169">
        <f>VLOOKUP(LEFT(A503,8),'Point GF'!$C$2:$R$277,7,FALSE)</f>
        <v>1</v>
      </c>
      <c r="O503" s="177">
        <f t="shared" si="156"/>
        <v>1.2949999999999999E-3</v>
      </c>
      <c r="P503" s="177">
        <f t="shared" si="157"/>
        <v>1.2949999999999999E-3</v>
      </c>
      <c r="Q503" s="169">
        <f>VLOOKUP(LEFT(A503,8),'Point GF'!$C$2:$R$277,15,FALSE)</f>
        <v>1</v>
      </c>
      <c r="R503" s="169">
        <f>VLOOKUP(LEFT(A503,8),'Point GF'!$C$2:$R$277,16,FALSE)</f>
        <v>1</v>
      </c>
    </row>
    <row r="504" spans="1:18" hidden="1" outlineLevel="2" x14ac:dyDescent="0.3">
      <c r="A504" s="41" t="s">
        <v>908</v>
      </c>
      <c r="B504" s="41" t="s">
        <v>909</v>
      </c>
      <c r="C504" s="41" t="s">
        <v>401</v>
      </c>
      <c r="D504" s="41" t="s">
        <v>912</v>
      </c>
      <c r="E504" s="41" t="s">
        <v>2093</v>
      </c>
      <c r="F504" s="42">
        <v>156</v>
      </c>
      <c r="G504" s="42">
        <v>9.048</v>
      </c>
      <c r="H504" s="42">
        <v>2.5194000000000001E-2</v>
      </c>
      <c r="I504">
        <f t="shared" si="150"/>
        <v>5.8000000000000003E-2</v>
      </c>
      <c r="J504">
        <f t="shared" si="151"/>
        <v>1.615E-4</v>
      </c>
      <c r="K504" s="168">
        <f t="shared" si="154"/>
        <v>5.8000000000000003E-2</v>
      </c>
      <c r="L504" s="168">
        <f t="shared" si="155"/>
        <v>5.8000000000000003E-2</v>
      </c>
      <c r="M504" s="169">
        <f>VLOOKUP(LEFT(A504,8),'Point GF'!$C$2:$R$277,7,FALSE)</f>
        <v>1</v>
      </c>
      <c r="N504" s="169">
        <f>VLOOKUP(LEFT(A504,8),'Point GF'!$C$2:$R$277,7,FALSE)</f>
        <v>1</v>
      </c>
      <c r="O504" s="177">
        <f t="shared" si="156"/>
        <v>1.615E-4</v>
      </c>
      <c r="P504" s="177">
        <f t="shared" si="157"/>
        <v>1.615E-4</v>
      </c>
      <c r="Q504" s="169">
        <f>VLOOKUP(LEFT(A504,8),'Point GF'!$C$2:$R$277,15,FALSE)</f>
        <v>1</v>
      </c>
      <c r="R504" s="169">
        <f>VLOOKUP(LEFT(A504,8),'Point GF'!$C$2:$R$277,16,FALSE)</f>
        <v>1</v>
      </c>
    </row>
    <row r="505" spans="1:18" hidden="1" outlineLevel="2" x14ac:dyDescent="0.3">
      <c r="A505" s="41" t="s">
        <v>908</v>
      </c>
      <c r="B505" s="41" t="s">
        <v>909</v>
      </c>
      <c r="C505" s="41" t="s">
        <v>401</v>
      </c>
      <c r="D505" s="41" t="s">
        <v>913</v>
      </c>
      <c r="E505" s="41" t="s">
        <v>2059</v>
      </c>
      <c r="F505" s="42">
        <v>45</v>
      </c>
      <c r="G505" s="42">
        <v>6.3899999999999998E-2</v>
      </c>
      <c r="H505" s="42">
        <v>9.7199999999999999E-4</v>
      </c>
      <c r="I505">
        <f t="shared" si="150"/>
        <v>1.42E-3</v>
      </c>
      <c r="J505">
        <f t="shared" si="151"/>
        <v>2.16E-5</v>
      </c>
      <c r="K505" s="168">
        <f t="shared" si="154"/>
        <v>1.42E-3</v>
      </c>
      <c r="L505" s="168">
        <f t="shared" si="155"/>
        <v>1.42E-3</v>
      </c>
      <c r="M505" s="169">
        <f>VLOOKUP(LEFT(A505,8),'Point GF'!$C$2:$R$277,7,FALSE)</f>
        <v>1</v>
      </c>
      <c r="N505" s="169">
        <f>VLOOKUP(LEFT(A505,8),'Point GF'!$C$2:$R$277,7,FALSE)</f>
        <v>1</v>
      </c>
      <c r="O505" s="177">
        <f t="shared" si="156"/>
        <v>2.16E-5</v>
      </c>
      <c r="P505" s="177">
        <f t="shared" si="157"/>
        <v>2.16E-5</v>
      </c>
      <c r="Q505" s="169">
        <f>VLOOKUP(LEFT(A505,8),'Point GF'!$C$2:$R$277,15,FALSE)</f>
        <v>1</v>
      </c>
      <c r="R505" s="169">
        <f>VLOOKUP(LEFT(A505,8),'Point GF'!$C$2:$R$277,16,FALSE)</f>
        <v>1</v>
      </c>
    </row>
    <row r="506" spans="1:18" hidden="1" outlineLevel="2" x14ac:dyDescent="0.3">
      <c r="A506" s="41" t="s">
        <v>908</v>
      </c>
      <c r="B506" s="41" t="s">
        <v>909</v>
      </c>
      <c r="C506" s="41" t="s">
        <v>401</v>
      </c>
      <c r="D506" s="41" t="s">
        <v>914</v>
      </c>
      <c r="E506" s="41" t="s">
        <v>2059</v>
      </c>
      <c r="F506" s="42">
        <v>45</v>
      </c>
      <c r="G506" s="42">
        <v>6.3899999999999998E-2</v>
      </c>
      <c r="H506" s="42">
        <v>9.7199999999999999E-4</v>
      </c>
      <c r="I506">
        <f t="shared" si="150"/>
        <v>1.42E-3</v>
      </c>
      <c r="J506">
        <f t="shared" si="151"/>
        <v>2.16E-5</v>
      </c>
      <c r="K506" s="168">
        <f t="shared" si="154"/>
        <v>1.42E-3</v>
      </c>
      <c r="L506" s="168">
        <f t="shared" si="155"/>
        <v>1.42E-3</v>
      </c>
      <c r="M506" s="169">
        <f>VLOOKUP(LEFT(A506,8),'Point GF'!$C$2:$R$277,7,FALSE)</f>
        <v>1</v>
      </c>
      <c r="N506" s="169">
        <f>VLOOKUP(LEFT(A506,8),'Point GF'!$C$2:$R$277,7,FALSE)</f>
        <v>1</v>
      </c>
      <c r="O506" s="177">
        <f t="shared" si="156"/>
        <v>2.16E-5</v>
      </c>
      <c r="P506" s="177">
        <f t="shared" si="157"/>
        <v>2.16E-5</v>
      </c>
      <c r="Q506" s="169">
        <f>VLOOKUP(LEFT(A506,8),'Point GF'!$C$2:$R$277,15,FALSE)</f>
        <v>1</v>
      </c>
      <c r="R506" s="169">
        <f>VLOOKUP(LEFT(A506,8),'Point GF'!$C$2:$R$277,16,FALSE)</f>
        <v>1</v>
      </c>
    </row>
    <row r="507" spans="1:18" hidden="1" outlineLevel="2" x14ac:dyDescent="0.3">
      <c r="A507" s="41" t="s">
        <v>908</v>
      </c>
      <c r="B507" s="41" t="s">
        <v>909</v>
      </c>
      <c r="C507" s="41" t="s">
        <v>401</v>
      </c>
      <c r="D507" s="41" t="s">
        <v>915</v>
      </c>
      <c r="E507" s="41" t="s">
        <v>2059</v>
      </c>
      <c r="F507" s="42">
        <v>45</v>
      </c>
      <c r="G507" s="42">
        <v>5.4675000000000001E-2</v>
      </c>
      <c r="H507" s="42">
        <v>8.3250000000000002E-4</v>
      </c>
      <c r="I507">
        <f t="shared" si="150"/>
        <v>1.2149999999999999E-3</v>
      </c>
      <c r="J507">
        <f t="shared" si="151"/>
        <v>1.8499999999999999E-5</v>
      </c>
      <c r="K507" s="168">
        <f t="shared" si="154"/>
        <v>1.2149999999999999E-3</v>
      </c>
      <c r="L507" s="168">
        <f t="shared" si="155"/>
        <v>1.2149999999999999E-3</v>
      </c>
      <c r="M507" s="169">
        <f>VLOOKUP(LEFT(A507,8),'Point GF'!$C$2:$R$277,7,FALSE)</f>
        <v>1</v>
      </c>
      <c r="N507" s="169">
        <f>VLOOKUP(LEFT(A507,8),'Point GF'!$C$2:$R$277,7,FALSE)</f>
        <v>1</v>
      </c>
      <c r="O507" s="177">
        <f t="shared" si="156"/>
        <v>1.8499999999999999E-5</v>
      </c>
      <c r="P507" s="177">
        <f t="shared" si="157"/>
        <v>1.8499999999999999E-5</v>
      </c>
      <c r="Q507" s="169">
        <f>VLOOKUP(LEFT(A507,8),'Point GF'!$C$2:$R$277,15,FALSE)</f>
        <v>1</v>
      </c>
      <c r="R507" s="169">
        <f>VLOOKUP(LEFT(A507,8),'Point GF'!$C$2:$R$277,16,FALSE)</f>
        <v>1</v>
      </c>
    </row>
    <row r="508" spans="1:18" hidden="1" outlineLevel="2" x14ac:dyDescent="0.3">
      <c r="A508" s="41" t="s">
        <v>908</v>
      </c>
      <c r="B508" s="41" t="s">
        <v>909</v>
      </c>
      <c r="C508" s="41" t="s">
        <v>401</v>
      </c>
      <c r="D508" s="41" t="s">
        <v>916</v>
      </c>
      <c r="E508" s="41" t="s">
        <v>2059</v>
      </c>
      <c r="F508" s="42">
        <v>69</v>
      </c>
      <c r="G508" s="42">
        <v>0.16628999999999999</v>
      </c>
      <c r="H508" s="42">
        <v>8.9009999999999992E-3</v>
      </c>
      <c r="I508">
        <f t="shared" si="150"/>
        <v>2.4099999999999998E-3</v>
      </c>
      <c r="J508">
        <f t="shared" si="151"/>
        <v>1.2899999999999999E-4</v>
      </c>
      <c r="K508" s="168">
        <f t="shared" si="154"/>
        <v>2.4099999999999998E-3</v>
      </c>
      <c r="L508" s="168">
        <f t="shared" si="155"/>
        <v>2.4099999999999998E-3</v>
      </c>
      <c r="M508" s="169">
        <f>VLOOKUP(LEFT(A508,8),'Point GF'!$C$2:$R$277,7,FALSE)</f>
        <v>1</v>
      </c>
      <c r="N508" s="169">
        <f>VLOOKUP(LEFT(A508,8),'Point GF'!$C$2:$R$277,7,FALSE)</f>
        <v>1</v>
      </c>
      <c r="O508" s="177">
        <f t="shared" si="156"/>
        <v>1.2899999999999999E-4</v>
      </c>
      <c r="P508" s="177">
        <f t="shared" si="157"/>
        <v>1.2899999999999999E-4</v>
      </c>
      <c r="Q508" s="169">
        <f>VLOOKUP(LEFT(A508,8),'Point GF'!$C$2:$R$277,15,FALSE)</f>
        <v>1</v>
      </c>
      <c r="R508" s="169">
        <f>VLOOKUP(LEFT(A508,8),'Point GF'!$C$2:$R$277,16,FALSE)</f>
        <v>1</v>
      </c>
    </row>
    <row r="509" spans="1:18" hidden="1" outlineLevel="2" x14ac:dyDescent="0.3">
      <c r="A509" s="41" t="s">
        <v>908</v>
      </c>
      <c r="B509" s="41" t="s">
        <v>909</v>
      </c>
      <c r="C509" s="41" t="s">
        <v>401</v>
      </c>
      <c r="D509" s="41" t="s">
        <v>917</v>
      </c>
      <c r="E509" s="41" t="s">
        <v>2059</v>
      </c>
      <c r="F509" s="42">
        <v>29</v>
      </c>
      <c r="G509" s="42">
        <v>7.9024999999999998E-2</v>
      </c>
      <c r="H509" s="42">
        <v>4.9300000000000004E-3</v>
      </c>
      <c r="I509">
        <f t="shared" si="150"/>
        <v>2.725E-3</v>
      </c>
      <c r="J509">
        <f t="shared" si="151"/>
        <v>1.7000000000000001E-4</v>
      </c>
      <c r="K509" s="168">
        <f t="shared" si="154"/>
        <v>2.725E-3</v>
      </c>
      <c r="L509" s="168">
        <f t="shared" si="155"/>
        <v>2.725E-3</v>
      </c>
      <c r="M509" s="169">
        <f>VLOOKUP(LEFT(A509,8),'Point GF'!$C$2:$R$277,7,FALSE)</f>
        <v>1</v>
      </c>
      <c r="N509" s="169">
        <f>VLOOKUP(LEFT(A509,8),'Point GF'!$C$2:$R$277,7,FALSE)</f>
        <v>1</v>
      </c>
      <c r="O509" s="177">
        <f t="shared" si="156"/>
        <v>1.7000000000000001E-4</v>
      </c>
      <c r="P509" s="177">
        <f t="shared" si="157"/>
        <v>1.7000000000000001E-4</v>
      </c>
      <c r="Q509" s="169">
        <f>VLOOKUP(LEFT(A509,8),'Point GF'!$C$2:$R$277,15,FALSE)</f>
        <v>1</v>
      </c>
      <c r="R509" s="169">
        <f>VLOOKUP(LEFT(A509,8),'Point GF'!$C$2:$R$277,16,FALSE)</f>
        <v>1</v>
      </c>
    </row>
    <row r="510" spans="1:18" hidden="1" outlineLevel="2" x14ac:dyDescent="0.3">
      <c r="A510" s="41" t="s">
        <v>908</v>
      </c>
      <c r="B510" s="41" t="s">
        <v>909</v>
      </c>
      <c r="C510" s="41" t="s">
        <v>401</v>
      </c>
      <c r="D510" s="41" t="s">
        <v>918</v>
      </c>
      <c r="E510" s="41" t="s">
        <v>2059</v>
      </c>
      <c r="F510" s="42">
        <v>29</v>
      </c>
      <c r="G510" s="42">
        <v>7.9024999999999998E-2</v>
      </c>
      <c r="H510" s="42">
        <v>4.9300000000000004E-3</v>
      </c>
      <c r="I510">
        <f t="shared" si="150"/>
        <v>2.725E-3</v>
      </c>
      <c r="J510">
        <f t="shared" si="151"/>
        <v>1.7000000000000001E-4</v>
      </c>
      <c r="K510" s="168">
        <f t="shared" si="154"/>
        <v>2.725E-3</v>
      </c>
      <c r="L510" s="168">
        <f t="shared" si="155"/>
        <v>2.725E-3</v>
      </c>
      <c r="M510" s="169">
        <f>VLOOKUP(LEFT(A510,8),'Point GF'!$C$2:$R$277,7,FALSE)</f>
        <v>1</v>
      </c>
      <c r="N510" s="169">
        <f>VLOOKUP(LEFT(A510,8),'Point GF'!$C$2:$R$277,7,FALSE)</f>
        <v>1</v>
      </c>
      <c r="O510" s="177">
        <f t="shared" si="156"/>
        <v>1.7000000000000001E-4</v>
      </c>
      <c r="P510" s="177">
        <f t="shared" si="157"/>
        <v>1.7000000000000001E-4</v>
      </c>
      <c r="Q510" s="169">
        <f>VLOOKUP(LEFT(A510,8),'Point GF'!$C$2:$R$277,15,FALSE)</f>
        <v>1</v>
      </c>
      <c r="R510" s="169">
        <f>VLOOKUP(LEFT(A510,8),'Point GF'!$C$2:$R$277,16,FALSE)</f>
        <v>1</v>
      </c>
    </row>
    <row r="511" spans="1:18" hidden="1" outlineLevel="2" x14ac:dyDescent="0.3">
      <c r="A511" s="41" t="s">
        <v>908</v>
      </c>
      <c r="B511" s="41" t="s">
        <v>909</v>
      </c>
      <c r="C511" s="41" t="s">
        <v>401</v>
      </c>
      <c r="D511" s="41" t="s">
        <v>919</v>
      </c>
      <c r="E511" s="41" t="s">
        <v>2059</v>
      </c>
      <c r="F511" s="42">
        <v>12</v>
      </c>
      <c r="G511" s="42">
        <v>3.7499999999999999E-3</v>
      </c>
      <c r="H511" s="42">
        <v>2.064E-4</v>
      </c>
      <c r="I511">
        <f t="shared" si="150"/>
        <v>3.1250000000000001E-4</v>
      </c>
      <c r="J511">
        <f t="shared" si="151"/>
        <v>1.7200000000000001E-5</v>
      </c>
      <c r="K511" s="168">
        <f t="shared" si="154"/>
        <v>3.1250000000000001E-4</v>
      </c>
      <c r="L511" s="168">
        <f t="shared" si="155"/>
        <v>3.1250000000000001E-4</v>
      </c>
      <c r="M511" s="169">
        <f>VLOOKUP(LEFT(A511,8),'Point GF'!$C$2:$R$277,7,FALSE)</f>
        <v>1</v>
      </c>
      <c r="N511" s="169">
        <f>VLOOKUP(LEFT(A511,8),'Point GF'!$C$2:$R$277,7,FALSE)</f>
        <v>1</v>
      </c>
      <c r="O511" s="177">
        <f t="shared" si="156"/>
        <v>1.7200000000000001E-5</v>
      </c>
      <c r="P511" s="177">
        <f t="shared" si="157"/>
        <v>1.7200000000000001E-5</v>
      </c>
      <c r="Q511" s="169">
        <f>VLOOKUP(LEFT(A511,8),'Point GF'!$C$2:$R$277,15,FALSE)</f>
        <v>1</v>
      </c>
      <c r="R511" s="169">
        <f>VLOOKUP(LEFT(A511,8),'Point GF'!$C$2:$R$277,16,FALSE)</f>
        <v>1</v>
      </c>
    </row>
    <row r="512" spans="1:18" hidden="1" outlineLevel="2" x14ac:dyDescent="0.3">
      <c r="A512" s="41" t="s">
        <v>908</v>
      </c>
      <c r="B512" s="41" t="s">
        <v>909</v>
      </c>
      <c r="C512" s="41" t="s">
        <v>401</v>
      </c>
      <c r="D512" s="41" t="s">
        <v>920</v>
      </c>
      <c r="E512" s="41" t="s">
        <v>2059</v>
      </c>
      <c r="F512" s="42">
        <v>12</v>
      </c>
      <c r="G512" s="42">
        <v>3.7499999999999999E-3</v>
      </c>
      <c r="H512" s="42">
        <v>2.064E-4</v>
      </c>
      <c r="I512">
        <f t="shared" si="150"/>
        <v>3.1250000000000001E-4</v>
      </c>
      <c r="J512">
        <f t="shared" si="151"/>
        <v>1.7200000000000001E-5</v>
      </c>
      <c r="K512" s="168">
        <f t="shared" si="154"/>
        <v>3.1250000000000001E-4</v>
      </c>
      <c r="L512" s="168">
        <f t="shared" si="155"/>
        <v>3.1250000000000001E-4</v>
      </c>
      <c r="M512" s="169">
        <f>VLOOKUP(LEFT(A512,8),'Point GF'!$C$2:$R$277,7,FALSE)</f>
        <v>1</v>
      </c>
      <c r="N512" s="169">
        <f>VLOOKUP(LEFT(A512,8),'Point GF'!$C$2:$R$277,7,FALSE)</f>
        <v>1</v>
      </c>
      <c r="O512" s="177">
        <f t="shared" si="156"/>
        <v>1.7200000000000001E-5</v>
      </c>
      <c r="P512" s="177">
        <f t="shared" si="157"/>
        <v>1.7200000000000001E-5</v>
      </c>
      <c r="Q512" s="169">
        <f>VLOOKUP(LEFT(A512,8),'Point GF'!$C$2:$R$277,15,FALSE)</f>
        <v>1</v>
      </c>
      <c r="R512" s="169">
        <f>VLOOKUP(LEFT(A512,8),'Point GF'!$C$2:$R$277,16,FALSE)</f>
        <v>1</v>
      </c>
    </row>
    <row r="513" spans="1:18" hidden="1" outlineLevel="2" x14ac:dyDescent="0.3">
      <c r="A513" s="41" t="s">
        <v>908</v>
      </c>
      <c r="B513" s="41" t="s">
        <v>909</v>
      </c>
      <c r="C513" s="41" t="s">
        <v>401</v>
      </c>
      <c r="D513" s="41" t="s">
        <v>921</v>
      </c>
      <c r="E513" s="41" t="s">
        <v>2059</v>
      </c>
      <c r="F513" s="42">
        <v>31</v>
      </c>
      <c r="G513" s="42">
        <v>4.2314999999999998E-2</v>
      </c>
      <c r="H513" s="42">
        <v>2.3249999999999998E-3</v>
      </c>
      <c r="I513">
        <f t="shared" si="150"/>
        <v>1.3649999999999999E-3</v>
      </c>
      <c r="J513">
        <f t="shared" si="151"/>
        <v>7.4999999999999993E-5</v>
      </c>
      <c r="K513" s="168">
        <f t="shared" si="154"/>
        <v>1.3649999999999999E-3</v>
      </c>
      <c r="L513" s="168">
        <f t="shared" si="155"/>
        <v>1.3649999999999999E-3</v>
      </c>
      <c r="M513" s="169">
        <f>VLOOKUP(LEFT(A513,8),'Point GF'!$C$2:$R$277,7,FALSE)</f>
        <v>1</v>
      </c>
      <c r="N513" s="169">
        <f>VLOOKUP(LEFT(A513,8),'Point GF'!$C$2:$R$277,7,FALSE)</f>
        <v>1</v>
      </c>
      <c r="O513" s="177">
        <f t="shared" si="156"/>
        <v>7.4999999999999993E-5</v>
      </c>
      <c r="P513" s="177">
        <f t="shared" si="157"/>
        <v>7.4999999999999993E-5</v>
      </c>
      <c r="Q513" s="169">
        <f>VLOOKUP(LEFT(A513,8),'Point GF'!$C$2:$R$277,15,FALSE)</f>
        <v>1</v>
      </c>
      <c r="R513" s="169">
        <f>VLOOKUP(LEFT(A513,8),'Point GF'!$C$2:$R$277,16,FALSE)</f>
        <v>1</v>
      </c>
    </row>
    <row r="514" spans="1:18" hidden="1" outlineLevel="2" x14ac:dyDescent="0.3">
      <c r="A514" s="41" t="s">
        <v>908</v>
      </c>
      <c r="B514" s="41" t="s">
        <v>909</v>
      </c>
      <c r="C514" s="41" t="s">
        <v>401</v>
      </c>
      <c r="D514" s="41" t="s">
        <v>922</v>
      </c>
      <c r="E514" s="41" t="s">
        <v>2059</v>
      </c>
      <c r="F514" s="42">
        <v>31</v>
      </c>
      <c r="G514" s="42">
        <v>7.3935000000000001E-2</v>
      </c>
      <c r="H514" s="42">
        <v>3.9835000000000001E-3</v>
      </c>
      <c r="I514">
        <f t="shared" si="150"/>
        <v>2.385E-3</v>
      </c>
      <c r="J514">
        <f t="shared" si="151"/>
        <v>1.2850000000000001E-4</v>
      </c>
      <c r="K514" s="168">
        <f t="shared" si="154"/>
        <v>2.385E-3</v>
      </c>
      <c r="L514" s="168">
        <f t="shared" si="155"/>
        <v>2.385E-3</v>
      </c>
      <c r="M514" s="169">
        <f>VLOOKUP(LEFT(A514,8),'Point GF'!$C$2:$R$277,7,FALSE)</f>
        <v>1</v>
      </c>
      <c r="N514" s="169">
        <f>VLOOKUP(LEFT(A514,8),'Point GF'!$C$2:$R$277,7,FALSE)</f>
        <v>1</v>
      </c>
      <c r="O514" s="177">
        <f t="shared" si="156"/>
        <v>1.2850000000000001E-4</v>
      </c>
      <c r="P514" s="177">
        <f t="shared" si="157"/>
        <v>1.2850000000000001E-4</v>
      </c>
      <c r="Q514" s="169">
        <f>VLOOKUP(LEFT(A514,8),'Point GF'!$C$2:$R$277,15,FALSE)</f>
        <v>1</v>
      </c>
      <c r="R514" s="169">
        <f>VLOOKUP(LEFT(A514,8),'Point GF'!$C$2:$R$277,16,FALSE)</f>
        <v>1</v>
      </c>
    </row>
    <row r="515" spans="1:18" hidden="1" outlineLevel="2" x14ac:dyDescent="0.3">
      <c r="A515" s="41" t="s">
        <v>908</v>
      </c>
      <c r="B515" s="41" t="s">
        <v>909</v>
      </c>
      <c r="C515" s="41" t="s">
        <v>401</v>
      </c>
      <c r="D515" s="41" t="s">
        <v>923</v>
      </c>
      <c r="E515" s="41" t="s">
        <v>2059</v>
      </c>
      <c r="F515" s="42">
        <v>52</v>
      </c>
      <c r="G515" s="42">
        <v>6.6299999999999998E-2</v>
      </c>
      <c r="H515" s="42">
        <v>3.718E-3</v>
      </c>
      <c r="I515">
        <f t="shared" si="150"/>
        <v>1.2749999999999999E-3</v>
      </c>
      <c r="J515">
        <f t="shared" si="151"/>
        <v>7.1500000000000003E-5</v>
      </c>
      <c r="K515" s="168">
        <f t="shared" si="154"/>
        <v>1.2749999999999999E-3</v>
      </c>
      <c r="L515" s="168">
        <f t="shared" si="155"/>
        <v>1.2749999999999999E-3</v>
      </c>
      <c r="M515" s="169">
        <f>VLOOKUP(LEFT(A515,8),'Point GF'!$C$2:$R$277,7,FALSE)</f>
        <v>1</v>
      </c>
      <c r="N515" s="169">
        <f>VLOOKUP(LEFT(A515,8),'Point GF'!$C$2:$R$277,7,FALSE)</f>
        <v>1</v>
      </c>
      <c r="O515" s="177">
        <f t="shared" si="156"/>
        <v>7.1500000000000003E-5</v>
      </c>
      <c r="P515" s="177">
        <f t="shared" si="157"/>
        <v>7.1500000000000003E-5</v>
      </c>
      <c r="Q515" s="169">
        <f>VLOOKUP(LEFT(A515,8),'Point GF'!$C$2:$R$277,15,FALSE)</f>
        <v>1</v>
      </c>
      <c r="R515" s="169">
        <f>VLOOKUP(LEFT(A515,8),'Point GF'!$C$2:$R$277,16,FALSE)</f>
        <v>1</v>
      </c>
    </row>
    <row r="516" spans="1:18" hidden="1" outlineLevel="2" x14ac:dyDescent="0.3">
      <c r="A516" s="41" t="s">
        <v>908</v>
      </c>
      <c r="B516" s="41" t="s">
        <v>909</v>
      </c>
      <c r="C516" s="41" t="s">
        <v>401</v>
      </c>
      <c r="D516" s="41" t="s">
        <v>924</v>
      </c>
      <c r="E516" s="41" t="s">
        <v>2059</v>
      </c>
      <c r="F516" s="42">
        <v>52</v>
      </c>
      <c r="G516" s="42">
        <v>6.6299999999999998E-2</v>
      </c>
      <c r="H516" s="42">
        <v>3.718E-3</v>
      </c>
      <c r="I516">
        <f t="shared" si="150"/>
        <v>1.2749999999999999E-3</v>
      </c>
      <c r="J516">
        <f t="shared" si="151"/>
        <v>7.1500000000000003E-5</v>
      </c>
      <c r="K516" s="168">
        <f t="shared" si="154"/>
        <v>1.2749999999999999E-3</v>
      </c>
      <c r="L516" s="168">
        <f t="shared" si="155"/>
        <v>1.2749999999999999E-3</v>
      </c>
      <c r="M516" s="169">
        <f>VLOOKUP(LEFT(A516,8),'Point GF'!$C$2:$R$277,7,FALSE)</f>
        <v>1</v>
      </c>
      <c r="N516" s="169">
        <f>VLOOKUP(LEFT(A516,8),'Point GF'!$C$2:$R$277,7,FALSE)</f>
        <v>1</v>
      </c>
      <c r="O516" s="177">
        <f t="shared" si="156"/>
        <v>7.1500000000000003E-5</v>
      </c>
      <c r="P516" s="177">
        <f t="shared" si="157"/>
        <v>7.1500000000000003E-5</v>
      </c>
      <c r="Q516" s="169">
        <f>VLOOKUP(LEFT(A516,8),'Point GF'!$C$2:$R$277,15,FALSE)</f>
        <v>1</v>
      </c>
      <c r="R516" s="169">
        <f>VLOOKUP(LEFT(A516,8),'Point GF'!$C$2:$R$277,16,FALSE)</f>
        <v>1</v>
      </c>
    </row>
    <row r="517" spans="1:18" hidden="1" outlineLevel="2" x14ac:dyDescent="0.3">
      <c r="A517" s="41" t="s">
        <v>908</v>
      </c>
      <c r="B517" s="41" t="s">
        <v>909</v>
      </c>
      <c r="C517" s="41" t="s">
        <v>401</v>
      </c>
      <c r="D517" s="41" t="s">
        <v>925</v>
      </c>
      <c r="E517" s="41" t="s">
        <v>2059</v>
      </c>
      <c r="F517" s="42">
        <v>34</v>
      </c>
      <c r="G517" s="42">
        <v>0.2601</v>
      </c>
      <c r="H517" s="42">
        <v>1.5878E-2</v>
      </c>
      <c r="I517">
        <f t="shared" si="150"/>
        <v>7.6499999999999997E-3</v>
      </c>
      <c r="J517">
        <f t="shared" si="151"/>
        <v>4.6699999999999997E-4</v>
      </c>
      <c r="K517" s="168">
        <f t="shared" si="154"/>
        <v>7.6499999999999997E-3</v>
      </c>
      <c r="L517" s="168">
        <f t="shared" si="155"/>
        <v>7.6499999999999997E-3</v>
      </c>
      <c r="M517" s="169">
        <f>VLOOKUP(LEFT(A517,8),'Point GF'!$C$2:$R$277,7,FALSE)</f>
        <v>1</v>
      </c>
      <c r="N517" s="169">
        <f>VLOOKUP(LEFT(A517,8),'Point GF'!$C$2:$R$277,7,FALSE)</f>
        <v>1</v>
      </c>
      <c r="O517" s="177">
        <f t="shared" si="156"/>
        <v>4.6699999999999997E-4</v>
      </c>
      <c r="P517" s="177">
        <f t="shared" si="157"/>
        <v>4.6699999999999997E-4</v>
      </c>
      <c r="Q517" s="169">
        <f>VLOOKUP(LEFT(A517,8),'Point GF'!$C$2:$R$277,15,FALSE)</f>
        <v>1</v>
      </c>
      <c r="R517" s="169">
        <f>VLOOKUP(LEFT(A517,8),'Point GF'!$C$2:$R$277,16,FALSE)</f>
        <v>1</v>
      </c>
    </row>
    <row r="518" spans="1:18" hidden="1" outlineLevel="2" x14ac:dyDescent="0.3">
      <c r="A518" s="41" t="s">
        <v>908</v>
      </c>
      <c r="B518" s="41" t="s">
        <v>909</v>
      </c>
      <c r="C518" s="41" t="s">
        <v>401</v>
      </c>
      <c r="D518" s="41" t="s">
        <v>926</v>
      </c>
      <c r="E518" s="41" t="s">
        <v>2059</v>
      </c>
      <c r="F518" s="42">
        <v>34</v>
      </c>
      <c r="G518" s="42">
        <v>0.2601</v>
      </c>
      <c r="H518" s="42">
        <v>1.5878E-2</v>
      </c>
      <c r="I518">
        <f t="shared" si="150"/>
        <v>7.6499999999999997E-3</v>
      </c>
      <c r="J518">
        <f t="shared" si="151"/>
        <v>4.6699999999999997E-4</v>
      </c>
      <c r="K518" s="168">
        <f t="shared" si="154"/>
        <v>7.6499999999999997E-3</v>
      </c>
      <c r="L518" s="168">
        <f t="shared" si="155"/>
        <v>7.6499999999999997E-3</v>
      </c>
      <c r="M518" s="169">
        <f>VLOOKUP(LEFT(A518,8),'Point GF'!$C$2:$R$277,7,FALSE)</f>
        <v>1</v>
      </c>
      <c r="N518" s="169">
        <f>VLOOKUP(LEFT(A518,8),'Point GF'!$C$2:$R$277,7,FALSE)</f>
        <v>1</v>
      </c>
      <c r="O518" s="177">
        <f t="shared" si="156"/>
        <v>4.6699999999999997E-4</v>
      </c>
      <c r="P518" s="177">
        <f t="shared" si="157"/>
        <v>4.6699999999999997E-4</v>
      </c>
      <c r="Q518" s="169">
        <f>VLOOKUP(LEFT(A518,8),'Point GF'!$C$2:$R$277,15,FALSE)</f>
        <v>1</v>
      </c>
      <c r="R518" s="169">
        <f>VLOOKUP(LEFT(A518,8),'Point GF'!$C$2:$R$277,16,FALSE)</f>
        <v>1</v>
      </c>
    </row>
    <row r="519" spans="1:18" hidden="1" outlineLevel="2" x14ac:dyDescent="0.3">
      <c r="A519" s="41" t="s">
        <v>908</v>
      </c>
      <c r="B519" s="41" t="s">
        <v>909</v>
      </c>
      <c r="C519" s="41" t="s">
        <v>401</v>
      </c>
      <c r="D519" s="41" t="s">
        <v>927</v>
      </c>
      <c r="E519" s="41" t="s">
        <v>2059</v>
      </c>
      <c r="F519" s="42">
        <v>12</v>
      </c>
      <c r="G519" s="42">
        <v>3.3780000000000003E-4</v>
      </c>
      <c r="H519" s="42">
        <v>1.8539999999999999E-5</v>
      </c>
      <c r="I519">
        <f t="shared" si="150"/>
        <v>2.8150000000000003E-5</v>
      </c>
      <c r="J519">
        <f t="shared" si="151"/>
        <v>1.5449999999999998E-6</v>
      </c>
      <c r="K519" s="168">
        <f t="shared" si="154"/>
        <v>2.8150000000000003E-5</v>
      </c>
      <c r="L519" s="168">
        <f t="shared" si="155"/>
        <v>2.8150000000000003E-5</v>
      </c>
      <c r="M519" s="169">
        <f>VLOOKUP(LEFT(A519,8),'Point GF'!$C$2:$R$277,7,FALSE)</f>
        <v>1</v>
      </c>
      <c r="N519" s="169">
        <f>VLOOKUP(LEFT(A519,8),'Point GF'!$C$2:$R$277,7,FALSE)</f>
        <v>1</v>
      </c>
      <c r="O519" s="177">
        <f t="shared" si="156"/>
        <v>1.5449999999999998E-6</v>
      </c>
      <c r="P519" s="177">
        <f t="shared" si="157"/>
        <v>1.5449999999999998E-6</v>
      </c>
      <c r="Q519" s="169">
        <f>VLOOKUP(LEFT(A519,8),'Point GF'!$C$2:$R$277,15,FALSE)</f>
        <v>1</v>
      </c>
      <c r="R519" s="169">
        <f>VLOOKUP(LEFT(A519,8),'Point GF'!$C$2:$R$277,16,FALSE)</f>
        <v>1</v>
      </c>
    </row>
    <row r="520" spans="1:18" hidden="1" outlineLevel="2" x14ac:dyDescent="0.3">
      <c r="A520" s="41" t="s">
        <v>908</v>
      </c>
      <c r="B520" s="41" t="s">
        <v>909</v>
      </c>
      <c r="C520" s="41" t="s">
        <v>401</v>
      </c>
      <c r="D520" s="41" t="s">
        <v>928</v>
      </c>
      <c r="E520" s="41" t="s">
        <v>2059</v>
      </c>
      <c r="F520" s="42">
        <v>12</v>
      </c>
      <c r="G520" s="42">
        <v>3.3780000000000003E-4</v>
      </c>
      <c r="H520" s="42">
        <v>1.8539999999999999E-5</v>
      </c>
      <c r="I520">
        <f t="shared" si="150"/>
        <v>2.8150000000000003E-5</v>
      </c>
      <c r="J520">
        <f t="shared" si="151"/>
        <v>1.5449999999999998E-6</v>
      </c>
      <c r="K520" s="168">
        <f t="shared" si="154"/>
        <v>2.8150000000000003E-5</v>
      </c>
      <c r="L520" s="168">
        <f t="shared" si="155"/>
        <v>2.8150000000000003E-5</v>
      </c>
      <c r="M520" s="169">
        <f>VLOOKUP(LEFT(A520,8),'Point GF'!$C$2:$R$277,7,FALSE)</f>
        <v>1</v>
      </c>
      <c r="N520" s="169">
        <f>VLOOKUP(LEFT(A520,8),'Point GF'!$C$2:$R$277,7,FALSE)</f>
        <v>1</v>
      </c>
      <c r="O520" s="177">
        <f t="shared" si="156"/>
        <v>1.5449999999999998E-6</v>
      </c>
      <c r="P520" s="177">
        <f t="shared" si="157"/>
        <v>1.5449999999999998E-6</v>
      </c>
      <c r="Q520" s="169">
        <f>VLOOKUP(LEFT(A520,8),'Point GF'!$C$2:$R$277,15,FALSE)</f>
        <v>1</v>
      </c>
      <c r="R520" s="169">
        <f>VLOOKUP(LEFT(A520,8),'Point GF'!$C$2:$R$277,16,FALSE)</f>
        <v>1</v>
      </c>
    </row>
    <row r="521" spans="1:18" hidden="1" outlineLevel="2" x14ac:dyDescent="0.3">
      <c r="A521" s="41" t="s">
        <v>908</v>
      </c>
      <c r="B521" s="41" t="s">
        <v>909</v>
      </c>
      <c r="C521" s="41" t="s">
        <v>401</v>
      </c>
      <c r="D521" s="41" t="s">
        <v>929</v>
      </c>
      <c r="E521" s="41" t="s">
        <v>2059</v>
      </c>
      <c r="F521" s="42">
        <v>12</v>
      </c>
      <c r="G521" s="42">
        <v>3.3780000000000003E-4</v>
      </c>
      <c r="H521" s="42">
        <v>1.8539999999999999E-5</v>
      </c>
      <c r="I521">
        <f t="shared" si="150"/>
        <v>2.8150000000000003E-5</v>
      </c>
      <c r="J521">
        <f t="shared" si="151"/>
        <v>1.5449999999999998E-6</v>
      </c>
      <c r="K521" s="168">
        <f t="shared" si="154"/>
        <v>2.8150000000000003E-5</v>
      </c>
      <c r="L521" s="168">
        <f t="shared" si="155"/>
        <v>2.8150000000000003E-5</v>
      </c>
      <c r="M521" s="169">
        <f>VLOOKUP(LEFT(A521,8),'Point GF'!$C$2:$R$277,7,FALSE)</f>
        <v>1</v>
      </c>
      <c r="N521" s="169">
        <f>VLOOKUP(LEFT(A521,8),'Point GF'!$C$2:$R$277,7,FALSE)</f>
        <v>1</v>
      </c>
      <c r="O521" s="177">
        <f t="shared" si="156"/>
        <v>1.5449999999999998E-6</v>
      </c>
      <c r="P521" s="177">
        <f t="shared" si="157"/>
        <v>1.5449999999999998E-6</v>
      </c>
      <c r="Q521" s="169">
        <f>VLOOKUP(LEFT(A521,8),'Point GF'!$C$2:$R$277,15,FALSE)</f>
        <v>1</v>
      </c>
      <c r="R521" s="169">
        <f>VLOOKUP(LEFT(A521,8),'Point GF'!$C$2:$R$277,16,FALSE)</f>
        <v>1</v>
      </c>
    </row>
    <row r="522" spans="1:18" hidden="1" outlineLevel="2" x14ac:dyDescent="0.3">
      <c r="A522" s="41" t="s">
        <v>908</v>
      </c>
      <c r="B522" s="41" t="s">
        <v>909</v>
      </c>
      <c r="C522" s="41" t="s">
        <v>401</v>
      </c>
      <c r="D522" s="41" t="s">
        <v>930</v>
      </c>
      <c r="E522" s="41" t="s">
        <v>2059</v>
      </c>
      <c r="F522" s="42">
        <v>31</v>
      </c>
      <c r="G522" s="42">
        <v>6.0449999999999997E-2</v>
      </c>
      <c r="H522" s="42">
        <v>3.2550000000000001E-3</v>
      </c>
      <c r="I522">
        <f t="shared" si="150"/>
        <v>1.9499999999999999E-3</v>
      </c>
      <c r="J522">
        <f t="shared" si="151"/>
        <v>1.05E-4</v>
      </c>
      <c r="K522" s="168">
        <f t="shared" si="154"/>
        <v>1.9499999999999999E-3</v>
      </c>
      <c r="L522" s="168">
        <f t="shared" si="155"/>
        <v>1.9499999999999999E-3</v>
      </c>
      <c r="M522" s="169">
        <f>VLOOKUP(LEFT(A522,8),'Point GF'!$C$2:$R$277,7,FALSE)</f>
        <v>1</v>
      </c>
      <c r="N522" s="169">
        <f>VLOOKUP(LEFT(A522,8),'Point GF'!$C$2:$R$277,7,FALSE)</f>
        <v>1</v>
      </c>
      <c r="O522" s="177">
        <f t="shared" si="156"/>
        <v>1.05E-4</v>
      </c>
      <c r="P522" s="177">
        <f t="shared" si="157"/>
        <v>1.05E-4</v>
      </c>
      <c r="Q522" s="169">
        <f>VLOOKUP(LEFT(A522,8),'Point GF'!$C$2:$R$277,15,FALSE)</f>
        <v>1</v>
      </c>
      <c r="R522" s="169">
        <f>VLOOKUP(LEFT(A522,8),'Point GF'!$C$2:$R$277,16,FALSE)</f>
        <v>1</v>
      </c>
    </row>
    <row r="523" spans="1:18" hidden="1" outlineLevel="2" x14ac:dyDescent="0.3">
      <c r="A523" s="41" t="s">
        <v>908</v>
      </c>
      <c r="B523" s="41" t="s">
        <v>909</v>
      </c>
      <c r="C523" s="41" t="s">
        <v>401</v>
      </c>
      <c r="D523" s="41" t="s">
        <v>931</v>
      </c>
      <c r="E523" s="41" t="s">
        <v>2059</v>
      </c>
      <c r="F523" s="42">
        <v>31</v>
      </c>
      <c r="G523" s="42">
        <v>6.0449999999999997E-2</v>
      </c>
      <c r="H523" s="42">
        <v>3.2550000000000001E-3</v>
      </c>
      <c r="I523">
        <f t="shared" si="150"/>
        <v>1.9499999999999999E-3</v>
      </c>
      <c r="J523">
        <f t="shared" si="151"/>
        <v>1.05E-4</v>
      </c>
      <c r="K523" s="168">
        <f t="shared" si="154"/>
        <v>1.9499999999999999E-3</v>
      </c>
      <c r="L523" s="168">
        <f t="shared" si="155"/>
        <v>1.9499999999999999E-3</v>
      </c>
      <c r="M523" s="169">
        <f>VLOOKUP(LEFT(A523,8),'Point GF'!$C$2:$R$277,7,FALSE)</f>
        <v>1</v>
      </c>
      <c r="N523" s="169">
        <f>VLOOKUP(LEFT(A523,8),'Point GF'!$C$2:$R$277,7,FALSE)</f>
        <v>1</v>
      </c>
      <c r="O523" s="177">
        <f t="shared" si="156"/>
        <v>1.05E-4</v>
      </c>
      <c r="P523" s="177">
        <f t="shared" si="157"/>
        <v>1.05E-4</v>
      </c>
      <c r="Q523" s="169">
        <f>VLOOKUP(LEFT(A523,8),'Point GF'!$C$2:$R$277,15,FALSE)</f>
        <v>1</v>
      </c>
      <c r="R523" s="169">
        <f>VLOOKUP(LEFT(A523,8),'Point GF'!$C$2:$R$277,16,FALSE)</f>
        <v>1</v>
      </c>
    </row>
    <row r="524" spans="1:18" hidden="1" outlineLevel="2" x14ac:dyDescent="0.3">
      <c r="A524" s="41" t="s">
        <v>908</v>
      </c>
      <c r="B524" s="41" t="s">
        <v>909</v>
      </c>
      <c r="C524" s="41" t="s">
        <v>401</v>
      </c>
      <c r="D524" s="41" t="s">
        <v>932</v>
      </c>
      <c r="E524" s="41" t="s">
        <v>2059</v>
      </c>
      <c r="F524" s="42">
        <v>31</v>
      </c>
      <c r="G524" s="42">
        <v>6.0449999999999997E-2</v>
      </c>
      <c r="H524" s="42">
        <v>3.2550000000000001E-3</v>
      </c>
      <c r="I524">
        <f t="shared" si="150"/>
        <v>1.9499999999999999E-3</v>
      </c>
      <c r="J524">
        <f t="shared" si="151"/>
        <v>1.05E-4</v>
      </c>
      <c r="K524" s="168">
        <f t="shared" si="154"/>
        <v>1.9499999999999999E-3</v>
      </c>
      <c r="L524" s="168">
        <f t="shared" si="155"/>
        <v>1.9499999999999999E-3</v>
      </c>
      <c r="M524" s="169">
        <f>VLOOKUP(LEFT(A524,8),'Point GF'!$C$2:$R$277,7,FALSE)</f>
        <v>1</v>
      </c>
      <c r="N524" s="169">
        <f>VLOOKUP(LEFT(A524,8),'Point GF'!$C$2:$R$277,7,FALSE)</f>
        <v>1</v>
      </c>
      <c r="O524" s="177">
        <f t="shared" si="156"/>
        <v>1.05E-4</v>
      </c>
      <c r="P524" s="177">
        <f t="shared" si="157"/>
        <v>1.05E-4</v>
      </c>
      <c r="Q524" s="169">
        <f>VLOOKUP(LEFT(A524,8),'Point GF'!$C$2:$R$277,15,FALSE)</f>
        <v>1</v>
      </c>
      <c r="R524" s="169">
        <f>VLOOKUP(LEFT(A524,8),'Point GF'!$C$2:$R$277,16,FALSE)</f>
        <v>1</v>
      </c>
    </row>
    <row r="525" spans="1:18" hidden="1" outlineLevel="2" x14ac:dyDescent="0.3">
      <c r="A525" s="41" t="s">
        <v>908</v>
      </c>
      <c r="B525" s="41" t="s">
        <v>909</v>
      </c>
      <c r="C525" s="41" t="s">
        <v>401</v>
      </c>
      <c r="D525" s="41" t="s">
        <v>933</v>
      </c>
      <c r="E525" s="41" t="s">
        <v>2058</v>
      </c>
      <c r="F525" s="42">
        <v>132</v>
      </c>
      <c r="G525" s="42">
        <v>0.29699999999999999</v>
      </c>
      <c r="H525" s="42">
        <v>1.6500000000000001E-2</v>
      </c>
      <c r="I525">
        <f t="shared" si="150"/>
        <v>2.2499999999999998E-3</v>
      </c>
      <c r="J525">
        <f t="shared" si="151"/>
        <v>1.25E-4</v>
      </c>
      <c r="K525" s="168">
        <f t="shared" si="154"/>
        <v>2.2499999999999998E-3</v>
      </c>
      <c r="L525" s="168">
        <f t="shared" si="155"/>
        <v>2.2499999999999998E-3</v>
      </c>
      <c r="M525" s="169">
        <f>VLOOKUP(LEFT(A525,8),'Point GF'!$C$2:$R$277,7,FALSE)</f>
        <v>1</v>
      </c>
      <c r="N525" s="169">
        <f>VLOOKUP(LEFT(A525,8),'Point GF'!$C$2:$R$277,7,FALSE)</f>
        <v>1</v>
      </c>
      <c r="O525" s="177">
        <f t="shared" si="156"/>
        <v>1.25E-4</v>
      </c>
      <c r="P525" s="177">
        <f t="shared" si="157"/>
        <v>1.25E-4</v>
      </c>
      <c r="Q525" s="169">
        <f>VLOOKUP(LEFT(A525,8),'Point GF'!$C$2:$R$277,15,FALSE)</f>
        <v>1</v>
      </c>
      <c r="R525" s="169">
        <f>VLOOKUP(LEFT(A525,8),'Point GF'!$C$2:$R$277,16,FALSE)</f>
        <v>1</v>
      </c>
    </row>
    <row r="526" spans="1:18" hidden="1" outlineLevel="2" x14ac:dyDescent="0.3">
      <c r="A526" s="41" t="s">
        <v>908</v>
      </c>
      <c r="B526" s="41" t="s">
        <v>909</v>
      </c>
      <c r="C526" s="41" t="s">
        <v>401</v>
      </c>
      <c r="D526" s="41" t="s">
        <v>934</v>
      </c>
      <c r="E526" s="41" t="s">
        <v>2058</v>
      </c>
      <c r="F526" s="42">
        <v>132</v>
      </c>
      <c r="G526" s="42">
        <v>0.29699999999999999</v>
      </c>
      <c r="H526" s="42">
        <v>1.6500000000000001E-2</v>
      </c>
      <c r="I526">
        <f t="shared" si="150"/>
        <v>2.2499999999999998E-3</v>
      </c>
      <c r="J526">
        <f t="shared" si="151"/>
        <v>1.25E-4</v>
      </c>
      <c r="K526" s="168">
        <f t="shared" si="154"/>
        <v>2.2499999999999998E-3</v>
      </c>
      <c r="L526" s="168">
        <f t="shared" si="155"/>
        <v>2.2499999999999998E-3</v>
      </c>
      <c r="M526" s="169">
        <f>VLOOKUP(LEFT(A526,8),'Point GF'!$C$2:$R$277,7,FALSE)</f>
        <v>1</v>
      </c>
      <c r="N526" s="169">
        <f>VLOOKUP(LEFT(A526,8),'Point GF'!$C$2:$R$277,7,FALSE)</f>
        <v>1</v>
      </c>
      <c r="O526" s="177">
        <f t="shared" si="156"/>
        <v>1.25E-4</v>
      </c>
      <c r="P526" s="177">
        <f t="shared" si="157"/>
        <v>1.25E-4</v>
      </c>
      <c r="Q526" s="169">
        <f>VLOOKUP(LEFT(A526,8),'Point GF'!$C$2:$R$277,15,FALSE)</f>
        <v>1</v>
      </c>
      <c r="R526" s="169">
        <f>VLOOKUP(LEFT(A526,8),'Point GF'!$C$2:$R$277,16,FALSE)</f>
        <v>1</v>
      </c>
    </row>
    <row r="527" spans="1:18" hidden="1" outlineLevel="2" x14ac:dyDescent="0.3">
      <c r="A527" s="41" t="s">
        <v>908</v>
      </c>
      <c r="B527" s="41" t="s">
        <v>909</v>
      </c>
      <c r="C527" s="41" t="s">
        <v>401</v>
      </c>
      <c r="D527" s="41" t="s">
        <v>935</v>
      </c>
      <c r="E527" s="41" t="s">
        <v>2059</v>
      </c>
      <c r="F527" s="42">
        <v>72</v>
      </c>
      <c r="G527" s="42">
        <v>0.18720000000000001</v>
      </c>
      <c r="H527" s="43"/>
      <c r="I527">
        <f t="shared" si="150"/>
        <v>2.5999999999999999E-3</v>
      </c>
      <c r="J527">
        <f t="shared" si="151"/>
        <v>0</v>
      </c>
      <c r="K527" s="168">
        <f t="shared" si="154"/>
        <v>2.5999999999999999E-3</v>
      </c>
      <c r="L527" s="168">
        <f t="shared" si="155"/>
        <v>2.5999999999999999E-3</v>
      </c>
      <c r="M527" s="169">
        <f>VLOOKUP(LEFT(A527,8),'Point GF'!$C$2:$R$277,7,FALSE)</f>
        <v>1</v>
      </c>
      <c r="N527" s="169">
        <f>VLOOKUP(LEFT(A527,8),'Point GF'!$C$2:$R$277,7,FALSE)</f>
        <v>1</v>
      </c>
      <c r="O527" s="177">
        <f t="shared" si="156"/>
        <v>0</v>
      </c>
      <c r="P527" s="177">
        <f t="shared" si="157"/>
        <v>0</v>
      </c>
      <c r="Q527" s="169">
        <f>VLOOKUP(LEFT(A527,8),'Point GF'!$C$2:$R$277,15,FALSE)</f>
        <v>1</v>
      </c>
      <c r="R527" s="169">
        <f>VLOOKUP(LEFT(A527,8),'Point GF'!$C$2:$R$277,16,FALSE)</f>
        <v>1</v>
      </c>
    </row>
    <row r="528" spans="1:18" hidden="1" outlineLevel="2" x14ac:dyDescent="0.3">
      <c r="A528" s="41" t="s">
        <v>908</v>
      </c>
      <c r="B528" s="41" t="s">
        <v>909</v>
      </c>
      <c r="C528" s="41" t="s">
        <v>401</v>
      </c>
      <c r="D528" s="41" t="s">
        <v>936</v>
      </c>
      <c r="E528" s="41" t="s">
        <v>2058</v>
      </c>
      <c r="F528" s="42">
        <v>3</v>
      </c>
      <c r="G528" s="42">
        <v>0.31230000000000002</v>
      </c>
      <c r="H528" s="42">
        <v>1.3934999999999999E-2</v>
      </c>
      <c r="I528">
        <f t="shared" si="150"/>
        <v>0.10410000000000001</v>
      </c>
      <c r="J528">
        <f t="shared" si="151"/>
        <v>4.6449999999999998E-3</v>
      </c>
      <c r="K528" s="168">
        <f t="shared" si="154"/>
        <v>0.10410000000000001</v>
      </c>
      <c r="L528" s="168">
        <f t="shared" si="155"/>
        <v>0.10410000000000001</v>
      </c>
      <c r="M528" s="169">
        <f>VLOOKUP(LEFT(A528,8),'Point GF'!$C$2:$R$277,7,FALSE)</f>
        <v>1</v>
      </c>
      <c r="N528" s="169">
        <f>VLOOKUP(LEFT(A528,8),'Point GF'!$C$2:$R$277,7,FALSE)</f>
        <v>1</v>
      </c>
      <c r="O528" s="177">
        <f t="shared" si="156"/>
        <v>4.6449999999999998E-3</v>
      </c>
      <c r="P528" s="177">
        <f t="shared" si="157"/>
        <v>4.6449999999999998E-3</v>
      </c>
      <c r="Q528" s="169">
        <f>VLOOKUP(LEFT(A528,8),'Point GF'!$C$2:$R$277,15,FALSE)</f>
        <v>1</v>
      </c>
      <c r="R528" s="169">
        <f>VLOOKUP(LEFT(A528,8),'Point GF'!$C$2:$R$277,16,FALSE)</f>
        <v>1</v>
      </c>
    </row>
    <row r="529" spans="1:18" hidden="1" outlineLevel="2" x14ac:dyDescent="0.3">
      <c r="A529" s="41" t="s">
        <v>908</v>
      </c>
      <c r="B529" s="41" t="s">
        <v>909</v>
      </c>
      <c r="C529" s="41" t="s">
        <v>401</v>
      </c>
      <c r="D529" s="41" t="s">
        <v>937</v>
      </c>
      <c r="E529" s="41" t="s">
        <v>2105</v>
      </c>
      <c r="F529" s="42">
        <v>366</v>
      </c>
      <c r="G529" s="43"/>
      <c r="H529" s="42">
        <v>1.23342E-3</v>
      </c>
      <c r="I529">
        <f t="shared" si="150"/>
        <v>0</v>
      </c>
      <c r="J529">
        <f t="shared" si="151"/>
        <v>3.3699999999999999E-6</v>
      </c>
      <c r="K529" s="168">
        <f t="shared" si="154"/>
        <v>0</v>
      </c>
      <c r="L529" s="168">
        <f t="shared" si="155"/>
        <v>0</v>
      </c>
      <c r="M529" s="169">
        <f>VLOOKUP(LEFT(A529,8),'Point GF'!$C$2:$R$277,7,FALSE)</f>
        <v>1</v>
      </c>
      <c r="N529" s="169">
        <f>VLOOKUP(LEFT(A529,8),'Point GF'!$C$2:$R$277,7,FALSE)</f>
        <v>1</v>
      </c>
      <c r="O529" s="177">
        <f t="shared" si="156"/>
        <v>3.3699999999999999E-6</v>
      </c>
      <c r="P529" s="177">
        <f t="shared" si="157"/>
        <v>3.3699999999999999E-6</v>
      </c>
      <c r="Q529" s="169">
        <f>VLOOKUP(LEFT(A529,8),'Point GF'!$C$2:$R$277,15,FALSE)</f>
        <v>1</v>
      </c>
      <c r="R529" s="169">
        <f>VLOOKUP(LEFT(A529,8),'Point GF'!$C$2:$R$277,16,FALSE)</f>
        <v>1</v>
      </c>
    </row>
    <row r="530" spans="1:18" hidden="1" outlineLevel="2" x14ac:dyDescent="0.3">
      <c r="A530" s="41" t="s">
        <v>908</v>
      </c>
      <c r="B530" s="41" t="s">
        <v>909</v>
      </c>
      <c r="C530" s="41" t="s">
        <v>401</v>
      </c>
      <c r="D530" s="41" t="s">
        <v>938</v>
      </c>
      <c r="E530" s="41" t="s">
        <v>2105</v>
      </c>
      <c r="F530" s="42">
        <v>366</v>
      </c>
      <c r="G530" s="43"/>
      <c r="H530" s="42">
        <v>1.23342E-3</v>
      </c>
      <c r="I530">
        <f t="shared" si="150"/>
        <v>0</v>
      </c>
      <c r="J530">
        <f t="shared" si="151"/>
        <v>3.3699999999999999E-6</v>
      </c>
      <c r="K530" s="168">
        <f t="shared" si="154"/>
        <v>0</v>
      </c>
      <c r="L530" s="168">
        <f t="shared" si="155"/>
        <v>0</v>
      </c>
      <c r="M530" s="169">
        <f>VLOOKUP(LEFT(A530,8),'Point GF'!$C$2:$R$277,7,FALSE)</f>
        <v>1</v>
      </c>
      <c r="N530" s="169">
        <f>VLOOKUP(LEFT(A530,8),'Point GF'!$C$2:$R$277,7,FALSE)</f>
        <v>1</v>
      </c>
      <c r="O530" s="177">
        <f t="shared" si="156"/>
        <v>3.3699999999999999E-6</v>
      </c>
      <c r="P530" s="177">
        <f t="shared" si="157"/>
        <v>3.3699999999999999E-6</v>
      </c>
      <c r="Q530" s="169">
        <f>VLOOKUP(LEFT(A530,8),'Point GF'!$C$2:$R$277,15,FALSE)</f>
        <v>1</v>
      </c>
      <c r="R530" s="169">
        <f>VLOOKUP(LEFT(A530,8),'Point GF'!$C$2:$R$277,16,FALSE)</f>
        <v>1</v>
      </c>
    </row>
    <row r="531" spans="1:18" hidden="1" outlineLevel="2" x14ac:dyDescent="0.3">
      <c r="A531" s="41" t="s">
        <v>908</v>
      </c>
      <c r="B531" s="41" t="s">
        <v>909</v>
      </c>
      <c r="C531" s="41" t="s">
        <v>401</v>
      </c>
      <c r="D531" s="41" t="s">
        <v>939</v>
      </c>
      <c r="E531" s="41" t="s">
        <v>2105</v>
      </c>
      <c r="F531" s="42">
        <v>366</v>
      </c>
      <c r="G531" s="43"/>
      <c r="H531" s="42">
        <v>1.23342E-3</v>
      </c>
      <c r="I531">
        <f t="shared" si="150"/>
        <v>0</v>
      </c>
      <c r="J531">
        <f t="shared" si="151"/>
        <v>3.3699999999999999E-6</v>
      </c>
      <c r="K531" s="168">
        <f t="shared" si="154"/>
        <v>0</v>
      </c>
      <c r="L531" s="168">
        <f t="shared" si="155"/>
        <v>0</v>
      </c>
      <c r="M531" s="169">
        <f>VLOOKUP(LEFT(A531,8),'Point GF'!$C$2:$R$277,7,FALSE)</f>
        <v>1</v>
      </c>
      <c r="N531" s="169">
        <f>VLOOKUP(LEFT(A531,8),'Point GF'!$C$2:$R$277,7,FALSE)</f>
        <v>1</v>
      </c>
      <c r="O531" s="177">
        <f t="shared" si="156"/>
        <v>3.3699999999999999E-6</v>
      </c>
      <c r="P531" s="177">
        <f t="shared" si="157"/>
        <v>3.3699999999999999E-6</v>
      </c>
      <c r="Q531" s="169">
        <f>VLOOKUP(LEFT(A531,8),'Point GF'!$C$2:$R$277,15,FALSE)</f>
        <v>1</v>
      </c>
      <c r="R531" s="169">
        <f>VLOOKUP(LEFT(A531,8),'Point GF'!$C$2:$R$277,16,FALSE)</f>
        <v>1</v>
      </c>
    </row>
    <row r="532" spans="1:18" hidden="1" outlineLevel="2" x14ac:dyDescent="0.3">
      <c r="A532" s="41" t="s">
        <v>908</v>
      </c>
      <c r="B532" s="41" t="s">
        <v>909</v>
      </c>
      <c r="C532" s="41" t="s">
        <v>401</v>
      </c>
      <c r="D532" s="41" t="s">
        <v>940</v>
      </c>
      <c r="E532" s="41" t="s">
        <v>2105</v>
      </c>
      <c r="F532" s="42">
        <v>366</v>
      </c>
      <c r="G532" s="43"/>
      <c r="H532" s="42">
        <v>1.23342E-3</v>
      </c>
      <c r="I532">
        <f t="shared" si="150"/>
        <v>0</v>
      </c>
      <c r="J532">
        <f t="shared" si="151"/>
        <v>3.3699999999999999E-6</v>
      </c>
      <c r="K532" s="168">
        <f t="shared" ref="K532:K563" si="158">I532*M532</f>
        <v>0</v>
      </c>
      <c r="L532" s="168">
        <f t="shared" ref="L532:L563" si="159">I532*N532</f>
        <v>0</v>
      </c>
      <c r="M532" s="169">
        <f>VLOOKUP(LEFT(A532,8),'Point GF'!$C$2:$R$277,7,FALSE)</f>
        <v>1</v>
      </c>
      <c r="N532" s="169">
        <f>VLOOKUP(LEFT(A532,8),'Point GF'!$C$2:$R$277,7,FALSE)</f>
        <v>1</v>
      </c>
      <c r="O532" s="177">
        <f t="shared" ref="O532:O563" si="160">J532*Q532</f>
        <v>3.3699999999999999E-6</v>
      </c>
      <c r="P532" s="177">
        <f t="shared" ref="P532:P563" si="161">J532*R532</f>
        <v>3.3699999999999999E-6</v>
      </c>
      <c r="Q532" s="169">
        <f>VLOOKUP(LEFT(A532,8),'Point GF'!$C$2:$R$277,15,FALSE)</f>
        <v>1</v>
      </c>
      <c r="R532" s="169">
        <f>VLOOKUP(LEFT(A532,8),'Point GF'!$C$2:$R$277,16,FALSE)</f>
        <v>1</v>
      </c>
    </row>
    <row r="533" spans="1:18" hidden="1" outlineLevel="2" x14ac:dyDescent="0.3">
      <c r="A533" s="41" t="s">
        <v>908</v>
      </c>
      <c r="B533" s="41" t="s">
        <v>909</v>
      </c>
      <c r="C533" s="41" t="s">
        <v>401</v>
      </c>
      <c r="D533" s="41" t="s">
        <v>941</v>
      </c>
      <c r="E533" s="41" t="s">
        <v>2105</v>
      </c>
      <c r="F533" s="42">
        <v>366</v>
      </c>
      <c r="G533" s="43"/>
      <c r="H533" s="42">
        <v>1.23342E-3</v>
      </c>
      <c r="I533">
        <f t="shared" si="150"/>
        <v>0</v>
      </c>
      <c r="J533">
        <f t="shared" si="151"/>
        <v>3.3699999999999999E-6</v>
      </c>
      <c r="K533" s="168">
        <f t="shared" si="158"/>
        <v>0</v>
      </c>
      <c r="L533" s="168">
        <f t="shared" si="159"/>
        <v>0</v>
      </c>
      <c r="M533" s="169">
        <f>VLOOKUP(LEFT(A533,8),'Point GF'!$C$2:$R$277,7,FALSE)</f>
        <v>1</v>
      </c>
      <c r="N533" s="169">
        <f>VLOOKUP(LEFT(A533,8),'Point GF'!$C$2:$R$277,7,FALSE)</f>
        <v>1</v>
      </c>
      <c r="O533" s="177">
        <f t="shared" si="160"/>
        <v>3.3699999999999999E-6</v>
      </c>
      <c r="P533" s="177">
        <f t="shared" si="161"/>
        <v>3.3699999999999999E-6</v>
      </c>
      <c r="Q533" s="169">
        <f>VLOOKUP(LEFT(A533,8),'Point GF'!$C$2:$R$277,15,FALSE)</f>
        <v>1</v>
      </c>
      <c r="R533" s="169">
        <f>VLOOKUP(LEFT(A533,8),'Point GF'!$C$2:$R$277,16,FALSE)</f>
        <v>1</v>
      </c>
    </row>
    <row r="534" spans="1:18" hidden="1" outlineLevel="2" x14ac:dyDescent="0.3">
      <c r="A534" s="41" t="s">
        <v>908</v>
      </c>
      <c r="B534" s="41" t="s">
        <v>909</v>
      </c>
      <c r="C534" s="41" t="s">
        <v>401</v>
      </c>
      <c r="D534" s="41" t="s">
        <v>942</v>
      </c>
      <c r="E534" s="41" t="s">
        <v>2105</v>
      </c>
      <c r="F534" s="42">
        <v>366</v>
      </c>
      <c r="G534" s="43"/>
      <c r="H534" s="42">
        <v>1.23342E-3</v>
      </c>
      <c r="I534">
        <f t="shared" si="150"/>
        <v>0</v>
      </c>
      <c r="J534">
        <f t="shared" si="151"/>
        <v>3.3699999999999999E-6</v>
      </c>
      <c r="K534" s="168">
        <f t="shared" si="158"/>
        <v>0</v>
      </c>
      <c r="L534" s="168">
        <f t="shared" si="159"/>
        <v>0</v>
      </c>
      <c r="M534" s="169">
        <f>VLOOKUP(LEFT(A534,8),'Point GF'!$C$2:$R$277,7,FALSE)</f>
        <v>1</v>
      </c>
      <c r="N534" s="169">
        <f>VLOOKUP(LEFT(A534,8),'Point GF'!$C$2:$R$277,7,FALSE)</f>
        <v>1</v>
      </c>
      <c r="O534" s="177">
        <f t="shared" si="160"/>
        <v>3.3699999999999999E-6</v>
      </c>
      <c r="P534" s="177">
        <f t="shared" si="161"/>
        <v>3.3699999999999999E-6</v>
      </c>
      <c r="Q534" s="169">
        <f>VLOOKUP(LEFT(A534,8),'Point GF'!$C$2:$R$277,15,FALSE)</f>
        <v>1</v>
      </c>
      <c r="R534" s="169">
        <f>VLOOKUP(LEFT(A534,8),'Point GF'!$C$2:$R$277,16,FALSE)</f>
        <v>1</v>
      </c>
    </row>
    <row r="535" spans="1:18" hidden="1" outlineLevel="2" x14ac:dyDescent="0.3">
      <c r="A535" s="41" t="s">
        <v>908</v>
      </c>
      <c r="B535" s="41" t="s">
        <v>909</v>
      </c>
      <c r="C535" s="41" t="s">
        <v>401</v>
      </c>
      <c r="D535" s="41" t="s">
        <v>943</v>
      </c>
      <c r="E535" s="41" t="s">
        <v>2105</v>
      </c>
      <c r="F535" s="42">
        <v>366</v>
      </c>
      <c r="G535" s="43"/>
      <c r="H535" s="42">
        <v>1.23342E-3</v>
      </c>
      <c r="I535">
        <f t="shared" si="150"/>
        <v>0</v>
      </c>
      <c r="J535">
        <f t="shared" si="151"/>
        <v>3.3699999999999999E-6</v>
      </c>
      <c r="K535" s="168">
        <f t="shared" si="158"/>
        <v>0</v>
      </c>
      <c r="L535" s="168">
        <f t="shared" si="159"/>
        <v>0</v>
      </c>
      <c r="M535" s="169">
        <f>VLOOKUP(LEFT(A535,8),'Point GF'!$C$2:$R$277,7,FALSE)</f>
        <v>1</v>
      </c>
      <c r="N535" s="169">
        <f>VLOOKUP(LEFT(A535,8),'Point GF'!$C$2:$R$277,7,FALSE)</f>
        <v>1</v>
      </c>
      <c r="O535" s="177">
        <f t="shared" si="160"/>
        <v>3.3699999999999999E-6</v>
      </c>
      <c r="P535" s="177">
        <f t="shared" si="161"/>
        <v>3.3699999999999999E-6</v>
      </c>
      <c r="Q535" s="169">
        <f>VLOOKUP(LEFT(A535,8),'Point GF'!$C$2:$R$277,15,FALSE)</f>
        <v>1</v>
      </c>
      <c r="R535" s="169">
        <f>VLOOKUP(LEFT(A535,8),'Point GF'!$C$2:$R$277,16,FALSE)</f>
        <v>1</v>
      </c>
    </row>
    <row r="536" spans="1:18" hidden="1" outlineLevel="2" x14ac:dyDescent="0.3">
      <c r="A536" s="41" t="s">
        <v>908</v>
      </c>
      <c r="B536" s="41" t="s">
        <v>909</v>
      </c>
      <c r="C536" s="41" t="s">
        <v>401</v>
      </c>
      <c r="D536" s="41" t="s">
        <v>944</v>
      </c>
      <c r="E536" s="41" t="s">
        <v>2105</v>
      </c>
      <c r="F536" s="42">
        <v>366</v>
      </c>
      <c r="G536" s="43"/>
      <c r="H536" s="42">
        <v>1.23342E-3</v>
      </c>
      <c r="I536">
        <f t="shared" si="150"/>
        <v>0</v>
      </c>
      <c r="J536">
        <f t="shared" si="151"/>
        <v>3.3699999999999999E-6</v>
      </c>
      <c r="K536" s="168">
        <f t="shared" si="158"/>
        <v>0</v>
      </c>
      <c r="L536" s="168">
        <f t="shared" si="159"/>
        <v>0</v>
      </c>
      <c r="M536" s="169">
        <f>VLOOKUP(LEFT(A536,8),'Point GF'!$C$2:$R$277,7,FALSE)</f>
        <v>1</v>
      </c>
      <c r="N536" s="169">
        <f>VLOOKUP(LEFT(A536,8),'Point GF'!$C$2:$R$277,7,FALSE)</f>
        <v>1</v>
      </c>
      <c r="O536" s="177">
        <f t="shared" si="160"/>
        <v>3.3699999999999999E-6</v>
      </c>
      <c r="P536" s="177">
        <f t="shared" si="161"/>
        <v>3.3699999999999999E-6</v>
      </c>
      <c r="Q536" s="169">
        <f>VLOOKUP(LEFT(A536,8),'Point GF'!$C$2:$R$277,15,FALSE)</f>
        <v>1</v>
      </c>
      <c r="R536" s="169">
        <f>VLOOKUP(LEFT(A536,8),'Point GF'!$C$2:$R$277,16,FALSE)</f>
        <v>1</v>
      </c>
    </row>
    <row r="537" spans="1:18" hidden="1" outlineLevel="2" x14ac:dyDescent="0.3">
      <c r="A537" s="41" t="s">
        <v>908</v>
      </c>
      <c r="B537" s="41" t="s">
        <v>909</v>
      </c>
      <c r="C537" s="41" t="s">
        <v>401</v>
      </c>
      <c r="D537" s="41" t="s">
        <v>945</v>
      </c>
      <c r="E537" s="41" t="s">
        <v>2105</v>
      </c>
      <c r="F537" s="42">
        <v>366</v>
      </c>
      <c r="G537" s="43"/>
      <c r="H537" s="42">
        <v>1.23342E-3</v>
      </c>
      <c r="I537">
        <f t="shared" si="150"/>
        <v>0</v>
      </c>
      <c r="J537">
        <f t="shared" si="151"/>
        <v>3.3699999999999999E-6</v>
      </c>
      <c r="K537" s="168">
        <f t="shared" si="158"/>
        <v>0</v>
      </c>
      <c r="L537" s="168">
        <f t="shared" si="159"/>
        <v>0</v>
      </c>
      <c r="M537" s="169">
        <f>VLOOKUP(LEFT(A537,8),'Point GF'!$C$2:$R$277,7,FALSE)</f>
        <v>1</v>
      </c>
      <c r="N537" s="169">
        <f>VLOOKUP(LEFT(A537,8),'Point GF'!$C$2:$R$277,7,FALSE)</f>
        <v>1</v>
      </c>
      <c r="O537" s="177">
        <f t="shared" si="160"/>
        <v>3.3699999999999999E-6</v>
      </c>
      <c r="P537" s="177">
        <f t="shared" si="161"/>
        <v>3.3699999999999999E-6</v>
      </c>
      <c r="Q537" s="169">
        <f>VLOOKUP(LEFT(A537,8),'Point GF'!$C$2:$R$277,15,FALSE)</f>
        <v>1</v>
      </c>
      <c r="R537" s="169">
        <f>VLOOKUP(LEFT(A537,8),'Point GF'!$C$2:$R$277,16,FALSE)</f>
        <v>1</v>
      </c>
    </row>
    <row r="538" spans="1:18" hidden="1" outlineLevel="2" x14ac:dyDescent="0.3">
      <c r="A538" s="41" t="s">
        <v>908</v>
      </c>
      <c r="B538" s="41" t="s">
        <v>909</v>
      </c>
      <c r="C538" s="41" t="s">
        <v>401</v>
      </c>
      <c r="D538" s="41" t="s">
        <v>946</v>
      </c>
      <c r="E538" s="41" t="s">
        <v>2105</v>
      </c>
      <c r="F538" s="42">
        <v>366</v>
      </c>
      <c r="G538" s="43"/>
      <c r="H538" s="42">
        <v>1.23342E-3</v>
      </c>
      <c r="I538">
        <f t="shared" si="150"/>
        <v>0</v>
      </c>
      <c r="J538">
        <f t="shared" si="151"/>
        <v>3.3699999999999999E-6</v>
      </c>
      <c r="K538" s="168">
        <f t="shared" si="158"/>
        <v>0</v>
      </c>
      <c r="L538" s="168">
        <f t="shared" si="159"/>
        <v>0</v>
      </c>
      <c r="M538" s="169">
        <f>VLOOKUP(LEFT(A538,8),'Point GF'!$C$2:$R$277,7,FALSE)</f>
        <v>1</v>
      </c>
      <c r="N538" s="169">
        <f>VLOOKUP(LEFT(A538,8),'Point GF'!$C$2:$R$277,7,FALSE)</f>
        <v>1</v>
      </c>
      <c r="O538" s="177">
        <f t="shared" si="160"/>
        <v>3.3699999999999999E-6</v>
      </c>
      <c r="P538" s="177">
        <f t="shared" si="161"/>
        <v>3.3699999999999999E-6</v>
      </c>
      <c r="Q538" s="169">
        <f>VLOOKUP(LEFT(A538,8),'Point GF'!$C$2:$R$277,15,FALSE)</f>
        <v>1</v>
      </c>
      <c r="R538" s="169">
        <f>VLOOKUP(LEFT(A538,8),'Point GF'!$C$2:$R$277,16,FALSE)</f>
        <v>1</v>
      </c>
    </row>
    <row r="539" spans="1:18" hidden="1" outlineLevel="2" x14ac:dyDescent="0.3">
      <c r="A539" s="41" t="s">
        <v>908</v>
      </c>
      <c r="B539" s="41" t="s">
        <v>909</v>
      </c>
      <c r="C539" s="41" t="s">
        <v>401</v>
      </c>
      <c r="D539" s="41" t="s">
        <v>947</v>
      </c>
      <c r="E539" s="41" t="s">
        <v>2105</v>
      </c>
      <c r="F539" s="42">
        <v>366</v>
      </c>
      <c r="G539" s="43"/>
      <c r="H539" s="42">
        <v>1.23342E-3</v>
      </c>
      <c r="I539">
        <f t="shared" si="150"/>
        <v>0</v>
      </c>
      <c r="J539">
        <f t="shared" si="151"/>
        <v>3.3699999999999999E-6</v>
      </c>
      <c r="K539" s="168">
        <f t="shared" si="158"/>
        <v>0</v>
      </c>
      <c r="L539" s="168">
        <f t="shared" si="159"/>
        <v>0</v>
      </c>
      <c r="M539" s="169">
        <f>VLOOKUP(LEFT(A539,8),'Point GF'!$C$2:$R$277,7,FALSE)</f>
        <v>1</v>
      </c>
      <c r="N539" s="169">
        <f>VLOOKUP(LEFT(A539,8),'Point GF'!$C$2:$R$277,7,FALSE)</f>
        <v>1</v>
      </c>
      <c r="O539" s="177">
        <f t="shared" si="160"/>
        <v>3.3699999999999999E-6</v>
      </c>
      <c r="P539" s="177">
        <f t="shared" si="161"/>
        <v>3.3699999999999999E-6</v>
      </c>
      <c r="Q539" s="169">
        <f>VLOOKUP(LEFT(A539,8),'Point GF'!$C$2:$R$277,15,FALSE)</f>
        <v>1</v>
      </c>
      <c r="R539" s="169">
        <f>VLOOKUP(LEFT(A539,8),'Point GF'!$C$2:$R$277,16,FALSE)</f>
        <v>1</v>
      </c>
    </row>
    <row r="540" spans="1:18" hidden="1" outlineLevel="2" x14ac:dyDescent="0.3">
      <c r="A540" s="41" t="s">
        <v>908</v>
      </c>
      <c r="B540" s="41" t="s">
        <v>909</v>
      </c>
      <c r="C540" s="41" t="s">
        <v>401</v>
      </c>
      <c r="D540" s="41" t="s">
        <v>948</v>
      </c>
      <c r="E540" s="41" t="s">
        <v>2105</v>
      </c>
      <c r="F540" s="42">
        <v>366</v>
      </c>
      <c r="G540" s="43"/>
      <c r="H540" s="42">
        <v>1.23342E-3</v>
      </c>
      <c r="I540">
        <f t="shared" si="150"/>
        <v>0</v>
      </c>
      <c r="J540">
        <f t="shared" si="151"/>
        <v>3.3699999999999999E-6</v>
      </c>
      <c r="K540" s="168">
        <f t="shared" si="158"/>
        <v>0</v>
      </c>
      <c r="L540" s="168">
        <f t="shared" si="159"/>
        <v>0</v>
      </c>
      <c r="M540" s="169">
        <f>VLOOKUP(LEFT(A540,8),'Point GF'!$C$2:$R$277,7,FALSE)</f>
        <v>1</v>
      </c>
      <c r="N540" s="169">
        <f>VLOOKUP(LEFT(A540,8),'Point GF'!$C$2:$R$277,7,FALSE)</f>
        <v>1</v>
      </c>
      <c r="O540" s="177">
        <f t="shared" si="160"/>
        <v>3.3699999999999999E-6</v>
      </c>
      <c r="P540" s="177">
        <f t="shared" si="161"/>
        <v>3.3699999999999999E-6</v>
      </c>
      <c r="Q540" s="169">
        <f>VLOOKUP(LEFT(A540,8),'Point GF'!$C$2:$R$277,15,FALSE)</f>
        <v>1</v>
      </c>
      <c r="R540" s="169">
        <f>VLOOKUP(LEFT(A540,8),'Point GF'!$C$2:$R$277,16,FALSE)</f>
        <v>1</v>
      </c>
    </row>
    <row r="541" spans="1:18" hidden="1" outlineLevel="2" x14ac:dyDescent="0.3">
      <c r="A541" s="41" t="s">
        <v>908</v>
      </c>
      <c r="B541" s="41" t="s">
        <v>909</v>
      </c>
      <c r="C541" s="41" t="s">
        <v>401</v>
      </c>
      <c r="D541" s="41" t="s">
        <v>949</v>
      </c>
      <c r="E541" s="41" t="s">
        <v>2047</v>
      </c>
      <c r="F541" s="42">
        <v>9</v>
      </c>
      <c r="G541" s="42">
        <v>3.6584999999999999E-2</v>
      </c>
      <c r="H541" s="42">
        <v>7.785E-4</v>
      </c>
      <c r="I541">
        <f t="shared" si="150"/>
        <v>4.065E-3</v>
      </c>
      <c r="J541">
        <f t="shared" si="151"/>
        <v>8.6500000000000002E-5</v>
      </c>
      <c r="K541" s="168">
        <f t="shared" si="158"/>
        <v>4.065E-3</v>
      </c>
      <c r="L541" s="168">
        <f t="shared" si="159"/>
        <v>4.065E-3</v>
      </c>
      <c r="M541" s="169">
        <f>VLOOKUP(LEFT(A541,8),'Point GF'!$C$2:$R$277,7,FALSE)</f>
        <v>1</v>
      </c>
      <c r="N541" s="169">
        <f>VLOOKUP(LEFT(A541,8),'Point GF'!$C$2:$R$277,7,FALSE)</f>
        <v>1</v>
      </c>
      <c r="O541" s="177">
        <f t="shared" si="160"/>
        <v>8.6500000000000002E-5</v>
      </c>
      <c r="P541" s="177">
        <f t="shared" si="161"/>
        <v>8.6500000000000002E-5</v>
      </c>
      <c r="Q541" s="169">
        <f>VLOOKUP(LEFT(A541,8),'Point GF'!$C$2:$R$277,15,FALSE)</f>
        <v>1</v>
      </c>
      <c r="R541" s="169">
        <f>VLOOKUP(LEFT(A541,8),'Point GF'!$C$2:$R$277,16,FALSE)</f>
        <v>1</v>
      </c>
    </row>
    <row r="542" spans="1:18" hidden="1" outlineLevel="2" x14ac:dyDescent="0.3">
      <c r="A542" s="41" t="s">
        <v>908</v>
      </c>
      <c r="B542" s="41" t="s">
        <v>909</v>
      </c>
      <c r="C542" s="41" t="s">
        <v>401</v>
      </c>
      <c r="D542" s="41" t="s">
        <v>950</v>
      </c>
      <c r="E542" s="41" t="s">
        <v>2047</v>
      </c>
      <c r="F542" s="42">
        <v>7</v>
      </c>
      <c r="G542" s="42">
        <v>0.50049999999999994</v>
      </c>
      <c r="H542" s="42">
        <v>1.4069999999999999E-2</v>
      </c>
      <c r="I542">
        <f t="shared" si="150"/>
        <v>7.1499999999999994E-2</v>
      </c>
      <c r="J542">
        <f t="shared" si="151"/>
        <v>2.0100000000000001E-3</v>
      </c>
      <c r="K542" s="168">
        <f t="shared" si="158"/>
        <v>7.1499999999999994E-2</v>
      </c>
      <c r="L542" s="168">
        <f t="shared" si="159"/>
        <v>7.1499999999999994E-2</v>
      </c>
      <c r="M542" s="169">
        <f>VLOOKUP(LEFT(A542,8),'Point GF'!$C$2:$R$277,7,FALSE)</f>
        <v>1</v>
      </c>
      <c r="N542" s="169">
        <f>VLOOKUP(LEFT(A542,8),'Point GF'!$C$2:$R$277,7,FALSE)</f>
        <v>1</v>
      </c>
      <c r="O542" s="177">
        <f t="shared" si="160"/>
        <v>2.0100000000000001E-3</v>
      </c>
      <c r="P542" s="177">
        <f t="shared" si="161"/>
        <v>2.0100000000000001E-3</v>
      </c>
      <c r="Q542" s="169">
        <f>VLOOKUP(LEFT(A542,8),'Point GF'!$C$2:$R$277,15,FALSE)</f>
        <v>1</v>
      </c>
      <c r="R542" s="169">
        <f>VLOOKUP(LEFT(A542,8),'Point GF'!$C$2:$R$277,16,FALSE)</f>
        <v>1</v>
      </c>
    </row>
    <row r="543" spans="1:18" hidden="1" outlineLevel="2" x14ac:dyDescent="0.3">
      <c r="A543" s="41" t="s">
        <v>908</v>
      </c>
      <c r="B543" s="41" t="s">
        <v>909</v>
      </c>
      <c r="C543" s="41" t="s">
        <v>401</v>
      </c>
      <c r="D543" s="41" t="s">
        <v>951</v>
      </c>
      <c r="E543" s="41" t="s">
        <v>2098</v>
      </c>
      <c r="F543" s="42">
        <v>75</v>
      </c>
      <c r="G543" s="42">
        <v>40.436250000000001</v>
      </c>
      <c r="H543" s="42">
        <v>1.2288749999999999</v>
      </c>
      <c r="I543">
        <f t="shared" si="150"/>
        <v>0.53915000000000002</v>
      </c>
      <c r="J543">
        <f t="shared" si="151"/>
        <v>1.6385E-2</v>
      </c>
      <c r="K543" s="168">
        <f t="shared" si="158"/>
        <v>0.53915000000000002</v>
      </c>
      <c r="L543" s="168">
        <f t="shared" si="159"/>
        <v>0.53915000000000002</v>
      </c>
      <c r="M543" s="169">
        <f>VLOOKUP(LEFT(A543,8),'Point GF'!$C$2:$R$277,7,FALSE)</f>
        <v>1</v>
      </c>
      <c r="N543" s="169">
        <f>VLOOKUP(LEFT(A543,8),'Point GF'!$C$2:$R$277,7,FALSE)</f>
        <v>1</v>
      </c>
      <c r="O543" s="177">
        <f t="shared" si="160"/>
        <v>1.6385E-2</v>
      </c>
      <c r="P543" s="177">
        <f t="shared" si="161"/>
        <v>1.6385E-2</v>
      </c>
      <c r="Q543" s="169">
        <f>VLOOKUP(LEFT(A543,8),'Point GF'!$C$2:$R$277,15,FALSE)</f>
        <v>1</v>
      </c>
      <c r="R543" s="169">
        <f>VLOOKUP(LEFT(A543,8),'Point GF'!$C$2:$R$277,16,FALSE)</f>
        <v>1</v>
      </c>
    </row>
    <row r="544" spans="1:18" hidden="1" outlineLevel="2" x14ac:dyDescent="0.3">
      <c r="A544" s="41" t="s">
        <v>908</v>
      </c>
      <c r="B544" s="41" t="s">
        <v>909</v>
      </c>
      <c r="C544" s="41" t="s">
        <v>401</v>
      </c>
      <c r="D544" s="41" t="s">
        <v>951</v>
      </c>
      <c r="E544" s="41" t="s">
        <v>2106</v>
      </c>
      <c r="F544" s="42">
        <v>22</v>
      </c>
      <c r="G544" s="42">
        <v>4.5319999999999999E-2</v>
      </c>
      <c r="H544" s="42">
        <v>1.881E-2</v>
      </c>
      <c r="I544">
        <f t="shared" si="150"/>
        <v>2.0599999999999998E-3</v>
      </c>
      <c r="J544">
        <f t="shared" si="151"/>
        <v>8.5499999999999997E-4</v>
      </c>
      <c r="K544" s="168">
        <f t="shared" si="158"/>
        <v>2.0599999999999998E-3</v>
      </c>
      <c r="L544" s="168">
        <f t="shared" si="159"/>
        <v>2.0599999999999998E-3</v>
      </c>
      <c r="M544" s="169">
        <f>VLOOKUP(LEFT(A544,8),'Point GF'!$C$2:$R$277,7,FALSE)</f>
        <v>1</v>
      </c>
      <c r="N544" s="169">
        <f>VLOOKUP(LEFT(A544,8),'Point GF'!$C$2:$R$277,7,FALSE)</f>
        <v>1</v>
      </c>
      <c r="O544" s="177">
        <f t="shared" si="160"/>
        <v>8.5499999999999997E-4</v>
      </c>
      <c r="P544" s="177">
        <f t="shared" si="161"/>
        <v>8.5499999999999997E-4</v>
      </c>
      <c r="Q544" s="169">
        <f>VLOOKUP(LEFT(A544,8),'Point GF'!$C$2:$R$277,15,FALSE)</f>
        <v>1</v>
      </c>
      <c r="R544" s="169">
        <f>VLOOKUP(LEFT(A544,8),'Point GF'!$C$2:$R$277,16,FALSE)</f>
        <v>1</v>
      </c>
    </row>
    <row r="545" spans="1:18" hidden="1" outlineLevel="2" x14ac:dyDescent="0.3">
      <c r="A545" s="41" t="s">
        <v>908</v>
      </c>
      <c r="B545" s="41" t="s">
        <v>909</v>
      </c>
      <c r="C545" s="41" t="s">
        <v>401</v>
      </c>
      <c r="D545" s="41" t="s">
        <v>952</v>
      </c>
      <c r="E545" s="41" t="s">
        <v>2098</v>
      </c>
      <c r="F545" s="42">
        <v>277</v>
      </c>
      <c r="G545" s="42">
        <v>53.599499999999999</v>
      </c>
      <c r="H545" s="43"/>
      <c r="I545">
        <f t="shared" si="150"/>
        <v>0.19350000000000001</v>
      </c>
      <c r="J545">
        <f t="shared" si="151"/>
        <v>0</v>
      </c>
      <c r="K545" s="168">
        <f t="shared" si="158"/>
        <v>0.19350000000000001</v>
      </c>
      <c r="L545" s="168">
        <f t="shared" si="159"/>
        <v>0.19350000000000001</v>
      </c>
      <c r="M545" s="169">
        <f>VLOOKUP(LEFT(A545,8),'Point GF'!$C$2:$R$277,7,FALSE)</f>
        <v>1</v>
      </c>
      <c r="N545" s="169">
        <f>VLOOKUP(LEFT(A545,8),'Point GF'!$C$2:$R$277,7,FALSE)</f>
        <v>1</v>
      </c>
      <c r="O545" s="177">
        <f t="shared" si="160"/>
        <v>0</v>
      </c>
      <c r="P545" s="177">
        <f t="shared" si="161"/>
        <v>0</v>
      </c>
      <c r="Q545" s="169">
        <f>VLOOKUP(LEFT(A545,8),'Point GF'!$C$2:$R$277,15,FALSE)</f>
        <v>1</v>
      </c>
      <c r="R545" s="169">
        <f>VLOOKUP(LEFT(A545,8),'Point GF'!$C$2:$R$277,16,FALSE)</f>
        <v>1</v>
      </c>
    </row>
    <row r="546" spans="1:18" hidden="1" outlineLevel="2" x14ac:dyDescent="0.3">
      <c r="A546" s="41" t="s">
        <v>908</v>
      </c>
      <c r="B546" s="41" t="s">
        <v>909</v>
      </c>
      <c r="C546" s="41" t="s">
        <v>401</v>
      </c>
      <c r="D546" s="41" t="s">
        <v>952</v>
      </c>
      <c r="E546" s="41" t="s">
        <v>2106</v>
      </c>
      <c r="F546" s="42">
        <v>229</v>
      </c>
      <c r="G546" s="42">
        <v>1.77475</v>
      </c>
      <c r="H546" s="42">
        <v>0.73623499999999997</v>
      </c>
      <c r="I546">
        <f t="shared" si="150"/>
        <v>7.7499999999999999E-3</v>
      </c>
      <c r="J546">
        <f t="shared" si="151"/>
        <v>3.215E-3</v>
      </c>
      <c r="K546" s="168">
        <f t="shared" si="158"/>
        <v>7.7499999999999999E-3</v>
      </c>
      <c r="L546" s="168">
        <f t="shared" si="159"/>
        <v>7.7499999999999999E-3</v>
      </c>
      <c r="M546" s="169">
        <f>VLOOKUP(LEFT(A546,8),'Point GF'!$C$2:$R$277,7,FALSE)</f>
        <v>1</v>
      </c>
      <c r="N546" s="169">
        <f>VLOOKUP(LEFT(A546,8),'Point GF'!$C$2:$R$277,7,FALSE)</f>
        <v>1</v>
      </c>
      <c r="O546" s="177">
        <f t="shared" si="160"/>
        <v>3.215E-3</v>
      </c>
      <c r="P546" s="177">
        <f t="shared" si="161"/>
        <v>3.215E-3</v>
      </c>
      <c r="Q546" s="169">
        <f>VLOOKUP(LEFT(A546,8),'Point GF'!$C$2:$R$277,15,FALSE)</f>
        <v>1</v>
      </c>
      <c r="R546" s="169">
        <f>VLOOKUP(LEFT(A546,8),'Point GF'!$C$2:$R$277,16,FALSE)</f>
        <v>1</v>
      </c>
    </row>
    <row r="547" spans="1:18" hidden="1" outlineLevel="2" x14ac:dyDescent="0.3">
      <c r="A547" s="41" t="s">
        <v>908</v>
      </c>
      <c r="B547" s="41" t="s">
        <v>909</v>
      </c>
      <c r="C547" s="41" t="s">
        <v>401</v>
      </c>
      <c r="D547" s="41" t="s">
        <v>953</v>
      </c>
      <c r="E547" s="41" t="s">
        <v>2065</v>
      </c>
      <c r="F547" s="42">
        <v>4</v>
      </c>
      <c r="G547" s="42">
        <v>0.64200000000000002</v>
      </c>
      <c r="H547" s="42">
        <v>1.806E-2</v>
      </c>
      <c r="I547">
        <f t="shared" si="150"/>
        <v>0.1605</v>
      </c>
      <c r="J547">
        <f t="shared" si="151"/>
        <v>4.5149999999999999E-3</v>
      </c>
      <c r="K547" s="168">
        <f t="shared" si="158"/>
        <v>0.1605</v>
      </c>
      <c r="L547" s="168">
        <f t="shared" si="159"/>
        <v>0.1605</v>
      </c>
      <c r="M547" s="169">
        <f>VLOOKUP(LEFT(A547,8),'Point GF'!$C$2:$R$277,7,FALSE)</f>
        <v>1</v>
      </c>
      <c r="N547" s="169">
        <f>VLOOKUP(LEFT(A547,8),'Point GF'!$C$2:$R$277,7,FALSE)</f>
        <v>1</v>
      </c>
      <c r="O547" s="177">
        <f t="shared" si="160"/>
        <v>4.5149999999999999E-3</v>
      </c>
      <c r="P547" s="177">
        <f t="shared" si="161"/>
        <v>4.5149999999999999E-3</v>
      </c>
      <c r="Q547" s="169">
        <f>VLOOKUP(LEFT(A547,8),'Point GF'!$C$2:$R$277,15,FALSE)</f>
        <v>1</v>
      </c>
      <c r="R547" s="169">
        <f>VLOOKUP(LEFT(A547,8),'Point GF'!$C$2:$R$277,16,FALSE)</f>
        <v>1</v>
      </c>
    </row>
    <row r="548" spans="1:18" hidden="1" outlineLevel="2" x14ac:dyDescent="0.3">
      <c r="A548" s="41" t="s">
        <v>908</v>
      </c>
      <c r="B548" s="41" t="s">
        <v>909</v>
      </c>
      <c r="C548" s="41" t="s">
        <v>401</v>
      </c>
      <c r="D548" s="41" t="s">
        <v>954</v>
      </c>
      <c r="E548" s="41" t="s">
        <v>2048</v>
      </c>
      <c r="F548" s="42">
        <v>3</v>
      </c>
      <c r="G548" s="42">
        <v>3.1949999999999999E-2</v>
      </c>
      <c r="H548" s="43"/>
      <c r="I548">
        <f t="shared" si="150"/>
        <v>1.065E-2</v>
      </c>
      <c r="J548">
        <f t="shared" si="151"/>
        <v>0</v>
      </c>
      <c r="K548" s="168">
        <f t="shared" si="158"/>
        <v>1.065E-2</v>
      </c>
      <c r="L548" s="168">
        <f t="shared" si="159"/>
        <v>1.065E-2</v>
      </c>
      <c r="M548" s="169">
        <f>VLOOKUP(LEFT(A548,8),'Point GF'!$C$2:$R$277,7,FALSE)</f>
        <v>1</v>
      </c>
      <c r="N548" s="169">
        <f>VLOOKUP(LEFT(A548,8),'Point GF'!$C$2:$R$277,7,FALSE)</f>
        <v>1</v>
      </c>
      <c r="O548" s="177">
        <f t="shared" si="160"/>
        <v>0</v>
      </c>
      <c r="P548" s="177">
        <f t="shared" si="161"/>
        <v>0</v>
      </c>
      <c r="Q548" s="169">
        <f>VLOOKUP(LEFT(A548,8),'Point GF'!$C$2:$R$277,15,FALSE)</f>
        <v>1</v>
      </c>
      <c r="R548" s="169">
        <f>VLOOKUP(LEFT(A548,8),'Point GF'!$C$2:$R$277,16,FALSE)</f>
        <v>1</v>
      </c>
    </row>
    <row r="549" spans="1:18" hidden="1" outlineLevel="2" x14ac:dyDescent="0.3">
      <c r="A549" s="41" t="s">
        <v>908</v>
      </c>
      <c r="B549" s="41" t="s">
        <v>909</v>
      </c>
      <c r="C549" s="41" t="s">
        <v>401</v>
      </c>
      <c r="D549" s="41" t="s">
        <v>955</v>
      </c>
      <c r="E549" s="41" t="s">
        <v>2048</v>
      </c>
      <c r="F549" s="42">
        <v>9</v>
      </c>
      <c r="G549" s="42">
        <v>2.2499999999999999E-2</v>
      </c>
      <c r="H549" s="42">
        <v>3.1319999999999998E-3</v>
      </c>
      <c r="I549">
        <f t="shared" si="150"/>
        <v>2.5000000000000001E-3</v>
      </c>
      <c r="J549">
        <f t="shared" si="151"/>
        <v>3.48E-4</v>
      </c>
      <c r="K549" s="168">
        <f t="shared" si="158"/>
        <v>2.5000000000000001E-3</v>
      </c>
      <c r="L549" s="168">
        <f t="shared" si="159"/>
        <v>2.5000000000000001E-3</v>
      </c>
      <c r="M549" s="169">
        <f>VLOOKUP(LEFT(A549,8),'Point GF'!$C$2:$R$277,7,FALSE)</f>
        <v>1</v>
      </c>
      <c r="N549" s="169">
        <f>VLOOKUP(LEFT(A549,8),'Point GF'!$C$2:$R$277,7,FALSE)</f>
        <v>1</v>
      </c>
      <c r="O549" s="177">
        <f t="shared" si="160"/>
        <v>3.48E-4</v>
      </c>
      <c r="P549" s="177">
        <f t="shared" si="161"/>
        <v>3.48E-4</v>
      </c>
      <c r="Q549" s="169">
        <f>VLOOKUP(LEFT(A549,8),'Point GF'!$C$2:$R$277,15,FALSE)</f>
        <v>1</v>
      </c>
      <c r="R549" s="169">
        <f>VLOOKUP(LEFT(A549,8),'Point GF'!$C$2:$R$277,16,FALSE)</f>
        <v>1</v>
      </c>
    </row>
    <row r="550" spans="1:18" hidden="1" outlineLevel="2" x14ac:dyDescent="0.3">
      <c r="A550" s="41" t="s">
        <v>908</v>
      </c>
      <c r="B550" s="41" t="s">
        <v>909</v>
      </c>
      <c r="C550" s="41" t="s">
        <v>401</v>
      </c>
      <c r="D550" s="41" t="s">
        <v>956</v>
      </c>
      <c r="E550" s="41" t="s">
        <v>2048</v>
      </c>
      <c r="F550" s="42">
        <v>12</v>
      </c>
      <c r="G550" s="42">
        <v>0.189</v>
      </c>
      <c r="H550" s="42">
        <v>6.1799999999999997E-3</v>
      </c>
      <c r="I550">
        <f t="shared" si="150"/>
        <v>1.575E-2</v>
      </c>
      <c r="J550">
        <f t="shared" si="151"/>
        <v>5.1499999999999994E-4</v>
      </c>
      <c r="K550" s="168">
        <f t="shared" si="158"/>
        <v>1.575E-2</v>
      </c>
      <c r="L550" s="168">
        <f t="shared" si="159"/>
        <v>1.575E-2</v>
      </c>
      <c r="M550" s="169">
        <f>VLOOKUP(LEFT(A550,8),'Point GF'!$C$2:$R$277,7,FALSE)</f>
        <v>1</v>
      </c>
      <c r="N550" s="169">
        <f>VLOOKUP(LEFT(A550,8),'Point GF'!$C$2:$R$277,7,FALSE)</f>
        <v>1</v>
      </c>
      <c r="O550" s="177">
        <f t="shared" si="160"/>
        <v>5.1499999999999994E-4</v>
      </c>
      <c r="P550" s="177">
        <f t="shared" si="161"/>
        <v>5.1499999999999994E-4</v>
      </c>
      <c r="Q550" s="169">
        <f>VLOOKUP(LEFT(A550,8),'Point GF'!$C$2:$R$277,15,FALSE)</f>
        <v>1</v>
      </c>
      <c r="R550" s="169">
        <f>VLOOKUP(LEFT(A550,8),'Point GF'!$C$2:$R$277,16,FALSE)</f>
        <v>1</v>
      </c>
    </row>
    <row r="551" spans="1:18" hidden="1" outlineLevel="2" x14ac:dyDescent="0.3">
      <c r="A551" s="41" t="s">
        <v>908</v>
      </c>
      <c r="B551" s="41" t="s">
        <v>909</v>
      </c>
      <c r="C551" s="41" t="s">
        <v>401</v>
      </c>
      <c r="D551" s="41" t="s">
        <v>957</v>
      </c>
      <c r="E551" s="41" t="s">
        <v>2048</v>
      </c>
      <c r="F551" s="42">
        <v>9</v>
      </c>
      <c r="G551" s="42">
        <v>0.22500000000000001</v>
      </c>
      <c r="H551" s="42">
        <v>8.6400000000000001E-3</v>
      </c>
      <c r="I551">
        <f t="shared" si="150"/>
        <v>2.5000000000000001E-2</v>
      </c>
      <c r="J551">
        <f t="shared" si="151"/>
        <v>9.6000000000000002E-4</v>
      </c>
      <c r="K551" s="168">
        <f t="shared" si="158"/>
        <v>2.5000000000000001E-2</v>
      </c>
      <c r="L551" s="168">
        <f t="shared" si="159"/>
        <v>2.5000000000000001E-2</v>
      </c>
      <c r="M551" s="169">
        <f>VLOOKUP(LEFT(A551,8),'Point GF'!$C$2:$R$277,7,FALSE)</f>
        <v>1</v>
      </c>
      <c r="N551" s="169">
        <f>VLOOKUP(LEFT(A551,8),'Point GF'!$C$2:$R$277,7,FALSE)</f>
        <v>1</v>
      </c>
      <c r="O551" s="177">
        <f t="shared" si="160"/>
        <v>9.6000000000000002E-4</v>
      </c>
      <c r="P551" s="177">
        <f t="shared" si="161"/>
        <v>9.6000000000000002E-4</v>
      </c>
      <c r="Q551" s="169">
        <f>VLOOKUP(LEFT(A551,8),'Point GF'!$C$2:$R$277,15,FALSE)</f>
        <v>1</v>
      </c>
      <c r="R551" s="169">
        <f>VLOOKUP(LEFT(A551,8),'Point GF'!$C$2:$R$277,16,FALSE)</f>
        <v>1</v>
      </c>
    </row>
    <row r="552" spans="1:18" hidden="1" outlineLevel="2" x14ac:dyDescent="0.3">
      <c r="A552" s="41" t="s">
        <v>908</v>
      </c>
      <c r="B552" s="41" t="s">
        <v>909</v>
      </c>
      <c r="C552" s="41" t="s">
        <v>401</v>
      </c>
      <c r="D552" s="41" t="s">
        <v>958</v>
      </c>
      <c r="E552" s="41" t="s">
        <v>2048</v>
      </c>
      <c r="F552" s="42">
        <v>10</v>
      </c>
      <c r="G552" s="42">
        <v>0.49299999999999999</v>
      </c>
      <c r="H552" s="42">
        <v>8.6499999999999997E-3</v>
      </c>
      <c r="I552">
        <f t="shared" si="150"/>
        <v>4.9299999999999997E-2</v>
      </c>
      <c r="J552">
        <f t="shared" si="151"/>
        <v>8.6499999999999999E-4</v>
      </c>
      <c r="K552" s="168">
        <f t="shared" si="158"/>
        <v>4.9299999999999997E-2</v>
      </c>
      <c r="L552" s="168">
        <f t="shared" si="159"/>
        <v>4.9299999999999997E-2</v>
      </c>
      <c r="M552" s="169">
        <f>VLOOKUP(LEFT(A552,8),'Point GF'!$C$2:$R$277,7,FALSE)</f>
        <v>1</v>
      </c>
      <c r="N552" s="169">
        <f>VLOOKUP(LEFT(A552,8),'Point GF'!$C$2:$R$277,7,FALSE)</f>
        <v>1</v>
      </c>
      <c r="O552" s="177">
        <f t="shared" si="160"/>
        <v>8.6499999999999999E-4</v>
      </c>
      <c r="P552" s="177">
        <f t="shared" si="161"/>
        <v>8.6499999999999999E-4</v>
      </c>
      <c r="Q552" s="169">
        <f>VLOOKUP(LEFT(A552,8),'Point GF'!$C$2:$R$277,15,FALSE)</f>
        <v>1</v>
      </c>
      <c r="R552" s="169">
        <f>VLOOKUP(LEFT(A552,8),'Point GF'!$C$2:$R$277,16,FALSE)</f>
        <v>1</v>
      </c>
    </row>
    <row r="553" spans="1:18" hidden="1" outlineLevel="2" x14ac:dyDescent="0.3">
      <c r="A553" s="41" t="s">
        <v>908</v>
      </c>
      <c r="B553" s="41" t="s">
        <v>909</v>
      </c>
      <c r="C553" s="41" t="s">
        <v>401</v>
      </c>
      <c r="D553" s="41" t="s">
        <v>959</v>
      </c>
      <c r="E553" s="41" t="s">
        <v>2048</v>
      </c>
      <c r="F553" s="42">
        <v>18</v>
      </c>
      <c r="G553" s="42">
        <v>0.52290000000000003</v>
      </c>
      <c r="H553" s="42">
        <v>1.881E-2</v>
      </c>
      <c r="I553">
        <f t="shared" si="150"/>
        <v>2.9050000000000003E-2</v>
      </c>
      <c r="J553">
        <f t="shared" si="151"/>
        <v>1.0449999999999999E-3</v>
      </c>
      <c r="K553" s="168">
        <f t="shared" si="158"/>
        <v>2.9050000000000003E-2</v>
      </c>
      <c r="L553" s="168">
        <f t="shared" si="159"/>
        <v>2.9050000000000003E-2</v>
      </c>
      <c r="M553" s="169">
        <f>VLOOKUP(LEFT(A553,8),'Point GF'!$C$2:$R$277,7,FALSE)</f>
        <v>1</v>
      </c>
      <c r="N553" s="169">
        <f>VLOOKUP(LEFT(A553,8),'Point GF'!$C$2:$R$277,7,FALSE)</f>
        <v>1</v>
      </c>
      <c r="O553" s="177">
        <f t="shared" si="160"/>
        <v>1.0449999999999999E-3</v>
      </c>
      <c r="P553" s="177">
        <f t="shared" si="161"/>
        <v>1.0449999999999999E-3</v>
      </c>
      <c r="Q553" s="169">
        <f>VLOOKUP(LEFT(A553,8),'Point GF'!$C$2:$R$277,15,FALSE)</f>
        <v>1</v>
      </c>
      <c r="R553" s="169">
        <f>VLOOKUP(LEFT(A553,8),'Point GF'!$C$2:$R$277,16,FALSE)</f>
        <v>1</v>
      </c>
    </row>
    <row r="554" spans="1:18" hidden="1" outlineLevel="2" x14ac:dyDescent="0.3">
      <c r="A554" s="41" t="s">
        <v>908</v>
      </c>
      <c r="B554" s="41" t="s">
        <v>909</v>
      </c>
      <c r="C554" s="41" t="s">
        <v>401</v>
      </c>
      <c r="D554" s="41" t="s">
        <v>960</v>
      </c>
      <c r="E554" s="41" t="s">
        <v>2048</v>
      </c>
      <c r="F554" s="42">
        <v>8</v>
      </c>
      <c r="G554" s="42">
        <v>6.8400000000000002E-2</v>
      </c>
      <c r="H554" s="42">
        <v>1.92E-3</v>
      </c>
      <c r="I554">
        <f t="shared" si="150"/>
        <v>8.5500000000000003E-3</v>
      </c>
      <c r="J554">
        <f t="shared" si="151"/>
        <v>2.4000000000000001E-4</v>
      </c>
      <c r="K554" s="168">
        <f t="shared" si="158"/>
        <v>8.5500000000000003E-3</v>
      </c>
      <c r="L554" s="168">
        <f t="shared" si="159"/>
        <v>8.5500000000000003E-3</v>
      </c>
      <c r="M554" s="169">
        <f>VLOOKUP(LEFT(A554,8),'Point GF'!$C$2:$R$277,7,FALSE)</f>
        <v>1</v>
      </c>
      <c r="N554" s="169">
        <f>VLOOKUP(LEFT(A554,8),'Point GF'!$C$2:$R$277,7,FALSE)</f>
        <v>1</v>
      </c>
      <c r="O554" s="177">
        <f t="shared" si="160"/>
        <v>2.4000000000000001E-4</v>
      </c>
      <c r="P554" s="177">
        <f t="shared" si="161"/>
        <v>2.4000000000000001E-4</v>
      </c>
      <c r="Q554" s="169">
        <f>VLOOKUP(LEFT(A554,8),'Point GF'!$C$2:$R$277,15,FALSE)</f>
        <v>1</v>
      </c>
      <c r="R554" s="169">
        <f>VLOOKUP(LEFT(A554,8),'Point GF'!$C$2:$R$277,16,FALSE)</f>
        <v>1</v>
      </c>
    </row>
    <row r="555" spans="1:18" hidden="1" outlineLevel="2" x14ac:dyDescent="0.3">
      <c r="A555" s="41" t="s">
        <v>908</v>
      </c>
      <c r="B555" s="41" t="s">
        <v>909</v>
      </c>
      <c r="C555" s="41" t="s">
        <v>401</v>
      </c>
      <c r="D555" s="41" t="s">
        <v>961</v>
      </c>
      <c r="E555" s="41" t="s">
        <v>2048</v>
      </c>
      <c r="F555" s="42">
        <v>9</v>
      </c>
      <c r="G555" s="42">
        <v>3.6764999999999999E-2</v>
      </c>
      <c r="H555" s="42">
        <v>1.0349999999999999E-3</v>
      </c>
      <c r="I555">
        <f t="shared" si="150"/>
        <v>4.0850000000000001E-3</v>
      </c>
      <c r="J555">
        <f t="shared" si="151"/>
        <v>1.1499999999999999E-4</v>
      </c>
      <c r="K555" s="168">
        <f t="shared" si="158"/>
        <v>4.0850000000000001E-3</v>
      </c>
      <c r="L555" s="168">
        <f t="shared" si="159"/>
        <v>4.0850000000000001E-3</v>
      </c>
      <c r="M555" s="169">
        <f>VLOOKUP(LEFT(A555,8),'Point GF'!$C$2:$R$277,7,FALSE)</f>
        <v>1</v>
      </c>
      <c r="N555" s="169">
        <f>VLOOKUP(LEFT(A555,8),'Point GF'!$C$2:$R$277,7,FALSE)</f>
        <v>1</v>
      </c>
      <c r="O555" s="177">
        <f t="shared" si="160"/>
        <v>1.1499999999999999E-4</v>
      </c>
      <c r="P555" s="177">
        <f t="shared" si="161"/>
        <v>1.1499999999999999E-4</v>
      </c>
      <c r="Q555" s="169">
        <f>VLOOKUP(LEFT(A555,8),'Point GF'!$C$2:$R$277,15,FALSE)</f>
        <v>1</v>
      </c>
      <c r="R555" s="169">
        <f>VLOOKUP(LEFT(A555,8),'Point GF'!$C$2:$R$277,16,FALSE)</f>
        <v>1</v>
      </c>
    </row>
    <row r="556" spans="1:18" hidden="1" outlineLevel="2" x14ac:dyDescent="0.3">
      <c r="A556" s="41" t="s">
        <v>908</v>
      </c>
      <c r="B556" s="41" t="s">
        <v>909</v>
      </c>
      <c r="C556" s="41" t="s">
        <v>401</v>
      </c>
      <c r="D556" s="41" t="s">
        <v>962</v>
      </c>
      <c r="E556" s="41" t="s">
        <v>2048</v>
      </c>
      <c r="F556" s="42">
        <v>7</v>
      </c>
      <c r="G556" s="42">
        <v>4.1300000000000003E-2</v>
      </c>
      <c r="H556" s="42">
        <v>1.1655000000000001E-3</v>
      </c>
      <c r="I556">
        <f t="shared" si="150"/>
        <v>5.9000000000000007E-3</v>
      </c>
      <c r="J556">
        <f t="shared" si="151"/>
        <v>1.6650000000000001E-4</v>
      </c>
      <c r="K556" s="168">
        <f t="shared" si="158"/>
        <v>5.9000000000000007E-3</v>
      </c>
      <c r="L556" s="168">
        <f t="shared" si="159"/>
        <v>5.9000000000000007E-3</v>
      </c>
      <c r="M556" s="169">
        <f>VLOOKUP(LEFT(A556,8),'Point GF'!$C$2:$R$277,7,FALSE)</f>
        <v>1</v>
      </c>
      <c r="N556" s="169">
        <f>VLOOKUP(LEFT(A556,8),'Point GF'!$C$2:$R$277,7,FALSE)</f>
        <v>1</v>
      </c>
      <c r="O556" s="177">
        <f t="shared" si="160"/>
        <v>1.6650000000000001E-4</v>
      </c>
      <c r="P556" s="177">
        <f t="shared" si="161"/>
        <v>1.6650000000000001E-4</v>
      </c>
      <c r="Q556" s="169">
        <f>VLOOKUP(LEFT(A556,8),'Point GF'!$C$2:$R$277,15,FALSE)</f>
        <v>1</v>
      </c>
      <c r="R556" s="169">
        <f>VLOOKUP(LEFT(A556,8),'Point GF'!$C$2:$R$277,16,FALSE)</f>
        <v>1</v>
      </c>
    </row>
    <row r="557" spans="1:18" hidden="1" outlineLevel="2" x14ac:dyDescent="0.3">
      <c r="A557" s="41" t="s">
        <v>908</v>
      </c>
      <c r="B557" s="41" t="s">
        <v>909</v>
      </c>
      <c r="C557" s="41" t="s">
        <v>401</v>
      </c>
      <c r="D557" s="41" t="s">
        <v>963</v>
      </c>
      <c r="E557" s="41" t="s">
        <v>2048</v>
      </c>
      <c r="F557" s="42">
        <v>8</v>
      </c>
      <c r="G557" s="42">
        <v>2.6679999999999999E-2</v>
      </c>
      <c r="H557" s="42">
        <v>3.284E-3</v>
      </c>
      <c r="I557">
        <f t="shared" ref="I557:I606" si="162">G557/F557</f>
        <v>3.3349999999999999E-3</v>
      </c>
      <c r="J557">
        <f t="shared" ref="J557:J606" si="163">H557/F557</f>
        <v>4.105E-4</v>
      </c>
      <c r="K557" s="168">
        <f t="shared" si="158"/>
        <v>3.3349999999999999E-3</v>
      </c>
      <c r="L557" s="168">
        <f t="shared" si="159"/>
        <v>3.3349999999999999E-3</v>
      </c>
      <c r="M557" s="169">
        <f>VLOOKUP(LEFT(A557,8),'Point GF'!$C$2:$R$277,7,FALSE)</f>
        <v>1</v>
      </c>
      <c r="N557" s="169">
        <f>VLOOKUP(LEFT(A557,8),'Point GF'!$C$2:$R$277,7,FALSE)</f>
        <v>1</v>
      </c>
      <c r="O557" s="177">
        <f t="shared" si="160"/>
        <v>4.105E-4</v>
      </c>
      <c r="P557" s="177">
        <f t="shared" si="161"/>
        <v>4.105E-4</v>
      </c>
      <c r="Q557" s="169">
        <f>VLOOKUP(LEFT(A557,8),'Point GF'!$C$2:$R$277,15,FALSE)</f>
        <v>1</v>
      </c>
      <c r="R557" s="169">
        <f>VLOOKUP(LEFT(A557,8),'Point GF'!$C$2:$R$277,16,FALSE)</f>
        <v>1</v>
      </c>
    </row>
    <row r="558" spans="1:18" hidden="1" outlineLevel="2" x14ac:dyDescent="0.3">
      <c r="A558" s="41" t="s">
        <v>908</v>
      </c>
      <c r="B558" s="41" t="s">
        <v>909</v>
      </c>
      <c r="C558" s="41" t="s">
        <v>401</v>
      </c>
      <c r="D558" s="41" t="s">
        <v>964</v>
      </c>
      <c r="E558" s="41" t="s">
        <v>2048</v>
      </c>
      <c r="F558" s="42">
        <v>12</v>
      </c>
      <c r="G558" s="42">
        <v>0.2364</v>
      </c>
      <c r="H558" s="42">
        <v>6.4200000000000004E-3</v>
      </c>
      <c r="I558">
        <f t="shared" si="162"/>
        <v>1.9699999999999999E-2</v>
      </c>
      <c r="J558">
        <f t="shared" si="163"/>
        <v>5.3499999999999999E-4</v>
      </c>
      <c r="K558" s="168">
        <f t="shared" si="158"/>
        <v>1.9699999999999999E-2</v>
      </c>
      <c r="L558" s="168">
        <f t="shared" si="159"/>
        <v>1.9699999999999999E-2</v>
      </c>
      <c r="M558" s="169">
        <f>VLOOKUP(LEFT(A558,8),'Point GF'!$C$2:$R$277,7,FALSE)</f>
        <v>1</v>
      </c>
      <c r="N558" s="169">
        <f>VLOOKUP(LEFT(A558,8),'Point GF'!$C$2:$R$277,7,FALSE)</f>
        <v>1</v>
      </c>
      <c r="O558" s="177">
        <f t="shared" si="160"/>
        <v>5.3499999999999999E-4</v>
      </c>
      <c r="P558" s="177">
        <f t="shared" si="161"/>
        <v>5.3499999999999999E-4</v>
      </c>
      <c r="Q558" s="169">
        <f>VLOOKUP(LEFT(A558,8),'Point GF'!$C$2:$R$277,15,FALSE)</f>
        <v>1</v>
      </c>
      <c r="R558" s="169">
        <f>VLOOKUP(LEFT(A558,8),'Point GF'!$C$2:$R$277,16,FALSE)</f>
        <v>1</v>
      </c>
    </row>
    <row r="559" spans="1:18" hidden="1" outlineLevel="2" x14ac:dyDescent="0.3">
      <c r="A559" s="41" t="s">
        <v>908</v>
      </c>
      <c r="B559" s="41" t="s">
        <v>909</v>
      </c>
      <c r="C559" s="41" t="s">
        <v>401</v>
      </c>
      <c r="D559" s="41" t="s">
        <v>965</v>
      </c>
      <c r="E559" s="41" t="s">
        <v>2048</v>
      </c>
      <c r="F559" s="42">
        <v>8</v>
      </c>
      <c r="G559" s="42">
        <v>0.64800000000000002</v>
      </c>
      <c r="H559" s="42">
        <v>1.1999999999999999E-3</v>
      </c>
      <c r="I559">
        <f t="shared" si="162"/>
        <v>8.1000000000000003E-2</v>
      </c>
      <c r="J559">
        <f t="shared" si="163"/>
        <v>1.4999999999999999E-4</v>
      </c>
      <c r="K559" s="168">
        <f t="shared" si="158"/>
        <v>8.1000000000000003E-2</v>
      </c>
      <c r="L559" s="168">
        <f t="shared" si="159"/>
        <v>8.1000000000000003E-2</v>
      </c>
      <c r="M559" s="169">
        <f>VLOOKUP(LEFT(A559,8),'Point GF'!$C$2:$R$277,7,FALSE)</f>
        <v>1</v>
      </c>
      <c r="N559" s="169">
        <f>VLOOKUP(LEFT(A559,8),'Point GF'!$C$2:$R$277,7,FALSE)</f>
        <v>1</v>
      </c>
      <c r="O559" s="177">
        <f t="shared" si="160"/>
        <v>1.4999999999999999E-4</v>
      </c>
      <c r="P559" s="177">
        <f t="shared" si="161"/>
        <v>1.4999999999999999E-4</v>
      </c>
      <c r="Q559" s="169">
        <f>VLOOKUP(LEFT(A559,8),'Point GF'!$C$2:$R$277,15,FALSE)</f>
        <v>1</v>
      </c>
      <c r="R559" s="169">
        <f>VLOOKUP(LEFT(A559,8),'Point GF'!$C$2:$R$277,16,FALSE)</f>
        <v>1</v>
      </c>
    </row>
    <row r="560" spans="1:18" hidden="1" outlineLevel="2" x14ac:dyDescent="0.3">
      <c r="A560" s="41" t="s">
        <v>908</v>
      </c>
      <c r="B560" s="41" t="s">
        <v>909</v>
      </c>
      <c r="C560" s="41" t="s">
        <v>401</v>
      </c>
      <c r="D560" s="41" t="s">
        <v>966</v>
      </c>
      <c r="E560" s="41" t="s">
        <v>2065</v>
      </c>
      <c r="F560" s="42">
        <v>7</v>
      </c>
      <c r="G560" s="42">
        <v>5.6699999999999997E-3</v>
      </c>
      <c r="H560" s="42">
        <v>7.1049999999999998E-4</v>
      </c>
      <c r="I560">
        <f t="shared" si="162"/>
        <v>8.0999999999999996E-4</v>
      </c>
      <c r="J560">
        <f t="shared" si="163"/>
        <v>1.015E-4</v>
      </c>
      <c r="K560" s="168">
        <f t="shared" si="158"/>
        <v>8.0999999999999996E-4</v>
      </c>
      <c r="L560" s="168">
        <f t="shared" si="159"/>
        <v>8.0999999999999996E-4</v>
      </c>
      <c r="M560" s="169">
        <f>VLOOKUP(LEFT(A560,8),'Point GF'!$C$2:$R$277,7,FALSE)</f>
        <v>1</v>
      </c>
      <c r="N560" s="169">
        <f>VLOOKUP(LEFT(A560,8),'Point GF'!$C$2:$R$277,7,FALSE)</f>
        <v>1</v>
      </c>
      <c r="O560" s="177">
        <f t="shared" si="160"/>
        <v>1.015E-4</v>
      </c>
      <c r="P560" s="177">
        <f t="shared" si="161"/>
        <v>1.015E-4</v>
      </c>
      <c r="Q560" s="169">
        <f>VLOOKUP(LEFT(A560,8),'Point GF'!$C$2:$R$277,15,FALSE)</f>
        <v>1</v>
      </c>
      <c r="R560" s="169">
        <f>VLOOKUP(LEFT(A560,8),'Point GF'!$C$2:$R$277,16,FALSE)</f>
        <v>1</v>
      </c>
    </row>
    <row r="561" spans="1:18" hidden="1" outlineLevel="2" x14ac:dyDescent="0.3">
      <c r="A561" s="41" t="s">
        <v>908</v>
      </c>
      <c r="B561" s="41" t="s">
        <v>909</v>
      </c>
      <c r="C561" s="41" t="s">
        <v>401</v>
      </c>
      <c r="D561" s="41" t="s">
        <v>967</v>
      </c>
      <c r="E561" s="41" t="s">
        <v>2101</v>
      </c>
      <c r="F561" s="42">
        <v>9</v>
      </c>
      <c r="G561" s="42">
        <v>8.2799999999999992E-3</v>
      </c>
      <c r="H561" s="42">
        <v>2.0744999999999999E-5</v>
      </c>
      <c r="I561">
        <f t="shared" si="162"/>
        <v>9.1999999999999992E-4</v>
      </c>
      <c r="J561">
        <f t="shared" si="163"/>
        <v>2.305E-6</v>
      </c>
      <c r="K561" s="168">
        <f t="shared" si="158"/>
        <v>9.1999999999999992E-4</v>
      </c>
      <c r="L561" s="168">
        <f t="shared" si="159"/>
        <v>9.1999999999999992E-4</v>
      </c>
      <c r="M561" s="169">
        <f>VLOOKUP(LEFT(A561,8),'Point GF'!$C$2:$R$277,7,FALSE)</f>
        <v>1</v>
      </c>
      <c r="N561" s="169">
        <f>VLOOKUP(LEFT(A561,8),'Point GF'!$C$2:$R$277,7,FALSE)</f>
        <v>1</v>
      </c>
      <c r="O561" s="177">
        <f t="shared" si="160"/>
        <v>2.305E-6</v>
      </c>
      <c r="P561" s="177">
        <f t="shared" si="161"/>
        <v>2.305E-6</v>
      </c>
      <c r="Q561" s="169">
        <f>VLOOKUP(LEFT(A561,8),'Point GF'!$C$2:$R$277,15,FALSE)</f>
        <v>1</v>
      </c>
      <c r="R561" s="169">
        <f>VLOOKUP(LEFT(A561,8),'Point GF'!$C$2:$R$277,16,FALSE)</f>
        <v>1</v>
      </c>
    </row>
    <row r="562" spans="1:18" hidden="1" outlineLevel="2" x14ac:dyDescent="0.3">
      <c r="A562" s="41" t="s">
        <v>908</v>
      </c>
      <c r="B562" s="41" t="s">
        <v>909</v>
      </c>
      <c r="C562" s="41" t="s">
        <v>401</v>
      </c>
      <c r="D562" s="41" t="s">
        <v>968</v>
      </c>
      <c r="E562" s="41" t="s">
        <v>2065</v>
      </c>
      <c r="F562" s="42">
        <v>12</v>
      </c>
      <c r="G562" s="42">
        <v>0.1782</v>
      </c>
      <c r="H562" s="42">
        <v>2.5559999999999999E-2</v>
      </c>
      <c r="I562">
        <f t="shared" si="162"/>
        <v>1.485E-2</v>
      </c>
      <c r="J562">
        <f t="shared" si="163"/>
        <v>2.1299999999999999E-3</v>
      </c>
      <c r="K562" s="168">
        <f t="shared" si="158"/>
        <v>1.485E-2</v>
      </c>
      <c r="L562" s="168">
        <f t="shared" si="159"/>
        <v>1.485E-2</v>
      </c>
      <c r="M562" s="169">
        <f>VLOOKUP(LEFT(A562,8),'Point GF'!$C$2:$R$277,7,FALSE)</f>
        <v>1</v>
      </c>
      <c r="N562" s="169">
        <f>VLOOKUP(LEFT(A562,8),'Point GF'!$C$2:$R$277,7,FALSE)</f>
        <v>1</v>
      </c>
      <c r="O562" s="177">
        <f t="shared" si="160"/>
        <v>2.1299999999999999E-3</v>
      </c>
      <c r="P562" s="177">
        <f t="shared" si="161"/>
        <v>2.1299999999999999E-3</v>
      </c>
      <c r="Q562" s="169">
        <f>VLOOKUP(LEFT(A562,8),'Point GF'!$C$2:$R$277,15,FALSE)</f>
        <v>1</v>
      </c>
      <c r="R562" s="169">
        <f>VLOOKUP(LEFT(A562,8),'Point GF'!$C$2:$R$277,16,FALSE)</f>
        <v>1</v>
      </c>
    </row>
    <row r="563" spans="1:18" hidden="1" outlineLevel="2" x14ac:dyDescent="0.3">
      <c r="A563" s="41" t="s">
        <v>908</v>
      </c>
      <c r="B563" s="41" t="s">
        <v>909</v>
      </c>
      <c r="C563" s="41" t="s">
        <v>401</v>
      </c>
      <c r="D563" s="41" t="s">
        <v>969</v>
      </c>
      <c r="E563" s="41" t="s">
        <v>2066</v>
      </c>
      <c r="F563" s="42">
        <v>12</v>
      </c>
      <c r="G563" s="42">
        <v>6.6600000000000006E-2</v>
      </c>
      <c r="H563" s="42">
        <v>8.2199999999999999E-3</v>
      </c>
      <c r="I563">
        <f t="shared" si="162"/>
        <v>5.5500000000000002E-3</v>
      </c>
      <c r="J563">
        <f t="shared" si="163"/>
        <v>6.8499999999999995E-4</v>
      </c>
      <c r="K563" s="168">
        <f t="shared" si="158"/>
        <v>5.5500000000000002E-3</v>
      </c>
      <c r="L563" s="168">
        <f t="shared" si="159"/>
        <v>5.5500000000000002E-3</v>
      </c>
      <c r="M563" s="169">
        <f>VLOOKUP(LEFT(A563,8),'Point GF'!$C$2:$R$277,7,FALSE)</f>
        <v>1</v>
      </c>
      <c r="N563" s="169">
        <f>VLOOKUP(LEFT(A563,8),'Point GF'!$C$2:$R$277,7,FALSE)</f>
        <v>1</v>
      </c>
      <c r="O563" s="177">
        <f t="shared" si="160"/>
        <v>6.8499999999999995E-4</v>
      </c>
      <c r="P563" s="177">
        <f t="shared" si="161"/>
        <v>6.8499999999999995E-4</v>
      </c>
      <c r="Q563" s="169">
        <f>VLOOKUP(LEFT(A563,8),'Point GF'!$C$2:$R$277,15,FALSE)</f>
        <v>1</v>
      </c>
      <c r="R563" s="169">
        <f>VLOOKUP(LEFT(A563,8),'Point GF'!$C$2:$R$277,16,FALSE)</f>
        <v>1</v>
      </c>
    </row>
    <row r="564" spans="1:18" hidden="1" outlineLevel="2" x14ac:dyDescent="0.3">
      <c r="A564" s="41" t="s">
        <v>908</v>
      </c>
      <c r="B564" s="41" t="s">
        <v>909</v>
      </c>
      <c r="C564" s="41" t="s">
        <v>401</v>
      </c>
      <c r="D564" s="41" t="s">
        <v>970</v>
      </c>
      <c r="E564" s="41" t="s">
        <v>2107</v>
      </c>
      <c r="F564" s="42">
        <v>6</v>
      </c>
      <c r="G564" s="42">
        <v>1.248E-2</v>
      </c>
      <c r="H564" s="42">
        <v>6.2399999999999999E-3</v>
      </c>
      <c r="I564">
        <f t="shared" si="162"/>
        <v>2.0799999999999998E-3</v>
      </c>
      <c r="J564">
        <f t="shared" si="163"/>
        <v>1.0399999999999999E-3</v>
      </c>
      <c r="K564" s="168">
        <f t="shared" ref="K564:K572" si="164">I564*M564</f>
        <v>2.0799999999999998E-3</v>
      </c>
      <c r="L564" s="168">
        <f t="shared" ref="L564:L572" si="165">I564*N564</f>
        <v>2.0799999999999998E-3</v>
      </c>
      <c r="M564" s="169">
        <f>VLOOKUP(LEFT(A564,8),'Point GF'!$C$2:$R$277,7,FALSE)</f>
        <v>1</v>
      </c>
      <c r="N564" s="169">
        <f>VLOOKUP(LEFT(A564,8),'Point GF'!$C$2:$R$277,7,FALSE)</f>
        <v>1</v>
      </c>
      <c r="O564" s="177">
        <f t="shared" ref="O564:O572" si="166">J564*Q564</f>
        <v>1.0399999999999999E-3</v>
      </c>
      <c r="P564" s="177">
        <f t="shared" ref="P564:P572" si="167">J564*R564</f>
        <v>1.0399999999999999E-3</v>
      </c>
      <c r="Q564" s="169">
        <f>VLOOKUP(LEFT(A564,8),'Point GF'!$C$2:$R$277,15,FALSE)</f>
        <v>1</v>
      </c>
      <c r="R564" s="169">
        <f>VLOOKUP(LEFT(A564,8),'Point GF'!$C$2:$R$277,16,FALSE)</f>
        <v>1</v>
      </c>
    </row>
    <row r="565" spans="1:18" hidden="1" outlineLevel="2" x14ac:dyDescent="0.3">
      <c r="A565" s="41" t="s">
        <v>908</v>
      </c>
      <c r="B565" s="41" t="s">
        <v>909</v>
      </c>
      <c r="C565" s="41" t="s">
        <v>401</v>
      </c>
      <c r="D565" s="41" t="s">
        <v>971</v>
      </c>
      <c r="E565" s="41" t="s">
        <v>2107</v>
      </c>
      <c r="F565" s="42">
        <v>8</v>
      </c>
      <c r="G565" s="42">
        <v>3.1359999999999999E-2</v>
      </c>
      <c r="H565" s="42">
        <v>1.5679999999999999E-2</v>
      </c>
      <c r="I565">
        <f t="shared" si="162"/>
        <v>3.9199999999999999E-3</v>
      </c>
      <c r="J565">
        <f t="shared" si="163"/>
        <v>1.9599999999999999E-3</v>
      </c>
      <c r="K565" s="168">
        <f t="shared" si="164"/>
        <v>3.9199999999999999E-3</v>
      </c>
      <c r="L565" s="168">
        <f t="shared" si="165"/>
        <v>3.9199999999999999E-3</v>
      </c>
      <c r="M565" s="169">
        <f>VLOOKUP(LEFT(A565,8),'Point GF'!$C$2:$R$277,7,FALSE)</f>
        <v>1</v>
      </c>
      <c r="N565" s="169">
        <f>VLOOKUP(LEFT(A565,8),'Point GF'!$C$2:$R$277,7,FALSE)</f>
        <v>1</v>
      </c>
      <c r="O565" s="177">
        <f t="shared" si="166"/>
        <v>1.9599999999999999E-3</v>
      </c>
      <c r="P565" s="177">
        <f t="shared" si="167"/>
        <v>1.9599999999999999E-3</v>
      </c>
      <c r="Q565" s="169">
        <f>VLOOKUP(LEFT(A565,8),'Point GF'!$C$2:$R$277,15,FALSE)</f>
        <v>1</v>
      </c>
      <c r="R565" s="169">
        <f>VLOOKUP(LEFT(A565,8),'Point GF'!$C$2:$R$277,16,FALSE)</f>
        <v>1</v>
      </c>
    </row>
    <row r="566" spans="1:18" hidden="1" outlineLevel="2" x14ac:dyDescent="0.3">
      <c r="A566" s="41" t="s">
        <v>908</v>
      </c>
      <c r="B566" s="41" t="s">
        <v>909</v>
      </c>
      <c r="C566" s="41" t="s">
        <v>401</v>
      </c>
      <c r="D566" s="41" t="s">
        <v>972</v>
      </c>
      <c r="E566" s="41" t="s">
        <v>2107</v>
      </c>
      <c r="F566" s="42">
        <v>8</v>
      </c>
      <c r="G566" s="42">
        <v>3.3279999999999997E-2</v>
      </c>
      <c r="H566" s="42">
        <v>1.6639999999999999E-2</v>
      </c>
      <c r="I566">
        <f t="shared" si="162"/>
        <v>4.1599999999999996E-3</v>
      </c>
      <c r="J566">
        <f t="shared" si="163"/>
        <v>2.0799999999999998E-3</v>
      </c>
      <c r="K566" s="168">
        <f t="shared" si="164"/>
        <v>4.1599999999999996E-3</v>
      </c>
      <c r="L566" s="168">
        <f t="shared" si="165"/>
        <v>4.1599999999999996E-3</v>
      </c>
      <c r="M566" s="169">
        <f>VLOOKUP(LEFT(A566,8),'Point GF'!$C$2:$R$277,7,FALSE)</f>
        <v>1</v>
      </c>
      <c r="N566" s="169">
        <f>VLOOKUP(LEFT(A566,8),'Point GF'!$C$2:$R$277,7,FALSE)</f>
        <v>1</v>
      </c>
      <c r="O566" s="177">
        <f t="shared" si="166"/>
        <v>2.0799999999999998E-3</v>
      </c>
      <c r="P566" s="177">
        <f t="shared" si="167"/>
        <v>2.0799999999999998E-3</v>
      </c>
      <c r="Q566" s="169">
        <f>VLOOKUP(LEFT(A566,8),'Point GF'!$C$2:$R$277,15,FALSE)</f>
        <v>1</v>
      </c>
      <c r="R566" s="169">
        <f>VLOOKUP(LEFT(A566,8),'Point GF'!$C$2:$R$277,16,FALSE)</f>
        <v>1</v>
      </c>
    </row>
    <row r="567" spans="1:18" hidden="1" outlineLevel="2" x14ac:dyDescent="0.3">
      <c r="A567" s="41" t="s">
        <v>908</v>
      </c>
      <c r="B567" s="41" t="s">
        <v>909</v>
      </c>
      <c r="C567" s="41" t="s">
        <v>401</v>
      </c>
      <c r="D567" s="41" t="s">
        <v>973</v>
      </c>
      <c r="E567" s="41" t="s">
        <v>2108</v>
      </c>
      <c r="F567" s="42">
        <v>12</v>
      </c>
      <c r="G567" s="42">
        <v>2.2800000000000001E-2</v>
      </c>
      <c r="H567" s="42">
        <v>1.5959999999999998E-2</v>
      </c>
      <c r="I567">
        <f t="shared" si="162"/>
        <v>1.9E-3</v>
      </c>
      <c r="J567">
        <f t="shared" si="163"/>
        <v>1.3299999999999998E-3</v>
      </c>
      <c r="K567" s="168">
        <f t="shared" si="164"/>
        <v>1.9E-3</v>
      </c>
      <c r="L567" s="168">
        <f t="shared" si="165"/>
        <v>1.9E-3</v>
      </c>
      <c r="M567" s="169">
        <f>VLOOKUP(LEFT(A567,8),'Point GF'!$C$2:$R$277,7,FALSE)</f>
        <v>1</v>
      </c>
      <c r="N567" s="169">
        <f>VLOOKUP(LEFT(A567,8),'Point GF'!$C$2:$R$277,7,FALSE)</f>
        <v>1</v>
      </c>
      <c r="O567" s="177">
        <f t="shared" si="166"/>
        <v>1.3299999999999998E-3</v>
      </c>
      <c r="P567" s="177">
        <f t="shared" si="167"/>
        <v>1.3299999999999998E-3</v>
      </c>
      <c r="Q567" s="169">
        <f>VLOOKUP(LEFT(A567,8),'Point GF'!$C$2:$R$277,15,FALSE)</f>
        <v>1</v>
      </c>
      <c r="R567" s="169">
        <f>VLOOKUP(LEFT(A567,8),'Point GF'!$C$2:$R$277,16,FALSE)</f>
        <v>1</v>
      </c>
    </row>
    <row r="568" spans="1:18" hidden="1" outlineLevel="2" x14ac:dyDescent="0.3">
      <c r="A568" s="41" t="s">
        <v>908</v>
      </c>
      <c r="B568" s="41" t="s">
        <v>909</v>
      </c>
      <c r="C568" s="41" t="s">
        <v>401</v>
      </c>
      <c r="D568" s="41" t="s">
        <v>974</v>
      </c>
      <c r="E568" s="41" t="s">
        <v>2065</v>
      </c>
      <c r="F568" s="42">
        <v>4</v>
      </c>
      <c r="G568" s="42">
        <v>4.5799999999999999E-3</v>
      </c>
      <c r="H568" s="42">
        <v>5.0000000000000001E-4</v>
      </c>
      <c r="I568">
        <f t="shared" si="162"/>
        <v>1.145E-3</v>
      </c>
      <c r="J568">
        <f t="shared" si="163"/>
        <v>1.25E-4</v>
      </c>
      <c r="K568" s="168">
        <f t="shared" si="164"/>
        <v>1.145E-3</v>
      </c>
      <c r="L568" s="168">
        <f t="shared" si="165"/>
        <v>1.145E-3</v>
      </c>
      <c r="M568" s="169">
        <f>VLOOKUP(LEFT(A568,8),'Point GF'!$C$2:$R$277,7,FALSE)</f>
        <v>1</v>
      </c>
      <c r="N568" s="169">
        <f>VLOOKUP(LEFT(A568,8),'Point GF'!$C$2:$R$277,7,FALSE)</f>
        <v>1</v>
      </c>
      <c r="O568" s="177">
        <f t="shared" si="166"/>
        <v>1.25E-4</v>
      </c>
      <c r="P568" s="177">
        <f t="shared" si="167"/>
        <v>1.25E-4</v>
      </c>
      <c r="Q568" s="169">
        <f>VLOOKUP(LEFT(A568,8),'Point GF'!$C$2:$R$277,15,FALSE)</f>
        <v>1</v>
      </c>
      <c r="R568" s="169">
        <f>VLOOKUP(LEFT(A568,8),'Point GF'!$C$2:$R$277,16,FALSE)</f>
        <v>1</v>
      </c>
    </row>
    <row r="569" spans="1:18" hidden="1" outlineLevel="2" x14ac:dyDescent="0.3">
      <c r="A569" s="41" t="s">
        <v>908</v>
      </c>
      <c r="B569" s="41" t="s">
        <v>909</v>
      </c>
      <c r="C569" s="41" t="s">
        <v>401</v>
      </c>
      <c r="D569" s="41" t="s">
        <v>975</v>
      </c>
      <c r="E569" s="41" t="s">
        <v>2065</v>
      </c>
      <c r="F569" s="42">
        <v>12</v>
      </c>
      <c r="G569" s="42">
        <v>0.38219999999999998</v>
      </c>
      <c r="H569" s="42">
        <v>2.598E-2</v>
      </c>
      <c r="I569">
        <f t="shared" si="162"/>
        <v>3.1849999999999996E-2</v>
      </c>
      <c r="J569">
        <f t="shared" si="163"/>
        <v>2.1649999999999998E-3</v>
      </c>
      <c r="K569" s="168">
        <f t="shared" si="164"/>
        <v>3.1849999999999996E-2</v>
      </c>
      <c r="L569" s="168">
        <f t="shared" si="165"/>
        <v>3.1849999999999996E-2</v>
      </c>
      <c r="M569" s="169">
        <f>VLOOKUP(LEFT(A569,8),'Point GF'!$C$2:$R$277,7,FALSE)</f>
        <v>1</v>
      </c>
      <c r="N569" s="169">
        <f>VLOOKUP(LEFT(A569,8),'Point GF'!$C$2:$R$277,7,FALSE)</f>
        <v>1</v>
      </c>
      <c r="O569" s="177">
        <f t="shared" si="166"/>
        <v>2.1649999999999998E-3</v>
      </c>
      <c r="P569" s="177">
        <f t="shared" si="167"/>
        <v>2.1649999999999998E-3</v>
      </c>
      <c r="Q569" s="169">
        <f>VLOOKUP(LEFT(A569,8),'Point GF'!$C$2:$R$277,15,FALSE)</f>
        <v>1</v>
      </c>
      <c r="R569" s="169">
        <f>VLOOKUP(LEFT(A569,8),'Point GF'!$C$2:$R$277,16,FALSE)</f>
        <v>1</v>
      </c>
    </row>
    <row r="570" spans="1:18" hidden="1" outlineLevel="2" x14ac:dyDescent="0.3">
      <c r="A570" s="41" t="s">
        <v>908</v>
      </c>
      <c r="B570" s="41" t="s">
        <v>909</v>
      </c>
      <c r="C570" s="41" t="s">
        <v>401</v>
      </c>
      <c r="D570" s="41" t="s">
        <v>976</v>
      </c>
      <c r="E570" s="41" t="s">
        <v>2048</v>
      </c>
      <c r="F570" s="42">
        <v>12</v>
      </c>
      <c r="G570" s="42">
        <v>8.2199999999999995E-2</v>
      </c>
      <c r="H570" s="42">
        <v>8.3999999999999995E-3</v>
      </c>
      <c r="I570">
        <f t="shared" si="162"/>
        <v>6.8499999999999993E-3</v>
      </c>
      <c r="J570">
        <f t="shared" si="163"/>
        <v>6.9999999999999999E-4</v>
      </c>
      <c r="K570" s="168">
        <f t="shared" si="164"/>
        <v>6.8499999999999993E-3</v>
      </c>
      <c r="L570" s="168">
        <f t="shared" si="165"/>
        <v>6.8499999999999993E-3</v>
      </c>
      <c r="M570" s="169">
        <f>VLOOKUP(LEFT(A570,8),'Point GF'!$C$2:$R$277,7,FALSE)</f>
        <v>1</v>
      </c>
      <c r="N570" s="169">
        <f>VLOOKUP(LEFT(A570,8),'Point GF'!$C$2:$R$277,7,FALSE)</f>
        <v>1</v>
      </c>
      <c r="O570" s="177">
        <f t="shared" si="166"/>
        <v>6.9999999999999999E-4</v>
      </c>
      <c r="P570" s="177">
        <f t="shared" si="167"/>
        <v>6.9999999999999999E-4</v>
      </c>
      <c r="Q570" s="169">
        <f>VLOOKUP(LEFT(A570,8),'Point GF'!$C$2:$R$277,15,FALSE)</f>
        <v>1</v>
      </c>
      <c r="R570" s="169">
        <f>VLOOKUP(LEFT(A570,8),'Point GF'!$C$2:$R$277,16,FALSE)</f>
        <v>1</v>
      </c>
    </row>
    <row r="571" spans="1:18" hidden="1" outlineLevel="2" x14ac:dyDescent="0.3">
      <c r="A571" s="41" t="s">
        <v>908</v>
      </c>
      <c r="B571" s="41" t="s">
        <v>909</v>
      </c>
      <c r="C571" s="41" t="s">
        <v>401</v>
      </c>
      <c r="D571" s="41" t="s">
        <v>977</v>
      </c>
      <c r="E571" s="41" t="s">
        <v>2065</v>
      </c>
      <c r="F571" s="42">
        <v>8</v>
      </c>
      <c r="G571" s="42">
        <v>0.30320000000000003</v>
      </c>
      <c r="H571" s="42">
        <v>1.9599999999999999E-2</v>
      </c>
      <c r="I571">
        <f t="shared" si="162"/>
        <v>3.7900000000000003E-2</v>
      </c>
      <c r="J571">
        <f t="shared" si="163"/>
        <v>2.4499999999999999E-3</v>
      </c>
      <c r="K571" s="168">
        <f t="shared" si="164"/>
        <v>3.7900000000000003E-2</v>
      </c>
      <c r="L571" s="168">
        <f t="shared" si="165"/>
        <v>3.7900000000000003E-2</v>
      </c>
      <c r="M571" s="169">
        <f>VLOOKUP(LEFT(A571,8),'Point GF'!$C$2:$R$277,7,FALSE)</f>
        <v>1</v>
      </c>
      <c r="N571" s="169">
        <f>VLOOKUP(LEFT(A571,8),'Point GF'!$C$2:$R$277,7,FALSE)</f>
        <v>1</v>
      </c>
      <c r="O571" s="177">
        <f t="shared" si="166"/>
        <v>2.4499999999999999E-3</v>
      </c>
      <c r="P571" s="177">
        <f t="shared" si="167"/>
        <v>2.4499999999999999E-3</v>
      </c>
      <c r="Q571" s="169">
        <f>VLOOKUP(LEFT(A571,8),'Point GF'!$C$2:$R$277,15,FALSE)</f>
        <v>1</v>
      </c>
      <c r="R571" s="169">
        <f>VLOOKUP(LEFT(A571,8),'Point GF'!$C$2:$R$277,16,FALSE)</f>
        <v>1</v>
      </c>
    </row>
    <row r="572" spans="1:18" hidden="1" outlineLevel="2" x14ac:dyDescent="0.3">
      <c r="A572" s="41" t="s">
        <v>908</v>
      </c>
      <c r="B572" s="41" t="s">
        <v>909</v>
      </c>
      <c r="C572" s="41" t="s">
        <v>401</v>
      </c>
      <c r="D572" s="41" t="s">
        <v>978</v>
      </c>
      <c r="E572" s="41" t="s">
        <v>2065</v>
      </c>
      <c r="F572" s="42">
        <v>8</v>
      </c>
      <c r="G572" s="42">
        <v>0.2964</v>
      </c>
      <c r="H572" s="42">
        <v>1.9199999999999998E-2</v>
      </c>
      <c r="I572">
        <f t="shared" si="162"/>
        <v>3.705E-2</v>
      </c>
      <c r="J572">
        <f t="shared" si="163"/>
        <v>2.3999999999999998E-3</v>
      </c>
      <c r="K572" s="168">
        <f t="shared" si="164"/>
        <v>3.705E-2</v>
      </c>
      <c r="L572" s="168">
        <f t="shared" si="165"/>
        <v>3.705E-2</v>
      </c>
      <c r="M572" s="169">
        <f>VLOOKUP(LEFT(A572,8),'Point GF'!$C$2:$R$277,7,FALSE)</f>
        <v>1</v>
      </c>
      <c r="N572" s="169">
        <f>VLOOKUP(LEFT(A572,8),'Point GF'!$C$2:$R$277,7,FALSE)</f>
        <v>1</v>
      </c>
      <c r="O572" s="177">
        <f t="shared" si="166"/>
        <v>2.3999999999999998E-3</v>
      </c>
      <c r="P572" s="177">
        <f t="shared" si="167"/>
        <v>2.3999999999999998E-3</v>
      </c>
      <c r="Q572" s="169">
        <f>VLOOKUP(LEFT(A572,8),'Point GF'!$C$2:$R$277,15,FALSE)</f>
        <v>1</v>
      </c>
      <c r="R572" s="169">
        <f>VLOOKUP(LEFT(A572,8),'Point GF'!$C$2:$R$277,16,FALSE)</f>
        <v>1</v>
      </c>
    </row>
    <row r="573" spans="1:18" outlineLevel="1" collapsed="1" x14ac:dyDescent="0.3">
      <c r="A573" s="44" t="s">
        <v>1217</v>
      </c>
      <c r="B573" s="41" t="str">
        <f>B572</f>
        <v>University of Maryland</v>
      </c>
      <c r="C573" s="41"/>
      <c r="D573" s="41"/>
      <c r="E573" s="41"/>
      <c r="F573" s="42"/>
      <c r="G573" s="42">
        <f t="shared" ref="G573:L573" si="168">SUBTOTAL(9,G500:G572)</f>
        <v>144.59837840000003</v>
      </c>
      <c r="H573" s="42">
        <f t="shared" si="168"/>
        <v>2.8165677050000011</v>
      </c>
      <c r="I573">
        <f t="shared" si="168"/>
        <v>1.9449044499999997</v>
      </c>
      <c r="J573">
        <f t="shared" si="168"/>
        <v>6.2507480000000004E-2</v>
      </c>
      <c r="K573" s="168">
        <f t="shared" si="168"/>
        <v>1.9449044499999997</v>
      </c>
      <c r="L573" s="168">
        <f t="shared" si="168"/>
        <v>1.9449044499999997</v>
      </c>
      <c r="M573" s="169">
        <f>VLOOKUP(LEFT(A573,8),'Point GF'!$C$2:$R$277,7,FALSE)</f>
        <v>1</v>
      </c>
      <c r="N573" s="169">
        <f>VLOOKUP(LEFT(A573,8),'Point GF'!$C$2:$R$277,7,FALSE)</f>
        <v>1</v>
      </c>
      <c r="O573" s="177">
        <f>SUBTOTAL(9,O500:O572)</f>
        <v>6.2507480000000004E-2</v>
      </c>
      <c r="P573" s="177">
        <f>SUBTOTAL(9,P500:P572)</f>
        <v>6.2507480000000004E-2</v>
      </c>
      <c r="Q573" s="169">
        <f>VLOOKUP(LEFT(A573,8),'Point GF'!$C$2:$R$277,15,FALSE)</f>
        <v>1</v>
      </c>
      <c r="R573" s="169">
        <f>VLOOKUP(LEFT(A573,8),'Point GF'!$C$2:$R$277,16,FALSE)</f>
        <v>1</v>
      </c>
    </row>
    <row r="574" spans="1:18" hidden="1" outlineLevel="2" x14ac:dyDescent="0.3">
      <c r="A574" s="41" t="s">
        <v>979</v>
      </c>
      <c r="B574" s="41" t="s">
        <v>980</v>
      </c>
      <c r="C574" s="41" t="s">
        <v>401</v>
      </c>
      <c r="D574" s="41" t="s">
        <v>981</v>
      </c>
      <c r="E574" s="41" t="s">
        <v>2074</v>
      </c>
      <c r="F574" s="42">
        <v>215</v>
      </c>
      <c r="G574" s="42">
        <v>3.7410000000000001</v>
      </c>
      <c r="H574" s="42">
        <v>4.601</v>
      </c>
      <c r="I574">
        <f t="shared" si="162"/>
        <v>1.7399999999999999E-2</v>
      </c>
      <c r="J574">
        <f t="shared" si="163"/>
        <v>2.1399999999999999E-2</v>
      </c>
      <c r="K574" s="168">
        <f>I574*M574</f>
        <v>1.7399999999999999E-2</v>
      </c>
      <c r="L574" s="168">
        <f>I574*N574</f>
        <v>1.7399999999999999E-2</v>
      </c>
      <c r="M574" s="169">
        <v>1</v>
      </c>
      <c r="N574" s="169">
        <v>1</v>
      </c>
      <c r="O574" s="177">
        <f>J574*Q574</f>
        <v>2.1399999999999999E-2</v>
      </c>
      <c r="P574" s="177">
        <f>J574*R574</f>
        <v>2.1399999999999999E-2</v>
      </c>
      <c r="Q574" s="169">
        <f>VLOOKUP(LEFT(A574,8),'Point GF'!$C$2:$R$277,15,FALSE)</f>
        <v>1</v>
      </c>
      <c r="R574" s="169">
        <f>VLOOKUP(LEFT(A574,8),'Point GF'!$C$2:$R$277,16,FALSE)</f>
        <v>1</v>
      </c>
    </row>
    <row r="575" spans="1:18" outlineLevel="1" collapsed="1" x14ac:dyDescent="0.3">
      <c r="A575" s="44" t="s">
        <v>1218</v>
      </c>
      <c r="B575" s="41" t="str">
        <f>B574</f>
        <v>Laurel Sand and Gravel, Inc - Laurel</v>
      </c>
      <c r="C575" s="41"/>
      <c r="D575" s="41"/>
      <c r="E575" s="41"/>
      <c r="F575" s="42"/>
      <c r="G575" s="42">
        <f t="shared" ref="G575:L575" si="169">SUBTOTAL(9,G574:G574)</f>
        <v>3.7410000000000001</v>
      </c>
      <c r="H575" s="42">
        <f t="shared" si="169"/>
        <v>4.601</v>
      </c>
      <c r="I575">
        <f t="shared" si="169"/>
        <v>1.7399999999999999E-2</v>
      </c>
      <c r="J575">
        <f t="shared" si="169"/>
        <v>2.1399999999999999E-2</v>
      </c>
      <c r="K575" s="168">
        <f t="shared" si="169"/>
        <v>1.7399999999999999E-2</v>
      </c>
      <c r="L575" s="168">
        <f t="shared" si="169"/>
        <v>1.7399999999999999E-2</v>
      </c>
      <c r="M575" s="169">
        <v>1</v>
      </c>
      <c r="N575" s="169">
        <v>1</v>
      </c>
      <c r="O575" s="177">
        <f>SUBTOTAL(9,O574:O574)</f>
        <v>2.1399999999999999E-2</v>
      </c>
      <c r="P575" s="177">
        <f>SUBTOTAL(9,P574:P574)</f>
        <v>2.1399999999999999E-2</v>
      </c>
      <c r="Q575" s="169">
        <f>VLOOKUP(LEFT(A575,8),'Point GF'!$C$2:$R$277,15,FALSE)</f>
        <v>1</v>
      </c>
      <c r="R575" s="169">
        <f>VLOOKUP(LEFT(A575,8),'Point GF'!$C$2:$R$277,16,FALSE)</f>
        <v>1</v>
      </c>
    </row>
    <row r="576" spans="1:18" hidden="1" outlineLevel="2" x14ac:dyDescent="0.3">
      <c r="A576" s="41" t="s">
        <v>1241</v>
      </c>
      <c r="B576" s="41" t="s">
        <v>1162</v>
      </c>
      <c r="C576" s="41" t="s">
        <v>401</v>
      </c>
      <c r="D576" s="41" t="s">
        <v>1163</v>
      </c>
      <c r="E576" s="41" t="s">
        <v>2038</v>
      </c>
      <c r="F576" s="42">
        <v>11</v>
      </c>
      <c r="G576" s="42">
        <v>5.2535999999999996</v>
      </c>
      <c r="H576" s="42">
        <v>3.0249999999999999E-3</v>
      </c>
      <c r="I576">
        <f t="shared" si="162"/>
        <v>0.47759999999999997</v>
      </c>
      <c r="J576">
        <f t="shared" si="163"/>
        <v>2.7500000000000002E-4</v>
      </c>
      <c r="K576" s="168">
        <f t="shared" ref="K576:K592" si="170">I576*M576</f>
        <v>0.47759999999999997</v>
      </c>
      <c r="L576" s="168">
        <f t="shared" ref="L576:L592" si="171">I576*N576</f>
        <v>0.47759999999999997</v>
      </c>
      <c r="M576" s="169">
        <f>VLOOKUP(LEFT(A576,8),'Point GF'!$C$2:$R$277,7,FALSE)</f>
        <v>1</v>
      </c>
      <c r="N576" s="169">
        <f>VLOOKUP(LEFT(A576,8),'Point GF'!$C$2:$R$277,7,FALSE)</f>
        <v>1</v>
      </c>
      <c r="O576" s="177">
        <f t="shared" ref="O576:O592" si="172">J576*Q576</f>
        <v>2.7500000000000002E-4</v>
      </c>
      <c r="P576" s="177">
        <f t="shared" ref="P576:P592" si="173">J576*R576</f>
        <v>2.7500000000000002E-4</v>
      </c>
      <c r="Q576" s="169">
        <f>VLOOKUP(LEFT(A576,8),'Point GF'!$C$2:$R$277,15,FALSE)</f>
        <v>1</v>
      </c>
      <c r="R576" s="169">
        <f>VLOOKUP(LEFT(A576,8),'Point GF'!$C$2:$R$277,16,FALSE)</f>
        <v>1</v>
      </c>
    </row>
    <row r="577" spans="1:18" hidden="1" outlineLevel="2" x14ac:dyDescent="0.3">
      <c r="A577" s="41" t="s">
        <v>1241</v>
      </c>
      <c r="B577" s="41" t="s">
        <v>1162</v>
      </c>
      <c r="C577" s="41" t="s">
        <v>401</v>
      </c>
      <c r="D577" s="41" t="s">
        <v>1164</v>
      </c>
      <c r="E577" s="41" t="s">
        <v>2102</v>
      </c>
      <c r="F577" s="42">
        <v>29</v>
      </c>
      <c r="G577" s="42">
        <v>89.798500000000004</v>
      </c>
      <c r="H577" s="42">
        <v>4.9169499999999999</v>
      </c>
      <c r="I577">
        <f t="shared" si="162"/>
        <v>3.0965000000000003</v>
      </c>
      <c r="J577">
        <f t="shared" si="163"/>
        <v>0.16955000000000001</v>
      </c>
      <c r="K577" s="168">
        <f t="shared" si="170"/>
        <v>3.0965000000000003</v>
      </c>
      <c r="L577" s="168">
        <f t="shared" si="171"/>
        <v>3.0965000000000003</v>
      </c>
      <c r="M577" s="169">
        <f>VLOOKUP(LEFT(A577,8),'Point GF'!$C$2:$R$277,7,FALSE)</f>
        <v>1</v>
      </c>
      <c r="N577" s="169">
        <f>VLOOKUP(LEFT(A577,8),'Point GF'!$C$2:$R$277,7,FALSE)</f>
        <v>1</v>
      </c>
      <c r="O577" s="177">
        <f t="shared" si="172"/>
        <v>0.16955000000000001</v>
      </c>
      <c r="P577" s="177">
        <f t="shared" si="173"/>
        <v>0.16955000000000001</v>
      </c>
      <c r="Q577" s="169">
        <f>VLOOKUP(LEFT(A577,8),'Point GF'!$C$2:$R$277,15,FALSE)</f>
        <v>1</v>
      </c>
      <c r="R577" s="169">
        <f>VLOOKUP(LEFT(A577,8),'Point GF'!$C$2:$R$277,16,FALSE)</f>
        <v>1</v>
      </c>
    </row>
    <row r="578" spans="1:18" hidden="1" outlineLevel="2" x14ac:dyDescent="0.3">
      <c r="A578" s="41" t="s">
        <v>1241</v>
      </c>
      <c r="B578" s="41" t="s">
        <v>1162</v>
      </c>
      <c r="C578" s="41" t="s">
        <v>401</v>
      </c>
      <c r="D578" s="41" t="s">
        <v>1165</v>
      </c>
      <c r="E578" s="41" t="s">
        <v>2102</v>
      </c>
      <c r="F578" s="42">
        <v>21</v>
      </c>
      <c r="G578" s="42">
        <v>69.499499999999998</v>
      </c>
      <c r="H578" s="42">
        <v>3.0985499999999999</v>
      </c>
      <c r="I578">
        <f t="shared" si="162"/>
        <v>3.3094999999999999</v>
      </c>
      <c r="J578">
        <f t="shared" si="163"/>
        <v>0.14754999999999999</v>
      </c>
      <c r="K578" s="168">
        <f t="shared" si="170"/>
        <v>3.3094999999999999</v>
      </c>
      <c r="L578" s="168">
        <f t="shared" si="171"/>
        <v>3.3094999999999999</v>
      </c>
      <c r="M578" s="169">
        <f>VLOOKUP(LEFT(A578,8),'Point GF'!$C$2:$R$277,7,FALSE)</f>
        <v>1</v>
      </c>
      <c r="N578" s="169">
        <f>VLOOKUP(LEFT(A578,8),'Point GF'!$C$2:$R$277,7,FALSE)</f>
        <v>1</v>
      </c>
      <c r="O578" s="177">
        <f t="shared" si="172"/>
        <v>0.14754999999999999</v>
      </c>
      <c r="P578" s="177">
        <f t="shared" si="173"/>
        <v>0.14754999999999999</v>
      </c>
      <c r="Q578" s="169">
        <f>VLOOKUP(LEFT(A578,8),'Point GF'!$C$2:$R$277,15,FALSE)</f>
        <v>1</v>
      </c>
      <c r="R578" s="169">
        <f>VLOOKUP(LEFT(A578,8),'Point GF'!$C$2:$R$277,16,FALSE)</f>
        <v>1</v>
      </c>
    </row>
    <row r="579" spans="1:18" hidden="1" outlineLevel="2" x14ac:dyDescent="0.3">
      <c r="A579" s="41" t="s">
        <v>1241</v>
      </c>
      <c r="B579" s="41" t="s">
        <v>1162</v>
      </c>
      <c r="C579" s="41" t="s">
        <v>401</v>
      </c>
      <c r="D579" s="41" t="s">
        <v>1166</v>
      </c>
      <c r="E579" s="41" t="s">
        <v>2038</v>
      </c>
      <c r="F579" s="42">
        <v>8</v>
      </c>
      <c r="G579" s="42">
        <v>2.5</v>
      </c>
      <c r="H579" s="42">
        <v>1E-3</v>
      </c>
      <c r="I579">
        <f t="shared" si="162"/>
        <v>0.3125</v>
      </c>
      <c r="J579">
        <f t="shared" si="163"/>
        <v>1.25E-4</v>
      </c>
      <c r="K579" s="168">
        <f t="shared" si="170"/>
        <v>0.3125</v>
      </c>
      <c r="L579" s="168">
        <f t="shared" si="171"/>
        <v>0.3125</v>
      </c>
      <c r="M579" s="169">
        <f>VLOOKUP(LEFT(A579,8),'Point GF'!$C$2:$R$277,7,FALSE)</f>
        <v>1</v>
      </c>
      <c r="N579" s="169">
        <f>VLOOKUP(LEFT(A579,8),'Point GF'!$C$2:$R$277,7,FALSE)</f>
        <v>1</v>
      </c>
      <c r="O579" s="177">
        <f t="shared" si="172"/>
        <v>1.25E-4</v>
      </c>
      <c r="P579" s="177">
        <f t="shared" si="173"/>
        <v>1.25E-4</v>
      </c>
      <c r="Q579" s="169">
        <f>VLOOKUP(LEFT(A579,8),'Point GF'!$C$2:$R$277,15,FALSE)</f>
        <v>1</v>
      </c>
      <c r="R579" s="169">
        <f>VLOOKUP(LEFT(A579,8),'Point GF'!$C$2:$R$277,16,FALSE)</f>
        <v>1</v>
      </c>
    </row>
    <row r="580" spans="1:18" hidden="1" outlineLevel="2" x14ac:dyDescent="0.3">
      <c r="A580" s="41" t="s">
        <v>1241</v>
      </c>
      <c r="B580" s="41" t="s">
        <v>1162</v>
      </c>
      <c r="C580" s="41" t="s">
        <v>401</v>
      </c>
      <c r="D580" s="41" t="s">
        <v>1167</v>
      </c>
      <c r="E580" s="41" t="s">
        <v>2038</v>
      </c>
      <c r="F580" s="42">
        <v>67</v>
      </c>
      <c r="G580" s="42">
        <v>2.5423149999999999</v>
      </c>
      <c r="H580" s="42">
        <v>2.1104999999999999E-2</v>
      </c>
      <c r="I580">
        <f t="shared" si="162"/>
        <v>3.7945E-2</v>
      </c>
      <c r="J580">
        <f t="shared" si="163"/>
        <v>3.1499999999999996E-4</v>
      </c>
      <c r="K580" s="168">
        <f t="shared" si="170"/>
        <v>3.7945E-2</v>
      </c>
      <c r="L580" s="168">
        <f t="shared" si="171"/>
        <v>3.7945E-2</v>
      </c>
      <c r="M580" s="169">
        <f>VLOOKUP(LEFT(A580,8),'Point GF'!$C$2:$R$277,7,FALSE)</f>
        <v>1</v>
      </c>
      <c r="N580" s="169">
        <f>VLOOKUP(LEFT(A580,8),'Point GF'!$C$2:$R$277,7,FALSE)</f>
        <v>1</v>
      </c>
      <c r="O580" s="177">
        <f t="shared" si="172"/>
        <v>3.1499999999999996E-4</v>
      </c>
      <c r="P580" s="177">
        <f t="shared" si="173"/>
        <v>3.1499999999999996E-4</v>
      </c>
      <c r="Q580" s="169">
        <f>VLOOKUP(LEFT(A580,8),'Point GF'!$C$2:$R$277,15,FALSE)</f>
        <v>1</v>
      </c>
      <c r="R580" s="169">
        <f>VLOOKUP(LEFT(A580,8),'Point GF'!$C$2:$R$277,16,FALSE)</f>
        <v>1</v>
      </c>
    </row>
    <row r="581" spans="1:18" hidden="1" outlineLevel="2" x14ac:dyDescent="0.3">
      <c r="A581" s="41" t="s">
        <v>1241</v>
      </c>
      <c r="B581" s="41" t="s">
        <v>1162</v>
      </c>
      <c r="C581" s="41" t="s">
        <v>401</v>
      </c>
      <c r="D581" s="41" t="s">
        <v>1168</v>
      </c>
      <c r="E581" s="41" t="s">
        <v>2038</v>
      </c>
      <c r="F581" s="42">
        <v>29</v>
      </c>
      <c r="G581" s="42">
        <v>0.68338500000000002</v>
      </c>
      <c r="H581" s="42">
        <v>5.6550000000000003E-3</v>
      </c>
      <c r="I581">
        <f t="shared" si="162"/>
        <v>2.3564999999999999E-2</v>
      </c>
      <c r="J581">
        <f t="shared" si="163"/>
        <v>1.9500000000000002E-4</v>
      </c>
      <c r="K581" s="168">
        <f t="shared" si="170"/>
        <v>2.3564999999999999E-2</v>
      </c>
      <c r="L581" s="168">
        <f t="shared" si="171"/>
        <v>2.3564999999999999E-2</v>
      </c>
      <c r="M581" s="169">
        <f>VLOOKUP(LEFT(A581,8),'Point GF'!$C$2:$R$277,7,FALSE)</f>
        <v>1</v>
      </c>
      <c r="N581" s="169">
        <f>VLOOKUP(LEFT(A581,8),'Point GF'!$C$2:$R$277,7,FALSE)</f>
        <v>1</v>
      </c>
      <c r="O581" s="177">
        <f t="shared" si="172"/>
        <v>1.9500000000000002E-4</v>
      </c>
      <c r="P581" s="177">
        <f t="shared" si="173"/>
        <v>1.9500000000000002E-4</v>
      </c>
      <c r="Q581" s="169">
        <f>VLOOKUP(LEFT(A581,8),'Point GF'!$C$2:$R$277,15,FALSE)</f>
        <v>1</v>
      </c>
      <c r="R581" s="169">
        <f>VLOOKUP(LEFT(A581,8),'Point GF'!$C$2:$R$277,16,FALSE)</f>
        <v>1</v>
      </c>
    </row>
    <row r="582" spans="1:18" hidden="1" outlineLevel="2" x14ac:dyDescent="0.3">
      <c r="A582" s="41" t="s">
        <v>1241</v>
      </c>
      <c r="B582" s="41" t="s">
        <v>1162</v>
      </c>
      <c r="C582" s="41" t="s">
        <v>401</v>
      </c>
      <c r="D582" s="41" t="s">
        <v>1169</v>
      </c>
      <c r="E582" s="41" t="s">
        <v>2038</v>
      </c>
      <c r="F582" s="42">
        <v>62</v>
      </c>
      <c r="G582" s="42">
        <v>1.8999900000000001</v>
      </c>
      <c r="H582" s="42">
        <v>1.5810000000000001E-2</v>
      </c>
      <c r="I582">
        <f t="shared" si="162"/>
        <v>3.0645000000000002E-2</v>
      </c>
      <c r="J582">
        <f t="shared" si="163"/>
        <v>2.5500000000000002E-4</v>
      </c>
      <c r="K582" s="168">
        <f t="shared" si="170"/>
        <v>3.0645000000000002E-2</v>
      </c>
      <c r="L582" s="168">
        <f t="shared" si="171"/>
        <v>3.0645000000000002E-2</v>
      </c>
      <c r="M582" s="169">
        <f>VLOOKUP(LEFT(A582,8),'Point GF'!$C$2:$R$277,7,FALSE)</f>
        <v>1</v>
      </c>
      <c r="N582" s="169">
        <f>VLOOKUP(LEFT(A582,8),'Point GF'!$C$2:$R$277,7,FALSE)</f>
        <v>1</v>
      </c>
      <c r="O582" s="177">
        <f t="shared" si="172"/>
        <v>2.5500000000000002E-4</v>
      </c>
      <c r="P582" s="177">
        <f t="shared" si="173"/>
        <v>2.5500000000000002E-4</v>
      </c>
      <c r="Q582" s="169">
        <f>VLOOKUP(LEFT(A582,8),'Point GF'!$C$2:$R$277,15,FALSE)</f>
        <v>1</v>
      </c>
      <c r="R582" s="169">
        <f>VLOOKUP(LEFT(A582,8),'Point GF'!$C$2:$R$277,16,FALSE)</f>
        <v>1</v>
      </c>
    </row>
    <row r="583" spans="1:18" hidden="1" outlineLevel="2" x14ac:dyDescent="0.3">
      <c r="A583" s="41" t="s">
        <v>1241</v>
      </c>
      <c r="B583" s="41" t="s">
        <v>1162</v>
      </c>
      <c r="C583" s="41" t="s">
        <v>401</v>
      </c>
      <c r="D583" s="41" t="s">
        <v>1170</v>
      </c>
      <c r="E583" s="41" t="s">
        <v>2050</v>
      </c>
      <c r="F583" s="42">
        <v>8</v>
      </c>
      <c r="G583" s="42">
        <v>2.5</v>
      </c>
      <c r="H583" s="42">
        <v>1.32E-3</v>
      </c>
      <c r="I583">
        <f t="shared" si="162"/>
        <v>0.3125</v>
      </c>
      <c r="J583">
        <f t="shared" si="163"/>
        <v>1.65E-4</v>
      </c>
      <c r="K583" s="168">
        <f t="shared" si="170"/>
        <v>0.3125</v>
      </c>
      <c r="L583" s="168">
        <f t="shared" si="171"/>
        <v>0.3125</v>
      </c>
      <c r="M583" s="169">
        <f>VLOOKUP(LEFT(A583,8),'Point GF'!$C$2:$R$277,7,FALSE)</f>
        <v>1</v>
      </c>
      <c r="N583" s="169">
        <f>VLOOKUP(LEFT(A583,8),'Point GF'!$C$2:$R$277,7,FALSE)</f>
        <v>1</v>
      </c>
      <c r="O583" s="177">
        <f t="shared" si="172"/>
        <v>1.65E-4</v>
      </c>
      <c r="P583" s="177">
        <f t="shared" si="173"/>
        <v>1.65E-4</v>
      </c>
      <c r="Q583" s="169">
        <f>VLOOKUP(LEFT(A583,8),'Point GF'!$C$2:$R$277,15,FALSE)</f>
        <v>1</v>
      </c>
      <c r="R583" s="169">
        <f>VLOOKUP(LEFT(A583,8),'Point GF'!$C$2:$R$277,16,FALSE)</f>
        <v>1</v>
      </c>
    </row>
    <row r="584" spans="1:18" hidden="1" outlineLevel="2" x14ac:dyDescent="0.3">
      <c r="A584" s="41" t="s">
        <v>1241</v>
      </c>
      <c r="B584" s="41" t="s">
        <v>1162</v>
      </c>
      <c r="C584" s="41" t="s">
        <v>401</v>
      </c>
      <c r="D584" s="41" t="s">
        <v>1170</v>
      </c>
      <c r="E584" s="41" t="s">
        <v>2102</v>
      </c>
      <c r="F584" s="42">
        <v>8</v>
      </c>
      <c r="G584" s="43"/>
      <c r="H584" s="42">
        <v>5.3600000000000002E-3</v>
      </c>
      <c r="I584">
        <f t="shared" si="162"/>
        <v>0</v>
      </c>
      <c r="J584">
        <f t="shared" si="163"/>
        <v>6.7000000000000002E-4</v>
      </c>
      <c r="K584" s="168">
        <f t="shared" si="170"/>
        <v>0</v>
      </c>
      <c r="L584" s="168">
        <f t="shared" si="171"/>
        <v>0</v>
      </c>
      <c r="M584" s="169">
        <f>VLOOKUP(LEFT(A584,8),'Point GF'!$C$2:$R$277,7,FALSE)</f>
        <v>1</v>
      </c>
      <c r="N584" s="169">
        <f>VLOOKUP(LEFT(A584,8),'Point GF'!$C$2:$R$277,7,FALSE)</f>
        <v>1</v>
      </c>
      <c r="O584" s="177">
        <f t="shared" si="172"/>
        <v>6.7000000000000002E-4</v>
      </c>
      <c r="P584" s="177">
        <f t="shared" si="173"/>
        <v>6.7000000000000002E-4</v>
      </c>
      <c r="Q584" s="169">
        <f>VLOOKUP(LEFT(A584,8),'Point GF'!$C$2:$R$277,15,FALSE)</f>
        <v>1</v>
      </c>
      <c r="R584" s="169">
        <f>VLOOKUP(LEFT(A584,8),'Point GF'!$C$2:$R$277,16,FALSE)</f>
        <v>1</v>
      </c>
    </row>
    <row r="585" spans="1:18" hidden="1" outlineLevel="2" x14ac:dyDescent="0.3">
      <c r="A585" s="41" t="s">
        <v>1241</v>
      </c>
      <c r="B585" s="41" t="s">
        <v>1162</v>
      </c>
      <c r="C585" s="41" t="s">
        <v>401</v>
      </c>
      <c r="D585" s="41" t="s">
        <v>1171</v>
      </c>
      <c r="E585" s="41" t="s">
        <v>2039</v>
      </c>
      <c r="F585" s="42">
        <v>10</v>
      </c>
      <c r="G585" s="43"/>
      <c r="H585" s="42">
        <v>4.3E-3</v>
      </c>
      <c r="I585">
        <f t="shared" si="162"/>
        <v>0</v>
      </c>
      <c r="J585">
        <f t="shared" si="163"/>
        <v>4.2999999999999999E-4</v>
      </c>
      <c r="K585" s="168">
        <f t="shared" si="170"/>
        <v>0</v>
      </c>
      <c r="L585" s="168">
        <f t="shared" si="171"/>
        <v>0</v>
      </c>
      <c r="M585" s="169">
        <f>VLOOKUP(LEFT(A585,8),'Point GF'!$C$2:$R$277,7,FALSE)</f>
        <v>1</v>
      </c>
      <c r="N585" s="169">
        <f>VLOOKUP(LEFT(A585,8),'Point GF'!$C$2:$R$277,7,FALSE)</f>
        <v>1</v>
      </c>
      <c r="O585" s="177">
        <f t="shared" si="172"/>
        <v>4.2999999999999999E-4</v>
      </c>
      <c r="P585" s="177">
        <f t="shared" si="173"/>
        <v>4.2999999999999999E-4</v>
      </c>
      <c r="Q585" s="169">
        <f>VLOOKUP(LEFT(A585,8),'Point GF'!$C$2:$R$277,15,FALSE)</f>
        <v>1</v>
      </c>
      <c r="R585" s="169">
        <f>VLOOKUP(LEFT(A585,8),'Point GF'!$C$2:$R$277,16,FALSE)</f>
        <v>1</v>
      </c>
    </row>
    <row r="586" spans="1:18" hidden="1" outlineLevel="2" x14ac:dyDescent="0.3">
      <c r="A586" s="41" t="s">
        <v>1241</v>
      </c>
      <c r="B586" s="41" t="s">
        <v>1162</v>
      </c>
      <c r="C586" s="41" t="s">
        <v>401</v>
      </c>
      <c r="D586" s="41" t="s">
        <v>1171</v>
      </c>
      <c r="E586" s="41" t="s">
        <v>2043</v>
      </c>
      <c r="F586" s="42">
        <v>10</v>
      </c>
      <c r="G586" s="42">
        <v>1.5</v>
      </c>
      <c r="H586" s="42">
        <v>2.5000000000000001E-3</v>
      </c>
      <c r="I586">
        <f t="shared" si="162"/>
        <v>0.15</v>
      </c>
      <c r="J586">
        <f t="shared" si="163"/>
        <v>2.5000000000000001E-4</v>
      </c>
      <c r="K586" s="168">
        <f t="shared" si="170"/>
        <v>0.15</v>
      </c>
      <c r="L586" s="168">
        <f t="shared" si="171"/>
        <v>0.15</v>
      </c>
      <c r="M586" s="169">
        <f>VLOOKUP(LEFT(A586,8),'Point GF'!$C$2:$R$277,7,FALSE)</f>
        <v>1</v>
      </c>
      <c r="N586" s="169">
        <f>VLOOKUP(LEFT(A586,8),'Point GF'!$C$2:$R$277,7,FALSE)</f>
        <v>1</v>
      </c>
      <c r="O586" s="177">
        <f t="shared" si="172"/>
        <v>2.5000000000000001E-4</v>
      </c>
      <c r="P586" s="177">
        <f t="shared" si="173"/>
        <v>2.5000000000000001E-4</v>
      </c>
      <c r="Q586" s="169">
        <f>VLOOKUP(LEFT(A586,8),'Point GF'!$C$2:$R$277,15,FALSE)</f>
        <v>1</v>
      </c>
      <c r="R586" s="169">
        <f>VLOOKUP(LEFT(A586,8),'Point GF'!$C$2:$R$277,16,FALSE)</f>
        <v>1</v>
      </c>
    </row>
    <row r="587" spans="1:18" hidden="1" outlineLevel="2" x14ac:dyDescent="0.3">
      <c r="A587" s="41" t="s">
        <v>1241</v>
      </c>
      <c r="B587" s="41" t="s">
        <v>1162</v>
      </c>
      <c r="C587" s="41" t="s">
        <v>401</v>
      </c>
      <c r="D587" s="41" t="s">
        <v>1172</v>
      </c>
      <c r="E587" s="41" t="s">
        <v>2039</v>
      </c>
      <c r="F587" s="42">
        <v>14</v>
      </c>
      <c r="G587" s="43"/>
      <c r="H587" s="42">
        <v>1.435E-2</v>
      </c>
      <c r="I587">
        <f t="shared" si="162"/>
        <v>0</v>
      </c>
      <c r="J587">
        <f t="shared" si="163"/>
        <v>1.0250000000000001E-3</v>
      </c>
      <c r="K587" s="168">
        <f t="shared" si="170"/>
        <v>0</v>
      </c>
      <c r="L587" s="168">
        <f t="shared" si="171"/>
        <v>0</v>
      </c>
      <c r="M587" s="169">
        <f>VLOOKUP(LEFT(A587,8),'Point GF'!$C$2:$R$277,7,FALSE)</f>
        <v>1</v>
      </c>
      <c r="N587" s="169">
        <f>VLOOKUP(LEFT(A587,8),'Point GF'!$C$2:$R$277,7,FALSE)</f>
        <v>1</v>
      </c>
      <c r="O587" s="177">
        <f t="shared" si="172"/>
        <v>1.0250000000000001E-3</v>
      </c>
      <c r="P587" s="177">
        <f t="shared" si="173"/>
        <v>1.0250000000000001E-3</v>
      </c>
      <c r="Q587" s="169">
        <f>VLOOKUP(LEFT(A587,8),'Point GF'!$C$2:$R$277,15,FALSE)</f>
        <v>1</v>
      </c>
      <c r="R587" s="169">
        <f>VLOOKUP(LEFT(A587,8),'Point GF'!$C$2:$R$277,16,FALSE)</f>
        <v>1</v>
      </c>
    </row>
    <row r="588" spans="1:18" hidden="1" outlineLevel="2" x14ac:dyDescent="0.3">
      <c r="A588" s="41" t="s">
        <v>1241</v>
      </c>
      <c r="B588" s="41" t="s">
        <v>1162</v>
      </c>
      <c r="C588" s="41" t="s">
        <v>401</v>
      </c>
      <c r="D588" s="41" t="s">
        <v>1172</v>
      </c>
      <c r="E588" s="41" t="s">
        <v>2043</v>
      </c>
      <c r="F588" s="42">
        <v>14</v>
      </c>
      <c r="G588" s="42">
        <v>4.6997999999999998</v>
      </c>
      <c r="H588" s="42">
        <v>2.3800000000000002E-3</v>
      </c>
      <c r="I588">
        <f t="shared" si="162"/>
        <v>0.3357</v>
      </c>
      <c r="J588">
        <f t="shared" si="163"/>
        <v>1.7000000000000001E-4</v>
      </c>
      <c r="K588" s="168">
        <f t="shared" si="170"/>
        <v>0.3357</v>
      </c>
      <c r="L588" s="168">
        <f t="shared" si="171"/>
        <v>0.3357</v>
      </c>
      <c r="M588" s="169">
        <f>VLOOKUP(LEFT(A588,8),'Point GF'!$C$2:$R$277,7,FALSE)</f>
        <v>1</v>
      </c>
      <c r="N588" s="169">
        <f>VLOOKUP(LEFT(A588,8),'Point GF'!$C$2:$R$277,7,FALSE)</f>
        <v>1</v>
      </c>
      <c r="O588" s="177">
        <f t="shared" si="172"/>
        <v>1.7000000000000001E-4</v>
      </c>
      <c r="P588" s="177">
        <f t="shared" si="173"/>
        <v>1.7000000000000001E-4</v>
      </c>
      <c r="Q588" s="169">
        <f>VLOOKUP(LEFT(A588,8),'Point GF'!$C$2:$R$277,15,FALSE)</f>
        <v>1</v>
      </c>
      <c r="R588" s="169">
        <f>VLOOKUP(LEFT(A588,8),'Point GF'!$C$2:$R$277,16,FALSE)</f>
        <v>1</v>
      </c>
    </row>
    <row r="589" spans="1:18" hidden="1" outlineLevel="2" x14ac:dyDescent="0.3">
      <c r="A589" s="41" t="s">
        <v>1241</v>
      </c>
      <c r="B589" s="41" t="s">
        <v>1162</v>
      </c>
      <c r="C589" s="41" t="s">
        <v>401</v>
      </c>
      <c r="D589" s="41" t="s">
        <v>1173</v>
      </c>
      <c r="E589" s="41" t="s">
        <v>2039</v>
      </c>
      <c r="F589" s="42">
        <v>14</v>
      </c>
      <c r="G589" s="43"/>
      <c r="H589" s="42">
        <v>8.8900000000000003E-3</v>
      </c>
      <c r="I589">
        <f t="shared" si="162"/>
        <v>0</v>
      </c>
      <c r="J589">
        <f t="shared" si="163"/>
        <v>6.3500000000000004E-4</v>
      </c>
      <c r="K589" s="168">
        <f t="shared" si="170"/>
        <v>0</v>
      </c>
      <c r="L589" s="168">
        <f t="shared" si="171"/>
        <v>0</v>
      </c>
      <c r="M589" s="169">
        <f>VLOOKUP(LEFT(A589,8),'Point GF'!$C$2:$R$277,7,FALSE)</f>
        <v>1</v>
      </c>
      <c r="N589" s="169">
        <f>VLOOKUP(LEFT(A589,8),'Point GF'!$C$2:$R$277,7,FALSE)</f>
        <v>1</v>
      </c>
      <c r="O589" s="177">
        <f t="shared" si="172"/>
        <v>6.3500000000000004E-4</v>
      </c>
      <c r="P589" s="177">
        <f t="shared" si="173"/>
        <v>6.3500000000000004E-4</v>
      </c>
      <c r="Q589" s="169">
        <f>VLOOKUP(LEFT(A589,8),'Point GF'!$C$2:$R$277,15,FALSE)</f>
        <v>1</v>
      </c>
      <c r="R589" s="169">
        <f>VLOOKUP(LEFT(A589,8),'Point GF'!$C$2:$R$277,16,FALSE)</f>
        <v>1</v>
      </c>
    </row>
    <row r="590" spans="1:18" hidden="1" outlineLevel="2" x14ac:dyDescent="0.3">
      <c r="A590" s="41" t="s">
        <v>1241</v>
      </c>
      <c r="B590" s="41" t="s">
        <v>1162</v>
      </c>
      <c r="C590" s="41" t="s">
        <v>401</v>
      </c>
      <c r="D590" s="41" t="s">
        <v>1173</v>
      </c>
      <c r="E590" s="41" t="s">
        <v>2043</v>
      </c>
      <c r="F590" s="42">
        <v>14</v>
      </c>
      <c r="G590" s="42">
        <v>4.9000000000000004</v>
      </c>
      <c r="H590" s="42">
        <v>3.304E-2</v>
      </c>
      <c r="I590">
        <f t="shared" si="162"/>
        <v>0.35000000000000003</v>
      </c>
      <c r="J590">
        <f t="shared" si="163"/>
        <v>2.3600000000000001E-3</v>
      </c>
      <c r="K590" s="168">
        <f t="shared" si="170"/>
        <v>0.35000000000000003</v>
      </c>
      <c r="L590" s="168">
        <f t="shared" si="171"/>
        <v>0.35000000000000003</v>
      </c>
      <c r="M590" s="169">
        <f>VLOOKUP(LEFT(A590,8),'Point GF'!$C$2:$R$277,7,FALSE)</f>
        <v>1</v>
      </c>
      <c r="N590" s="169">
        <f>VLOOKUP(LEFT(A590,8),'Point GF'!$C$2:$R$277,7,FALSE)</f>
        <v>1</v>
      </c>
      <c r="O590" s="177">
        <f t="shared" si="172"/>
        <v>2.3600000000000001E-3</v>
      </c>
      <c r="P590" s="177">
        <f t="shared" si="173"/>
        <v>2.3600000000000001E-3</v>
      </c>
      <c r="Q590" s="169">
        <f>VLOOKUP(LEFT(A590,8),'Point GF'!$C$2:$R$277,15,FALSE)</f>
        <v>1</v>
      </c>
      <c r="R590" s="169">
        <f>VLOOKUP(LEFT(A590,8),'Point GF'!$C$2:$R$277,16,FALSE)</f>
        <v>1</v>
      </c>
    </row>
    <row r="591" spans="1:18" hidden="1" outlineLevel="2" x14ac:dyDescent="0.3">
      <c r="A591" s="41" t="s">
        <v>1241</v>
      </c>
      <c r="B591" s="41" t="s">
        <v>1162</v>
      </c>
      <c r="C591" s="41" t="s">
        <v>401</v>
      </c>
      <c r="D591" s="41" t="s">
        <v>1174</v>
      </c>
      <c r="E591" s="41" t="s">
        <v>2039</v>
      </c>
      <c r="F591" s="42">
        <v>12</v>
      </c>
      <c r="G591" s="43"/>
      <c r="H591" s="42">
        <v>4.7640000000000002E-2</v>
      </c>
      <c r="I591">
        <f t="shared" si="162"/>
        <v>0</v>
      </c>
      <c r="J591">
        <f t="shared" si="163"/>
        <v>3.9700000000000004E-3</v>
      </c>
      <c r="K591" s="168">
        <f t="shared" si="170"/>
        <v>0</v>
      </c>
      <c r="L591" s="168">
        <f t="shared" si="171"/>
        <v>0</v>
      </c>
      <c r="M591" s="169">
        <f>VLOOKUP(LEFT(A591,8),'Point GF'!$C$2:$R$277,7,FALSE)</f>
        <v>1</v>
      </c>
      <c r="N591" s="169">
        <f>VLOOKUP(LEFT(A591,8),'Point GF'!$C$2:$R$277,7,FALSE)</f>
        <v>1</v>
      </c>
      <c r="O591" s="177">
        <f t="shared" si="172"/>
        <v>3.9700000000000004E-3</v>
      </c>
      <c r="P591" s="177">
        <f t="shared" si="173"/>
        <v>3.9700000000000004E-3</v>
      </c>
      <c r="Q591" s="169">
        <f>VLOOKUP(LEFT(A591,8),'Point GF'!$C$2:$R$277,15,FALSE)</f>
        <v>1</v>
      </c>
      <c r="R591" s="169">
        <f>VLOOKUP(LEFT(A591,8),'Point GF'!$C$2:$R$277,16,FALSE)</f>
        <v>1</v>
      </c>
    </row>
    <row r="592" spans="1:18" hidden="1" outlineLevel="2" x14ac:dyDescent="0.3">
      <c r="A592" s="41" t="s">
        <v>1241</v>
      </c>
      <c r="B592" s="41" t="s">
        <v>1162</v>
      </c>
      <c r="C592" s="41" t="s">
        <v>401</v>
      </c>
      <c r="D592" s="41" t="s">
        <v>1174</v>
      </c>
      <c r="E592" s="41" t="s">
        <v>2043</v>
      </c>
      <c r="F592" s="42">
        <v>12</v>
      </c>
      <c r="G592" s="42">
        <v>3.6</v>
      </c>
      <c r="H592" s="42">
        <v>4.3200000000000001E-3</v>
      </c>
      <c r="I592">
        <f t="shared" si="162"/>
        <v>0.3</v>
      </c>
      <c r="J592">
        <f t="shared" si="163"/>
        <v>3.6000000000000002E-4</v>
      </c>
      <c r="K592" s="168">
        <f t="shared" si="170"/>
        <v>0.3</v>
      </c>
      <c r="L592" s="168">
        <f t="shared" si="171"/>
        <v>0.3</v>
      </c>
      <c r="M592" s="169">
        <f>VLOOKUP(LEFT(A592,8),'Point GF'!$C$2:$R$277,7,FALSE)</f>
        <v>1</v>
      </c>
      <c r="N592" s="169">
        <f>VLOOKUP(LEFT(A592,8),'Point GF'!$C$2:$R$277,7,FALSE)</f>
        <v>1</v>
      </c>
      <c r="O592" s="177">
        <f t="shared" si="172"/>
        <v>3.6000000000000002E-4</v>
      </c>
      <c r="P592" s="177">
        <f t="shared" si="173"/>
        <v>3.6000000000000002E-4</v>
      </c>
      <c r="Q592" s="169">
        <f>VLOOKUP(LEFT(A592,8),'Point GF'!$C$2:$R$277,15,FALSE)</f>
        <v>1</v>
      </c>
      <c r="R592" s="169">
        <f>VLOOKUP(LEFT(A592,8),'Point GF'!$C$2:$R$277,16,FALSE)</f>
        <v>1</v>
      </c>
    </row>
    <row r="593" spans="1:18" outlineLevel="1" collapsed="1" x14ac:dyDescent="0.3">
      <c r="A593" s="44" t="s">
        <v>1242</v>
      </c>
      <c r="B593" s="41" t="str">
        <f>B592</f>
        <v>GenOn Chalk Point LLC Generating Station</v>
      </c>
      <c r="C593" s="41"/>
      <c r="D593" s="41"/>
      <c r="E593" s="41"/>
      <c r="F593" s="42"/>
      <c r="G593" s="42">
        <f t="shared" ref="G593:L593" si="174">SUBTOTAL(9,G576:G592)</f>
        <v>189.37709000000001</v>
      </c>
      <c r="H593" s="42">
        <f t="shared" si="174"/>
        <v>8.1861949999999997</v>
      </c>
      <c r="I593">
        <f t="shared" si="174"/>
        <v>8.7364549999999994</v>
      </c>
      <c r="J593">
        <f t="shared" si="174"/>
        <v>0.32829999999999993</v>
      </c>
      <c r="K593" s="168">
        <f t="shared" si="174"/>
        <v>8.7364549999999994</v>
      </c>
      <c r="L593" s="168">
        <f t="shared" si="174"/>
        <v>8.7364549999999994</v>
      </c>
      <c r="M593" s="169">
        <f>VLOOKUP(LEFT(A593,8),'Point GF'!$C$2:$R$277,7,FALSE)</f>
        <v>1</v>
      </c>
      <c r="N593" s="169">
        <f>VLOOKUP(LEFT(A593,8),'Point GF'!$C$2:$R$277,7,FALSE)</f>
        <v>1</v>
      </c>
      <c r="O593" s="177">
        <f>SUBTOTAL(9,O576:O592)</f>
        <v>0.32829999999999993</v>
      </c>
      <c r="P593" s="177">
        <f>SUBTOTAL(9,P576:P592)</f>
        <v>0.32829999999999993</v>
      </c>
      <c r="Q593" s="169">
        <f>VLOOKUP(LEFT(A593,8),'Point GF'!$C$2:$R$277,15,FALSE)</f>
        <v>1</v>
      </c>
      <c r="R593" s="169">
        <f>VLOOKUP(LEFT(A593,8),'Point GF'!$C$2:$R$277,16,FALSE)</f>
        <v>1</v>
      </c>
    </row>
    <row r="594" spans="1:18" hidden="1" outlineLevel="2" x14ac:dyDescent="0.3">
      <c r="A594" s="41" t="s">
        <v>1002</v>
      </c>
      <c r="B594" s="41" t="s">
        <v>1003</v>
      </c>
      <c r="C594" s="41" t="s">
        <v>401</v>
      </c>
      <c r="D594" s="41" t="s">
        <v>1004</v>
      </c>
      <c r="E594" s="41" t="s">
        <v>2109</v>
      </c>
      <c r="F594" s="42">
        <v>366</v>
      </c>
      <c r="G594" s="42">
        <v>22.143000000000001</v>
      </c>
      <c r="H594" s="42">
        <v>1.0980000000000001</v>
      </c>
      <c r="I594">
        <f t="shared" si="162"/>
        <v>6.0500000000000005E-2</v>
      </c>
      <c r="J594">
        <f t="shared" si="163"/>
        <v>3.0000000000000001E-3</v>
      </c>
      <c r="K594" s="168">
        <f>I594*M594</f>
        <v>7.33617998465E-2</v>
      </c>
      <c r="L594" s="168">
        <f>I594*N594</f>
        <v>8.2885E-2</v>
      </c>
      <c r="M594" s="169">
        <v>1.212591733</v>
      </c>
      <c r="N594" s="169">
        <v>1.3699999999999999</v>
      </c>
      <c r="O594" s="177">
        <f>J594*Q594</f>
        <v>3.6377751990000003E-3</v>
      </c>
      <c r="P594" s="177">
        <f>J594*R594</f>
        <v>4.1099999999999999E-3</v>
      </c>
      <c r="Q594" s="169">
        <f>VLOOKUP(LEFT(A594,8),'Point GF'!$C$2:$R$277,15,FALSE)</f>
        <v>1.212591733</v>
      </c>
      <c r="R594" s="169">
        <f>VLOOKUP(LEFT(A594,8),'Point GF'!$C$2:$R$277,16,FALSE)</f>
        <v>1.3699999999999999</v>
      </c>
    </row>
    <row r="595" spans="1:18" outlineLevel="1" collapsed="1" x14ac:dyDescent="0.3">
      <c r="A595" s="44" t="s">
        <v>1220</v>
      </c>
      <c r="B595" s="41" t="str">
        <f>B594</f>
        <v>USDA Beltsville Agriculture Research Center</v>
      </c>
      <c r="C595" s="41"/>
      <c r="D595" s="41"/>
      <c r="E595" s="41"/>
      <c r="F595" s="42"/>
      <c r="G595" s="42">
        <f t="shared" ref="G595:L595" si="175">SUBTOTAL(9,G594:G594)</f>
        <v>22.143000000000001</v>
      </c>
      <c r="H595" s="42">
        <f t="shared" si="175"/>
        <v>1.0980000000000001</v>
      </c>
      <c r="I595">
        <f t="shared" si="175"/>
        <v>6.0500000000000005E-2</v>
      </c>
      <c r="J595">
        <f t="shared" si="175"/>
        <v>3.0000000000000001E-3</v>
      </c>
      <c r="K595" s="168">
        <f t="shared" si="175"/>
        <v>7.33617998465E-2</v>
      </c>
      <c r="L595" s="168">
        <f t="shared" si="175"/>
        <v>8.2885E-2</v>
      </c>
      <c r="M595" s="169">
        <v>1.212591733</v>
      </c>
      <c r="N595" s="169">
        <v>1.3699999999999999</v>
      </c>
      <c r="O595" s="177">
        <f>SUBTOTAL(9,O594:O594)</f>
        <v>3.6377751990000003E-3</v>
      </c>
      <c r="P595" s="177">
        <f>SUBTOTAL(9,P594:P594)</f>
        <v>4.1099999999999999E-3</v>
      </c>
      <c r="Q595" s="169">
        <f>VLOOKUP(LEFT(A595,8),'Point GF'!$C$2:$R$277,15,FALSE)</f>
        <v>1.212591733</v>
      </c>
      <c r="R595" s="169">
        <f>VLOOKUP(LEFT(A595,8),'Point GF'!$C$2:$R$277,16,FALSE)</f>
        <v>1.3699999999999999</v>
      </c>
    </row>
    <row r="596" spans="1:18" hidden="1" outlineLevel="2" x14ac:dyDescent="0.3">
      <c r="A596" s="41" t="s">
        <v>1005</v>
      </c>
      <c r="B596" s="41" t="s">
        <v>1006</v>
      </c>
      <c r="C596" s="41" t="s">
        <v>401</v>
      </c>
      <c r="D596" s="41" t="s">
        <v>1007</v>
      </c>
      <c r="E596" s="41" t="s">
        <v>2040</v>
      </c>
      <c r="F596" s="42">
        <v>54</v>
      </c>
      <c r="G596" s="42">
        <v>1.5389999999999999</v>
      </c>
      <c r="H596" s="42">
        <v>0.13500000000000001</v>
      </c>
      <c r="I596">
        <f t="shared" si="162"/>
        <v>2.8499999999999998E-2</v>
      </c>
      <c r="J596">
        <f t="shared" si="163"/>
        <v>2.5000000000000001E-3</v>
      </c>
      <c r="K596" s="168">
        <f t="shared" ref="K596:K619" si="176">I596*M596</f>
        <v>3.0142643856763646E-2</v>
      </c>
      <c r="L596" s="168">
        <f t="shared" ref="L596:L619" si="177">I596*N596</f>
        <v>3.0623380247858725E-2</v>
      </c>
      <c r="M596" s="169">
        <v>1.0576366265531105</v>
      </c>
      <c r="N596" s="169">
        <v>1.0745045701003062</v>
      </c>
      <c r="O596" s="177">
        <f t="shared" ref="O596:O619" si="178">J596*Q596</f>
        <v>2.8450347317062895E-3</v>
      </c>
      <c r="P596" s="177">
        <f t="shared" ref="P596:P619" si="179">J596*R596</f>
        <v>3.0620839082758857E-3</v>
      </c>
      <c r="Q596" s="169">
        <f>VLOOKUP(LEFT(A596,8),'Point GF'!$C$2:$R$277,15,FALSE)</f>
        <v>1.1380138926825158</v>
      </c>
      <c r="R596" s="169">
        <f>VLOOKUP(LEFT(A596,8),'Point GF'!$C$2:$R$277,16,FALSE)</f>
        <v>1.2248335633103542</v>
      </c>
    </row>
    <row r="597" spans="1:18" hidden="1" outlineLevel="2" x14ac:dyDescent="0.3">
      <c r="A597" s="41" t="s">
        <v>1005</v>
      </c>
      <c r="B597" s="41" t="s">
        <v>1006</v>
      </c>
      <c r="C597" s="41" t="s">
        <v>401</v>
      </c>
      <c r="D597" s="41" t="s">
        <v>1007</v>
      </c>
      <c r="E597" s="41" t="s">
        <v>2110</v>
      </c>
      <c r="F597" s="42">
        <v>166</v>
      </c>
      <c r="G597" s="42">
        <v>1.411</v>
      </c>
      <c r="H597" s="42">
        <v>0.249</v>
      </c>
      <c r="I597">
        <f t="shared" si="162"/>
        <v>8.5000000000000006E-3</v>
      </c>
      <c r="J597">
        <f t="shared" si="163"/>
        <v>1.5E-3</v>
      </c>
      <c r="K597" s="168">
        <f t="shared" si="176"/>
        <v>8.9899113257014395E-3</v>
      </c>
      <c r="L597" s="168">
        <f t="shared" si="177"/>
        <v>9.1332888458526031E-3</v>
      </c>
      <c r="M597" s="169">
        <v>1.0576366265531105</v>
      </c>
      <c r="N597" s="169">
        <v>1.0745045701003062</v>
      </c>
      <c r="O597" s="177">
        <f t="shared" si="178"/>
        <v>1.7070208390237737E-3</v>
      </c>
      <c r="P597" s="177">
        <f t="shared" si="179"/>
        <v>1.8372503449655313E-3</v>
      </c>
      <c r="Q597" s="169">
        <f>VLOOKUP(LEFT(A597,8),'Point GF'!$C$2:$R$277,15,FALSE)</f>
        <v>1.1380138926825158</v>
      </c>
      <c r="R597" s="169">
        <f>VLOOKUP(LEFT(A597,8),'Point GF'!$C$2:$R$277,16,FALSE)</f>
        <v>1.2248335633103542</v>
      </c>
    </row>
    <row r="598" spans="1:18" hidden="1" outlineLevel="2" x14ac:dyDescent="0.3">
      <c r="A598" s="41" t="s">
        <v>1005</v>
      </c>
      <c r="B598" s="41" t="s">
        <v>1006</v>
      </c>
      <c r="C598" s="41" t="s">
        <v>401</v>
      </c>
      <c r="D598" s="41" t="s">
        <v>1008</v>
      </c>
      <c r="E598" s="41" t="s">
        <v>2040</v>
      </c>
      <c r="F598" s="42">
        <v>78</v>
      </c>
      <c r="G598" s="42">
        <v>2.0670000000000002</v>
      </c>
      <c r="H598" s="42">
        <v>0.156</v>
      </c>
      <c r="I598">
        <f t="shared" si="162"/>
        <v>2.6500000000000003E-2</v>
      </c>
      <c r="J598">
        <f t="shared" si="163"/>
        <v>2E-3</v>
      </c>
      <c r="K598" s="168">
        <f t="shared" si="176"/>
        <v>2.8027370603657432E-2</v>
      </c>
      <c r="L598" s="168">
        <f t="shared" si="177"/>
        <v>2.8474371107658117E-2</v>
      </c>
      <c r="M598" s="169">
        <v>1.0576366265531105</v>
      </c>
      <c r="N598" s="169">
        <v>1.0745045701003062</v>
      </c>
      <c r="O598" s="177">
        <f t="shared" si="178"/>
        <v>2.2760277853650316E-3</v>
      </c>
      <c r="P598" s="177">
        <f t="shared" si="179"/>
        <v>2.4496671266207083E-3</v>
      </c>
      <c r="Q598" s="169">
        <f>VLOOKUP(LEFT(A598,8),'Point GF'!$C$2:$R$277,15,FALSE)</f>
        <v>1.1380138926825158</v>
      </c>
      <c r="R598" s="169">
        <f>VLOOKUP(LEFT(A598,8),'Point GF'!$C$2:$R$277,16,FALSE)</f>
        <v>1.2248335633103542</v>
      </c>
    </row>
    <row r="599" spans="1:18" hidden="1" outlineLevel="2" x14ac:dyDescent="0.3">
      <c r="A599" s="41" t="s">
        <v>1005</v>
      </c>
      <c r="B599" s="41" t="s">
        <v>1006</v>
      </c>
      <c r="C599" s="41" t="s">
        <v>401</v>
      </c>
      <c r="D599" s="41" t="s">
        <v>1008</v>
      </c>
      <c r="E599" s="41" t="s">
        <v>2110</v>
      </c>
      <c r="F599" s="42">
        <v>101</v>
      </c>
      <c r="G599" s="42">
        <v>0.95950000000000002</v>
      </c>
      <c r="H599" s="42">
        <v>0.20200000000000001</v>
      </c>
      <c r="I599">
        <f t="shared" si="162"/>
        <v>9.4999999999999998E-3</v>
      </c>
      <c r="J599">
        <f t="shared" si="163"/>
        <v>2E-3</v>
      </c>
      <c r="K599" s="168">
        <f t="shared" si="176"/>
        <v>1.004754795225455E-2</v>
      </c>
      <c r="L599" s="168">
        <f t="shared" si="177"/>
        <v>1.0207793415952909E-2</v>
      </c>
      <c r="M599" s="169">
        <v>1.0576366265531105</v>
      </c>
      <c r="N599" s="169">
        <v>1.0745045701003062</v>
      </c>
      <c r="O599" s="177">
        <f t="shared" si="178"/>
        <v>2.2760277853650316E-3</v>
      </c>
      <c r="P599" s="177">
        <f t="shared" si="179"/>
        <v>2.4496671266207083E-3</v>
      </c>
      <c r="Q599" s="169">
        <f>VLOOKUP(LEFT(A599,8),'Point GF'!$C$2:$R$277,15,FALSE)</f>
        <v>1.1380138926825158</v>
      </c>
      <c r="R599" s="169">
        <f>VLOOKUP(LEFT(A599,8),'Point GF'!$C$2:$R$277,16,FALSE)</f>
        <v>1.2248335633103542</v>
      </c>
    </row>
    <row r="600" spans="1:18" hidden="1" outlineLevel="2" x14ac:dyDescent="0.3">
      <c r="A600" s="41" t="s">
        <v>1005</v>
      </c>
      <c r="B600" s="41" t="s">
        <v>1006</v>
      </c>
      <c r="C600" s="41" t="s">
        <v>401</v>
      </c>
      <c r="D600" s="41" t="s">
        <v>1009</v>
      </c>
      <c r="E600" s="41" t="s">
        <v>2058</v>
      </c>
      <c r="F600" s="42">
        <v>134</v>
      </c>
      <c r="G600" s="42">
        <v>4.4889999999999999</v>
      </c>
      <c r="H600" s="43"/>
      <c r="I600">
        <f t="shared" si="162"/>
        <v>3.3500000000000002E-2</v>
      </c>
      <c r="J600">
        <f t="shared" si="163"/>
        <v>0</v>
      </c>
      <c r="K600" s="168">
        <f t="shared" si="176"/>
        <v>3.5430826989529207E-2</v>
      </c>
      <c r="L600" s="168">
        <f t="shared" si="177"/>
        <v>3.599590309836026E-2</v>
      </c>
      <c r="M600" s="169">
        <v>1.0576366265531105</v>
      </c>
      <c r="N600" s="169">
        <v>1.0745045701003062</v>
      </c>
      <c r="O600" s="177">
        <f t="shared" si="178"/>
        <v>0</v>
      </c>
      <c r="P600" s="177">
        <f t="shared" si="179"/>
        <v>0</v>
      </c>
      <c r="Q600" s="169">
        <f>VLOOKUP(LEFT(A600,8),'Point GF'!$C$2:$R$277,15,FALSE)</f>
        <v>1.1380138926825158</v>
      </c>
      <c r="R600" s="169">
        <f>VLOOKUP(LEFT(A600,8),'Point GF'!$C$2:$R$277,16,FALSE)</f>
        <v>1.2248335633103542</v>
      </c>
    </row>
    <row r="601" spans="1:18" hidden="1" outlineLevel="2" x14ac:dyDescent="0.3">
      <c r="A601" s="41" t="s">
        <v>1005</v>
      </c>
      <c r="B601" s="41" t="s">
        <v>1006</v>
      </c>
      <c r="C601" s="41" t="s">
        <v>401</v>
      </c>
      <c r="D601" s="41" t="s">
        <v>1010</v>
      </c>
      <c r="E601" s="41" t="s">
        <v>2040</v>
      </c>
      <c r="F601" s="42">
        <v>78</v>
      </c>
      <c r="G601" s="42">
        <v>2.2229999999999999</v>
      </c>
      <c r="H601" s="42">
        <v>0.19500000000000001</v>
      </c>
      <c r="I601">
        <f t="shared" si="162"/>
        <v>2.8499999999999998E-2</v>
      </c>
      <c r="J601">
        <f t="shared" si="163"/>
        <v>2.5000000000000001E-3</v>
      </c>
      <c r="K601" s="168">
        <f t="shared" si="176"/>
        <v>3.0142643856763646E-2</v>
      </c>
      <c r="L601" s="168">
        <f t="shared" si="177"/>
        <v>3.0623380247858725E-2</v>
      </c>
      <c r="M601" s="169">
        <v>1.0576366265531105</v>
      </c>
      <c r="N601" s="169">
        <v>1.0745045701003062</v>
      </c>
      <c r="O601" s="177">
        <f t="shared" si="178"/>
        <v>2.8450347317062895E-3</v>
      </c>
      <c r="P601" s="177">
        <f t="shared" si="179"/>
        <v>3.0620839082758857E-3</v>
      </c>
      <c r="Q601" s="169">
        <f>VLOOKUP(LEFT(A601,8),'Point GF'!$C$2:$R$277,15,FALSE)</f>
        <v>1.1380138926825158</v>
      </c>
      <c r="R601" s="169">
        <f>VLOOKUP(LEFT(A601,8),'Point GF'!$C$2:$R$277,16,FALSE)</f>
        <v>1.2248335633103542</v>
      </c>
    </row>
    <row r="602" spans="1:18" hidden="1" outlineLevel="2" x14ac:dyDescent="0.3">
      <c r="A602" s="41" t="s">
        <v>1005</v>
      </c>
      <c r="B602" s="41" t="s">
        <v>1006</v>
      </c>
      <c r="C602" s="41" t="s">
        <v>401</v>
      </c>
      <c r="D602" s="41" t="s">
        <v>1010</v>
      </c>
      <c r="E602" s="41" t="s">
        <v>2110</v>
      </c>
      <c r="F602" s="42">
        <v>116</v>
      </c>
      <c r="G602" s="42">
        <v>1.044</v>
      </c>
      <c r="H602" s="42">
        <v>0.17399999999999999</v>
      </c>
      <c r="I602">
        <f t="shared" si="162"/>
        <v>9.0000000000000011E-3</v>
      </c>
      <c r="J602">
        <f t="shared" si="163"/>
        <v>1.4999999999999998E-3</v>
      </c>
      <c r="K602" s="168">
        <f t="shared" si="176"/>
        <v>9.5187296389779956E-3</v>
      </c>
      <c r="L602" s="168">
        <f t="shared" si="177"/>
        <v>9.6705411309027569E-3</v>
      </c>
      <c r="M602" s="169">
        <v>1.0576366265531105</v>
      </c>
      <c r="N602" s="169">
        <v>1.0745045701003062</v>
      </c>
      <c r="O602" s="177">
        <f t="shared" si="178"/>
        <v>1.7070208390237735E-3</v>
      </c>
      <c r="P602" s="177">
        <f t="shared" si="179"/>
        <v>1.8372503449655311E-3</v>
      </c>
      <c r="Q602" s="169">
        <f>VLOOKUP(LEFT(A602,8),'Point GF'!$C$2:$R$277,15,FALSE)</f>
        <v>1.1380138926825158</v>
      </c>
      <c r="R602" s="169">
        <f>VLOOKUP(LEFT(A602,8),'Point GF'!$C$2:$R$277,16,FALSE)</f>
        <v>1.2248335633103542</v>
      </c>
    </row>
    <row r="603" spans="1:18" hidden="1" outlineLevel="2" x14ac:dyDescent="0.3">
      <c r="A603" s="41" t="s">
        <v>1005</v>
      </c>
      <c r="B603" s="41" t="s">
        <v>1006</v>
      </c>
      <c r="C603" s="41" t="s">
        <v>401</v>
      </c>
      <c r="D603" s="41" t="s">
        <v>1011</v>
      </c>
      <c r="E603" s="41" t="s">
        <v>2040</v>
      </c>
      <c r="F603" s="42">
        <v>113</v>
      </c>
      <c r="G603" s="42">
        <v>2.4295</v>
      </c>
      <c r="H603" s="42">
        <v>0.113</v>
      </c>
      <c r="I603">
        <f t="shared" si="162"/>
        <v>2.1499999999999998E-2</v>
      </c>
      <c r="J603">
        <f t="shared" si="163"/>
        <v>1E-3</v>
      </c>
      <c r="K603" s="168">
        <f t="shared" si="176"/>
        <v>2.2739187470891875E-2</v>
      </c>
      <c r="L603" s="168">
        <f t="shared" si="177"/>
        <v>2.3101848257156582E-2</v>
      </c>
      <c r="M603" s="169">
        <v>1.0576366265531105</v>
      </c>
      <c r="N603" s="169">
        <v>1.0745045701003062</v>
      </c>
      <c r="O603" s="177">
        <f t="shared" si="178"/>
        <v>1.1380138926825158E-3</v>
      </c>
      <c r="P603" s="177">
        <f t="shared" si="179"/>
        <v>1.2248335633103541E-3</v>
      </c>
      <c r="Q603" s="169">
        <f>VLOOKUP(LEFT(A603,8),'Point GF'!$C$2:$R$277,15,FALSE)</f>
        <v>1.1380138926825158</v>
      </c>
      <c r="R603" s="169">
        <f>VLOOKUP(LEFT(A603,8),'Point GF'!$C$2:$R$277,16,FALSE)</f>
        <v>1.2248335633103542</v>
      </c>
    </row>
    <row r="604" spans="1:18" hidden="1" outlineLevel="2" x14ac:dyDescent="0.3">
      <c r="A604" s="41" t="s">
        <v>1005</v>
      </c>
      <c r="B604" s="41" t="s">
        <v>1006</v>
      </c>
      <c r="C604" s="41" t="s">
        <v>401</v>
      </c>
      <c r="D604" s="41" t="s">
        <v>1012</v>
      </c>
      <c r="E604" s="41" t="s">
        <v>2059</v>
      </c>
      <c r="F604" s="42">
        <v>365</v>
      </c>
      <c r="G604" s="42">
        <v>0.1825</v>
      </c>
      <c r="H604" s="43"/>
      <c r="I604">
        <f t="shared" si="162"/>
        <v>5.0000000000000001E-4</v>
      </c>
      <c r="J604">
        <f t="shared" si="163"/>
        <v>0</v>
      </c>
      <c r="K604" s="168">
        <f t="shared" si="176"/>
        <v>5.2881831327655532E-4</v>
      </c>
      <c r="L604" s="168">
        <f t="shared" si="177"/>
        <v>5.3725228505015308E-4</v>
      </c>
      <c r="M604" s="169">
        <v>1.0576366265531105</v>
      </c>
      <c r="N604" s="169">
        <v>1.0745045701003062</v>
      </c>
      <c r="O604" s="177">
        <f t="shared" si="178"/>
        <v>0</v>
      </c>
      <c r="P604" s="177">
        <f t="shared" si="179"/>
        <v>0</v>
      </c>
      <c r="Q604" s="169">
        <f>VLOOKUP(LEFT(A604,8),'Point GF'!$C$2:$R$277,15,FALSE)</f>
        <v>1.1380138926825158</v>
      </c>
      <c r="R604" s="169">
        <f>VLOOKUP(LEFT(A604,8),'Point GF'!$C$2:$R$277,16,FALSE)</f>
        <v>1.2248335633103542</v>
      </c>
    </row>
    <row r="605" spans="1:18" hidden="1" outlineLevel="2" x14ac:dyDescent="0.3">
      <c r="A605" s="41" t="s">
        <v>1005</v>
      </c>
      <c r="B605" s="41" t="s">
        <v>1006</v>
      </c>
      <c r="C605" s="41" t="s">
        <v>401</v>
      </c>
      <c r="D605" s="41" t="s">
        <v>1013</v>
      </c>
      <c r="E605" s="41" t="s">
        <v>2059</v>
      </c>
      <c r="F605" s="42">
        <v>365</v>
      </c>
      <c r="G605" s="42">
        <v>0.1825</v>
      </c>
      <c r="H605" s="43"/>
      <c r="I605">
        <f t="shared" si="162"/>
        <v>5.0000000000000001E-4</v>
      </c>
      <c r="J605">
        <f t="shared" si="163"/>
        <v>0</v>
      </c>
      <c r="K605" s="168">
        <f t="shared" si="176"/>
        <v>5.2881831327655532E-4</v>
      </c>
      <c r="L605" s="168">
        <f t="shared" si="177"/>
        <v>5.3725228505015308E-4</v>
      </c>
      <c r="M605" s="169">
        <v>1.0576366265531105</v>
      </c>
      <c r="N605" s="169">
        <v>1.0745045701003062</v>
      </c>
      <c r="O605" s="177">
        <f t="shared" si="178"/>
        <v>0</v>
      </c>
      <c r="P605" s="177">
        <f t="shared" si="179"/>
        <v>0</v>
      </c>
      <c r="Q605" s="169">
        <f>VLOOKUP(LEFT(A605,8),'Point GF'!$C$2:$R$277,15,FALSE)</f>
        <v>1.1380138926825158</v>
      </c>
      <c r="R605" s="169">
        <f>VLOOKUP(LEFT(A605,8),'Point GF'!$C$2:$R$277,16,FALSE)</f>
        <v>1.2248335633103542</v>
      </c>
    </row>
    <row r="606" spans="1:18" hidden="1" outlineLevel="2" x14ac:dyDescent="0.3">
      <c r="A606" s="41" t="s">
        <v>1005</v>
      </c>
      <c r="B606" s="41" t="s">
        <v>1006</v>
      </c>
      <c r="C606" s="41" t="s">
        <v>401</v>
      </c>
      <c r="D606" s="41" t="s">
        <v>1014</v>
      </c>
      <c r="E606" s="41" t="s">
        <v>2059</v>
      </c>
      <c r="F606" s="42">
        <v>365</v>
      </c>
      <c r="G606" s="42">
        <v>0.1825</v>
      </c>
      <c r="H606" s="43"/>
      <c r="I606">
        <f t="shared" si="162"/>
        <v>5.0000000000000001E-4</v>
      </c>
      <c r="J606">
        <f t="shared" si="163"/>
        <v>0</v>
      </c>
      <c r="K606" s="168">
        <f t="shared" si="176"/>
        <v>5.2881831327655532E-4</v>
      </c>
      <c r="L606" s="168">
        <f t="shared" si="177"/>
        <v>5.3725228505015308E-4</v>
      </c>
      <c r="M606" s="169">
        <v>1.0576366265531105</v>
      </c>
      <c r="N606" s="169">
        <v>1.0745045701003062</v>
      </c>
      <c r="O606" s="177">
        <f t="shared" si="178"/>
        <v>0</v>
      </c>
      <c r="P606" s="177">
        <f t="shared" si="179"/>
        <v>0</v>
      </c>
      <c r="Q606" s="169">
        <f>VLOOKUP(LEFT(A606,8),'Point GF'!$C$2:$R$277,15,FALSE)</f>
        <v>1.1380138926825158</v>
      </c>
      <c r="R606" s="169">
        <f>VLOOKUP(LEFT(A606,8),'Point GF'!$C$2:$R$277,16,FALSE)</f>
        <v>1.2248335633103542</v>
      </c>
    </row>
    <row r="607" spans="1:18" hidden="1" outlineLevel="2" x14ac:dyDescent="0.3">
      <c r="A607" s="41" t="s">
        <v>1005</v>
      </c>
      <c r="B607" s="41" t="s">
        <v>1006</v>
      </c>
      <c r="C607" s="41" t="s">
        <v>401</v>
      </c>
      <c r="D607" s="41" t="s">
        <v>1015</v>
      </c>
      <c r="E607" s="41" t="s">
        <v>2059</v>
      </c>
      <c r="F607" s="42">
        <v>365</v>
      </c>
      <c r="G607" s="42">
        <v>0.1825</v>
      </c>
      <c r="H607" s="43"/>
      <c r="I607">
        <f t="shared" ref="I607:I679" si="180">G607/F607</f>
        <v>5.0000000000000001E-4</v>
      </c>
      <c r="J607">
        <f t="shared" ref="J607:J679" si="181">H607/F607</f>
        <v>0</v>
      </c>
      <c r="K607" s="168">
        <f t="shared" si="176"/>
        <v>5.2881831327655532E-4</v>
      </c>
      <c r="L607" s="168">
        <f t="shared" si="177"/>
        <v>5.3725228505015308E-4</v>
      </c>
      <c r="M607" s="169">
        <v>1.0576366265531105</v>
      </c>
      <c r="N607" s="169">
        <v>1.0745045701003062</v>
      </c>
      <c r="O607" s="177">
        <f t="shared" si="178"/>
        <v>0</v>
      </c>
      <c r="P607" s="177">
        <f t="shared" si="179"/>
        <v>0</v>
      </c>
      <c r="Q607" s="169">
        <f>VLOOKUP(LEFT(A607,8),'Point GF'!$C$2:$R$277,15,FALSE)</f>
        <v>1.1380138926825158</v>
      </c>
      <c r="R607" s="169">
        <f>VLOOKUP(LEFT(A607,8),'Point GF'!$C$2:$R$277,16,FALSE)</f>
        <v>1.2248335633103542</v>
      </c>
    </row>
    <row r="608" spans="1:18" hidden="1" outlineLevel="2" x14ac:dyDescent="0.3">
      <c r="A608" s="41" t="s">
        <v>1005</v>
      </c>
      <c r="B608" s="41" t="s">
        <v>1006</v>
      </c>
      <c r="C608" s="41" t="s">
        <v>401</v>
      </c>
      <c r="D608" s="41" t="s">
        <v>1016</v>
      </c>
      <c r="E608" s="41" t="s">
        <v>2111</v>
      </c>
      <c r="F608" s="42">
        <v>260</v>
      </c>
      <c r="G608" s="43"/>
      <c r="H608" s="42">
        <v>0.26</v>
      </c>
      <c r="I608">
        <f t="shared" si="180"/>
        <v>0</v>
      </c>
      <c r="J608">
        <f t="shared" si="181"/>
        <v>1E-3</v>
      </c>
      <c r="K608" s="168">
        <f t="shared" si="176"/>
        <v>0</v>
      </c>
      <c r="L608" s="168">
        <f t="shared" si="177"/>
        <v>0</v>
      </c>
      <c r="M608" s="169">
        <v>1.0576366265531105</v>
      </c>
      <c r="N608" s="169">
        <v>1.0745045701003062</v>
      </c>
      <c r="O608" s="177">
        <f t="shared" si="178"/>
        <v>1.1380138926825158E-3</v>
      </c>
      <c r="P608" s="177">
        <f t="shared" si="179"/>
        <v>1.2248335633103541E-3</v>
      </c>
      <c r="Q608" s="169">
        <f>VLOOKUP(LEFT(A608,8),'Point GF'!$C$2:$R$277,15,FALSE)</f>
        <v>1.1380138926825158</v>
      </c>
      <c r="R608" s="169">
        <f>VLOOKUP(LEFT(A608,8),'Point GF'!$C$2:$R$277,16,FALSE)</f>
        <v>1.2248335633103542</v>
      </c>
    </row>
    <row r="609" spans="1:18" hidden="1" outlineLevel="2" x14ac:dyDescent="0.3">
      <c r="A609" s="41" t="s">
        <v>1005</v>
      </c>
      <c r="B609" s="41" t="s">
        <v>1006</v>
      </c>
      <c r="C609" s="41" t="s">
        <v>401</v>
      </c>
      <c r="D609" s="41" t="s">
        <v>1017</v>
      </c>
      <c r="E609" s="41" t="s">
        <v>2047</v>
      </c>
      <c r="F609" s="42">
        <v>1</v>
      </c>
      <c r="G609" s="42">
        <v>0.28000000000000003</v>
      </c>
      <c r="H609" s="42">
        <v>7.4999999999999997E-3</v>
      </c>
      <c r="I609">
        <f t="shared" si="180"/>
        <v>0.28000000000000003</v>
      </c>
      <c r="J609">
        <f t="shared" si="181"/>
        <v>7.4999999999999997E-3</v>
      </c>
      <c r="K609" s="168">
        <f t="shared" si="176"/>
        <v>0.29613825543487099</v>
      </c>
      <c r="L609" s="168">
        <f t="shared" si="177"/>
        <v>0.30086127962808579</v>
      </c>
      <c r="M609" s="169">
        <v>1.0576366265531105</v>
      </c>
      <c r="N609" s="169">
        <v>1.0745045701003062</v>
      </c>
      <c r="O609" s="177">
        <f t="shared" si="178"/>
        <v>8.5351041951188689E-3</v>
      </c>
      <c r="P609" s="177">
        <f t="shared" si="179"/>
        <v>9.1862517248276557E-3</v>
      </c>
      <c r="Q609" s="169">
        <f>VLOOKUP(LEFT(A609,8),'Point GF'!$C$2:$R$277,15,FALSE)</f>
        <v>1.1380138926825158</v>
      </c>
      <c r="R609" s="169">
        <f>VLOOKUP(LEFT(A609,8),'Point GF'!$C$2:$R$277,16,FALSE)</f>
        <v>1.2248335633103542</v>
      </c>
    </row>
    <row r="610" spans="1:18" hidden="1" outlineLevel="2" x14ac:dyDescent="0.3">
      <c r="A610" s="41" t="s">
        <v>1005</v>
      </c>
      <c r="B610" s="41" t="s">
        <v>1006</v>
      </c>
      <c r="C610" s="41" t="s">
        <v>401</v>
      </c>
      <c r="D610" s="41" t="s">
        <v>1018</v>
      </c>
      <c r="E610" s="41" t="s">
        <v>2047</v>
      </c>
      <c r="F610" s="42">
        <v>1</v>
      </c>
      <c r="G610" s="42">
        <v>0.30349999999999999</v>
      </c>
      <c r="H610" s="42">
        <v>8.0000000000000002E-3</v>
      </c>
      <c r="I610">
        <f t="shared" si="180"/>
        <v>0.30349999999999999</v>
      </c>
      <c r="J610">
        <f t="shared" si="181"/>
        <v>8.0000000000000002E-3</v>
      </c>
      <c r="K610" s="168">
        <f t="shared" si="176"/>
        <v>0.32099271615886904</v>
      </c>
      <c r="L610" s="168">
        <f t="shared" si="177"/>
        <v>0.32611213702544295</v>
      </c>
      <c r="M610" s="169">
        <v>1.0576366265531105</v>
      </c>
      <c r="N610" s="169">
        <v>1.0745045701003062</v>
      </c>
      <c r="O610" s="177">
        <f t="shared" si="178"/>
        <v>9.1041111414601264E-3</v>
      </c>
      <c r="P610" s="177">
        <f t="shared" si="179"/>
        <v>9.7986685064828331E-3</v>
      </c>
      <c r="Q610" s="169">
        <f>VLOOKUP(LEFT(A610,8),'Point GF'!$C$2:$R$277,15,FALSE)</f>
        <v>1.1380138926825158</v>
      </c>
      <c r="R610" s="169">
        <f>VLOOKUP(LEFT(A610,8),'Point GF'!$C$2:$R$277,16,FALSE)</f>
        <v>1.2248335633103542</v>
      </c>
    </row>
    <row r="611" spans="1:18" hidden="1" outlineLevel="2" x14ac:dyDescent="0.3">
      <c r="A611" s="41" t="s">
        <v>1005</v>
      </c>
      <c r="B611" s="41" t="s">
        <v>1006</v>
      </c>
      <c r="C611" s="41" t="s">
        <v>401</v>
      </c>
      <c r="D611" s="41" t="s">
        <v>1019</v>
      </c>
      <c r="E611" s="41" t="s">
        <v>2047</v>
      </c>
      <c r="F611" s="42">
        <v>1</v>
      </c>
      <c r="G611" s="42">
        <v>0.28000000000000003</v>
      </c>
      <c r="H611" s="42">
        <v>7.4999999999999997E-3</v>
      </c>
      <c r="I611">
        <f t="shared" si="180"/>
        <v>0.28000000000000003</v>
      </c>
      <c r="J611">
        <f t="shared" si="181"/>
        <v>7.4999999999999997E-3</v>
      </c>
      <c r="K611" s="168">
        <f t="shared" si="176"/>
        <v>0.29613825543487099</v>
      </c>
      <c r="L611" s="168">
        <f t="shared" si="177"/>
        <v>0.30086127962808579</v>
      </c>
      <c r="M611" s="169">
        <v>1.0576366265531105</v>
      </c>
      <c r="N611" s="169">
        <v>1.0745045701003062</v>
      </c>
      <c r="O611" s="177">
        <f t="shared" si="178"/>
        <v>8.5351041951188689E-3</v>
      </c>
      <c r="P611" s="177">
        <f t="shared" si="179"/>
        <v>9.1862517248276557E-3</v>
      </c>
      <c r="Q611" s="169">
        <f>VLOOKUP(LEFT(A611,8),'Point GF'!$C$2:$R$277,15,FALSE)</f>
        <v>1.1380138926825158</v>
      </c>
      <c r="R611" s="169">
        <f>VLOOKUP(LEFT(A611,8),'Point GF'!$C$2:$R$277,16,FALSE)</f>
        <v>1.2248335633103542</v>
      </c>
    </row>
    <row r="612" spans="1:18" hidden="1" outlineLevel="2" x14ac:dyDescent="0.3">
      <c r="A612" s="41" t="s">
        <v>1005</v>
      </c>
      <c r="B612" s="41" t="s">
        <v>1006</v>
      </c>
      <c r="C612" s="41" t="s">
        <v>401</v>
      </c>
      <c r="D612" s="41" t="s">
        <v>1020</v>
      </c>
      <c r="E612" s="41" t="s">
        <v>2047</v>
      </c>
      <c r="F612" s="42">
        <v>1</v>
      </c>
      <c r="G612" s="42">
        <v>0.28000000000000003</v>
      </c>
      <c r="H612" s="42">
        <v>7.4999999999999997E-3</v>
      </c>
      <c r="I612">
        <f t="shared" si="180"/>
        <v>0.28000000000000003</v>
      </c>
      <c r="J612">
        <f t="shared" si="181"/>
        <v>7.4999999999999997E-3</v>
      </c>
      <c r="K612" s="168">
        <f t="shared" si="176"/>
        <v>0.29613825543487099</v>
      </c>
      <c r="L612" s="168">
        <f t="shared" si="177"/>
        <v>0.30086127962808579</v>
      </c>
      <c r="M612" s="169">
        <v>1.0576366265531105</v>
      </c>
      <c r="N612" s="169">
        <v>1.0745045701003062</v>
      </c>
      <c r="O612" s="177">
        <f t="shared" si="178"/>
        <v>8.5351041951188689E-3</v>
      </c>
      <c r="P612" s="177">
        <f t="shared" si="179"/>
        <v>9.1862517248276557E-3</v>
      </c>
      <c r="Q612" s="169">
        <f>VLOOKUP(LEFT(A612,8),'Point GF'!$C$2:$R$277,15,FALSE)</f>
        <v>1.1380138926825158</v>
      </c>
      <c r="R612" s="169">
        <f>VLOOKUP(LEFT(A612,8),'Point GF'!$C$2:$R$277,16,FALSE)</f>
        <v>1.2248335633103542</v>
      </c>
    </row>
    <row r="613" spans="1:18" hidden="1" outlineLevel="2" x14ac:dyDescent="0.3">
      <c r="A613" s="41" t="s">
        <v>1005</v>
      </c>
      <c r="B613" s="41" t="s">
        <v>1006</v>
      </c>
      <c r="C613" s="41" t="s">
        <v>401</v>
      </c>
      <c r="D613" s="41" t="s">
        <v>1021</v>
      </c>
      <c r="E613" s="41" t="s">
        <v>2047</v>
      </c>
      <c r="F613" s="42">
        <v>1</v>
      </c>
      <c r="G613" s="42">
        <v>0.28000000000000003</v>
      </c>
      <c r="H613" s="42">
        <v>7.4999999999999997E-3</v>
      </c>
      <c r="I613">
        <f t="shared" si="180"/>
        <v>0.28000000000000003</v>
      </c>
      <c r="J613">
        <f t="shared" si="181"/>
        <v>7.4999999999999997E-3</v>
      </c>
      <c r="K613" s="168">
        <f t="shared" si="176"/>
        <v>0.29613825543487099</v>
      </c>
      <c r="L613" s="168">
        <f t="shared" si="177"/>
        <v>0.30086127962808579</v>
      </c>
      <c r="M613" s="169">
        <v>1.0576366265531105</v>
      </c>
      <c r="N613" s="169">
        <v>1.0745045701003062</v>
      </c>
      <c r="O613" s="177">
        <f t="shared" si="178"/>
        <v>8.5351041951188689E-3</v>
      </c>
      <c r="P613" s="177">
        <f t="shared" si="179"/>
        <v>9.1862517248276557E-3</v>
      </c>
      <c r="Q613" s="169">
        <f>VLOOKUP(LEFT(A613,8),'Point GF'!$C$2:$R$277,15,FALSE)</f>
        <v>1.1380138926825158</v>
      </c>
      <c r="R613" s="169">
        <f>VLOOKUP(LEFT(A613,8),'Point GF'!$C$2:$R$277,16,FALSE)</f>
        <v>1.2248335633103542</v>
      </c>
    </row>
    <row r="614" spans="1:18" hidden="1" outlineLevel="2" x14ac:dyDescent="0.3">
      <c r="A614" s="41" t="s">
        <v>1005</v>
      </c>
      <c r="B614" s="41" t="s">
        <v>1006</v>
      </c>
      <c r="C614" s="41" t="s">
        <v>401</v>
      </c>
      <c r="D614" s="41" t="s">
        <v>1022</v>
      </c>
      <c r="E614" s="41" t="s">
        <v>2047</v>
      </c>
      <c r="F614" s="42">
        <v>1</v>
      </c>
      <c r="G614" s="42">
        <v>0.14499999999999999</v>
      </c>
      <c r="H614" s="42">
        <v>4.0000000000000001E-3</v>
      </c>
      <c r="I614">
        <f t="shared" si="180"/>
        <v>0.14499999999999999</v>
      </c>
      <c r="J614">
        <f t="shared" si="181"/>
        <v>4.0000000000000001E-3</v>
      </c>
      <c r="K614" s="168">
        <f t="shared" si="176"/>
        <v>0.15335731085020102</v>
      </c>
      <c r="L614" s="168">
        <f t="shared" si="177"/>
        <v>0.15580316266454439</v>
      </c>
      <c r="M614" s="169">
        <v>1.0576366265531105</v>
      </c>
      <c r="N614" s="169">
        <v>1.0745045701003062</v>
      </c>
      <c r="O614" s="177">
        <f t="shared" si="178"/>
        <v>4.5520555707300632E-3</v>
      </c>
      <c r="P614" s="177">
        <f t="shared" si="179"/>
        <v>4.8993342532414165E-3</v>
      </c>
      <c r="Q614" s="169">
        <f>VLOOKUP(LEFT(A614,8),'Point GF'!$C$2:$R$277,15,FALSE)</f>
        <v>1.1380138926825158</v>
      </c>
      <c r="R614" s="169">
        <f>VLOOKUP(LEFT(A614,8),'Point GF'!$C$2:$R$277,16,FALSE)</f>
        <v>1.2248335633103542</v>
      </c>
    </row>
    <row r="615" spans="1:18" hidden="1" outlineLevel="2" x14ac:dyDescent="0.3">
      <c r="A615" s="41" t="s">
        <v>1005</v>
      </c>
      <c r="B615" s="41" t="s">
        <v>1006</v>
      </c>
      <c r="C615" s="41" t="s">
        <v>401</v>
      </c>
      <c r="D615" s="41" t="s">
        <v>1023</v>
      </c>
      <c r="E615" s="41" t="s">
        <v>2047</v>
      </c>
      <c r="F615" s="42">
        <v>1</v>
      </c>
      <c r="G615" s="42">
        <v>0.14499999999999999</v>
      </c>
      <c r="H615" s="42">
        <v>4.0000000000000001E-3</v>
      </c>
      <c r="I615">
        <f t="shared" si="180"/>
        <v>0.14499999999999999</v>
      </c>
      <c r="J615">
        <f t="shared" si="181"/>
        <v>4.0000000000000001E-3</v>
      </c>
      <c r="K615" s="168">
        <f t="shared" si="176"/>
        <v>0.15335731085020102</v>
      </c>
      <c r="L615" s="168">
        <f t="shared" si="177"/>
        <v>0.15580316266454439</v>
      </c>
      <c r="M615" s="169">
        <v>1.0576366265531105</v>
      </c>
      <c r="N615" s="169">
        <v>1.0745045701003062</v>
      </c>
      <c r="O615" s="177">
        <f t="shared" si="178"/>
        <v>4.5520555707300632E-3</v>
      </c>
      <c r="P615" s="177">
        <f t="shared" si="179"/>
        <v>4.8993342532414165E-3</v>
      </c>
      <c r="Q615" s="169">
        <f>VLOOKUP(LEFT(A615,8),'Point GF'!$C$2:$R$277,15,FALSE)</f>
        <v>1.1380138926825158</v>
      </c>
      <c r="R615" s="169">
        <f>VLOOKUP(LEFT(A615,8),'Point GF'!$C$2:$R$277,16,FALSE)</f>
        <v>1.2248335633103542</v>
      </c>
    </row>
    <row r="616" spans="1:18" hidden="1" outlineLevel="2" x14ac:dyDescent="0.3">
      <c r="A616" s="41" t="s">
        <v>1005</v>
      </c>
      <c r="B616" s="41" t="s">
        <v>1006</v>
      </c>
      <c r="C616" s="41" t="s">
        <v>401</v>
      </c>
      <c r="D616" s="41" t="s">
        <v>1024</v>
      </c>
      <c r="E616" s="41" t="s">
        <v>2047</v>
      </c>
      <c r="F616" s="42">
        <v>1</v>
      </c>
      <c r="G616" s="42">
        <v>0.1285</v>
      </c>
      <c r="H616" s="42">
        <v>3.5000000000000001E-3</v>
      </c>
      <c r="I616">
        <f t="shared" si="180"/>
        <v>0.1285</v>
      </c>
      <c r="J616">
        <f t="shared" si="181"/>
        <v>3.5000000000000001E-3</v>
      </c>
      <c r="K616" s="168">
        <f t="shared" si="176"/>
        <v>0.13590630651207469</v>
      </c>
      <c r="L616" s="168">
        <f t="shared" si="177"/>
        <v>0.13807383725788935</v>
      </c>
      <c r="M616" s="169">
        <v>1.0576366265531105</v>
      </c>
      <c r="N616" s="169">
        <v>1.0745045701003062</v>
      </c>
      <c r="O616" s="177">
        <f t="shared" si="178"/>
        <v>3.9830486243888057E-3</v>
      </c>
      <c r="P616" s="177">
        <f t="shared" si="179"/>
        <v>4.28691747158624E-3</v>
      </c>
      <c r="Q616" s="169">
        <f>VLOOKUP(LEFT(A616,8),'Point GF'!$C$2:$R$277,15,FALSE)</f>
        <v>1.1380138926825158</v>
      </c>
      <c r="R616" s="169">
        <f>VLOOKUP(LEFT(A616,8),'Point GF'!$C$2:$R$277,16,FALSE)</f>
        <v>1.2248335633103542</v>
      </c>
    </row>
    <row r="617" spans="1:18" hidden="1" outlineLevel="2" x14ac:dyDescent="0.3">
      <c r="A617" s="41" t="s">
        <v>1005</v>
      </c>
      <c r="B617" s="41" t="s">
        <v>1006</v>
      </c>
      <c r="C617" s="41" t="s">
        <v>401</v>
      </c>
      <c r="D617" s="41" t="s">
        <v>1025</v>
      </c>
      <c r="E617" s="41" t="s">
        <v>2047</v>
      </c>
      <c r="F617" s="42">
        <v>1</v>
      </c>
      <c r="G617" s="42">
        <v>0.14499999999999999</v>
      </c>
      <c r="H617" s="42">
        <v>4.0000000000000001E-3</v>
      </c>
      <c r="I617">
        <f t="shared" si="180"/>
        <v>0.14499999999999999</v>
      </c>
      <c r="J617">
        <f t="shared" si="181"/>
        <v>4.0000000000000001E-3</v>
      </c>
      <c r="K617" s="168">
        <f t="shared" si="176"/>
        <v>0.15335731085020102</v>
      </c>
      <c r="L617" s="168">
        <f t="shared" si="177"/>
        <v>0.15580316266454439</v>
      </c>
      <c r="M617" s="169">
        <v>1.0576366265531105</v>
      </c>
      <c r="N617" s="169">
        <v>1.0745045701003062</v>
      </c>
      <c r="O617" s="177">
        <f t="shared" si="178"/>
        <v>4.5520555707300632E-3</v>
      </c>
      <c r="P617" s="177">
        <f t="shared" si="179"/>
        <v>4.8993342532414165E-3</v>
      </c>
      <c r="Q617" s="169">
        <f>VLOOKUP(LEFT(A617,8),'Point GF'!$C$2:$R$277,15,FALSE)</f>
        <v>1.1380138926825158</v>
      </c>
      <c r="R617" s="169">
        <f>VLOOKUP(LEFT(A617,8),'Point GF'!$C$2:$R$277,16,FALSE)</f>
        <v>1.2248335633103542</v>
      </c>
    </row>
    <row r="618" spans="1:18" hidden="1" outlineLevel="2" x14ac:dyDescent="0.3">
      <c r="A618" s="41" t="s">
        <v>1005</v>
      </c>
      <c r="B618" s="41" t="s">
        <v>1006</v>
      </c>
      <c r="C618" s="41" t="s">
        <v>401</v>
      </c>
      <c r="D618" s="41" t="s">
        <v>1026</v>
      </c>
      <c r="E618" s="41" t="s">
        <v>2067</v>
      </c>
      <c r="F618" s="42">
        <v>365</v>
      </c>
      <c r="G618" s="43"/>
      <c r="H618" s="42">
        <v>0.91249999999999998</v>
      </c>
      <c r="I618">
        <f t="shared" si="180"/>
        <v>0</v>
      </c>
      <c r="J618">
        <f t="shared" si="181"/>
        <v>2.5000000000000001E-3</v>
      </c>
      <c r="K618" s="168">
        <f t="shared" si="176"/>
        <v>0</v>
      </c>
      <c r="L618" s="168">
        <f t="shared" si="177"/>
        <v>0</v>
      </c>
      <c r="M618" s="169">
        <v>1.0576366265531105</v>
      </c>
      <c r="N618" s="169">
        <v>1.0745045701003062</v>
      </c>
      <c r="O618" s="177">
        <f t="shared" si="178"/>
        <v>2.8450347317062895E-3</v>
      </c>
      <c r="P618" s="177">
        <f t="shared" si="179"/>
        <v>3.0620839082758857E-3</v>
      </c>
      <c r="Q618" s="169">
        <f>VLOOKUP(LEFT(A618,8),'Point GF'!$C$2:$R$277,15,FALSE)</f>
        <v>1.1380138926825158</v>
      </c>
      <c r="R618" s="169">
        <f>VLOOKUP(LEFT(A618,8),'Point GF'!$C$2:$R$277,16,FALSE)</f>
        <v>1.2248335633103542</v>
      </c>
    </row>
    <row r="619" spans="1:18" hidden="1" outlineLevel="2" x14ac:dyDescent="0.3">
      <c r="A619" s="41" t="s">
        <v>1005</v>
      </c>
      <c r="B619" s="41" t="s">
        <v>1006</v>
      </c>
      <c r="C619" s="41" t="s">
        <v>401</v>
      </c>
      <c r="D619" s="41" t="s">
        <v>1027</v>
      </c>
      <c r="E619" s="41" t="s">
        <v>2047</v>
      </c>
      <c r="F619" s="42">
        <v>1</v>
      </c>
      <c r="G619" s="42">
        <v>5.7000000000000002E-2</v>
      </c>
      <c r="H619" s="42">
        <v>1E-3</v>
      </c>
      <c r="I619">
        <f t="shared" si="180"/>
        <v>5.7000000000000002E-2</v>
      </c>
      <c r="J619">
        <f t="shared" si="181"/>
        <v>1E-3</v>
      </c>
      <c r="K619" s="168">
        <f t="shared" si="176"/>
        <v>6.02852877135273E-2</v>
      </c>
      <c r="L619" s="168">
        <f t="shared" si="177"/>
        <v>6.1246760495717457E-2</v>
      </c>
      <c r="M619" s="169">
        <v>1.0576366265531105</v>
      </c>
      <c r="N619" s="169">
        <v>1.0745045701003062</v>
      </c>
      <c r="O619" s="177">
        <f t="shared" si="178"/>
        <v>1.1380138926825158E-3</v>
      </c>
      <c r="P619" s="177">
        <f t="shared" si="179"/>
        <v>1.2248335633103541E-3</v>
      </c>
      <c r="Q619" s="169">
        <f>VLOOKUP(LEFT(A619,8),'Point GF'!$C$2:$R$277,15,FALSE)</f>
        <v>1.1380138926825158</v>
      </c>
      <c r="R619" s="169">
        <f>VLOOKUP(LEFT(A619,8),'Point GF'!$C$2:$R$277,16,FALSE)</f>
        <v>1.2248335633103542</v>
      </c>
    </row>
    <row r="620" spans="1:18" outlineLevel="1" collapsed="1" x14ac:dyDescent="0.3">
      <c r="A620" s="44" t="s">
        <v>1221</v>
      </c>
      <c r="B620" s="41" t="str">
        <f>B619</f>
        <v>NASA Goddard Space Flight Center</v>
      </c>
      <c r="C620" s="41"/>
      <c r="D620" s="41"/>
      <c r="E620" s="41"/>
      <c r="F620" s="42"/>
      <c r="G620" s="42">
        <f t="shared" ref="G620:L620" si="182">SUBTOTAL(9,G596:G619)</f>
        <v>18.936000000000007</v>
      </c>
      <c r="H620" s="42">
        <f t="shared" si="182"/>
        <v>2.4510000000000001</v>
      </c>
      <c r="I620">
        <f t="shared" si="182"/>
        <v>2.2115</v>
      </c>
      <c r="J620">
        <f t="shared" si="182"/>
        <v>7.1000000000000021E-2</v>
      </c>
      <c r="K620" s="168">
        <f t="shared" si="182"/>
        <v>2.3389633996222039</v>
      </c>
      <c r="L620" s="168">
        <f t="shared" si="182"/>
        <v>2.376266856776827</v>
      </c>
      <c r="M620" s="169">
        <v>1.0576366265531105</v>
      </c>
      <c r="N620" s="169">
        <v>1.0745045701003062</v>
      </c>
      <c r="O620" s="177">
        <f>SUBTOTAL(9,O596:O619)</f>
        <v>8.0798986380458612E-2</v>
      </c>
      <c r="P620" s="177">
        <f>SUBTOTAL(9,P596:P619)</f>
        <v>8.6963182995035151E-2</v>
      </c>
      <c r="Q620" s="169">
        <f>VLOOKUP(LEFT(A620,8),'Point GF'!$C$2:$R$277,15,FALSE)</f>
        <v>1.1380138926825158</v>
      </c>
      <c r="R620" s="169">
        <f>VLOOKUP(LEFT(A620,8),'Point GF'!$C$2:$R$277,16,FALSE)</f>
        <v>1.2248335633103542</v>
      </c>
    </row>
    <row r="621" spans="1:18" hidden="1" outlineLevel="2" x14ac:dyDescent="0.3">
      <c r="A621" s="41" t="s">
        <v>1028</v>
      </c>
      <c r="B621" s="41" t="s">
        <v>1029</v>
      </c>
      <c r="C621" s="41" t="s">
        <v>401</v>
      </c>
      <c r="D621" s="41" t="s">
        <v>1030</v>
      </c>
      <c r="E621" s="41" t="s">
        <v>2059</v>
      </c>
      <c r="F621" s="42">
        <v>317</v>
      </c>
      <c r="G621" s="42">
        <v>0.61973500000000004</v>
      </c>
      <c r="H621" s="42">
        <v>3.3285000000000002E-2</v>
      </c>
      <c r="I621">
        <f t="shared" si="180"/>
        <v>1.9550000000000001E-3</v>
      </c>
      <c r="J621">
        <f t="shared" si="181"/>
        <v>1.05E-4</v>
      </c>
      <c r="K621" s="168">
        <f t="shared" ref="K621:K634" si="183">I621*M621</f>
        <v>2.0353224105746099E-3</v>
      </c>
      <c r="L621" s="168">
        <f t="shared" ref="L621:L634" si="184">I621*N621</f>
        <v>2.0524879576328189E-3</v>
      </c>
      <c r="M621" s="169">
        <v>1.0410856320074731</v>
      </c>
      <c r="N621" s="169">
        <v>1.049865962983539</v>
      </c>
      <c r="O621" s="177">
        <f t="shared" ref="O621:O634" si="185">J621*Q621</f>
        <v>1.0949313467156595E-4</v>
      </c>
      <c r="P621" s="177">
        <f t="shared" ref="P621:P634" si="186">J621*R621</f>
        <v>1.1038946067433241E-4</v>
      </c>
      <c r="Q621" s="169">
        <f>VLOOKUP(LEFT(A621,8),'Point GF'!$C$2:$R$277,15,FALSE)</f>
        <v>1.0427917587768185</v>
      </c>
      <c r="R621" s="169">
        <f>VLOOKUP(LEFT(A621,8),'Point GF'!$C$2:$R$277,16,FALSE)</f>
        <v>1.0513281968984038</v>
      </c>
    </row>
    <row r="622" spans="1:18" hidden="1" outlineLevel="2" x14ac:dyDescent="0.3">
      <c r="A622" s="41" t="s">
        <v>1028</v>
      </c>
      <c r="B622" s="41" t="s">
        <v>1029</v>
      </c>
      <c r="C622" s="41" t="s">
        <v>401</v>
      </c>
      <c r="D622" s="41" t="s">
        <v>1031</v>
      </c>
      <c r="E622" s="41" t="s">
        <v>2058</v>
      </c>
      <c r="F622" s="42">
        <v>30</v>
      </c>
      <c r="G622" s="42">
        <v>0.1176</v>
      </c>
      <c r="H622" s="42">
        <v>6.45E-3</v>
      </c>
      <c r="I622">
        <f t="shared" si="180"/>
        <v>3.9199999999999999E-3</v>
      </c>
      <c r="J622">
        <f t="shared" si="181"/>
        <v>2.1499999999999999E-4</v>
      </c>
      <c r="K622" s="168">
        <f t="shared" si="183"/>
        <v>4.0810556774692943E-3</v>
      </c>
      <c r="L622" s="168">
        <f t="shared" si="184"/>
        <v>4.1154745748954724E-3</v>
      </c>
      <c r="M622" s="169">
        <v>1.0410856320074731</v>
      </c>
      <c r="N622" s="169">
        <v>1.049865962983539</v>
      </c>
      <c r="O622" s="177">
        <f t="shared" si="185"/>
        <v>2.2420022813701598E-4</v>
      </c>
      <c r="P622" s="177">
        <f t="shared" si="186"/>
        <v>2.2603556233315682E-4</v>
      </c>
      <c r="Q622" s="169">
        <f>VLOOKUP(LEFT(A622,8),'Point GF'!$C$2:$R$277,15,FALSE)</f>
        <v>1.0427917587768185</v>
      </c>
      <c r="R622" s="169">
        <f>VLOOKUP(LEFT(A622,8),'Point GF'!$C$2:$R$277,16,FALSE)</f>
        <v>1.0513281968984038</v>
      </c>
    </row>
    <row r="623" spans="1:18" hidden="1" outlineLevel="2" x14ac:dyDescent="0.3">
      <c r="A623" s="41" t="s">
        <v>1028</v>
      </c>
      <c r="B623" s="41" t="s">
        <v>1029</v>
      </c>
      <c r="C623" s="41" t="s">
        <v>401</v>
      </c>
      <c r="D623" s="41" t="s">
        <v>1032</v>
      </c>
      <c r="E623" s="41" t="s">
        <v>2054</v>
      </c>
      <c r="F623" s="42">
        <v>365</v>
      </c>
      <c r="G623" s="42">
        <v>2.92E-2</v>
      </c>
      <c r="H623" s="43"/>
      <c r="I623">
        <f t="shared" si="180"/>
        <v>8.0000000000000007E-5</v>
      </c>
      <c r="J623">
        <f t="shared" si="181"/>
        <v>0</v>
      </c>
      <c r="K623" s="168">
        <f t="shared" si="183"/>
        <v>8.3286850560597853E-5</v>
      </c>
      <c r="L623" s="168">
        <f t="shared" si="184"/>
        <v>8.398927703868313E-5</v>
      </c>
      <c r="M623" s="169">
        <v>1.0410856320074731</v>
      </c>
      <c r="N623" s="169">
        <v>1.049865962983539</v>
      </c>
      <c r="O623" s="177">
        <f t="shared" si="185"/>
        <v>0</v>
      </c>
      <c r="P623" s="177">
        <f t="shared" si="186"/>
        <v>0</v>
      </c>
      <c r="Q623" s="169">
        <f>VLOOKUP(LEFT(A623,8),'Point GF'!$C$2:$R$277,15,FALSE)</f>
        <v>1.0427917587768185</v>
      </c>
      <c r="R623" s="169">
        <f>VLOOKUP(LEFT(A623,8),'Point GF'!$C$2:$R$277,16,FALSE)</f>
        <v>1.0513281968984038</v>
      </c>
    </row>
    <row r="624" spans="1:18" hidden="1" outlineLevel="2" x14ac:dyDescent="0.3">
      <c r="A624" s="41" t="s">
        <v>1028</v>
      </c>
      <c r="B624" s="41" t="s">
        <v>1029</v>
      </c>
      <c r="C624" s="41" t="s">
        <v>401</v>
      </c>
      <c r="D624" s="41" t="s">
        <v>1033</v>
      </c>
      <c r="E624" s="41" t="s">
        <v>2089</v>
      </c>
      <c r="F624" s="42">
        <v>2</v>
      </c>
      <c r="G624" s="42">
        <v>1.6469999999999999E-2</v>
      </c>
      <c r="H624" s="42">
        <v>4.2900000000000004E-3</v>
      </c>
      <c r="I624">
        <f t="shared" si="180"/>
        <v>8.2349999999999993E-3</v>
      </c>
      <c r="J624">
        <f t="shared" si="181"/>
        <v>2.1450000000000002E-3</v>
      </c>
      <c r="K624" s="168">
        <f t="shared" si="183"/>
        <v>8.5733401795815393E-3</v>
      </c>
      <c r="L624" s="168">
        <f t="shared" si="184"/>
        <v>8.6456462051694421E-3</v>
      </c>
      <c r="M624" s="169">
        <v>1.0410856320074731</v>
      </c>
      <c r="N624" s="169">
        <v>1.049865962983539</v>
      </c>
      <c r="O624" s="177">
        <f t="shared" si="185"/>
        <v>2.236788322576276E-3</v>
      </c>
      <c r="P624" s="177">
        <f t="shared" si="186"/>
        <v>2.2550989823470766E-3</v>
      </c>
      <c r="Q624" s="169">
        <f>VLOOKUP(LEFT(A624,8),'Point GF'!$C$2:$R$277,15,FALSE)</f>
        <v>1.0427917587768185</v>
      </c>
      <c r="R624" s="169">
        <f>VLOOKUP(LEFT(A624,8),'Point GF'!$C$2:$R$277,16,FALSE)</f>
        <v>1.0513281968984038</v>
      </c>
    </row>
    <row r="625" spans="1:18" hidden="1" outlineLevel="2" x14ac:dyDescent="0.3">
      <c r="A625" s="41" t="s">
        <v>1028</v>
      </c>
      <c r="B625" s="41" t="s">
        <v>1029</v>
      </c>
      <c r="C625" s="41" t="s">
        <v>401</v>
      </c>
      <c r="D625" s="41" t="s">
        <v>1033</v>
      </c>
      <c r="E625" s="41" t="s">
        <v>2058</v>
      </c>
      <c r="F625" s="42">
        <v>295</v>
      </c>
      <c r="G625" s="42">
        <v>1.1032999999999999</v>
      </c>
      <c r="H625" s="42">
        <v>0.39382499999999998</v>
      </c>
      <c r="I625">
        <f t="shared" si="180"/>
        <v>3.7399999999999998E-3</v>
      </c>
      <c r="J625">
        <f t="shared" si="181"/>
        <v>1.335E-3</v>
      </c>
      <c r="K625" s="168">
        <f t="shared" si="183"/>
        <v>3.8936602637079489E-3</v>
      </c>
      <c r="L625" s="168">
        <f t="shared" si="184"/>
        <v>3.9264987015584351E-3</v>
      </c>
      <c r="M625" s="169">
        <v>1.0410856320074731</v>
      </c>
      <c r="N625" s="169">
        <v>1.049865962983539</v>
      </c>
      <c r="O625" s="177">
        <f t="shared" si="185"/>
        <v>1.3921269979670528E-3</v>
      </c>
      <c r="P625" s="177">
        <f t="shared" si="186"/>
        <v>1.4035231428593691E-3</v>
      </c>
      <c r="Q625" s="169">
        <f>VLOOKUP(LEFT(A625,8),'Point GF'!$C$2:$R$277,15,FALSE)</f>
        <v>1.0427917587768185</v>
      </c>
      <c r="R625" s="169">
        <f>VLOOKUP(LEFT(A625,8),'Point GF'!$C$2:$R$277,16,FALSE)</f>
        <v>1.0513281968984038</v>
      </c>
    </row>
    <row r="626" spans="1:18" hidden="1" outlineLevel="2" x14ac:dyDescent="0.3">
      <c r="A626" s="41" t="s">
        <v>1028</v>
      </c>
      <c r="B626" s="41" t="s">
        <v>1029</v>
      </c>
      <c r="C626" s="41" t="s">
        <v>401</v>
      </c>
      <c r="D626" s="41" t="s">
        <v>1034</v>
      </c>
      <c r="E626" s="41" t="s">
        <v>2059</v>
      </c>
      <c r="F626" s="42">
        <v>365</v>
      </c>
      <c r="G626" s="42">
        <v>5.475E-2</v>
      </c>
      <c r="H626" s="42">
        <v>3.65E-3</v>
      </c>
      <c r="I626">
        <f t="shared" si="180"/>
        <v>1.4999999999999999E-4</v>
      </c>
      <c r="J626">
        <f t="shared" si="181"/>
        <v>1.0000000000000001E-5</v>
      </c>
      <c r="K626" s="168">
        <f t="shared" si="183"/>
        <v>1.5616284480112096E-4</v>
      </c>
      <c r="L626" s="168">
        <f t="shared" si="184"/>
        <v>1.5747989444753083E-4</v>
      </c>
      <c r="M626" s="169">
        <v>1.0410856320074731</v>
      </c>
      <c r="N626" s="169">
        <v>1.049865962983539</v>
      </c>
      <c r="O626" s="177">
        <f t="shared" si="185"/>
        <v>1.0427917587768185E-5</v>
      </c>
      <c r="P626" s="177">
        <f t="shared" si="186"/>
        <v>1.0513281968984039E-5</v>
      </c>
      <c r="Q626" s="169">
        <f>VLOOKUP(LEFT(A626,8),'Point GF'!$C$2:$R$277,15,FALSE)</f>
        <v>1.0427917587768185</v>
      </c>
      <c r="R626" s="169">
        <f>VLOOKUP(LEFT(A626,8),'Point GF'!$C$2:$R$277,16,FALSE)</f>
        <v>1.0513281968984038</v>
      </c>
    </row>
    <row r="627" spans="1:18" hidden="1" outlineLevel="2" x14ac:dyDescent="0.3">
      <c r="A627" s="41" t="s">
        <v>1028</v>
      </c>
      <c r="B627" s="41" t="s">
        <v>1029</v>
      </c>
      <c r="C627" s="41" t="s">
        <v>401</v>
      </c>
      <c r="D627" s="41" t="s">
        <v>1035</v>
      </c>
      <c r="E627" s="41" t="s">
        <v>2059</v>
      </c>
      <c r="F627" s="42">
        <v>365</v>
      </c>
      <c r="G627" s="42">
        <v>5.475E-2</v>
      </c>
      <c r="H627" s="42">
        <v>3.65E-3</v>
      </c>
      <c r="I627">
        <f t="shared" si="180"/>
        <v>1.4999999999999999E-4</v>
      </c>
      <c r="J627">
        <f t="shared" si="181"/>
        <v>1.0000000000000001E-5</v>
      </c>
      <c r="K627" s="168">
        <f t="shared" si="183"/>
        <v>1.5616284480112096E-4</v>
      </c>
      <c r="L627" s="168">
        <f t="shared" si="184"/>
        <v>1.5747989444753083E-4</v>
      </c>
      <c r="M627" s="169">
        <v>1.0410856320074731</v>
      </c>
      <c r="N627" s="169">
        <v>1.049865962983539</v>
      </c>
      <c r="O627" s="177">
        <f t="shared" si="185"/>
        <v>1.0427917587768185E-5</v>
      </c>
      <c r="P627" s="177">
        <f t="shared" si="186"/>
        <v>1.0513281968984039E-5</v>
      </c>
      <c r="Q627" s="169">
        <f>VLOOKUP(LEFT(A627,8),'Point GF'!$C$2:$R$277,15,FALSE)</f>
        <v>1.0427917587768185</v>
      </c>
      <c r="R627" s="169">
        <f>VLOOKUP(LEFT(A627,8),'Point GF'!$C$2:$R$277,16,FALSE)</f>
        <v>1.0513281968984038</v>
      </c>
    </row>
    <row r="628" spans="1:18" hidden="1" outlineLevel="2" x14ac:dyDescent="0.3">
      <c r="A628" s="41" t="s">
        <v>1028</v>
      </c>
      <c r="B628" s="41" t="s">
        <v>1029</v>
      </c>
      <c r="C628" s="41" t="s">
        <v>401</v>
      </c>
      <c r="D628" s="41" t="s">
        <v>1036</v>
      </c>
      <c r="E628" s="41" t="s">
        <v>2059</v>
      </c>
      <c r="F628" s="42">
        <v>365</v>
      </c>
      <c r="G628" s="42">
        <v>5.8400000000000001E-2</v>
      </c>
      <c r="H628" s="42">
        <v>3.65E-3</v>
      </c>
      <c r="I628">
        <f t="shared" si="180"/>
        <v>1.6000000000000001E-4</v>
      </c>
      <c r="J628">
        <f t="shared" si="181"/>
        <v>1.0000000000000001E-5</v>
      </c>
      <c r="K628" s="168">
        <f t="shared" si="183"/>
        <v>1.6657370112119571E-4</v>
      </c>
      <c r="L628" s="168">
        <f t="shared" si="184"/>
        <v>1.6797855407736626E-4</v>
      </c>
      <c r="M628" s="169">
        <v>1.0410856320074731</v>
      </c>
      <c r="N628" s="169">
        <v>1.049865962983539</v>
      </c>
      <c r="O628" s="177">
        <f t="shared" si="185"/>
        <v>1.0427917587768185E-5</v>
      </c>
      <c r="P628" s="177">
        <f t="shared" si="186"/>
        <v>1.0513281968984039E-5</v>
      </c>
      <c r="Q628" s="169">
        <f>VLOOKUP(LEFT(A628,8),'Point GF'!$C$2:$R$277,15,FALSE)</f>
        <v>1.0427917587768185</v>
      </c>
      <c r="R628" s="169">
        <f>VLOOKUP(LEFT(A628,8),'Point GF'!$C$2:$R$277,16,FALSE)</f>
        <v>1.0513281968984038</v>
      </c>
    </row>
    <row r="629" spans="1:18" hidden="1" outlineLevel="2" x14ac:dyDescent="0.3">
      <c r="A629" s="41" t="s">
        <v>1028</v>
      </c>
      <c r="B629" s="41" t="s">
        <v>1029</v>
      </c>
      <c r="C629" s="41" t="s">
        <v>401</v>
      </c>
      <c r="D629" s="41" t="s">
        <v>1037</v>
      </c>
      <c r="E629" s="41" t="s">
        <v>2059</v>
      </c>
      <c r="F629" s="42">
        <v>365</v>
      </c>
      <c r="G629" s="42">
        <v>8.2125000000000004E-2</v>
      </c>
      <c r="H629" s="42">
        <v>3.65E-3</v>
      </c>
      <c r="I629">
        <f t="shared" si="180"/>
        <v>2.2500000000000002E-4</v>
      </c>
      <c r="J629">
        <f t="shared" si="181"/>
        <v>1.0000000000000001E-5</v>
      </c>
      <c r="K629" s="168">
        <f t="shared" si="183"/>
        <v>2.3424426720168145E-4</v>
      </c>
      <c r="L629" s="168">
        <f t="shared" si="184"/>
        <v>2.3621984167129629E-4</v>
      </c>
      <c r="M629" s="169">
        <v>1.0410856320074731</v>
      </c>
      <c r="N629" s="169">
        <v>1.049865962983539</v>
      </c>
      <c r="O629" s="177">
        <f t="shared" si="185"/>
        <v>1.0427917587768185E-5</v>
      </c>
      <c r="P629" s="177">
        <f t="shared" si="186"/>
        <v>1.0513281968984039E-5</v>
      </c>
      <c r="Q629" s="169">
        <f>VLOOKUP(LEFT(A629,8),'Point GF'!$C$2:$R$277,15,FALSE)</f>
        <v>1.0427917587768185</v>
      </c>
      <c r="R629" s="169">
        <f>VLOOKUP(LEFT(A629,8),'Point GF'!$C$2:$R$277,16,FALSE)</f>
        <v>1.0513281968984038</v>
      </c>
    </row>
    <row r="630" spans="1:18" hidden="1" outlineLevel="2" x14ac:dyDescent="0.3">
      <c r="A630" s="41" t="s">
        <v>1028</v>
      </c>
      <c r="B630" s="41" t="s">
        <v>1029</v>
      </c>
      <c r="C630" s="41" t="s">
        <v>401</v>
      </c>
      <c r="D630" s="41" t="s">
        <v>1038</v>
      </c>
      <c r="E630" s="41" t="s">
        <v>2058</v>
      </c>
      <c r="F630" s="42">
        <v>343</v>
      </c>
      <c r="G630" s="42">
        <v>0.75631499999999996</v>
      </c>
      <c r="H630" s="42">
        <v>0.65169999999999995</v>
      </c>
      <c r="I630">
        <f t="shared" si="180"/>
        <v>2.2049999999999999E-3</v>
      </c>
      <c r="J630">
        <f t="shared" si="181"/>
        <v>1.8999999999999998E-3</v>
      </c>
      <c r="K630" s="168">
        <f t="shared" si="183"/>
        <v>2.2955938185764782E-3</v>
      </c>
      <c r="L630" s="168">
        <f t="shared" si="184"/>
        <v>2.3149544483787032E-3</v>
      </c>
      <c r="M630" s="169">
        <v>1.0410856320074731</v>
      </c>
      <c r="N630" s="169">
        <v>1.049865962983539</v>
      </c>
      <c r="O630" s="177">
        <f t="shared" si="185"/>
        <v>1.981304341675955E-3</v>
      </c>
      <c r="P630" s="177">
        <f t="shared" si="186"/>
        <v>1.997523574106967E-3</v>
      </c>
      <c r="Q630" s="169">
        <f>VLOOKUP(LEFT(A630,8),'Point GF'!$C$2:$R$277,15,FALSE)</f>
        <v>1.0427917587768185</v>
      </c>
      <c r="R630" s="169">
        <f>VLOOKUP(LEFT(A630,8),'Point GF'!$C$2:$R$277,16,FALSE)</f>
        <v>1.0513281968984038</v>
      </c>
    </row>
    <row r="631" spans="1:18" hidden="1" outlineLevel="2" x14ac:dyDescent="0.3">
      <c r="A631" s="41" t="s">
        <v>1028</v>
      </c>
      <c r="B631" s="41" t="s">
        <v>1029</v>
      </c>
      <c r="C631" s="41" t="s">
        <v>401</v>
      </c>
      <c r="D631" s="41" t="s">
        <v>1039</v>
      </c>
      <c r="E631" s="41" t="s">
        <v>2058</v>
      </c>
      <c r="F631" s="42">
        <v>2</v>
      </c>
      <c r="G631" s="42">
        <v>4.3499999999999997E-3</v>
      </c>
      <c r="H631" s="42">
        <v>3.7499999999999999E-3</v>
      </c>
      <c r="I631">
        <f t="shared" si="180"/>
        <v>2.1749999999999999E-3</v>
      </c>
      <c r="J631">
        <f t="shared" si="181"/>
        <v>1.8749999999999999E-3</v>
      </c>
      <c r="K631" s="168">
        <f t="shared" si="183"/>
        <v>2.2643612496162538E-3</v>
      </c>
      <c r="L631" s="168">
        <f t="shared" si="184"/>
        <v>2.283458469489197E-3</v>
      </c>
      <c r="M631" s="169">
        <v>1.0410856320074731</v>
      </c>
      <c r="N631" s="169">
        <v>1.049865962983539</v>
      </c>
      <c r="O631" s="177">
        <f t="shared" si="185"/>
        <v>1.9552345477065348E-3</v>
      </c>
      <c r="P631" s="177">
        <f t="shared" si="186"/>
        <v>1.9712403691845072E-3</v>
      </c>
      <c r="Q631" s="169">
        <f>VLOOKUP(LEFT(A631,8),'Point GF'!$C$2:$R$277,15,FALSE)</f>
        <v>1.0427917587768185</v>
      </c>
      <c r="R631" s="169">
        <f>VLOOKUP(LEFT(A631,8),'Point GF'!$C$2:$R$277,16,FALSE)</f>
        <v>1.0513281968984038</v>
      </c>
    </row>
    <row r="632" spans="1:18" hidden="1" outlineLevel="2" x14ac:dyDescent="0.3">
      <c r="A632" s="41" t="s">
        <v>1028</v>
      </c>
      <c r="B632" s="41" t="s">
        <v>1029</v>
      </c>
      <c r="C632" s="41" t="s">
        <v>401</v>
      </c>
      <c r="D632" s="41" t="s">
        <v>1040</v>
      </c>
      <c r="E632" s="41" t="s">
        <v>2047</v>
      </c>
      <c r="F632" s="42">
        <v>7</v>
      </c>
      <c r="G632" s="42">
        <v>2.1139999999999999E-2</v>
      </c>
      <c r="H632" s="42">
        <v>2.2505000000000001E-2</v>
      </c>
      <c r="I632">
        <f t="shared" si="180"/>
        <v>3.0199999999999997E-3</v>
      </c>
      <c r="J632">
        <f t="shared" si="181"/>
        <v>3.215E-3</v>
      </c>
      <c r="K632" s="168">
        <f t="shared" si="183"/>
        <v>3.1440786086625685E-3</v>
      </c>
      <c r="L632" s="168">
        <f t="shared" si="184"/>
        <v>3.1705952082102871E-3</v>
      </c>
      <c r="M632" s="169">
        <v>1.0410856320074731</v>
      </c>
      <c r="N632" s="169">
        <v>1.049865962983539</v>
      </c>
      <c r="O632" s="177">
        <f t="shared" si="185"/>
        <v>3.3525755044674717E-3</v>
      </c>
      <c r="P632" s="177">
        <f t="shared" si="186"/>
        <v>3.3800201530283683E-3</v>
      </c>
      <c r="Q632" s="169">
        <f>VLOOKUP(LEFT(A632,8),'Point GF'!$C$2:$R$277,15,FALSE)</f>
        <v>1.0427917587768185</v>
      </c>
      <c r="R632" s="169">
        <f>VLOOKUP(LEFT(A632,8),'Point GF'!$C$2:$R$277,16,FALSE)</f>
        <v>1.0513281968984038</v>
      </c>
    </row>
    <row r="633" spans="1:18" hidden="1" outlineLevel="2" x14ac:dyDescent="0.3">
      <c r="A633" s="41" t="s">
        <v>1028</v>
      </c>
      <c r="B633" s="41" t="s">
        <v>1029</v>
      </c>
      <c r="C633" s="41" t="s">
        <v>401</v>
      </c>
      <c r="D633" s="41" t="s">
        <v>1041</v>
      </c>
      <c r="E633" s="41" t="s">
        <v>2047</v>
      </c>
      <c r="F633" s="42">
        <v>7</v>
      </c>
      <c r="G633" s="42">
        <v>1.9109999999999999E-2</v>
      </c>
      <c r="H633" s="42">
        <v>2.0334999999999999E-2</v>
      </c>
      <c r="I633">
        <f t="shared" si="180"/>
        <v>2.7299999999999998E-3</v>
      </c>
      <c r="J633">
        <f t="shared" si="181"/>
        <v>2.905E-3</v>
      </c>
      <c r="K633" s="168">
        <f t="shared" si="183"/>
        <v>2.8421637753804014E-3</v>
      </c>
      <c r="L633" s="168">
        <f t="shared" si="184"/>
        <v>2.8661340789450612E-3</v>
      </c>
      <c r="M633" s="169">
        <v>1.0410856320074731</v>
      </c>
      <c r="N633" s="169">
        <v>1.049865962983539</v>
      </c>
      <c r="O633" s="177">
        <f t="shared" si="185"/>
        <v>3.0293100592466578E-3</v>
      </c>
      <c r="P633" s="177">
        <f t="shared" si="186"/>
        <v>3.0541084119898631E-3</v>
      </c>
      <c r="Q633" s="169">
        <f>VLOOKUP(LEFT(A633,8),'Point GF'!$C$2:$R$277,15,FALSE)</f>
        <v>1.0427917587768185</v>
      </c>
      <c r="R633" s="169">
        <f>VLOOKUP(LEFT(A633,8),'Point GF'!$C$2:$R$277,16,FALSE)</f>
        <v>1.0513281968984038</v>
      </c>
    </row>
    <row r="634" spans="1:18" hidden="1" outlineLevel="2" x14ac:dyDescent="0.3">
      <c r="A634" s="41" t="s">
        <v>1028</v>
      </c>
      <c r="B634" s="41" t="s">
        <v>1029</v>
      </c>
      <c r="C634" s="41" t="s">
        <v>401</v>
      </c>
      <c r="D634" s="41" t="s">
        <v>1042</v>
      </c>
      <c r="E634" s="41" t="s">
        <v>2064</v>
      </c>
      <c r="F634" s="42">
        <v>9</v>
      </c>
      <c r="G634" s="42">
        <v>4.2840000000000003E-2</v>
      </c>
      <c r="H634" s="42">
        <v>1.1249999999999999E-3</v>
      </c>
      <c r="I634">
        <f t="shared" si="180"/>
        <v>4.7600000000000003E-3</v>
      </c>
      <c r="J634">
        <f t="shared" si="181"/>
        <v>1.25E-4</v>
      </c>
      <c r="K634" s="168">
        <f t="shared" si="183"/>
        <v>4.9555676083555718E-3</v>
      </c>
      <c r="L634" s="168">
        <f t="shared" si="184"/>
        <v>4.9973619838016457E-3</v>
      </c>
      <c r="M634" s="169">
        <v>1.0410856320074731</v>
      </c>
      <c r="N634" s="169">
        <v>1.049865962983539</v>
      </c>
      <c r="O634" s="177">
        <f t="shared" si="185"/>
        <v>1.3034896984710231E-4</v>
      </c>
      <c r="P634" s="177">
        <f t="shared" si="186"/>
        <v>1.3141602461230048E-4</v>
      </c>
      <c r="Q634" s="169">
        <f>VLOOKUP(LEFT(A634,8),'Point GF'!$C$2:$R$277,15,FALSE)</f>
        <v>1.0427917587768185</v>
      </c>
      <c r="R634" s="169">
        <f>VLOOKUP(LEFT(A634,8),'Point GF'!$C$2:$R$277,16,FALSE)</f>
        <v>1.0513281968984038</v>
      </c>
    </row>
    <row r="635" spans="1:18" outlineLevel="1" collapsed="1" x14ac:dyDescent="0.3">
      <c r="A635" s="44" t="s">
        <v>1222</v>
      </c>
      <c r="B635" s="41" t="str">
        <f>B634</f>
        <v>U.S. Army - Adelphi Laboratory Center</v>
      </c>
      <c r="C635" s="41"/>
      <c r="D635" s="41"/>
      <c r="E635" s="41"/>
      <c r="F635" s="42"/>
      <c r="G635" s="42">
        <f t="shared" ref="G635:L635" si="187">SUBTOTAL(9,G621:G634)</f>
        <v>2.9800849999999999</v>
      </c>
      <c r="H635" s="42">
        <f t="shared" si="187"/>
        <v>1.1518649999999997</v>
      </c>
      <c r="I635">
        <f t="shared" si="187"/>
        <v>3.3504999999999993E-2</v>
      </c>
      <c r="J635">
        <f t="shared" si="187"/>
        <v>1.3859999999999999E-2</v>
      </c>
      <c r="K635" s="168">
        <f t="shared" si="187"/>
        <v>3.4881574100410387E-2</v>
      </c>
      <c r="L635" s="168">
        <f t="shared" si="187"/>
        <v>3.5175759089763475E-2</v>
      </c>
      <c r="M635" s="169">
        <v>1.0410856320074731</v>
      </c>
      <c r="N635" s="169">
        <v>1.049865962983539</v>
      </c>
      <c r="O635" s="177">
        <f>SUBTOTAL(9,O621:O634)</f>
        <v>1.4453093776646705E-2</v>
      </c>
      <c r="P635" s="177">
        <f>SUBTOTAL(9,P621:P634)</f>
        <v>1.4571408809011876E-2</v>
      </c>
      <c r="Q635" s="169">
        <f>VLOOKUP(LEFT(A635,8),'Point GF'!$C$2:$R$277,15,FALSE)</f>
        <v>1.0427917587768185</v>
      </c>
      <c r="R635" s="169">
        <f>VLOOKUP(LEFT(A635,8),'Point GF'!$C$2:$R$277,16,FALSE)</f>
        <v>1.0513281968984038</v>
      </c>
    </row>
    <row r="636" spans="1:18" hidden="1" outlineLevel="2" x14ac:dyDescent="0.3">
      <c r="A636" s="41" t="s">
        <v>1043</v>
      </c>
      <c r="B636" s="41" t="s">
        <v>1044</v>
      </c>
      <c r="C636" s="41" t="s">
        <v>401</v>
      </c>
      <c r="D636" s="41" t="s">
        <v>1045</v>
      </c>
      <c r="E636" s="41" t="s">
        <v>2040</v>
      </c>
      <c r="F636" s="42">
        <v>254</v>
      </c>
      <c r="G636" s="42">
        <v>0.11176</v>
      </c>
      <c r="H636" s="42">
        <v>1.2699999999999999E-2</v>
      </c>
      <c r="I636">
        <f t="shared" si="180"/>
        <v>4.4000000000000002E-4</v>
      </c>
      <c r="J636">
        <f t="shared" si="181"/>
        <v>4.9999999999999996E-5</v>
      </c>
      <c r="K636" s="168">
        <f>I636*M636</f>
        <v>4.8168381688664568E-4</v>
      </c>
      <c r="L636" s="168">
        <f>I636*N636</f>
        <v>4.9763380476764568E-4</v>
      </c>
      <c r="M636" s="169">
        <v>1.0947359474696492</v>
      </c>
      <c r="N636" s="169">
        <v>1.1309859199264674</v>
      </c>
      <c r="O636" s="177">
        <f>J636*Q636</f>
        <v>4.9999999999999996E-5</v>
      </c>
      <c r="P636" s="177">
        <f>J636*R636</f>
        <v>4.9999999999999996E-5</v>
      </c>
      <c r="Q636" s="169">
        <v>1</v>
      </c>
      <c r="R636" s="169">
        <v>1</v>
      </c>
    </row>
    <row r="637" spans="1:18" hidden="1" outlineLevel="2" x14ac:dyDescent="0.3">
      <c r="A637" s="41" t="s">
        <v>1043</v>
      </c>
      <c r="B637" s="41" t="s">
        <v>1044</v>
      </c>
      <c r="C637" s="41" t="s">
        <v>401</v>
      </c>
      <c r="D637" s="41" t="s">
        <v>1046</v>
      </c>
      <c r="E637" s="41" t="s">
        <v>2112</v>
      </c>
      <c r="F637" s="42">
        <v>286</v>
      </c>
      <c r="G637" s="43"/>
      <c r="H637" s="42">
        <v>17.446000000000002</v>
      </c>
      <c r="I637">
        <f t="shared" si="180"/>
        <v>0</v>
      </c>
      <c r="J637">
        <f t="shared" si="181"/>
        <v>6.1000000000000006E-2</v>
      </c>
      <c r="K637" s="168">
        <f>I637*M637</f>
        <v>0</v>
      </c>
      <c r="L637" s="168">
        <f>I637*N637</f>
        <v>0</v>
      </c>
      <c r="M637" s="169">
        <v>1.0947359474696492</v>
      </c>
      <c r="N637" s="169">
        <v>1.1309859199264674</v>
      </c>
      <c r="O637" s="177">
        <f>J637*Q637</f>
        <v>6.1000000000000006E-2</v>
      </c>
      <c r="P637" s="177">
        <f>J637*R637</f>
        <v>6.1000000000000006E-2</v>
      </c>
      <c r="Q637" s="169">
        <v>1</v>
      </c>
      <c r="R637" s="169">
        <v>1</v>
      </c>
    </row>
    <row r="638" spans="1:18" outlineLevel="1" collapsed="1" x14ac:dyDescent="0.3">
      <c r="A638" s="44" t="s">
        <v>1223</v>
      </c>
      <c r="B638" s="41" t="str">
        <f>B637</f>
        <v>Joseph Smith &amp; Sons, Inc</v>
      </c>
      <c r="C638" s="41"/>
      <c r="D638" s="41"/>
      <c r="E638" s="41"/>
      <c r="F638" s="42"/>
      <c r="G638" s="43">
        <f t="shared" ref="G638:L638" si="188">SUBTOTAL(9,G636:G637)</f>
        <v>0.11176</v>
      </c>
      <c r="H638" s="42">
        <f t="shared" si="188"/>
        <v>17.4587</v>
      </c>
      <c r="I638">
        <f t="shared" si="188"/>
        <v>4.4000000000000002E-4</v>
      </c>
      <c r="J638">
        <f t="shared" si="188"/>
        <v>6.1050000000000007E-2</v>
      </c>
      <c r="K638" s="168">
        <f t="shared" si="188"/>
        <v>4.8168381688664568E-4</v>
      </c>
      <c r="L638" s="168">
        <f t="shared" si="188"/>
        <v>4.9763380476764568E-4</v>
      </c>
      <c r="M638" s="169">
        <v>1.0947359474696492</v>
      </c>
      <c r="N638" s="169">
        <v>1.1309859199264674</v>
      </c>
      <c r="O638" s="177">
        <f>SUBTOTAL(9,O636:O637)</f>
        <v>6.1050000000000007E-2</v>
      </c>
      <c r="P638" s="177">
        <f>SUBTOTAL(9,P636:P637)</f>
        <v>6.1050000000000007E-2</v>
      </c>
      <c r="Q638" s="169">
        <v>1</v>
      </c>
      <c r="R638" s="169">
        <v>1</v>
      </c>
    </row>
    <row r="639" spans="1:18" hidden="1" outlineLevel="2" x14ac:dyDescent="0.3">
      <c r="A639" s="41" t="s">
        <v>1047</v>
      </c>
      <c r="B639" s="41" t="s">
        <v>1048</v>
      </c>
      <c r="C639" s="41" t="s">
        <v>401</v>
      </c>
      <c r="D639" s="41" t="s">
        <v>1049</v>
      </c>
      <c r="E639" s="41" t="s">
        <v>2089</v>
      </c>
      <c r="F639" s="42">
        <v>3</v>
      </c>
      <c r="G639" s="42">
        <v>3.0599999999999998E-3</v>
      </c>
      <c r="H639" s="42">
        <v>4.5000000000000003E-5</v>
      </c>
      <c r="I639">
        <f t="shared" si="180"/>
        <v>1.0199999999999999E-3</v>
      </c>
      <c r="J639">
        <f t="shared" si="181"/>
        <v>1.5E-5</v>
      </c>
      <c r="K639" s="168">
        <f t="shared" ref="K639:K649" si="189">I639*M639</f>
        <v>1.0199999999999999E-3</v>
      </c>
      <c r="L639" s="168">
        <f t="shared" ref="L639:L649" si="190">I639*N639</f>
        <v>1.0199999999999999E-3</v>
      </c>
      <c r="M639" s="169">
        <f>VLOOKUP(LEFT(A639,8),'Point GF'!$C$2:$R$277,7,FALSE)</f>
        <v>1</v>
      </c>
      <c r="N639" s="169">
        <f>VLOOKUP(LEFT(A639,8),'Point GF'!$C$2:$R$277,7,FALSE)</f>
        <v>1</v>
      </c>
      <c r="O639" s="177">
        <f t="shared" ref="O639:O649" si="191">J639*Q639</f>
        <v>1.5E-5</v>
      </c>
      <c r="P639" s="177">
        <f t="shared" ref="P639:P649" si="192">J639*R639</f>
        <v>1.5E-5</v>
      </c>
      <c r="Q639" s="169">
        <f>VLOOKUP(LEFT(A639,8),'Point GF'!$C$2:$R$277,15,FALSE)</f>
        <v>1</v>
      </c>
      <c r="R639" s="169">
        <f>VLOOKUP(LEFT(A639,8),'Point GF'!$C$2:$R$277,16,FALSE)</f>
        <v>1</v>
      </c>
    </row>
    <row r="640" spans="1:18" hidden="1" outlineLevel="2" x14ac:dyDescent="0.3">
      <c r="A640" s="41" t="s">
        <v>1047</v>
      </c>
      <c r="B640" s="41" t="s">
        <v>1048</v>
      </c>
      <c r="C640" s="41" t="s">
        <v>401</v>
      </c>
      <c r="D640" s="41" t="s">
        <v>1049</v>
      </c>
      <c r="E640" s="41" t="s">
        <v>2058</v>
      </c>
      <c r="F640" s="42">
        <v>365</v>
      </c>
      <c r="G640" s="42">
        <v>7.1175000000000002E-2</v>
      </c>
      <c r="H640" s="42">
        <v>3.65E-3</v>
      </c>
      <c r="I640">
        <f t="shared" si="180"/>
        <v>1.95E-4</v>
      </c>
      <c r="J640">
        <f t="shared" si="181"/>
        <v>1.0000000000000001E-5</v>
      </c>
      <c r="K640" s="168">
        <f t="shared" si="189"/>
        <v>1.95E-4</v>
      </c>
      <c r="L640" s="168">
        <f t="shared" si="190"/>
        <v>1.95E-4</v>
      </c>
      <c r="M640" s="169">
        <f>VLOOKUP(LEFT(A640,8),'Point GF'!$C$2:$R$277,7,FALSE)</f>
        <v>1</v>
      </c>
      <c r="N640" s="169">
        <f>VLOOKUP(LEFT(A640,8),'Point GF'!$C$2:$R$277,7,FALSE)</f>
        <v>1</v>
      </c>
      <c r="O640" s="177">
        <f t="shared" si="191"/>
        <v>1.0000000000000001E-5</v>
      </c>
      <c r="P640" s="177">
        <f t="shared" si="192"/>
        <v>1.0000000000000001E-5</v>
      </c>
      <c r="Q640" s="169">
        <f>VLOOKUP(LEFT(A640,8),'Point GF'!$C$2:$R$277,15,FALSE)</f>
        <v>1</v>
      </c>
      <c r="R640" s="169">
        <f>VLOOKUP(LEFT(A640,8),'Point GF'!$C$2:$R$277,16,FALSE)</f>
        <v>1</v>
      </c>
    </row>
    <row r="641" spans="1:18" hidden="1" outlineLevel="2" x14ac:dyDescent="0.3">
      <c r="A641" s="41" t="s">
        <v>1047</v>
      </c>
      <c r="B641" s="41" t="s">
        <v>1048</v>
      </c>
      <c r="C641" s="41" t="s">
        <v>401</v>
      </c>
      <c r="D641" s="41" t="s">
        <v>1050</v>
      </c>
      <c r="E641" s="41" t="s">
        <v>2089</v>
      </c>
      <c r="F641" s="42">
        <v>3</v>
      </c>
      <c r="G641" s="42">
        <v>3.0599999999999998E-3</v>
      </c>
      <c r="H641" s="42">
        <v>4.5000000000000003E-5</v>
      </c>
      <c r="I641">
        <f t="shared" si="180"/>
        <v>1.0199999999999999E-3</v>
      </c>
      <c r="J641">
        <f t="shared" si="181"/>
        <v>1.5E-5</v>
      </c>
      <c r="K641" s="168">
        <f t="shared" si="189"/>
        <v>1.0199999999999999E-3</v>
      </c>
      <c r="L641" s="168">
        <f t="shared" si="190"/>
        <v>1.0199999999999999E-3</v>
      </c>
      <c r="M641" s="169">
        <f>VLOOKUP(LEFT(A641,8),'Point GF'!$C$2:$R$277,7,FALSE)</f>
        <v>1</v>
      </c>
      <c r="N641" s="169">
        <f>VLOOKUP(LEFT(A641,8),'Point GF'!$C$2:$R$277,7,FALSE)</f>
        <v>1</v>
      </c>
      <c r="O641" s="177">
        <f t="shared" si="191"/>
        <v>1.5E-5</v>
      </c>
      <c r="P641" s="177">
        <f t="shared" si="192"/>
        <v>1.5E-5</v>
      </c>
      <c r="Q641" s="169">
        <f>VLOOKUP(LEFT(A641,8),'Point GF'!$C$2:$R$277,15,FALSE)</f>
        <v>1</v>
      </c>
      <c r="R641" s="169">
        <f>VLOOKUP(LEFT(A641,8),'Point GF'!$C$2:$R$277,16,FALSE)</f>
        <v>1</v>
      </c>
    </row>
    <row r="642" spans="1:18" hidden="1" outlineLevel="2" x14ac:dyDescent="0.3">
      <c r="A642" s="41" t="s">
        <v>1047</v>
      </c>
      <c r="B642" s="41" t="s">
        <v>1048</v>
      </c>
      <c r="C642" s="41" t="s">
        <v>401</v>
      </c>
      <c r="D642" s="41" t="s">
        <v>1050</v>
      </c>
      <c r="E642" s="41" t="s">
        <v>2058</v>
      </c>
      <c r="F642" s="42">
        <v>365</v>
      </c>
      <c r="G642" s="42">
        <v>7.1175000000000002E-2</v>
      </c>
      <c r="H642" s="42">
        <v>3.65E-3</v>
      </c>
      <c r="I642">
        <f t="shared" si="180"/>
        <v>1.95E-4</v>
      </c>
      <c r="J642">
        <f t="shared" si="181"/>
        <v>1.0000000000000001E-5</v>
      </c>
      <c r="K642" s="168">
        <f t="shared" si="189"/>
        <v>1.95E-4</v>
      </c>
      <c r="L642" s="168">
        <f t="shared" si="190"/>
        <v>1.95E-4</v>
      </c>
      <c r="M642" s="169">
        <f>VLOOKUP(LEFT(A642,8),'Point GF'!$C$2:$R$277,7,FALSE)</f>
        <v>1</v>
      </c>
      <c r="N642" s="169">
        <f>VLOOKUP(LEFT(A642,8),'Point GF'!$C$2:$R$277,7,FALSE)</f>
        <v>1</v>
      </c>
      <c r="O642" s="177">
        <f t="shared" si="191"/>
        <v>1.0000000000000001E-5</v>
      </c>
      <c r="P642" s="177">
        <f t="shared" si="192"/>
        <v>1.0000000000000001E-5</v>
      </c>
      <c r="Q642" s="169">
        <f>VLOOKUP(LEFT(A642,8),'Point GF'!$C$2:$R$277,15,FALSE)</f>
        <v>1</v>
      </c>
      <c r="R642" s="169">
        <f>VLOOKUP(LEFT(A642,8),'Point GF'!$C$2:$R$277,16,FALSE)</f>
        <v>1</v>
      </c>
    </row>
    <row r="643" spans="1:18" hidden="1" outlineLevel="2" x14ac:dyDescent="0.3">
      <c r="A643" s="41" t="s">
        <v>1047</v>
      </c>
      <c r="B643" s="41" t="s">
        <v>1048</v>
      </c>
      <c r="C643" s="41" t="s">
        <v>401</v>
      </c>
      <c r="D643" s="41" t="s">
        <v>1051</v>
      </c>
      <c r="E643" s="41" t="s">
        <v>2089</v>
      </c>
      <c r="F643" s="42">
        <v>3</v>
      </c>
      <c r="G643" s="42">
        <v>3.0599999999999998E-3</v>
      </c>
      <c r="H643" s="42">
        <v>4.5000000000000003E-5</v>
      </c>
      <c r="I643">
        <f t="shared" si="180"/>
        <v>1.0199999999999999E-3</v>
      </c>
      <c r="J643">
        <f t="shared" si="181"/>
        <v>1.5E-5</v>
      </c>
      <c r="K643" s="168">
        <f t="shared" si="189"/>
        <v>1.0199999999999999E-3</v>
      </c>
      <c r="L643" s="168">
        <f t="shared" si="190"/>
        <v>1.0199999999999999E-3</v>
      </c>
      <c r="M643" s="169">
        <f>VLOOKUP(LEFT(A643,8),'Point GF'!$C$2:$R$277,7,FALSE)</f>
        <v>1</v>
      </c>
      <c r="N643" s="169">
        <f>VLOOKUP(LEFT(A643,8),'Point GF'!$C$2:$R$277,7,FALSE)</f>
        <v>1</v>
      </c>
      <c r="O643" s="177">
        <f t="shared" si="191"/>
        <v>1.5E-5</v>
      </c>
      <c r="P643" s="177">
        <f t="shared" si="192"/>
        <v>1.5E-5</v>
      </c>
      <c r="Q643" s="169">
        <f>VLOOKUP(LEFT(A643,8),'Point GF'!$C$2:$R$277,15,FALSE)</f>
        <v>1</v>
      </c>
      <c r="R643" s="169">
        <f>VLOOKUP(LEFT(A643,8),'Point GF'!$C$2:$R$277,16,FALSE)</f>
        <v>1</v>
      </c>
    </row>
    <row r="644" spans="1:18" hidden="1" outlineLevel="2" x14ac:dyDescent="0.3">
      <c r="A644" s="41" t="s">
        <v>1047</v>
      </c>
      <c r="B644" s="41" t="s">
        <v>1048</v>
      </c>
      <c r="C644" s="41" t="s">
        <v>401</v>
      </c>
      <c r="D644" s="41" t="s">
        <v>1051</v>
      </c>
      <c r="E644" s="41" t="s">
        <v>2058</v>
      </c>
      <c r="F644" s="42">
        <v>365</v>
      </c>
      <c r="G644" s="42">
        <v>7.1175000000000002E-2</v>
      </c>
      <c r="H644" s="42">
        <v>3.65E-3</v>
      </c>
      <c r="I644">
        <f t="shared" si="180"/>
        <v>1.95E-4</v>
      </c>
      <c r="J644">
        <f t="shared" si="181"/>
        <v>1.0000000000000001E-5</v>
      </c>
      <c r="K644" s="168">
        <f t="shared" si="189"/>
        <v>1.95E-4</v>
      </c>
      <c r="L644" s="168">
        <f t="shared" si="190"/>
        <v>1.95E-4</v>
      </c>
      <c r="M644" s="169">
        <f>VLOOKUP(LEFT(A644,8),'Point GF'!$C$2:$R$277,7,FALSE)</f>
        <v>1</v>
      </c>
      <c r="N644" s="169">
        <f>VLOOKUP(LEFT(A644,8),'Point GF'!$C$2:$R$277,7,FALSE)</f>
        <v>1</v>
      </c>
      <c r="O644" s="177">
        <f t="shared" si="191"/>
        <v>1.0000000000000001E-5</v>
      </c>
      <c r="P644" s="177">
        <f t="shared" si="192"/>
        <v>1.0000000000000001E-5</v>
      </c>
      <c r="Q644" s="169">
        <f>VLOOKUP(LEFT(A644,8),'Point GF'!$C$2:$R$277,15,FALSE)</f>
        <v>1</v>
      </c>
      <c r="R644" s="169">
        <f>VLOOKUP(LEFT(A644,8),'Point GF'!$C$2:$R$277,16,FALSE)</f>
        <v>1</v>
      </c>
    </row>
    <row r="645" spans="1:18" hidden="1" outlineLevel="2" x14ac:dyDescent="0.3">
      <c r="A645" s="41" t="s">
        <v>1047</v>
      </c>
      <c r="B645" s="41" t="s">
        <v>1048</v>
      </c>
      <c r="C645" s="41" t="s">
        <v>401</v>
      </c>
      <c r="D645" s="41" t="s">
        <v>1052</v>
      </c>
      <c r="E645" s="41" t="s">
        <v>2047</v>
      </c>
      <c r="F645" s="42">
        <v>21</v>
      </c>
      <c r="G645" s="42">
        <v>0.11025</v>
      </c>
      <c r="H645" s="42">
        <v>2.8349999999999998E-3</v>
      </c>
      <c r="I645">
        <f t="shared" si="180"/>
        <v>5.2500000000000003E-3</v>
      </c>
      <c r="J645">
        <f t="shared" si="181"/>
        <v>1.35E-4</v>
      </c>
      <c r="K645" s="168">
        <f t="shared" si="189"/>
        <v>5.2500000000000003E-3</v>
      </c>
      <c r="L645" s="168">
        <f t="shared" si="190"/>
        <v>5.2500000000000003E-3</v>
      </c>
      <c r="M645" s="169">
        <f>VLOOKUP(LEFT(A645,8),'Point GF'!$C$2:$R$277,7,FALSE)</f>
        <v>1</v>
      </c>
      <c r="N645" s="169">
        <f>VLOOKUP(LEFT(A645,8),'Point GF'!$C$2:$R$277,7,FALSE)</f>
        <v>1</v>
      </c>
      <c r="O645" s="177">
        <f t="shared" si="191"/>
        <v>1.35E-4</v>
      </c>
      <c r="P645" s="177">
        <f t="shared" si="192"/>
        <v>1.35E-4</v>
      </c>
      <c r="Q645" s="169">
        <f>VLOOKUP(LEFT(A645,8),'Point GF'!$C$2:$R$277,15,FALSE)</f>
        <v>1</v>
      </c>
      <c r="R645" s="169">
        <f>VLOOKUP(LEFT(A645,8),'Point GF'!$C$2:$R$277,16,FALSE)</f>
        <v>1</v>
      </c>
    </row>
    <row r="646" spans="1:18" hidden="1" outlineLevel="2" x14ac:dyDescent="0.3">
      <c r="A646" s="41" t="s">
        <v>1047</v>
      </c>
      <c r="B646" s="41" t="s">
        <v>1048</v>
      </c>
      <c r="C646" s="41" t="s">
        <v>401</v>
      </c>
      <c r="D646" s="41" t="s">
        <v>1053</v>
      </c>
      <c r="E646" s="41" t="s">
        <v>2047</v>
      </c>
      <c r="F646" s="42">
        <v>21</v>
      </c>
      <c r="G646" s="42">
        <v>0.10458000000000001</v>
      </c>
      <c r="H646" s="42">
        <v>2.6250000000000002E-3</v>
      </c>
      <c r="I646">
        <f t="shared" si="180"/>
        <v>4.9800000000000001E-3</v>
      </c>
      <c r="J646">
        <f t="shared" si="181"/>
        <v>1.25E-4</v>
      </c>
      <c r="K646" s="168">
        <f t="shared" si="189"/>
        <v>4.9800000000000001E-3</v>
      </c>
      <c r="L646" s="168">
        <f t="shared" si="190"/>
        <v>4.9800000000000001E-3</v>
      </c>
      <c r="M646" s="169">
        <f>VLOOKUP(LEFT(A646,8),'Point GF'!$C$2:$R$277,7,FALSE)</f>
        <v>1</v>
      </c>
      <c r="N646" s="169">
        <f>VLOOKUP(LEFT(A646,8),'Point GF'!$C$2:$R$277,7,FALSE)</f>
        <v>1</v>
      </c>
      <c r="O646" s="177">
        <f t="shared" si="191"/>
        <v>1.25E-4</v>
      </c>
      <c r="P646" s="177">
        <f t="shared" si="192"/>
        <v>1.25E-4</v>
      </c>
      <c r="Q646" s="169">
        <f>VLOOKUP(LEFT(A646,8),'Point GF'!$C$2:$R$277,15,FALSE)</f>
        <v>1</v>
      </c>
      <c r="R646" s="169">
        <f>VLOOKUP(LEFT(A646,8),'Point GF'!$C$2:$R$277,16,FALSE)</f>
        <v>1</v>
      </c>
    </row>
    <row r="647" spans="1:18" hidden="1" outlineLevel="2" x14ac:dyDescent="0.3">
      <c r="A647" s="41" t="s">
        <v>1047</v>
      </c>
      <c r="B647" s="41" t="s">
        <v>1048</v>
      </c>
      <c r="C647" s="41" t="s">
        <v>401</v>
      </c>
      <c r="D647" s="41" t="s">
        <v>1054</v>
      </c>
      <c r="E647" s="41" t="s">
        <v>2048</v>
      </c>
      <c r="F647" s="42">
        <v>24</v>
      </c>
      <c r="G647" s="42">
        <v>0.1608</v>
      </c>
      <c r="H647" s="42">
        <v>4.0800000000000003E-3</v>
      </c>
      <c r="I647">
        <f t="shared" si="180"/>
        <v>6.7000000000000002E-3</v>
      </c>
      <c r="J647">
        <f t="shared" si="181"/>
        <v>1.7000000000000001E-4</v>
      </c>
      <c r="K647" s="168">
        <f t="shared" si="189"/>
        <v>6.7000000000000002E-3</v>
      </c>
      <c r="L647" s="168">
        <f t="shared" si="190"/>
        <v>6.7000000000000002E-3</v>
      </c>
      <c r="M647" s="169">
        <f>VLOOKUP(LEFT(A647,8),'Point GF'!$C$2:$R$277,7,FALSE)</f>
        <v>1</v>
      </c>
      <c r="N647" s="169">
        <f>VLOOKUP(LEFT(A647,8),'Point GF'!$C$2:$R$277,7,FALSE)</f>
        <v>1</v>
      </c>
      <c r="O647" s="177">
        <f t="shared" si="191"/>
        <v>1.7000000000000001E-4</v>
      </c>
      <c r="P647" s="177">
        <f t="shared" si="192"/>
        <v>1.7000000000000001E-4</v>
      </c>
      <c r="Q647" s="169">
        <f>VLOOKUP(LEFT(A647,8),'Point GF'!$C$2:$R$277,15,FALSE)</f>
        <v>1</v>
      </c>
      <c r="R647" s="169">
        <f>VLOOKUP(LEFT(A647,8),'Point GF'!$C$2:$R$277,16,FALSE)</f>
        <v>1</v>
      </c>
    </row>
    <row r="648" spans="1:18" hidden="1" outlineLevel="2" x14ac:dyDescent="0.3">
      <c r="A648" s="41" t="s">
        <v>1047</v>
      </c>
      <c r="B648" s="41" t="s">
        <v>1048</v>
      </c>
      <c r="C648" s="41" t="s">
        <v>401</v>
      </c>
      <c r="D648" s="41" t="s">
        <v>1055</v>
      </c>
      <c r="E648" s="41" t="s">
        <v>2048</v>
      </c>
      <c r="F648" s="42">
        <v>24</v>
      </c>
      <c r="G648" s="42">
        <v>0.16200000000000001</v>
      </c>
      <c r="H648" s="42">
        <v>4.0800000000000003E-3</v>
      </c>
      <c r="I648">
        <f t="shared" si="180"/>
        <v>6.7499999999999999E-3</v>
      </c>
      <c r="J648">
        <f t="shared" si="181"/>
        <v>1.7000000000000001E-4</v>
      </c>
      <c r="K648" s="168">
        <f t="shared" si="189"/>
        <v>6.7499999999999999E-3</v>
      </c>
      <c r="L648" s="168">
        <f t="shared" si="190"/>
        <v>6.7499999999999999E-3</v>
      </c>
      <c r="M648" s="169">
        <f>VLOOKUP(LEFT(A648,8),'Point GF'!$C$2:$R$277,7,FALSE)</f>
        <v>1</v>
      </c>
      <c r="N648" s="169">
        <f>VLOOKUP(LEFT(A648,8),'Point GF'!$C$2:$R$277,7,FALSE)</f>
        <v>1</v>
      </c>
      <c r="O648" s="177">
        <f t="shared" si="191"/>
        <v>1.7000000000000001E-4</v>
      </c>
      <c r="P648" s="177">
        <f t="shared" si="192"/>
        <v>1.7000000000000001E-4</v>
      </c>
      <c r="Q648" s="169">
        <f>VLOOKUP(LEFT(A648,8),'Point GF'!$C$2:$R$277,15,FALSE)</f>
        <v>1</v>
      </c>
      <c r="R648" s="169">
        <f>VLOOKUP(LEFT(A648,8),'Point GF'!$C$2:$R$277,16,FALSE)</f>
        <v>1</v>
      </c>
    </row>
    <row r="649" spans="1:18" hidden="1" outlineLevel="2" x14ac:dyDescent="0.3">
      <c r="A649" s="41" t="s">
        <v>1047</v>
      </c>
      <c r="B649" s="41" t="s">
        <v>1048</v>
      </c>
      <c r="C649" s="41" t="s">
        <v>401</v>
      </c>
      <c r="D649" s="41" t="s">
        <v>1056</v>
      </c>
      <c r="E649" s="41" t="s">
        <v>2048</v>
      </c>
      <c r="F649" s="42">
        <v>24</v>
      </c>
      <c r="G649" s="42">
        <v>0.15959999999999999</v>
      </c>
      <c r="H649" s="42">
        <v>4.0800000000000003E-3</v>
      </c>
      <c r="I649">
        <f t="shared" si="180"/>
        <v>6.6499999999999997E-3</v>
      </c>
      <c r="J649">
        <f t="shared" si="181"/>
        <v>1.7000000000000001E-4</v>
      </c>
      <c r="K649" s="168">
        <f t="shared" si="189"/>
        <v>6.6499999999999997E-3</v>
      </c>
      <c r="L649" s="168">
        <f t="shared" si="190"/>
        <v>6.6499999999999997E-3</v>
      </c>
      <c r="M649" s="169">
        <f>VLOOKUP(LEFT(A649,8),'Point GF'!$C$2:$R$277,7,FALSE)</f>
        <v>1</v>
      </c>
      <c r="N649" s="169">
        <f>VLOOKUP(LEFT(A649,8),'Point GF'!$C$2:$R$277,7,FALSE)</f>
        <v>1</v>
      </c>
      <c r="O649" s="177">
        <f t="shared" si="191"/>
        <v>1.7000000000000001E-4</v>
      </c>
      <c r="P649" s="177">
        <f t="shared" si="192"/>
        <v>1.7000000000000001E-4</v>
      </c>
      <c r="Q649" s="169">
        <f>VLOOKUP(LEFT(A649,8),'Point GF'!$C$2:$R$277,15,FALSE)</f>
        <v>1</v>
      </c>
      <c r="R649" s="169">
        <f>VLOOKUP(LEFT(A649,8),'Point GF'!$C$2:$R$277,16,FALSE)</f>
        <v>1</v>
      </c>
    </row>
    <row r="650" spans="1:18" outlineLevel="1" collapsed="1" x14ac:dyDescent="0.3">
      <c r="A650" s="44" t="s">
        <v>1224</v>
      </c>
      <c r="B650" s="41" t="str">
        <f>B649</f>
        <v>MedStar Southern Maryland Hospital Center</v>
      </c>
      <c r="C650" s="41"/>
      <c r="D650" s="41"/>
      <c r="E650" s="41"/>
      <c r="F650" s="42"/>
      <c r="G650" s="42">
        <f t="shared" ref="G650:L650" si="193">SUBTOTAL(9,G639:G649)</f>
        <v>0.91993500000000006</v>
      </c>
      <c r="H650" s="42">
        <f t="shared" si="193"/>
        <v>2.8784999999999998E-2</v>
      </c>
      <c r="I650">
        <f t="shared" si="193"/>
        <v>3.3974999999999998E-2</v>
      </c>
      <c r="J650">
        <f t="shared" si="193"/>
        <v>8.4500000000000005E-4</v>
      </c>
      <c r="K650" s="168">
        <f t="shared" si="193"/>
        <v>3.3974999999999998E-2</v>
      </c>
      <c r="L650" s="168">
        <f t="shared" si="193"/>
        <v>3.3974999999999998E-2</v>
      </c>
      <c r="M650" s="169">
        <f>VLOOKUP(LEFT(A650,8),'Point GF'!$C$2:$R$277,7,FALSE)</f>
        <v>1</v>
      </c>
      <c r="N650" s="169">
        <f>VLOOKUP(LEFT(A650,8),'Point GF'!$C$2:$R$277,7,FALSE)</f>
        <v>1</v>
      </c>
      <c r="O650" s="177">
        <f>SUBTOTAL(9,O639:O649)</f>
        <v>8.4500000000000005E-4</v>
      </c>
      <c r="P650" s="177">
        <f>SUBTOTAL(9,P639:P649)</f>
        <v>8.4500000000000005E-4</v>
      </c>
      <c r="Q650" s="169">
        <f>VLOOKUP(LEFT(A650,8),'Point GF'!$C$2:$R$277,15,FALSE)</f>
        <v>1</v>
      </c>
      <c r="R650" s="169">
        <f>VLOOKUP(LEFT(A650,8),'Point GF'!$C$2:$R$277,16,FALSE)</f>
        <v>1</v>
      </c>
    </row>
    <row r="651" spans="1:18" hidden="1" outlineLevel="2" x14ac:dyDescent="0.3">
      <c r="A651" s="41" t="s">
        <v>1057</v>
      </c>
      <c r="B651" s="41" t="s">
        <v>1058</v>
      </c>
      <c r="C651" s="41" t="s">
        <v>401</v>
      </c>
      <c r="D651" s="41" t="s">
        <v>1059</v>
      </c>
      <c r="E651" s="41" t="s">
        <v>2113</v>
      </c>
      <c r="F651" s="42">
        <v>304</v>
      </c>
      <c r="G651" s="42">
        <v>0.16567999999999999</v>
      </c>
      <c r="H651" s="42">
        <v>9.1199999999999996E-3</v>
      </c>
      <c r="I651">
        <f t="shared" si="180"/>
        <v>5.4500000000000002E-4</v>
      </c>
      <c r="J651">
        <f t="shared" si="181"/>
        <v>2.9999999999999997E-5</v>
      </c>
      <c r="K651" s="168">
        <f>I651*M651</f>
        <v>5.4500000000000002E-4</v>
      </c>
      <c r="L651" s="168">
        <f>I651*N651</f>
        <v>5.4500000000000002E-4</v>
      </c>
      <c r="M651" s="169">
        <f>VLOOKUP(LEFT(A651,8),'Point GF'!$C$2:$R$277,7,FALSE)</f>
        <v>1</v>
      </c>
      <c r="N651" s="169">
        <f>VLOOKUP(LEFT(A651,8),'Point GF'!$C$2:$R$277,7,FALSE)</f>
        <v>1</v>
      </c>
      <c r="O651" s="177">
        <f>J651*Q651</f>
        <v>2.9999999999999997E-5</v>
      </c>
      <c r="P651" s="177">
        <f>J651*R651</f>
        <v>2.9999999999999997E-5</v>
      </c>
      <c r="Q651" s="169">
        <f>VLOOKUP(LEFT(A651,8),'Point GF'!$C$2:$R$277,15,FALSE)</f>
        <v>1</v>
      </c>
      <c r="R651" s="169">
        <f>VLOOKUP(LEFT(A651,8),'Point GF'!$C$2:$R$277,16,FALSE)</f>
        <v>1</v>
      </c>
    </row>
    <row r="652" spans="1:18" hidden="1" outlineLevel="2" x14ac:dyDescent="0.3">
      <c r="A652" s="41" t="s">
        <v>1057</v>
      </c>
      <c r="B652" s="41" t="s">
        <v>1058</v>
      </c>
      <c r="C652" s="41" t="s">
        <v>401</v>
      </c>
      <c r="D652" s="41" t="s">
        <v>1060</v>
      </c>
      <c r="E652" s="41" t="s">
        <v>2114</v>
      </c>
      <c r="F652" s="42">
        <v>213</v>
      </c>
      <c r="G652" s="42">
        <v>3.8553000000000002</v>
      </c>
      <c r="H652" s="42">
        <v>4.7392500000000002</v>
      </c>
      <c r="I652">
        <f t="shared" si="180"/>
        <v>1.8100000000000002E-2</v>
      </c>
      <c r="J652">
        <f t="shared" si="181"/>
        <v>2.2250000000000002E-2</v>
      </c>
      <c r="K652" s="168">
        <f>I652*M652</f>
        <v>1.8100000000000002E-2</v>
      </c>
      <c r="L652" s="168">
        <f>I652*N652</f>
        <v>1.8100000000000002E-2</v>
      </c>
      <c r="M652" s="169">
        <f>VLOOKUP(LEFT(A652,8),'Point GF'!$C$2:$R$277,7,FALSE)</f>
        <v>1</v>
      </c>
      <c r="N652" s="169">
        <f>VLOOKUP(LEFT(A652,8),'Point GF'!$C$2:$R$277,7,FALSE)</f>
        <v>1</v>
      </c>
      <c r="O652" s="177">
        <f>J652*Q652</f>
        <v>2.2250000000000002E-2</v>
      </c>
      <c r="P652" s="177">
        <f>J652*R652</f>
        <v>2.2250000000000002E-2</v>
      </c>
      <c r="Q652" s="169">
        <f>VLOOKUP(LEFT(A652,8),'Point GF'!$C$2:$R$277,15,FALSE)</f>
        <v>1</v>
      </c>
      <c r="R652" s="169">
        <f>VLOOKUP(LEFT(A652,8),'Point GF'!$C$2:$R$277,16,FALSE)</f>
        <v>1</v>
      </c>
    </row>
    <row r="653" spans="1:18" hidden="1" outlineLevel="2" x14ac:dyDescent="0.3">
      <c r="A653" s="41" t="s">
        <v>1057</v>
      </c>
      <c r="B653" s="41" t="s">
        <v>1058</v>
      </c>
      <c r="C653" s="41" t="s">
        <v>401</v>
      </c>
      <c r="D653" s="41" t="s">
        <v>1061</v>
      </c>
      <c r="E653" s="41" t="s">
        <v>2115</v>
      </c>
      <c r="F653" s="42">
        <v>33</v>
      </c>
      <c r="G653" s="42">
        <v>1.4024999999999999E-2</v>
      </c>
      <c r="H653" s="43"/>
      <c r="I653">
        <f t="shared" si="180"/>
        <v>4.2499999999999998E-4</v>
      </c>
      <c r="J653">
        <f t="shared" si="181"/>
        <v>0</v>
      </c>
      <c r="K653" s="168">
        <f>I653*M653</f>
        <v>4.2499999999999998E-4</v>
      </c>
      <c r="L653" s="168">
        <f>I653*N653</f>
        <v>4.2499999999999998E-4</v>
      </c>
      <c r="M653" s="169">
        <f>VLOOKUP(LEFT(A653,8),'Point GF'!$C$2:$R$277,7,FALSE)</f>
        <v>1</v>
      </c>
      <c r="N653" s="169">
        <f>VLOOKUP(LEFT(A653,8),'Point GF'!$C$2:$R$277,7,FALSE)</f>
        <v>1</v>
      </c>
      <c r="O653" s="177">
        <f>J653*Q653</f>
        <v>0</v>
      </c>
      <c r="P653" s="177">
        <f>J653*R653</f>
        <v>0</v>
      </c>
      <c r="Q653" s="169">
        <f>VLOOKUP(LEFT(A653,8),'Point GF'!$C$2:$R$277,15,FALSE)</f>
        <v>1</v>
      </c>
      <c r="R653" s="169">
        <f>VLOOKUP(LEFT(A653,8),'Point GF'!$C$2:$R$277,16,FALSE)</f>
        <v>1</v>
      </c>
    </row>
    <row r="654" spans="1:18" outlineLevel="1" collapsed="1" x14ac:dyDescent="0.3">
      <c r="A654" s="44" t="s">
        <v>1225</v>
      </c>
      <c r="B654" s="41" t="str">
        <f>B653</f>
        <v>Forestville Asphalt Company</v>
      </c>
      <c r="C654" s="41"/>
      <c r="D654" s="41"/>
      <c r="E654" s="41"/>
      <c r="F654" s="42"/>
      <c r="G654" s="42">
        <f t="shared" ref="G654:L654" si="194">SUBTOTAL(9,G651:G653)</f>
        <v>4.035005</v>
      </c>
      <c r="H654" s="43">
        <f t="shared" si="194"/>
        <v>4.7483700000000004</v>
      </c>
      <c r="I654">
        <f t="shared" si="194"/>
        <v>1.907E-2</v>
      </c>
      <c r="J654">
        <f t="shared" si="194"/>
        <v>2.2280000000000001E-2</v>
      </c>
      <c r="K654" s="168">
        <f t="shared" si="194"/>
        <v>1.907E-2</v>
      </c>
      <c r="L654" s="168">
        <f t="shared" si="194"/>
        <v>1.907E-2</v>
      </c>
      <c r="M654" s="169">
        <f>VLOOKUP(LEFT(A654,8),'Point GF'!$C$2:$R$277,7,FALSE)</f>
        <v>1</v>
      </c>
      <c r="N654" s="169">
        <f>VLOOKUP(LEFT(A654,8),'Point GF'!$C$2:$R$277,7,FALSE)</f>
        <v>1</v>
      </c>
      <c r="O654" s="177">
        <f>SUBTOTAL(9,O651:O653)</f>
        <v>2.2280000000000001E-2</v>
      </c>
      <c r="P654" s="177">
        <f>SUBTOTAL(9,P651:P653)</f>
        <v>2.2280000000000001E-2</v>
      </c>
      <c r="Q654" s="169">
        <f>VLOOKUP(LEFT(A654,8),'Point GF'!$C$2:$R$277,15,FALSE)</f>
        <v>1</v>
      </c>
      <c r="R654" s="169">
        <f>VLOOKUP(LEFT(A654,8),'Point GF'!$C$2:$R$277,16,FALSE)</f>
        <v>1</v>
      </c>
    </row>
    <row r="655" spans="1:18" hidden="1" outlineLevel="2" x14ac:dyDescent="0.3">
      <c r="A655" s="41" t="s">
        <v>1062</v>
      </c>
      <c r="B655" s="41" t="s">
        <v>1063</v>
      </c>
      <c r="C655" s="41" t="s">
        <v>401</v>
      </c>
      <c r="D655" s="41" t="s">
        <v>1064</v>
      </c>
      <c r="E655" s="41" t="s">
        <v>2110</v>
      </c>
      <c r="F655" s="42">
        <v>206</v>
      </c>
      <c r="G655" s="42">
        <v>0.55310999999999999</v>
      </c>
      <c r="H655" s="42">
        <v>9.2700000000000005E-3</v>
      </c>
      <c r="I655">
        <f t="shared" si="180"/>
        <v>2.6849999999999999E-3</v>
      </c>
      <c r="J655">
        <f t="shared" si="181"/>
        <v>4.5000000000000003E-5</v>
      </c>
      <c r="K655" s="168">
        <f t="shared" ref="K655:K664" si="195">I655*M655</f>
        <v>2.7142354409859185E-3</v>
      </c>
      <c r="L655" s="168">
        <f t="shared" ref="L655:L664" si="196">I655*N655</f>
        <v>2.7182974475499595E-3</v>
      </c>
      <c r="M655" s="169">
        <v>1.0108884323969902</v>
      </c>
      <c r="N655" s="169">
        <v>1.0124012840037093</v>
      </c>
      <c r="O655" s="177">
        <f t="shared" ref="O655:O664" si="197">J655*Q655</f>
        <v>4.5000000000000003E-5</v>
      </c>
      <c r="P655" s="177">
        <f t="shared" ref="P655:P664" si="198">J655*R655</f>
        <v>4.5000000000000003E-5</v>
      </c>
      <c r="Q655" s="169">
        <f>VLOOKUP(LEFT(A655,8),'Point GF'!$C$2:$R$277,15,FALSE)</f>
        <v>1</v>
      </c>
      <c r="R655" s="169">
        <f>VLOOKUP(LEFT(A655,8),'Point GF'!$C$2:$R$277,16,FALSE)</f>
        <v>1</v>
      </c>
    </row>
    <row r="656" spans="1:18" hidden="1" outlineLevel="2" x14ac:dyDescent="0.3">
      <c r="A656" s="41" t="s">
        <v>1062</v>
      </c>
      <c r="B656" s="41" t="s">
        <v>1063</v>
      </c>
      <c r="C656" s="41" t="s">
        <v>401</v>
      </c>
      <c r="D656" s="41" t="s">
        <v>1065</v>
      </c>
      <c r="E656" s="41" t="s">
        <v>2110</v>
      </c>
      <c r="F656" s="42">
        <v>209</v>
      </c>
      <c r="G656" s="42">
        <v>0.50995999999999997</v>
      </c>
      <c r="H656" s="43"/>
      <c r="I656">
        <f t="shared" si="180"/>
        <v>2.4399999999999999E-3</v>
      </c>
      <c r="J656">
        <f t="shared" si="181"/>
        <v>0</v>
      </c>
      <c r="K656" s="168">
        <f t="shared" si="195"/>
        <v>2.4665677750486561E-3</v>
      </c>
      <c r="L656" s="168">
        <f t="shared" si="196"/>
        <v>2.4702591329690505E-3</v>
      </c>
      <c r="M656" s="169">
        <v>1.0108884323969902</v>
      </c>
      <c r="N656" s="169">
        <v>1.0124012840037093</v>
      </c>
      <c r="O656" s="177">
        <f t="shared" si="197"/>
        <v>0</v>
      </c>
      <c r="P656" s="177">
        <f t="shared" si="198"/>
        <v>0</v>
      </c>
      <c r="Q656" s="169">
        <f>VLOOKUP(LEFT(A656,8),'Point GF'!$C$2:$R$277,15,FALSE)</f>
        <v>1</v>
      </c>
      <c r="R656" s="169">
        <f>VLOOKUP(LEFT(A656,8),'Point GF'!$C$2:$R$277,16,FALSE)</f>
        <v>1</v>
      </c>
    </row>
    <row r="657" spans="1:18" hidden="1" outlineLevel="2" x14ac:dyDescent="0.3">
      <c r="A657" s="41" t="s">
        <v>1062</v>
      </c>
      <c r="B657" s="41" t="s">
        <v>1063</v>
      </c>
      <c r="C657" s="41" t="s">
        <v>401</v>
      </c>
      <c r="D657" s="41" t="s">
        <v>1066</v>
      </c>
      <c r="E657" s="41" t="s">
        <v>2059</v>
      </c>
      <c r="F657" s="42">
        <v>121</v>
      </c>
      <c r="G657" s="42">
        <v>0.13975499999999999</v>
      </c>
      <c r="H657" s="43"/>
      <c r="I657">
        <f t="shared" si="180"/>
        <v>1.155E-3</v>
      </c>
      <c r="J657">
        <f t="shared" si="181"/>
        <v>0</v>
      </c>
      <c r="K657" s="168">
        <f t="shared" si="195"/>
        <v>1.1675761394185236E-3</v>
      </c>
      <c r="L657" s="168">
        <f t="shared" si="196"/>
        <v>1.1693234830242843E-3</v>
      </c>
      <c r="M657" s="169">
        <v>1.0108884323969902</v>
      </c>
      <c r="N657" s="169">
        <v>1.0124012840037093</v>
      </c>
      <c r="O657" s="177">
        <f t="shared" si="197"/>
        <v>0</v>
      </c>
      <c r="P657" s="177">
        <f t="shared" si="198"/>
        <v>0</v>
      </c>
      <c r="Q657" s="169">
        <f>VLOOKUP(LEFT(A657,8),'Point GF'!$C$2:$R$277,15,FALSE)</f>
        <v>1</v>
      </c>
      <c r="R657" s="169">
        <f>VLOOKUP(LEFT(A657,8),'Point GF'!$C$2:$R$277,16,FALSE)</f>
        <v>1</v>
      </c>
    </row>
    <row r="658" spans="1:18" hidden="1" outlineLevel="2" x14ac:dyDescent="0.3">
      <c r="A658" s="41" t="s">
        <v>1062</v>
      </c>
      <c r="B658" s="41" t="s">
        <v>1063</v>
      </c>
      <c r="C658" s="41" t="s">
        <v>401</v>
      </c>
      <c r="D658" s="41" t="s">
        <v>1067</v>
      </c>
      <c r="E658" s="41" t="s">
        <v>2059</v>
      </c>
      <c r="F658" s="42">
        <v>121</v>
      </c>
      <c r="G658" s="42">
        <v>0.13975499999999999</v>
      </c>
      <c r="H658" s="43"/>
      <c r="I658">
        <f t="shared" si="180"/>
        <v>1.155E-3</v>
      </c>
      <c r="J658">
        <f t="shared" si="181"/>
        <v>0</v>
      </c>
      <c r="K658" s="168">
        <f t="shared" si="195"/>
        <v>1.1675761394185236E-3</v>
      </c>
      <c r="L658" s="168">
        <f t="shared" si="196"/>
        <v>1.1693234830242843E-3</v>
      </c>
      <c r="M658" s="169">
        <v>1.0108884323969902</v>
      </c>
      <c r="N658" s="169">
        <v>1.0124012840037093</v>
      </c>
      <c r="O658" s="177">
        <f t="shared" si="197"/>
        <v>0</v>
      </c>
      <c r="P658" s="177">
        <f t="shared" si="198"/>
        <v>0</v>
      </c>
      <c r="Q658" s="169">
        <f>VLOOKUP(LEFT(A658,8),'Point GF'!$C$2:$R$277,15,FALSE)</f>
        <v>1</v>
      </c>
      <c r="R658" s="169">
        <f>VLOOKUP(LEFT(A658,8),'Point GF'!$C$2:$R$277,16,FALSE)</f>
        <v>1</v>
      </c>
    </row>
    <row r="659" spans="1:18" hidden="1" outlineLevel="2" x14ac:dyDescent="0.3">
      <c r="A659" s="41" t="s">
        <v>1062</v>
      </c>
      <c r="B659" s="41" t="s">
        <v>1063</v>
      </c>
      <c r="C659" s="41" t="s">
        <v>401</v>
      </c>
      <c r="D659" s="41" t="s">
        <v>1068</v>
      </c>
      <c r="E659" s="41" t="s">
        <v>2059</v>
      </c>
      <c r="F659" s="42">
        <v>44</v>
      </c>
      <c r="G659" s="42">
        <v>6.0060000000000002E-2</v>
      </c>
      <c r="H659" s="43"/>
      <c r="I659">
        <f t="shared" si="180"/>
        <v>1.3650000000000001E-3</v>
      </c>
      <c r="J659">
        <f t="shared" si="181"/>
        <v>0</v>
      </c>
      <c r="K659" s="168">
        <f t="shared" si="195"/>
        <v>1.3798627102218919E-3</v>
      </c>
      <c r="L659" s="168">
        <f t="shared" si="196"/>
        <v>1.3819277526650633E-3</v>
      </c>
      <c r="M659" s="169">
        <v>1.0108884323969902</v>
      </c>
      <c r="N659" s="169">
        <v>1.0124012840037093</v>
      </c>
      <c r="O659" s="177">
        <f t="shared" si="197"/>
        <v>0</v>
      </c>
      <c r="P659" s="177">
        <f t="shared" si="198"/>
        <v>0</v>
      </c>
      <c r="Q659" s="169">
        <f>VLOOKUP(LEFT(A659,8),'Point GF'!$C$2:$R$277,15,FALSE)</f>
        <v>1</v>
      </c>
      <c r="R659" s="169">
        <f>VLOOKUP(LEFT(A659,8),'Point GF'!$C$2:$R$277,16,FALSE)</f>
        <v>1</v>
      </c>
    </row>
    <row r="660" spans="1:18" hidden="1" outlineLevel="2" x14ac:dyDescent="0.3">
      <c r="A660" s="41" t="s">
        <v>1062</v>
      </c>
      <c r="B660" s="41" t="s">
        <v>1063</v>
      </c>
      <c r="C660" s="41" t="s">
        <v>401</v>
      </c>
      <c r="D660" s="41" t="s">
        <v>1069</v>
      </c>
      <c r="E660" s="41" t="s">
        <v>2059</v>
      </c>
      <c r="F660" s="42">
        <v>44</v>
      </c>
      <c r="G660" s="42">
        <v>6.0060000000000002E-2</v>
      </c>
      <c r="H660" s="43"/>
      <c r="I660">
        <f t="shared" si="180"/>
        <v>1.3650000000000001E-3</v>
      </c>
      <c r="J660">
        <f t="shared" si="181"/>
        <v>0</v>
      </c>
      <c r="K660" s="168">
        <f t="shared" si="195"/>
        <v>1.3798627102218919E-3</v>
      </c>
      <c r="L660" s="168">
        <f t="shared" si="196"/>
        <v>1.3819277526650633E-3</v>
      </c>
      <c r="M660" s="169">
        <v>1.0108884323969902</v>
      </c>
      <c r="N660" s="169">
        <v>1.0124012840037093</v>
      </c>
      <c r="O660" s="177">
        <f t="shared" si="197"/>
        <v>0</v>
      </c>
      <c r="P660" s="177">
        <f t="shared" si="198"/>
        <v>0</v>
      </c>
      <c r="Q660" s="169">
        <f>VLOOKUP(LEFT(A660,8),'Point GF'!$C$2:$R$277,15,FALSE)</f>
        <v>1</v>
      </c>
      <c r="R660" s="169">
        <f>VLOOKUP(LEFT(A660,8),'Point GF'!$C$2:$R$277,16,FALSE)</f>
        <v>1</v>
      </c>
    </row>
    <row r="661" spans="1:18" hidden="1" outlineLevel="2" x14ac:dyDescent="0.3">
      <c r="A661" s="41" t="s">
        <v>1062</v>
      </c>
      <c r="B661" s="41" t="s">
        <v>1063</v>
      </c>
      <c r="C661" s="41" t="s">
        <v>401</v>
      </c>
      <c r="D661" s="41" t="s">
        <v>1070</v>
      </c>
      <c r="E661" s="41" t="s">
        <v>2110</v>
      </c>
      <c r="F661" s="42">
        <v>326</v>
      </c>
      <c r="G661" s="42">
        <v>0.12062</v>
      </c>
      <c r="H661" s="43"/>
      <c r="I661">
        <f t="shared" si="180"/>
        <v>3.6999999999999999E-4</v>
      </c>
      <c r="J661">
        <f t="shared" si="181"/>
        <v>0</v>
      </c>
      <c r="K661" s="168">
        <f t="shared" si="195"/>
        <v>3.740287199868864E-4</v>
      </c>
      <c r="L661" s="168">
        <f t="shared" si="196"/>
        <v>3.7458847508137243E-4</v>
      </c>
      <c r="M661" s="169">
        <v>1.0108884323969902</v>
      </c>
      <c r="N661" s="169">
        <v>1.0124012840037093</v>
      </c>
      <c r="O661" s="177">
        <f t="shared" si="197"/>
        <v>0</v>
      </c>
      <c r="P661" s="177">
        <f t="shared" si="198"/>
        <v>0</v>
      </c>
      <c r="Q661" s="169">
        <f>VLOOKUP(LEFT(A661,8),'Point GF'!$C$2:$R$277,15,FALSE)</f>
        <v>1</v>
      </c>
      <c r="R661" s="169">
        <f>VLOOKUP(LEFT(A661,8),'Point GF'!$C$2:$R$277,16,FALSE)</f>
        <v>1</v>
      </c>
    </row>
    <row r="662" spans="1:18" hidden="1" outlineLevel="2" x14ac:dyDescent="0.3">
      <c r="A662" s="41" t="s">
        <v>1062</v>
      </c>
      <c r="B662" s="41" t="s">
        <v>1063</v>
      </c>
      <c r="C662" s="41" t="s">
        <v>401</v>
      </c>
      <c r="D662" s="41" t="s">
        <v>1071</v>
      </c>
      <c r="E662" s="41" t="s">
        <v>2110</v>
      </c>
      <c r="F662" s="42">
        <v>326</v>
      </c>
      <c r="G662" s="42">
        <v>0.12062</v>
      </c>
      <c r="H662" s="43"/>
      <c r="I662">
        <f t="shared" si="180"/>
        <v>3.6999999999999999E-4</v>
      </c>
      <c r="J662">
        <f t="shared" si="181"/>
        <v>0</v>
      </c>
      <c r="K662" s="168">
        <f t="shared" si="195"/>
        <v>3.740287199868864E-4</v>
      </c>
      <c r="L662" s="168">
        <f t="shared" si="196"/>
        <v>3.7458847508137243E-4</v>
      </c>
      <c r="M662" s="169">
        <v>1.0108884323969902</v>
      </c>
      <c r="N662" s="169">
        <v>1.0124012840037093</v>
      </c>
      <c r="O662" s="177">
        <f t="shared" si="197"/>
        <v>0</v>
      </c>
      <c r="P662" s="177">
        <f t="shared" si="198"/>
        <v>0</v>
      </c>
      <c r="Q662" s="169">
        <f>VLOOKUP(LEFT(A662,8),'Point GF'!$C$2:$R$277,15,FALSE)</f>
        <v>1</v>
      </c>
      <c r="R662" s="169">
        <f>VLOOKUP(LEFT(A662,8),'Point GF'!$C$2:$R$277,16,FALSE)</f>
        <v>1</v>
      </c>
    </row>
    <row r="663" spans="1:18" hidden="1" outlineLevel="2" x14ac:dyDescent="0.3">
      <c r="A663" s="41" t="s">
        <v>1062</v>
      </c>
      <c r="B663" s="41" t="s">
        <v>1063</v>
      </c>
      <c r="C663" s="41" t="s">
        <v>401</v>
      </c>
      <c r="D663" s="41" t="s">
        <v>1072</v>
      </c>
      <c r="E663" s="41" t="s">
        <v>2110</v>
      </c>
      <c r="F663" s="42">
        <v>136</v>
      </c>
      <c r="G663" s="42">
        <v>7.0040000000000005E-2</v>
      </c>
      <c r="H663" s="43"/>
      <c r="I663">
        <f t="shared" si="180"/>
        <v>5.1500000000000005E-4</v>
      </c>
      <c r="J663">
        <f t="shared" si="181"/>
        <v>0</v>
      </c>
      <c r="K663" s="168">
        <f t="shared" si="195"/>
        <v>5.2060754268444997E-4</v>
      </c>
      <c r="L663" s="168">
        <f t="shared" si="196"/>
        <v>5.2138666126191034E-4</v>
      </c>
      <c r="M663" s="169">
        <v>1.0108884323969902</v>
      </c>
      <c r="N663" s="169">
        <v>1.0124012840037093</v>
      </c>
      <c r="O663" s="177">
        <f t="shared" si="197"/>
        <v>0</v>
      </c>
      <c r="P663" s="177">
        <f t="shared" si="198"/>
        <v>0</v>
      </c>
      <c r="Q663" s="169">
        <f>VLOOKUP(LEFT(A663,8),'Point GF'!$C$2:$R$277,15,FALSE)</f>
        <v>1</v>
      </c>
      <c r="R663" s="169">
        <f>VLOOKUP(LEFT(A663,8),'Point GF'!$C$2:$R$277,16,FALSE)</f>
        <v>1</v>
      </c>
    </row>
    <row r="664" spans="1:18" hidden="1" outlineLevel="2" x14ac:dyDescent="0.3">
      <c r="A664" s="41" t="s">
        <v>1062</v>
      </c>
      <c r="B664" s="41" t="s">
        <v>1063</v>
      </c>
      <c r="C664" s="41" t="s">
        <v>401</v>
      </c>
      <c r="D664" s="41" t="s">
        <v>1073</v>
      </c>
      <c r="E664" s="41" t="s">
        <v>2047</v>
      </c>
      <c r="F664" s="42">
        <v>12</v>
      </c>
      <c r="G664" s="42">
        <v>7.0019999999999999E-2</v>
      </c>
      <c r="H664" s="43"/>
      <c r="I664">
        <f t="shared" si="180"/>
        <v>5.8349999999999999E-3</v>
      </c>
      <c r="J664">
        <f t="shared" si="181"/>
        <v>0</v>
      </c>
      <c r="K664" s="168">
        <f t="shared" si="195"/>
        <v>5.8985340030364378E-3</v>
      </c>
      <c r="L664" s="168">
        <f t="shared" si="196"/>
        <v>5.9073614921616438E-3</v>
      </c>
      <c r="M664" s="169">
        <v>1.0108884323969902</v>
      </c>
      <c r="N664" s="169">
        <v>1.0124012840037093</v>
      </c>
      <c r="O664" s="177">
        <f t="shared" si="197"/>
        <v>0</v>
      </c>
      <c r="P664" s="177">
        <f t="shared" si="198"/>
        <v>0</v>
      </c>
      <c r="Q664" s="169">
        <f>VLOOKUP(LEFT(A664,8),'Point GF'!$C$2:$R$277,15,FALSE)</f>
        <v>1</v>
      </c>
      <c r="R664" s="169">
        <f>VLOOKUP(LEFT(A664,8),'Point GF'!$C$2:$R$277,16,FALSE)</f>
        <v>1</v>
      </c>
    </row>
    <row r="665" spans="1:18" outlineLevel="1" collapsed="1" x14ac:dyDescent="0.3">
      <c r="A665" s="44" t="s">
        <v>1226</v>
      </c>
      <c r="B665" s="41" t="str">
        <f>B664</f>
        <v>Prince George's County Correctional Facility</v>
      </c>
      <c r="C665" s="41"/>
      <c r="D665" s="41"/>
      <c r="E665" s="41"/>
      <c r="F665" s="42"/>
      <c r="G665" s="42">
        <f t="shared" ref="G665:L665" si="199">SUBTOTAL(9,G655:G664)</f>
        <v>1.8440000000000001</v>
      </c>
      <c r="H665" s="43">
        <f t="shared" si="199"/>
        <v>9.2700000000000005E-3</v>
      </c>
      <c r="I665">
        <f t="shared" si="199"/>
        <v>1.7255E-2</v>
      </c>
      <c r="J665">
        <f t="shared" si="199"/>
        <v>4.5000000000000003E-5</v>
      </c>
      <c r="K665" s="168">
        <f t="shared" si="199"/>
        <v>1.7442879901010067E-2</v>
      </c>
      <c r="L665" s="168">
        <f t="shared" si="199"/>
        <v>1.7468984155484004E-2</v>
      </c>
      <c r="M665" s="169">
        <v>1.0108884323969902</v>
      </c>
      <c r="N665" s="169">
        <v>1.0124012840037093</v>
      </c>
      <c r="O665" s="177">
        <f>SUBTOTAL(9,O655:O664)</f>
        <v>4.5000000000000003E-5</v>
      </c>
      <c r="P665" s="177">
        <f>SUBTOTAL(9,P655:P664)</f>
        <v>4.5000000000000003E-5</v>
      </c>
      <c r="Q665" s="169">
        <f>VLOOKUP(LEFT(A665,8),'Point GF'!$C$2:$R$277,15,FALSE)</f>
        <v>1</v>
      </c>
      <c r="R665" s="169">
        <f>VLOOKUP(LEFT(A665,8),'Point GF'!$C$2:$R$277,16,FALSE)</f>
        <v>1</v>
      </c>
    </row>
    <row r="666" spans="1:18" hidden="1" outlineLevel="2" x14ac:dyDescent="0.3">
      <c r="A666" s="41" t="s">
        <v>1074</v>
      </c>
      <c r="B666" s="41" t="s">
        <v>1075</v>
      </c>
      <c r="C666" s="41" t="s">
        <v>401</v>
      </c>
      <c r="D666" s="41" t="s">
        <v>1076</v>
      </c>
      <c r="E666" s="41" t="s">
        <v>2072</v>
      </c>
      <c r="F666" s="42">
        <v>226</v>
      </c>
      <c r="G666" s="42">
        <v>2.6667999999999998</v>
      </c>
      <c r="H666" s="42">
        <v>0.21131</v>
      </c>
      <c r="I666">
        <f t="shared" si="180"/>
        <v>1.18E-2</v>
      </c>
      <c r="J666">
        <f t="shared" si="181"/>
        <v>9.3499999999999996E-4</v>
      </c>
      <c r="K666" s="168">
        <f>I666*M666</f>
        <v>1.18E-2</v>
      </c>
      <c r="L666" s="168">
        <f>I666*N666</f>
        <v>1.18E-2</v>
      </c>
      <c r="M666" s="169">
        <f>VLOOKUP(LEFT(A666,8),'Point GF'!$C$2:$R$277,7,FALSE)</f>
        <v>1</v>
      </c>
      <c r="N666" s="169">
        <f>VLOOKUP(LEFT(A666,8),'Point GF'!$C$2:$R$277,7,FALSE)</f>
        <v>1</v>
      </c>
      <c r="O666" s="177">
        <f>J666*Q666</f>
        <v>9.3499999999999996E-4</v>
      </c>
      <c r="P666" s="177">
        <f>J666*R666</f>
        <v>9.3499999999999996E-4</v>
      </c>
      <c r="Q666" s="169">
        <f>VLOOKUP(LEFT(A666,8),'Point GF'!$C$2:$R$277,15,FALSE)</f>
        <v>1</v>
      </c>
      <c r="R666" s="169">
        <f>VLOOKUP(LEFT(A666,8),'Point GF'!$C$2:$R$277,16,FALSE)</f>
        <v>1</v>
      </c>
    </row>
    <row r="667" spans="1:18" hidden="1" outlineLevel="2" x14ac:dyDescent="0.3">
      <c r="A667" s="41" t="s">
        <v>1074</v>
      </c>
      <c r="B667" s="41" t="s">
        <v>1075</v>
      </c>
      <c r="C667" s="41" t="s">
        <v>401</v>
      </c>
      <c r="D667" s="41" t="s">
        <v>1077</v>
      </c>
      <c r="E667" s="41" t="s">
        <v>2072</v>
      </c>
      <c r="F667" s="42">
        <v>159</v>
      </c>
      <c r="G667" s="42">
        <v>1.6615500000000001</v>
      </c>
      <c r="H667" s="42">
        <v>0.13197</v>
      </c>
      <c r="I667">
        <f t="shared" si="180"/>
        <v>1.0450000000000001E-2</v>
      </c>
      <c r="J667">
        <f t="shared" si="181"/>
        <v>8.3000000000000001E-4</v>
      </c>
      <c r="K667" s="168">
        <f>I667*M667</f>
        <v>1.0450000000000001E-2</v>
      </c>
      <c r="L667" s="168">
        <f>I667*N667</f>
        <v>1.0450000000000001E-2</v>
      </c>
      <c r="M667" s="169">
        <f>VLOOKUP(LEFT(A667,8),'Point GF'!$C$2:$R$277,7,FALSE)</f>
        <v>1</v>
      </c>
      <c r="N667" s="169">
        <f>VLOOKUP(LEFT(A667,8),'Point GF'!$C$2:$R$277,7,FALSE)</f>
        <v>1</v>
      </c>
      <c r="O667" s="177">
        <f>J667*Q667</f>
        <v>8.3000000000000001E-4</v>
      </c>
      <c r="P667" s="177">
        <f>J667*R667</f>
        <v>8.3000000000000001E-4</v>
      </c>
      <c r="Q667" s="169">
        <f>VLOOKUP(LEFT(A667,8),'Point GF'!$C$2:$R$277,15,FALSE)</f>
        <v>1</v>
      </c>
      <c r="R667" s="169">
        <f>VLOOKUP(LEFT(A667,8),'Point GF'!$C$2:$R$277,16,FALSE)</f>
        <v>1</v>
      </c>
    </row>
    <row r="668" spans="1:18" hidden="1" outlineLevel="2" x14ac:dyDescent="0.3">
      <c r="A668" s="41" t="s">
        <v>1074</v>
      </c>
      <c r="B668" s="41" t="s">
        <v>1075</v>
      </c>
      <c r="C668" s="41" t="s">
        <v>401</v>
      </c>
      <c r="D668" s="41" t="s">
        <v>1078</v>
      </c>
      <c r="E668" s="41" t="s">
        <v>2072</v>
      </c>
      <c r="F668" s="42">
        <v>180</v>
      </c>
      <c r="G668" s="42">
        <v>2.6549999999999998</v>
      </c>
      <c r="H668" s="42">
        <v>0.20699999999999999</v>
      </c>
      <c r="I668">
        <f t="shared" si="180"/>
        <v>1.4749999999999999E-2</v>
      </c>
      <c r="J668">
        <f t="shared" si="181"/>
        <v>1.15E-3</v>
      </c>
      <c r="K668" s="168">
        <f>I668*M668</f>
        <v>1.4749999999999999E-2</v>
      </c>
      <c r="L668" s="168">
        <f>I668*N668</f>
        <v>1.4749999999999999E-2</v>
      </c>
      <c r="M668" s="169">
        <f>VLOOKUP(LEFT(A668,8),'Point GF'!$C$2:$R$277,7,FALSE)</f>
        <v>1</v>
      </c>
      <c r="N668" s="169">
        <f>VLOOKUP(LEFT(A668,8),'Point GF'!$C$2:$R$277,7,FALSE)</f>
        <v>1</v>
      </c>
      <c r="O668" s="177">
        <f>J668*Q668</f>
        <v>1.15E-3</v>
      </c>
      <c r="P668" s="177">
        <f>J668*R668</f>
        <v>1.15E-3</v>
      </c>
      <c r="Q668" s="169">
        <f>VLOOKUP(LEFT(A668,8),'Point GF'!$C$2:$R$277,15,FALSE)</f>
        <v>1</v>
      </c>
      <c r="R668" s="169">
        <f>VLOOKUP(LEFT(A668,8),'Point GF'!$C$2:$R$277,16,FALSE)</f>
        <v>1</v>
      </c>
    </row>
    <row r="669" spans="1:18" outlineLevel="1" collapsed="1" x14ac:dyDescent="0.3">
      <c r="A669" s="44" t="s">
        <v>1227</v>
      </c>
      <c r="B669" s="41" t="str">
        <f>B668</f>
        <v>The Recycling Center</v>
      </c>
      <c r="C669" s="41"/>
      <c r="D669" s="41"/>
      <c r="E669" s="41"/>
      <c r="F669" s="42"/>
      <c r="G669" s="168">
        <f t="shared" ref="G669:L669" si="200">SUBTOTAL(9,G666:G668)</f>
        <v>6.9833499999999997</v>
      </c>
      <c r="H669" s="42">
        <f t="shared" si="200"/>
        <v>0.55027999999999999</v>
      </c>
      <c r="I669">
        <f t="shared" si="200"/>
        <v>3.6999999999999998E-2</v>
      </c>
      <c r="J669">
        <f t="shared" si="200"/>
        <v>2.9150000000000001E-3</v>
      </c>
      <c r="K669" s="168">
        <f t="shared" si="200"/>
        <v>3.6999999999999998E-2</v>
      </c>
      <c r="L669" s="168">
        <f t="shared" si="200"/>
        <v>3.6999999999999998E-2</v>
      </c>
      <c r="M669" s="169">
        <f>VLOOKUP(LEFT(A669,8),'Point GF'!$C$2:$R$277,7,FALSE)</f>
        <v>1</v>
      </c>
      <c r="N669" s="169">
        <f>VLOOKUP(LEFT(A669,8),'Point GF'!$C$2:$R$277,7,FALSE)</f>
        <v>1</v>
      </c>
      <c r="O669" s="177">
        <f>SUBTOTAL(9,O666:O668)</f>
        <v>2.9150000000000001E-3</v>
      </c>
      <c r="P669" s="177">
        <f>SUBTOTAL(9,P666:P668)</f>
        <v>2.9150000000000001E-3</v>
      </c>
      <c r="Q669" s="169">
        <f>VLOOKUP(LEFT(A669,8),'Point GF'!$C$2:$R$277,15,FALSE)</f>
        <v>1</v>
      </c>
      <c r="R669" s="169">
        <f>VLOOKUP(LEFT(A669,8),'Point GF'!$C$2:$R$277,16,FALSE)</f>
        <v>1</v>
      </c>
    </row>
    <row r="670" spans="1:18" hidden="1" outlineLevel="2" x14ac:dyDescent="0.3">
      <c r="A670" s="41" t="s">
        <v>1079</v>
      </c>
      <c r="B670" s="41" t="s">
        <v>1080</v>
      </c>
      <c r="C670" s="41" t="s">
        <v>401</v>
      </c>
      <c r="D670" s="41" t="s">
        <v>1081</v>
      </c>
      <c r="E670" s="41" t="s">
        <v>2068</v>
      </c>
      <c r="F670" s="42">
        <v>32</v>
      </c>
      <c r="G670" s="43"/>
      <c r="H670" s="42">
        <v>0.16816</v>
      </c>
      <c r="I670">
        <f t="shared" si="180"/>
        <v>0</v>
      </c>
      <c r="J670">
        <f t="shared" si="181"/>
        <v>5.2550000000000001E-3</v>
      </c>
      <c r="K670" s="168">
        <f>I670*M670</f>
        <v>0</v>
      </c>
      <c r="L670" s="168">
        <f>I670*N670</f>
        <v>0</v>
      </c>
      <c r="M670" s="169">
        <f>VLOOKUP(LEFT(A670,8),'Point GF'!$C$2:$R$277,7,FALSE)</f>
        <v>1</v>
      </c>
      <c r="N670" s="169">
        <f>VLOOKUP(LEFT(A670,8),'Point GF'!$C$2:$R$277,7,FALSE)</f>
        <v>1</v>
      </c>
      <c r="O670" s="177">
        <f>J670*Q670</f>
        <v>5.2550000000000001E-3</v>
      </c>
      <c r="P670" s="177">
        <f>J670*R670</f>
        <v>5.2550000000000001E-3</v>
      </c>
      <c r="Q670" s="169">
        <f>VLOOKUP(LEFT(A670,8),'Point GF'!$C$2:$R$277,15,FALSE)</f>
        <v>1</v>
      </c>
      <c r="R670" s="169">
        <f>VLOOKUP(LEFT(A670,8),'Point GF'!$C$2:$R$277,16,FALSE)</f>
        <v>1</v>
      </c>
    </row>
    <row r="671" spans="1:18" hidden="1" outlineLevel="2" x14ac:dyDescent="0.3">
      <c r="A671" s="41" t="s">
        <v>1079</v>
      </c>
      <c r="B671" s="41" t="s">
        <v>1080</v>
      </c>
      <c r="C671" s="41" t="s">
        <v>401</v>
      </c>
      <c r="D671" s="41" t="s">
        <v>1082</v>
      </c>
      <c r="E671" s="41" t="s">
        <v>2068</v>
      </c>
      <c r="F671" s="42">
        <v>28</v>
      </c>
      <c r="G671" s="43"/>
      <c r="H671" s="42">
        <v>7.3219999999999993E-2</v>
      </c>
      <c r="I671">
        <f t="shared" si="180"/>
        <v>0</v>
      </c>
      <c r="J671">
        <f t="shared" si="181"/>
        <v>2.6149999999999997E-3</v>
      </c>
      <c r="K671" s="168">
        <f>I671*M671</f>
        <v>0</v>
      </c>
      <c r="L671" s="168">
        <f>I671*N671</f>
        <v>0</v>
      </c>
      <c r="M671" s="169">
        <f>VLOOKUP(LEFT(A671,8),'Point GF'!$C$2:$R$277,7,FALSE)</f>
        <v>1</v>
      </c>
      <c r="N671" s="169">
        <f>VLOOKUP(LEFT(A671,8),'Point GF'!$C$2:$R$277,7,FALSE)</f>
        <v>1</v>
      </c>
      <c r="O671" s="177">
        <f>J671*Q671</f>
        <v>2.6149999999999997E-3</v>
      </c>
      <c r="P671" s="177">
        <f>J671*R671</f>
        <v>2.6149999999999997E-3</v>
      </c>
      <c r="Q671" s="169">
        <f>VLOOKUP(LEFT(A671,8),'Point GF'!$C$2:$R$277,15,FALSE)</f>
        <v>1</v>
      </c>
      <c r="R671" s="169">
        <f>VLOOKUP(LEFT(A671,8),'Point GF'!$C$2:$R$277,16,FALSE)</f>
        <v>1</v>
      </c>
    </row>
    <row r="672" spans="1:18" outlineLevel="1" collapsed="1" x14ac:dyDescent="0.3">
      <c r="A672" s="44" t="s">
        <v>1228</v>
      </c>
      <c r="B672" s="41" t="str">
        <f>B671</f>
        <v xml:space="preserve">Westland Printers </v>
      </c>
      <c r="C672" s="41"/>
      <c r="D672" s="41"/>
      <c r="E672" s="41"/>
      <c r="F672" s="42"/>
      <c r="G672" s="43">
        <f t="shared" ref="G672:L672" si="201">SUBTOTAL(9,G670:G671)</f>
        <v>0</v>
      </c>
      <c r="H672" s="42">
        <f t="shared" si="201"/>
        <v>0.24137999999999998</v>
      </c>
      <c r="I672">
        <f t="shared" si="201"/>
        <v>0</v>
      </c>
      <c r="J672">
        <f t="shared" si="201"/>
        <v>7.8700000000000003E-3</v>
      </c>
      <c r="K672" s="168">
        <f t="shared" si="201"/>
        <v>0</v>
      </c>
      <c r="L672" s="168">
        <f t="shared" si="201"/>
        <v>0</v>
      </c>
      <c r="M672" s="169">
        <f>VLOOKUP(LEFT(A672,8),'Point GF'!$C$2:$R$277,7,FALSE)</f>
        <v>1</v>
      </c>
      <c r="N672" s="169">
        <f>VLOOKUP(LEFT(A672,8),'Point GF'!$C$2:$R$277,7,FALSE)</f>
        <v>1</v>
      </c>
      <c r="O672" s="177">
        <f>SUBTOTAL(9,O670:O671)</f>
        <v>7.8700000000000003E-3</v>
      </c>
      <c r="P672" s="177">
        <f>SUBTOTAL(9,P670:P671)</f>
        <v>7.8700000000000003E-3</v>
      </c>
      <c r="Q672" s="169">
        <f>VLOOKUP(LEFT(A672,8),'Point GF'!$C$2:$R$277,15,FALSE)</f>
        <v>1</v>
      </c>
      <c r="R672" s="169">
        <f>VLOOKUP(LEFT(A672,8),'Point GF'!$C$2:$R$277,16,FALSE)</f>
        <v>1</v>
      </c>
    </row>
    <row r="673" spans="1:18" hidden="1" outlineLevel="2" x14ac:dyDescent="0.3">
      <c r="A673" s="41" t="s">
        <v>1083</v>
      </c>
      <c r="B673" s="41" t="s">
        <v>1084</v>
      </c>
      <c r="C673" s="41" t="s">
        <v>401</v>
      </c>
      <c r="D673" s="41" t="s">
        <v>1085</v>
      </c>
      <c r="E673" s="41" t="s">
        <v>2073</v>
      </c>
      <c r="F673" s="42">
        <v>365</v>
      </c>
      <c r="G673" s="43"/>
      <c r="H673" s="42">
        <v>1.279325</v>
      </c>
      <c r="I673">
        <f t="shared" si="180"/>
        <v>0</v>
      </c>
      <c r="J673">
        <f t="shared" si="181"/>
        <v>3.5050000000000003E-3</v>
      </c>
      <c r="K673" s="168">
        <f>I673*M673</f>
        <v>0</v>
      </c>
      <c r="L673" s="168">
        <f>I673*N673</f>
        <v>0</v>
      </c>
      <c r="M673" s="169">
        <v>1.212591733</v>
      </c>
      <c r="N673" s="169">
        <v>1.37</v>
      </c>
      <c r="O673" s="177">
        <f>J673*Q673</f>
        <v>4.2501340241650138E-3</v>
      </c>
      <c r="P673" s="177">
        <f>J673*R673</f>
        <v>4.8018500000000007E-3</v>
      </c>
      <c r="Q673" s="169">
        <f>VLOOKUP(LEFT(A673,8),'Point GF'!$C$2:$R$277,15,FALSE)</f>
        <v>1.2125917330000038</v>
      </c>
      <c r="R673" s="169">
        <f>VLOOKUP(LEFT(A673,8),'Point GF'!$C$2:$R$277,16,FALSE)</f>
        <v>1.37</v>
      </c>
    </row>
    <row r="674" spans="1:18" hidden="1" outlineLevel="2" x14ac:dyDescent="0.3">
      <c r="A674" s="41" t="s">
        <v>1083</v>
      </c>
      <c r="B674" s="41" t="s">
        <v>1084</v>
      </c>
      <c r="C674" s="41" t="s">
        <v>401</v>
      </c>
      <c r="D674" s="41" t="s">
        <v>1086</v>
      </c>
      <c r="E674" s="41" t="s">
        <v>2073</v>
      </c>
      <c r="F674" s="42">
        <v>178</v>
      </c>
      <c r="G674" s="42">
        <v>1.5397000000000001</v>
      </c>
      <c r="H674" s="42">
        <v>4.9840000000000002E-2</v>
      </c>
      <c r="I674">
        <f t="shared" si="180"/>
        <v>8.6499999999999997E-3</v>
      </c>
      <c r="J674">
        <f t="shared" si="181"/>
        <v>2.8000000000000003E-4</v>
      </c>
      <c r="K674" s="168">
        <f>I674*M674</f>
        <v>1.048891849045E-2</v>
      </c>
      <c r="L674" s="168">
        <f>I674*N674</f>
        <v>1.18505E-2</v>
      </c>
      <c r="M674" s="169">
        <v>1.212591733</v>
      </c>
      <c r="N674" s="169">
        <v>1.37</v>
      </c>
      <c r="O674" s="177">
        <f>J674*Q674</f>
        <v>3.3952568524000111E-4</v>
      </c>
      <c r="P674" s="177">
        <f>J674*R674</f>
        <v>3.8360000000000005E-4</v>
      </c>
      <c r="Q674" s="169">
        <f>VLOOKUP(LEFT(A674,8),'Point GF'!$C$2:$R$277,15,FALSE)</f>
        <v>1.2125917330000038</v>
      </c>
      <c r="R674" s="169">
        <f>VLOOKUP(LEFT(A674,8),'Point GF'!$C$2:$R$277,16,FALSE)</f>
        <v>1.37</v>
      </c>
    </row>
    <row r="675" spans="1:18" outlineLevel="1" collapsed="1" x14ac:dyDescent="0.3">
      <c r="A675" s="44" t="s">
        <v>1229</v>
      </c>
      <c r="B675" s="41" t="str">
        <f>B674</f>
        <v>Sandy Hill Landfill</v>
      </c>
      <c r="C675" s="41"/>
      <c r="D675" s="41"/>
      <c r="E675" s="41"/>
      <c r="F675" s="42"/>
      <c r="G675" s="42">
        <f t="shared" ref="G675:L675" si="202">SUBTOTAL(9,G673:G674)</f>
        <v>1.5397000000000001</v>
      </c>
      <c r="H675" s="168">
        <f t="shared" si="202"/>
        <v>1.3291650000000002</v>
      </c>
      <c r="I675">
        <f t="shared" si="202"/>
        <v>8.6499999999999997E-3</v>
      </c>
      <c r="J675">
        <f t="shared" si="202"/>
        <v>3.7850000000000002E-3</v>
      </c>
      <c r="K675" s="168">
        <f t="shared" si="202"/>
        <v>1.048891849045E-2</v>
      </c>
      <c r="L675" s="168">
        <f t="shared" si="202"/>
        <v>1.18505E-2</v>
      </c>
      <c r="M675" s="169">
        <v>1.212591733</v>
      </c>
      <c r="N675" s="169">
        <v>1.37</v>
      </c>
      <c r="O675" s="177">
        <f>SUBTOTAL(9,O673:O674)</f>
        <v>4.589659709405015E-3</v>
      </c>
      <c r="P675" s="177">
        <f>SUBTOTAL(9,P673:P674)</f>
        <v>5.1854500000000012E-3</v>
      </c>
      <c r="Q675" s="169">
        <f>VLOOKUP(LEFT(A675,8),'Point GF'!$C$2:$R$277,15,FALSE)</f>
        <v>1.2125917330000038</v>
      </c>
      <c r="R675" s="169">
        <f>VLOOKUP(LEFT(A675,8),'Point GF'!$C$2:$R$277,16,FALSE)</f>
        <v>1.37</v>
      </c>
    </row>
    <row r="676" spans="1:18" hidden="1" outlineLevel="2" x14ac:dyDescent="0.3">
      <c r="A676" s="41" t="s">
        <v>1087</v>
      </c>
      <c r="B676" s="41" t="s">
        <v>1088</v>
      </c>
      <c r="C676" s="41" t="s">
        <v>401</v>
      </c>
      <c r="D676" s="41" t="s">
        <v>1089</v>
      </c>
      <c r="E676" s="41" t="s">
        <v>2054</v>
      </c>
      <c r="F676" s="42">
        <v>67</v>
      </c>
      <c r="G676" s="42">
        <v>5.9630000000000002E-2</v>
      </c>
      <c r="H676" s="43"/>
      <c r="I676">
        <f t="shared" si="180"/>
        <v>8.9000000000000006E-4</v>
      </c>
      <c r="J676">
        <f t="shared" si="181"/>
        <v>0</v>
      </c>
      <c r="K676" s="168">
        <f>I676*M676</f>
        <v>1.5339146513386154E-3</v>
      </c>
      <c r="L676" s="168">
        <f>I676*N676</f>
        <v>1.6734506885187452E-3</v>
      </c>
      <c r="M676" s="169">
        <v>1.7234996082456351</v>
      </c>
      <c r="N676" s="169">
        <v>1.8802816724929721</v>
      </c>
      <c r="O676" s="177">
        <f>J676*Q676</f>
        <v>0</v>
      </c>
      <c r="P676" s="177">
        <f>J676*R676</f>
        <v>0</v>
      </c>
      <c r="Q676" s="169">
        <f>VLOOKUP(LEFT(A676,8),'Point GF'!$C$2:$R$277,15,FALSE)</f>
        <v>1.3301723754177903</v>
      </c>
      <c r="R676" s="169">
        <f>VLOOKUP(LEFT(A676,8),'Point GF'!$C$2:$R$277,16,FALSE)</f>
        <v>1.4875806424177911</v>
      </c>
    </row>
    <row r="677" spans="1:18" hidden="1" outlineLevel="2" x14ac:dyDescent="0.3">
      <c r="A677" s="41" t="s">
        <v>1087</v>
      </c>
      <c r="B677" s="41" t="s">
        <v>1088</v>
      </c>
      <c r="C677" s="41" t="s">
        <v>401</v>
      </c>
      <c r="D677" s="41" t="s">
        <v>1090</v>
      </c>
      <c r="E677" s="41" t="s">
        <v>2054</v>
      </c>
      <c r="F677" s="42">
        <v>68</v>
      </c>
      <c r="G677" s="42">
        <v>6.0519999999999997E-2</v>
      </c>
      <c r="H677" s="43"/>
      <c r="I677">
        <f t="shared" si="180"/>
        <v>8.8999999999999995E-4</v>
      </c>
      <c r="J677">
        <f t="shared" si="181"/>
        <v>0</v>
      </c>
      <c r="K677" s="168">
        <f>I677*M677</f>
        <v>1.5339146513386151E-3</v>
      </c>
      <c r="L677" s="168">
        <f>I677*N677</f>
        <v>1.673450688518745E-3</v>
      </c>
      <c r="M677" s="169">
        <v>1.7234996082456351</v>
      </c>
      <c r="N677" s="169">
        <v>1.8802816724929721</v>
      </c>
      <c r="O677" s="177">
        <f>J677*Q677</f>
        <v>0</v>
      </c>
      <c r="P677" s="177">
        <f>J677*R677</f>
        <v>0</v>
      </c>
      <c r="Q677" s="169">
        <f>VLOOKUP(LEFT(A677,8),'Point GF'!$C$2:$R$277,15,FALSE)</f>
        <v>1.3301723754177903</v>
      </c>
      <c r="R677" s="169">
        <f>VLOOKUP(LEFT(A677,8),'Point GF'!$C$2:$R$277,16,FALSE)</f>
        <v>1.4875806424177911</v>
      </c>
    </row>
    <row r="678" spans="1:18" hidden="1" outlineLevel="2" x14ac:dyDescent="0.3">
      <c r="A678" s="41" t="s">
        <v>1087</v>
      </c>
      <c r="B678" s="41" t="s">
        <v>1088</v>
      </c>
      <c r="C678" s="41" t="s">
        <v>401</v>
      </c>
      <c r="D678" s="41" t="s">
        <v>1091</v>
      </c>
      <c r="E678" s="41" t="s">
        <v>2055</v>
      </c>
      <c r="F678" s="42">
        <v>17</v>
      </c>
      <c r="G678" s="42">
        <v>1.9975E-2</v>
      </c>
      <c r="H678" s="43"/>
      <c r="I678">
        <f t="shared" si="180"/>
        <v>1.175E-3</v>
      </c>
      <c r="J678">
        <f t="shared" si="181"/>
        <v>0</v>
      </c>
      <c r="K678" s="168">
        <f>I678*M678</f>
        <v>2.0251120396886212E-3</v>
      </c>
      <c r="L678" s="168">
        <f>I678*N678</f>
        <v>2.2093309651792423E-3</v>
      </c>
      <c r="M678" s="169">
        <v>1.7234996082456351</v>
      </c>
      <c r="N678" s="169">
        <v>1.8802816724929721</v>
      </c>
      <c r="O678" s="177">
        <f>J678*Q678</f>
        <v>0</v>
      </c>
      <c r="P678" s="177">
        <f>J678*R678</f>
        <v>0</v>
      </c>
      <c r="Q678" s="169">
        <f>VLOOKUP(LEFT(A678,8),'Point GF'!$C$2:$R$277,15,FALSE)</f>
        <v>1.3301723754177903</v>
      </c>
      <c r="R678" s="169">
        <f>VLOOKUP(LEFT(A678,8),'Point GF'!$C$2:$R$277,16,FALSE)</f>
        <v>1.4875806424177911</v>
      </c>
    </row>
    <row r="679" spans="1:18" hidden="1" outlineLevel="2" x14ac:dyDescent="0.3">
      <c r="A679" s="41" t="s">
        <v>1087</v>
      </c>
      <c r="B679" s="41" t="s">
        <v>1088</v>
      </c>
      <c r="C679" s="41" t="s">
        <v>401</v>
      </c>
      <c r="D679" s="41" t="s">
        <v>1092</v>
      </c>
      <c r="E679" s="41" t="s">
        <v>2055</v>
      </c>
      <c r="F679" s="42">
        <v>17</v>
      </c>
      <c r="G679" s="42">
        <v>1.9975E-2</v>
      </c>
      <c r="H679" s="43"/>
      <c r="I679">
        <f t="shared" si="180"/>
        <v>1.175E-3</v>
      </c>
      <c r="J679">
        <f t="shared" si="181"/>
        <v>0</v>
      </c>
      <c r="K679" s="168">
        <f>I679*M679</f>
        <v>2.0251120396886212E-3</v>
      </c>
      <c r="L679" s="168">
        <f>I679*N679</f>
        <v>2.2093309651792423E-3</v>
      </c>
      <c r="M679" s="169">
        <v>1.7234996082456351</v>
      </c>
      <c r="N679" s="169">
        <v>1.8802816724929721</v>
      </c>
      <c r="O679" s="177">
        <f>J679*Q679</f>
        <v>0</v>
      </c>
      <c r="P679" s="177">
        <f>J679*R679</f>
        <v>0</v>
      </c>
      <c r="Q679" s="169">
        <f>VLOOKUP(LEFT(A679,8),'Point GF'!$C$2:$R$277,15,FALSE)</f>
        <v>1.3301723754177903</v>
      </c>
      <c r="R679" s="169">
        <f>VLOOKUP(LEFT(A679,8),'Point GF'!$C$2:$R$277,16,FALSE)</f>
        <v>1.4875806424177911</v>
      </c>
    </row>
    <row r="680" spans="1:18" hidden="1" outlineLevel="2" x14ac:dyDescent="0.3">
      <c r="A680" s="41" t="s">
        <v>1087</v>
      </c>
      <c r="B680" s="41" t="s">
        <v>1088</v>
      </c>
      <c r="C680" s="41" t="s">
        <v>401</v>
      </c>
      <c r="D680" s="41" t="s">
        <v>1093</v>
      </c>
      <c r="E680" s="41" t="s">
        <v>2073</v>
      </c>
      <c r="F680" s="42">
        <v>365</v>
      </c>
      <c r="G680" s="42">
        <v>16.649474999999999</v>
      </c>
      <c r="H680" s="42">
        <v>14.579924999999999</v>
      </c>
      <c r="I680">
        <f t="shared" ref="I680:I747" si="203">G680/F680</f>
        <v>4.5614999999999996E-2</v>
      </c>
      <c r="J680">
        <f t="shared" ref="J680:J747" si="204">H680/F680</f>
        <v>3.9945000000000001E-2</v>
      </c>
      <c r="K680" s="168">
        <f>I680*M680</f>
        <v>7.8617434630124633E-2</v>
      </c>
      <c r="L680" s="168">
        <f>I680*N680</f>
        <v>8.5769048490766914E-2</v>
      </c>
      <c r="M680" s="169">
        <v>1.7234996082456351</v>
      </c>
      <c r="N680" s="169">
        <v>1.8802816724929721</v>
      </c>
      <c r="O680" s="177">
        <f>J680*Q680</f>
        <v>5.3133735536063639E-2</v>
      </c>
      <c r="P680" s="177">
        <f>J680*R680</f>
        <v>5.942140876137867E-2</v>
      </c>
      <c r="Q680" s="169">
        <f>VLOOKUP(LEFT(A680,8),'Point GF'!$C$2:$R$277,15,FALSE)</f>
        <v>1.3301723754177903</v>
      </c>
      <c r="R680" s="169">
        <f>VLOOKUP(LEFT(A680,8),'Point GF'!$C$2:$R$277,16,FALSE)</f>
        <v>1.4875806424177911</v>
      </c>
    </row>
    <row r="681" spans="1:18" outlineLevel="1" collapsed="1" x14ac:dyDescent="0.3">
      <c r="A681" s="44" t="s">
        <v>1230</v>
      </c>
      <c r="B681" s="41" t="str">
        <f>B680</f>
        <v>Brown Station Road Sanitary Landfill</v>
      </c>
      <c r="C681" s="41"/>
      <c r="D681" s="41"/>
      <c r="E681" s="41"/>
      <c r="F681" s="42"/>
      <c r="G681" s="42">
        <f t="shared" ref="G681:L681" si="205">SUBTOTAL(9,G676:G680)</f>
        <v>16.809574999999999</v>
      </c>
      <c r="H681" s="42">
        <f t="shared" si="205"/>
        <v>14.579924999999999</v>
      </c>
      <c r="I681">
        <f t="shared" si="205"/>
        <v>4.9744999999999998E-2</v>
      </c>
      <c r="J681">
        <f t="shared" si="205"/>
        <v>3.9945000000000001E-2</v>
      </c>
      <c r="K681" s="168">
        <f t="shared" si="205"/>
        <v>8.5735488012179104E-2</v>
      </c>
      <c r="L681" s="168">
        <f t="shared" si="205"/>
        <v>9.3534611798162887E-2</v>
      </c>
      <c r="M681" s="169">
        <v>1.7234996082456351</v>
      </c>
      <c r="N681" s="169">
        <v>1.8802816724929721</v>
      </c>
      <c r="O681" s="177">
        <f>SUBTOTAL(9,O676:O680)</f>
        <v>5.3133735536063639E-2</v>
      </c>
      <c r="P681" s="177">
        <f>SUBTOTAL(9,P676:P680)</f>
        <v>5.942140876137867E-2</v>
      </c>
      <c r="Q681" s="169">
        <f>VLOOKUP(LEFT(A681,8),'Point GF'!$C$2:$R$277,15,FALSE)</f>
        <v>1.3301723754177903</v>
      </c>
      <c r="R681" s="169">
        <f>VLOOKUP(LEFT(A681,8),'Point GF'!$C$2:$R$277,16,FALSE)</f>
        <v>1.4875806424177911</v>
      </c>
    </row>
    <row r="682" spans="1:18" hidden="1" outlineLevel="2" x14ac:dyDescent="0.3">
      <c r="A682" s="41" t="s">
        <v>1094</v>
      </c>
      <c r="B682" s="41" t="s">
        <v>1095</v>
      </c>
      <c r="C682" s="41" t="s">
        <v>401</v>
      </c>
      <c r="D682" s="41" t="s">
        <v>1096</v>
      </c>
      <c r="E682" s="41" t="s">
        <v>2093</v>
      </c>
      <c r="F682" s="42">
        <v>287</v>
      </c>
      <c r="G682" s="42">
        <v>2.7265000000000001E-2</v>
      </c>
      <c r="H682" s="42">
        <v>1.5785E-3</v>
      </c>
      <c r="I682">
        <f t="shared" si="203"/>
        <v>9.5000000000000005E-5</v>
      </c>
      <c r="J682">
        <f t="shared" si="204"/>
        <v>5.4999999999999999E-6</v>
      </c>
      <c r="K682" s="168">
        <f>I682*M682</f>
        <v>9.5000000000000005E-5</v>
      </c>
      <c r="L682" s="168">
        <f>I682*N682</f>
        <v>9.5000000000000005E-5</v>
      </c>
      <c r="M682" s="169">
        <f>VLOOKUP(LEFT(A682,8),'Point GF'!$C$2:$R$277,7,FALSE)</f>
        <v>1</v>
      </c>
      <c r="N682" s="169">
        <f>VLOOKUP(LEFT(A682,8),'Point GF'!$C$2:$R$277,7,FALSE)</f>
        <v>1</v>
      </c>
      <c r="O682" s="177">
        <f>J682*Q682</f>
        <v>5.8646128639999998E-6</v>
      </c>
      <c r="P682" s="177">
        <f>J682*R682</f>
        <v>6.093564268E-6</v>
      </c>
      <c r="Q682" s="169">
        <f>VLOOKUP(LEFT(A682,8),'Point GF'!$C$2:$R$277,15,FALSE)</f>
        <v>1.066293248</v>
      </c>
      <c r="R682" s="169">
        <f>VLOOKUP(LEFT(A682,8),'Point GF'!$C$2:$R$277,16,FALSE)</f>
        <v>1.1079207760000001</v>
      </c>
    </row>
    <row r="683" spans="1:18" hidden="1" outlineLevel="2" x14ac:dyDescent="0.3">
      <c r="A683" s="41" t="s">
        <v>1094</v>
      </c>
      <c r="B683" s="41" t="s">
        <v>1095</v>
      </c>
      <c r="C683" s="41" t="s">
        <v>401</v>
      </c>
      <c r="D683" s="41" t="s">
        <v>1097</v>
      </c>
      <c r="E683" s="41" t="s">
        <v>2093</v>
      </c>
      <c r="F683" s="42">
        <v>287</v>
      </c>
      <c r="G683" s="42">
        <v>2.7695500000000001E-2</v>
      </c>
      <c r="H683" s="42">
        <v>1.5785E-3</v>
      </c>
      <c r="I683">
        <f t="shared" si="203"/>
        <v>9.6500000000000001E-5</v>
      </c>
      <c r="J683">
        <f t="shared" si="204"/>
        <v>5.4999999999999999E-6</v>
      </c>
      <c r="K683" s="168">
        <f>I683*M683</f>
        <v>9.6500000000000001E-5</v>
      </c>
      <c r="L683" s="168">
        <f>I683*N683</f>
        <v>9.6500000000000001E-5</v>
      </c>
      <c r="M683" s="169">
        <f>VLOOKUP(LEFT(A683,8),'Point GF'!$C$2:$R$277,7,FALSE)</f>
        <v>1</v>
      </c>
      <c r="N683" s="169">
        <f>VLOOKUP(LEFT(A683,8),'Point GF'!$C$2:$R$277,7,FALSE)</f>
        <v>1</v>
      </c>
      <c r="O683" s="177">
        <f>J683*Q683</f>
        <v>5.8646128639999998E-6</v>
      </c>
      <c r="P683" s="177">
        <f>J683*R683</f>
        <v>6.093564268E-6</v>
      </c>
      <c r="Q683" s="169">
        <f>VLOOKUP(LEFT(A683,8),'Point GF'!$C$2:$R$277,15,FALSE)</f>
        <v>1.066293248</v>
      </c>
      <c r="R683" s="169">
        <f>VLOOKUP(LEFT(A683,8),'Point GF'!$C$2:$R$277,16,FALSE)</f>
        <v>1.1079207760000001</v>
      </c>
    </row>
    <row r="684" spans="1:18" outlineLevel="1" collapsed="1" x14ac:dyDescent="0.3">
      <c r="A684" s="44" t="s">
        <v>1231</v>
      </c>
      <c r="B684" s="41" t="str">
        <f>B683</f>
        <v>Aggregate Industries - Bladensburg Aggregate</v>
      </c>
      <c r="C684" s="41"/>
      <c r="D684" s="41"/>
      <c r="E684" s="41"/>
      <c r="F684" s="42"/>
      <c r="G684" s="42">
        <f t="shared" ref="G684:L684" si="206">SUBTOTAL(9,G682:G683)</f>
        <v>5.4960500000000002E-2</v>
      </c>
      <c r="H684" s="42">
        <f t="shared" si="206"/>
        <v>3.1570000000000001E-3</v>
      </c>
      <c r="I684">
        <f t="shared" si="206"/>
        <v>1.9149999999999999E-4</v>
      </c>
      <c r="J684">
        <f t="shared" si="206"/>
        <v>1.1E-5</v>
      </c>
      <c r="K684" s="168">
        <f t="shared" si="206"/>
        <v>1.9149999999999999E-4</v>
      </c>
      <c r="L684" s="168">
        <f t="shared" si="206"/>
        <v>1.9149999999999999E-4</v>
      </c>
      <c r="M684" s="169">
        <f>VLOOKUP(LEFT(A684,8),'Point GF'!$C$2:$R$277,7,FALSE)</f>
        <v>1</v>
      </c>
      <c r="N684" s="169">
        <f>VLOOKUP(LEFT(A684,8),'Point GF'!$C$2:$R$277,7,FALSE)</f>
        <v>1</v>
      </c>
      <c r="O684" s="177">
        <f>SUBTOTAL(9,O682:O683)</f>
        <v>1.1729225728E-5</v>
      </c>
      <c r="P684" s="177">
        <f>SUBTOTAL(9,P682:P683)</f>
        <v>1.2187128536E-5</v>
      </c>
      <c r="Q684" s="169">
        <f>VLOOKUP(LEFT(A684,8),'Point GF'!$C$2:$R$277,15,FALSE)</f>
        <v>1.066293248</v>
      </c>
      <c r="R684" s="169">
        <f>VLOOKUP(LEFT(A684,8),'Point GF'!$C$2:$R$277,16,FALSE)</f>
        <v>1.1079207760000001</v>
      </c>
    </row>
    <row r="685" spans="1:18" hidden="1" outlineLevel="2" x14ac:dyDescent="0.3">
      <c r="A685" s="41" t="s">
        <v>1098</v>
      </c>
      <c r="B685" s="41" t="s">
        <v>1099</v>
      </c>
      <c r="C685" s="41" t="s">
        <v>401</v>
      </c>
      <c r="D685" s="41" t="s">
        <v>1100</v>
      </c>
      <c r="E685" s="41" t="s">
        <v>2102</v>
      </c>
      <c r="F685" s="42">
        <v>210</v>
      </c>
      <c r="G685" s="42">
        <v>33.6</v>
      </c>
      <c r="H685" s="42">
        <v>2.0265</v>
      </c>
      <c r="I685">
        <f t="shared" si="203"/>
        <v>0.16</v>
      </c>
      <c r="J685">
        <f t="shared" si="204"/>
        <v>9.6500000000000006E-3</v>
      </c>
      <c r="K685" s="168">
        <f>I685*M685</f>
        <v>0.16</v>
      </c>
      <c r="L685" s="168">
        <f>I685*N685</f>
        <v>0.16</v>
      </c>
      <c r="M685" s="169">
        <f>VLOOKUP(LEFT(A685,8),'Point GF'!$C$2:$R$277,7,FALSE)</f>
        <v>1</v>
      </c>
      <c r="N685" s="169">
        <f>VLOOKUP(LEFT(A685,8),'Point GF'!$C$2:$R$277,7,FALSE)</f>
        <v>1</v>
      </c>
      <c r="O685" s="177">
        <f>J685*Q685</f>
        <v>9.6500000000000006E-3</v>
      </c>
      <c r="P685" s="177">
        <f>J685*R685</f>
        <v>9.6500000000000006E-3</v>
      </c>
      <c r="Q685" s="169">
        <f>VLOOKUP(LEFT(A685,8),'Point GF'!$C$2:$R$277,15,FALSE)</f>
        <v>1</v>
      </c>
      <c r="R685" s="169">
        <f>VLOOKUP(LEFT(A685,8),'Point GF'!$C$2:$R$277,16,FALSE)</f>
        <v>1</v>
      </c>
    </row>
    <row r="686" spans="1:18" hidden="1" outlineLevel="2" x14ac:dyDescent="0.3">
      <c r="A686" s="41" t="s">
        <v>1098</v>
      </c>
      <c r="B686" s="41" t="s">
        <v>1099</v>
      </c>
      <c r="C686" s="41" t="s">
        <v>401</v>
      </c>
      <c r="D686" s="41" t="s">
        <v>1101</v>
      </c>
      <c r="E686" s="41" t="s">
        <v>2102</v>
      </c>
      <c r="F686" s="42">
        <v>214</v>
      </c>
      <c r="G686" s="42">
        <v>31.457999999999998</v>
      </c>
      <c r="H686" s="42">
        <v>1.9688000000000001</v>
      </c>
      <c r="I686">
        <f t="shared" si="203"/>
        <v>0.14699999999999999</v>
      </c>
      <c r="J686">
        <f t="shared" si="204"/>
        <v>9.1999999999999998E-3</v>
      </c>
      <c r="K686" s="168">
        <f>I686*M686</f>
        <v>0.14699999999999999</v>
      </c>
      <c r="L686" s="168">
        <f>I686*N686</f>
        <v>0.14699999999999999</v>
      </c>
      <c r="M686" s="169">
        <f>VLOOKUP(LEFT(A686,8),'Point GF'!$C$2:$R$277,7,FALSE)</f>
        <v>1</v>
      </c>
      <c r="N686" s="169">
        <f>VLOOKUP(LEFT(A686,8),'Point GF'!$C$2:$R$277,7,FALSE)</f>
        <v>1</v>
      </c>
      <c r="O686" s="177">
        <f>J686*Q686</f>
        <v>9.1999999999999998E-3</v>
      </c>
      <c r="P686" s="177">
        <f>J686*R686</f>
        <v>9.1999999999999998E-3</v>
      </c>
      <c r="Q686" s="169">
        <f>VLOOKUP(LEFT(A686,8),'Point GF'!$C$2:$R$277,15,FALSE)</f>
        <v>1</v>
      </c>
      <c r="R686" s="169">
        <f>VLOOKUP(LEFT(A686,8),'Point GF'!$C$2:$R$277,16,FALSE)</f>
        <v>1</v>
      </c>
    </row>
    <row r="687" spans="1:18" hidden="1" outlineLevel="2" x14ac:dyDescent="0.3">
      <c r="A687" s="41" t="s">
        <v>1098</v>
      </c>
      <c r="B687" s="41" t="s">
        <v>1099</v>
      </c>
      <c r="C687" s="41" t="s">
        <v>401</v>
      </c>
      <c r="D687" s="41" t="s">
        <v>1102</v>
      </c>
      <c r="E687" s="41" t="s">
        <v>2048</v>
      </c>
      <c r="F687" s="42">
        <v>30</v>
      </c>
      <c r="G687" s="42">
        <v>0.36</v>
      </c>
      <c r="H687" s="42">
        <v>3.0000000000000001E-3</v>
      </c>
      <c r="I687">
        <f t="shared" si="203"/>
        <v>1.2E-2</v>
      </c>
      <c r="J687">
        <f t="shared" si="204"/>
        <v>1E-4</v>
      </c>
      <c r="K687" s="168">
        <f>I687*M687</f>
        <v>1.2E-2</v>
      </c>
      <c r="L687" s="168">
        <f>I687*N687</f>
        <v>1.2E-2</v>
      </c>
      <c r="M687" s="169">
        <f>VLOOKUP(LEFT(A687,8),'Point GF'!$C$2:$R$277,7,FALSE)</f>
        <v>1</v>
      </c>
      <c r="N687" s="169">
        <f>VLOOKUP(LEFT(A687,8),'Point GF'!$C$2:$R$277,7,FALSE)</f>
        <v>1</v>
      </c>
      <c r="O687" s="177">
        <f>J687*Q687</f>
        <v>1E-4</v>
      </c>
      <c r="P687" s="177">
        <f>J687*R687</f>
        <v>1E-4</v>
      </c>
      <c r="Q687" s="169">
        <f>VLOOKUP(LEFT(A687,8),'Point GF'!$C$2:$R$277,15,FALSE)</f>
        <v>1</v>
      </c>
      <c r="R687" s="169">
        <f>VLOOKUP(LEFT(A687,8),'Point GF'!$C$2:$R$277,16,FALSE)</f>
        <v>1</v>
      </c>
    </row>
    <row r="688" spans="1:18" outlineLevel="1" collapsed="1" x14ac:dyDescent="0.3">
      <c r="A688" s="44" t="s">
        <v>1232</v>
      </c>
      <c r="B688" s="41" t="str">
        <f>B687</f>
        <v>KMC Thermo-Brandywine Power Facility</v>
      </c>
      <c r="C688" s="41"/>
      <c r="D688" s="41"/>
      <c r="E688" s="41"/>
      <c r="F688" s="42"/>
      <c r="G688" s="42">
        <f t="shared" ref="G688:L688" si="207">SUBTOTAL(9,G685:G687)</f>
        <v>65.417999999999992</v>
      </c>
      <c r="H688" s="42">
        <f t="shared" si="207"/>
        <v>3.9983000000000004</v>
      </c>
      <c r="I688">
        <f t="shared" si="207"/>
        <v>0.31900000000000001</v>
      </c>
      <c r="J688">
        <f t="shared" si="207"/>
        <v>1.8949999999999998E-2</v>
      </c>
      <c r="K688" s="168">
        <f t="shared" si="207"/>
        <v>0.31900000000000001</v>
      </c>
      <c r="L688" s="168">
        <f t="shared" si="207"/>
        <v>0.31900000000000001</v>
      </c>
      <c r="M688" s="169">
        <f>VLOOKUP(LEFT(A688,8),'Point GF'!$C$2:$R$277,7,FALSE)</f>
        <v>1</v>
      </c>
      <c r="N688" s="169">
        <f>VLOOKUP(LEFT(A688,8),'Point GF'!$C$2:$R$277,7,FALSE)</f>
        <v>1</v>
      </c>
      <c r="O688" s="177">
        <f>SUBTOTAL(9,O685:O687)</f>
        <v>1.8949999999999998E-2</v>
      </c>
      <c r="P688" s="177">
        <f>SUBTOTAL(9,P685:P687)</f>
        <v>1.8949999999999998E-2</v>
      </c>
      <c r="Q688" s="169">
        <f>VLOOKUP(LEFT(A688,8),'Point GF'!$C$2:$R$277,15,FALSE)</f>
        <v>1</v>
      </c>
      <c r="R688" s="169">
        <f>VLOOKUP(LEFT(A688,8),'Point GF'!$C$2:$R$277,16,FALSE)</f>
        <v>1</v>
      </c>
    </row>
    <row r="689" spans="1:18" hidden="1" outlineLevel="2" x14ac:dyDescent="0.3">
      <c r="A689" s="41" t="s">
        <v>1103</v>
      </c>
      <c r="B689" s="41" t="s">
        <v>1104</v>
      </c>
      <c r="C689" s="41" t="s">
        <v>401</v>
      </c>
      <c r="D689" s="41" t="s">
        <v>1105</v>
      </c>
      <c r="E689" s="41" t="s">
        <v>2104</v>
      </c>
      <c r="F689" s="42">
        <v>260</v>
      </c>
      <c r="G689" s="42">
        <v>1.5301</v>
      </c>
      <c r="H689" s="42">
        <v>3.6400000000000002E-2</v>
      </c>
      <c r="I689">
        <f t="shared" si="203"/>
        <v>5.8850000000000005E-3</v>
      </c>
      <c r="J689">
        <f t="shared" si="204"/>
        <v>1.4000000000000001E-4</v>
      </c>
      <c r="K689" s="168">
        <f>I689*M689</f>
        <v>7.1361023487050007E-3</v>
      </c>
      <c r="L689" s="168">
        <f>I689*N689</f>
        <v>8.0624500000000005E-3</v>
      </c>
      <c r="M689" s="169">
        <v>1.212591733</v>
      </c>
      <c r="N689" s="169">
        <v>1.3699999999999999</v>
      </c>
      <c r="O689" s="177">
        <f>J689*Q689</f>
        <v>1.6976284261999998E-4</v>
      </c>
      <c r="P689" s="177">
        <f>J689*R689</f>
        <v>1.9180000000000003E-4</v>
      </c>
      <c r="Q689" s="169">
        <f>VLOOKUP(LEFT(A689,8),'Point GF'!$C$2:$R$277,15,FALSE)</f>
        <v>1.2125917329999998</v>
      </c>
      <c r="R689" s="169">
        <f>VLOOKUP(LEFT(A689,8),'Point GF'!$C$2:$R$277,16,FALSE)</f>
        <v>1.37</v>
      </c>
    </row>
    <row r="690" spans="1:18" outlineLevel="1" collapsed="1" x14ac:dyDescent="0.3">
      <c r="A690" s="44" t="s">
        <v>1233</v>
      </c>
      <c r="B690" s="41" t="str">
        <f>B689</f>
        <v>Ritchie Land Reclamation, LLC</v>
      </c>
      <c r="C690" s="41"/>
      <c r="D690" s="41"/>
      <c r="E690" s="41"/>
      <c r="F690" s="42"/>
      <c r="G690" s="42">
        <f t="shared" ref="G690:L690" si="208">SUBTOTAL(9,G689:G689)</f>
        <v>1.5301</v>
      </c>
      <c r="H690" s="42">
        <f t="shared" si="208"/>
        <v>3.6400000000000002E-2</v>
      </c>
      <c r="I690">
        <f t="shared" si="208"/>
        <v>5.8850000000000005E-3</v>
      </c>
      <c r="J690">
        <f t="shared" si="208"/>
        <v>1.4000000000000001E-4</v>
      </c>
      <c r="K690" s="168">
        <f t="shared" si="208"/>
        <v>7.1361023487050007E-3</v>
      </c>
      <c r="L690" s="168">
        <f t="shared" si="208"/>
        <v>8.0624500000000005E-3</v>
      </c>
      <c r="M690" s="169">
        <v>1.212591733</v>
      </c>
      <c r="N690" s="169">
        <v>1.3699999999999999</v>
      </c>
      <c r="O690" s="177">
        <f>SUBTOTAL(9,O689:O689)</f>
        <v>1.6976284261999998E-4</v>
      </c>
      <c r="P690" s="177">
        <f>SUBTOTAL(9,P689:P689)</f>
        <v>1.9180000000000003E-4</v>
      </c>
      <c r="Q690" s="169">
        <f>VLOOKUP(LEFT(A690,8),'Point GF'!$C$2:$R$277,15,FALSE)</f>
        <v>1.2125917329999998</v>
      </c>
      <c r="R690" s="169">
        <f>VLOOKUP(LEFT(A690,8),'Point GF'!$C$2:$R$277,16,FALSE)</f>
        <v>1.37</v>
      </c>
    </row>
    <row r="691" spans="1:18" hidden="1" outlineLevel="2" x14ac:dyDescent="0.3">
      <c r="A691" s="41" t="s">
        <v>1106</v>
      </c>
      <c r="B691" s="41" t="s">
        <v>1107</v>
      </c>
      <c r="C691" s="41" t="s">
        <v>401</v>
      </c>
      <c r="D691" s="41" t="s">
        <v>1108</v>
      </c>
      <c r="E691" s="41" t="s">
        <v>2058</v>
      </c>
      <c r="F691" s="42">
        <v>365</v>
      </c>
      <c r="G691" s="42">
        <v>1.385175</v>
      </c>
      <c r="H691" s="42">
        <v>7.6649999999999996E-2</v>
      </c>
      <c r="I691">
        <f t="shared" si="203"/>
        <v>3.7950000000000002E-3</v>
      </c>
      <c r="J691">
        <f t="shared" si="204"/>
        <v>2.0999999999999998E-4</v>
      </c>
      <c r="K691" s="168">
        <f t="shared" ref="K691:K707" si="209">I691*M691</f>
        <v>3.9414562812088048E-3</v>
      </c>
      <c r="L691" s="168">
        <f t="shared" ref="L691:L707" si="210">I691*N691</f>
        <v>3.97680824019391E-3</v>
      </c>
      <c r="M691" s="169">
        <v>1.0385919054568655</v>
      </c>
      <c r="N691" s="169">
        <v>1.0479073096690144</v>
      </c>
      <c r="O691" s="177">
        <f t="shared" ref="O691:O707" si="211">J691*Q691</f>
        <v>2.1582416244316234E-4</v>
      </c>
      <c r="P691" s="177">
        <f t="shared" ref="P691:P707" si="212">J691*R691</f>
        <v>2.1730680873554054E-4</v>
      </c>
      <c r="Q691" s="169">
        <f>VLOOKUP(LEFT(A691,8),'Point GF'!$C$2:$R$277,15,FALSE)</f>
        <v>1.0277341068722017</v>
      </c>
      <c r="R691" s="169">
        <f>VLOOKUP(LEFT(A691,8),'Point GF'!$C$2:$R$277,16,FALSE)</f>
        <v>1.0347943273120979</v>
      </c>
    </row>
    <row r="692" spans="1:18" hidden="1" outlineLevel="2" x14ac:dyDescent="0.3">
      <c r="A692" s="41" t="s">
        <v>1106</v>
      </c>
      <c r="B692" s="41" t="s">
        <v>1107</v>
      </c>
      <c r="C692" s="41" t="s">
        <v>401</v>
      </c>
      <c r="D692" s="41" t="s">
        <v>1109</v>
      </c>
      <c r="E692" s="41" t="s">
        <v>2058</v>
      </c>
      <c r="F692" s="42">
        <v>365</v>
      </c>
      <c r="G692" s="42">
        <v>1.385175</v>
      </c>
      <c r="H692" s="42">
        <v>7.6649999999999996E-2</v>
      </c>
      <c r="I692">
        <f t="shared" si="203"/>
        <v>3.7950000000000002E-3</v>
      </c>
      <c r="J692">
        <f t="shared" si="204"/>
        <v>2.0999999999999998E-4</v>
      </c>
      <c r="K692" s="168">
        <f t="shared" si="209"/>
        <v>3.9414562812088048E-3</v>
      </c>
      <c r="L692" s="168">
        <f t="shared" si="210"/>
        <v>3.97680824019391E-3</v>
      </c>
      <c r="M692" s="169">
        <v>1.0385919054568655</v>
      </c>
      <c r="N692" s="169">
        <v>1.0479073096690144</v>
      </c>
      <c r="O692" s="177">
        <f t="shared" si="211"/>
        <v>2.1582416244316234E-4</v>
      </c>
      <c r="P692" s="177">
        <f t="shared" si="212"/>
        <v>2.1730680873554054E-4</v>
      </c>
      <c r="Q692" s="169">
        <f>VLOOKUP(LEFT(A692,8),'Point GF'!$C$2:$R$277,15,FALSE)</f>
        <v>1.0277341068722017</v>
      </c>
      <c r="R692" s="169">
        <f>VLOOKUP(LEFT(A692,8),'Point GF'!$C$2:$R$277,16,FALSE)</f>
        <v>1.0347943273120979</v>
      </c>
    </row>
    <row r="693" spans="1:18" hidden="1" outlineLevel="2" x14ac:dyDescent="0.3">
      <c r="A693" s="41" t="s">
        <v>1106</v>
      </c>
      <c r="B693" s="41" t="s">
        <v>1107</v>
      </c>
      <c r="C693" s="41" t="s">
        <v>401</v>
      </c>
      <c r="D693" s="41" t="s">
        <v>1110</v>
      </c>
      <c r="E693" s="41" t="s">
        <v>2058</v>
      </c>
      <c r="F693" s="42">
        <v>365</v>
      </c>
      <c r="G693" s="42">
        <v>1.385175</v>
      </c>
      <c r="H693" s="42">
        <v>7.6649999999999996E-2</v>
      </c>
      <c r="I693">
        <f t="shared" si="203"/>
        <v>3.7950000000000002E-3</v>
      </c>
      <c r="J693">
        <f t="shared" si="204"/>
        <v>2.0999999999999998E-4</v>
      </c>
      <c r="K693" s="168">
        <f t="shared" si="209"/>
        <v>3.9414562812088048E-3</v>
      </c>
      <c r="L693" s="168">
        <f t="shared" si="210"/>
        <v>3.97680824019391E-3</v>
      </c>
      <c r="M693" s="169">
        <v>1.0385919054568655</v>
      </c>
      <c r="N693" s="169">
        <v>1.0479073096690144</v>
      </c>
      <c r="O693" s="177">
        <f t="shared" si="211"/>
        <v>2.1582416244316234E-4</v>
      </c>
      <c r="P693" s="177">
        <f t="shared" si="212"/>
        <v>2.1730680873554054E-4</v>
      </c>
      <c r="Q693" s="169">
        <f>VLOOKUP(LEFT(A693,8),'Point GF'!$C$2:$R$277,15,FALSE)</f>
        <v>1.0277341068722017</v>
      </c>
      <c r="R693" s="169">
        <f>VLOOKUP(LEFT(A693,8),'Point GF'!$C$2:$R$277,16,FALSE)</f>
        <v>1.0347943273120979</v>
      </c>
    </row>
    <row r="694" spans="1:18" hidden="1" outlineLevel="2" x14ac:dyDescent="0.3">
      <c r="A694" s="41" t="s">
        <v>1106</v>
      </c>
      <c r="B694" s="41" t="s">
        <v>1107</v>
      </c>
      <c r="C694" s="41" t="s">
        <v>401</v>
      </c>
      <c r="D694" s="41" t="s">
        <v>1111</v>
      </c>
      <c r="E694" s="41" t="s">
        <v>2058</v>
      </c>
      <c r="F694" s="42">
        <v>365</v>
      </c>
      <c r="G694" s="42">
        <v>1.385175</v>
      </c>
      <c r="H694" s="42">
        <v>7.6649999999999996E-2</v>
      </c>
      <c r="I694">
        <f t="shared" si="203"/>
        <v>3.7950000000000002E-3</v>
      </c>
      <c r="J694">
        <f t="shared" si="204"/>
        <v>2.0999999999999998E-4</v>
      </c>
      <c r="K694" s="168">
        <f t="shared" si="209"/>
        <v>3.9414562812088048E-3</v>
      </c>
      <c r="L694" s="168">
        <f t="shared" si="210"/>
        <v>3.97680824019391E-3</v>
      </c>
      <c r="M694" s="169">
        <v>1.0385919054568655</v>
      </c>
      <c r="N694" s="169">
        <v>1.0479073096690144</v>
      </c>
      <c r="O694" s="177">
        <f t="shared" si="211"/>
        <v>2.1582416244316234E-4</v>
      </c>
      <c r="P694" s="177">
        <f t="shared" si="212"/>
        <v>2.1730680873554054E-4</v>
      </c>
      <c r="Q694" s="169">
        <f>VLOOKUP(LEFT(A694,8),'Point GF'!$C$2:$R$277,15,FALSE)</f>
        <v>1.0277341068722017</v>
      </c>
      <c r="R694" s="169">
        <f>VLOOKUP(LEFT(A694,8),'Point GF'!$C$2:$R$277,16,FALSE)</f>
        <v>1.0347943273120979</v>
      </c>
    </row>
    <row r="695" spans="1:18" hidden="1" outlineLevel="2" x14ac:dyDescent="0.3">
      <c r="A695" s="41" t="s">
        <v>1106</v>
      </c>
      <c r="B695" s="41" t="s">
        <v>1107</v>
      </c>
      <c r="C695" s="41" t="s">
        <v>401</v>
      </c>
      <c r="D695" s="41" t="s">
        <v>1112</v>
      </c>
      <c r="E695" s="41" t="s">
        <v>2058</v>
      </c>
      <c r="F695" s="42">
        <v>365</v>
      </c>
      <c r="G695" s="42">
        <v>1.385175</v>
      </c>
      <c r="H695" s="42">
        <v>7.6649999999999996E-2</v>
      </c>
      <c r="I695">
        <f t="shared" si="203"/>
        <v>3.7950000000000002E-3</v>
      </c>
      <c r="J695">
        <f t="shared" si="204"/>
        <v>2.0999999999999998E-4</v>
      </c>
      <c r="K695" s="168">
        <f t="shared" si="209"/>
        <v>3.9414562812088048E-3</v>
      </c>
      <c r="L695" s="168">
        <f t="shared" si="210"/>
        <v>3.97680824019391E-3</v>
      </c>
      <c r="M695" s="169">
        <v>1.0385919054568655</v>
      </c>
      <c r="N695" s="169">
        <v>1.0479073096690144</v>
      </c>
      <c r="O695" s="177">
        <f t="shared" si="211"/>
        <v>2.1582416244316234E-4</v>
      </c>
      <c r="P695" s="177">
        <f t="shared" si="212"/>
        <v>2.1730680873554054E-4</v>
      </c>
      <c r="Q695" s="169">
        <f>VLOOKUP(LEFT(A695,8),'Point GF'!$C$2:$R$277,15,FALSE)</f>
        <v>1.0277341068722017</v>
      </c>
      <c r="R695" s="169">
        <f>VLOOKUP(LEFT(A695,8),'Point GF'!$C$2:$R$277,16,FALSE)</f>
        <v>1.0347943273120979</v>
      </c>
    </row>
    <row r="696" spans="1:18" hidden="1" outlineLevel="2" x14ac:dyDescent="0.3">
      <c r="A696" s="41" t="s">
        <v>1106</v>
      </c>
      <c r="B696" s="41" t="s">
        <v>1107</v>
      </c>
      <c r="C696" s="41" t="s">
        <v>401</v>
      </c>
      <c r="D696" s="41" t="s">
        <v>1113</v>
      </c>
      <c r="E696" s="41" t="s">
        <v>2058</v>
      </c>
      <c r="F696" s="42">
        <v>365</v>
      </c>
      <c r="G696" s="42">
        <v>0.88877499999999998</v>
      </c>
      <c r="H696" s="42">
        <v>4.9274999999999999E-2</v>
      </c>
      <c r="I696">
        <f t="shared" si="203"/>
        <v>2.4350000000000001E-3</v>
      </c>
      <c r="J696">
        <f t="shared" si="204"/>
        <v>1.35E-4</v>
      </c>
      <c r="K696" s="168">
        <f t="shared" si="209"/>
        <v>2.5289712897874675E-3</v>
      </c>
      <c r="L696" s="168">
        <f t="shared" si="210"/>
        <v>2.5516542990440499E-3</v>
      </c>
      <c r="M696" s="169">
        <v>1.0385919054568655</v>
      </c>
      <c r="N696" s="169">
        <v>1.0479073096690144</v>
      </c>
      <c r="O696" s="177">
        <f t="shared" si="211"/>
        <v>1.3874410442774724E-4</v>
      </c>
      <c r="P696" s="177">
        <f t="shared" si="212"/>
        <v>1.3969723418713321E-4</v>
      </c>
      <c r="Q696" s="169">
        <f>VLOOKUP(LEFT(A696,8),'Point GF'!$C$2:$R$277,15,FALSE)</f>
        <v>1.0277341068722017</v>
      </c>
      <c r="R696" s="169">
        <f>VLOOKUP(LEFT(A696,8),'Point GF'!$C$2:$R$277,16,FALSE)</f>
        <v>1.0347943273120979</v>
      </c>
    </row>
    <row r="697" spans="1:18" hidden="1" outlineLevel="2" x14ac:dyDescent="0.3">
      <c r="A697" s="41" t="s">
        <v>1106</v>
      </c>
      <c r="B697" s="41" t="s">
        <v>1107</v>
      </c>
      <c r="C697" s="41" t="s">
        <v>401</v>
      </c>
      <c r="D697" s="41" t="s">
        <v>1114</v>
      </c>
      <c r="E697" s="41" t="s">
        <v>2105</v>
      </c>
      <c r="F697" s="42">
        <v>365</v>
      </c>
      <c r="G697" s="42">
        <v>3.2849999999999997E-2</v>
      </c>
      <c r="H697" s="42">
        <v>1.825E-3</v>
      </c>
      <c r="I697">
        <f t="shared" si="203"/>
        <v>8.9999999999999992E-5</v>
      </c>
      <c r="J697">
        <f t="shared" si="204"/>
        <v>5.0000000000000004E-6</v>
      </c>
      <c r="K697" s="168">
        <f t="shared" si="209"/>
        <v>9.3473271491117894E-5</v>
      </c>
      <c r="L697" s="168">
        <f t="shared" si="210"/>
        <v>9.4311657870211282E-5</v>
      </c>
      <c r="M697" s="169">
        <v>1.0385919054568655</v>
      </c>
      <c r="N697" s="169">
        <v>1.0479073096690144</v>
      </c>
      <c r="O697" s="177">
        <f t="shared" si="211"/>
        <v>5.1386705343610085E-6</v>
      </c>
      <c r="P697" s="177">
        <f t="shared" si="212"/>
        <v>5.1739716365604901E-6</v>
      </c>
      <c r="Q697" s="169">
        <f>VLOOKUP(LEFT(A697,8),'Point GF'!$C$2:$R$277,15,FALSE)</f>
        <v>1.0277341068722017</v>
      </c>
      <c r="R697" s="169">
        <f>VLOOKUP(LEFT(A697,8),'Point GF'!$C$2:$R$277,16,FALSE)</f>
        <v>1.0347943273120979</v>
      </c>
    </row>
    <row r="698" spans="1:18" hidden="1" outlineLevel="2" x14ac:dyDescent="0.3">
      <c r="A698" s="41" t="s">
        <v>1106</v>
      </c>
      <c r="B698" s="41" t="s">
        <v>1107</v>
      </c>
      <c r="C698" s="41" t="s">
        <v>401</v>
      </c>
      <c r="D698" s="41" t="s">
        <v>1115</v>
      </c>
      <c r="E698" s="41" t="s">
        <v>2105</v>
      </c>
      <c r="F698" s="42">
        <v>365</v>
      </c>
      <c r="G698" s="42">
        <v>3.2849999999999997E-2</v>
      </c>
      <c r="H698" s="42">
        <v>1.825E-3</v>
      </c>
      <c r="I698">
        <f t="shared" si="203"/>
        <v>8.9999999999999992E-5</v>
      </c>
      <c r="J698">
        <f t="shared" si="204"/>
        <v>5.0000000000000004E-6</v>
      </c>
      <c r="K698" s="168">
        <f t="shared" si="209"/>
        <v>9.3473271491117894E-5</v>
      </c>
      <c r="L698" s="168">
        <f t="shared" si="210"/>
        <v>9.4311657870211282E-5</v>
      </c>
      <c r="M698" s="169">
        <v>1.0385919054568655</v>
      </c>
      <c r="N698" s="169">
        <v>1.0479073096690144</v>
      </c>
      <c r="O698" s="177">
        <f t="shared" si="211"/>
        <v>5.1386705343610085E-6</v>
      </c>
      <c r="P698" s="177">
        <f t="shared" si="212"/>
        <v>5.1739716365604901E-6</v>
      </c>
      <c r="Q698" s="169">
        <f>VLOOKUP(LEFT(A698,8),'Point GF'!$C$2:$R$277,15,FALSE)</f>
        <v>1.0277341068722017</v>
      </c>
      <c r="R698" s="169">
        <f>VLOOKUP(LEFT(A698,8),'Point GF'!$C$2:$R$277,16,FALSE)</f>
        <v>1.0347943273120979</v>
      </c>
    </row>
    <row r="699" spans="1:18" hidden="1" outlineLevel="2" x14ac:dyDescent="0.3">
      <c r="A699" s="41" t="s">
        <v>1106</v>
      </c>
      <c r="B699" s="41" t="s">
        <v>1107</v>
      </c>
      <c r="C699" s="41" t="s">
        <v>401</v>
      </c>
      <c r="D699" s="41" t="s">
        <v>1116</v>
      </c>
      <c r="E699" s="41" t="s">
        <v>2105</v>
      </c>
      <c r="F699" s="42">
        <v>365</v>
      </c>
      <c r="G699" s="42">
        <v>3.2849999999999997E-2</v>
      </c>
      <c r="H699" s="42">
        <v>1.825E-3</v>
      </c>
      <c r="I699">
        <f t="shared" si="203"/>
        <v>8.9999999999999992E-5</v>
      </c>
      <c r="J699">
        <f t="shared" si="204"/>
        <v>5.0000000000000004E-6</v>
      </c>
      <c r="K699" s="168">
        <f t="shared" si="209"/>
        <v>9.3473271491117894E-5</v>
      </c>
      <c r="L699" s="168">
        <f t="shared" si="210"/>
        <v>9.4311657870211282E-5</v>
      </c>
      <c r="M699" s="169">
        <v>1.0385919054568655</v>
      </c>
      <c r="N699" s="169">
        <v>1.0479073096690144</v>
      </c>
      <c r="O699" s="177">
        <f t="shared" si="211"/>
        <v>5.1386705343610085E-6</v>
      </c>
      <c r="P699" s="177">
        <f t="shared" si="212"/>
        <v>5.1739716365604901E-6</v>
      </c>
      <c r="Q699" s="169">
        <f>VLOOKUP(LEFT(A699,8),'Point GF'!$C$2:$R$277,15,FALSE)</f>
        <v>1.0277341068722017</v>
      </c>
      <c r="R699" s="169">
        <f>VLOOKUP(LEFT(A699,8),'Point GF'!$C$2:$R$277,16,FALSE)</f>
        <v>1.0347943273120979</v>
      </c>
    </row>
    <row r="700" spans="1:18" hidden="1" outlineLevel="2" x14ac:dyDescent="0.3">
      <c r="A700" s="41" t="s">
        <v>1106</v>
      </c>
      <c r="B700" s="41" t="s">
        <v>1107</v>
      </c>
      <c r="C700" s="41" t="s">
        <v>401</v>
      </c>
      <c r="D700" s="41" t="s">
        <v>1117</v>
      </c>
      <c r="E700" s="41" t="s">
        <v>2105</v>
      </c>
      <c r="F700" s="42">
        <v>365</v>
      </c>
      <c r="G700" s="42">
        <v>3.2849999999999997E-2</v>
      </c>
      <c r="H700" s="42">
        <v>1.825E-3</v>
      </c>
      <c r="I700">
        <f t="shared" si="203"/>
        <v>8.9999999999999992E-5</v>
      </c>
      <c r="J700">
        <f t="shared" si="204"/>
        <v>5.0000000000000004E-6</v>
      </c>
      <c r="K700" s="168">
        <f t="shared" si="209"/>
        <v>9.3473271491117894E-5</v>
      </c>
      <c r="L700" s="168">
        <f t="shared" si="210"/>
        <v>9.4311657870211282E-5</v>
      </c>
      <c r="M700" s="169">
        <v>1.0385919054568655</v>
      </c>
      <c r="N700" s="169">
        <v>1.0479073096690144</v>
      </c>
      <c r="O700" s="177">
        <f t="shared" si="211"/>
        <v>5.1386705343610085E-6</v>
      </c>
      <c r="P700" s="177">
        <f t="shared" si="212"/>
        <v>5.1739716365604901E-6</v>
      </c>
      <c r="Q700" s="169">
        <f>VLOOKUP(LEFT(A700,8),'Point GF'!$C$2:$R$277,15,FALSE)</f>
        <v>1.0277341068722017</v>
      </c>
      <c r="R700" s="169">
        <f>VLOOKUP(LEFT(A700,8),'Point GF'!$C$2:$R$277,16,FALSE)</f>
        <v>1.0347943273120979</v>
      </c>
    </row>
    <row r="701" spans="1:18" hidden="1" outlineLevel="2" x14ac:dyDescent="0.3">
      <c r="A701" s="41" t="s">
        <v>1106</v>
      </c>
      <c r="B701" s="41" t="s">
        <v>1107</v>
      </c>
      <c r="C701" s="41" t="s">
        <v>401</v>
      </c>
      <c r="D701" s="41" t="s">
        <v>1118</v>
      </c>
      <c r="E701" s="41" t="s">
        <v>2105</v>
      </c>
      <c r="F701" s="42">
        <v>365</v>
      </c>
      <c r="G701" s="42">
        <v>3.2849999999999997E-2</v>
      </c>
      <c r="H701" s="42">
        <v>1.825E-3</v>
      </c>
      <c r="I701">
        <f t="shared" si="203"/>
        <v>8.9999999999999992E-5</v>
      </c>
      <c r="J701">
        <f t="shared" si="204"/>
        <v>5.0000000000000004E-6</v>
      </c>
      <c r="K701" s="168">
        <f t="shared" si="209"/>
        <v>9.3473271491117894E-5</v>
      </c>
      <c r="L701" s="168">
        <f t="shared" si="210"/>
        <v>9.4311657870211282E-5</v>
      </c>
      <c r="M701" s="169">
        <v>1.0385919054568655</v>
      </c>
      <c r="N701" s="169">
        <v>1.0479073096690144</v>
      </c>
      <c r="O701" s="177">
        <f t="shared" si="211"/>
        <v>5.1386705343610085E-6</v>
      </c>
      <c r="P701" s="177">
        <f t="shared" si="212"/>
        <v>5.1739716365604901E-6</v>
      </c>
      <c r="Q701" s="169">
        <f>VLOOKUP(LEFT(A701,8),'Point GF'!$C$2:$R$277,15,FALSE)</f>
        <v>1.0277341068722017</v>
      </c>
      <c r="R701" s="169">
        <f>VLOOKUP(LEFT(A701,8),'Point GF'!$C$2:$R$277,16,FALSE)</f>
        <v>1.0347943273120979</v>
      </c>
    </row>
    <row r="702" spans="1:18" hidden="1" outlineLevel="2" x14ac:dyDescent="0.3">
      <c r="A702" s="41" t="s">
        <v>1106</v>
      </c>
      <c r="B702" s="41" t="s">
        <v>1107</v>
      </c>
      <c r="C702" s="41" t="s">
        <v>401</v>
      </c>
      <c r="D702" s="41" t="s">
        <v>1119</v>
      </c>
      <c r="E702" s="41" t="s">
        <v>2105</v>
      </c>
      <c r="F702" s="42">
        <v>365</v>
      </c>
      <c r="G702" s="42">
        <v>3.2849999999999997E-2</v>
      </c>
      <c r="H702" s="42">
        <v>1.825E-3</v>
      </c>
      <c r="I702">
        <f t="shared" si="203"/>
        <v>8.9999999999999992E-5</v>
      </c>
      <c r="J702">
        <f t="shared" si="204"/>
        <v>5.0000000000000004E-6</v>
      </c>
      <c r="K702" s="168">
        <f t="shared" si="209"/>
        <v>9.3473271491117894E-5</v>
      </c>
      <c r="L702" s="168">
        <f t="shared" si="210"/>
        <v>9.4311657870211282E-5</v>
      </c>
      <c r="M702" s="169">
        <v>1.0385919054568655</v>
      </c>
      <c r="N702" s="169">
        <v>1.0479073096690144</v>
      </c>
      <c r="O702" s="177">
        <f t="shared" si="211"/>
        <v>5.1386705343610085E-6</v>
      </c>
      <c r="P702" s="177">
        <f t="shared" si="212"/>
        <v>5.1739716365604901E-6</v>
      </c>
      <c r="Q702" s="169">
        <f>VLOOKUP(LEFT(A702,8),'Point GF'!$C$2:$R$277,15,FALSE)</f>
        <v>1.0277341068722017</v>
      </c>
      <c r="R702" s="169">
        <f>VLOOKUP(LEFT(A702,8),'Point GF'!$C$2:$R$277,16,FALSE)</f>
        <v>1.0347943273120979</v>
      </c>
    </row>
    <row r="703" spans="1:18" hidden="1" outlineLevel="2" x14ac:dyDescent="0.3">
      <c r="A703" s="41" t="s">
        <v>1106</v>
      </c>
      <c r="B703" s="41" t="s">
        <v>1107</v>
      </c>
      <c r="C703" s="41" t="s">
        <v>401</v>
      </c>
      <c r="D703" s="41" t="s">
        <v>1120</v>
      </c>
      <c r="E703" s="41" t="s">
        <v>2048</v>
      </c>
      <c r="F703" s="42">
        <v>50</v>
      </c>
      <c r="G703" s="42">
        <v>0.55149999999999999</v>
      </c>
      <c r="H703" s="42">
        <v>0.08</v>
      </c>
      <c r="I703">
        <f t="shared" si="203"/>
        <v>1.103E-2</v>
      </c>
      <c r="J703">
        <f t="shared" si="204"/>
        <v>1.6000000000000001E-3</v>
      </c>
      <c r="K703" s="168">
        <f t="shared" si="209"/>
        <v>1.1455668717189227E-2</v>
      </c>
      <c r="L703" s="168">
        <f t="shared" si="210"/>
        <v>1.1558417625649228E-2</v>
      </c>
      <c r="M703" s="169">
        <v>1.0385919054568655</v>
      </c>
      <c r="N703" s="169">
        <v>1.0479073096690144</v>
      </c>
      <c r="O703" s="177">
        <f t="shared" si="211"/>
        <v>1.6443745709955227E-3</v>
      </c>
      <c r="P703" s="177">
        <f t="shared" si="212"/>
        <v>1.6556709236993567E-3</v>
      </c>
      <c r="Q703" s="169">
        <f>VLOOKUP(LEFT(A703,8),'Point GF'!$C$2:$R$277,15,FALSE)</f>
        <v>1.0277341068722017</v>
      </c>
      <c r="R703" s="169">
        <f>VLOOKUP(LEFT(A703,8),'Point GF'!$C$2:$R$277,16,FALSE)</f>
        <v>1.0347943273120979</v>
      </c>
    </row>
    <row r="704" spans="1:18" hidden="1" outlineLevel="2" x14ac:dyDescent="0.3">
      <c r="A704" s="41" t="s">
        <v>1106</v>
      </c>
      <c r="B704" s="41" t="s">
        <v>1107</v>
      </c>
      <c r="C704" s="41" t="s">
        <v>401</v>
      </c>
      <c r="D704" s="41" t="s">
        <v>1121</v>
      </c>
      <c r="E704" s="41" t="s">
        <v>2048</v>
      </c>
      <c r="F704" s="42">
        <v>50</v>
      </c>
      <c r="G704" s="42">
        <v>0.55600000000000005</v>
      </c>
      <c r="H704" s="42">
        <v>8.0500000000000002E-2</v>
      </c>
      <c r="I704">
        <f t="shared" si="203"/>
        <v>1.1120000000000001E-2</v>
      </c>
      <c r="J704">
        <f t="shared" si="204"/>
        <v>1.6100000000000001E-3</v>
      </c>
      <c r="K704" s="168">
        <f t="shared" si="209"/>
        <v>1.1549141988680347E-2</v>
      </c>
      <c r="L704" s="168">
        <f t="shared" si="210"/>
        <v>1.1652729283519441E-2</v>
      </c>
      <c r="M704" s="169">
        <v>1.0385919054568655</v>
      </c>
      <c r="N704" s="169">
        <v>1.0479073096690144</v>
      </c>
      <c r="O704" s="177">
        <f t="shared" si="211"/>
        <v>1.6546519120642449E-3</v>
      </c>
      <c r="P704" s="177">
        <f t="shared" si="212"/>
        <v>1.6660188669724778E-3</v>
      </c>
      <c r="Q704" s="169">
        <f>VLOOKUP(LEFT(A704,8),'Point GF'!$C$2:$R$277,15,FALSE)</f>
        <v>1.0277341068722017</v>
      </c>
      <c r="R704" s="169">
        <f>VLOOKUP(LEFT(A704,8),'Point GF'!$C$2:$R$277,16,FALSE)</f>
        <v>1.0347943273120979</v>
      </c>
    </row>
    <row r="705" spans="1:18" hidden="1" outlineLevel="2" x14ac:dyDescent="0.3">
      <c r="A705" s="41" t="s">
        <v>1106</v>
      </c>
      <c r="B705" s="41" t="s">
        <v>1107</v>
      </c>
      <c r="C705" s="41" t="s">
        <v>401</v>
      </c>
      <c r="D705" s="41" t="s">
        <v>1122</v>
      </c>
      <c r="E705" s="41" t="s">
        <v>2116</v>
      </c>
      <c r="F705" s="42">
        <v>365</v>
      </c>
      <c r="G705" s="42">
        <v>8.9297249999999995</v>
      </c>
      <c r="H705" s="42">
        <v>0.21535000000000001</v>
      </c>
      <c r="I705">
        <f t="shared" si="203"/>
        <v>2.4464999999999997E-2</v>
      </c>
      <c r="J705">
        <f t="shared" si="204"/>
        <v>5.9000000000000003E-4</v>
      </c>
      <c r="K705" s="168">
        <f t="shared" si="209"/>
        <v>2.5409150967002213E-2</v>
      </c>
      <c r="L705" s="168">
        <f t="shared" si="210"/>
        <v>2.5637052331052432E-2</v>
      </c>
      <c r="M705" s="169">
        <v>1.0385919054568655</v>
      </c>
      <c r="N705" s="169">
        <v>1.0479073096690144</v>
      </c>
      <c r="O705" s="177">
        <f t="shared" si="211"/>
        <v>6.0636312305459902E-4</v>
      </c>
      <c r="P705" s="177">
        <f t="shared" si="212"/>
        <v>6.105286531141378E-4</v>
      </c>
      <c r="Q705" s="169">
        <f>VLOOKUP(LEFT(A705,8),'Point GF'!$C$2:$R$277,15,FALSE)</f>
        <v>1.0277341068722017</v>
      </c>
      <c r="R705" s="169">
        <f>VLOOKUP(LEFT(A705,8),'Point GF'!$C$2:$R$277,16,FALSE)</f>
        <v>1.0347943273120979</v>
      </c>
    </row>
    <row r="706" spans="1:18" hidden="1" outlineLevel="2" x14ac:dyDescent="0.3">
      <c r="A706" s="41" t="s">
        <v>1106</v>
      </c>
      <c r="B706" s="41" t="s">
        <v>1107</v>
      </c>
      <c r="C706" s="41" t="s">
        <v>401</v>
      </c>
      <c r="D706" s="41" t="s">
        <v>1123</v>
      </c>
      <c r="E706" s="41" t="s">
        <v>2116</v>
      </c>
      <c r="F706" s="42">
        <v>365</v>
      </c>
      <c r="G706" s="42">
        <v>7.7306999999999997</v>
      </c>
      <c r="H706" s="42">
        <v>0.26279999999999998</v>
      </c>
      <c r="I706">
        <f t="shared" si="203"/>
        <v>2.1179999999999997E-2</v>
      </c>
      <c r="J706">
        <f t="shared" si="204"/>
        <v>7.1999999999999994E-4</v>
      </c>
      <c r="K706" s="168">
        <f t="shared" si="209"/>
        <v>2.1997376557576408E-2</v>
      </c>
      <c r="L706" s="168">
        <f t="shared" si="210"/>
        <v>2.219467681878972E-2</v>
      </c>
      <c r="M706" s="169">
        <v>1.0385919054568655</v>
      </c>
      <c r="N706" s="169">
        <v>1.0479073096690144</v>
      </c>
      <c r="O706" s="177">
        <f t="shared" si="211"/>
        <v>7.3996855694798515E-4</v>
      </c>
      <c r="P706" s="177">
        <f t="shared" si="212"/>
        <v>7.4505191566471044E-4</v>
      </c>
      <c r="Q706" s="169">
        <f>VLOOKUP(LEFT(A706,8),'Point GF'!$C$2:$R$277,15,FALSE)</f>
        <v>1.0277341068722017</v>
      </c>
      <c r="R706" s="169">
        <f>VLOOKUP(LEFT(A706,8),'Point GF'!$C$2:$R$277,16,FALSE)</f>
        <v>1.0347943273120979</v>
      </c>
    </row>
    <row r="707" spans="1:18" hidden="1" outlineLevel="2" x14ac:dyDescent="0.3">
      <c r="A707" s="41" t="s">
        <v>1106</v>
      </c>
      <c r="B707" s="41" t="s">
        <v>1107</v>
      </c>
      <c r="C707" s="41" t="s">
        <v>401</v>
      </c>
      <c r="D707" s="41" t="s">
        <v>1124</v>
      </c>
      <c r="E707" s="41" t="s">
        <v>2116</v>
      </c>
      <c r="F707" s="42">
        <v>320</v>
      </c>
      <c r="G707" s="42">
        <v>3.4432</v>
      </c>
      <c r="H707" s="42">
        <v>0.33279999999999998</v>
      </c>
      <c r="I707">
        <f t="shared" si="203"/>
        <v>1.076E-2</v>
      </c>
      <c r="J707">
        <f t="shared" si="204"/>
        <v>1.0399999999999999E-3</v>
      </c>
      <c r="K707" s="168">
        <f t="shared" si="209"/>
        <v>1.1175248902715873E-2</v>
      </c>
      <c r="L707" s="168">
        <f t="shared" si="210"/>
        <v>1.1275482652038595E-2</v>
      </c>
      <c r="M707" s="169">
        <v>1.0385919054568655</v>
      </c>
      <c r="N707" s="169">
        <v>1.0479073096690144</v>
      </c>
      <c r="O707" s="177">
        <f t="shared" si="211"/>
        <v>1.0688434711470898E-3</v>
      </c>
      <c r="P707" s="177">
        <f t="shared" si="212"/>
        <v>1.0761861004045816E-3</v>
      </c>
      <c r="Q707" s="169">
        <f>VLOOKUP(LEFT(A707,8),'Point GF'!$C$2:$R$277,15,FALSE)</f>
        <v>1.0277341068722017</v>
      </c>
      <c r="R707" s="169">
        <f>VLOOKUP(LEFT(A707,8),'Point GF'!$C$2:$R$277,16,FALSE)</f>
        <v>1.0347943273120979</v>
      </c>
    </row>
    <row r="708" spans="1:18" outlineLevel="1" collapsed="1" x14ac:dyDescent="0.3">
      <c r="A708" s="44" t="s">
        <v>1234</v>
      </c>
      <c r="B708" s="41" t="str">
        <f>B707</f>
        <v>Gaylord Entertainment Company</v>
      </c>
      <c r="C708" s="41"/>
      <c r="D708" s="41"/>
      <c r="E708" s="41"/>
      <c r="F708" s="42"/>
      <c r="G708" s="42">
        <f t="shared" ref="G708:L708" si="213">SUBTOTAL(9,G691:G707)</f>
        <v>29.222874999999998</v>
      </c>
      <c r="H708" s="42">
        <f t="shared" si="213"/>
        <v>1.4149250000000002</v>
      </c>
      <c r="I708">
        <f t="shared" si="213"/>
        <v>0.100505</v>
      </c>
      <c r="J708">
        <f t="shared" si="213"/>
        <v>6.7750000000000006E-3</v>
      </c>
      <c r="K708" s="168">
        <f t="shared" si="213"/>
        <v>0.10438367945794227</v>
      </c>
      <c r="L708" s="168">
        <f t="shared" si="213"/>
        <v>0.10531992415828428</v>
      </c>
      <c r="M708" s="169">
        <v>1.0385919054568655</v>
      </c>
      <c r="N708" s="169">
        <v>1.0479073096690144</v>
      </c>
      <c r="O708" s="177">
        <f>SUBTOTAL(9,O691:O707)</f>
        <v>6.962898574059166E-3</v>
      </c>
      <c r="P708" s="177">
        <f>SUBTOTAL(9,P691:P707)</f>
        <v>7.0107315675394643E-3</v>
      </c>
      <c r="Q708" s="169">
        <f>VLOOKUP(LEFT(A708,8),'Point GF'!$C$2:$R$277,15,FALSE)</f>
        <v>1.0277341068722017</v>
      </c>
      <c r="R708" s="169">
        <f>VLOOKUP(LEFT(A708,8),'Point GF'!$C$2:$R$277,16,FALSE)</f>
        <v>1.0347943273120979</v>
      </c>
    </row>
    <row r="709" spans="1:18" hidden="1" outlineLevel="2" x14ac:dyDescent="0.3">
      <c r="A709" s="41" t="s">
        <v>1125</v>
      </c>
      <c r="B709" s="41" t="s">
        <v>1126</v>
      </c>
      <c r="C709" s="41" t="s">
        <v>401</v>
      </c>
      <c r="D709" s="41" t="s">
        <v>1127</v>
      </c>
      <c r="E709" s="41" t="s">
        <v>2117</v>
      </c>
      <c r="F709" s="42">
        <v>179</v>
      </c>
      <c r="G709" s="42">
        <v>4.2870499999999998</v>
      </c>
      <c r="H709" s="42">
        <v>0.34994500000000001</v>
      </c>
      <c r="I709">
        <f t="shared" si="203"/>
        <v>2.3949999999999999E-2</v>
      </c>
      <c r="J709">
        <f t="shared" si="204"/>
        <v>1.9550000000000001E-3</v>
      </c>
      <c r="K709" s="168">
        <f>I709*M709</f>
        <v>2.48270765425E-2</v>
      </c>
      <c r="L709" s="168">
        <f>I709*N709</f>
        <v>2.4620160110349999E-2</v>
      </c>
      <c r="M709" s="169">
        <v>1.03662115</v>
      </c>
      <c r="N709" s="169">
        <v>1.027981633</v>
      </c>
      <c r="O709" s="177">
        <f>J709*Q709</f>
        <v>2.0265943482500001E-3</v>
      </c>
      <c r="P709" s="177">
        <f>J709*R709</f>
        <v>2.0097040925150002E-3</v>
      </c>
      <c r="Q709" s="169">
        <f>VLOOKUP(LEFT(A709,8),'Point GF'!$C$2:$R$277,15,FALSE)</f>
        <v>1.03662115</v>
      </c>
      <c r="R709" s="169">
        <f>VLOOKUP(LEFT(A709,8),'Point GF'!$C$2:$R$277,16,FALSE)</f>
        <v>1.027981633</v>
      </c>
    </row>
    <row r="710" spans="1:18" outlineLevel="1" collapsed="1" x14ac:dyDescent="0.3">
      <c r="A710" s="44" t="s">
        <v>1235</v>
      </c>
      <c r="B710" s="41" t="str">
        <f>B709</f>
        <v>Barnabas Road Associates, LLC</v>
      </c>
      <c r="C710" s="41"/>
      <c r="D710" s="41"/>
      <c r="E710" s="41"/>
      <c r="F710" s="42"/>
      <c r="G710" s="42">
        <f t="shared" ref="G710:L710" si="214">SUBTOTAL(9,G709:G709)</f>
        <v>4.2870499999999998</v>
      </c>
      <c r="H710" s="42">
        <f t="shared" si="214"/>
        <v>0.34994500000000001</v>
      </c>
      <c r="I710">
        <f t="shared" si="214"/>
        <v>2.3949999999999999E-2</v>
      </c>
      <c r="J710">
        <f t="shared" si="214"/>
        <v>1.9550000000000001E-3</v>
      </c>
      <c r="K710" s="168">
        <f t="shared" si="214"/>
        <v>2.48270765425E-2</v>
      </c>
      <c r="L710" s="168">
        <f t="shared" si="214"/>
        <v>2.4620160110349999E-2</v>
      </c>
      <c r="M710" s="169">
        <v>1.03662115</v>
      </c>
      <c r="N710" s="169">
        <v>1.027981633</v>
      </c>
      <c r="O710" s="177">
        <f>SUBTOTAL(9,O709:O709)</f>
        <v>2.0265943482500001E-3</v>
      </c>
      <c r="P710" s="177">
        <f>SUBTOTAL(9,P709:P709)</f>
        <v>2.0097040925150002E-3</v>
      </c>
      <c r="Q710" s="169">
        <f>VLOOKUP(LEFT(A710,8),'Point GF'!$C$2:$R$277,15,FALSE)</f>
        <v>1.03662115</v>
      </c>
      <c r="R710" s="169">
        <f>VLOOKUP(LEFT(A710,8),'Point GF'!$C$2:$R$277,16,FALSE)</f>
        <v>1.027981633</v>
      </c>
    </row>
    <row r="711" spans="1:18" hidden="1" outlineLevel="2" x14ac:dyDescent="0.3">
      <c r="A711" s="41" t="s">
        <v>1128</v>
      </c>
      <c r="B711" s="41" t="s">
        <v>1129</v>
      </c>
      <c r="C711" s="41" t="s">
        <v>401</v>
      </c>
      <c r="D711" s="41" t="s">
        <v>1130</v>
      </c>
      <c r="E711" s="41" t="s">
        <v>2059</v>
      </c>
      <c r="F711" s="42">
        <v>334</v>
      </c>
      <c r="G711" s="42">
        <v>0.12692000000000001</v>
      </c>
      <c r="H711" s="42">
        <v>7.0674400000000004E-3</v>
      </c>
      <c r="I711">
        <f t="shared" si="203"/>
        <v>3.8000000000000002E-4</v>
      </c>
      <c r="J711">
        <f t="shared" si="204"/>
        <v>2.1160000000000001E-5</v>
      </c>
      <c r="K711" s="168">
        <f>I711*M711</f>
        <v>4.5519714730505673E-4</v>
      </c>
      <c r="L711" s="168">
        <f>I711*N711</f>
        <v>5.0926800085777187E-4</v>
      </c>
      <c r="M711" s="169">
        <v>1.1978872297501493</v>
      </c>
      <c r="N711" s="169">
        <v>1.3401789496257155</v>
      </c>
      <c r="O711" s="177">
        <f>J711*Q711</f>
        <v>2.5640531404855844E-5</v>
      </c>
      <c r="P711" s="177">
        <f>J711*R711</f>
        <v>2.8952878811468468E-5</v>
      </c>
      <c r="Q711" s="169">
        <f>VLOOKUP(LEFT(A711,8),'Point GF'!$C$2:$R$277,15,FALSE)</f>
        <v>1.2117453404941325</v>
      </c>
      <c r="R711" s="169">
        <f>VLOOKUP(LEFT(A711,8),'Point GF'!$C$2:$R$277,16,FALSE)</f>
        <v>1.3682834977064493</v>
      </c>
    </row>
    <row r="712" spans="1:18" hidden="1" outlineLevel="2" x14ac:dyDescent="0.3">
      <c r="A712" s="41" t="s">
        <v>1128</v>
      </c>
      <c r="B712" s="41" t="s">
        <v>1129</v>
      </c>
      <c r="C712" s="41" t="s">
        <v>401</v>
      </c>
      <c r="D712" s="41" t="s">
        <v>1131</v>
      </c>
      <c r="E712" s="41" t="s">
        <v>2114</v>
      </c>
      <c r="F712" s="42">
        <v>207</v>
      </c>
      <c r="G712" s="42">
        <v>3.2292000000000001</v>
      </c>
      <c r="H712" s="42">
        <v>3.9640499999999999</v>
      </c>
      <c r="I712">
        <f t="shared" si="203"/>
        <v>1.5600000000000001E-2</v>
      </c>
      <c r="J712">
        <f t="shared" si="204"/>
        <v>1.915E-2</v>
      </c>
      <c r="K712" s="168">
        <f>I712*M712</f>
        <v>1.868704078410233E-2</v>
      </c>
      <c r="L712" s="168">
        <f>I712*N712</f>
        <v>2.0906791614161164E-2</v>
      </c>
      <c r="M712" s="169">
        <v>1.1978872297501493</v>
      </c>
      <c r="N712" s="169">
        <v>1.3401789496257155</v>
      </c>
      <c r="O712" s="177">
        <f>J712*Q712</f>
        <v>2.3204923270462637E-2</v>
      </c>
      <c r="P712" s="177">
        <f>J712*R712</f>
        <v>2.6202628981078505E-2</v>
      </c>
      <c r="Q712" s="169">
        <f>VLOOKUP(LEFT(A712,8),'Point GF'!$C$2:$R$277,15,FALSE)</f>
        <v>1.2117453404941325</v>
      </c>
      <c r="R712" s="169">
        <f>VLOOKUP(LEFT(A712,8),'Point GF'!$C$2:$R$277,16,FALSE)</f>
        <v>1.3682834977064493</v>
      </c>
    </row>
    <row r="713" spans="1:18" outlineLevel="1" collapsed="1" x14ac:dyDescent="0.3">
      <c r="A713" s="44" t="s">
        <v>1236</v>
      </c>
      <c r="B713" s="41" t="str">
        <f>B712</f>
        <v>Aggregate Industries - Bladensburg Asphalt Division</v>
      </c>
      <c r="C713" s="41"/>
      <c r="D713" s="41"/>
      <c r="E713" s="41"/>
      <c r="F713" s="42"/>
      <c r="G713" s="42">
        <f t="shared" ref="G713:L713" si="215">SUBTOTAL(9,G711:G712)</f>
        <v>3.3561200000000002</v>
      </c>
      <c r="H713" s="42">
        <f t="shared" si="215"/>
        <v>3.97111744</v>
      </c>
      <c r="I713">
        <f t="shared" si="215"/>
        <v>1.5980000000000001E-2</v>
      </c>
      <c r="J713">
        <f t="shared" si="215"/>
        <v>1.917116E-2</v>
      </c>
      <c r="K713" s="168">
        <f t="shared" si="215"/>
        <v>1.9142237931407388E-2</v>
      </c>
      <c r="L713" s="168">
        <f t="shared" si="215"/>
        <v>2.1416059615018936E-2</v>
      </c>
      <c r="M713" s="169">
        <v>1.1978872297501493</v>
      </c>
      <c r="N713" s="169">
        <v>1.3401789496257155</v>
      </c>
      <c r="O713" s="177">
        <f>SUBTOTAL(9,O711:O712)</f>
        <v>2.3230563801867492E-2</v>
      </c>
      <c r="P713" s="177">
        <f>SUBTOTAL(9,P711:P712)</f>
        <v>2.6231581859889972E-2</v>
      </c>
      <c r="Q713" s="169">
        <f>VLOOKUP(LEFT(A713,8),'Point GF'!$C$2:$R$277,15,FALSE)</f>
        <v>1.2117453404941325</v>
      </c>
      <c r="R713" s="169">
        <f>VLOOKUP(LEFT(A713,8),'Point GF'!$C$2:$R$277,16,FALSE)</f>
        <v>1.3682834977064493</v>
      </c>
    </row>
    <row r="714" spans="1:18" hidden="1" outlineLevel="2" x14ac:dyDescent="0.3">
      <c r="A714" s="41" t="s">
        <v>1132</v>
      </c>
      <c r="B714" s="41" t="s">
        <v>1133</v>
      </c>
      <c r="C714" s="41" t="s">
        <v>401</v>
      </c>
      <c r="D714" s="41" t="s">
        <v>1134</v>
      </c>
      <c r="E714" s="41" t="s">
        <v>2043</v>
      </c>
      <c r="F714" s="42">
        <v>317</v>
      </c>
      <c r="G714" s="42">
        <v>47.764006700000003</v>
      </c>
      <c r="H714" s="42">
        <v>2.9716847999999998</v>
      </c>
      <c r="I714">
        <f t="shared" si="203"/>
        <v>0.15067510000000001</v>
      </c>
      <c r="J714">
        <f t="shared" si="204"/>
        <v>9.3743999999999997E-3</v>
      </c>
      <c r="K714" s="168">
        <f>I714*M714</f>
        <v>0.15981050346068149</v>
      </c>
      <c r="L714" s="168">
        <f>I714*N714</f>
        <v>0.15067510000000001</v>
      </c>
      <c r="M714" s="169">
        <v>1.0606298151498255</v>
      </c>
      <c r="N714" s="169">
        <v>1</v>
      </c>
      <c r="O714" s="177">
        <f>J714*Q714</f>
        <v>1.0296245096231043E-2</v>
      </c>
      <c r="P714" s="177">
        <f>J714*R714</f>
        <v>9.3743999999999997E-3</v>
      </c>
      <c r="Q714" s="169">
        <f>VLOOKUP(LEFT(A714,8),'Point GF'!$C$2:$R$277,15,FALSE)</f>
        <v>1.0983364371299542</v>
      </c>
      <c r="R714" s="169">
        <f>VLOOKUP(LEFT(A714,8),'Point GF'!$C$2:$R$277,16,FALSE)</f>
        <v>1</v>
      </c>
    </row>
    <row r="715" spans="1:18" hidden="1" outlineLevel="2" x14ac:dyDescent="0.3">
      <c r="A715" s="41" t="s">
        <v>1132</v>
      </c>
      <c r="B715" s="41" t="s">
        <v>1133</v>
      </c>
      <c r="C715" s="41" t="s">
        <v>401</v>
      </c>
      <c r="D715" s="41" t="s">
        <v>1135</v>
      </c>
      <c r="E715" s="41" t="s">
        <v>2043</v>
      </c>
      <c r="F715" s="42">
        <v>320</v>
      </c>
      <c r="G715" s="42">
        <v>47.943007999999999</v>
      </c>
      <c r="H715" s="42">
        <v>3.6539359999999999</v>
      </c>
      <c r="I715">
        <f t="shared" si="203"/>
        <v>0.14982190000000001</v>
      </c>
      <c r="J715">
        <f t="shared" si="204"/>
        <v>1.141855E-2</v>
      </c>
      <c r="K715" s="168">
        <f>I715*M715</f>
        <v>0.15890557410239564</v>
      </c>
      <c r="L715" s="168">
        <f>I715*N715</f>
        <v>0.14982190000000001</v>
      </c>
      <c r="M715" s="169">
        <v>1.0606298151498255</v>
      </c>
      <c r="N715" s="169">
        <v>1</v>
      </c>
      <c r="O715" s="177">
        <f>J715*Q715</f>
        <v>1.2541409524190238E-2</v>
      </c>
      <c r="P715" s="177">
        <f>J715*R715</f>
        <v>1.141855E-2</v>
      </c>
      <c r="Q715" s="169">
        <f>VLOOKUP(LEFT(A715,8),'Point GF'!$C$2:$R$277,15,FALSE)</f>
        <v>1.0983364371299542</v>
      </c>
      <c r="R715" s="169">
        <f>VLOOKUP(LEFT(A715,8),'Point GF'!$C$2:$R$277,16,FALSE)</f>
        <v>1</v>
      </c>
    </row>
    <row r="716" spans="1:18" hidden="1" outlineLevel="2" x14ac:dyDescent="0.3">
      <c r="A716" s="41" t="s">
        <v>1132</v>
      </c>
      <c r="B716" s="41" t="s">
        <v>1133</v>
      </c>
      <c r="C716" s="41" t="s">
        <v>401</v>
      </c>
      <c r="D716" s="41" t="s">
        <v>1136</v>
      </c>
      <c r="E716" s="41" t="s">
        <v>2044</v>
      </c>
      <c r="F716" s="42">
        <v>54</v>
      </c>
      <c r="G716" s="42">
        <v>7.3097099999999998E-2</v>
      </c>
      <c r="H716" s="42">
        <v>1.46205E-2</v>
      </c>
      <c r="I716">
        <f t="shared" si="203"/>
        <v>1.3536499999999999E-3</v>
      </c>
      <c r="J716">
        <f t="shared" si="204"/>
        <v>2.7074999999999999E-4</v>
      </c>
      <c r="K716" s="168">
        <f>I716*M716</f>
        <v>1.435721549277561E-3</v>
      </c>
      <c r="L716" s="168">
        <f>I716*N716</f>
        <v>1.3536499999999999E-3</v>
      </c>
      <c r="M716" s="169">
        <v>1.0606298151498255</v>
      </c>
      <c r="N716" s="169">
        <v>1</v>
      </c>
      <c r="O716" s="177">
        <f>J716*Q716</f>
        <v>2.9737459035293509E-4</v>
      </c>
      <c r="P716" s="177">
        <f>J716*R716</f>
        <v>2.7074999999999999E-4</v>
      </c>
      <c r="Q716" s="169">
        <f>VLOOKUP(LEFT(A716,8),'Point GF'!$C$2:$R$277,15,FALSE)</f>
        <v>1.0983364371299542</v>
      </c>
      <c r="R716" s="169">
        <f>VLOOKUP(LEFT(A716,8),'Point GF'!$C$2:$R$277,16,FALSE)</f>
        <v>1</v>
      </c>
    </row>
    <row r="717" spans="1:18" hidden="1" outlineLevel="2" x14ac:dyDescent="0.3">
      <c r="A717" s="41" t="s">
        <v>1132</v>
      </c>
      <c r="B717" s="41" t="s">
        <v>1133</v>
      </c>
      <c r="C717" s="41" t="s">
        <v>401</v>
      </c>
      <c r="D717" s="41" t="s">
        <v>1137</v>
      </c>
      <c r="E717" s="41" t="s">
        <v>2048</v>
      </c>
      <c r="F717" s="42">
        <v>57</v>
      </c>
      <c r="G717" s="42">
        <v>1.8718800000000001E-2</v>
      </c>
      <c r="H717" s="42">
        <v>1.0459499999999999E-3</v>
      </c>
      <c r="I717">
        <f t="shared" si="203"/>
        <v>3.2840000000000001E-4</v>
      </c>
      <c r="J717">
        <f t="shared" si="204"/>
        <v>1.8349999999999999E-5</v>
      </c>
      <c r="K717" s="168">
        <f>I717*M717</f>
        <v>3.4831083129520271E-4</v>
      </c>
      <c r="L717" s="168">
        <f>I717*N717</f>
        <v>3.2840000000000001E-4</v>
      </c>
      <c r="M717" s="169">
        <v>1.0606298151498255</v>
      </c>
      <c r="N717" s="169">
        <v>1</v>
      </c>
      <c r="O717" s="177">
        <f>J717*Q717</f>
        <v>2.015447362133466E-5</v>
      </c>
      <c r="P717" s="177">
        <f>J717*R717</f>
        <v>1.8349999999999999E-5</v>
      </c>
      <c r="Q717" s="169">
        <f>VLOOKUP(LEFT(A717,8),'Point GF'!$C$2:$R$277,15,FALSE)</f>
        <v>1.0983364371299542</v>
      </c>
      <c r="R717" s="169">
        <f>VLOOKUP(LEFT(A717,8),'Point GF'!$C$2:$R$277,16,FALSE)</f>
        <v>1</v>
      </c>
    </row>
    <row r="718" spans="1:18" hidden="1" outlineLevel="2" x14ac:dyDescent="0.3">
      <c r="A718" s="41" t="s">
        <v>1132</v>
      </c>
      <c r="B718" s="41" t="s">
        <v>1133</v>
      </c>
      <c r="C718" s="41" t="s">
        <v>401</v>
      </c>
      <c r="D718" s="41" t="s">
        <v>1138</v>
      </c>
      <c r="E718" s="41" t="s">
        <v>2048</v>
      </c>
      <c r="F718" s="42">
        <v>21</v>
      </c>
      <c r="G718" s="42">
        <v>0.1044288</v>
      </c>
      <c r="H718" s="42">
        <v>1.1603550000000001E-2</v>
      </c>
      <c r="I718">
        <f t="shared" si="203"/>
        <v>4.9728000000000003E-3</v>
      </c>
      <c r="J718">
        <f t="shared" si="204"/>
        <v>5.5255000000000007E-4</v>
      </c>
      <c r="K718" s="168">
        <f>I718*M718</f>
        <v>5.2742999447770523E-3</v>
      </c>
      <c r="L718" s="168">
        <f>I718*N718</f>
        <v>4.9728000000000003E-3</v>
      </c>
      <c r="M718" s="169">
        <v>1.0606298151498255</v>
      </c>
      <c r="N718" s="169">
        <v>1</v>
      </c>
      <c r="O718" s="177">
        <f>J718*Q718</f>
        <v>6.0688579833615623E-4</v>
      </c>
      <c r="P718" s="177">
        <f>J718*R718</f>
        <v>5.5255000000000007E-4</v>
      </c>
      <c r="Q718" s="169">
        <f>VLOOKUP(LEFT(A718,8),'Point GF'!$C$2:$R$277,15,FALSE)</f>
        <v>1.0983364371299542</v>
      </c>
      <c r="R718" s="169">
        <f>VLOOKUP(LEFT(A718,8),'Point GF'!$C$2:$R$277,16,FALSE)</f>
        <v>1</v>
      </c>
    </row>
    <row r="719" spans="1:18" outlineLevel="1" collapsed="1" x14ac:dyDescent="0.3">
      <c r="A719" s="44" t="s">
        <v>1237</v>
      </c>
      <c r="B719" s="41" t="str">
        <f>B718</f>
        <v xml:space="preserve"> Parkway Generation Keys Energy Center LLC - Keys Energy Center</v>
      </c>
      <c r="C719" s="41"/>
      <c r="D719" s="41"/>
      <c r="E719" s="41"/>
      <c r="F719" s="42"/>
      <c r="G719" s="42">
        <f t="shared" ref="G719:L719" si="216">SUBTOTAL(9,G714:G718)</f>
        <v>95.903259399999996</v>
      </c>
      <c r="H719" s="42">
        <f t="shared" si="216"/>
        <v>6.6528908000000007</v>
      </c>
      <c r="I719">
        <f t="shared" si="216"/>
        <v>0.30715185</v>
      </c>
      <c r="J719">
        <f t="shared" si="216"/>
        <v>2.1634599999999997E-2</v>
      </c>
      <c r="K719" s="168">
        <f t="shared" si="216"/>
        <v>0.32577440988842699</v>
      </c>
      <c r="L719" s="168">
        <f t="shared" si="216"/>
        <v>0.30715185</v>
      </c>
      <c r="M719" s="169">
        <v>1.0606298151498255</v>
      </c>
      <c r="N719" s="169">
        <v>1</v>
      </c>
      <c r="O719" s="177">
        <f>SUBTOTAL(9,O714:O718)</f>
        <v>2.3762069482731709E-2</v>
      </c>
      <c r="P719" s="177">
        <f>SUBTOTAL(9,P714:P718)</f>
        <v>2.1634599999999997E-2</v>
      </c>
      <c r="Q719" s="169">
        <f>VLOOKUP(LEFT(A719,8),'Point GF'!$C$2:$R$277,15,FALSE)</f>
        <v>1.0983364371299542</v>
      </c>
      <c r="R719" s="169">
        <f>VLOOKUP(LEFT(A719,8),'Point GF'!$C$2:$R$277,16,FALSE)</f>
        <v>1</v>
      </c>
    </row>
    <row r="720" spans="1:18" hidden="1" outlineLevel="2" x14ac:dyDescent="0.3">
      <c r="A720" s="41" t="s">
        <v>1139</v>
      </c>
      <c r="B720" s="41" t="s">
        <v>1140</v>
      </c>
      <c r="C720" s="41" t="s">
        <v>401</v>
      </c>
      <c r="D720" s="41" t="s">
        <v>1141</v>
      </c>
      <c r="E720" s="41" t="s">
        <v>2059</v>
      </c>
      <c r="F720" s="42">
        <v>334</v>
      </c>
      <c r="G720" s="42">
        <v>1.0721400000000001</v>
      </c>
      <c r="H720" s="42">
        <v>0.14529</v>
      </c>
      <c r="I720">
        <f t="shared" si="203"/>
        <v>3.2100000000000002E-3</v>
      </c>
      <c r="J720">
        <f t="shared" si="204"/>
        <v>4.35E-4</v>
      </c>
      <c r="K720" s="168">
        <f t="shared" ref="K720:K727" si="217">I720*M720</f>
        <v>3.3105077182829122E-3</v>
      </c>
      <c r="L720" s="168">
        <f t="shared" ref="L720:L727" si="218">I720*N720</f>
        <v>3.3117179162191921E-3</v>
      </c>
      <c r="M720" s="169">
        <v>1.0313108156644586</v>
      </c>
      <c r="N720" s="169">
        <v>1.0316878243673495</v>
      </c>
      <c r="O720" s="177">
        <f t="shared" ref="O720:O727" si="219">J720*Q720</f>
        <v>4.5367042192449836E-4</v>
      </c>
      <c r="P720" s="177">
        <f t="shared" ref="P720:P727" si="220">J720*R720</f>
        <v>4.5740593884801238E-4</v>
      </c>
      <c r="Q720" s="169">
        <f>VLOOKUP(LEFT(A720,8),'Point GF'!$C$2:$R$277,15,FALSE)</f>
        <v>1.0429205101712606</v>
      </c>
      <c r="R720" s="169">
        <f>VLOOKUP(LEFT(A720,8),'Point GF'!$C$2:$R$277,16,FALSE)</f>
        <v>1.0515079053977296</v>
      </c>
    </row>
    <row r="721" spans="1:18" hidden="1" outlineLevel="2" x14ac:dyDescent="0.3">
      <c r="A721" s="41" t="s">
        <v>1139</v>
      </c>
      <c r="B721" s="41" t="s">
        <v>1140</v>
      </c>
      <c r="C721" s="41" t="s">
        <v>401</v>
      </c>
      <c r="D721" s="41" t="s">
        <v>1142</v>
      </c>
      <c r="E721" s="41" t="s">
        <v>2059</v>
      </c>
      <c r="F721" s="42">
        <v>333</v>
      </c>
      <c r="G721" s="42">
        <v>1.0689299999999999</v>
      </c>
      <c r="H721" s="42">
        <v>0.14485500000000001</v>
      </c>
      <c r="I721">
        <f t="shared" si="203"/>
        <v>3.2099999999999997E-3</v>
      </c>
      <c r="J721">
        <f t="shared" si="204"/>
        <v>4.3500000000000006E-4</v>
      </c>
      <c r="K721" s="168">
        <f t="shared" si="217"/>
        <v>3.3105077182829117E-3</v>
      </c>
      <c r="L721" s="168">
        <f t="shared" si="218"/>
        <v>3.3117179162191917E-3</v>
      </c>
      <c r="M721" s="169">
        <v>1.0313108156644586</v>
      </c>
      <c r="N721" s="169">
        <v>1.0316878243673495</v>
      </c>
      <c r="O721" s="177">
        <f t="shared" si="219"/>
        <v>4.5367042192449842E-4</v>
      </c>
      <c r="P721" s="177">
        <f t="shared" si="220"/>
        <v>4.5740593884801244E-4</v>
      </c>
      <c r="Q721" s="169">
        <f>VLOOKUP(LEFT(A721,8),'Point GF'!$C$2:$R$277,15,FALSE)</f>
        <v>1.0429205101712606</v>
      </c>
      <c r="R721" s="169">
        <f>VLOOKUP(LEFT(A721,8),'Point GF'!$C$2:$R$277,16,FALSE)</f>
        <v>1.0515079053977296</v>
      </c>
    </row>
    <row r="722" spans="1:18" hidden="1" outlineLevel="2" x14ac:dyDescent="0.3">
      <c r="A722" s="41" t="s">
        <v>1139</v>
      </c>
      <c r="B722" s="41" t="s">
        <v>1140</v>
      </c>
      <c r="C722" s="41" t="s">
        <v>401</v>
      </c>
      <c r="D722" s="41" t="s">
        <v>1143</v>
      </c>
      <c r="E722" s="41" t="s">
        <v>2059</v>
      </c>
      <c r="F722" s="42">
        <v>321</v>
      </c>
      <c r="G722" s="42">
        <v>1.03362</v>
      </c>
      <c r="H722" s="42">
        <v>0.13963500000000001</v>
      </c>
      <c r="I722">
        <f t="shared" si="203"/>
        <v>3.2199999999999998E-3</v>
      </c>
      <c r="J722">
        <f t="shared" si="204"/>
        <v>4.35E-4</v>
      </c>
      <c r="K722" s="168">
        <f t="shared" si="217"/>
        <v>3.3208208264395565E-3</v>
      </c>
      <c r="L722" s="168">
        <f t="shared" si="218"/>
        <v>3.322034794462865E-3</v>
      </c>
      <c r="M722" s="169">
        <v>1.0313108156644586</v>
      </c>
      <c r="N722" s="169">
        <v>1.0316878243673495</v>
      </c>
      <c r="O722" s="177">
        <f t="shared" si="219"/>
        <v>4.5367042192449836E-4</v>
      </c>
      <c r="P722" s="177">
        <f t="shared" si="220"/>
        <v>4.5740593884801238E-4</v>
      </c>
      <c r="Q722" s="169">
        <f>VLOOKUP(LEFT(A722,8),'Point GF'!$C$2:$R$277,15,FALSE)</f>
        <v>1.0429205101712606</v>
      </c>
      <c r="R722" s="169">
        <f>VLOOKUP(LEFT(A722,8),'Point GF'!$C$2:$R$277,16,FALSE)</f>
        <v>1.0515079053977296</v>
      </c>
    </row>
    <row r="723" spans="1:18" hidden="1" outlineLevel="2" x14ac:dyDescent="0.3">
      <c r="A723" s="41" t="s">
        <v>1139</v>
      </c>
      <c r="B723" s="41" t="s">
        <v>1140</v>
      </c>
      <c r="C723" s="41" t="s">
        <v>401</v>
      </c>
      <c r="D723" s="41" t="s">
        <v>1144</v>
      </c>
      <c r="E723" s="41" t="s">
        <v>2059</v>
      </c>
      <c r="F723" s="42">
        <v>304</v>
      </c>
      <c r="G723" s="42">
        <v>0.98343999999999998</v>
      </c>
      <c r="H723" s="42">
        <v>0.13224</v>
      </c>
      <c r="I723">
        <f t="shared" si="203"/>
        <v>3.235E-3</v>
      </c>
      <c r="J723">
        <f t="shared" si="204"/>
        <v>4.35E-4</v>
      </c>
      <c r="K723" s="168">
        <f t="shared" si="217"/>
        <v>3.3362904886745236E-3</v>
      </c>
      <c r="L723" s="168">
        <f t="shared" si="218"/>
        <v>3.3375101118283757E-3</v>
      </c>
      <c r="M723" s="169">
        <v>1.0313108156644586</v>
      </c>
      <c r="N723" s="169">
        <v>1.0316878243673495</v>
      </c>
      <c r="O723" s="177">
        <f t="shared" si="219"/>
        <v>4.5367042192449836E-4</v>
      </c>
      <c r="P723" s="177">
        <f t="shared" si="220"/>
        <v>4.5740593884801238E-4</v>
      </c>
      <c r="Q723" s="169">
        <f>VLOOKUP(LEFT(A723,8),'Point GF'!$C$2:$R$277,15,FALSE)</f>
        <v>1.0429205101712606</v>
      </c>
      <c r="R723" s="169">
        <f>VLOOKUP(LEFT(A723,8),'Point GF'!$C$2:$R$277,16,FALSE)</f>
        <v>1.0515079053977296</v>
      </c>
    </row>
    <row r="724" spans="1:18" hidden="1" outlineLevel="2" x14ac:dyDescent="0.3">
      <c r="A724" s="41" t="s">
        <v>1139</v>
      </c>
      <c r="B724" s="41" t="s">
        <v>1140</v>
      </c>
      <c r="C724" s="41" t="s">
        <v>401</v>
      </c>
      <c r="D724" s="41" t="s">
        <v>1145</v>
      </c>
      <c r="E724" s="41" t="s">
        <v>2059</v>
      </c>
      <c r="F724" s="42">
        <v>1</v>
      </c>
      <c r="G724" s="42">
        <v>4.3449999999999999E-3</v>
      </c>
      <c r="H724" s="42">
        <v>1.2700000000000001E-3</v>
      </c>
      <c r="I724">
        <f t="shared" si="203"/>
        <v>4.3449999999999999E-3</v>
      </c>
      <c r="J724">
        <f t="shared" si="204"/>
        <v>1.2700000000000001E-3</v>
      </c>
      <c r="K724" s="168">
        <f t="shared" si="217"/>
        <v>4.4810454940620728E-3</v>
      </c>
      <c r="L724" s="168">
        <f t="shared" si="218"/>
        <v>4.4826835968761339E-3</v>
      </c>
      <c r="M724" s="169">
        <v>1.0313108156644586</v>
      </c>
      <c r="N724" s="169">
        <v>1.0316878243673495</v>
      </c>
      <c r="O724" s="177">
        <f t="shared" si="219"/>
        <v>1.3245090479175011E-3</v>
      </c>
      <c r="P724" s="177">
        <f t="shared" si="220"/>
        <v>1.3354150398551168E-3</v>
      </c>
      <c r="Q724" s="169">
        <f>VLOOKUP(LEFT(A724,8),'Point GF'!$C$2:$R$277,15,FALSE)</f>
        <v>1.0429205101712606</v>
      </c>
      <c r="R724" s="169">
        <f>VLOOKUP(LEFT(A724,8),'Point GF'!$C$2:$R$277,16,FALSE)</f>
        <v>1.0515079053977296</v>
      </c>
    </row>
    <row r="725" spans="1:18" hidden="1" outlineLevel="2" x14ac:dyDescent="0.3">
      <c r="A725" s="41" t="s">
        <v>1139</v>
      </c>
      <c r="B725" s="41" t="s">
        <v>1140</v>
      </c>
      <c r="C725" s="41" t="s">
        <v>401</v>
      </c>
      <c r="D725" s="41" t="s">
        <v>1146</v>
      </c>
      <c r="E725" s="41" t="s">
        <v>2065</v>
      </c>
      <c r="F725" s="42">
        <v>1</v>
      </c>
      <c r="G725" s="42">
        <v>0.45828000000000002</v>
      </c>
      <c r="H725" s="42">
        <v>1.32E-2</v>
      </c>
      <c r="I725">
        <f t="shared" si="203"/>
        <v>0.45828000000000002</v>
      </c>
      <c r="J725">
        <f t="shared" si="204"/>
        <v>1.32E-2</v>
      </c>
      <c r="K725" s="168">
        <f t="shared" si="217"/>
        <v>0.47262912060270812</v>
      </c>
      <c r="L725" s="168">
        <f t="shared" si="218"/>
        <v>0.47280189615106893</v>
      </c>
      <c r="M725" s="169">
        <v>1.0313108156644586</v>
      </c>
      <c r="N725" s="169">
        <v>1.0316878243673495</v>
      </c>
      <c r="O725" s="177">
        <f t="shared" si="219"/>
        <v>1.3766550734260641E-2</v>
      </c>
      <c r="P725" s="177">
        <f t="shared" si="220"/>
        <v>1.3879904351250031E-2</v>
      </c>
      <c r="Q725" s="169">
        <f>VLOOKUP(LEFT(A725,8),'Point GF'!$C$2:$R$277,15,FALSE)</f>
        <v>1.0429205101712606</v>
      </c>
      <c r="R725" s="169">
        <f>VLOOKUP(LEFT(A725,8),'Point GF'!$C$2:$R$277,16,FALSE)</f>
        <v>1.0515079053977296</v>
      </c>
    </row>
    <row r="726" spans="1:18" hidden="1" outlineLevel="2" x14ac:dyDescent="0.3">
      <c r="A726" s="41" t="s">
        <v>1139</v>
      </c>
      <c r="B726" s="41" t="s">
        <v>1140</v>
      </c>
      <c r="C726" s="41" t="s">
        <v>401</v>
      </c>
      <c r="D726" s="41" t="s">
        <v>1147</v>
      </c>
      <c r="E726" s="41" t="s">
        <v>2065</v>
      </c>
      <c r="F726" s="42">
        <v>1</v>
      </c>
      <c r="G726" s="42">
        <v>0.45827499999999999</v>
      </c>
      <c r="H726" s="42">
        <v>1.3195E-2</v>
      </c>
      <c r="I726">
        <f t="shared" si="203"/>
        <v>0.45827499999999999</v>
      </c>
      <c r="J726">
        <f t="shared" si="204"/>
        <v>1.3195E-2</v>
      </c>
      <c r="K726" s="168">
        <f t="shared" si="217"/>
        <v>0.47262396404862977</v>
      </c>
      <c r="L726" s="168">
        <f t="shared" si="218"/>
        <v>0.47279673771194708</v>
      </c>
      <c r="M726" s="169">
        <v>1.0313108156644586</v>
      </c>
      <c r="N726" s="169">
        <v>1.0316878243673495</v>
      </c>
      <c r="O726" s="177">
        <f t="shared" si="219"/>
        <v>1.3761336131709784E-2</v>
      </c>
      <c r="P726" s="177">
        <f t="shared" si="220"/>
        <v>1.3874646811723042E-2</v>
      </c>
      <c r="Q726" s="169">
        <f>VLOOKUP(LEFT(A726,8),'Point GF'!$C$2:$R$277,15,FALSE)</f>
        <v>1.0429205101712606</v>
      </c>
      <c r="R726" s="169">
        <f>VLOOKUP(LEFT(A726,8),'Point GF'!$C$2:$R$277,16,FALSE)</f>
        <v>1.0515079053977296</v>
      </c>
    </row>
    <row r="727" spans="1:18" hidden="1" outlineLevel="2" x14ac:dyDescent="0.3">
      <c r="A727" s="41" t="s">
        <v>1139</v>
      </c>
      <c r="B727" s="41" t="s">
        <v>1140</v>
      </c>
      <c r="C727" s="41" t="s">
        <v>401</v>
      </c>
      <c r="D727" s="41" t="s">
        <v>1148</v>
      </c>
      <c r="E727" s="41" t="s">
        <v>2091</v>
      </c>
      <c r="F727" s="42">
        <v>15</v>
      </c>
      <c r="G727" s="42">
        <v>0.35099999999999998</v>
      </c>
      <c r="H727" s="42">
        <v>8.8200000000000001E-2</v>
      </c>
      <c r="I727">
        <f t="shared" si="203"/>
        <v>2.3399999999999997E-2</v>
      </c>
      <c r="J727">
        <f t="shared" si="204"/>
        <v>5.8799999999999998E-3</v>
      </c>
      <c r="K727" s="168">
        <f t="shared" si="217"/>
        <v>2.4132673086548328E-2</v>
      </c>
      <c r="L727" s="168">
        <f t="shared" si="218"/>
        <v>2.4141495090195975E-2</v>
      </c>
      <c r="M727" s="169">
        <v>1.0313108156644586</v>
      </c>
      <c r="N727" s="169">
        <v>1.0316878243673495</v>
      </c>
      <c r="O727" s="177">
        <f t="shared" si="219"/>
        <v>6.1323725998070127E-3</v>
      </c>
      <c r="P727" s="177">
        <f t="shared" si="220"/>
        <v>6.1828664837386502E-3</v>
      </c>
      <c r="Q727" s="169">
        <f>VLOOKUP(LEFT(A727,8),'Point GF'!$C$2:$R$277,15,FALSE)</f>
        <v>1.0429205101712606</v>
      </c>
      <c r="R727" s="169">
        <f>VLOOKUP(LEFT(A727,8),'Point GF'!$C$2:$R$277,16,FALSE)</f>
        <v>1.0515079053977296</v>
      </c>
    </row>
    <row r="728" spans="1:18" outlineLevel="1" collapsed="1" x14ac:dyDescent="0.3">
      <c r="A728" s="44" t="s">
        <v>1238</v>
      </c>
      <c r="B728" s="41" t="str">
        <f>B727</f>
        <v>MGM National Harbor Destination Resort Casino</v>
      </c>
      <c r="C728" s="41"/>
      <c r="D728" s="41"/>
      <c r="E728" s="41"/>
      <c r="F728" s="42"/>
      <c r="G728" s="42">
        <f t="shared" ref="G728:L728" si="221">SUBTOTAL(9,G720:G727)</f>
        <v>5.4300299999999995</v>
      </c>
      <c r="H728" s="42">
        <f t="shared" si="221"/>
        <v>0.67788499999999985</v>
      </c>
      <c r="I728">
        <f t="shared" si="221"/>
        <v>0.957175</v>
      </c>
      <c r="J728">
        <f t="shared" si="221"/>
        <v>3.5284999999999997E-2</v>
      </c>
      <c r="K728" s="168">
        <f t="shared" si="221"/>
        <v>0.98714492998362813</v>
      </c>
      <c r="L728" s="168">
        <f t="shared" si="221"/>
        <v>0.98750579328881782</v>
      </c>
      <c r="M728" s="169">
        <v>1.0313108156644586</v>
      </c>
      <c r="N728" s="169">
        <v>1.0316878243673495</v>
      </c>
      <c r="O728" s="177">
        <f>SUBTOTAL(9,O720:O727)</f>
        <v>3.6799450201392934E-2</v>
      </c>
      <c r="P728" s="177">
        <f>SUBTOTAL(9,P720:P727)</f>
        <v>3.7102456441958885E-2</v>
      </c>
      <c r="Q728" s="169">
        <f>VLOOKUP(LEFT(A728,8),'Point GF'!$C$2:$R$277,15,FALSE)</f>
        <v>1.0429205101712606</v>
      </c>
      <c r="R728" s="169">
        <f>VLOOKUP(LEFT(A728,8),'Point GF'!$C$2:$R$277,16,FALSE)</f>
        <v>1.0515079053977296</v>
      </c>
    </row>
    <row r="729" spans="1:18" hidden="1" outlineLevel="2" x14ac:dyDescent="0.3">
      <c r="A729" s="41" t="s">
        <v>1149</v>
      </c>
      <c r="B729" s="41" t="s">
        <v>1150</v>
      </c>
      <c r="C729" s="41" t="s">
        <v>401</v>
      </c>
      <c r="D729" s="41" t="s">
        <v>1151</v>
      </c>
      <c r="E729" s="41" t="s">
        <v>2054</v>
      </c>
      <c r="F729" s="42">
        <v>8</v>
      </c>
      <c r="G729" s="42">
        <v>1.4760000000000001E-2</v>
      </c>
      <c r="H729" s="42">
        <v>2.0000000000000001E-4</v>
      </c>
      <c r="I729">
        <f t="shared" si="203"/>
        <v>1.8450000000000001E-3</v>
      </c>
      <c r="J729">
        <f t="shared" si="204"/>
        <v>2.5000000000000001E-5</v>
      </c>
      <c r="K729" s="168">
        <f t="shared" ref="K729:K747" si="222">I729*M729</f>
        <v>1.9234985423360021E-3</v>
      </c>
      <c r="L729" s="168">
        <f t="shared" ref="L729:L747" si="223">I729*N729</f>
        <v>1.9285332716807945E-3</v>
      </c>
      <c r="M729" s="169">
        <v>1.0425466354124673</v>
      </c>
      <c r="N729" s="169">
        <v>1.0452754860058506</v>
      </c>
      <c r="O729" s="177">
        <f t="shared" ref="O729:O747" si="224">J729*Q729</f>
        <v>2.6074390743308418E-5</v>
      </c>
      <c r="P729" s="177">
        <f t="shared" ref="P729:P747" si="225">J729*R729</f>
        <v>2.631066844356584E-5</v>
      </c>
      <c r="Q729" s="169">
        <f>VLOOKUP(LEFT(A729,8),'Point GF'!$C$2:$R$277,15,FALSE)</f>
        <v>1.0429756297323367</v>
      </c>
      <c r="R729" s="169">
        <f>VLOOKUP(LEFT(A729,8),'Point GF'!$C$2:$R$277,16,FALSE)</f>
        <v>1.0524267377426335</v>
      </c>
    </row>
    <row r="730" spans="1:18" hidden="1" outlineLevel="2" x14ac:dyDescent="0.3">
      <c r="A730" s="41" t="s">
        <v>1149</v>
      </c>
      <c r="B730" s="41" t="s">
        <v>1150</v>
      </c>
      <c r="C730" s="41" t="s">
        <v>401</v>
      </c>
      <c r="D730" s="41" t="s">
        <v>1151</v>
      </c>
      <c r="E730" s="41" t="s">
        <v>2059</v>
      </c>
      <c r="F730" s="42">
        <v>363</v>
      </c>
      <c r="G730" s="42">
        <v>0.12342</v>
      </c>
      <c r="H730" s="42">
        <v>1.8149999999999999E-2</v>
      </c>
      <c r="I730">
        <f t="shared" si="203"/>
        <v>3.4000000000000002E-4</v>
      </c>
      <c r="J730">
        <f t="shared" si="204"/>
        <v>4.9999999999999996E-5</v>
      </c>
      <c r="K730" s="168">
        <f t="shared" si="222"/>
        <v>3.544658560402389E-4</v>
      </c>
      <c r="L730" s="168">
        <f t="shared" si="223"/>
        <v>3.5539366524198923E-4</v>
      </c>
      <c r="M730" s="169">
        <v>1.0425466354124673</v>
      </c>
      <c r="N730" s="169">
        <v>1.0452754860058506</v>
      </c>
      <c r="O730" s="177">
        <f t="shared" si="224"/>
        <v>5.2148781486616829E-5</v>
      </c>
      <c r="P730" s="177">
        <f t="shared" si="225"/>
        <v>5.2621336887131672E-5</v>
      </c>
      <c r="Q730" s="169">
        <f>VLOOKUP(LEFT(A730,8),'Point GF'!$C$2:$R$277,15,FALSE)</f>
        <v>1.0429756297323367</v>
      </c>
      <c r="R730" s="169">
        <f>VLOOKUP(LEFT(A730,8),'Point GF'!$C$2:$R$277,16,FALSE)</f>
        <v>1.0524267377426335</v>
      </c>
    </row>
    <row r="731" spans="1:18" hidden="1" outlineLevel="2" x14ac:dyDescent="0.3">
      <c r="A731" s="41" t="s">
        <v>1149</v>
      </c>
      <c r="B731" s="41" t="s">
        <v>1150</v>
      </c>
      <c r="C731" s="41" t="s">
        <v>401</v>
      </c>
      <c r="D731" s="41" t="s">
        <v>1152</v>
      </c>
      <c r="E731" s="41" t="s">
        <v>2054</v>
      </c>
      <c r="F731" s="42">
        <v>8</v>
      </c>
      <c r="G731" s="42">
        <v>1.4760000000000001E-2</v>
      </c>
      <c r="H731" s="42">
        <v>2.0000000000000001E-4</v>
      </c>
      <c r="I731">
        <f t="shared" si="203"/>
        <v>1.8450000000000001E-3</v>
      </c>
      <c r="J731">
        <f t="shared" si="204"/>
        <v>2.5000000000000001E-5</v>
      </c>
      <c r="K731" s="168">
        <f t="shared" si="222"/>
        <v>1.9234985423360021E-3</v>
      </c>
      <c r="L731" s="168">
        <f t="shared" si="223"/>
        <v>1.9285332716807945E-3</v>
      </c>
      <c r="M731" s="169">
        <v>1.0425466354124673</v>
      </c>
      <c r="N731" s="169">
        <v>1.0452754860058506</v>
      </c>
      <c r="O731" s="177">
        <f t="shared" si="224"/>
        <v>2.6074390743308418E-5</v>
      </c>
      <c r="P731" s="177">
        <f t="shared" si="225"/>
        <v>2.631066844356584E-5</v>
      </c>
      <c r="Q731" s="169">
        <f>VLOOKUP(LEFT(A731,8),'Point GF'!$C$2:$R$277,15,FALSE)</f>
        <v>1.0429756297323367</v>
      </c>
      <c r="R731" s="169">
        <f>VLOOKUP(LEFT(A731,8),'Point GF'!$C$2:$R$277,16,FALSE)</f>
        <v>1.0524267377426335</v>
      </c>
    </row>
    <row r="732" spans="1:18" hidden="1" outlineLevel="2" x14ac:dyDescent="0.3">
      <c r="A732" s="41" t="s">
        <v>1149</v>
      </c>
      <c r="B732" s="41" t="s">
        <v>1150</v>
      </c>
      <c r="C732" s="41" t="s">
        <v>401</v>
      </c>
      <c r="D732" s="41" t="s">
        <v>1152</v>
      </c>
      <c r="E732" s="41" t="s">
        <v>2059</v>
      </c>
      <c r="F732" s="42">
        <v>363</v>
      </c>
      <c r="G732" s="42">
        <v>0.12342</v>
      </c>
      <c r="H732" s="42">
        <v>1.8149999999999999E-2</v>
      </c>
      <c r="I732">
        <f t="shared" si="203"/>
        <v>3.4000000000000002E-4</v>
      </c>
      <c r="J732">
        <f t="shared" si="204"/>
        <v>4.9999999999999996E-5</v>
      </c>
      <c r="K732" s="168">
        <f t="shared" si="222"/>
        <v>3.544658560402389E-4</v>
      </c>
      <c r="L732" s="168">
        <f t="shared" si="223"/>
        <v>3.5539366524198923E-4</v>
      </c>
      <c r="M732" s="169">
        <v>1.0425466354124673</v>
      </c>
      <c r="N732" s="169">
        <v>1.0452754860058506</v>
      </c>
      <c r="O732" s="177">
        <f t="shared" si="224"/>
        <v>5.2148781486616829E-5</v>
      </c>
      <c r="P732" s="177">
        <f t="shared" si="225"/>
        <v>5.2621336887131672E-5</v>
      </c>
      <c r="Q732" s="169">
        <f>VLOOKUP(LEFT(A732,8),'Point GF'!$C$2:$R$277,15,FALSE)</f>
        <v>1.0429756297323367</v>
      </c>
      <c r="R732" s="169">
        <f>VLOOKUP(LEFT(A732,8),'Point GF'!$C$2:$R$277,16,FALSE)</f>
        <v>1.0524267377426335</v>
      </c>
    </row>
    <row r="733" spans="1:18" hidden="1" outlineLevel="2" x14ac:dyDescent="0.3">
      <c r="A733" s="41" t="s">
        <v>1149</v>
      </c>
      <c r="B733" s="41" t="s">
        <v>1150</v>
      </c>
      <c r="C733" s="41" t="s">
        <v>401</v>
      </c>
      <c r="D733" s="41" t="s">
        <v>1153</v>
      </c>
      <c r="E733" s="41" t="s">
        <v>2054</v>
      </c>
      <c r="F733" s="42">
        <v>8</v>
      </c>
      <c r="G733" s="42">
        <v>1.4760000000000001E-2</v>
      </c>
      <c r="H733" s="42">
        <v>2.0000000000000001E-4</v>
      </c>
      <c r="I733">
        <f t="shared" si="203"/>
        <v>1.8450000000000001E-3</v>
      </c>
      <c r="J733">
        <f t="shared" si="204"/>
        <v>2.5000000000000001E-5</v>
      </c>
      <c r="K733" s="168">
        <f t="shared" si="222"/>
        <v>1.9234985423360021E-3</v>
      </c>
      <c r="L733" s="168">
        <f t="shared" si="223"/>
        <v>1.9285332716807945E-3</v>
      </c>
      <c r="M733" s="169">
        <v>1.0425466354124673</v>
      </c>
      <c r="N733" s="169">
        <v>1.0452754860058506</v>
      </c>
      <c r="O733" s="177">
        <f t="shared" si="224"/>
        <v>2.6074390743308418E-5</v>
      </c>
      <c r="P733" s="177">
        <f t="shared" si="225"/>
        <v>2.631066844356584E-5</v>
      </c>
      <c r="Q733" s="169">
        <f>VLOOKUP(LEFT(A733,8),'Point GF'!$C$2:$R$277,15,FALSE)</f>
        <v>1.0429756297323367</v>
      </c>
      <c r="R733" s="169">
        <f>VLOOKUP(LEFT(A733,8),'Point GF'!$C$2:$R$277,16,FALSE)</f>
        <v>1.0524267377426335</v>
      </c>
    </row>
    <row r="734" spans="1:18" hidden="1" outlineLevel="2" x14ac:dyDescent="0.3">
      <c r="A734" s="41" t="s">
        <v>1149</v>
      </c>
      <c r="B734" s="41" t="s">
        <v>1150</v>
      </c>
      <c r="C734" s="41" t="s">
        <v>401</v>
      </c>
      <c r="D734" s="41" t="s">
        <v>1153</v>
      </c>
      <c r="E734" s="41" t="s">
        <v>2059</v>
      </c>
      <c r="F734" s="42">
        <v>363</v>
      </c>
      <c r="G734" s="42">
        <v>0.12342</v>
      </c>
      <c r="H734" s="42">
        <v>1.8149999999999999E-2</v>
      </c>
      <c r="I734">
        <f t="shared" si="203"/>
        <v>3.4000000000000002E-4</v>
      </c>
      <c r="J734">
        <f t="shared" si="204"/>
        <v>4.9999999999999996E-5</v>
      </c>
      <c r="K734" s="168">
        <f t="shared" si="222"/>
        <v>3.544658560402389E-4</v>
      </c>
      <c r="L734" s="168">
        <f t="shared" si="223"/>
        <v>3.5539366524198923E-4</v>
      </c>
      <c r="M734" s="169">
        <v>1.0425466354124673</v>
      </c>
      <c r="N734" s="169">
        <v>1.0452754860058506</v>
      </c>
      <c r="O734" s="177">
        <f t="shared" si="224"/>
        <v>5.2148781486616829E-5</v>
      </c>
      <c r="P734" s="177">
        <f t="shared" si="225"/>
        <v>5.2621336887131672E-5</v>
      </c>
      <c r="Q734" s="169">
        <f>VLOOKUP(LEFT(A734,8),'Point GF'!$C$2:$R$277,15,FALSE)</f>
        <v>1.0429756297323367</v>
      </c>
      <c r="R734" s="169">
        <f>VLOOKUP(LEFT(A734,8),'Point GF'!$C$2:$R$277,16,FALSE)</f>
        <v>1.0524267377426335</v>
      </c>
    </row>
    <row r="735" spans="1:18" hidden="1" outlineLevel="2" x14ac:dyDescent="0.3">
      <c r="A735" s="41" t="s">
        <v>1149</v>
      </c>
      <c r="B735" s="41" t="s">
        <v>1150</v>
      </c>
      <c r="C735" s="41" t="s">
        <v>401</v>
      </c>
      <c r="D735" s="41" t="s">
        <v>1154</v>
      </c>
      <c r="E735" s="41" t="s">
        <v>2054</v>
      </c>
      <c r="F735" s="42">
        <v>8</v>
      </c>
      <c r="G735" s="42">
        <v>1.4760000000000001E-2</v>
      </c>
      <c r="H735" s="42">
        <v>2.0000000000000001E-4</v>
      </c>
      <c r="I735">
        <f t="shared" si="203"/>
        <v>1.8450000000000001E-3</v>
      </c>
      <c r="J735">
        <f t="shared" si="204"/>
        <v>2.5000000000000001E-5</v>
      </c>
      <c r="K735" s="168">
        <f t="shared" si="222"/>
        <v>1.9234985423360021E-3</v>
      </c>
      <c r="L735" s="168">
        <f t="shared" si="223"/>
        <v>1.9285332716807945E-3</v>
      </c>
      <c r="M735" s="169">
        <v>1.0425466354124673</v>
      </c>
      <c r="N735" s="169">
        <v>1.0452754860058506</v>
      </c>
      <c r="O735" s="177">
        <f t="shared" si="224"/>
        <v>2.6074390743308418E-5</v>
      </c>
      <c r="P735" s="177">
        <f t="shared" si="225"/>
        <v>2.631066844356584E-5</v>
      </c>
      <c r="Q735" s="169">
        <f>VLOOKUP(LEFT(A735,8),'Point GF'!$C$2:$R$277,15,FALSE)</f>
        <v>1.0429756297323367</v>
      </c>
      <c r="R735" s="169">
        <f>VLOOKUP(LEFT(A735,8),'Point GF'!$C$2:$R$277,16,FALSE)</f>
        <v>1.0524267377426335</v>
      </c>
    </row>
    <row r="736" spans="1:18" hidden="1" outlineLevel="2" x14ac:dyDescent="0.3">
      <c r="A736" s="41" t="s">
        <v>1149</v>
      </c>
      <c r="B736" s="41" t="s">
        <v>1150</v>
      </c>
      <c r="C736" s="41" t="s">
        <v>401</v>
      </c>
      <c r="D736" s="41" t="s">
        <v>1154</v>
      </c>
      <c r="E736" s="41" t="s">
        <v>2059</v>
      </c>
      <c r="F736" s="42">
        <v>363</v>
      </c>
      <c r="G736" s="42">
        <v>0.12342</v>
      </c>
      <c r="H736" s="42">
        <v>1.8149999999999999E-2</v>
      </c>
      <c r="I736">
        <f t="shared" si="203"/>
        <v>3.4000000000000002E-4</v>
      </c>
      <c r="J736">
        <f t="shared" si="204"/>
        <v>4.9999999999999996E-5</v>
      </c>
      <c r="K736" s="168">
        <f t="shared" si="222"/>
        <v>3.544658560402389E-4</v>
      </c>
      <c r="L736" s="168">
        <f t="shared" si="223"/>
        <v>3.5539366524198923E-4</v>
      </c>
      <c r="M736" s="169">
        <v>1.0425466354124673</v>
      </c>
      <c r="N736" s="169">
        <v>1.0452754860058506</v>
      </c>
      <c r="O736" s="177">
        <f t="shared" si="224"/>
        <v>5.2148781486616829E-5</v>
      </c>
      <c r="P736" s="177">
        <f t="shared" si="225"/>
        <v>5.2621336887131672E-5</v>
      </c>
      <c r="Q736" s="169">
        <f>VLOOKUP(LEFT(A736,8),'Point GF'!$C$2:$R$277,15,FALSE)</f>
        <v>1.0429756297323367</v>
      </c>
      <c r="R736" s="169">
        <f>VLOOKUP(LEFT(A736,8),'Point GF'!$C$2:$R$277,16,FALSE)</f>
        <v>1.0524267377426335</v>
      </c>
    </row>
    <row r="737" spans="1:18" hidden="1" outlineLevel="2" x14ac:dyDescent="0.3">
      <c r="A737" s="41" t="s">
        <v>1149</v>
      </c>
      <c r="B737" s="41" t="s">
        <v>1150</v>
      </c>
      <c r="C737" s="41" t="s">
        <v>401</v>
      </c>
      <c r="D737" s="41" t="s">
        <v>1155</v>
      </c>
      <c r="E737" s="41" t="s">
        <v>2054</v>
      </c>
      <c r="F737" s="42">
        <v>8</v>
      </c>
      <c r="G737" s="42">
        <v>1.4760000000000001E-2</v>
      </c>
      <c r="H737" s="42">
        <v>2.0000000000000001E-4</v>
      </c>
      <c r="I737">
        <f t="shared" si="203"/>
        <v>1.8450000000000001E-3</v>
      </c>
      <c r="J737">
        <f t="shared" si="204"/>
        <v>2.5000000000000001E-5</v>
      </c>
      <c r="K737" s="168">
        <f t="shared" si="222"/>
        <v>1.9234985423360021E-3</v>
      </c>
      <c r="L737" s="168">
        <f t="shared" si="223"/>
        <v>1.9285332716807945E-3</v>
      </c>
      <c r="M737" s="169">
        <v>1.0425466354124673</v>
      </c>
      <c r="N737" s="169">
        <v>1.0452754860058506</v>
      </c>
      <c r="O737" s="177">
        <f t="shared" si="224"/>
        <v>2.6074390743308418E-5</v>
      </c>
      <c r="P737" s="177">
        <f t="shared" si="225"/>
        <v>2.631066844356584E-5</v>
      </c>
      <c r="Q737" s="169">
        <f>VLOOKUP(LEFT(A737,8),'Point GF'!$C$2:$R$277,15,FALSE)</f>
        <v>1.0429756297323367</v>
      </c>
      <c r="R737" s="169">
        <f>VLOOKUP(LEFT(A737,8),'Point GF'!$C$2:$R$277,16,FALSE)</f>
        <v>1.0524267377426335</v>
      </c>
    </row>
    <row r="738" spans="1:18" hidden="1" outlineLevel="2" x14ac:dyDescent="0.3">
      <c r="A738" s="41" t="s">
        <v>1149</v>
      </c>
      <c r="B738" s="41" t="s">
        <v>1150</v>
      </c>
      <c r="C738" s="41" t="s">
        <v>401</v>
      </c>
      <c r="D738" s="41" t="s">
        <v>1155</v>
      </c>
      <c r="E738" s="41" t="s">
        <v>2059</v>
      </c>
      <c r="F738" s="42">
        <v>363</v>
      </c>
      <c r="G738" s="42">
        <v>0.12342</v>
      </c>
      <c r="H738" s="42">
        <v>1.8149999999999999E-2</v>
      </c>
      <c r="I738">
        <f t="shared" si="203"/>
        <v>3.4000000000000002E-4</v>
      </c>
      <c r="J738">
        <f t="shared" si="204"/>
        <v>4.9999999999999996E-5</v>
      </c>
      <c r="K738" s="168">
        <f t="shared" si="222"/>
        <v>3.544658560402389E-4</v>
      </c>
      <c r="L738" s="168">
        <f t="shared" si="223"/>
        <v>3.5539366524198923E-4</v>
      </c>
      <c r="M738" s="169">
        <v>1.0425466354124673</v>
      </c>
      <c r="N738" s="169">
        <v>1.0452754860058506</v>
      </c>
      <c r="O738" s="177">
        <f t="shared" si="224"/>
        <v>5.2148781486616829E-5</v>
      </c>
      <c r="P738" s="177">
        <f t="shared" si="225"/>
        <v>5.2621336887131672E-5</v>
      </c>
      <c r="Q738" s="169">
        <f>VLOOKUP(LEFT(A738,8),'Point GF'!$C$2:$R$277,15,FALSE)</f>
        <v>1.0429756297323367</v>
      </c>
      <c r="R738" s="169">
        <f>VLOOKUP(LEFT(A738,8),'Point GF'!$C$2:$R$277,16,FALSE)</f>
        <v>1.0524267377426335</v>
      </c>
    </row>
    <row r="739" spans="1:18" hidden="1" outlineLevel="2" x14ac:dyDescent="0.3">
      <c r="A739" s="41" t="s">
        <v>1149</v>
      </c>
      <c r="B739" s="41" t="s">
        <v>1150</v>
      </c>
      <c r="C739" s="41" t="s">
        <v>401</v>
      </c>
      <c r="D739" s="41" t="s">
        <v>1156</v>
      </c>
      <c r="E739" s="41" t="s">
        <v>2054</v>
      </c>
      <c r="F739" s="42">
        <v>8</v>
      </c>
      <c r="G739" s="42">
        <v>1.4760000000000001E-2</v>
      </c>
      <c r="H739" s="42">
        <v>2.0000000000000001E-4</v>
      </c>
      <c r="I739">
        <f t="shared" si="203"/>
        <v>1.8450000000000001E-3</v>
      </c>
      <c r="J739">
        <f t="shared" si="204"/>
        <v>2.5000000000000001E-5</v>
      </c>
      <c r="K739" s="168">
        <f t="shared" si="222"/>
        <v>1.9234985423360021E-3</v>
      </c>
      <c r="L739" s="168">
        <f t="shared" si="223"/>
        <v>1.9285332716807945E-3</v>
      </c>
      <c r="M739" s="169">
        <v>1.0425466354124673</v>
      </c>
      <c r="N739" s="169">
        <v>1.0452754860058506</v>
      </c>
      <c r="O739" s="177">
        <f t="shared" si="224"/>
        <v>2.6074390743308418E-5</v>
      </c>
      <c r="P739" s="177">
        <f t="shared" si="225"/>
        <v>2.631066844356584E-5</v>
      </c>
      <c r="Q739" s="169">
        <f>VLOOKUP(LEFT(A739,8),'Point GF'!$C$2:$R$277,15,FALSE)</f>
        <v>1.0429756297323367</v>
      </c>
      <c r="R739" s="169">
        <f>VLOOKUP(LEFT(A739,8),'Point GF'!$C$2:$R$277,16,FALSE)</f>
        <v>1.0524267377426335</v>
      </c>
    </row>
    <row r="740" spans="1:18" hidden="1" outlineLevel="2" x14ac:dyDescent="0.3">
      <c r="A740" s="41" t="s">
        <v>1149</v>
      </c>
      <c r="B740" s="41" t="s">
        <v>1150</v>
      </c>
      <c r="C740" s="41" t="s">
        <v>401</v>
      </c>
      <c r="D740" s="41" t="s">
        <v>1156</v>
      </c>
      <c r="E740" s="41" t="s">
        <v>2059</v>
      </c>
      <c r="F740" s="42">
        <v>363</v>
      </c>
      <c r="G740" s="42">
        <v>0.12342</v>
      </c>
      <c r="H740" s="42">
        <v>1.8149999999999999E-2</v>
      </c>
      <c r="I740">
        <f t="shared" si="203"/>
        <v>3.4000000000000002E-4</v>
      </c>
      <c r="J740">
        <f t="shared" si="204"/>
        <v>4.9999999999999996E-5</v>
      </c>
      <c r="K740" s="168">
        <f t="shared" si="222"/>
        <v>3.544658560402389E-4</v>
      </c>
      <c r="L740" s="168">
        <f t="shared" si="223"/>
        <v>3.5539366524198923E-4</v>
      </c>
      <c r="M740" s="169">
        <v>1.0425466354124673</v>
      </c>
      <c r="N740" s="169">
        <v>1.0452754860058506</v>
      </c>
      <c r="O740" s="177">
        <f t="shared" si="224"/>
        <v>5.2148781486616829E-5</v>
      </c>
      <c r="P740" s="177">
        <f t="shared" si="225"/>
        <v>5.2621336887131672E-5</v>
      </c>
      <c r="Q740" s="169">
        <f>VLOOKUP(LEFT(A740,8),'Point GF'!$C$2:$R$277,15,FALSE)</f>
        <v>1.0429756297323367</v>
      </c>
      <c r="R740" s="169">
        <f>VLOOKUP(LEFT(A740,8),'Point GF'!$C$2:$R$277,16,FALSE)</f>
        <v>1.0524267377426335</v>
      </c>
    </row>
    <row r="741" spans="1:18" hidden="1" outlineLevel="2" x14ac:dyDescent="0.3">
      <c r="A741" s="41" t="s">
        <v>1149</v>
      </c>
      <c r="B741" s="41" t="s">
        <v>1150</v>
      </c>
      <c r="C741" s="41" t="s">
        <v>401</v>
      </c>
      <c r="D741" s="41" t="s">
        <v>1157</v>
      </c>
      <c r="E741" s="41" t="s">
        <v>2054</v>
      </c>
      <c r="F741" s="42">
        <v>8</v>
      </c>
      <c r="G741" s="42">
        <v>1.4760000000000001E-2</v>
      </c>
      <c r="H741" s="42">
        <v>2.0000000000000001E-4</v>
      </c>
      <c r="I741">
        <f t="shared" si="203"/>
        <v>1.8450000000000001E-3</v>
      </c>
      <c r="J741">
        <f t="shared" si="204"/>
        <v>2.5000000000000001E-5</v>
      </c>
      <c r="K741" s="168">
        <f t="shared" si="222"/>
        <v>1.9234985423360021E-3</v>
      </c>
      <c r="L741" s="168">
        <f t="shared" si="223"/>
        <v>1.9285332716807945E-3</v>
      </c>
      <c r="M741" s="169">
        <v>1.0425466354124673</v>
      </c>
      <c r="N741" s="169">
        <v>1.0452754860058506</v>
      </c>
      <c r="O741" s="177">
        <f t="shared" si="224"/>
        <v>2.6074390743308418E-5</v>
      </c>
      <c r="P741" s="177">
        <f t="shared" si="225"/>
        <v>2.631066844356584E-5</v>
      </c>
      <c r="Q741" s="169">
        <f>VLOOKUP(LEFT(A741,8),'Point GF'!$C$2:$R$277,15,FALSE)</f>
        <v>1.0429756297323367</v>
      </c>
      <c r="R741" s="169">
        <f>VLOOKUP(LEFT(A741,8),'Point GF'!$C$2:$R$277,16,FALSE)</f>
        <v>1.0524267377426335</v>
      </c>
    </row>
    <row r="742" spans="1:18" hidden="1" outlineLevel="2" x14ac:dyDescent="0.3">
      <c r="A742" s="41" t="s">
        <v>1149</v>
      </c>
      <c r="B742" s="41" t="s">
        <v>1150</v>
      </c>
      <c r="C742" s="41" t="s">
        <v>401</v>
      </c>
      <c r="D742" s="41" t="s">
        <v>1157</v>
      </c>
      <c r="E742" s="41" t="s">
        <v>2059</v>
      </c>
      <c r="F742" s="42">
        <v>363</v>
      </c>
      <c r="G742" s="42">
        <v>0.12342</v>
      </c>
      <c r="H742" s="42">
        <v>1.8149999999999999E-2</v>
      </c>
      <c r="I742">
        <f t="shared" si="203"/>
        <v>3.4000000000000002E-4</v>
      </c>
      <c r="J742">
        <f t="shared" si="204"/>
        <v>4.9999999999999996E-5</v>
      </c>
      <c r="K742" s="168">
        <f t="shared" si="222"/>
        <v>3.544658560402389E-4</v>
      </c>
      <c r="L742" s="168">
        <f t="shared" si="223"/>
        <v>3.5539366524198923E-4</v>
      </c>
      <c r="M742" s="169">
        <v>1.0425466354124673</v>
      </c>
      <c r="N742" s="169">
        <v>1.0452754860058506</v>
      </c>
      <c r="O742" s="177">
        <f t="shared" si="224"/>
        <v>5.2148781486616829E-5</v>
      </c>
      <c r="P742" s="177">
        <f t="shared" si="225"/>
        <v>5.2621336887131672E-5</v>
      </c>
      <c r="Q742" s="169">
        <f>VLOOKUP(LEFT(A742,8),'Point GF'!$C$2:$R$277,15,FALSE)</f>
        <v>1.0429756297323367</v>
      </c>
      <c r="R742" s="169">
        <f>VLOOKUP(LEFT(A742,8),'Point GF'!$C$2:$R$277,16,FALSE)</f>
        <v>1.0524267377426335</v>
      </c>
    </row>
    <row r="743" spans="1:18" hidden="1" outlineLevel="2" x14ac:dyDescent="0.3">
      <c r="A743" s="41" t="s">
        <v>1149</v>
      </c>
      <c r="B743" s="41" t="s">
        <v>1150</v>
      </c>
      <c r="C743" s="41" t="s">
        <v>401</v>
      </c>
      <c r="D743" s="41" t="s">
        <v>1158</v>
      </c>
      <c r="E743" s="41" t="s">
        <v>2054</v>
      </c>
      <c r="F743" s="42">
        <v>8</v>
      </c>
      <c r="G743" s="42">
        <v>1.4760000000000001E-2</v>
      </c>
      <c r="H743" s="42">
        <v>2.0000000000000001E-4</v>
      </c>
      <c r="I743">
        <f t="shared" si="203"/>
        <v>1.8450000000000001E-3</v>
      </c>
      <c r="J743">
        <f t="shared" si="204"/>
        <v>2.5000000000000001E-5</v>
      </c>
      <c r="K743" s="168">
        <f t="shared" si="222"/>
        <v>1.9234985423360021E-3</v>
      </c>
      <c r="L743" s="168">
        <f t="shared" si="223"/>
        <v>1.9285332716807945E-3</v>
      </c>
      <c r="M743" s="169">
        <v>1.0425466354124673</v>
      </c>
      <c r="N743" s="169">
        <v>1.0452754860058506</v>
      </c>
      <c r="O743" s="177">
        <f t="shared" si="224"/>
        <v>2.6074390743308418E-5</v>
      </c>
      <c r="P743" s="177">
        <f t="shared" si="225"/>
        <v>2.631066844356584E-5</v>
      </c>
      <c r="Q743" s="169">
        <f>VLOOKUP(LEFT(A743,8),'Point GF'!$C$2:$R$277,15,FALSE)</f>
        <v>1.0429756297323367</v>
      </c>
      <c r="R743" s="169">
        <f>VLOOKUP(LEFT(A743,8),'Point GF'!$C$2:$R$277,16,FALSE)</f>
        <v>1.0524267377426335</v>
      </c>
    </row>
    <row r="744" spans="1:18" hidden="1" outlineLevel="2" x14ac:dyDescent="0.3">
      <c r="A744" s="41" t="s">
        <v>1149</v>
      </c>
      <c r="B744" s="41" t="s">
        <v>1150</v>
      </c>
      <c r="C744" s="41" t="s">
        <v>401</v>
      </c>
      <c r="D744" s="41" t="s">
        <v>1158</v>
      </c>
      <c r="E744" s="41" t="s">
        <v>2059</v>
      </c>
      <c r="F744" s="42">
        <v>363</v>
      </c>
      <c r="G744" s="42">
        <v>0.12342</v>
      </c>
      <c r="H744" s="42">
        <v>1.8149999999999999E-2</v>
      </c>
      <c r="I744">
        <f t="shared" si="203"/>
        <v>3.4000000000000002E-4</v>
      </c>
      <c r="J744">
        <f t="shared" si="204"/>
        <v>4.9999999999999996E-5</v>
      </c>
      <c r="K744" s="168">
        <f t="shared" si="222"/>
        <v>3.544658560402389E-4</v>
      </c>
      <c r="L744" s="168">
        <f t="shared" si="223"/>
        <v>3.5539366524198923E-4</v>
      </c>
      <c r="M744" s="169">
        <v>1.0425466354124673</v>
      </c>
      <c r="N744" s="169">
        <v>1.0452754860058506</v>
      </c>
      <c r="O744" s="177">
        <f t="shared" si="224"/>
        <v>5.2148781486616829E-5</v>
      </c>
      <c r="P744" s="177">
        <f t="shared" si="225"/>
        <v>5.2621336887131672E-5</v>
      </c>
      <c r="Q744" s="169">
        <f>VLOOKUP(LEFT(A744,8),'Point GF'!$C$2:$R$277,15,FALSE)</f>
        <v>1.0429756297323367</v>
      </c>
      <c r="R744" s="169">
        <f>VLOOKUP(LEFT(A744,8),'Point GF'!$C$2:$R$277,16,FALSE)</f>
        <v>1.0524267377426335</v>
      </c>
    </row>
    <row r="745" spans="1:18" hidden="1" outlineLevel="2" x14ac:dyDescent="0.3">
      <c r="A745" s="41" t="s">
        <v>1149</v>
      </c>
      <c r="B745" s="41" t="s">
        <v>1150</v>
      </c>
      <c r="C745" s="41" t="s">
        <v>401</v>
      </c>
      <c r="D745" s="41" t="s">
        <v>1159</v>
      </c>
      <c r="E745" s="41" t="s">
        <v>2047</v>
      </c>
      <c r="F745" s="42">
        <v>16</v>
      </c>
      <c r="G745" s="42">
        <v>0.96799999999999997</v>
      </c>
      <c r="H745" s="42">
        <v>1.1520000000000001E-2</v>
      </c>
      <c r="I745">
        <f t="shared" si="203"/>
        <v>6.0499999999999998E-2</v>
      </c>
      <c r="J745">
        <f t="shared" si="204"/>
        <v>7.2000000000000005E-4</v>
      </c>
      <c r="K745" s="168">
        <f t="shared" si="222"/>
        <v>6.3074071442454263E-2</v>
      </c>
      <c r="L745" s="168">
        <f t="shared" si="223"/>
        <v>6.3239166903353961E-2</v>
      </c>
      <c r="M745" s="169">
        <v>1.0425466354124673</v>
      </c>
      <c r="N745" s="169">
        <v>1.0452754860058506</v>
      </c>
      <c r="O745" s="177">
        <f t="shared" si="224"/>
        <v>7.5094245340728252E-4</v>
      </c>
      <c r="P745" s="177">
        <f t="shared" si="225"/>
        <v>7.5774725117469619E-4</v>
      </c>
      <c r="Q745" s="169">
        <f>VLOOKUP(LEFT(A745,8),'Point GF'!$C$2:$R$277,15,FALSE)</f>
        <v>1.0429756297323367</v>
      </c>
      <c r="R745" s="169">
        <f>VLOOKUP(LEFT(A745,8),'Point GF'!$C$2:$R$277,16,FALSE)</f>
        <v>1.0524267377426335</v>
      </c>
    </row>
    <row r="746" spans="1:18" hidden="1" outlineLevel="2" x14ac:dyDescent="0.3">
      <c r="A746" s="41" t="s">
        <v>1149</v>
      </c>
      <c r="B746" s="41" t="s">
        <v>1150</v>
      </c>
      <c r="C746" s="41" t="s">
        <v>401</v>
      </c>
      <c r="D746" s="41" t="s">
        <v>1160</v>
      </c>
      <c r="E746" s="41" t="s">
        <v>2047</v>
      </c>
      <c r="F746" s="42">
        <v>16</v>
      </c>
      <c r="G746" s="42">
        <v>0.96799999999999997</v>
      </c>
      <c r="H746" s="42">
        <v>1.1520000000000001E-2</v>
      </c>
      <c r="I746">
        <f t="shared" si="203"/>
        <v>6.0499999999999998E-2</v>
      </c>
      <c r="J746">
        <f t="shared" si="204"/>
        <v>7.2000000000000005E-4</v>
      </c>
      <c r="K746" s="168">
        <f t="shared" si="222"/>
        <v>6.3074071442454263E-2</v>
      </c>
      <c r="L746" s="168">
        <f t="shared" si="223"/>
        <v>6.3239166903353961E-2</v>
      </c>
      <c r="M746" s="169">
        <v>1.0425466354124673</v>
      </c>
      <c r="N746" s="169">
        <v>1.0452754860058506</v>
      </c>
      <c r="O746" s="177">
        <f t="shared" si="224"/>
        <v>7.5094245340728252E-4</v>
      </c>
      <c r="P746" s="177">
        <f t="shared" si="225"/>
        <v>7.5774725117469619E-4</v>
      </c>
      <c r="Q746" s="169">
        <f>VLOOKUP(LEFT(A746,8),'Point GF'!$C$2:$R$277,15,FALSE)</f>
        <v>1.0429756297323367</v>
      </c>
      <c r="R746" s="169">
        <f>VLOOKUP(LEFT(A746,8),'Point GF'!$C$2:$R$277,16,FALSE)</f>
        <v>1.0524267377426335</v>
      </c>
    </row>
    <row r="747" spans="1:18" hidden="1" outlineLevel="2" x14ac:dyDescent="0.3">
      <c r="A747" s="41" t="s">
        <v>1149</v>
      </c>
      <c r="B747" s="41" t="s">
        <v>1150</v>
      </c>
      <c r="C747" s="41" t="s">
        <v>401</v>
      </c>
      <c r="D747" s="41" t="s">
        <v>1161</v>
      </c>
      <c r="E747" s="41" t="s">
        <v>2116</v>
      </c>
      <c r="F747" s="42">
        <v>224</v>
      </c>
      <c r="G747" s="42">
        <v>4.22464</v>
      </c>
      <c r="H747" s="42">
        <v>8.0416000000000007</v>
      </c>
      <c r="I747">
        <f t="shared" si="203"/>
        <v>1.8859999999999998E-2</v>
      </c>
      <c r="J747">
        <f t="shared" si="204"/>
        <v>3.5900000000000001E-2</v>
      </c>
      <c r="K747" s="168">
        <f t="shared" si="222"/>
        <v>1.9662429543879131E-2</v>
      </c>
      <c r="L747" s="168">
        <f t="shared" si="223"/>
        <v>1.971389566607034E-2</v>
      </c>
      <c r="M747" s="169">
        <v>1.0425466354124673</v>
      </c>
      <c r="N747" s="169">
        <v>1.0452754860058506</v>
      </c>
      <c r="O747" s="177">
        <f t="shared" si="224"/>
        <v>3.7442825107390887E-2</v>
      </c>
      <c r="P747" s="177">
        <f t="shared" si="225"/>
        <v>3.7782119884960545E-2</v>
      </c>
      <c r="Q747" s="169">
        <f>VLOOKUP(LEFT(A747,8),'Point GF'!$C$2:$R$277,15,FALSE)</f>
        <v>1.0429756297323367</v>
      </c>
      <c r="R747" s="169">
        <f>VLOOKUP(LEFT(A747,8),'Point GF'!$C$2:$R$277,16,FALSE)</f>
        <v>1.0524267377426335</v>
      </c>
    </row>
    <row r="748" spans="1:18" outlineLevel="1" collapsed="1" x14ac:dyDescent="0.3">
      <c r="A748" s="174" t="s">
        <v>1239</v>
      </c>
      <c r="B748" s="41" t="str">
        <f>B747</f>
        <v>University of Maryland Capital Region Medical Center</v>
      </c>
      <c r="C748" s="173"/>
      <c r="D748" s="173"/>
      <c r="E748" s="173"/>
      <c r="F748" s="168"/>
      <c r="G748" s="168">
        <f t="shared" ref="G748:L748" si="226">SUBTOTAL(9,G729:G747)</f>
        <v>7.2660799999999997</v>
      </c>
      <c r="H748" s="168">
        <f t="shared" si="226"/>
        <v>8.2114400000000014</v>
      </c>
      <c r="I748">
        <f t="shared" si="226"/>
        <v>0.15733999999999998</v>
      </c>
      <c r="J748">
        <f t="shared" si="226"/>
        <v>3.7940000000000002E-2</v>
      </c>
      <c r="K748" s="168">
        <f t="shared" si="226"/>
        <v>0.16403428761579758</v>
      </c>
      <c r="L748" s="168">
        <f t="shared" si="226"/>
        <v>0.16446364496816054</v>
      </c>
      <c r="M748" s="169">
        <v>1.0425466354124673</v>
      </c>
      <c r="N748" s="169">
        <v>1.0452754860058506</v>
      </c>
      <c r="O748" s="177">
        <f>SUBTOTAL(9,O729:O747)</f>
        <v>3.9570495392044852E-2</v>
      </c>
      <c r="P748" s="177">
        <f>SUBTOTAL(9,P729:P747)</f>
        <v>3.992907042995552E-2</v>
      </c>
      <c r="Q748" s="169">
        <f>VLOOKUP(LEFT(A748,8),'Point GF'!$C$2:$R$277,15,FALSE)</f>
        <v>1.0429756297323367</v>
      </c>
      <c r="R748" s="169">
        <f>VLOOKUP(LEFT(A748,8),'Point GF'!$C$2:$R$277,16,FALSE)</f>
        <v>1.0524267377426335</v>
      </c>
    </row>
    <row r="749" spans="1:18" outlineLevel="1" x14ac:dyDescent="0.3">
      <c r="A749" s="3" t="s">
        <v>1240</v>
      </c>
      <c r="G749" s="3">
        <f t="shared" ref="G749:L749" si="227">SUBTOTAL(9,G2:G748)</f>
        <v>2016.4020345019972</v>
      </c>
      <c r="H749" s="3">
        <f t="shared" si="227"/>
        <v>481.11710544250042</v>
      </c>
      <c r="I749" s="3">
        <f t="shared" si="227"/>
        <v>36.072994306999981</v>
      </c>
      <c r="J749" s="3">
        <f t="shared" si="227"/>
        <v>2.8725651689999925</v>
      </c>
      <c r="K749" s="3">
        <f t="shared" si="227"/>
        <v>36.637639909564349</v>
      </c>
      <c r="L749" s="3">
        <f t="shared" si="227"/>
        <v>36.809007603177527</v>
      </c>
      <c r="M749" s="3"/>
      <c r="N749" s="3"/>
      <c r="O749" s="3">
        <f>SUBTOTAL(9,O2:O748)</f>
        <v>2.9897678129117202</v>
      </c>
      <c r="P749" s="3">
        <f>SUBTOTAL(9,P2:P748)</f>
        <v>3.1494488984581084</v>
      </c>
    </row>
    <row r="754" spans="14:15" x14ac:dyDescent="0.3">
      <c r="N754" s="3"/>
      <c r="O754" s="3"/>
    </row>
  </sheetData>
  <pageMargins left="0.7" right="0.7" top="0.75" bottom="0.75" header="0.3" footer="0.3"/>
  <pageSetup scale="5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42D2-C7F2-453E-99DF-07D5645BFE6A}">
  <dimension ref="A1:J11"/>
  <sheetViews>
    <sheetView workbookViewId="0">
      <selection activeCell="D3" sqref="D3"/>
    </sheetView>
  </sheetViews>
  <sheetFormatPr defaultRowHeight="14.4" x14ac:dyDescent="0.3"/>
  <cols>
    <col min="1" max="1" width="11" customWidth="1"/>
    <col min="2" max="2" width="13.109375" customWidth="1"/>
    <col min="3" max="4" width="12" bestFit="1" customWidth="1"/>
    <col min="5" max="5" width="3.6640625" customWidth="1"/>
    <col min="6" max="7" width="12" bestFit="1" customWidth="1"/>
    <col min="8" max="8" width="3.6640625" customWidth="1"/>
    <col min="9" max="9" width="11" bestFit="1" customWidth="1"/>
    <col min="10" max="10" width="12" bestFit="1" customWidth="1"/>
  </cols>
  <sheetData>
    <row r="1" spans="1:10" x14ac:dyDescent="0.3">
      <c r="A1" s="216"/>
      <c r="B1" s="216"/>
      <c r="C1" s="219">
        <v>2022</v>
      </c>
      <c r="D1" s="219">
        <v>2022</v>
      </c>
      <c r="E1" s="219"/>
      <c r="F1" s="219">
        <v>2032</v>
      </c>
      <c r="G1" s="219">
        <v>2032</v>
      </c>
      <c r="H1" s="219"/>
      <c r="I1" s="219">
        <v>2038</v>
      </c>
      <c r="J1" s="219">
        <v>2038</v>
      </c>
    </row>
    <row r="2" spans="1:10" ht="15" thickBot="1" x14ac:dyDescent="0.35">
      <c r="A2" s="217" t="s">
        <v>1</v>
      </c>
      <c r="B2" s="217" t="s">
        <v>1270</v>
      </c>
      <c r="C2" s="220" t="s">
        <v>1279</v>
      </c>
      <c r="D2" s="220" t="s">
        <v>1280</v>
      </c>
      <c r="E2" s="220"/>
      <c r="F2" s="220" t="s">
        <v>1279</v>
      </c>
      <c r="G2" s="220" t="s">
        <v>1280</v>
      </c>
      <c r="H2" s="220"/>
      <c r="I2" s="220" t="s">
        <v>1279</v>
      </c>
      <c r="J2" s="220" t="s">
        <v>1280</v>
      </c>
    </row>
    <row r="3" spans="1:10" x14ac:dyDescent="0.3">
      <c r="A3" t="s">
        <v>213</v>
      </c>
      <c r="B3" t="s">
        <v>1271</v>
      </c>
      <c r="C3" s="222">
        <f>'PointAnnualDaily_SCC RET'!I749</f>
        <v>36.072994306999981</v>
      </c>
      <c r="D3" s="222">
        <f>'PointAnnualDaily_SCC RET'!J749</f>
        <v>2.8725651689999925</v>
      </c>
      <c r="E3" s="222"/>
      <c r="F3" s="222">
        <f>'PointAnnualDaily_SCC RET'!M749+'Point ERCs'!E9</f>
        <v>42.476661108952676</v>
      </c>
      <c r="G3" s="222">
        <f>'PointAnnualDaily_SCC RET'!O749+'Point ERCs'!H9</f>
        <v>3.1764401731018044</v>
      </c>
      <c r="H3" s="222"/>
      <c r="I3" s="222">
        <f>'PointAnnualDaily_SCC RET'!N749+'Point ERCs'!E9</f>
        <v>43.560731728452431</v>
      </c>
      <c r="J3" s="222">
        <f>'PointAnnualDaily_SCC RET'!P749+'Point ERCs'!H9</f>
        <v>3.2748326221632911</v>
      </c>
    </row>
    <row r="4" spans="1:10" x14ac:dyDescent="0.3">
      <c r="A4" t="s">
        <v>213</v>
      </c>
      <c r="B4" t="s">
        <v>1274</v>
      </c>
    </row>
    <row r="5" spans="1:10" x14ac:dyDescent="0.3">
      <c r="A5" t="s">
        <v>213</v>
      </c>
      <c r="B5" t="s">
        <v>1275</v>
      </c>
    </row>
    <row r="6" spans="1:10" x14ac:dyDescent="0.3">
      <c r="A6" t="s">
        <v>213</v>
      </c>
      <c r="B6" t="s">
        <v>1276</v>
      </c>
    </row>
    <row r="7" spans="1:10" x14ac:dyDescent="0.3">
      <c r="A7" t="s">
        <v>213</v>
      </c>
      <c r="B7" t="s">
        <v>1277</v>
      </c>
    </row>
    <row r="8" spans="1:10" x14ac:dyDescent="0.3">
      <c r="A8" t="s">
        <v>213</v>
      </c>
      <c r="B8" t="s">
        <v>1278</v>
      </c>
    </row>
    <row r="11" spans="1:10" x14ac:dyDescent="0.3">
      <c r="F11" s="218"/>
      <c r="G11" s="218"/>
      <c r="I11" s="218"/>
      <c r="J11" s="218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4BB11-3BAE-4E78-8E63-E62E2BA378E8}">
  <dimension ref="A1:P765"/>
  <sheetViews>
    <sheetView tabSelected="1" workbookViewId="0">
      <pane ySplit="1" topLeftCell="A746" activePane="bottomLeft" state="frozen"/>
      <selection pane="bottomLeft" activeCell="I766" sqref="I766"/>
    </sheetView>
  </sheetViews>
  <sheetFormatPr defaultRowHeight="14.4" outlineLevelRow="2" x14ac:dyDescent="0.3"/>
  <cols>
    <col min="1" max="1" width="18.77734375" bestFit="1" customWidth="1"/>
    <col min="2" max="2" width="42.5546875" customWidth="1"/>
    <col min="3" max="3" width="8.44140625" hidden="1" customWidth="1"/>
    <col min="4" max="4" width="23.33203125" hidden="1" customWidth="1"/>
    <col min="5" max="5" width="9" hidden="1" customWidth="1"/>
    <col min="6" max="6" width="23.109375" hidden="1" customWidth="1"/>
    <col min="7" max="7" width="16.33203125" customWidth="1"/>
    <col min="8" max="8" width="13.44140625" bestFit="1" customWidth="1"/>
    <col min="9" max="9" width="14.6640625" bestFit="1" customWidth="1"/>
    <col min="10" max="10" width="13.44140625" bestFit="1" customWidth="1"/>
    <col min="11" max="12" width="8.88671875" customWidth="1"/>
    <col min="13" max="13" width="12" customWidth="1"/>
    <col min="14" max="14" width="14.6640625" bestFit="1" customWidth="1"/>
    <col min="15" max="16" width="14.6640625" style="177" bestFit="1" customWidth="1"/>
  </cols>
  <sheetData>
    <row r="1" spans="1:16" s="3" customFormat="1" ht="28.8" x14ac:dyDescent="0.3">
      <c r="A1" s="45" t="s">
        <v>395</v>
      </c>
      <c r="B1" s="45" t="s">
        <v>398</v>
      </c>
      <c r="C1" s="45" t="s">
        <v>397</v>
      </c>
      <c r="D1" s="45" t="s">
        <v>399</v>
      </c>
      <c r="E1" s="45" t="s">
        <v>2037</v>
      </c>
      <c r="F1" s="45" t="s">
        <v>1283</v>
      </c>
      <c r="G1" s="45" t="s">
        <v>1273</v>
      </c>
      <c r="H1" s="45" t="s">
        <v>1272</v>
      </c>
      <c r="I1" s="46" t="s">
        <v>2118</v>
      </c>
      <c r="J1" s="46" t="s">
        <v>2119</v>
      </c>
      <c r="K1" s="213" t="s">
        <v>3123</v>
      </c>
      <c r="L1" s="214" t="s">
        <v>3124</v>
      </c>
      <c r="M1" s="172" t="s">
        <v>3000</v>
      </c>
      <c r="N1" s="172" t="s">
        <v>3002</v>
      </c>
      <c r="O1" s="176" t="s">
        <v>3035</v>
      </c>
      <c r="P1" s="176" t="s">
        <v>3003</v>
      </c>
    </row>
    <row r="2" spans="1:16" outlineLevel="2" x14ac:dyDescent="0.3">
      <c r="A2" s="41" t="s">
        <v>400</v>
      </c>
      <c r="B2" s="41" t="s">
        <v>402</v>
      </c>
      <c r="C2" s="41" t="s">
        <v>401</v>
      </c>
      <c r="D2" s="41" t="s">
        <v>403</v>
      </c>
      <c r="E2" s="41" t="s">
        <v>2038</v>
      </c>
      <c r="F2" s="42">
        <v>1</v>
      </c>
      <c r="G2" s="42">
        <v>3.1549999999999998E-3</v>
      </c>
      <c r="H2" s="42">
        <v>2.0000000000000002E-5</v>
      </c>
      <c r="I2">
        <f>G2/F2</f>
        <v>3.1549999999999998E-3</v>
      </c>
      <c r="J2">
        <f>H2/F2</f>
        <v>2.0000000000000002E-5</v>
      </c>
      <c r="K2" s="169">
        <f>VLOOKUP(A2,'Point GF DLLR'!$A$2:$L$81,10,FALSE)</f>
        <v>1</v>
      </c>
      <c r="L2" s="169">
        <f>VLOOKUP(A2,'Point GF DLLR'!$A$2:$L$81,11,FALSE)</f>
        <v>1</v>
      </c>
      <c r="M2" s="168">
        <f>I2*K2</f>
        <v>3.1549999999999998E-3</v>
      </c>
      <c r="N2" s="168">
        <f>I2*L2</f>
        <v>3.1549999999999998E-3</v>
      </c>
      <c r="O2" s="177">
        <f>J2*K2</f>
        <v>2.0000000000000002E-5</v>
      </c>
      <c r="P2" s="177">
        <f>J2*L2</f>
        <v>2.0000000000000002E-5</v>
      </c>
    </row>
    <row r="3" spans="1:16" outlineLevel="2" x14ac:dyDescent="0.3">
      <c r="A3" s="41" t="s">
        <v>400</v>
      </c>
      <c r="B3" s="41" t="s">
        <v>402</v>
      </c>
      <c r="C3" s="41" t="s">
        <v>401</v>
      </c>
      <c r="D3" s="41" t="s">
        <v>404</v>
      </c>
      <c r="E3" s="41" t="s">
        <v>2038</v>
      </c>
      <c r="F3" s="42">
        <v>2</v>
      </c>
      <c r="G3" s="42">
        <v>4.1999999999999997E-3</v>
      </c>
      <c r="H3" s="42">
        <v>4.0000000000000003E-5</v>
      </c>
      <c r="I3">
        <f t="shared" ref="I3:I69" si="0">G3/F3</f>
        <v>2.0999999999999999E-3</v>
      </c>
      <c r="J3">
        <f t="shared" ref="J3:J69" si="1">H3/F3</f>
        <v>2.0000000000000002E-5</v>
      </c>
      <c r="K3" s="169">
        <f>VLOOKUP(A3,'Point GF DLLR'!$A$2:$L$81,10,FALSE)</f>
        <v>1</v>
      </c>
      <c r="L3" s="169">
        <f>VLOOKUP(A3,'Point GF DLLR'!$A$2:$L$81,11,FALSE)</f>
        <v>1</v>
      </c>
      <c r="M3" s="168">
        <f t="shared" ref="M3:M66" si="2">I3*K3</f>
        <v>2.0999999999999999E-3</v>
      </c>
      <c r="N3" s="168">
        <f t="shared" ref="N3:N66" si="3">I3*L3</f>
        <v>2.0999999999999999E-3</v>
      </c>
      <c r="O3" s="177">
        <f t="shared" ref="O3:O66" si="4">J3*K3</f>
        <v>2.0000000000000002E-5</v>
      </c>
      <c r="P3" s="177">
        <f t="shared" ref="P3:P66" si="5">J3*L3</f>
        <v>2.0000000000000002E-5</v>
      </c>
    </row>
    <row r="4" spans="1:16" outlineLevel="2" x14ac:dyDescent="0.3">
      <c r="A4" s="41" t="s">
        <v>400</v>
      </c>
      <c r="B4" s="41" t="s">
        <v>402</v>
      </c>
      <c r="C4" s="41" t="s">
        <v>401</v>
      </c>
      <c r="D4" s="41" t="s">
        <v>405</v>
      </c>
      <c r="E4" s="41" t="s">
        <v>2038</v>
      </c>
      <c r="F4" s="42">
        <v>17</v>
      </c>
      <c r="G4" s="42">
        <v>2.3290000000000002</v>
      </c>
      <c r="H4" s="42">
        <v>6.5449999999999994E-2</v>
      </c>
      <c r="I4">
        <f t="shared" si="0"/>
        <v>0.13700000000000001</v>
      </c>
      <c r="J4">
        <f t="shared" si="1"/>
        <v>3.8499999999999997E-3</v>
      </c>
      <c r="K4" s="169">
        <f>VLOOKUP(A4,'Point GF DLLR'!$A$2:$L$81,10,FALSE)</f>
        <v>1</v>
      </c>
      <c r="L4" s="169">
        <f>VLOOKUP(A4,'Point GF DLLR'!$A$2:$L$81,11,FALSE)</f>
        <v>1</v>
      </c>
      <c r="M4" s="168">
        <f t="shared" si="2"/>
        <v>0.13700000000000001</v>
      </c>
      <c r="N4" s="168">
        <f t="shared" si="3"/>
        <v>0.13700000000000001</v>
      </c>
      <c r="O4" s="177">
        <f t="shared" si="4"/>
        <v>3.8499999999999997E-3</v>
      </c>
      <c r="P4" s="177">
        <f t="shared" si="5"/>
        <v>3.8499999999999997E-3</v>
      </c>
    </row>
    <row r="5" spans="1:16" outlineLevel="2" x14ac:dyDescent="0.3">
      <c r="A5" s="41" t="s">
        <v>400</v>
      </c>
      <c r="B5" s="41" t="s">
        <v>402</v>
      </c>
      <c r="C5" s="41" t="s">
        <v>401</v>
      </c>
      <c r="D5" s="41" t="s">
        <v>406</v>
      </c>
      <c r="E5" s="41" t="s">
        <v>2038</v>
      </c>
      <c r="F5" s="42">
        <v>13</v>
      </c>
      <c r="G5" s="42">
        <v>2.08</v>
      </c>
      <c r="H5" s="42">
        <v>5.8564999999999999E-2</v>
      </c>
      <c r="I5">
        <f t="shared" si="0"/>
        <v>0.16</v>
      </c>
      <c r="J5">
        <f t="shared" si="1"/>
        <v>4.5050000000000003E-3</v>
      </c>
      <c r="K5" s="169">
        <f>VLOOKUP(A5,'Point GF DLLR'!$A$2:$L$81,10,FALSE)</f>
        <v>1</v>
      </c>
      <c r="L5" s="169">
        <f>VLOOKUP(A5,'Point GF DLLR'!$A$2:$L$81,11,FALSE)</f>
        <v>1</v>
      </c>
      <c r="M5" s="168">
        <f t="shared" si="2"/>
        <v>0.16</v>
      </c>
      <c r="N5" s="168">
        <f t="shared" si="3"/>
        <v>0.16</v>
      </c>
      <c r="O5" s="177">
        <f t="shared" si="4"/>
        <v>4.5050000000000003E-3</v>
      </c>
      <c r="P5" s="177">
        <f t="shared" si="5"/>
        <v>4.5050000000000003E-3</v>
      </c>
    </row>
    <row r="6" spans="1:16" outlineLevel="2" x14ac:dyDescent="0.3">
      <c r="A6" s="41" t="s">
        <v>400</v>
      </c>
      <c r="B6" s="41" t="s">
        <v>402</v>
      </c>
      <c r="C6" s="41" t="s">
        <v>401</v>
      </c>
      <c r="D6" s="41" t="s">
        <v>407</v>
      </c>
      <c r="E6" s="41" t="s">
        <v>2038</v>
      </c>
      <c r="F6" s="42">
        <v>14</v>
      </c>
      <c r="G6" s="42">
        <v>2.4500000000000002</v>
      </c>
      <c r="H6" s="42">
        <v>6.8879999999999997E-2</v>
      </c>
      <c r="I6">
        <f t="shared" si="0"/>
        <v>0.17500000000000002</v>
      </c>
      <c r="J6">
        <f t="shared" si="1"/>
        <v>4.9199999999999999E-3</v>
      </c>
      <c r="K6" s="169">
        <f>VLOOKUP(A6,'Point GF DLLR'!$A$2:$L$81,10,FALSE)</f>
        <v>1</v>
      </c>
      <c r="L6" s="169">
        <f>VLOOKUP(A6,'Point GF DLLR'!$A$2:$L$81,11,FALSE)</f>
        <v>1</v>
      </c>
      <c r="M6" s="168">
        <f t="shared" si="2"/>
        <v>0.17500000000000002</v>
      </c>
      <c r="N6" s="168">
        <f t="shared" si="3"/>
        <v>0.17500000000000002</v>
      </c>
      <c r="O6" s="177">
        <f t="shared" si="4"/>
        <v>4.9199999999999999E-3</v>
      </c>
      <c r="P6" s="177">
        <f t="shared" si="5"/>
        <v>4.9199999999999999E-3</v>
      </c>
    </row>
    <row r="7" spans="1:16" outlineLevel="2" x14ac:dyDescent="0.3">
      <c r="A7" s="41" t="s">
        <v>400</v>
      </c>
      <c r="B7" s="41" t="s">
        <v>402</v>
      </c>
      <c r="C7" s="41" t="s">
        <v>401</v>
      </c>
      <c r="D7" s="41" t="s">
        <v>408</v>
      </c>
      <c r="E7" s="41" t="s">
        <v>2038</v>
      </c>
      <c r="F7" s="42">
        <v>2</v>
      </c>
      <c r="G7" s="42">
        <v>4.8000000000000001E-2</v>
      </c>
      <c r="H7" s="42">
        <v>1.3600000000000001E-3</v>
      </c>
      <c r="I7">
        <f t="shared" si="0"/>
        <v>2.4E-2</v>
      </c>
      <c r="J7">
        <f t="shared" si="1"/>
        <v>6.8000000000000005E-4</v>
      </c>
      <c r="K7" s="169">
        <f>VLOOKUP(A7,'Point GF DLLR'!$A$2:$L$81,10,FALSE)</f>
        <v>1</v>
      </c>
      <c r="L7" s="169">
        <f>VLOOKUP(A7,'Point GF DLLR'!$A$2:$L$81,11,FALSE)</f>
        <v>1</v>
      </c>
      <c r="M7" s="168">
        <f t="shared" si="2"/>
        <v>2.4E-2</v>
      </c>
      <c r="N7" s="168">
        <f t="shared" si="3"/>
        <v>2.4E-2</v>
      </c>
      <c r="O7" s="177">
        <f t="shared" si="4"/>
        <v>6.8000000000000005E-4</v>
      </c>
      <c r="P7" s="177">
        <f t="shared" si="5"/>
        <v>6.8000000000000005E-4</v>
      </c>
    </row>
    <row r="8" spans="1:16" outlineLevel="2" x14ac:dyDescent="0.3">
      <c r="A8" s="41" t="s">
        <v>400</v>
      </c>
      <c r="B8" s="41" t="s">
        <v>402</v>
      </c>
      <c r="C8" s="41" t="s">
        <v>401</v>
      </c>
      <c r="D8" s="41" t="s">
        <v>409</v>
      </c>
      <c r="E8" s="41" t="s">
        <v>2039</v>
      </c>
      <c r="F8" s="42">
        <v>15</v>
      </c>
      <c r="G8" s="42">
        <v>4.2957749999999999</v>
      </c>
      <c r="H8" s="42">
        <v>0.120825</v>
      </c>
      <c r="I8">
        <f t="shared" si="0"/>
        <v>0.286385</v>
      </c>
      <c r="J8">
        <f t="shared" si="1"/>
        <v>8.0549999999999997E-3</v>
      </c>
      <c r="K8" s="169">
        <f>VLOOKUP(A8,'Point GF DLLR'!$A$2:$L$81,10,FALSE)</f>
        <v>1</v>
      </c>
      <c r="L8" s="169">
        <f>VLOOKUP(A8,'Point GF DLLR'!$A$2:$L$81,11,FALSE)</f>
        <v>1</v>
      </c>
      <c r="M8" s="168">
        <f t="shared" si="2"/>
        <v>0.286385</v>
      </c>
      <c r="N8" s="168">
        <f t="shared" si="3"/>
        <v>0.286385</v>
      </c>
      <c r="O8" s="177">
        <f t="shared" si="4"/>
        <v>8.0549999999999997E-3</v>
      </c>
      <c r="P8" s="177">
        <f t="shared" si="5"/>
        <v>8.0549999999999997E-3</v>
      </c>
    </row>
    <row r="9" spans="1:16" outlineLevel="2" x14ac:dyDescent="0.3">
      <c r="A9" s="41" t="s">
        <v>400</v>
      </c>
      <c r="B9" s="41" t="s">
        <v>402</v>
      </c>
      <c r="C9" s="41" t="s">
        <v>401</v>
      </c>
      <c r="D9" s="41" t="s">
        <v>410</v>
      </c>
      <c r="E9" s="41" t="s">
        <v>2039</v>
      </c>
      <c r="F9" s="42">
        <v>5</v>
      </c>
      <c r="G9" s="42">
        <v>0.86</v>
      </c>
      <c r="H9" s="42">
        <v>2.4199999999999999E-2</v>
      </c>
      <c r="I9">
        <f t="shared" si="0"/>
        <v>0.17199999999999999</v>
      </c>
      <c r="J9">
        <f t="shared" si="1"/>
        <v>4.8399999999999997E-3</v>
      </c>
      <c r="K9" s="169">
        <f>VLOOKUP(A9,'Point GF DLLR'!$A$2:$L$81,10,FALSE)</f>
        <v>1</v>
      </c>
      <c r="L9" s="169">
        <f>VLOOKUP(A9,'Point GF DLLR'!$A$2:$L$81,11,FALSE)</f>
        <v>1</v>
      </c>
      <c r="M9" s="168">
        <f t="shared" si="2"/>
        <v>0.17199999999999999</v>
      </c>
      <c r="N9" s="168">
        <f t="shared" si="3"/>
        <v>0.17199999999999999</v>
      </c>
      <c r="O9" s="177">
        <f t="shared" si="4"/>
        <v>4.8399999999999997E-3</v>
      </c>
      <c r="P9" s="177">
        <f t="shared" si="5"/>
        <v>4.8399999999999997E-3</v>
      </c>
    </row>
    <row r="10" spans="1:16" outlineLevel="2" x14ac:dyDescent="0.3">
      <c r="A10" s="41" t="s">
        <v>400</v>
      </c>
      <c r="B10" s="41" t="s">
        <v>402</v>
      </c>
      <c r="C10" s="41" t="s">
        <v>401</v>
      </c>
      <c r="D10" s="41" t="s">
        <v>411</v>
      </c>
      <c r="E10" s="41" t="s">
        <v>2039</v>
      </c>
      <c r="F10" s="42">
        <v>5</v>
      </c>
      <c r="G10" s="42">
        <v>3.2183000000000002</v>
      </c>
      <c r="H10" s="42">
        <v>9.0524999999999994E-2</v>
      </c>
      <c r="I10">
        <f t="shared" si="0"/>
        <v>0.64366000000000001</v>
      </c>
      <c r="J10">
        <f t="shared" si="1"/>
        <v>1.8105E-2</v>
      </c>
      <c r="K10" s="169">
        <f>VLOOKUP(A10,'Point GF DLLR'!$A$2:$L$81,10,FALSE)</f>
        <v>1</v>
      </c>
      <c r="L10" s="169">
        <f>VLOOKUP(A10,'Point GF DLLR'!$A$2:$L$81,11,FALSE)</f>
        <v>1</v>
      </c>
      <c r="M10" s="168">
        <f t="shared" si="2"/>
        <v>0.64366000000000001</v>
      </c>
      <c r="N10" s="168">
        <f t="shared" si="3"/>
        <v>0.64366000000000001</v>
      </c>
      <c r="O10" s="177">
        <f t="shared" si="4"/>
        <v>1.8105E-2</v>
      </c>
      <c r="P10" s="177">
        <f t="shared" si="5"/>
        <v>1.8105E-2</v>
      </c>
    </row>
    <row r="11" spans="1:16" outlineLevel="1" x14ac:dyDescent="0.3">
      <c r="A11" s="44" t="s">
        <v>1175</v>
      </c>
      <c r="B11" s="41"/>
      <c r="C11" s="41"/>
      <c r="D11" s="41"/>
      <c r="E11" s="41"/>
      <c r="F11" s="42"/>
      <c r="G11" s="42"/>
      <c r="H11" s="42"/>
      <c r="I11">
        <f>SUBTOTAL(9,I2:I10)</f>
        <v>1.6032999999999999</v>
      </c>
      <c r="J11">
        <f>SUBTOTAL(9,J2:J10)</f>
        <v>4.4995E-2</v>
      </c>
      <c r="K11" s="169"/>
      <c r="L11" s="169"/>
      <c r="M11" s="168">
        <f>SUBTOTAL(9,M2:M10)</f>
        <v>1.6032999999999999</v>
      </c>
      <c r="N11" s="168">
        <f>SUBTOTAL(9,N2:N10)</f>
        <v>1.6032999999999999</v>
      </c>
      <c r="O11" s="177">
        <f>SUBTOTAL(9,O2:O10)</f>
        <v>4.4995E-2</v>
      </c>
      <c r="P11" s="177">
        <f>SUBTOTAL(9,P2:P10)</f>
        <v>4.4995E-2</v>
      </c>
    </row>
    <row r="12" spans="1:16" outlineLevel="2" x14ac:dyDescent="0.3">
      <c r="A12" s="41" t="s">
        <v>412</v>
      </c>
      <c r="B12" s="41" t="s">
        <v>413</v>
      </c>
      <c r="C12" s="41" t="s">
        <v>401</v>
      </c>
      <c r="D12" s="41" t="s">
        <v>414</v>
      </c>
      <c r="E12" s="41" t="s">
        <v>2040</v>
      </c>
      <c r="F12" s="42">
        <v>148</v>
      </c>
      <c r="G12" s="42">
        <v>0.31080000000000002</v>
      </c>
      <c r="H12" s="42">
        <v>3.6999999999999998E-2</v>
      </c>
      <c r="I12">
        <f t="shared" si="0"/>
        <v>2.1000000000000003E-3</v>
      </c>
      <c r="J12">
        <f t="shared" si="1"/>
        <v>2.5000000000000001E-4</v>
      </c>
      <c r="K12" s="169">
        <f>VLOOKUP(A12,'Point GF DLLR'!$A$2:$L$81,10,FALSE)</f>
        <v>1.0224719101123596</v>
      </c>
      <c r="L12" s="169">
        <f>VLOOKUP(A12,'Point GF DLLR'!$A$2:$L$81,11,FALSE)</f>
        <v>1.0359550561797752</v>
      </c>
      <c r="M12" s="168">
        <f t="shared" si="2"/>
        <v>2.1471910112359554E-3</v>
      </c>
      <c r="N12" s="168">
        <f t="shared" si="3"/>
        <v>2.1755056179775284E-3</v>
      </c>
      <c r="O12" s="177">
        <f t="shared" si="4"/>
        <v>2.5561797752808992E-4</v>
      </c>
      <c r="P12" s="177">
        <f t="shared" si="5"/>
        <v>2.5898876404494383E-4</v>
      </c>
    </row>
    <row r="13" spans="1:16" outlineLevel="2" x14ac:dyDescent="0.3">
      <c r="A13" s="41" t="s">
        <v>412</v>
      </c>
      <c r="B13" s="41" t="s">
        <v>413</v>
      </c>
      <c r="C13" s="41" t="s">
        <v>401</v>
      </c>
      <c r="D13" s="41" t="s">
        <v>415</v>
      </c>
      <c r="E13" s="41" t="s">
        <v>2040</v>
      </c>
      <c r="F13" s="42">
        <v>114</v>
      </c>
      <c r="G13" s="42">
        <v>0.19494</v>
      </c>
      <c r="H13" s="42">
        <v>3.3059999999999999E-2</v>
      </c>
      <c r="I13">
        <f t="shared" si="0"/>
        <v>1.7099999999999999E-3</v>
      </c>
      <c r="J13">
        <f t="shared" si="1"/>
        <v>2.9E-4</v>
      </c>
      <c r="K13" s="169">
        <f>VLOOKUP(A13,'Point GF DLLR'!$A$2:$L$81,10,FALSE)</f>
        <v>1.0224719101123596</v>
      </c>
      <c r="L13" s="169">
        <f>VLOOKUP(A13,'Point GF DLLR'!$A$2:$L$81,11,FALSE)</f>
        <v>1.0359550561797752</v>
      </c>
      <c r="M13" s="168">
        <f t="shared" si="2"/>
        <v>1.7484269662921348E-3</v>
      </c>
      <c r="N13" s="168">
        <f t="shared" si="3"/>
        <v>1.7714831460674157E-3</v>
      </c>
      <c r="O13" s="177">
        <f t="shared" si="4"/>
        <v>2.9651685393258429E-4</v>
      </c>
      <c r="P13" s="177">
        <f t="shared" si="5"/>
        <v>3.0042696629213481E-4</v>
      </c>
    </row>
    <row r="14" spans="1:16" outlineLevel="2" x14ac:dyDescent="0.3">
      <c r="A14" s="41" t="s">
        <v>412</v>
      </c>
      <c r="B14" s="41" t="s">
        <v>413</v>
      </c>
      <c r="C14" s="41" t="s">
        <v>401</v>
      </c>
      <c r="D14" s="41" t="s">
        <v>416</v>
      </c>
      <c r="E14" s="41" t="s">
        <v>2041</v>
      </c>
      <c r="F14" s="42">
        <v>237</v>
      </c>
      <c r="G14" s="42">
        <v>18.925635</v>
      </c>
      <c r="H14" s="42">
        <v>1.31298</v>
      </c>
      <c r="I14">
        <f t="shared" si="0"/>
        <v>7.9854999999999995E-2</v>
      </c>
      <c r="J14">
        <f t="shared" si="1"/>
        <v>5.5399999999999998E-3</v>
      </c>
      <c r="K14" s="169">
        <f>VLOOKUP(A14,'Point GF DLLR'!$A$2:$L$81,10,FALSE)</f>
        <v>1.0224719101123596</v>
      </c>
      <c r="L14" s="169">
        <f>VLOOKUP(A14,'Point GF DLLR'!$A$2:$L$81,11,FALSE)</f>
        <v>1.0359550561797752</v>
      </c>
      <c r="M14" s="168">
        <f t="shared" si="2"/>
        <v>8.1649494382022472E-2</v>
      </c>
      <c r="N14" s="168">
        <f t="shared" si="3"/>
        <v>8.2726191011235947E-2</v>
      </c>
      <c r="O14" s="177">
        <f t="shared" si="4"/>
        <v>5.6644943820224718E-3</v>
      </c>
      <c r="P14" s="177">
        <f t="shared" si="5"/>
        <v>5.7391910112359543E-3</v>
      </c>
    </row>
    <row r="15" spans="1:16" outlineLevel="2" x14ac:dyDescent="0.3">
      <c r="A15" s="41" t="s">
        <v>412</v>
      </c>
      <c r="B15" s="41" t="s">
        <v>413</v>
      </c>
      <c r="C15" s="41" t="s">
        <v>401</v>
      </c>
      <c r="D15" s="41" t="s">
        <v>417</v>
      </c>
      <c r="E15" s="41" t="s">
        <v>2041</v>
      </c>
      <c r="F15" s="42">
        <v>122</v>
      </c>
      <c r="G15" s="42">
        <v>5.0276199999999998</v>
      </c>
      <c r="H15" s="42">
        <v>0.99673999999999996</v>
      </c>
      <c r="I15">
        <f t="shared" si="0"/>
        <v>4.1209999999999997E-2</v>
      </c>
      <c r="J15">
        <f t="shared" si="1"/>
        <v>8.1700000000000002E-3</v>
      </c>
      <c r="K15" s="169">
        <f>VLOOKUP(A15,'Point GF DLLR'!$A$2:$L$81,10,FALSE)</f>
        <v>1.0224719101123596</v>
      </c>
      <c r="L15" s="169">
        <f>VLOOKUP(A15,'Point GF DLLR'!$A$2:$L$81,11,FALSE)</f>
        <v>1.0359550561797752</v>
      </c>
      <c r="M15" s="168">
        <f t="shared" si="2"/>
        <v>4.2136067415730338E-2</v>
      </c>
      <c r="N15" s="168">
        <f t="shared" si="3"/>
        <v>4.2691707865168536E-2</v>
      </c>
      <c r="O15" s="177">
        <f t="shared" si="4"/>
        <v>8.3535955056179782E-3</v>
      </c>
      <c r="P15" s="177">
        <f t="shared" si="5"/>
        <v>8.4637528089887646E-3</v>
      </c>
    </row>
    <row r="16" spans="1:16" outlineLevel="2" x14ac:dyDescent="0.3">
      <c r="A16" s="41" t="s">
        <v>412</v>
      </c>
      <c r="B16" s="41" t="s">
        <v>413</v>
      </c>
      <c r="C16" s="41" t="s">
        <v>401</v>
      </c>
      <c r="D16" s="41" t="s">
        <v>418</v>
      </c>
      <c r="E16" s="41" t="s">
        <v>2041</v>
      </c>
      <c r="F16" s="42">
        <v>7</v>
      </c>
      <c r="G16" s="42">
        <v>1.9599999999999999E-2</v>
      </c>
      <c r="H16" s="42">
        <v>3.8499999999999998E-4</v>
      </c>
      <c r="I16">
        <f t="shared" si="0"/>
        <v>2.8E-3</v>
      </c>
      <c r="J16">
        <f t="shared" si="1"/>
        <v>5.4999999999999995E-5</v>
      </c>
      <c r="K16" s="169">
        <f>VLOOKUP(A16,'Point GF DLLR'!$A$2:$L$81,10,FALSE)</f>
        <v>1.0224719101123596</v>
      </c>
      <c r="L16" s="169">
        <f>VLOOKUP(A16,'Point GF DLLR'!$A$2:$L$81,11,FALSE)</f>
        <v>1.0359550561797752</v>
      </c>
      <c r="M16" s="168">
        <f t="shared" si="2"/>
        <v>2.8629213483146068E-3</v>
      </c>
      <c r="N16" s="168">
        <f t="shared" si="3"/>
        <v>2.9006741573033706E-3</v>
      </c>
      <c r="O16" s="177">
        <f t="shared" si="4"/>
        <v>5.623595505617977E-5</v>
      </c>
      <c r="P16" s="177">
        <f t="shared" si="5"/>
        <v>5.6977528089887636E-5</v>
      </c>
    </row>
    <row r="17" spans="1:16" outlineLevel="2" x14ac:dyDescent="0.3">
      <c r="A17" s="41" t="s">
        <v>412</v>
      </c>
      <c r="B17" s="41" t="s">
        <v>413</v>
      </c>
      <c r="C17" s="41" t="s">
        <v>401</v>
      </c>
      <c r="D17" s="41" t="s">
        <v>419</v>
      </c>
      <c r="E17" s="41" t="s">
        <v>2041</v>
      </c>
      <c r="F17" s="42">
        <v>8</v>
      </c>
      <c r="G17" s="42">
        <v>1.856E-2</v>
      </c>
      <c r="H17" s="42">
        <v>4.0000000000000002E-4</v>
      </c>
      <c r="I17">
        <f t="shared" si="0"/>
        <v>2.32E-3</v>
      </c>
      <c r="J17">
        <f t="shared" si="1"/>
        <v>5.0000000000000002E-5</v>
      </c>
      <c r="K17" s="169">
        <f>VLOOKUP(A17,'Point GF DLLR'!$A$2:$L$81,10,FALSE)</f>
        <v>1.0224719101123596</v>
      </c>
      <c r="L17" s="169">
        <f>VLOOKUP(A17,'Point GF DLLR'!$A$2:$L$81,11,FALSE)</f>
        <v>1.0359550561797752</v>
      </c>
      <c r="M17" s="168">
        <f t="shared" si="2"/>
        <v>2.3721348314606743E-3</v>
      </c>
      <c r="N17" s="168">
        <f t="shared" si="3"/>
        <v>2.4034157303370785E-3</v>
      </c>
      <c r="O17" s="177">
        <f t="shared" si="4"/>
        <v>5.1123595505617981E-5</v>
      </c>
      <c r="P17" s="177">
        <f t="shared" si="5"/>
        <v>5.1797752808988763E-5</v>
      </c>
    </row>
    <row r="18" spans="1:16" outlineLevel="2" x14ac:dyDescent="0.3">
      <c r="A18" s="41" t="s">
        <v>412</v>
      </c>
      <c r="B18" s="41" t="s">
        <v>413</v>
      </c>
      <c r="C18" s="41" t="s">
        <v>401</v>
      </c>
      <c r="D18" s="41" t="s">
        <v>420</v>
      </c>
      <c r="E18" s="41" t="s">
        <v>2041</v>
      </c>
      <c r="F18" s="42">
        <v>4</v>
      </c>
      <c r="G18" s="42">
        <v>1.8000000000000001E-4</v>
      </c>
      <c r="H18" s="42">
        <v>2.0000000000000002E-5</v>
      </c>
      <c r="I18">
        <f t="shared" si="0"/>
        <v>4.5000000000000003E-5</v>
      </c>
      <c r="J18">
        <f t="shared" si="1"/>
        <v>5.0000000000000004E-6</v>
      </c>
      <c r="K18" s="169">
        <f>VLOOKUP(A18,'Point GF DLLR'!$A$2:$L$81,10,FALSE)</f>
        <v>1.0224719101123596</v>
      </c>
      <c r="L18" s="169">
        <f>VLOOKUP(A18,'Point GF DLLR'!$A$2:$L$81,11,FALSE)</f>
        <v>1.0359550561797752</v>
      </c>
      <c r="M18" s="168">
        <f t="shared" si="2"/>
        <v>4.6011235955056184E-5</v>
      </c>
      <c r="N18" s="168">
        <f t="shared" si="3"/>
        <v>4.6617977528089891E-5</v>
      </c>
      <c r="O18" s="177">
        <f t="shared" si="4"/>
        <v>5.1123595505617984E-6</v>
      </c>
      <c r="P18" s="177">
        <f t="shared" si="5"/>
        <v>5.1797752808988765E-6</v>
      </c>
    </row>
    <row r="19" spans="1:16" outlineLevel="2" x14ac:dyDescent="0.3">
      <c r="A19" s="41" t="s">
        <v>412</v>
      </c>
      <c r="B19" s="41" t="s">
        <v>413</v>
      </c>
      <c r="C19" s="41" t="s">
        <v>401</v>
      </c>
      <c r="D19" s="41" t="s">
        <v>421</v>
      </c>
      <c r="E19" s="41" t="s">
        <v>2041</v>
      </c>
      <c r="F19" s="42">
        <v>7</v>
      </c>
      <c r="G19" s="42">
        <v>2.5725000000000001E-2</v>
      </c>
      <c r="H19" s="42">
        <v>4.13E-3</v>
      </c>
      <c r="I19">
        <f t="shared" si="0"/>
        <v>3.6750000000000003E-3</v>
      </c>
      <c r="J19">
        <f t="shared" si="1"/>
        <v>5.9000000000000003E-4</v>
      </c>
      <c r="K19" s="169">
        <f>VLOOKUP(A19,'Point GF DLLR'!$A$2:$L$81,10,FALSE)</f>
        <v>1.0224719101123596</v>
      </c>
      <c r="L19" s="169">
        <f>VLOOKUP(A19,'Point GF DLLR'!$A$2:$L$81,11,FALSE)</f>
        <v>1.0359550561797752</v>
      </c>
      <c r="M19" s="168">
        <f t="shared" si="2"/>
        <v>3.7575842696629218E-3</v>
      </c>
      <c r="N19" s="168">
        <f t="shared" si="3"/>
        <v>3.8071348314606744E-3</v>
      </c>
      <c r="O19" s="177">
        <f t="shared" si="4"/>
        <v>6.0325842696629215E-4</v>
      </c>
      <c r="P19" s="177">
        <f t="shared" si="5"/>
        <v>6.1121348314606742E-4</v>
      </c>
    </row>
    <row r="20" spans="1:16" outlineLevel="2" x14ac:dyDescent="0.3">
      <c r="A20" s="41" t="s">
        <v>412</v>
      </c>
      <c r="B20" s="41" t="s">
        <v>413</v>
      </c>
      <c r="C20" s="41" t="s">
        <v>401</v>
      </c>
      <c r="D20" s="41" t="s">
        <v>422</v>
      </c>
      <c r="E20" s="41" t="s">
        <v>2041</v>
      </c>
      <c r="F20" s="42">
        <v>6</v>
      </c>
      <c r="G20" s="42">
        <v>2.2440000000000002E-2</v>
      </c>
      <c r="H20" s="42">
        <v>5.1000000000000004E-4</v>
      </c>
      <c r="I20">
        <f t="shared" si="0"/>
        <v>3.7400000000000003E-3</v>
      </c>
      <c r="J20">
        <f t="shared" si="1"/>
        <v>8.5000000000000006E-5</v>
      </c>
      <c r="K20" s="169">
        <f>VLOOKUP(A20,'Point GF DLLR'!$A$2:$L$81,10,FALSE)</f>
        <v>1.0224719101123596</v>
      </c>
      <c r="L20" s="169">
        <f>VLOOKUP(A20,'Point GF DLLR'!$A$2:$L$81,11,FALSE)</f>
        <v>1.0359550561797752</v>
      </c>
      <c r="M20" s="168">
        <f t="shared" si="2"/>
        <v>3.8240449438202251E-3</v>
      </c>
      <c r="N20" s="168">
        <f t="shared" si="3"/>
        <v>3.8744719101123596E-3</v>
      </c>
      <c r="O20" s="177">
        <f t="shared" si="4"/>
        <v>8.6910112359550571E-5</v>
      </c>
      <c r="P20" s="177">
        <f t="shared" si="5"/>
        <v>8.8056179775280896E-5</v>
      </c>
    </row>
    <row r="21" spans="1:16" outlineLevel="2" x14ac:dyDescent="0.3">
      <c r="A21" s="41" t="s">
        <v>412</v>
      </c>
      <c r="B21" s="41" t="s">
        <v>413</v>
      </c>
      <c r="C21" s="41" t="s">
        <v>401</v>
      </c>
      <c r="D21" s="41" t="s">
        <v>423</v>
      </c>
      <c r="E21" s="41" t="s">
        <v>2041</v>
      </c>
      <c r="F21" s="42">
        <v>7</v>
      </c>
      <c r="G21" s="42">
        <v>2.0615000000000001E-2</v>
      </c>
      <c r="H21" s="42">
        <v>3.4299999999999999E-3</v>
      </c>
      <c r="I21">
        <f t="shared" si="0"/>
        <v>2.9450000000000001E-3</v>
      </c>
      <c r="J21">
        <f t="shared" si="1"/>
        <v>4.8999999999999998E-4</v>
      </c>
      <c r="K21" s="169">
        <f>VLOOKUP(A21,'Point GF DLLR'!$A$2:$L$81,10,FALSE)</f>
        <v>1.0224719101123596</v>
      </c>
      <c r="L21" s="169">
        <f>VLOOKUP(A21,'Point GF DLLR'!$A$2:$L$81,11,FALSE)</f>
        <v>1.0359550561797752</v>
      </c>
      <c r="M21" s="168">
        <f t="shared" si="2"/>
        <v>3.0111797752808991E-3</v>
      </c>
      <c r="N21" s="168">
        <f t="shared" si="3"/>
        <v>3.0508876404494382E-3</v>
      </c>
      <c r="O21" s="177">
        <f t="shared" si="4"/>
        <v>5.0101123595505616E-4</v>
      </c>
      <c r="P21" s="177">
        <f t="shared" si="5"/>
        <v>5.0761797752808986E-4</v>
      </c>
    </row>
    <row r="22" spans="1:16" outlineLevel="2" x14ac:dyDescent="0.3">
      <c r="A22" s="41" t="s">
        <v>412</v>
      </c>
      <c r="B22" s="41" t="s">
        <v>413</v>
      </c>
      <c r="C22" s="41" t="s">
        <v>401</v>
      </c>
      <c r="D22" s="41" t="s">
        <v>424</v>
      </c>
      <c r="E22" s="41" t="s">
        <v>2041</v>
      </c>
      <c r="F22" s="42">
        <v>5</v>
      </c>
      <c r="G22" s="43"/>
      <c r="H22" s="42">
        <v>5.5000000000000003E-4</v>
      </c>
      <c r="I22">
        <f t="shared" si="0"/>
        <v>0</v>
      </c>
      <c r="J22">
        <f t="shared" si="1"/>
        <v>1.1E-4</v>
      </c>
      <c r="K22" s="169">
        <f>VLOOKUP(A22,'Point GF DLLR'!$A$2:$L$81,10,FALSE)</f>
        <v>1.0224719101123596</v>
      </c>
      <c r="L22" s="169">
        <f>VLOOKUP(A22,'Point GF DLLR'!$A$2:$L$81,11,FALSE)</f>
        <v>1.0359550561797752</v>
      </c>
      <c r="M22" s="168">
        <f t="shared" si="2"/>
        <v>0</v>
      </c>
      <c r="N22" s="168">
        <f t="shared" si="3"/>
        <v>0</v>
      </c>
      <c r="O22" s="177">
        <f t="shared" si="4"/>
        <v>1.1247191011235955E-4</v>
      </c>
      <c r="P22" s="177">
        <f t="shared" si="5"/>
        <v>1.1395505617977528E-4</v>
      </c>
    </row>
    <row r="23" spans="1:16" outlineLevel="2" x14ac:dyDescent="0.3">
      <c r="A23" s="41" t="s">
        <v>412</v>
      </c>
      <c r="B23" s="41" t="s">
        <v>413</v>
      </c>
      <c r="C23" s="41" t="s">
        <v>401</v>
      </c>
      <c r="D23" s="41" t="s">
        <v>425</v>
      </c>
      <c r="E23" s="41" t="s">
        <v>2042</v>
      </c>
      <c r="F23" s="42">
        <v>51</v>
      </c>
      <c r="G23" s="42">
        <v>6.6299999999999996E-3</v>
      </c>
      <c r="H23" s="42">
        <v>5.6099999999999998E-4</v>
      </c>
      <c r="I23">
        <f t="shared" si="0"/>
        <v>1.2999999999999999E-4</v>
      </c>
      <c r="J23">
        <f t="shared" si="1"/>
        <v>1.1E-5</v>
      </c>
      <c r="K23" s="169">
        <f>VLOOKUP(A23,'Point GF DLLR'!$A$2:$L$81,10,FALSE)</f>
        <v>1.0224719101123596</v>
      </c>
      <c r="L23" s="169">
        <f>VLOOKUP(A23,'Point GF DLLR'!$A$2:$L$81,11,FALSE)</f>
        <v>1.0359550561797752</v>
      </c>
      <c r="M23" s="168">
        <f t="shared" si="2"/>
        <v>1.3292134831460674E-4</v>
      </c>
      <c r="N23" s="168">
        <f t="shared" si="3"/>
        <v>1.3467415730337076E-4</v>
      </c>
      <c r="O23" s="177">
        <f t="shared" si="4"/>
        <v>1.1247191011235955E-5</v>
      </c>
      <c r="P23" s="177">
        <f t="shared" si="5"/>
        <v>1.1395505617977527E-5</v>
      </c>
    </row>
    <row r="24" spans="1:16" outlineLevel="2" x14ac:dyDescent="0.3">
      <c r="A24" s="41" t="s">
        <v>412</v>
      </c>
      <c r="B24" s="41" t="s">
        <v>413</v>
      </c>
      <c r="C24" s="41" t="s">
        <v>401</v>
      </c>
      <c r="D24" s="41" t="s">
        <v>426</v>
      </c>
      <c r="E24" s="41" t="s">
        <v>2043</v>
      </c>
      <c r="F24" s="42">
        <v>162</v>
      </c>
      <c r="G24" s="42">
        <v>1.2757499999999999</v>
      </c>
      <c r="H24" s="42">
        <v>2.2679999999999999E-2</v>
      </c>
      <c r="I24">
        <f t="shared" si="0"/>
        <v>7.8750000000000001E-3</v>
      </c>
      <c r="J24">
        <f t="shared" si="1"/>
        <v>1.3999999999999999E-4</v>
      </c>
      <c r="K24" s="169">
        <f>VLOOKUP(A24,'Point GF DLLR'!$A$2:$L$81,10,FALSE)</f>
        <v>1.0224719101123596</v>
      </c>
      <c r="L24" s="169">
        <f>VLOOKUP(A24,'Point GF DLLR'!$A$2:$L$81,11,FALSE)</f>
        <v>1.0359550561797752</v>
      </c>
      <c r="M24" s="168">
        <f t="shared" si="2"/>
        <v>8.0519662921348326E-3</v>
      </c>
      <c r="N24" s="168">
        <f t="shared" si="3"/>
        <v>8.1581460674157308E-3</v>
      </c>
      <c r="O24" s="177">
        <f t="shared" si="4"/>
        <v>1.4314606741573033E-4</v>
      </c>
      <c r="P24" s="177">
        <f t="shared" si="5"/>
        <v>1.4503370786516853E-4</v>
      </c>
    </row>
    <row r="25" spans="1:16" outlineLevel="2" x14ac:dyDescent="0.3">
      <c r="A25" s="41" t="s">
        <v>412</v>
      </c>
      <c r="B25" s="41" t="s">
        <v>413</v>
      </c>
      <c r="C25" s="41" t="s">
        <v>401</v>
      </c>
      <c r="D25" s="41" t="s">
        <v>427</v>
      </c>
      <c r="E25" s="41" t="s">
        <v>2043</v>
      </c>
      <c r="F25" s="42">
        <v>346</v>
      </c>
      <c r="G25" s="42">
        <v>51.9</v>
      </c>
      <c r="H25" s="42">
        <v>3.09843</v>
      </c>
      <c r="I25">
        <f t="shared" si="0"/>
        <v>0.15</v>
      </c>
      <c r="J25">
        <f t="shared" si="1"/>
        <v>8.9549999999999994E-3</v>
      </c>
      <c r="K25" s="169">
        <f>VLOOKUP(A25,'Point GF DLLR'!$A$2:$L$81,10,FALSE)</f>
        <v>1.0224719101123596</v>
      </c>
      <c r="L25" s="169">
        <f>VLOOKUP(A25,'Point GF DLLR'!$A$2:$L$81,11,FALSE)</f>
        <v>1.0359550561797752</v>
      </c>
      <c r="M25" s="168">
        <f t="shared" si="2"/>
        <v>0.15337078651685393</v>
      </c>
      <c r="N25" s="168">
        <f t="shared" si="3"/>
        <v>0.15539325842696627</v>
      </c>
      <c r="O25" s="177">
        <f t="shared" si="4"/>
        <v>9.1562359550561804E-3</v>
      </c>
      <c r="P25" s="177">
        <f t="shared" si="5"/>
        <v>9.2769775280898865E-3</v>
      </c>
    </row>
    <row r="26" spans="1:16" outlineLevel="2" x14ac:dyDescent="0.3">
      <c r="A26" s="41" t="s">
        <v>412</v>
      </c>
      <c r="B26" s="41" t="s">
        <v>413</v>
      </c>
      <c r="C26" s="41" t="s">
        <v>401</v>
      </c>
      <c r="D26" s="41" t="s">
        <v>428</v>
      </c>
      <c r="E26" s="41" t="s">
        <v>2044</v>
      </c>
      <c r="F26" s="42">
        <v>345</v>
      </c>
      <c r="G26" s="42">
        <v>0.60375000000000001</v>
      </c>
      <c r="H26" s="42">
        <v>0.65549999999999997</v>
      </c>
      <c r="I26">
        <f t="shared" si="0"/>
        <v>1.75E-3</v>
      </c>
      <c r="J26">
        <f t="shared" si="1"/>
        <v>1.9E-3</v>
      </c>
      <c r="K26" s="169">
        <f>VLOOKUP(A26,'Point GF DLLR'!$A$2:$L$81,10,FALSE)</f>
        <v>1.0224719101123596</v>
      </c>
      <c r="L26" s="169">
        <f>VLOOKUP(A26,'Point GF DLLR'!$A$2:$L$81,11,FALSE)</f>
        <v>1.0359550561797752</v>
      </c>
      <c r="M26" s="168">
        <f t="shared" si="2"/>
        <v>1.7893258426966293E-3</v>
      </c>
      <c r="N26" s="168">
        <f t="shared" si="3"/>
        <v>1.8129213483146066E-3</v>
      </c>
      <c r="O26" s="177">
        <f t="shared" si="4"/>
        <v>1.9426966292134832E-3</v>
      </c>
      <c r="P26" s="177">
        <f t="shared" si="5"/>
        <v>1.9683146067415729E-3</v>
      </c>
    </row>
    <row r="27" spans="1:16" outlineLevel="2" x14ac:dyDescent="0.3">
      <c r="A27" s="41" t="s">
        <v>412</v>
      </c>
      <c r="B27" s="41" t="s">
        <v>413</v>
      </c>
      <c r="C27" s="41" t="s">
        <v>401</v>
      </c>
      <c r="D27" s="41" t="s">
        <v>429</v>
      </c>
      <c r="E27" s="41" t="s">
        <v>2045</v>
      </c>
      <c r="F27" s="42">
        <v>365</v>
      </c>
      <c r="G27" s="42">
        <v>55.6479</v>
      </c>
      <c r="H27" s="42">
        <v>10.772975000000001</v>
      </c>
      <c r="I27">
        <f t="shared" si="0"/>
        <v>0.15246000000000001</v>
      </c>
      <c r="J27">
        <f t="shared" si="1"/>
        <v>2.9515000000000003E-2</v>
      </c>
      <c r="K27" s="169">
        <f>VLOOKUP(A27,'Point GF DLLR'!$A$2:$L$81,10,FALSE)</f>
        <v>1.0224719101123596</v>
      </c>
      <c r="L27" s="169">
        <f>VLOOKUP(A27,'Point GF DLLR'!$A$2:$L$81,11,FALSE)</f>
        <v>1.0359550561797752</v>
      </c>
      <c r="M27" s="168">
        <f t="shared" si="2"/>
        <v>0.15588606741573036</v>
      </c>
      <c r="N27" s="168">
        <f t="shared" si="3"/>
        <v>0.15794170786516853</v>
      </c>
      <c r="O27" s="177">
        <f t="shared" si="4"/>
        <v>3.0178258426966299E-2</v>
      </c>
      <c r="P27" s="177">
        <f t="shared" si="5"/>
        <v>3.057621348314607E-2</v>
      </c>
    </row>
    <row r="28" spans="1:16" outlineLevel="2" x14ac:dyDescent="0.3">
      <c r="A28" s="41" t="s">
        <v>412</v>
      </c>
      <c r="B28" s="41" t="s">
        <v>413</v>
      </c>
      <c r="C28" s="41" t="s">
        <v>401</v>
      </c>
      <c r="D28" s="41" t="s">
        <v>430</v>
      </c>
      <c r="E28" s="41" t="s">
        <v>2046</v>
      </c>
      <c r="F28" s="42">
        <v>124</v>
      </c>
      <c r="G28" s="42">
        <v>4.5396400000000003</v>
      </c>
      <c r="H28" s="42">
        <v>7.3160000000000003E-2</v>
      </c>
      <c r="I28">
        <f t="shared" si="0"/>
        <v>3.6610000000000004E-2</v>
      </c>
      <c r="J28">
        <f t="shared" si="1"/>
        <v>5.9000000000000003E-4</v>
      </c>
      <c r="K28" s="169">
        <f>VLOOKUP(A28,'Point GF DLLR'!$A$2:$L$81,10,FALSE)</f>
        <v>1.0224719101123596</v>
      </c>
      <c r="L28" s="169">
        <f>VLOOKUP(A28,'Point GF DLLR'!$A$2:$L$81,11,FALSE)</f>
        <v>1.0359550561797752</v>
      </c>
      <c r="M28" s="168">
        <f t="shared" si="2"/>
        <v>3.7432696629213488E-2</v>
      </c>
      <c r="N28" s="168">
        <f t="shared" si="3"/>
        <v>3.7926314606741576E-2</v>
      </c>
      <c r="O28" s="177">
        <f t="shared" si="4"/>
        <v>6.0325842696629215E-4</v>
      </c>
      <c r="P28" s="177">
        <f t="shared" si="5"/>
        <v>6.1121348314606742E-4</v>
      </c>
    </row>
    <row r="29" spans="1:16" outlineLevel="2" x14ac:dyDescent="0.3">
      <c r="A29" s="41" t="s">
        <v>412</v>
      </c>
      <c r="B29" s="41" t="s">
        <v>413</v>
      </c>
      <c r="C29" s="41" t="s">
        <v>401</v>
      </c>
      <c r="D29" s="41" t="s">
        <v>431</v>
      </c>
      <c r="E29" s="41" t="s">
        <v>2046</v>
      </c>
      <c r="F29" s="42">
        <v>160</v>
      </c>
      <c r="G29" s="42">
        <v>6.1703999999999999</v>
      </c>
      <c r="H29" s="42">
        <v>0.1008</v>
      </c>
      <c r="I29">
        <f t="shared" si="0"/>
        <v>3.8565000000000002E-2</v>
      </c>
      <c r="J29">
        <f t="shared" si="1"/>
        <v>6.3000000000000003E-4</v>
      </c>
      <c r="K29" s="169">
        <f>VLOOKUP(A29,'Point GF DLLR'!$A$2:$L$81,10,FALSE)</f>
        <v>1.0224719101123596</v>
      </c>
      <c r="L29" s="169">
        <f>VLOOKUP(A29,'Point GF DLLR'!$A$2:$L$81,11,FALSE)</f>
        <v>1.0359550561797752</v>
      </c>
      <c r="M29" s="168">
        <f t="shared" si="2"/>
        <v>3.9431629213483151E-2</v>
      </c>
      <c r="N29" s="168">
        <f t="shared" si="3"/>
        <v>3.9951606741573033E-2</v>
      </c>
      <c r="O29" s="177">
        <f t="shared" si="4"/>
        <v>6.4415730337078663E-4</v>
      </c>
      <c r="P29" s="177">
        <f t="shared" si="5"/>
        <v>6.5265168539325839E-4</v>
      </c>
    </row>
    <row r="30" spans="1:16" outlineLevel="2" x14ac:dyDescent="0.3">
      <c r="A30" s="41" t="s">
        <v>412</v>
      </c>
      <c r="B30" s="41" t="s">
        <v>413</v>
      </c>
      <c r="C30" s="41" t="s">
        <v>401</v>
      </c>
      <c r="D30" s="41" t="s">
        <v>432</v>
      </c>
      <c r="E30" s="41" t="s">
        <v>2046</v>
      </c>
      <c r="F30" s="42">
        <v>111</v>
      </c>
      <c r="G30" s="42">
        <v>4.2413100000000004</v>
      </c>
      <c r="H30" s="42">
        <v>6.9375000000000006E-2</v>
      </c>
      <c r="I30">
        <f t="shared" si="0"/>
        <v>3.8210000000000001E-2</v>
      </c>
      <c r="J30">
        <f t="shared" si="1"/>
        <v>6.2500000000000001E-4</v>
      </c>
      <c r="K30" s="169">
        <f>VLOOKUP(A30,'Point GF DLLR'!$A$2:$L$81,10,FALSE)</f>
        <v>1.0224719101123596</v>
      </c>
      <c r="L30" s="169">
        <f>VLOOKUP(A30,'Point GF DLLR'!$A$2:$L$81,11,FALSE)</f>
        <v>1.0359550561797752</v>
      </c>
      <c r="M30" s="168">
        <f t="shared" si="2"/>
        <v>3.9068651685393259E-2</v>
      </c>
      <c r="N30" s="168">
        <f t="shared" si="3"/>
        <v>3.9583842696629214E-2</v>
      </c>
      <c r="O30" s="177">
        <f t="shared" si="4"/>
        <v>6.3904494382022474E-4</v>
      </c>
      <c r="P30" s="177">
        <f t="shared" si="5"/>
        <v>6.4747191011235955E-4</v>
      </c>
    </row>
    <row r="31" spans="1:16" outlineLevel="2" x14ac:dyDescent="0.3">
      <c r="A31" s="41" t="s">
        <v>412</v>
      </c>
      <c r="B31" s="41" t="s">
        <v>413</v>
      </c>
      <c r="C31" s="41" t="s">
        <v>401</v>
      </c>
      <c r="D31" s="41" t="s">
        <v>433</v>
      </c>
      <c r="E31" s="41" t="s">
        <v>2047</v>
      </c>
      <c r="F31" s="42">
        <v>12</v>
      </c>
      <c r="G31" s="42">
        <v>5.04E-2</v>
      </c>
      <c r="H31" s="42">
        <v>1.4400000000000001E-3</v>
      </c>
      <c r="I31">
        <f t="shared" si="0"/>
        <v>4.1999999999999997E-3</v>
      </c>
      <c r="J31">
        <f t="shared" si="1"/>
        <v>1.2E-4</v>
      </c>
      <c r="K31" s="169">
        <f>VLOOKUP(A31,'Point GF DLLR'!$A$2:$L$81,10,FALSE)</f>
        <v>1.0224719101123596</v>
      </c>
      <c r="L31" s="169">
        <f>VLOOKUP(A31,'Point GF DLLR'!$A$2:$L$81,11,FALSE)</f>
        <v>1.0359550561797752</v>
      </c>
      <c r="M31" s="168">
        <f t="shared" si="2"/>
        <v>4.29438202247191E-3</v>
      </c>
      <c r="N31" s="168">
        <f t="shared" si="3"/>
        <v>4.351011235955056E-3</v>
      </c>
      <c r="O31" s="177">
        <f t="shared" si="4"/>
        <v>1.2269662921348315E-4</v>
      </c>
      <c r="P31" s="177">
        <f t="shared" si="5"/>
        <v>1.2431460674157304E-4</v>
      </c>
    </row>
    <row r="32" spans="1:16" outlineLevel="2" x14ac:dyDescent="0.3">
      <c r="A32" s="41" t="s">
        <v>412</v>
      </c>
      <c r="B32" s="41" t="s">
        <v>413</v>
      </c>
      <c r="C32" s="41" t="s">
        <v>401</v>
      </c>
      <c r="D32" s="41" t="s">
        <v>434</v>
      </c>
      <c r="E32" s="41" t="s">
        <v>2048</v>
      </c>
      <c r="F32" s="42">
        <v>12</v>
      </c>
      <c r="G32" s="42">
        <v>5.04E-2</v>
      </c>
      <c r="H32" s="42">
        <v>1.4400000000000001E-3</v>
      </c>
      <c r="I32">
        <f t="shared" si="0"/>
        <v>4.1999999999999997E-3</v>
      </c>
      <c r="J32">
        <f t="shared" si="1"/>
        <v>1.2E-4</v>
      </c>
      <c r="K32" s="169">
        <f>VLOOKUP(A32,'Point GF DLLR'!$A$2:$L$81,10,FALSE)</f>
        <v>1.0224719101123596</v>
      </c>
      <c r="L32" s="169">
        <f>VLOOKUP(A32,'Point GF DLLR'!$A$2:$L$81,11,FALSE)</f>
        <v>1.0359550561797752</v>
      </c>
      <c r="M32" s="168">
        <f t="shared" si="2"/>
        <v>4.29438202247191E-3</v>
      </c>
      <c r="N32" s="168">
        <f t="shared" si="3"/>
        <v>4.351011235955056E-3</v>
      </c>
      <c r="O32" s="177">
        <f t="shared" si="4"/>
        <v>1.2269662921348315E-4</v>
      </c>
      <c r="P32" s="177">
        <f t="shared" si="5"/>
        <v>1.2431460674157304E-4</v>
      </c>
    </row>
    <row r="33" spans="1:16" outlineLevel="2" x14ac:dyDescent="0.3">
      <c r="A33" s="41" t="s">
        <v>412</v>
      </c>
      <c r="B33" s="41" t="s">
        <v>413</v>
      </c>
      <c r="C33" s="41" t="s">
        <v>401</v>
      </c>
      <c r="D33" s="41" t="s">
        <v>435</v>
      </c>
      <c r="E33" s="41" t="s">
        <v>2048</v>
      </c>
      <c r="F33" s="42">
        <v>60</v>
      </c>
      <c r="G33" s="42">
        <v>0.189</v>
      </c>
      <c r="H33" s="42">
        <v>3.9E-2</v>
      </c>
      <c r="I33">
        <f t="shared" si="0"/>
        <v>3.15E-3</v>
      </c>
      <c r="J33">
        <f t="shared" si="1"/>
        <v>6.4999999999999997E-4</v>
      </c>
      <c r="K33" s="169">
        <f>VLOOKUP(A33,'Point GF DLLR'!$A$2:$L$81,10,FALSE)</f>
        <v>1.0224719101123596</v>
      </c>
      <c r="L33" s="169">
        <f>VLOOKUP(A33,'Point GF DLLR'!$A$2:$L$81,11,FALSE)</f>
        <v>1.0359550561797752</v>
      </c>
      <c r="M33" s="168">
        <f t="shared" si="2"/>
        <v>3.2207865168539327E-3</v>
      </c>
      <c r="N33" s="168">
        <f t="shared" si="3"/>
        <v>3.263258426966292E-3</v>
      </c>
      <c r="O33" s="177">
        <f t="shared" si="4"/>
        <v>6.6460674157303376E-4</v>
      </c>
      <c r="P33" s="177">
        <f t="shared" si="5"/>
        <v>6.7337078651685388E-4</v>
      </c>
    </row>
    <row r="34" spans="1:16" outlineLevel="1" x14ac:dyDescent="0.3">
      <c r="A34" s="44" t="s">
        <v>1176</v>
      </c>
      <c r="B34" s="41"/>
      <c r="C34" s="41"/>
      <c r="D34" s="41"/>
      <c r="E34" s="41"/>
      <c r="F34" s="42"/>
      <c r="G34" s="42"/>
      <c r="H34" s="42"/>
      <c r="I34">
        <f>SUBTOTAL(9,I12:I33)</f>
        <v>0.57754999999999979</v>
      </c>
      <c r="J34">
        <f>SUBTOTAL(9,J12:J33)</f>
        <v>5.8890999999999999E-2</v>
      </c>
      <c r="K34" s="169"/>
      <c r="L34" s="169"/>
      <c r="M34" s="168">
        <f>SUBTOTAL(9,M12:M33)</f>
        <v>0.59052865168539337</v>
      </c>
      <c r="N34" s="168">
        <f>SUBTOTAL(9,N12:N33)</f>
        <v>0.59831584269662919</v>
      </c>
      <c r="O34" s="177">
        <f>SUBTOTAL(9,O12:O33)</f>
        <v>6.0214393258426979E-2</v>
      </c>
      <c r="P34" s="177">
        <f>SUBTOTAL(9,P12:P33)</f>
        <v>6.1008429213483144E-2</v>
      </c>
    </row>
    <row r="35" spans="1:16" outlineLevel="2" x14ac:dyDescent="0.3">
      <c r="A35" s="41" t="s">
        <v>436</v>
      </c>
      <c r="B35" s="41" t="s">
        <v>438</v>
      </c>
      <c r="C35" s="41" t="s">
        <v>401</v>
      </c>
      <c r="D35" s="41" t="s">
        <v>439</v>
      </c>
      <c r="E35" s="41" t="s">
        <v>2049</v>
      </c>
      <c r="F35" s="42">
        <v>101</v>
      </c>
      <c r="G35" s="42">
        <v>191.24350000000001</v>
      </c>
      <c r="H35" s="42">
        <v>9.2819000000000003</v>
      </c>
      <c r="I35">
        <f t="shared" si="0"/>
        <v>1.8935000000000002</v>
      </c>
      <c r="J35">
        <f t="shared" si="1"/>
        <v>9.1900000000000009E-2</v>
      </c>
      <c r="K35" s="169">
        <f>VLOOKUP(A35,'Point GF DLLR'!$A$2:$L$81,10,FALSE)</f>
        <v>1</v>
      </c>
      <c r="L35" s="169">
        <f>VLOOKUP(A35,'Point GF DLLR'!$A$2:$L$81,11,FALSE)</f>
        <v>1</v>
      </c>
      <c r="M35" s="168">
        <f t="shared" si="2"/>
        <v>1.8935000000000002</v>
      </c>
      <c r="N35" s="168">
        <f t="shared" si="3"/>
        <v>1.8935000000000002</v>
      </c>
      <c r="O35" s="177">
        <f t="shared" si="4"/>
        <v>9.1900000000000009E-2</v>
      </c>
      <c r="P35" s="177">
        <f t="shared" si="5"/>
        <v>9.1900000000000009E-2</v>
      </c>
    </row>
    <row r="36" spans="1:16" outlineLevel="2" x14ac:dyDescent="0.3">
      <c r="A36" s="41" t="s">
        <v>436</v>
      </c>
      <c r="B36" s="41" t="s">
        <v>438</v>
      </c>
      <c r="C36" s="41" t="s">
        <v>401</v>
      </c>
      <c r="D36" s="41" t="s">
        <v>439</v>
      </c>
      <c r="E36" s="41" t="s">
        <v>2050</v>
      </c>
      <c r="F36" s="42">
        <v>101</v>
      </c>
      <c r="G36" s="43"/>
      <c r="H36" s="42">
        <v>0.15301500000000001</v>
      </c>
      <c r="I36">
        <f t="shared" si="0"/>
        <v>0</v>
      </c>
      <c r="J36">
        <f t="shared" si="1"/>
        <v>1.5150000000000001E-3</v>
      </c>
      <c r="K36" s="169">
        <f>VLOOKUP(A36,'Point GF DLLR'!$A$2:$L$81,10,FALSE)</f>
        <v>1</v>
      </c>
      <c r="L36" s="169">
        <f>VLOOKUP(A36,'Point GF DLLR'!$A$2:$L$81,11,FALSE)</f>
        <v>1</v>
      </c>
      <c r="M36" s="168">
        <f t="shared" si="2"/>
        <v>0</v>
      </c>
      <c r="N36" s="168">
        <f t="shared" si="3"/>
        <v>0</v>
      </c>
      <c r="O36" s="177">
        <f t="shared" si="4"/>
        <v>1.5150000000000001E-3</v>
      </c>
      <c r="P36" s="177">
        <f t="shared" si="5"/>
        <v>1.5150000000000001E-3</v>
      </c>
    </row>
    <row r="37" spans="1:16" outlineLevel="2" x14ac:dyDescent="0.3">
      <c r="A37" s="41" t="s">
        <v>436</v>
      </c>
      <c r="B37" s="41" t="s">
        <v>438</v>
      </c>
      <c r="C37" s="41" t="s">
        <v>401</v>
      </c>
      <c r="D37" s="41" t="s">
        <v>440</v>
      </c>
      <c r="E37" s="41" t="s">
        <v>2049</v>
      </c>
      <c r="F37" s="42">
        <v>71</v>
      </c>
      <c r="G37" s="42">
        <v>128.97149999999999</v>
      </c>
      <c r="H37" s="42">
        <v>5.54155</v>
      </c>
      <c r="I37">
        <f t="shared" si="0"/>
        <v>1.8164999999999998</v>
      </c>
      <c r="J37">
        <f t="shared" si="1"/>
        <v>7.8049999999999994E-2</v>
      </c>
      <c r="K37" s="169">
        <f>VLOOKUP(A37,'Point GF DLLR'!$A$2:$L$81,10,FALSE)</f>
        <v>1</v>
      </c>
      <c r="L37" s="169">
        <f>VLOOKUP(A37,'Point GF DLLR'!$A$2:$L$81,11,FALSE)</f>
        <v>1</v>
      </c>
      <c r="M37" s="168">
        <f t="shared" si="2"/>
        <v>1.8164999999999998</v>
      </c>
      <c r="N37" s="168">
        <f t="shared" si="3"/>
        <v>1.8164999999999998</v>
      </c>
      <c r="O37" s="177">
        <f t="shared" si="4"/>
        <v>7.8049999999999994E-2</v>
      </c>
      <c r="P37" s="177">
        <f t="shared" si="5"/>
        <v>7.8049999999999994E-2</v>
      </c>
    </row>
    <row r="38" spans="1:16" outlineLevel="2" x14ac:dyDescent="0.3">
      <c r="A38" s="41" t="s">
        <v>436</v>
      </c>
      <c r="B38" s="41" t="s">
        <v>438</v>
      </c>
      <c r="C38" s="41" t="s">
        <v>401</v>
      </c>
      <c r="D38" s="41" t="s">
        <v>440</v>
      </c>
      <c r="E38" s="41" t="s">
        <v>2050</v>
      </c>
      <c r="F38" s="42">
        <v>71</v>
      </c>
      <c r="G38" s="43"/>
      <c r="H38" s="42">
        <v>0.14235500000000001</v>
      </c>
      <c r="I38">
        <f t="shared" si="0"/>
        <v>0</v>
      </c>
      <c r="J38">
        <f t="shared" si="1"/>
        <v>2.0050000000000003E-3</v>
      </c>
      <c r="K38" s="169">
        <f>VLOOKUP(A38,'Point GF DLLR'!$A$2:$L$81,10,FALSE)</f>
        <v>1</v>
      </c>
      <c r="L38" s="169">
        <f>VLOOKUP(A38,'Point GF DLLR'!$A$2:$L$81,11,FALSE)</f>
        <v>1</v>
      </c>
      <c r="M38" s="168">
        <f t="shared" si="2"/>
        <v>0</v>
      </c>
      <c r="N38" s="168">
        <f t="shared" si="3"/>
        <v>0</v>
      </c>
      <c r="O38" s="177">
        <f t="shared" si="4"/>
        <v>2.0050000000000003E-3</v>
      </c>
      <c r="P38" s="177">
        <f t="shared" si="5"/>
        <v>2.0050000000000003E-3</v>
      </c>
    </row>
    <row r="39" spans="1:16" outlineLevel="2" x14ac:dyDescent="0.3">
      <c r="A39" s="41" t="s">
        <v>436</v>
      </c>
      <c r="B39" s="41" t="s">
        <v>438</v>
      </c>
      <c r="C39" s="41" t="s">
        <v>401</v>
      </c>
      <c r="D39" s="41" t="s">
        <v>441</v>
      </c>
      <c r="E39" s="41" t="s">
        <v>2038</v>
      </c>
      <c r="F39" s="42">
        <v>43</v>
      </c>
      <c r="G39" s="42">
        <v>1.85846</v>
      </c>
      <c r="H39" s="42">
        <v>1.5480000000000001E-2</v>
      </c>
      <c r="I39">
        <f t="shared" si="0"/>
        <v>4.3220000000000001E-2</v>
      </c>
      <c r="J39">
        <f t="shared" si="1"/>
        <v>3.6000000000000002E-4</v>
      </c>
      <c r="K39" s="169">
        <f>VLOOKUP(A39,'Point GF DLLR'!$A$2:$L$81,10,FALSE)</f>
        <v>1</v>
      </c>
      <c r="L39" s="169">
        <f>VLOOKUP(A39,'Point GF DLLR'!$A$2:$L$81,11,FALSE)</f>
        <v>1</v>
      </c>
      <c r="M39" s="168">
        <f t="shared" si="2"/>
        <v>4.3220000000000001E-2</v>
      </c>
      <c r="N39" s="168">
        <f t="shared" si="3"/>
        <v>4.3220000000000001E-2</v>
      </c>
      <c r="O39" s="177">
        <f t="shared" si="4"/>
        <v>3.6000000000000002E-4</v>
      </c>
      <c r="P39" s="177">
        <f t="shared" si="5"/>
        <v>3.6000000000000002E-4</v>
      </c>
    </row>
    <row r="40" spans="1:16" outlineLevel="2" x14ac:dyDescent="0.3">
      <c r="A40" s="41" t="s">
        <v>436</v>
      </c>
      <c r="B40" s="41" t="s">
        <v>438</v>
      </c>
      <c r="C40" s="41" t="s">
        <v>401</v>
      </c>
      <c r="D40" s="41" t="s">
        <v>442</v>
      </c>
      <c r="E40" s="41" t="s">
        <v>2038</v>
      </c>
      <c r="F40" s="42">
        <v>4</v>
      </c>
      <c r="G40" s="42">
        <v>2.1520000000000001</v>
      </c>
      <c r="H40" s="42">
        <v>1E-3</v>
      </c>
      <c r="I40">
        <f t="shared" si="0"/>
        <v>0.53800000000000003</v>
      </c>
      <c r="J40">
        <f t="shared" si="1"/>
        <v>2.5000000000000001E-4</v>
      </c>
      <c r="K40" s="169">
        <f>VLOOKUP(A40,'Point GF DLLR'!$A$2:$L$81,10,FALSE)</f>
        <v>1</v>
      </c>
      <c r="L40" s="169">
        <f>VLOOKUP(A40,'Point GF DLLR'!$A$2:$L$81,11,FALSE)</f>
        <v>1</v>
      </c>
      <c r="M40" s="168">
        <f t="shared" si="2"/>
        <v>0.53800000000000003</v>
      </c>
      <c r="N40" s="168">
        <f t="shared" si="3"/>
        <v>0.53800000000000003</v>
      </c>
      <c r="O40" s="177">
        <f t="shared" si="4"/>
        <v>2.5000000000000001E-4</v>
      </c>
      <c r="P40" s="177">
        <f t="shared" si="5"/>
        <v>2.5000000000000001E-4</v>
      </c>
    </row>
    <row r="41" spans="1:16" outlineLevel="2" x14ac:dyDescent="0.3">
      <c r="A41" s="41" t="s">
        <v>436</v>
      </c>
      <c r="B41" s="41" t="s">
        <v>438</v>
      </c>
      <c r="C41" s="41" t="s">
        <v>401</v>
      </c>
      <c r="D41" s="41" t="s">
        <v>443</v>
      </c>
      <c r="E41" s="41" t="s">
        <v>2038</v>
      </c>
      <c r="F41" s="42">
        <v>3</v>
      </c>
      <c r="G41" s="42">
        <v>1.9784999999999999</v>
      </c>
      <c r="H41" s="42">
        <v>9.1500000000000001E-4</v>
      </c>
      <c r="I41">
        <f t="shared" si="0"/>
        <v>0.65949999999999998</v>
      </c>
      <c r="J41">
        <f t="shared" si="1"/>
        <v>3.0499999999999999E-4</v>
      </c>
      <c r="K41" s="169">
        <f>VLOOKUP(A41,'Point GF DLLR'!$A$2:$L$81,10,FALSE)</f>
        <v>1</v>
      </c>
      <c r="L41" s="169">
        <f>VLOOKUP(A41,'Point GF DLLR'!$A$2:$L$81,11,FALSE)</f>
        <v>1</v>
      </c>
      <c r="M41" s="168">
        <f t="shared" si="2"/>
        <v>0.65949999999999998</v>
      </c>
      <c r="N41" s="168">
        <f t="shared" si="3"/>
        <v>0.65949999999999998</v>
      </c>
      <c r="O41" s="177">
        <f t="shared" si="4"/>
        <v>3.0499999999999999E-4</v>
      </c>
      <c r="P41" s="177">
        <f t="shared" si="5"/>
        <v>3.0499999999999999E-4</v>
      </c>
    </row>
    <row r="42" spans="1:16" outlineLevel="2" x14ac:dyDescent="0.3">
      <c r="A42" s="41" t="s">
        <v>436</v>
      </c>
      <c r="B42" s="41" t="s">
        <v>438</v>
      </c>
      <c r="C42" s="41" t="s">
        <v>401</v>
      </c>
      <c r="D42" s="41" t="s">
        <v>444</v>
      </c>
      <c r="E42" s="41" t="s">
        <v>2038</v>
      </c>
      <c r="F42" s="42">
        <v>9</v>
      </c>
      <c r="G42" s="42">
        <v>6.6014999999999997</v>
      </c>
      <c r="H42" s="42">
        <v>5.1749999999999999E-3</v>
      </c>
      <c r="I42">
        <f t="shared" si="0"/>
        <v>0.73349999999999993</v>
      </c>
      <c r="J42">
        <f t="shared" si="1"/>
        <v>5.7499999999999999E-4</v>
      </c>
      <c r="K42" s="169">
        <f>VLOOKUP(A42,'Point GF DLLR'!$A$2:$L$81,10,FALSE)</f>
        <v>1</v>
      </c>
      <c r="L42" s="169">
        <f>VLOOKUP(A42,'Point GF DLLR'!$A$2:$L$81,11,FALSE)</f>
        <v>1</v>
      </c>
      <c r="M42" s="168">
        <f t="shared" si="2"/>
        <v>0.73349999999999993</v>
      </c>
      <c r="N42" s="168">
        <f t="shared" si="3"/>
        <v>0.73349999999999993</v>
      </c>
      <c r="O42" s="177">
        <f t="shared" si="4"/>
        <v>5.7499999999999999E-4</v>
      </c>
      <c r="P42" s="177">
        <f t="shared" si="5"/>
        <v>5.7499999999999999E-4</v>
      </c>
    </row>
    <row r="43" spans="1:16" outlineLevel="2" x14ac:dyDescent="0.3">
      <c r="A43" s="41" t="s">
        <v>436</v>
      </c>
      <c r="B43" s="41" t="s">
        <v>438</v>
      </c>
      <c r="C43" s="41" t="s">
        <v>401</v>
      </c>
      <c r="D43" s="41" t="s">
        <v>445</v>
      </c>
      <c r="E43" s="41" t="s">
        <v>2038</v>
      </c>
      <c r="F43" s="42">
        <v>8</v>
      </c>
      <c r="G43" s="42">
        <v>9.5</v>
      </c>
      <c r="H43" s="42">
        <v>7.5199999999999998E-3</v>
      </c>
      <c r="I43">
        <f t="shared" si="0"/>
        <v>1.1875</v>
      </c>
      <c r="J43">
        <f t="shared" si="1"/>
        <v>9.3999999999999997E-4</v>
      </c>
      <c r="K43" s="169">
        <f>VLOOKUP(A43,'Point GF DLLR'!$A$2:$L$81,10,FALSE)</f>
        <v>1</v>
      </c>
      <c r="L43" s="169">
        <f>VLOOKUP(A43,'Point GF DLLR'!$A$2:$L$81,11,FALSE)</f>
        <v>1</v>
      </c>
      <c r="M43" s="168">
        <f t="shared" si="2"/>
        <v>1.1875</v>
      </c>
      <c r="N43" s="168">
        <f t="shared" si="3"/>
        <v>1.1875</v>
      </c>
      <c r="O43" s="177">
        <f t="shared" si="4"/>
        <v>9.3999999999999997E-4</v>
      </c>
      <c r="P43" s="177">
        <f t="shared" si="5"/>
        <v>9.3999999999999997E-4</v>
      </c>
    </row>
    <row r="44" spans="1:16" outlineLevel="2" x14ac:dyDescent="0.3">
      <c r="A44" s="41" t="s">
        <v>436</v>
      </c>
      <c r="B44" s="41" t="s">
        <v>438</v>
      </c>
      <c r="C44" s="41" t="s">
        <v>401</v>
      </c>
      <c r="D44" s="41" t="s">
        <v>446</v>
      </c>
      <c r="E44" s="41" t="s">
        <v>2038</v>
      </c>
      <c r="F44" s="42">
        <v>5</v>
      </c>
      <c r="G44" s="42">
        <v>4</v>
      </c>
      <c r="H44" s="42">
        <v>3.075E-3</v>
      </c>
      <c r="I44">
        <f t="shared" si="0"/>
        <v>0.8</v>
      </c>
      <c r="J44">
        <f t="shared" si="1"/>
        <v>6.1499999999999999E-4</v>
      </c>
      <c r="K44" s="169">
        <f>VLOOKUP(A44,'Point GF DLLR'!$A$2:$L$81,10,FALSE)</f>
        <v>1</v>
      </c>
      <c r="L44" s="169">
        <f>VLOOKUP(A44,'Point GF DLLR'!$A$2:$L$81,11,FALSE)</f>
        <v>1</v>
      </c>
      <c r="M44" s="168">
        <f t="shared" si="2"/>
        <v>0.8</v>
      </c>
      <c r="N44" s="168">
        <f t="shared" si="3"/>
        <v>0.8</v>
      </c>
      <c r="O44" s="177">
        <f t="shared" si="4"/>
        <v>6.1499999999999999E-4</v>
      </c>
      <c r="P44" s="177">
        <f t="shared" si="5"/>
        <v>6.1499999999999999E-4</v>
      </c>
    </row>
    <row r="45" spans="1:16" outlineLevel="2" x14ac:dyDescent="0.3">
      <c r="A45" s="41" t="s">
        <v>436</v>
      </c>
      <c r="B45" s="41" t="s">
        <v>438</v>
      </c>
      <c r="C45" s="41" t="s">
        <v>401</v>
      </c>
      <c r="D45" s="41" t="s">
        <v>447</v>
      </c>
      <c r="E45" s="41" t="s">
        <v>2038</v>
      </c>
      <c r="F45" s="42">
        <v>4</v>
      </c>
      <c r="G45" s="42">
        <v>3</v>
      </c>
      <c r="H45" s="42">
        <v>2.3999999999999998E-3</v>
      </c>
      <c r="I45">
        <f t="shared" si="0"/>
        <v>0.75</v>
      </c>
      <c r="J45">
        <f t="shared" si="1"/>
        <v>5.9999999999999995E-4</v>
      </c>
      <c r="K45" s="169">
        <f>VLOOKUP(A45,'Point GF DLLR'!$A$2:$L$81,10,FALSE)</f>
        <v>1</v>
      </c>
      <c r="L45" s="169">
        <f>VLOOKUP(A45,'Point GF DLLR'!$A$2:$L$81,11,FALSE)</f>
        <v>1</v>
      </c>
      <c r="M45" s="168">
        <f t="shared" si="2"/>
        <v>0.75</v>
      </c>
      <c r="N45" s="168">
        <f t="shared" si="3"/>
        <v>0.75</v>
      </c>
      <c r="O45" s="177">
        <f t="shared" si="4"/>
        <v>5.9999999999999995E-4</v>
      </c>
      <c r="P45" s="177">
        <f t="shared" si="5"/>
        <v>5.9999999999999995E-4</v>
      </c>
    </row>
    <row r="46" spans="1:16" outlineLevel="2" x14ac:dyDescent="0.3">
      <c r="A46" s="41" t="s">
        <v>436</v>
      </c>
      <c r="B46" s="41" t="s">
        <v>438</v>
      </c>
      <c r="C46" s="41" t="s">
        <v>401</v>
      </c>
      <c r="D46" s="41" t="s">
        <v>448</v>
      </c>
      <c r="E46" s="41" t="s">
        <v>2051</v>
      </c>
      <c r="F46" s="42">
        <v>45</v>
      </c>
      <c r="G46" s="42">
        <v>2.2814999999999999</v>
      </c>
      <c r="H46" s="42">
        <v>1.9125E-2</v>
      </c>
      <c r="I46">
        <f t="shared" si="0"/>
        <v>5.0699999999999995E-2</v>
      </c>
      <c r="J46">
        <f t="shared" si="1"/>
        <v>4.2499999999999998E-4</v>
      </c>
      <c r="K46" s="169">
        <f>VLOOKUP(A46,'Point GF DLLR'!$A$2:$L$81,10,FALSE)</f>
        <v>1</v>
      </c>
      <c r="L46" s="169">
        <f>VLOOKUP(A46,'Point GF DLLR'!$A$2:$L$81,11,FALSE)</f>
        <v>1</v>
      </c>
      <c r="M46" s="168">
        <f t="shared" si="2"/>
        <v>5.0699999999999995E-2</v>
      </c>
      <c r="N46" s="168">
        <f t="shared" si="3"/>
        <v>5.0699999999999995E-2</v>
      </c>
      <c r="O46" s="177">
        <f t="shared" si="4"/>
        <v>4.2499999999999998E-4</v>
      </c>
      <c r="P46" s="177">
        <f t="shared" si="5"/>
        <v>4.2499999999999998E-4</v>
      </c>
    </row>
    <row r="47" spans="1:16" outlineLevel="2" x14ac:dyDescent="0.3">
      <c r="A47" s="41" t="s">
        <v>436</v>
      </c>
      <c r="B47" s="41" t="s">
        <v>438</v>
      </c>
      <c r="C47" s="41" t="s">
        <v>401</v>
      </c>
      <c r="D47" s="41" t="s">
        <v>449</v>
      </c>
      <c r="E47" s="41" t="s">
        <v>2052</v>
      </c>
      <c r="F47" s="42">
        <v>65</v>
      </c>
      <c r="G47" s="42">
        <v>2.4998999999999998</v>
      </c>
      <c r="H47" s="42">
        <v>0.83460000000000001</v>
      </c>
      <c r="I47">
        <f t="shared" si="0"/>
        <v>3.8459999999999994E-2</v>
      </c>
      <c r="J47">
        <f t="shared" si="1"/>
        <v>1.2840000000000001E-2</v>
      </c>
      <c r="K47" s="169">
        <f>VLOOKUP(A47,'Point GF DLLR'!$A$2:$L$81,10,FALSE)</f>
        <v>1</v>
      </c>
      <c r="L47" s="169">
        <f>VLOOKUP(A47,'Point GF DLLR'!$A$2:$L$81,11,FALSE)</f>
        <v>1</v>
      </c>
      <c r="M47" s="168">
        <f t="shared" si="2"/>
        <v>3.8459999999999994E-2</v>
      </c>
      <c r="N47" s="168">
        <f t="shared" si="3"/>
        <v>3.8459999999999994E-2</v>
      </c>
      <c r="O47" s="177">
        <f t="shared" si="4"/>
        <v>1.2840000000000001E-2</v>
      </c>
      <c r="P47" s="177">
        <f t="shared" si="5"/>
        <v>1.2840000000000001E-2</v>
      </c>
    </row>
    <row r="48" spans="1:16" outlineLevel="1" x14ac:dyDescent="0.3">
      <c r="A48" s="44" t="s">
        <v>1177</v>
      </c>
      <c r="B48" s="41"/>
      <c r="C48" s="41"/>
      <c r="D48" s="41"/>
      <c r="E48" s="41"/>
      <c r="F48" s="42"/>
      <c r="G48" s="42"/>
      <c r="H48" s="42"/>
      <c r="I48">
        <f>SUBTOTAL(9,I35:I47)</f>
        <v>8.510880000000002</v>
      </c>
      <c r="J48">
        <f>SUBTOTAL(9,J35:J47)</f>
        <v>0.19037999999999999</v>
      </c>
      <c r="K48" s="169"/>
      <c r="L48" s="169"/>
      <c r="M48" s="168">
        <f>SUBTOTAL(9,M35:M47)</f>
        <v>8.510880000000002</v>
      </c>
      <c r="N48" s="168">
        <f>SUBTOTAL(9,N35:N47)</f>
        <v>8.510880000000002</v>
      </c>
      <c r="O48" s="177">
        <f>SUBTOTAL(9,O35:O47)</f>
        <v>0.19037999999999999</v>
      </c>
      <c r="P48" s="177">
        <f>SUBTOTAL(9,P35:P47)</f>
        <v>0.19037999999999999</v>
      </c>
    </row>
    <row r="49" spans="1:16" outlineLevel="2" x14ac:dyDescent="0.3">
      <c r="A49" s="41" t="s">
        <v>450</v>
      </c>
      <c r="B49" s="41" t="s">
        <v>451</v>
      </c>
      <c r="C49" s="41" t="s">
        <v>401</v>
      </c>
      <c r="D49" s="41" t="s">
        <v>452</v>
      </c>
      <c r="E49" s="41" t="s">
        <v>2053</v>
      </c>
      <c r="F49" s="42">
        <v>53</v>
      </c>
      <c r="G49" s="42">
        <v>7.4200000000000002E-2</v>
      </c>
      <c r="H49" s="42">
        <v>7.9500000000000003E-4</v>
      </c>
      <c r="I49">
        <f t="shared" si="0"/>
        <v>1.4E-3</v>
      </c>
      <c r="J49">
        <f t="shared" si="1"/>
        <v>1.5E-5</v>
      </c>
      <c r="K49" s="169">
        <f>VLOOKUP(A49,'Point GF DLLR'!$A$2:$L$81,10,FALSE)</f>
        <v>1.12673867433367</v>
      </c>
      <c r="L49" s="169">
        <f>VLOOKUP(A49,'Point GF DLLR'!$A$2:$L$81,11,FALSE)</f>
        <v>1.2027818789338702</v>
      </c>
      <c r="M49" s="168">
        <f t="shared" si="2"/>
        <v>1.5774341440671379E-3</v>
      </c>
      <c r="N49" s="168">
        <f t="shared" si="3"/>
        <v>1.6838946305074182E-3</v>
      </c>
      <c r="O49" s="177">
        <f t="shared" si="4"/>
        <v>1.690108011500505E-5</v>
      </c>
      <c r="P49" s="177">
        <f t="shared" si="5"/>
        <v>1.8041728184008055E-5</v>
      </c>
    </row>
    <row r="50" spans="1:16" outlineLevel="2" x14ac:dyDescent="0.3">
      <c r="A50" s="41" t="s">
        <v>450</v>
      </c>
      <c r="B50" s="41" t="s">
        <v>451</v>
      </c>
      <c r="C50" s="41" t="s">
        <v>401</v>
      </c>
      <c r="D50" s="41" t="s">
        <v>453</v>
      </c>
      <c r="E50" s="41" t="s">
        <v>2054</v>
      </c>
      <c r="F50" s="42">
        <v>75</v>
      </c>
      <c r="G50" s="42">
        <v>0.14249999999999999</v>
      </c>
      <c r="H50" s="42">
        <v>1.5E-3</v>
      </c>
      <c r="I50">
        <f t="shared" si="0"/>
        <v>1.8999999999999998E-3</v>
      </c>
      <c r="J50">
        <f t="shared" si="1"/>
        <v>2.0000000000000002E-5</v>
      </c>
      <c r="K50" s="169">
        <f>VLOOKUP(A50,'Point GF DLLR'!$A$2:$L$81,10,FALSE)</f>
        <v>1.12673867433367</v>
      </c>
      <c r="L50" s="169">
        <f>VLOOKUP(A50,'Point GF DLLR'!$A$2:$L$81,11,FALSE)</f>
        <v>1.2027818789338702</v>
      </c>
      <c r="M50" s="168">
        <f t="shared" si="2"/>
        <v>2.140803481233973E-3</v>
      </c>
      <c r="N50" s="168">
        <f t="shared" si="3"/>
        <v>2.2852855699743531E-3</v>
      </c>
      <c r="O50" s="177">
        <f t="shared" si="4"/>
        <v>2.2534773486673401E-5</v>
      </c>
      <c r="P50" s="177">
        <f t="shared" si="5"/>
        <v>2.4055637578677407E-5</v>
      </c>
    </row>
    <row r="51" spans="1:16" outlineLevel="2" x14ac:dyDescent="0.3">
      <c r="A51" s="41" t="s">
        <v>450</v>
      </c>
      <c r="B51" s="41" t="s">
        <v>451</v>
      </c>
      <c r="C51" s="41" t="s">
        <v>401</v>
      </c>
      <c r="D51" s="41" t="s">
        <v>454</v>
      </c>
      <c r="E51" s="41" t="s">
        <v>2055</v>
      </c>
      <c r="F51" s="42">
        <v>69</v>
      </c>
      <c r="G51" s="42">
        <v>0.1104</v>
      </c>
      <c r="H51" s="42">
        <v>6.8999999999999999E-3</v>
      </c>
      <c r="I51">
        <f t="shared" si="0"/>
        <v>1.6000000000000001E-3</v>
      </c>
      <c r="J51">
        <f t="shared" si="1"/>
        <v>1E-4</v>
      </c>
      <c r="K51" s="169">
        <f>VLOOKUP(A51,'Point GF DLLR'!$A$2:$L$81,10,FALSE)</f>
        <v>1.12673867433367</v>
      </c>
      <c r="L51" s="169">
        <f>VLOOKUP(A51,'Point GF DLLR'!$A$2:$L$81,11,FALSE)</f>
        <v>1.2027818789338702</v>
      </c>
      <c r="M51" s="168">
        <f t="shared" si="2"/>
        <v>1.8027818789338721E-3</v>
      </c>
      <c r="N51" s="168">
        <f t="shared" si="3"/>
        <v>1.9244510062941924E-3</v>
      </c>
      <c r="O51" s="177">
        <f t="shared" si="4"/>
        <v>1.1267386743336701E-4</v>
      </c>
      <c r="P51" s="177">
        <f t="shared" si="5"/>
        <v>1.2027818789338702E-4</v>
      </c>
    </row>
    <row r="52" spans="1:16" outlineLevel="2" x14ac:dyDescent="0.3">
      <c r="A52" s="41" t="s">
        <v>450</v>
      </c>
      <c r="B52" s="41" t="s">
        <v>451</v>
      </c>
      <c r="C52" s="41" t="s">
        <v>401</v>
      </c>
      <c r="D52" s="41" t="s">
        <v>455</v>
      </c>
      <c r="E52" s="41" t="s">
        <v>2056</v>
      </c>
      <c r="F52" s="42">
        <v>7</v>
      </c>
      <c r="G52" s="42">
        <v>0.67200000000000004</v>
      </c>
      <c r="H52" s="42">
        <v>1.0499999999999999E-3</v>
      </c>
      <c r="I52">
        <f t="shared" si="0"/>
        <v>9.6000000000000002E-2</v>
      </c>
      <c r="J52">
        <f t="shared" si="1"/>
        <v>1.4999999999999999E-4</v>
      </c>
      <c r="K52" s="169">
        <f>VLOOKUP(A52,'Point GF DLLR'!$A$2:$L$81,10,FALSE)</f>
        <v>1.12673867433367</v>
      </c>
      <c r="L52" s="169">
        <f>VLOOKUP(A52,'Point GF DLLR'!$A$2:$L$81,11,FALSE)</f>
        <v>1.2027818789338702</v>
      </c>
      <c r="M52" s="168">
        <f t="shared" si="2"/>
        <v>0.10816691273603232</v>
      </c>
      <c r="N52" s="168">
        <f t="shared" si="3"/>
        <v>0.11546706037765155</v>
      </c>
      <c r="O52" s="177">
        <f t="shared" si="4"/>
        <v>1.690108011500505E-4</v>
      </c>
      <c r="P52" s="177">
        <f t="shared" si="5"/>
        <v>1.8041728184008051E-4</v>
      </c>
    </row>
    <row r="53" spans="1:16" outlineLevel="2" x14ac:dyDescent="0.3">
      <c r="A53" s="41" t="s">
        <v>450</v>
      </c>
      <c r="B53" s="41" t="s">
        <v>451</v>
      </c>
      <c r="C53" s="41" t="s">
        <v>401</v>
      </c>
      <c r="D53" s="41" t="s">
        <v>455</v>
      </c>
      <c r="E53" s="41" t="s">
        <v>2057</v>
      </c>
      <c r="F53" s="42">
        <v>11</v>
      </c>
      <c r="G53" s="42">
        <v>0.37014999999999998</v>
      </c>
      <c r="H53" s="42">
        <v>3.0800000000000001E-2</v>
      </c>
      <c r="I53">
        <f t="shared" si="0"/>
        <v>3.3649999999999999E-2</v>
      </c>
      <c r="J53">
        <f t="shared" si="1"/>
        <v>2.8E-3</v>
      </c>
      <c r="K53" s="169">
        <f>VLOOKUP(A53,'Point GF DLLR'!$A$2:$L$81,10,FALSE)</f>
        <v>1.12673867433367</v>
      </c>
      <c r="L53" s="169">
        <f>VLOOKUP(A53,'Point GF DLLR'!$A$2:$L$81,11,FALSE)</f>
        <v>1.2027818789338702</v>
      </c>
      <c r="M53" s="168">
        <f t="shared" si="2"/>
        <v>3.7914756391327999E-2</v>
      </c>
      <c r="N53" s="168">
        <f t="shared" si="3"/>
        <v>4.047361022612473E-2</v>
      </c>
      <c r="O53" s="177">
        <f t="shared" si="4"/>
        <v>3.1548682881342759E-3</v>
      </c>
      <c r="P53" s="177">
        <f t="shared" si="5"/>
        <v>3.3677892610148364E-3</v>
      </c>
    </row>
    <row r="54" spans="1:16" outlineLevel="2" x14ac:dyDescent="0.3">
      <c r="A54" s="41" t="s">
        <v>450</v>
      </c>
      <c r="B54" s="41" t="s">
        <v>451</v>
      </c>
      <c r="C54" s="41" t="s">
        <v>401</v>
      </c>
      <c r="D54" s="41" t="s">
        <v>456</v>
      </c>
      <c r="E54" s="41" t="s">
        <v>2058</v>
      </c>
      <c r="F54" s="42">
        <v>220</v>
      </c>
      <c r="G54" s="42">
        <v>6.3140000000000001</v>
      </c>
      <c r="H54" s="42">
        <v>3.3E-3</v>
      </c>
      <c r="I54">
        <f t="shared" si="0"/>
        <v>2.87E-2</v>
      </c>
      <c r="J54">
        <f t="shared" si="1"/>
        <v>1.5E-5</v>
      </c>
      <c r="K54" s="169">
        <f>VLOOKUP(A54,'Point GF DLLR'!$A$2:$L$81,10,FALSE)</f>
        <v>1.12673867433367</v>
      </c>
      <c r="L54" s="169">
        <f>VLOOKUP(A54,'Point GF DLLR'!$A$2:$L$81,11,FALSE)</f>
        <v>1.2027818789338702</v>
      </c>
      <c r="M54" s="168">
        <f t="shared" si="2"/>
        <v>3.2337399953376332E-2</v>
      </c>
      <c r="N54" s="168">
        <f t="shared" si="3"/>
        <v>3.4519839925402078E-2</v>
      </c>
      <c r="O54" s="177">
        <f t="shared" si="4"/>
        <v>1.690108011500505E-5</v>
      </c>
      <c r="P54" s="177">
        <f t="shared" si="5"/>
        <v>1.8041728184008055E-5</v>
      </c>
    </row>
    <row r="55" spans="1:16" outlineLevel="2" x14ac:dyDescent="0.3">
      <c r="A55" s="41" t="s">
        <v>450</v>
      </c>
      <c r="B55" s="41" t="s">
        <v>451</v>
      </c>
      <c r="C55" s="41" t="s">
        <v>401</v>
      </c>
      <c r="D55" s="41" t="s">
        <v>457</v>
      </c>
      <c r="E55" s="41" t="s">
        <v>2058</v>
      </c>
      <c r="F55" s="42">
        <v>163</v>
      </c>
      <c r="G55" s="42">
        <v>0.26079999999999998</v>
      </c>
      <c r="H55" s="42">
        <v>2.4450000000000001E-3</v>
      </c>
      <c r="I55">
        <f t="shared" si="0"/>
        <v>1.5999999999999999E-3</v>
      </c>
      <c r="J55">
        <f t="shared" si="1"/>
        <v>1.5E-5</v>
      </c>
      <c r="K55" s="169">
        <f>VLOOKUP(A55,'Point GF DLLR'!$A$2:$L$81,10,FALSE)</f>
        <v>1.12673867433367</v>
      </c>
      <c r="L55" s="169">
        <f>VLOOKUP(A55,'Point GF DLLR'!$A$2:$L$81,11,FALSE)</f>
        <v>1.2027818789338702</v>
      </c>
      <c r="M55" s="168">
        <f t="shared" si="2"/>
        <v>1.8027818789338719E-3</v>
      </c>
      <c r="N55" s="168">
        <f t="shared" si="3"/>
        <v>1.9244510062941921E-3</v>
      </c>
      <c r="O55" s="177">
        <f t="shared" si="4"/>
        <v>1.690108011500505E-5</v>
      </c>
      <c r="P55" s="177">
        <f t="shared" si="5"/>
        <v>1.8041728184008055E-5</v>
      </c>
    </row>
    <row r="56" spans="1:16" outlineLevel="2" x14ac:dyDescent="0.3">
      <c r="A56" s="41" t="s">
        <v>450</v>
      </c>
      <c r="B56" s="41" t="s">
        <v>451</v>
      </c>
      <c r="C56" s="41" t="s">
        <v>401</v>
      </c>
      <c r="D56" s="41" t="s">
        <v>458</v>
      </c>
      <c r="E56" s="41" t="s">
        <v>2058</v>
      </c>
      <c r="F56" s="42">
        <v>260</v>
      </c>
      <c r="G56" s="42">
        <v>1.95</v>
      </c>
      <c r="H56" s="42">
        <v>0.442</v>
      </c>
      <c r="I56">
        <f t="shared" si="0"/>
        <v>7.4999999999999997E-3</v>
      </c>
      <c r="J56">
        <f t="shared" si="1"/>
        <v>1.7000000000000001E-3</v>
      </c>
      <c r="K56" s="169">
        <f>VLOOKUP(A56,'Point GF DLLR'!$A$2:$L$81,10,FALSE)</f>
        <v>1.12673867433367</v>
      </c>
      <c r="L56" s="169">
        <f>VLOOKUP(A56,'Point GF DLLR'!$A$2:$L$81,11,FALSE)</f>
        <v>1.2027818789338702</v>
      </c>
      <c r="M56" s="168">
        <f t="shared" si="2"/>
        <v>8.4505400575025248E-3</v>
      </c>
      <c r="N56" s="168">
        <f t="shared" si="3"/>
        <v>9.0208640920040259E-3</v>
      </c>
      <c r="O56" s="177">
        <f t="shared" si="4"/>
        <v>1.9154557463672392E-3</v>
      </c>
      <c r="P56" s="177">
        <f t="shared" si="5"/>
        <v>2.0447291941875795E-3</v>
      </c>
    </row>
    <row r="57" spans="1:16" outlineLevel="2" x14ac:dyDescent="0.3">
      <c r="A57" s="41" t="s">
        <v>450</v>
      </c>
      <c r="B57" s="41" t="s">
        <v>451</v>
      </c>
      <c r="C57" s="41" t="s">
        <v>401</v>
      </c>
      <c r="D57" s="41" t="s">
        <v>459</v>
      </c>
      <c r="E57" s="41" t="s">
        <v>2058</v>
      </c>
      <c r="F57" s="42">
        <v>1</v>
      </c>
      <c r="G57" s="42">
        <v>1E-4</v>
      </c>
      <c r="H57" s="42">
        <v>9.9999999999999995E-7</v>
      </c>
      <c r="I57">
        <f t="shared" si="0"/>
        <v>1E-4</v>
      </c>
      <c r="J57">
        <f t="shared" si="1"/>
        <v>9.9999999999999995E-7</v>
      </c>
      <c r="K57" s="169">
        <f>VLOOKUP(A57,'Point GF DLLR'!$A$2:$L$81,10,FALSE)</f>
        <v>1.12673867433367</v>
      </c>
      <c r="L57" s="169">
        <f>VLOOKUP(A57,'Point GF DLLR'!$A$2:$L$81,11,FALSE)</f>
        <v>1.2027818789338702</v>
      </c>
      <c r="M57" s="168">
        <f t="shared" si="2"/>
        <v>1.1267386743336701E-4</v>
      </c>
      <c r="N57" s="168">
        <f t="shared" si="3"/>
        <v>1.2027818789338702E-4</v>
      </c>
      <c r="O57" s="177">
        <f t="shared" si="4"/>
        <v>1.12673867433367E-6</v>
      </c>
      <c r="P57" s="177">
        <f t="shared" si="5"/>
        <v>1.2027818789338702E-6</v>
      </c>
    </row>
    <row r="58" spans="1:16" outlineLevel="2" x14ac:dyDescent="0.3">
      <c r="A58" s="41" t="s">
        <v>450</v>
      </c>
      <c r="B58" s="41" t="s">
        <v>451</v>
      </c>
      <c r="C58" s="41" t="s">
        <v>401</v>
      </c>
      <c r="D58" s="41" t="s">
        <v>460</v>
      </c>
      <c r="E58" s="41" t="s">
        <v>2058</v>
      </c>
      <c r="F58" s="42">
        <v>87</v>
      </c>
      <c r="G58" s="42">
        <v>0.29144999999999999</v>
      </c>
      <c r="H58" s="42">
        <v>2.6099999999999999E-3</v>
      </c>
      <c r="I58">
        <f t="shared" si="0"/>
        <v>3.3499999999999997E-3</v>
      </c>
      <c r="J58">
        <f t="shared" si="1"/>
        <v>2.9999999999999997E-5</v>
      </c>
      <c r="K58" s="169">
        <f>VLOOKUP(A58,'Point GF DLLR'!$A$2:$L$81,10,FALSE)</f>
        <v>1.12673867433367</v>
      </c>
      <c r="L58" s="169">
        <f>VLOOKUP(A58,'Point GF DLLR'!$A$2:$L$81,11,FALSE)</f>
        <v>1.2027818789338702</v>
      </c>
      <c r="M58" s="168">
        <f t="shared" si="2"/>
        <v>3.7745745590177945E-3</v>
      </c>
      <c r="N58" s="168">
        <f t="shared" si="3"/>
        <v>4.0293192944284651E-3</v>
      </c>
      <c r="O58" s="177">
        <f t="shared" si="4"/>
        <v>3.38021602300101E-5</v>
      </c>
      <c r="P58" s="177">
        <f t="shared" si="5"/>
        <v>3.6083456368016104E-5</v>
      </c>
    </row>
    <row r="59" spans="1:16" outlineLevel="2" x14ac:dyDescent="0.3">
      <c r="A59" s="41" t="s">
        <v>450</v>
      </c>
      <c r="B59" s="41" t="s">
        <v>451</v>
      </c>
      <c r="C59" s="41" t="s">
        <v>401</v>
      </c>
      <c r="D59" s="41" t="s">
        <v>461</v>
      </c>
      <c r="E59" s="41" t="s">
        <v>2058</v>
      </c>
      <c r="F59" s="42">
        <v>322</v>
      </c>
      <c r="G59" s="42">
        <v>1.5295000000000001</v>
      </c>
      <c r="H59" s="42">
        <v>1.4489999999999999E-2</v>
      </c>
      <c r="I59">
        <f t="shared" si="0"/>
        <v>4.7499999999999999E-3</v>
      </c>
      <c r="J59">
        <f t="shared" si="1"/>
        <v>4.4999999999999996E-5</v>
      </c>
      <c r="K59" s="169">
        <f>VLOOKUP(A59,'Point GF DLLR'!$A$2:$L$81,10,FALSE)</f>
        <v>1.12673867433367</v>
      </c>
      <c r="L59" s="169">
        <f>VLOOKUP(A59,'Point GF DLLR'!$A$2:$L$81,11,FALSE)</f>
        <v>1.2027818789338702</v>
      </c>
      <c r="M59" s="168">
        <f t="shared" si="2"/>
        <v>5.3520087030849324E-3</v>
      </c>
      <c r="N59" s="168">
        <f t="shared" si="3"/>
        <v>5.7132139249358831E-3</v>
      </c>
      <c r="O59" s="177">
        <f t="shared" si="4"/>
        <v>5.0703240345015149E-5</v>
      </c>
      <c r="P59" s="177">
        <f t="shared" si="5"/>
        <v>5.4125184552024156E-5</v>
      </c>
    </row>
    <row r="60" spans="1:16" outlineLevel="2" x14ac:dyDescent="0.3">
      <c r="A60" s="41" t="s">
        <v>450</v>
      </c>
      <c r="B60" s="41" t="s">
        <v>451</v>
      </c>
      <c r="C60" s="41" t="s">
        <v>401</v>
      </c>
      <c r="D60" s="41" t="s">
        <v>462</v>
      </c>
      <c r="E60" s="41" t="s">
        <v>2058</v>
      </c>
      <c r="F60" s="42">
        <v>96</v>
      </c>
      <c r="G60" s="42">
        <v>0.23519999999999999</v>
      </c>
      <c r="H60" s="42">
        <v>1.92E-3</v>
      </c>
      <c r="I60">
        <f t="shared" si="0"/>
        <v>2.4499999999999999E-3</v>
      </c>
      <c r="J60">
        <f t="shared" si="1"/>
        <v>2.0000000000000002E-5</v>
      </c>
      <c r="K60" s="169">
        <f>VLOOKUP(A60,'Point GF DLLR'!$A$2:$L$81,10,FALSE)</f>
        <v>1.12673867433367</v>
      </c>
      <c r="L60" s="169">
        <f>VLOOKUP(A60,'Point GF DLLR'!$A$2:$L$81,11,FALSE)</f>
        <v>1.2027818789338702</v>
      </c>
      <c r="M60" s="168">
        <f t="shared" si="2"/>
        <v>2.7605097521174915E-3</v>
      </c>
      <c r="N60" s="168">
        <f t="shared" si="3"/>
        <v>2.9468156033879821E-3</v>
      </c>
      <c r="O60" s="177">
        <f t="shared" si="4"/>
        <v>2.2534773486673401E-5</v>
      </c>
      <c r="P60" s="177">
        <f t="shared" si="5"/>
        <v>2.4055637578677407E-5</v>
      </c>
    </row>
    <row r="61" spans="1:16" outlineLevel="2" x14ac:dyDescent="0.3">
      <c r="A61" s="41" t="s">
        <v>450</v>
      </c>
      <c r="B61" s="41" t="s">
        <v>451</v>
      </c>
      <c r="C61" s="41" t="s">
        <v>401</v>
      </c>
      <c r="D61" s="41" t="s">
        <v>463</v>
      </c>
      <c r="E61" s="41" t="s">
        <v>2058</v>
      </c>
      <c r="F61" s="42">
        <v>364</v>
      </c>
      <c r="G61" s="42">
        <v>1.1284000000000001</v>
      </c>
      <c r="H61" s="42">
        <v>1.0919999999999999E-2</v>
      </c>
      <c r="I61">
        <f t="shared" si="0"/>
        <v>3.1000000000000003E-3</v>
      </c>
      <c r="J61">
        <f t="shared" si="1"/>
        <v>2.9999999999999997E-5</v>
      </c>
      <c r="K61" s="169">
        <f>VLOOKUP(A61,'Point GF DLLR'!$A$2:$L$81,10,FALSE)</f>
        <v>1.12673867433367</v>
      </c>
      <c r="L61" s="169">
        <f>VLOOKUP(A61,'Point GF DLLR'!$A$2:$L$81,11,FALSE)</f>
        <v>1.2027818789338702</v>
      </c>
      <c r="M61" s="168">
        <f t="shared" si="2"/>
        <v>3.4928898904343776E-3</v>
      </c>
      <c r="N61" s="168">
        <f t="shared" si="3"/>
        <v>3.728623824694998E-3</v>
      </c>
      <c r="O61" s="177">
        <f t="shared" si="4"/>
        <v>3.38021602300101E-5</v>
      </c>
      <c r="P61" s="177">
        <f t="shared" si="5"/>
        <v>3.6083456368016104E-5</v>
      </c>
    </row>
    <row r="62" spans="1:16" outlineLevel="2" x14ac:dyDescent="0.3">
      <c r="A62" s="41" t="s">
        <v>450</v>
      </c>
      <c r="B62" s="41" t="s">
        <v>451</v>
      </c>
      <c r="C62" s="41" t="s">
        <v>401</v>
      </c>
      <c r="D62" s="41" t="s">
        <v>464</v>
      </c>
      <c r="E62" s="41" t="s">
        <v>2058</v>
      </c>
      <c r="F62" s="42">
        <v>273</v>
      </c>
      <c r="G62" s="42">
        <v>0.4914</v>
      </c>
      <c r="H62" s="42">
        <v>4.0949999999999997E-3</v>
      </c>
      <c r="I62">
        <f t="shared" si="0"/>
        <v>1.8E-3</v>
      </c>
      <c r="J62">
        <f t="shared" si="1"/>
        <v>1.4999999999999999E-5</v>
      </c>
      <c r="K62" s="169">
        <f>VLOOKUP(A62,'Point GF DLLR'!$A$2:$L$81,10,FALSE)</f>
        <v>1.12673867433367</v>
      </c>
      <c r="L62" s="169">
        <f>VLOOKUP(A62,'Point GF DLLR'!$A$2:$L$81,11,FALSE)</f>
        <v>1.2027818789338702</v>
      </c>
      <c r="M62" s="168">
        <f t="shared" si="2"/>
        <v>2.0281296138006059E-3</v>
      </c>
      <c r="N62" s="168">
        <f t="shared" si="3"/>
        <v>2.1650073820809663E-3</v>
      </c>
      <c r="O62" s="177">
        <f t="shared" si="4"/>
        <v>1.690108011500505E-5</v>
      </c>
      <c r="P62" s="177">
        <f t="shared" si="5"/>
        <v>1.8041728184008052E-5</v>
      </c>
    </row>
    <row r="63" spans="1:16" outlineLevel="2" x14ac:dyDescent="0.3">
      <c r="A63" s="41" t="s">
        <v>450</v>
      </c>
      <c r="B63" s="41" t="s">
        <v>451</v>
      </c>
      <c r="C63" s="41" t="s">
        <v>401</v>
      </c>
      <c r="D63" s="41" t="s">
        <v>465</v>
      </c>
      <c r="E63" s="41" t="s">
        <v>2058</v>
      </c>
      <c r="F63" s="42">
        <v>282</v>
      </c>
      <c r="G63" s="42">
        <v>0.52170000000000005</v>
      </c>
      <c r="H63" s="42">
        <v>4.2300000000000003E-3</v>
      </c>
      <c r="I63">
        <f t="shared" si="0"/>
        <v>1.8500000000000001E-3</v>
      </c>
      <c r="J63">
        <f t="shared" si="1"/>
        <v>1.5E-5</v>
      </c>
      <c r="K63" s="169">
        <f>VLOOKUP(A63,'Point GF DLLR'!$A$2:$L$81,10,FALSE)</f>
        <v>1.12673867433367</v>
      </c>
      <c r="L63" s="169">
        <f>VLOOKUP(A63,'Point GF DLLR'!$A$2:$L$81,11,FALSE)</f>
        <v>1.2027818789338702</v>
      </c>
      <c r="M63" s="168">
        <f t="shared" si="2"/>
        <v>2.0844665475172898E-3</v>
      </c>
      <c r="N63" s="168">
        <f t="shared" si="3"/>
        <v>2.2251464760276599E-3</v>
      </c>
      <c r="O63" s="177">
        <f t="shared" si="4"/>
        <v>1.690108011500505E-5</v>
      </c>
      <c r="P63" s="177">
        <f t="shared" si="5"/>
        <v>1.8041728184008055E-5</v>
      </c>
    </row>
    <row r="64" spans="1:16" outlineLevel="2" x14ac:dyDescent="0.3">
      <c r="A64" s="41" t="s">
        <v>450</v>
      </c>
      <c r="B64" s="41" t="s">
        <v>451</v>
      </c>
      <c r="C64" s="41" t="s">
        <v>401</v>
      </c>
      <c r="D64" s="41" t="s">
        <v>466</v>
      </c>
      <c r="E64" s="41" t="s">
        <v>2059</v>
      </c>
      <c r="F64" s="42">
        <v>301</v>
      </c>
      <c r="G64" s="42">
        <v>0.57189999999999996</v>
      </c>
      <c r="H64" s="42">
        <v>4.5149999999999999E-3</v>
      </c>
      <c r="I64">
        <f t="shared" si="0"/>
        <v>1.8999999999999998E-3</v>
      </c>
      <c r="J64">
        <f t="shared" si="1"/>
        <v>1.5E-5</v>
      </c>
      <c r="K64" s="169">
        <f>VLOOKUP(A64,'Point GF DLLR'!$A$2:$L$81,10,FALSE)</f>
        <v>1.12673867433367</v>
      </c>
      <c r="L64" s="169">
        <f>VLOOKUP(A64,'Point GF DLLR'!$A$2:$L$81,11,FALSE)</f>
        <v>1.2027818789338702</v>
      </c>
      <c r="M64" s="168">
        <f t="shared" si="2"/>
        <v>2.140803481233973E-3</v>
      </c>
      <c r="N64" s="168">
        <f t="shared" si="3"/>
        <v>2.2852855699743531E-3</v>
      </c>
      <c r="O64" s="177">
        <f t="shared" si="4"/>
        <v>1.690108011500505E-5</v>
      </c>
      <c r="P64" s="177">
        <f t="shared" si="5"/>
        <v>1.8041728184008055E-5</v>
      </c>
    </row>
    <row r="65" spans="1:16" outlineLevel="2" x14ac:dyDescent="0.3">
      <c r="A65" s="41" t="s">
        <v>450</v>
      </c>
      <c r="B65" s="41" t="s">
        <v>451</v>
      </c>
      <c r="C65" s="41" t="s">
        <v>401</v>
      </c>
      <c r="D65" s="41" t="s">
        <v>467</v>
      </c>
      <c r="E65" s="41" t="s">
        <v>2059</v>
      </c>
      <c r="F65" s="42">
        <v>151</v>
      </c>
      <c r="G65" s="42">
        <v>0.23405000000000001</v>
      </c>
      <c r="H65" s="42">
        <v>2.2650000000000001E-3</v>
      </c>
      <c r="I65">
        <f t="shared" si="0"/>
        <v>1.5499999999999999E-3</v>
      </c>
      <c r="J65">
        <f t="shared" si="1"/>
        <v>1.5E-5</v>
      </c>
      <c r="K65" s="169">
        <f>VLOOKUP(A65,'Point GF DLLR'!$A$2:$L$81,10,FALSE)</f>
        <v>1.12673867433367</v>
      </c>
      <c r="L65" s="169">
        <f>VLOOKUP(A65,'Point GF DLLR'!$A$2:$L$81,11,FALSE)</f>
        <v>1.2027818789338702</v>
      </c>
      <c r="M65" s="168">
        <f t="shared" si="2"/>
        <v>1.7464449452171886E-3</v>
      </c>
      <c r="N65" s="168">
        <f t="shared" si="3"/>
        <v>1.8643119123474988E-3</v>
      </c>
      <c r="O65" s="177">
        <f t="shared" si="4"/>
        <v>1.690108011500505E-5</v>
      </c>
      <c r="P65" s="177">
        <f t="shared" si="5"/>
        <v>1.8041728184008055E-5</v>
      </c>
    </row>
    <row r="66" spans="1:16" outlineLevel="2" x14ac:dyDescent="0.3">
      <c r="A66" s="41" t="s">
        <v>450</v>
      </c>
      <c r="B66" s="41" t="s">
        <v>451</v>
      </c>
      <c r="C66" s="41" t="s">
        <v>401</v>
      </c>
      <c r="D66" s="41" t="s">
        <v>468</v>
      </c>
      <c r="E66" s="41" t="s">
        <v>2059</v>
      </c>
      <c r="F66" s="42">
        <v>2</v>
      </c>
      <c r="G66" s="42">
        <v>3.6700000000000001E-3</v>
      </c>
      <c r="H66" s="42">
        <v>1.9999999999999999E-6</v>
      </c>
      <c r="I66">
        <f t="shared" si="0"/>
        <v>1.835E-3</v>
      </c>
      <c r="J66">
        <f t="shared" si="1"/>
        <v>9.9999999999999995E-7</v>
      </c>
      <c r="K66" s="169">
        <f>VLOOKUP(A66,'Point GF DLLR'!$A$2:$L$81,10,FALSE)</f>
        <v>1.12673867433367</v>
      </c>
      <c r="L66" s="169">
        <f>VLOOKUP(A66,'Point GF DLLR'!$A$2:$L$81,11,FALSE)</f>
        <v>1.2027818789338702</v>
      </c>
      <c r="M66" s="168">
        <f t="shared" si="2"/>
        <v>2.0675654674022844E-3</v>
      </c>
      <c r="N66" s="168">
        <f t="shared" si="3"/>
        <v>2.2071047478436521E-3</v>
      </c>
      <c r="O66" s="177">
        <f t="shared" si="4"/>
        <v>1.12673867433367E-6</v>
      </c>
      <c r="P66" s="177">
        <f t="shared" si="5"/>
        <v>1.2027818789338702E-6</v>
      </c>
    </row>
    <row r="67" spans="1:16" outlineLevel="2" x14ac:dyDescent="0.3">
      <c r="A67" s="41" t="s">
        <v>450</v>
      </c>
      <c r="B67" s="41" t="s">
        <v>451</v>
      </c>
      <c r="C67" s="41" t="s">
        <v>401</v>
      </c>
      <c r="D67" s="41" t="s">
        <v>469</v>
      </c>
      <c r="E67" s="41" t="s">
        <v>2058</v>
      </c>
      <c r="F67" s="42">
        <v>142</v>
      </c>
      <c r="G67" s="43"/>
      <c r="H67" s="42">
        <v>2.1299999999999999E-3</v>
      </c>
      <c r="I67">
        <f t="shared" si="0"/>
        <v>0</v>
      </c>
      <c r="J67">
        <f t="shared" si="1"/>
        <v>1.5E-5</v>
      </c>
      <c r="K67" s="169">
        <f>VLOOKUP(A67,'Point GF DLLR'!$A$2:$L$81,10,FALSE)</f>
        <v>1.12673867433367</v>
      </c>
      <c r="L67" s="169">
        <f>VLOOKUP(A67,'Point GF DLLR'!$A$2:$L$81,11,FALSE)</f>
        <v>1.2027818789338702</v>
      </c>
      <c r="M67" s="168">
        <f t="shared" ref="M67:M130" si="6">I67*K67</f>
        <v>0</v>
      </c>
      <c r="N67" s="168">
        <f t="shared" ref="N67:N130" si="7">I67*L67</f>
        <v>0</v>
      </c>
      <c r="O67" s="177">
        <f t="shared" ref="O67:O130" si="8">J67*K67</f>
        <v>1.690108011500505E-5</v>
      </c>
      <c r="P67" s="177">
        <f t="shared" ref="P67:P130" si="9">J67*L67</f>
        <v>1.8041728184008055E-5</v>
      </c>
    </row>
    <row r="68" spans="1:16" outlineLevel="2" x14ac:dyDescent="0.3">
      <c r="A68" s="41" t="s">
        <v>450</v>
      </c>
      <c r="B68" s="41" t="s">
        <v>451</v>
      </c>
      <c r="C68" s="41" t="s">
        <v>401</v>
      </c>
      <c r="D68" s="41" t="s">
        <v>470</v>
      </c>
      <c r="E68" s="41" t="s">
        <v>2058</v>
      </c>
      <c r="F68" s="42">
        <v>120</v>
      </c>
      <c r="G68" s="42">
        <v>0.28799999999999998</v>
      </c>
      <c r="H68" s="42">
        <v>2.3999999999999998E-3</v>
      </c>
      <c r="I68">
        <f t="shared" si="0"/>
        <v>2.3999999999999998E-3</v>
      </c>
      <c r="J68">
        <f t="shared" si="1"/>
        <v>1.9999999999999998E-5</v>
      </c>
      <c r="K68" s="169">
        <f>VLOOKUP(A68,'Point GF DLLR'!$A$2:$L$81,10,FALSE)</f>
        <v>1.12673867433367</v>
      </c>
      <c r="L68" s="169">
        <f>VLOOKUP(A68,'Point GF DLLR'!$A$2:$L$81,11,FALSE)</f>
        <v>1.2027818789338702</v>
      </c>
      <c r="M68" s="168">
        <f t="shared" si="6"/>
        <v>2.704172818400808E-3</v>
      </c>
      <c r="N68" s="168">
        <f t="shared" si="7"/>
        <v>2.8866765094412881E-3</v>
      </c>
      <c r="O68" s="177">
        <f t="shared" si="8"/>
        <v>2.2534773486673398E-5</v>
      </c>
      <c r="P68" s="177">
        <f t="shared" si="9"/>
        <v>2.4055637578677404E-5</v>
      </c>
    </row>
    <row r="69" spans="1:16" outlineLevel="2" x14ac:dyDescent="0.3">
      <c r="A69" s="41" t="s">
        <v>450</v>
      </c>
      <c r="B69" s="41" t="s">
        <v>451</v>
      </c>
      <c r="C69" s="41" t="s">
        <v>401</v>
      </c>
      <c r="D69" s="41" t="s">
        <v>471</v>
      </c>
      <c r="E69" s="41" t="s">
        <v>2058</v>
      </c>
      <c r="F69" s="42">
        <v>274</v>
      </c>
      <c r="G69" s="42">
        <v>5.3841000000000001</v>
      </c>
      <c r="H69" s="42">
        <v>0.30071500000000001</v>
      </c>
      <c r="I69">
        <f t="shared" si="0"/>
        <v>1.9650000000000001E-2</v>
      </c>
      <c r="J69">
        <f t="shared" si="1"/>
        <v>1.0975E-3</v>
      </c>
      <c r="K69" s="169">
        <f>VLOOKUP(A69,'Point GF DLLR'!$A$2:$L$81,10,FALSE)</f>
        <v>1.12673867433367</v>
      </c>
      <c r="L69" s="169">
        <f>VLOOKUP(A69,'Point GF DLLR'!$A$2:$L$81,11,FALSE)</f>
        <v>1.2027818789338702</v>
      </c>
      <c r="M69" s="168">
        <f t="shared" si="6"/>
        <v>2.2140414950656617E-2</v>
      </c>
      <c r="N69" s="168">
        <f t="shared" si="7"/>
        <v>2.3634663921050552E-2</v>
      </c>
      <c r="O69" s="177">
        <f t="shared" si="8"/>
        <v>1.2365956950812027E-3</v>
      </c>
      <c r="P69" s="177">
        <f t="shared" si="9"/>
        <v>1.3200531121299226E-3</v>
      </c>
    </row>
    <row r="70" spans="1:16" outlineLevel="2" x14ac:dyDescent="0.3">
      <c r="A70" s="41" t="s">
        <v>450</v>
      </c>
      <c r="B70" s="41" t="s">
        <v>451</v>
      </c>
      <c r="C70" s="41" t="s">
        <v>401</v>
      </c>
      <c r="D70" s="41" t="s">
        <v>472</v>
      </c>
      <c r="E70" s="41" t="s">
        <v>2060</v>
      </c>
      <c r="F70" s="42">
        <v>133</v>
      </c>
      <c r="G70" s="43"/>
      <c r="H70" s="42">
        <v>0.37905</v>
      </c>
      <c r="I70">
        <f t="shared" ref="I70:I141" si="10">G70/F70</f>
        <v>0</v>
      </c>
      <c r="J70">
        <f t="shared" ref="J70:J141" si="11">H70/F70</f>
        <v>2.8500000000000001E-3</v>
      </c>
      <c r="K70" s="169">
        <f>VLOOKUP(A70,'Point GF DLLR'!$A$2:$L$81,10,FALSE)</f>
        <v>1.12673867433367</v>
      </c>
      <c r="L70" s="169">
        <f>VLOOKUP(A70,'Point GF DLLR'!$A$2:$L$81,11,FALSE)</f>
        <v>1.2027818789338702</v>
      </c>
      <c r="M70" s="168">
        <f t="shared" si="6"/>
        <v>0</v>
      </c>
      <c r="N70" s="168">
        <f t="shared" si="7"/>
        <v>0</v>
      </c>
      <c r="O70" s="177">
        <f t="shared" si="8"/>
        <v>3.2112052218509599E-3</v>
      </c>
      <c r="P70" s="177">
        <f t="shared" si="9"/>
        <v>3.4279283549615304E-3</v>
      </c>
    </row>
    <row r="71" spans="1:16" outlineLevel="2" x14ac:dyDescent="0.3">
      <c r="A71" s="41" t="s">
        <v>450</v>
      </c>
      <c r="B71" s="41" t="s">
        <v>451</v>
      </c>
      <c r="C71" s="41" t="s">
        <v>401</v>
      </c>
      <c r="D71" s="41" t="s">
        <v>473</v>
      </c>
      <c r="E71" s="41" t="s">
        <v>2060</v>
      </c>
      <c r="F71" s="42">
        <v>57</v>
      </c>
      <c r="G71" s="43"/>
      <c r="H71" s="42">
        <v>0.29354999999999998</v>
      </c>
      <c r="I71">
        <f t="shared" si="10"/>
        <v>0</v>
      </c>
      <c r="J71">
        <f t="shared" si="11"/>
        <v>5.1499999999999992E-3</v>
      </c>
      <c r="K71" s="169">
        <f>VLOOKUP(A71,'Point GF DLLR'!$A$2:$L$81,10,FALSE)</f>
        <v>1.12673867433367</v>
      </c>
      <c r="L71" s="169">
        <f>VLOOKUP(A71,'Point GF DLLR'!$A$2:$L$81,11,FALSE)</f>
        <v>1.2027818789338702</v>
      </c>
      <c r="M71" s="168">
        <f t="shared" si="6"/>
        <v>0</v>
      </c>
      <c r="N71" s="168">
        <f t="shared" si="7"/>
        <v>0</v>
      </c>
      <c r="O71" s="177">
        <f t="shared" si="8"/>
        <v>5.8027041728183999E-3</v>
      </c>
      <c r="P71" s="177">
        <f t="shared" si="9"/>
        <v>6.1943266765094309E-3</v>
      </c>
    </row>
    <row r="72" spans="1:16" outlineLevel="2" x14ac:dyDescent="0.3">
      <c r="A72" s="41" t="s">
        <v>450</v>
      </c>
      <c r="B72" s="41" t="s">
        <v>451</v>
      </c>
      <c r="C72" s="41" t="s">
        <v>401</v>
      </c>
      <c r="D72" s="41" t="s">
        <v>474</v>
      </c>
      <c r="E72" s="41" t="s">
        <v>2061</v>
      </c>
      <c r="F72" s="42">
        <v>196</v>
      </c>
      <c r="G72" s="43"/>
      <c r="H72" s="42">
        <v>14.308</v>
      </c>
      <c r="I72">
        <f t="shared" si="10"/>
        <v>0</v>
      </c>
      <c r="J72">
        <f t="shared" si="11"/>
        <v>7.2999999999999995E-2</v>
      </c>
      <c r="K72" s="169">
        <f>VLOOKUP(A72,'Point GF DLLR'!$A$2:$L$81,10,FALSE)</f>
        <v>1.12673867433367</v>
      </c>
      <c r="L72" s="169">
        <f>VLOOKUP(A72,'Point GF DLLR'!$A$2:$L$81,11,FALSE)</f>
        <v>1.2027818789338702</v>
      </c>
      <c r="M72" s="168">
        <f t="shared" si="6"/>
        <v>0</v>
      </c>
      <c r="N72" s="168">
        <f t="shared" si="7"/>
        <v>0</v>
      </c>
      <c r="O72" s="177">
        <f t="shared" si="8"/>
        <v>8.2251923226357909E-2</v>
      </c>
      <c r="P72" s="177">
        <f t="shared" si="9"/>
        <v>8.7803077162172519E-2</v>
      </c>
    </row>
    <row r="73" spans="1:16" outlineLevel="2" x14ac:dyDescent="0.3">
      <c r="A73" s="41" t="s">
        <v>450</v>
      </c>
      <c r="B73" s="41" t="s">
        <v>451</v>
      </c>
      <c r="C73" s="41" t="s">
        <v>401</v>
      </c>
      <c r="D73" s="41" t="s">
        <v>475</v>
      </c>
      <c r="E73" s="41" t="s">
        <v>2062</v>
      </c>
      <c r="F73" s="42">
        <v>8</v>
      </c>
      <c r="G73" s="43"/>
      <c r="H73" s="42">
        <v>5.5999999999999999E-3</v>
      </c>
      <c r="I73">
        <f t="shared" si="10"/>
        <v>0</v>
      </c>
      <c r="J73">
        <f t="shared" si="11"/>
        <v>6.9999999999999999E-4</v>
      </c>
      <c r="K73" s="169">
        <f>VLOOKUP(A73,'Point GF DLLR'!$A$2:$L$81,10,FALSE)</f>
        <v>1.12673867433367</v>
      </c>
      <c r="L73" s="169">
        <f>VLOOKUP(A73,'Point GF DLLR'!$A$2:$L$81,11,FALSE)</f>
        <v>1.2027818789338702</v>
      </c>
      <c r="M73" s="168">
        <f t="shared" si="6"/>
        <v>0</v>
      </c>
      <c r="N73" s="168">
        <f t="shared" si="7"/>
        <v>0</v>
      </c>
      <c r="O73" s="177">
        <f t="shared" si="8"/>
        <v>7.8871707203356897E-4</v>
      </c>
      <c r="P73" s="177">
        <f t="shared" si="9"/>
        <v>8.419473152537091E-4</v>
      </c>
    </row>
    <row r="74" spans="1:16" outlineLevel="2" x14ac:dyDescent="0.3">
      <c r="A74" s="41" t="s">
        <v>450</v>
      </c>
      <c r="B74" s="41" t="s">
        <v>451</v>
      </c>
      <c r="C74" s="41" t="s">
        <v>401</v>
      </c>
      <c r="D74" s="41" t="s">
        <v>476</v>
      </c>
      <c r="E74" s="41" t="s">
        <v>2063</v>
      </c>
      <c r="F74" s="42">
        <v>15</v>
      </c>
      <c r="G74" s="43"/>
      <c r="H74" s="42">
        <v>5.2500000000000003E-3</v>
      </c>
      <c r="I74">
        <f t="shared" si="10"/>
        <v>0</v>
      </c>
      <c r="J74">
        <f t="shared" si="11"/>
        <v>3.5E-4</v>
      </c>
      <c r="K74" s="169">
        <f>VLOOKUP(A74,'Point GF DLLR'!$A$2:$L$81,10,FALSE)</f>
        <v>1.12673867433367</v>
      </c>
      <c r="L74" s="169">
        <f>VLOOKUP(A74,'Point GF DLLR'!$A$2:$L$81,11,FALSE)</f>
        <v>1.2027818789338702</v>
      </c>
      <c r="M74" s="168">
        <f t="shared" si="6"/>
        <v>0</v>
      </c>
      <c r="N74" s="168">
        <f t="shared" si="7"/>
        <v>0</v>
      </c>
      <c r="O74" s="177">
        <f t="shared" si="8"/>
        <v>3.9435853601678449E-4</v>
      </c>
      <c r="P74" s="177">
        <f t="shared" si="9"/>
        <v>4.2097365762685455E-4</v>
      </c>
    </row>
    <row r="75" spans="1:16" outlineLevel="2" x14ac:dyDescent="0.3">
      <c r="A75" s="41" t="s">
        <v>450</v>
      </c>
      <c r="B75" s="41" t="s">
        <v>451</v>
      </c>
      <c r="C75" s="41" t="s">
        <v>401</v>
      </c>
      <c r="D75" s="41" t="s">
        <v>477</v>
      </c>
      <c r="E75" s="41" t="s">
        <v>2064</v>
      </c>
      <c r="F75" s="42">
        <v>41</v>
      </c>
      <c r="G75" s="42">
        <v>0.30135000000000001</v>
      </c>
      <c r="H75" s="42">
        <v>8.2000000000000007E-3</v>
      </c>
      <c r="I75">
        <f t="shared" si="10"/>
        <v>7.3499999999999998E-3</v>
      </c>
      <c r="J75">
        <f t="shared" si="11"/>
        <v>2.0000000000000001E-4</v>
      </c>
      <c r="K75" s="169">
        <f>VLOOKUP(A75,'Point GF DLLR'!$A$2:$L$81,10,FALSE)</f>
        <v>1.12673867433367</v>
      </c>
      <c r="L75" s="169">
        <f>VLOOKUP(A75,'Point GF DLLR'!$A$2:$L$81,11,FALSE)</f>
        <v>1.2027818789338702</v>
      </c>
      <c r="M75" s="168">
        <f t="shared" si="6"/>
        <v>8.281529256352475E-3</v>
      </c>
      <c r="N75" s="168">
        <f t="shared" si="7"/>
        <v>8.8404468101639464E-3</v>
      </c>
      <c r="O75" s="177">
        <f t="shared" si="8"/>
        <v>2.2534773486673402E-4</v>
      </c>
      <c r="P75" s="177">
        <f t="shared" si="9"/>
        <v>2.4055637578677405E-4</v>
      </c>
    </row>
    <row r="76" spans="1:16" outlineLevel="2" x14ac:dyDescent="0.3">
      <c r="A76" s="41" t="s">
        <v>450</v>
      </c>
      <c r="B76" s="41" t="s">
        <v>451</v>
      </c>
      <c r="C76" s="41" t="s">
        <v>401</v>
      </c>
      <c r="D76" s="41" t="s">
        <v>478</v>
      </c>
      <c r="E76" s="41" t="s">
        <v>2048</v>
      </c>
      <c r="F76" s="42">
        <v>72</v>
      </c>
      <c r="G76" s="42">
        <v>0.20880000000000001</v>
      </c>
      <c r="H76" s="42">
        <v>2.1600000000000001E-2</v>
      </c>
      <c r="I76">
        <f t="shared" si="10"/>
        <v>2.9000000000000002E-3</v>
      </c>
      <c r="J76">
        <f t="shared" si="11"/>
        <v>3.0000000000000003E-4</v>
      </c>
      <c r="K76" s="169">
        <f>VLOOKUP(A76,'Point GF DLLR'!$A$2:$L$81,10,FALSE)</f>
        <v>1.12673867433367</v>
      </c>
      <c r="L76" s="169">
        <f>VLOOKUP(A76,'Point GF DLLR'!$A$2:$L$81,11,FALSE)</f>
        <v>1.2027818789338702</v>
      </c>
      <c r="M76" s="168">
        <f t="shared" si="6"/>
        <v>3.2675421555676434E-3</v>
      </c>
      <c r="N76" s="168">
        <f t="shared" si="7"/>
        <v>3.488067448908224E-3</v>
      </c>
      <c r="O76" s="177">
        <f t="shared" si="8"/>
        <v>3.3802160230010105E-4</v>
      </c>
      <c r="P76" s="177">
        <f t="shared" si="9"/>
        <v>3.6083456368016112E-4</v>
      </c>
    </row>
    <row r="77" spans="1:16" outlineLevel="2" x14ac:dyDescent="0.3">
      <c r="A77" s="41" t="s">
        <v>450</v>
      </c>
      <c r="B77" s="41" t="s">
        <v>451</v>
      </c>
      <c r="C77" s="41" t="s">
        <v>401</v>
      </c>
      <c r="D77" s="41" t="s">
        <v>479</v>
      </c>
      <c r="E77" s="41" t="s">
        <v>2065</v>
      </c>
      <c r="F77" s="42">
        <v>40</v>
      </c>
      <c r="G77" s="42">
        <v>8.5999999999999993E-2</v>
      </c>
      <c r="H77" s="42">
        <v>8.0000000000000002E-3</v>
      </c>
      <c r="I77">
        <f t="shared" si="10"/>
        <v>2.15E-3</v>
      </c>
      <c r="J77">
        <f t="shared" si="11"/>
        <v>2.0000000000000001E-4</v>
      </c>
      <c r="K77" s="169">
        <f>VLOOKUP(A77,'Point GF DLLR'!$A$2:$L$81,10,FALSE)</f>
        <v>1.12673867433367</v>
      </c>
      <c r="L77" s="169">
        <f>VLOOKUP(A77,'Point GF DLLR'!$A$2:$L$81,11,FALSE)</f>
        <v>1.2027818789338702</v>
      </c>
      <c r="M77" s="168">
        <f t="shared" si="6"/>
        <v>2.4224881498173907E-3</v>
      </c>
      <c r="N77" s="168">
        <f t="shared" si="7"/>
        <v>2.585981039707821E-3</v>
      </c>
      <c r="O77" s="177">
        <f t="shared" si="8"/>
        <v>2.2534773486673402E-4</v>
      </c>
      <c r="P77" s="177">
        <f t="shared" si="9"/>
        <v>2.4055637578677405E-4</v>
      </c>
    </row>
    <row r="78" spans="1:16" outlineLevel="2" x14ac:dyDescent="0.3">
      <c r="A78" s="41" t="s">
        <v>450</v>
      </c>
      <c r="B78" s="41" t="s">
        <v>451</v>
      </c>
      <c r="C78" s="41" t="s">
        <v>401</v>
      </c>
      <c r="D78" s="41" t="s">
        <v>480</v>
      </c>
      <c r="E78" s="41" t="s">
        <v>2066</v>
      </c>
      <c r="F78" s="42">
        <v>61</v>
      </c>
      <c r="G78" s="42">
        <v>1.92455</v>
      </c>
      <c r="H78" s="42">
        <v>3.9649999999999998E-2</v>
      </c>
      <c r="I78">
        <f t="shared" si="10"/>
        <v>3.1550000000000002E-2</v>
      </c>
      <c r="J78">
        <f t="shared" si="11"/>
        <v>6.4999999999999997E-4</v>
      </c>
      <c r="K78" s="169">
        <f>VLOOKUP(A78,'Point GF DLLR'!$A$2:$L$81,10,FALSE)</f>
        <v>1.12673867433367</v>
      </c>
      <c r="L78" s="169">
        <f>VLOOKUP(A78,'Point GF DLLR'!$A$2:$L$81,11,FALSE)</f>
        <v>1.2027818789338702</v>
      </c>
      <c r="M78" s="168">
        <f t="shared" si="6"/>
        <v>3.5548605175227288E-2</v>
      </c>
      <c r="N78" s="168">
        <f t="shared" si="7"/>
        <v>3.7947768280363607E-2</v>
      </c>
      <c r="O78" s="177">
        <f t="shared" si="8"/>
        <v>7.3238013831688554E-4</v>
      </c>
      <c r="P78" s="177">
        <f t="shared" si="9"/>
        <v>7.8180822130701562E-4</v>
      </c>
    </row>
    <row r="79" spans="1:16" outlineLevel="2" x14ac:dyDescent="0.3">
      <c r="A79" s="41" t="s">
        <v>450</v>
      </c>
      <c r="B79" s="41" t="s">
        <v>451</v>
      </c>
      <c r="C79" s="41" t="s">
        <v>401</v>
      </c>
      <c r="D79" s="41" t="s">
        <v>481</v>
      </c>
      <c r="E79" s="41" t="s">
        <v>2066</v>
      </c>
      <c r="F79" s="42">
        <v>37</v>
      </c>
      <c r="G79" s="42">
        <v>0.10545</v>
      </c>
      <c r="H79" s="42">
        <v>5.5500000000000002E-3</v>
      </c>
      <c r="I79">
        <f t="shared" si="10"/>
        <v>2.8500000000000001E-3</v>
      </c>
      <c r="J79">
        <f t="shared" si="11"/>
        <v>1.5000000000000001E-4</v>
      </c>
      <c r="K79" s="169">
        <f>VLOOKUP(A79,'Point GF DLLR'!$A$2:$L$81,10,FALSE)</f>
        <v>1.12673867433367</v>
      </c>
      <c r="L79" s="169">
        <f>VLOOKUP(A79,'Point GF DLLR'!$A$2:$L$81,11,FALSE)</f>
        <v>1.2027818789338702</v>
      </c>
      <c r="M79" s="168">
        <f t="shared" si="6"/>
        <v>3.2112052218509599E-3</v>
      </c>
      <c r="N79" s="168">
        <f t="shared" si="7"/>
        <v>3.4279283549615304E-3</v>
      </c>
      <c r="O79" s="177">
        <f t="shared" si="8"/>
        <v>1.6901080115005053E-4</v>
      </c>
      <c r="P79" s="177">
        <f t="shared" si="9"/>
        <v>1.8041728184008056E-4</v>
      </c>
    </row>
    <row r="80" spans="1:16" outlineLevel="2" x14ac:dyDescent="0.3">
      <c r="A80" s="41" t="s">
        <v>450</v>
      </c>
      <c r="B80" s="41" t="s">
        <v>451</v>
      </c>
      <c r="C80" s="41" t="s">
        <v>401</v>
      </c>
      <c r="D80" s="41" t="s">
        <v>482</v>
      </c>
      <c r="E80" s="41" t="s">
        <v>2066</v>
      </c>
      <c r="F80" s="42">
        <v>38</v>
      </c>
      <c r="G80" s="42">
        <v>3.4200000000000001E-2</v>
      </c>
      <c r="H80" s="42">
        <v>1.3299999999999999E-2</v>
      </c>
      <c r="I80">
        <f t="shared" si="10"/>
        <v>9.0000000000000008E-4</v>
      </c>
      <c r="J80">
        <f t="shared" si="11"/>
        <v>3.5E-4</v>
      </c>
      <c r="K80" s="169">
        <f>VLOOKUP(A80,'Point GF DLLR'!$A$2:$L$81,10,FALSE)</f>
        <v>1.12673867433367</v>
      </c>
      <c r="L80" s="169">
        <f>VLOOKUP(A80,'Point GF DLLR'!$A$2:$L$81,11,FALSE)</f>
        <v>1.2027818789338702</v>
      </c>
      <c r="M80" s="168">
        <f t="shared" si="6"/>
        <v>1.0140648069003032E-3</v>
      </c>
      <c r="N80" s="168">
        <f t="shared" si="7"/>
        <v>1.0825036910404834E-3</v>
      </c>
      <c r="O80" s="177">
        <f t="shared" si="8"/>
        <v>3.9435853601678449E-4</v>
      </c>
      <c r="P80" s="177">
        <f t="shared" si="9"/>
        <v>4.2097365762685455E-4</v>
      </c>
    </row>
    <row r="81" spans="1:16" outlineLevel="2" x14ac:dyDescent="0.3">
      <c r="A81" s="41" t="s">
        <v>450</v>
      </c>
      <c r="B81" s="41" t="s">
        <v>451</v>
      </c>
      <c r="C81" s="41" t="s">
        <v>401</v>
      </c>
      <c r="D81" s="41" t="s">
        <v>483</v>
      </c>
      <c r="E81" s="41" t="s">
        <v>2066</v>
      </c>
      <c r="F81" s="42">
        <v>70</v>
      </c>
      <c r="G81" s="42">
        <v>0.1925</v>
      </c>
      <c r="H81" s="42">
        <v>7.3499999999999996E-2</v>
      </c>
      <c r="I81">
        <f t="shared" si="10"/>
        <v>2.7500000000000003E-3</v>
      </c>
      <c r="J81">
        <f t="shared" si="11"/>
        <v>1.0499999999999999E-3</v>
      </c>
      <c r="K81" s="169">
        <f>VLOOKUP(A81,'Point GF DLLR'!$A$2:$L$81,10,FALSE)</f>
        <v>1.12673867433367</v>
      </c>
      <c r="L81" s="169">
        <f>VLOOKUP(A81,'Point GF DLLR'!$A$2:$L$81,11,FALSE)</f>
        <v>1.2027818789338702</v>
      </c>
      <c r="M81" s="168">
        <f t="shared" si="6"/>
        <v>3.0985313544175928E-3</v>
      </c>
      <c r="N81" s="168">
        <f t="shared" si="7"/>
        <v>3.3076501670681433E-3</v>
      </c>
      <c r="O81" s="177">
        <f t="shared" si="8"/>
        <v>1.1830756080503534E-3</v>
      </c>
      <c r="P81" s="177">
        <f t="shared" si="9"/>
        <v>1.2629209728805637E-3</v>
      </c>
    </row>
    <row r="82" spans="1:16" outlineLevel="2" x14ac:dyDescent="0.3">
      <c r="A82" s="41" t="s">
        <v>450</v>
      </c>
      <c r="B82" s="41" t="s">
        <v>451</v>
      </c>
      <c r="C82" s="41" t="s">
        <v>401</v>
      </c>
      <c r="D82" s="41" t="s">
        <v>484</v>
      </c>
      <c r="E82" s="41" t="s">
        <v>2067</v>
      </c>
      <c r="F82" s="42">
        <v>365</v>
      </c>
      <c r="G82" s="43"/>
      <c r="H82" s="42">
        <v>0.73</v>
      </c>
      <c r="I82">
        <f t="shared" si="10"/>
        <v>0</v>
      </c>
      <c r="J82">
        <f t="shared" si="11"/>
        <v>2E-3</v>
      </c>
      <c r="K82" s="169">
        <f>VLOOKUP(A82,'Point GF DLLR'!$A$2:$L$81,10,FALSE)</f>
        <v>1.12673867433367</v>
      </c>
      <c r="L82" s="169">
        <f>VLOOKUP(A82,'Point GF DLLR'!$A$2:$L$81,11,FALSE)</f>
        <v>1.2027818789338702</v>
      </c>
      <c r="M82" s="168">
        <f t="shared" si="6"/>
        <v>0</v>
      </c>
      <c r="N82" s="168">
        <f t="shared" si="7"/>
        <v>0</v>
      </c>
      <c r="O82" s="177">
        <f t="shared" si="8"/>
        <v>2.25347734866734E-3</v>
      </c>
      <c r="P82" s="177">
        <f t="shared" si="9"/>
        <v>2.4055637578677407E-3</v>
      </c>
    </row>
    <row r="83" spans="1:16" outlineLevel="2" x14ac:dyDescent="0.3">
      <c r="A83" s="41" t="s">
        <v>450</v>
      </c>
      <c r="B83" s="41" t="s">
        <v>451</v>
      </c>
      <c r="C83" s="41" t="s">
        <v>401</v>
      </c>
      <c r="D83" s="41" t="s">
        <v>485</v>
      </c>
      <c r="E83" s="41" t="s">
        <v>2048</v>
      </c>
      <c r="F83" s="42">
        <v>54</v>
      </c>
      <c r="G83" s="42">
        <v>0.1512</v>
      </c>
      <c r="H83" s="42">
        <v>5.9400000000000001E-2</v>
      </c>
      <c r="I83">
        <f t="shared" si="10"/>
        <v>2.8E-3</v>
      </c>
      <c r="J83">
        <f t="shared" si="11"/>
        <v>1.1000000000000001E-3</v>
      </c>
      <c r="K83" s="169">
        <f>VLOOKUP(A83,'Point GF DLLR'!$A$2:$L$81,10,FALSE)</f>
        <v>1.12673867433367</v>
      </c>
      <c r="L83" s="169">
        <f>VLOOKUP(A83,'Point GF DLLR'!$A$2:$L$81,11,FALSE)</f>
        <v>1.2027818789338702</v>
      </c>
      <c r="M83" s="168">
        <f t="shared" si="6"/>
        <v>3.1548682881342759E-3</v>
      </c>
      <c r="N83" s="168">
        <f t="shared" si="7"/>
        <v>3.3677892610148364E-3</v>
      </c>
      <c r="O83" s="177">
        <f t="shared" si="8"/>
        <v>1.2394125417670371E-3</v>
      </c>
      <c r="P83" s="177">
        <f t="shared" si="9"/>
        <v>1.3230600668272573E-3</v>
      </c>
    </row>
    <row r="84" spans="1:16" outlineLevel="2" x14ac:dyDescent="0.3">
      <c r="A84" s="41" t="s">
        <v>450</v>
      </c>
      <c r="B84" s="41" t="s">
        <v>451</v>
      </c>
      <c r="C84" s="41" t="s">
        <v>401</v>
      </c>
      <c r="D84" s="41" t="s">
        <v>486</v>
      </c>
      <c r="E84" s="41" t="s">
        <v>2065</v>
      </c>
      <c r="F84" s="42">
        <v>63</v>
      </c>
      <c r="G84" s="42">
        <v>0.1323</v>
      </c>
      <c r="H84" s="42">
        <v>1.26E-2</v>
      </c>
      <c r="I84">
        <f t="shared" si="10"/>
        <v>2.0999999999999999E-3</v>
      </c>
      <c r="J84">
        <f t="shared" si="11"/>
        <v>2.0000000000000001E-4</v>
      </c>
      <c r="K84" s="169">
        <f>VLOOKUP(A84,'Point GF DLLR'!$A$2:$L$81,10,FALSE)</f>
        <v>1.12673867433367</v>
      </c>
      <c r="L84" s="169">
        <f>VLOOKUP(A84,'Point GF DLLR'!$A$2:$L$81,11,FALSE)</f>
        <v>1.2027818789338702</v>
      </c>
      <c r="M84" s="168">
        <f t="shared" si="6"/>
        <v>2.3661512161007067E-3</v>
      </c>
      <c r="N84" s="168">
        <f t="shared" si="7"/>
        <v>2.5258419457611274E-3</v>
      </c>
      <c r="O84" s="177">
        <f t="shared" si="8"/>
        <v>2.2534773486673402E-4</v>
      </c>
      <c r="P84" s="177">
        <f t="shared" si="9"/>
        <v>2.4055637578677405E-4</v>
      </c>
    </row>
    <row r="85" spans="1:16" outlineLevel="1" x14ac:dyDescent="0.3">
      <c r="A85" s="44" t="s">
        <v>1178</v>
      </c>
      <c r="B85" s="41"/>
      <c r="C85" s="41"/>
      <c r="D85" s="41"/>
      <c r="E85" s="41"/>
      <c r="F85" s="42"/>
      <c r="G85" s="42"/>
      <c r="H85" s="42"/>
      <c r="I85">
        <f>SUBTOTAL(9,I49:I84)</f>
        <v>0.27243500000000004</v>
      </c>
      <c r="J85">
        <f>SUBTOTAL(9,J49:J84)</f>
        <v>9.4384500000000024E-2</v>
      </c>
      <c r="K85" s="169"/>
      <c r="L85" s="169"/>
      <c r="M85" s="168">
        <f>SUBTOTAL(9,M49:M84)</f>
        <v>0.3069630507420934</v>
      </c>
      <c r="N85" s="168">
        <f>SUBTOTAL(9,N49:N84)</f>
        <v>0.32767988118734892</v>
      </c>
      <c r="O85" s="177">
        <f>SUBTOTAL(9,O49:O84)</f>
        <v>0.10634666640764628</v>
      </c>
      <c r="P85" s="177">
        <f>SUBTOTAL(9,P49:P84)</f>
        <v>0.11352396625223389</v>
      </c>
    </row>
    <row r="86" spans="1:16" outlineLevel="2" x14ac:dyDescent="0.3">
      <c r="A86" s="41" t="s">
        <v>487</v>
      </c>
      <c r="B86" s="41" t="s">
        <v>488</v>
      </c>
      <c r="C86" s="41" t="s">
        <v>401</v>
      </c>
      <c r="D86" s="41" t="s">
        <v>489</v>
      </c>
      <c r="E86" s="41" t="s">
        <v>2068</v>
      </c>
      <c r="F86" s="42">
        <v>260</v>
      </c>
      <c r="G86" s="42">
        <v>4.8099999999999997E-2</v>
      </c>
      <c r="H86" s="42">
        <v>2.8222999999999998</v>
      </c>
      <c r="I86">
        <f t="shared" si="10"/>
        <v>1.85E-4</v>
      </c>
      <c r="J86">
        <f t="shared" si="11"/>
        <v>1.0855E-2</v>
      </c>
      <c r="K86" s="169">
        <f>VLOOKUP(A86,'Point GF DLLR'!$A$2:$L$81,10,FALSE)</f>
        <v>1</v>
      </c>
      <c r="L86" s="169">
        <f>VLOOKUP(A86,'Point GF DLLR'!$A$2:$L$81,11,FALSE)</f>
        <v>1</v>
      </c>
      <c r="M86" s="168">
        <f t="shared" si="6"/>
        <v>1.85E-4</v>
      </c>
      <c r="N86" s="168">
        <f t="shared" si="7"/>
        <v>1.85E-4</v>
      </c>
      <c r="O86" s="177">
        <f t="shared" si="8"/>
        <v>1.0855E-2</v>
      </c>
      <c r="P86" s="177">
        <f t="shared" si="9"/>
        <v>1.0855E-2</v>
      </c>
    </row>
    <row r="87" spans="1:16" outlineLevel="2" x14ac:dyDescent="0.3">
      <c r="A87" s="41" t="s">
        <v>487</v>
      </c>
      <c r="B87" s="41" t="s">
        <v>488</v>
      </c>
      <c r="C87" s="41" t="s">
        <v>401</v>
      </c>
      <c r="D87" s="41" t="s">
        <v>490</v>
      </c>
      <c r="E87" s="41" t="s">
        <v>2069</v>
      </c>
      <c r="F87" s="42">
        <v>260</v>
      </c>
      <c r="G87" s="43"/>
      <c r="H87" s="42">
        <v>0.16900000000000001</v>
      </c>
      <c r="I87">
        <f t="shared" si="10"/>
        <v>0</v>
      </c>
      <c r="J87">
        <f t="shared" si="11"/>
        <v>6.5000000000000008E-4</v>
      </c>
      <c r="K87" s="169">
        <f>VLOOKUP(A87,'Point GF DLLR'!$A$2:$L$81,10,FALSE)</f>
        <v>1</v>
      </c>
      <c r="L87" s="169">
        <f>VLOOKUP(A87,'Point GF DLLR'!$A$2:$L$81,11,FALSE)</f>
        <v>1</v>
      </c>
      <c r="M87" s="168">
        <f t="shared" si="6"/>
        <v>0</v>
      </c>
      <c r="N87" s="168">
        <f t="shared" si="7"/>
        <v>0</v>
      </c>
      <c r="O87" s="177">
        <f t="shared" si="8"/>
        <v>6.5000000000000008E-4</v>
      </c>
      <c r="P87" s="177">
        <f t="shared" si="9"/>
        <v>6.5000000000000008E-4</v>
      </c>
    </row>
    <row r="88" spans="1:16" outlineLevel="1" x14ac:dyDescent="0.3">
      <c r="A88" s="44" t="s">
        <v>1179</v>
      </c>
      <c r="B88" s="41"/>
      <c r="C88" s="41"/>
      <c r="D88" s="41"/>
      <c r="E88" s="41"/>
      <c r="F88" s="42"/>
      <c r="G88" s="43"/>
      <c r="H88" s="42"/>
      <c r="I88">
        <f>SUBTOTAL(9,I86:I87)</f>
        <v>1.85E-4</v>
      </c>
      <c r="J88">
        <f>SUBTOTAL(9,J86:J87)</f>
        <v>1.1505E-2</v>
      </c>
      <c r="K88" s="169"/>
      <c r="L88" s="169"/>
      <c r="M88" s="168">
        <f>SUBTOTAL(9,M86:M87)</f>
        <v>1.85E-4</v>
      </c>
      <c r="N88" s="168">
        <f>SUBTOTAL(9,N86:N87)</f>
        <v>1.85E-4</v>
      </c>
      <c r="O88" s="177">
        <f>SUBTOTAL(9,O86:O87)</f>
        <v>1.1505E-2</v>
      </c>
      <c r="P88" s="177">
        <f>SUBTOTAL(9,P86:P87)</f>
        <v>1.1505E-2</v>
      </c>
    </row>
    <row r="89" spans="1:16" outlineLevel="2" x14ac:dyDescent="0.3">
      <c r="A89" s="41" t="s">
        <v>491</v>
      </c>
      <c r="B89" s="41" t="s">
        <v>492</v>
      </c>
      <c r="C89" s="41" t="s">
        <v>401</v>
      </c>
      <c r="D89" s="41" t="s">
        <v>493</v>
      </c>
      <c r="E89" s="41" t="s">
        <v>2070</v>
      </c>
      <c r="F89" s="42">
        <v>306</v>
      </c>
      <c r="G89" s="42">
        <v>0.52463700000000002</v>
      </c>
      <c r="H89" s="42">
        <v>2.8917000000000002E-2</v>
      </c>
      <c r="I89">
        <f t="shared" si="10"/>
        <v>1.7145000000000001E-3</v>
      </c>
      <c r="J89">
        <f t="shared" si="11"/>
        <v>9.4500000000000007E-5</v>
      </c>
      <c r="K89" s="169">
        <f>VLOOKUP(A89,'Point GF DLLR'!$A$2:$L$81,10,FALSE)</f>
        <v>1.196078431372549</v>
      </c>
      <c r="L89" s="169">
        <f>VLOOKUP(A89,'Point GF DLLR'!$A$2:$L$81,11,FALSE)</f>
        <v>1.3137254901960784</v>
      </c>
      <c r="M89" s="168">
        <f t="shared" si="6"/>
        <v>2.0506764705882355E-3</v>
      </c>
      <c r="N89" s="168">
        <f t="shared" si="7"/>
        <v>2.2523823529411765E-3</v>
      </c>
      <c r="O89" s="177">
        <f t="shared" si="8"/>
        <v>1.1302941176470589E-4</v>
      </c>
      <c r="P89" s="177">
        <f t="shared" si="9"/>
        <v>1.2414705882352942E-4</v>
      </c>
    </row>
    <row r="90" spans="1:16" outlineLevel="2" x14ac:dyDescent="0.3">
      <c r="A90" s="41" t="s">
        <v>491</v>
      </c>
      <c r="B90" s="41" t="s">
        <v>492</v>
      </c>
      <c r="C90" s="41" t="s">
        <v>401</v>
      </c>
      <c r="D90" s="41" t="s">
        <v>494</v>
      </c>
      <c r="E90" s="41" t="s">
        <v>2071</v>
      </c>
      <c r="F90" s="42">
        <v>178</v>
      </c>
      <c r="G90" s="42">
        <v>1.6820999999999999</v>
      </c>
      <c r="H90" s="42">
        <v>2.07281</v>
      </c>
      <c r="I90">
        <f t="shared" si="10"/>
        <v>9.4500000000000001E-3</v>
      </c>
      <c r="J90">
        <f t="shared" si="11"/>
        <v>1.1645000000000001E-2</v>
      </c>
      <c r="K90" s="169">
        <f>VLOOKUP(A90,'Point GF DLLR'!$A$2:$L$81,10,FALSE)</f>
        <v>1.196078431372549</v>
      </c>
      <c r="L90" s="169">
        <f>VLOOKUP(A90,'Point GF DLLR'!$A$2:$L$81,11,FALSE)</f>
        <v>1.3137254901960784</v>
      </c>
      <c r="M90" s="168">
        <f t="shared" si="6"/>
        <v>1.1302941176470589E-2</v>
      </c>
      <c r="N90" s="168">
        <f t="shared" si="7"/>
        <v>1.2414705882352941E-2</v>
      </c>
      <c r="O90" s="177">
        <f t="shared" si="8"/>
        <v>1.3928333333333334E-2</v>
      </c>
      <c r="P90" s="177">
        <f t="shared" si="9"/>
        <v>1.5298333333333334E-2</v>
      </c>
    </row>
    <row r="91" spans="1:16" outlineLevel="2" x14ac:dyDescent="0.3">
      <c r="A91" s="41" t="s">
        <v>491</v>
      </c>
      <c r="B91" s="41" t="s">
        <v>492</v>
      </c>
      <c r="C91" s="41" t="s">
        <v>401</v>
      </c>
      <c r="D91" s="41" t="s">
        <v>495</v>
      </c>
      <c r="E91" s="41" t="s">
        <v>2072</v>
      </c>
      <c r="F91" s="42">
        <v>8</v>
      </c>
      <c r="G91" s="42">
        <v>4.64E-3</v>
      </c>
      <c r="H91" s="42">
        <v>4.64E-3</v>
      </c>
      <c r="I91">
        <f t="shared" si="10"/>
        <v>5.8E-4</v>
      </c>
      <c r="J91">
        <f t="shared" si="11"/>
        <v>5.8E-4</v>
      </c>
      <c r="K91" s="169">
        <f>VLOOKUP(A91,'Point GF DLLR'!$A$2:$L$81,10,FALSE)</f>
        <v>1.196078431372549</v>
      </c>
      <c r="L91" s="169">
        <f>VLOOKUP(A91,'Point GF DLLR'!$A$2:$L$81,11,FALSE)</f>
        <v>1.3137254901960784</v>
      </c>
      <c r="M91" s="168">
        <f t="shared" si="6"/>
        <v>6.9372549019607846E-4</v>
      </c>
      <c r="N91" s="168">
        <f t="shared" si="7"/>
        <v>7.6196078431372551E-4</v>
      </c>
      <c r="O91" s="177">
        <f t="shared" si="8"/>
        <v>6.9372549019607846E-4</v>
      </c>
      <c r="P91" s="177">
        <f t="shared" si="9"/>
        <v>7.6196078431372551E-4</v>
      </c>
    </row>
    <row r="92" spans="1:16" outlineLevel="1" x14ac:dyDescent="0.3">
      <c r="A92" s="44" t="s">
        <v>1180</v>
      </c>
      <c r="B92" s="41"/>
      <c r="C92" s="41"/>
      <c r="D92" s="41"/>
      <c r="E92" s="41"/>
      <c r="F92" s="42"/>
      <c r="G92" s="42"/>
      <c r="H92" s="42"/>
      <c r="I92">
        <f>SUBTOTAL(9,I89:I91)</f>
        <v>1.1744500000000001E-2</v>
      </c>
      <c r="J92">
        <f>SUBTOTAL(9,J89:J91)</f>
        <v>1.2319500000000002E-2</v>
      </c>
      <c r="K92" s="169"/>
      <c r="L92" s="169"/>
      <c r="M92" s="168">
        <f>SUBTOTAL(9,M89:M91)</f>
        <v>1.4047343137254904E-2</v>
      </c>
      <c r="N92" s="168">
        <f>SUBTOTAL(9,N89:N91)</f>
        <v>1.5429049019607843E-2</v>
      </c>
      <c r="O92" s="177">
        <f>SUBTOTAL(9,O89:O91)</f>
        <v>1.473508823529412E-2</v>
      </c>
      <c r="P92" s="177">
        <f>SUBTOTAL(9,P89:P91)</f>
        <v>1.6184441176470589E-2</v>
      </c>
    </row>
    <row r="93" spans="1:16" outlineLevel="2" x14ac:dyDescent="0.3">
      <c r="A93" s="41" t="s">
        <v>496</v>
      </c>
      <c r="B93" s="41" t="s">
        <v>497</v>
      </c>
      <c r="C93" s="41" t="s">
        <v>401</v>
      </c>
      <c r="D93" s="41" t="s">
        <v>498</v>
      </c>
      <c r="E93" s="41" t="s">
        <v>2073</v>
      </c>
      <c r="F93" s="42">
        <v>365</v>
      </c>
      <c r="G93" s="42">
        <v>7.1394000000000002</v>
      </c>
      <c r="H93" s="42">
        <v>0.54932499999999995</v>
      </c>
      <c r="I93">
        <f t="shared" si="10"/>
        <v>1.9560000000000001E-2</v>
      </c>
      <c r="J93">
        <f t="shared" si="11"/>
        <v>1.5049999999999998E-3</v>
      </c>
      <c r="K93" s="169">
        <f>VLOOKUP(A93,'Point GF DLLR'!$A$2:$L$81,10,FALSE)</f>
        <v>1.0238095238095237</v>
      </c>
      <c r="L93" s="169">
        <f>VLOOKUP(A93,'Point GF DLLR'!$A$2:$L$81,11,FALSE)</f>
        <v>1.0380952380952382</v>
      </c>
      <c r="M93" s="168">
        <f t="shared" si="6"/>
        <v>2.0025714285714286E-2</v>
      </c>
      <c r="N93" s="168">
        <f t="shared" si="7"/>
        <v>2.0305142857142858E-2</v>
      </c>
      <c r="O93" s="177">
        <f t="shared" si="8"/>
        <v>1.5408333333333331E-3</v>
      </c>
      <c r="P93" s="177">
        <f t="shared" si="9"/>
        <v>1.5623333333333333E-3</v>
      </c>
    </row>
    <row r="94" spans="1:16" outlineLevel="1" x14ac:dyDescent="0.3">
      <c r="A94" s="44" t="s">
        <v>1181</v>
      </c>
      <c r="B94" s="41"/>
      <c r="C94" s="41"/>
      <c r="D94" s="41"/>
      <c r="E94" s="41"/>
      <c r="F94" s="42"/>
      <c r="G94" s="42"/>
      <c r="H94" s="42"/>
      <c r="I94">
        <f>SUBTOTAL(9,I93:I93)</f>
        <v>1.9560000000000001E-2</v>
      </c>
      <c r="J94">
        <f>SUBTOTAL(9,J93:J93)</f>
        <v>1.5049999999999998E-3</v>
      </c>
      <c r="K94" s="169"/>
      <c r="L94" s="169"/>
      <c r="M94" s="168">
        <f>SUBTOTAL(9,M93:M93)</f>
        <v>2.0025714285714286E-2</v>
      </c>
      <c r="N94" s="168">
        <f>SUBTOTAL(9,N93:N93)</f>
        <v>2.0305142857142858E-2</v>
      </c>
      <c r="O94" s="177">
        <f>SUBTOTAL(9,O93:O93)</f>
        <v>1.5408333333333331E-3</v>
      </c>
      <c r="P94" s="177">
        <f>SUBTOTAL(9,P93:P93)</f>
        <v>1.5623333333333333E-3</v>
      </c>
    </row>
    <row r="95" spans="1:16" outlineLevel="2" x14ac:dyDescent="0.3">
      <c r="A95" s="41" t="s">
        <v>499</v>
      </c>
      <c r="B95" s="41" t="s">
        <v>500</v>
      </c>
      <c r="C95" s="41" t="s">
        <v>401</v>
      </c>
      <c r="D95" s="41" t="s">
        <v>501</v>
      </c>
      <c r="E95" s="41" t="s">
        <v>2054</v>
      </c>
      <c r="F95" s="42">
        <v>365</v>
      </c>
      <c r="G95" s="42">
        <v>0.159619975</v>
      </c>
      <c r="H95" s="42">
        <v>2.0111500000000002E-3</v>
      </c>
      <c r="I95">
        <f t="shared" si="10"/>
        <v>4.3731499999999997E-4</v>
      </c>
      <c r="J95">
        <f t="shared" si="11"/>
        <v>5.5100000000000006E-6</v>
      </c>
      <c r="K95" s="169">
        <f>VLOOKUP(A95,'Point GF DLLR'!$A$2:$L$81,10,FALSE)</f>
        <v>1.196078431372549</v>
      </c>
      <c r="L95" s="169">
        <f>VLOOKUP(A95,'Point GF DLLR'!$A$2:$L$81,11,FALSE)</f>
        <v>1.3137254901960784</v>
      </c>
      <c r="M95" s="168">
        <f t="shared" si="6"/>
        <v>5.2306303921568619E-4</v>
      </c>
      <c r="N95" s="168">
        <f t="shared" si="7"/>
        <v>5.7451186274509801E-4</v>
      </c>
      <c r="O95" s="177">
        <f t="shared" si="8"/>
        <v>6.5903921568627458E-6</v>
      </c>
      <c r="P95" s="177">
        <f t="shared" si="9"/>
        <v>7.2386274509803931E-6</v>
      </c>
    </row>
    <row r="96" spans="1:16" outlineLevel="2" x14ac:dyDescent="0.3">
      <c r="A96" s="41" t="s">
        <v>499</v>
      </c>
      <c r="B96" s="41" t="s">
        <v>500</v>
      </c>
      <c r="C96" s="41" t="s">
        <v>401</v>
      </c>
      <c r="D96" s="41" t="s">
        <v>502</v>
      </c>
      <c r="E96" s="41" t="s">
        <v>2071</v>
      </c>
      <c r="F96" s="42">
        <v>210</v>
      </c>
      <c r="G96" s="42">
        <v>3.56967765</v>
      </c>
      <c r="H96" s="42">
        <v>4.3934495849999999</v>
      </c>
      <c r="I96">
        <f t="shared" si="10"/>
        <v>1.6998465000000001E-2</v>
      </c>
      <c r="J96">
        <f t="shared" si="11"/>
        <v>2.09211885E-2</v>
      </c>
      <c r="K96" s="169">
        <f>VLOOKUP(A96,'Point GF DLLR'!$A$2:$L$81,10,FALSE)</f>
        <v>1.196078431372549</v>
      </c>
      <c r="L96" s="169">
        <f>VLOOKUP(A96,'Point GF DLLR'!$A$2:$L$81,11,FALSE)</f>
        <v>1.3137254901960784</v>
      </c>
      <c r="M96" s="168">
        <f t="shared" si="6"/>
        <v>2.0331497352941177E-2</v>
      </c>
      <c r="N96" s="168">
        <f t="shared" si="7"/>
        <v>2.2331316764705882E-2</v>
      </c>
      <c r="O96" s="177">
        <f t="shared" si="8"/>
        <v>2.5023382323529412E-2</v>
      </c>
      <c r="P96" s="177">
        <f t="shared" si="9"/>
        <v>2.748469861764706E-2</v>
      </c>
    </row>
    <row r="97" spans="1:16" outlineLevel="1" x14ac:dyDescent="0.3">
      <c r="A97" s="44" t="s">
        <v>1182</v>
      </c>
      <c r="B97" s="41"/>
      <c r="C97" s="41"/>
      <c r="D97" s="41"/>
      <c r="E97" s="41"/>
      <c r="F97" s="42"/>
      <c r="G97" s="42"/>
      <c r="H97" s="42"/>
      <c r="I97">
        <f>SUBTOTAL(9,I95:I96)</f>
        <v>1.7435780000000001E-2</v>
      </c>
      <c r="J97">
        <f>SUBTOTAL(9,J95:J96)</f>
        <v>2.09266985E-2</v>
      </c>
      <c r="K97" s="169"/>
      <c r="L97" s="169"/>
      <c r="M97" s="168">
        <f>SUBTOTAL(9,M95:M96)</f>
        <v>2.0854560392156864E-2</v>
      </c>
      <c r="N97" s="168">
        <f>SUBTOTAL(9,N95:N96)</f>
        <v>2.290582862745098E-2</v>
      </c>
      <c r="O97" s="177">
        <f>SUBTOTAL(9,O95:O96)</f>
        <v>2.5029972715686275E-2</v>
      </c>
      <c r="P97" s="177">
        <f>SUBTOTAL(9,P95:P96)</f>
        <v>2.749193724509804E-2</v>
      </c>
    </row>
    <row r="98" spans="1:16" outlineLevel="2" x14ac:dyDescent="0.3">
      <c r="A98" s="41" t="s">
        <v>503</v>
      </c>
      <c r="B98" s="41" t="s">
        <v>504</v>
      </c>
      <c r="C98" s="41" t="s">
        <v>401</v>
      </c>
      <c r="D98" s="41" t="s">
        <v>505</v>
      </c>
      <c r="E98" s="41" t="s">
        <v>2054</v>
      </c>
      <c r="F98" s="42">
        <v>287</v>
      </c>
      <c r="G98" s="42">
        <v>4.0290495000000003E-2</v>
      </c>
      <c r="H98" s="42">
        <v>5.0799000000000005E-4</v>
      </c>
      <c r="I98">
        <f t="shared" si="10"/>
        <v>1.4038500000000001E-4</v>
      </c>
      <c r="J98">
        <f t="shared" si="11"/>
        <v>1.7700000000000002E-6</v>
      </c>
      <c r="K98" s="169">
        <f>VLOOKUP(A98,'Point GF DLLR'!$A$2:$L$81,10,FALSE)</f>
        <v>1</v>
      </c>
      <c r="L98" s="169">
        <f>VLOOKUP(A98,'Point GF DLLR'!$A$2:$L$81,11,FALSE)</f>
        <v>1</v>
      </c>
      <c r="M98" s="168">
        <f t="shared" si="6"/>
        <v>1.4038500000000001E-4</v>
      </c>
      <c r="N98" s="168">
        <f t="shared" si="7"/>
        <v>1.4038500000000001E-4</v>
      </c>
      <c r="O98" s="177">
        <f t="shared" si="8"/>
        <v>1.7700000000000002E-6</v>
      </c>
      <c r="P98" s="177">
        <f t="shared" si="9"/>
        <v>1.7700000000000002E-6</v>
      </c>
    </row>
    <row r="99" spans="1:16" outlineLevel="1" x14ac:dyDescent="0.3">
      <c r="A99" s="44" t="s">
        <v>1183</v>
      </c>
      <c r="B99" s="41"/>
      <c r="C99" s="41"/>
      <c r="D99" s="41"/>
      <c r="E99" s="41"/>
      <c r="F99" s="42"/>
      <c r="G99" s="42"/>
      <c r="H99" s="168"/>
      <c r="I99">
        <f>SUBTOTAL(9,I98:I98)</f>
        <v>1.4038500000000001E-4</v>
      </c>
      <c r="J99">
        <f>SUBTOTAL(9,J98:J98)</f>
        <v>1.7700000000000002E-6</v>
      </c>
      <c r="K99" s="169"/>
      <c r="L99" s="169"/>
      <c r="M99" s="168">
        <f>SUBTOTAL(9,M98:M98)</f>
        <v>1.4038500000000001E-4</v>
      </c>
      <c r="N99" s="168">
        <f>SUBTOTAL(9,N98:N98)</f>
        <v>1.4038500000000001E-4</v>
      </c>
      <c r="O99" s="177">
        <f>SUBTOTAL(9,O98:O98)</f>
        <v>1.7700000000000002E-6</v>
      </c>
      <c r="P99" s="177">
        <f>SUBTOTAL(9,P98:P98)</f>
        <v>1.7700000000000002E-6</v>
      </c>
    </row>
    <row r="100" spans="1:16" outlineLevel="2" x14ac:dyDescent="0.3">
      <c r="A100" s="41" t="s">
        <v>506</v>
      </c>
      <c r="B100" s="41" t="s">
        <v>507</v>
      </c>
      <c r="C100" s="41" t="s">
        <v>401</v>
      </c>
      <c r="D100" s="41" t="s">
        <v>508</v>
      </c>
      <c r="E100" s="41" t="s">
        <v>2043</v>
      </c>
      <c r="F100" s="42">
        <v>309</v>
      </c>
      <c r="G100" s="42">
        <v>31.518000000000001</v>
      </c>
      <c r="H100" s="43">
        <v>0</v>
      </c>
      <c r="I100">
        <f t="shared" si="10"/>
        <v>0.10200000000000001</v>
      </c>
      <c r="J100">
        <f t="shared" si="11"/>
        <v>0</v>
      </c>
      <c r="K100" s="169">
        <f>VLOOKUP(A100,'Point GF DLLR'!$A$2:$L$81,10,FALSE)</f>
        <v>1</v>
      </c>
      <c r="L100" s="169">
        <f>VLOOKUP(A100,'Point GF DLLR'!$A$2:$L$81,11,FALSE)</f>
        <v>1</v>
      </c>
      <c r="M100" s="168">
        <f t="shared" si="6"/>
        <v>0.10200000000000001</v>
      </c>
      <c r="N100" s="168">
        <f t="shared" si="7"/>
        <v>0.10200000000000001</v>
      </c>
      <c r="O100" s="177">
        <f t="shared" si="8"/>
        <v>0</v>
      </c>
      <c r="P100" s="177">
        <f t="shared" si="9"/>
        <v>0</v>
      </c>
    </row>
    <row r="101" spans="1:16" outlineLevel="2" x14ac:dyDescent="0.3">
      <c r="A101" s="41" t="s">
        <v>506</v>
      </c>
      <c r="B101" s="41" t="s">
        <v>507</v>
      </c>
      <c r="C101" s="41" t="s">
        <v>401</v>
      </c>
      <c r="D101" s="41" t="s">
        <v>509</v>
      </c>
      <c r="E101" s="41" t="s">
        <v>2043</v>
      </c>
      <c r="F101" s="42">
        <v>314</v>
      </c>
      <c r="G101" s="42">
        <v>28.26</v>
      </c>
      <c r="H101" s="43">
        <v>0</v>
      </c>
      <c r="I101">
        <f t="shared" si="10"/>
        <v>9.0000000000000011E-2</v>
      </c>
      <c r="J101">
        <f t="shared" si="11"/>
        <v>0</v>
      </c>
      <c r="K101" s="169">
        <f>VLOOKUP(A101,'Point GF DLLR'!$A$2:$L$81,10,FALSE)</f>
        <v>1</v>
      </c>
      <c r="L101" s="169">
        <f>VLOOKUP(A101,'Point GF DLLR'!$A$2:$L$81,11,FALSE)</f>
        <v>1</v>
      </c>
      <c r="M101" s="168">
        <f t="shared" si="6"/>
        <v>9.0000000000000011E-2</v>
      </c>
      <c r="N101" s="168">
        <f t="shared" si="7"/>
        <v>9.0000000000000011E-2</v>
      </c>
      <c r="O101" s="177">
        <f t="shared" si="8"/>
        <v>0</v>
      </c>
      <c r="P101" s="177">
        <f t="shared" si="9"/>
        <v>0</v>
      </c>
    </row>
    <row r="102" spans="1:16" outlineLevel="2" x14ac:dyDescent="0.3">
      <c r="A102" s="41" t="s">
        <v>506</v>
      </c>
      <c r="B102" s="41" t="s">
        <v>507</v>
      </c>
      <c r="C102" s="41" t="s">
        <v>401</v>
      </c>
      <c r="D102" s="41" t="s">
        <v>510</v>
      </c>
      <c r="E102" s="41" t="s">
        <v>2044</v>
      </c>
      <c r="F102" s="42">
        <v>85</v>
      </c>
      <c r="G102" s="42">
        <v>2.6775E-2</v>
      </c>
      <c r="H102" s="42">
        <v>4.8875000000000004E-3</v>
      </c>
      <c r="I102">
        <f t="shared" si="10"/>
        <v>3.1500000000000001E-4</v>
      </c>
      <c r="J102">
        <f t="shared" si="11"/>
        <v>5.7500000000000002E-5</v>
      </c>
      <c r="K102" s="169">
        <f>VLOOKUP(A102,'Point GF DLLR'!$A$2:$L$81,10,FALSE)</f>
        <v>1</v>
      </c>
      <c r="L102" s="169">
        <f>VLOOKUP(A102,'Point GF DLLR'!$A$2:$L$81,11,FALSE)</f>
        <v>1</v>
      </c>
      <c r="M102" s="168">
        <f t="shared" si="6"/>
        <v>3.1500000000000001E-4</v>
      </c>
      <c r="N102" s="168">
        <f t="shared" si="7"/>
        <v>3.1500000000000001E-4</v>
      </c>
      <c r="O102" s="177">
        <f t="shared" si="8"/>
        <v>5.7500000000000002E-5</v>
      </c>
      <c r="P102" s="177">
        <f t="shared" si="9"/>
        <v>5.7500000000000002E-5</v>
      </c>
    </row>
    <row r="103" spans="1:16" outlineLevel="2" x14ac:dyDescent="0.3">
      <c r="A103" s="41" t="s">
        <v>506</v>
      </c>
      <c r="B103" s="41" t="s">
        <v>507</v>
      </c>
      <c r="C103" s="41" t="s">
        <v>401</v>
      </c>
      <c r="D103" s="41" t="s">
        <v>511</v>
      </c>
      <c r="E103" s="41" t="s">
        <v>2044</v>
      </c>
      <c r="F103" s="42">
        <v>354</v>
      </c>
      <c r="G103" s="42">
        <v>0.26550000000000001</v>
      </c>
      <c r="H103" s="42">
        <v>4.0533E-2</v>
      </c>
      <c r="I103">
        <f t="shared" si="10"/>
        <v>7.5000000000000002E-4</v>
      </c>
      <c r="J103">
        <f t="shared" si="11"/>
        <v>1.145E-4</v>
      </c>
      <c r="K103" s="169">
        <f>VLOOKUP(A103,'Point GF DLLR'!$A$2:$L$81,10,FALSE)</f>
        <v>1</v>
      </c>
      <c r="L103" s="169">
        <f>VLOOKUP(A103,'Point GF DLLR'!$A$2:$L$81,11,FALSE)</f>
        <v>1</v>
      </c>
      <c r="M103" s="168">
        <f t="shared" si="6"/>
        <v>7.5000000000000002E-4</v>
      </c>
      <c r="N103" s="168">
        <f t="shared" si="7"/>
        <v>7.5000000000000002E-4</v>
      </c>
      <c r="O103" s="177">
        <f t="shared" si="8"/>
        <v>1.145E-4</v>
      </c>
      <c r="P103" s="177">
        <f t="shared" si="9"/>
        <v>1.145E-4</v>
      </c>
    </row>
    <row r="104" spans="1:16" outlineLevel="2" x14ac:dyDescent="0.3">
      <c r="A104" s="41" t="s">
        <v>506</v>
      </c>
      <c r="B104" s="41" t="s">
        <v>507</v>
      </c>
      <c r="C104" s="41" t="s">
        <v>401</v>
      </c>
      <c r="D104" s="41" t="s">
        <v>512</v>
      </c>
      <c r="E104" s="41" t="s">
        <v>2048</v>
      </c>
      <c r="F104" s="42">
        <v>28</v>
      </c>
      <c r="G104" s="42">
        <v>0.19320000000000001</v>
      </c>
      <c r="H104" s="42">
        <v>0.1030008</v>
      </c>
      <c r="I104">
        <f t="shared" si="10"/>
        <v>6.9000000000000008E-3</v>
      </c>
      <c r="J104">
        <f t="shared" si="11"/>
        <v>3.6786000000000002E-3</v>
      </c>
      <c r="K104" s="169">
        <f>VLOOKUP(A104,'Point GF DLLR'!$A$2:$L$81,10,FALSE)</f>
        <v>1</v>
      </c>
      <c r="L104" s="169">
        <f>VLOOKUP(A104,'Point GF DLLR'!$A$2:$L$81,11,FALSE)</f>
        <v>1</v>
      </c>
      <c r="M104" s="168">
        <f t="shared" si="6"/>
        <v>6.9000000000000008E-3</v>
      </c>
      <c r="N104" s="168">
        <f t="shared" si="7"/>
        <v>6.9000000000000008E-3</v>
      </c>
      <c r="O104" s="177">
        <f t="shared" si="8"/>
        <v>3.6786000000000002E-3</v>
      </c>
      <c r="P104" s="177">
        <f t="shared" si="9"/>
        <v>3.6786000000000002E-3</v>
      </c>
    </row>
    <row r="105" spans="1:16" outlineLevel="2" x14ac:dyDescent="0.3">
      <c r="A105" s="41" t="s">
        <v>506</v>
      </c>
      <c r="B105" s="41" t="s">
        <v>507</v>
      </c>
      <c r="C105" s="41" t="s">
        <v>401</v>
      </c>
      <c r="D105" s="41" t="s">
        <v>513</v>
      </c>
      <c r="E105" s="41" t="s">
        <v>2048</v>
      </c>
      <c r="F105" s="42">
        <v>51</v>
      </c>
      <c r="G105" s="42">
        <v>2.5499999999999998E-2</v>
      </c>
      <c r="H105" s="42">
        <v>1.1143500000000001E-2</v>
      </c>
      <c r="I105">
        <f t="shared" si="10"/>
        <v>5.0000000000000001E-4</v>
      </c>
      <c r="J105">
        <f t="shared" si="11"/>
        <v>2.1850000000000003E-4</v>
      </c>
      <c r="K105" s="169">
        <f>VLOOKUP(A105,'Point GF DLLR'!$A$2:$L$81,10,FALSE)</f>
        <v>1</v>
      </c>
      <c r="L105" s="169">
        <f>VLOOKUP(A105,'Point GF DLLR'!$A$2:$L$81,11,FALSE)</f>
        <v>1</v>
      </c>
      <c r="M105" s="168">
        <f t="shared" si="6"/>
        <v>5.0000000000000001E-4</v>
      </c>
      <c r="N105" s="168">
        <f t="shared" si="7"/>
        <v>5.0000000000000001E-4</v>
      </c>
      <c r="O105" s="177">
        <f t="shared" si="8"/>
        <v>2.1850000000000003E-4</v>
      </c>
      <c r="P105" s="177">
        <f t="shared" si="9"/>
        <v>2.1850000000000003E-4</v>
      </c>
    </row>
    <row r="106" spans="1:16" outlineLevel="1" x14ac:dyDescent="0.3">
      <c r="A106" s="44" t="s">
        <v>1184</v>
      </c>
      <c r="B106" s="41"/>
      <c r="C106" s="41"/>
      <c r="D106" s="41"/>
      <c r="E106" s="41"/>
      <c r="F106" s="42"/>
      <c r="G106" s="42"/>
      <c r="H106" s="42"/>
      <c r="I106">
        <f>SUBTOTAL(9,I100:I105)</f>
        <v>0.200465</v>
      </c>
      <c r="J106">
        <f>SUBTOTAL(9,J100:J105)</f>
        <v>4.0691E-3</v>
      </c>
      <c r="K106" s="169"/>
      <c r="L106" s="169"/>
      <c r="M106" s="168">
        <f>SUBTOTAL(9,M100:M105)</f>
        <v>0.200465</v>
      </c>
      <c r="N106" s="168">
        <f>SUBTOTAL(9,N100:N105)</f>
        <v>0.200465</v>
      </c>
      <c r="O106" s="177">
        <f>SUBTOTAL(9,O100:O105)</f>
        <v>4.0691E-3</v>
      </c>
      <c r="P106" s="177">
        <f>SUBTOTAL(9,P100:P105)</f>
        <v>4.0691E-3</v>
      </c>
    </row>
    <row r="107" spans="1:16" outlineLevel="2" x14ac:dyDescent="0.3">
      <c r="A107" s="41" t="s">
        <v>514</v>
      </c>
      <c r="B107" s="41" t="s">
        <v>515</v>
      </c>
      <c r="C107" s="41" t="s">
        <v>401</v>
      </c>
      <c r="D107" s="41" t="s">
        <v>516</v>
      </c>
      <c r="E107" s="41" t="s">
        <v>2074</v>
      </c>
      <c r="F107" s="42">
        <v>221</v>
      </c>
      <c r="G107" s="42">
        <v>3.8614026099999998</v>
      </c>
      <c r="H107" s="42">
        <v>4.7524960470000002</v>
      </c>
      <c r="I107">
        <f t="shared" si="10"/>
        <v>1.7472410000000001E-2</v>
      </c>
      <c r="J107">
        <f t="shared" si="11"/>
        <v>2.1504506999999999E-2</v>
      </c>
      <c r="K107" s="169">
        <f>VLOOKUP(A107,'Point GF DLLR'!$A$2:$L$81,10,FALSE)</f>
        <v>1</v>
      </c>
      <c r="L107" s="169">
        <f>VLOOKUP(A107,'Point GF DLLR'!$A$2:$L$81,11,FALSE)</f>
        <v>1</v>
      </c>
      <c r="M107" s="168">
        <f t="shared" si="6"/>
        <v>1.7472410000000001E-2</v>
      </c>
      <c r="N107" s="168">
        <f t="shared" si="7"/>
        <v>1.7472410000000001E-2</v>
      </c>
      <c r="O107" s="177">
        <f t="shared" si="8"/>
        <v>2.1504506999999999E-2</v>
      </c>
      <c r="P107" s="177">
        <f t="shared" si="9"/>
        <v>2.1504506999999999E-2</v>
      </c>
    </row>
    <row r="108" spans="1:16" outlineLevel="1" x14ac:dyDescent="0.3">
      <c r="A108" s="44" t="s">
        <v>1185</v>
      </c>
      <c r="B108" s="41"/>
      <c r="C108" s="41"/>
      <c r="D108" s="41"/>
      <c r="E108" s="41"/>
      <c r="F108" s="42"/>
      <c r="G108" s="42"/>
      <c r="H108" s="42"/>
      <c r="I108">
        <f>SUBTOTAL(9,I107:I107)</f>
        <v>1.7472410000000001E-2</v>
      </c>
      <c r="J108">
        <f>SUBTOTAL(9,J107:J107)</f>
        <v>2.1504506999999999E-2</v>
      </c>
      <c r="K108" s="169"/>
      <c r="L108" s="169"/>
      <c r="M108" s="168">
        <f>SUBTOTAL(9,M107:M107)</f>
        <v>1.7472410000000001E-2</v>
      </c>
      <c r="N108" s="168">
        <f>SUBTOTAL(9,N107:N107)</f>
        <v>1.7472410000000001E-2</v>
      </c>
      <c r="O108" s="177">
        <f>SUBTOTAL(9,O107:O107)</f>
        <v>2.1504506999999999E-2</v>
      </c>
      <c r="P108" s="177">
        <f>SUBTOTAL(9,P107:P107)</f>
        <v>2.1504506999999999E-2</v>
      </c>
    </row>
    <row r="109" spans="1:16" outlineLevel="2" x14ac:dyDescent="0.3">
      <c r="A109" s="41" t="s">
        <v>517</v>
      </c>
      <c r="B109" s="41" t="s">
        <v>518</v>
      </c>
      <c r="C109" s="41" t="s">
        <v>401</v>
      </c>
      <c r="D109" s="41" t="s">
        <v>519</v>
      </c>
      <c r="E109" s="41" t="s">
        <v>2059</v>
      </c>
      <c r="F109" s="42">
        <v>308</v>
      </c>
      <c r="G109" s="42">
        <v>7.6999999999999999E-2</v>
      </c>
      <c r="H109" s="42">
        <v>4.62E-3</v>
      </c>
      <c r="I109">
        <f t="shared" si="10"/>
        <v>2.5000000000000001E-4</v>
      </c>
      <c r="J109">
        <f t="shared" si="11"/>
        <v>1.5E-5</v>
      </c>
      <c r="K109" s="169">
        <f>VLOOKUP(A109,'Point GF DLLR'!$A$2:$L$81,10,FALSE)</f>
        <v>1.001117006422787</v>
      </c>
      <c r="L109" s="169">
        <f>VLOOKUP(A109,'Point GF DLLR'!$A$2:$L$81,11,FALSE)</f>
        <v>1.0017872102764589</v>
      </c>
      <c r="M109" s="168">
        <f t="shared" si="6"/>
        <v>2.5027925160569673E-4</v>
      </c>
      <c r="N109" s="168">
        <f t="shared" si="7"/>
        <v>2.5044680256911472E-4</v>
      </c>
      <c r="O109" s="177">
        <f t="shared" si="8"/>
        <v>1.5016755096341805E-5</v>
      </c>
      <c r="P109" s="177">
        <f t="shared" si="9"/>
        <v>1.5026808154146884E-5</v>
      </c>
    </row>
    <row r="110" spans="1:16" outlineLevel="2" x14ac:dyDescent="0.3">
      <c r="A110" s="41" t="s">
        <v>517</v>
      </c>
      <c r="B110" s="41" t="s">
        <v>518</v>
      </c>
      <c r="C110" s="41" t="s">
        <v>401</v>
      </c>
      <c r="D110" s="41" t="s">
        <v>520</v>
      </c>
      <c r="E110" s="41" t="s">
        <v>2059</v>
      </c>
      <c r="F110" s="42">
        <v>364</v>
      </c>
      <c r="G110" s="42">
        <v>0.14560000000000001</v>
      </c>
      <c r="H110" s="42">
        <v>7.28E-3</v>
      </c>
      <c r="I110">
        <f t="shared" si="10"/>
        <v>4.0000000000000002E-4</v>
      </c>
      <c r="J110">
        <f t="shared" si="11"/>
        <v>2.0000000000000002E-5</v>
      </c>
      <c r="K110" s="169">
        <f>VLOOKUP(A110,'Point GF DLLR'!$A$2:$L$81,10,FALSE)</f>
        <v>1.001117006422787</v>
      </c>
      <c r="L110" s="169">
        <f>VLOOKUP(A110,'Point GF DLLR'!$A$2:$L$81,11,FALSE)</f>
        <v>1.0017872102764589</v>
      </c>
      <c r="M110" s="168">
        <f t="shared" si="6"/>
        <v>4.0044680256911484E-4</v>
      </c>
      <c r="N110" s="168">
        <f t="shared" si="7"/>
        <v>4.0071488411058356E-4</v>
      </c>
      <c r="O110" s="177">
        <f t="shared" si="8"/>
        <v>2.0022340128455741E-5</v>
      </c>
      <c r="P110" s="177">
        <f t="shared" si="9"/>
        <v>2.0035744205529179E-5</v>
      </c>
    </row>
    <row r="111" spans="1:16" outlineLevel="2" x14ac:dyDescent="0.3">
      <c r="A111" s="41" t="s">
        <v>517</v>
      </c>
      <c r="B111" s="41" t="s">
        <v>518</v>
      </c>
      <c r="C111" s="41" t="s">
        <v>401</v>
      </c>
      <c r="D111" s="41" t="s">
        <v>521</v>
      </c>
      <c r="E111" s="41" t="s">
        <v>2059</v>
      </c>
      <c r="F111" s="42">
        <v>308</v>
      </c>
      <c r="G111" s="42">
        <v>7.6999999999999999E-2</v>
      </c>
      <c r="H111" s="42">
        <v>4.62E-3</v>
      </c>
      <c r="I111">
        <f t="shared" si="10"/>
        <v>2.5000000000000001E-4</v>
      </c>
      <c r="J111">
        <f t="shared" si="11"/>
        <v>1.5E-5</v>
      </c>
      <c r="K111" s="169">
        <f>VLOOKUP(A111,'Point GF DLLR'!$A$2:$L$81,10,FALSE)</f>
        <v>1.001117006422787</v>
      </c>
      <c r="L111" s="169">
        <f>VLOOKUP(A111,'Point GF DLLR'!$A$2:$L$81,11,FALSE)</f>
        <v>1.0017872102764589</v>
      </c>
      <c r="M111" s="168">
        <f t="shared" si="6"/>
        <v>2.5027925160569673E-4</v>
      </c>
      <c r="N111" s="168">
        <f t="shared" si="7"/>
        <v>2.5044680256911472E-4</v>
      </c>
      <c r="O111" s="177">
        <f t="shared" si="8"/>
        <v>1.5016755096341805E-5</v>
      </c>
      <c r="P111" s="177">
        <f t="shared" si="9"/>
        <v>1.5026808154146884E-5</v>
      </c>
    </row>
    <row r="112" spans="1:16" outlineLevel="2" x14ac:dyDescent="0.3">
      <c r="A112" s="41" t="s">
        <v>517</v>
      </c>
      <c r="B112" s="41" t="s">
        <v>518</v>
      </c>
      <c r="C112" s="41" t="s">
        <v>401</v>
      </c>
      <c r="D112" s="41" t="s">
        <v>522</v>
      </c>
      <c r="E112" s="41" t="s">
        <v>2059</v>
      </c>
      <c r="F112" s="42">
        <v>364</v>
      </c>
      <c r="G112" s="42">
        <v>4.3679999999999997E-2</v>
      </c>
      <c r="H112" s="42">
        <v>1.456E-2</v>
      </c>
      <c r="I112">
        <f t="shared" si="10"/>
        <v>1.1999999999999999E-4</v>
      </c>
      <c r="J112">
        <f t="shared" si="11"/>
        <v>4.0000000000000003E-5</v>
      </c>
      <c r="K112" s="169">
        <f>VLOOKUP(A112,'Point GF DLLR'!$A$2:$L$81,10,FALSE)</f>
        <v>1.001117006422787</v>
      </c>
      <c r="L112" s="169">
        <f>VLOOKUP(A112,'Point GF DLLR'!$A$2:$L$81,11,FALSE)</f>
        <v>1.0017872102764589</v>
      </c>
      <c r="M112" s="168">
        <f t="shared" si="6"/>
        <v>1.2013404077073443E-4</v>
      </c>
      <c r="N112" s="168">
        <f t="shared" si="7"/>
        <v>1.2021446523317506E-4</v>
      </c>
      <c r="O112" s="177">
        <f t="shared" si="8"/>
        <v>4.0044680256911481E-5</v>
      </c>
      <c r="P112" s="177">
        <f t="shared" si="9"/>
        <v>4.0071488411058358E-5</v>
      </c>
    </row>
    <row r="113" spans="1:16" outlineLevel="2" x14ac:dyDescent="0.3">
      <c r="A113" s="41" t="s">
        <v>517</v>
      </c>
      <c r="B113" s="41" t="s">
        <v>518</v>
      </c>
      <c r="C113" s="41" t="s">
        <v>401</v>
      </c>
      <c r="D113" s="41" t="s">
        <v>523</v>
      </c>
      <c r="E113" s="41" t="s">
        <v>2059</v>
      </c>
      <c r="F113" s="42">
        <v>364</v>
      </c>
      <c r="G113" s="42">
        <v>0.14560000000000001</v>
      </c>
      <c r="H113" s="42">
        <v>7.28E-3</v>
      </c>
      <c r="I113">
        <f t="shared" si="10"/>
        <v>4.0000000000000002E-4</v>
      </c>
      <c r="J113">
        <f t="shared" si="11"/>
        <v>2.0000000000000002E-5</v>
      </c>
      <c r="K113" s="169">
        <f>VLOOKUP(A113,'Point GF DLLR'!$A$2:$L$81,10,FALSE)</f>
        <v>1.001117006422787</v>
      </c>
      <c r="L113" s="169">
        <f>VLOOKUP(A113,'Point GF DLLR'!$A$2:$L$81,11,FALSE)</f>
        <v>1.0017872102764589</v>
      </c>
      <c r="M113" s="168">
        <f t="shared" si="6"/>
        <v>4.0044680256911484E-4</v>
      </c>
      <c r="N113" s="168">
        <f t="shared" si="7"/>
        <v>4.0071488411058356E-4</v>
      </c>
      <c r="O113" s="177">
        <f t="shared" si="8"/>
        <v>2.0022340128455741E-5</v>
      </c>
      <c r="P113" s="177">
        <f t="shared" si="9"/>
        <v>2.0035744205529179E-5</v>
      </c>
    </row>
    <row r="114" spans="1:16" outlineLevel="2" x14ac:dyDescent="0.3">
      <c r="A114" s="41" t="s">
        <v>517</v>
      </c>
      <c r="B114" s="41" t="s">
        <v>518</v>
      </c>
      <c r="C114" s="41" t="s">
        <v>401</v>
      </c>
      <c r="D114" s="41" t="s">
        <v>524</v>
      </c>
      <c r="E114" s="41" t="s">
        <v>2059</v>
      </c>
      <c r="F114" s="42">
        <v>364</v>
      </c>
      <c r="G114" s="42">
        <v>0.1638</v>
      </c>
      <c r="H114" s="42">
        <v>9.1000000000000004E-3</v>
      </c>
      <c r="I114">
        <f t="shared" si="10"/>
        <v>4.4999999999999999E-4</v>
      </c>
      <c r="J114">
        <f t="shared" si="11"/>
        <v>2.5000000000000001E-5</v>
      </c>
      <c r="K114" s="169">
        <f>VLOOKUP(A114,'Point GF DLLR'!$A$2:$L$81,10,FALSE)</f>
        <v>1.001117006422787</v>
      </c>
      <c r="L114" s="169">
        <f>VLOOKUP(A114,'Point GF DLLR'!$A$2:$L$81,11,FALSE)</f>
        <v>1.0017872102764589</v>
      </c>
      <c r="M114" s="168">
        <f t="shared" si="6"/>
        <v>4.5050265289025415E-4</v>
      </c>
      <c r="N114" s="168">
        <f t="shared" si="7"/>
        <v>4.5080424462440647E-4</v>
      </c>
      <c r="O114" s="177">
        <f t="shared" si="8"/>
        <v>2.5027925160569677E-5</v>
      </c>
      <c r="P114" s="177">
        <f t="shared" si="9"/>
        <v>2.5044680256911472E-5</v>
      </c>
    </row>
    <row r="115" spans="1:16" outlineLevel="2" x14ac:dyDescent="0.3">
      <c r="A115" s="41" t="s">
        <v>517</v>
      </c>
      <c r="B115" s="41" t="s">
        <v>518</v>
      </c>
      <c r="C115" s="41" t="s">
        <v>401</v>
      </c>
      <c r="D115" s="41" t="s">
        <v>525</v>
      </c>
      <c r="E115" s="41" t="s">
        <v>2059</v>
      </c>
      <c r="F115" s="42">
        <v>364</v>
      </c>
      <c r="G115" s="42">
        <v>0.1638</v>
      </c>
      <c r="H115" s="42">
        <v>9.1000000000000004E-3</v>
      </c>
      <c r="I115">
        <f t="shared" si="10"/>
        <v>4.4999999999999999E-4</v>
      </c>
      <c r="J115">
        <f t="shared" si="11"/>
        <v>2.5000000000000001E-5</v>
      </c>
      <c r="K115" s="169">
        <f>VLOOKUP(A115,'Point GF DLLR'!$A$2:$L$81,10,FALSE)</f>
        <v>1.001117006422787</v>
      </c>
      <c r="L115" s="169">
        <f>VLOOKUP(A115,'Point GF DLLR'!$A$2:$L$81,11,FALSE)</f>
        <v>1.0017872102764589</v>
      </c>
      <c r="M115" s="168">
        <f t="shared" si="6"/>
        <v>4.5050265289025415E-4</v>
      </c>
      <c r="N115" s="168">
        <f t="shared" si="7"/>
        <v>4.5080424462440647E-4</v>
      </c>
      <c r="O115" s="177">
        <f t="shared" si="8"/>
        <v>2.5027925160569677E-5</v>
      </c>
      <c r="P115" s="177">
        <f t="shared" si="9"/>
        <v>2.5044680256911472E-5</v>
      </c>
    </row>
    <row r="116" spans="1:16" outlineLevel="2" x14ac:dyDescent="0.3">
      <c r="A116" s="41" t="s">
        <v>517</v>
      </c>
      <c r="B116" s="41" t="s">
        <v>518</v>
      </c>
      <c r="C116" s="41" t="s">
        <v>401</v>
      </c>
      <c r="D116" s="41" t="s">
        <v>526</v>
      </c>
      <c r="E116" s="41" t="s">
        <v>2059</v>
      </c>
      <c r="F116" s="42">
        <v>308</v>
      </c>
      <c r="G116" s="42">
        <v>1.54E-2</v>
      </c>
      <c r="H116" s="42">
        <v>1.078E-3</v>
      </c>
      <c r="I116">
        <f t="shared" si="10"/>
        <v>5.0000000000000002E-5</v>
      </c>
      <c r="J116">
        <f t="shared" si="11"/>
        <v>3.4999999999999999E-6</v>
      </c>
      <c r="K116" s="169">
        <f>VLOOKUP(A116,'Point GF DLLR'!$A$2:$L$81,10,FALSE)</f>
        <v>1.001117006422787</v>
      </c>
      <c r="L116" s="169">
        <f>VLOOKUP(A116,'Point GF DLLR'!$A$2:$L$81,11,FALSE)</f>
        <v>1.0017872102764589</v>
      </c>
      <c r="M116" s="168">
        <f t="shared" si="6"/>
        <v>5.0055850321139355E-5</v>
      </c>
      <c r="N116" s="168">
        <f t="shared" si="7"/>
        <v>5.0089360513822945E-5</v>
      </c>
      <c r="O116" s="177">
        <f t="shared" si="8"/>
        <v>3.5039095224797544E-6</v>
      </c>
      <c r="P116" s="177">
        <f t="shared" si="9"/>
        <v>3.5062552359676061E-6</v>
      </c>
    </row>
    <row r="117" spans="1:16" outlineLevel="2" x14ac:dyDescent="0.3">
      <c r="A117" s="41" t="s">
        <v>517</v>
      </c>
      <c r="B117" s="41" t="s">
        <v>518</v>
      </c>
      <c r="C117" s="41" t="s">
        <v>401</v>
      </c>
      <c r="D117" s="41" t="s">
        <v>527</v>
      </c>
      <c r="E117" s="41" t="s">
        <v>2059</v>
      </c>
      <c r="F117" s="42">
        <v>364</v>
      </c>
      <c r="G117" s="42">
        <v>3.6400000000000002E-2</v>
      </c>
      <c r="H117" s="42">
        <v>1.82E-3</v>
      </c>
      <c r="I117">
        <f t="shared" si="10"/>
        <v>1E-4</v>
      </c>
      <c r="J117">
        <f t="shared" si="11"/>
        <v>5.0000000000000004E-6</v>
      </c>
      <c r="K117" s="169">
        <f>VLOOKUP(A117,'Point GF DLLR'!$A$2:$L$81,10,FALSE)</f>
        <v>1.001117006422787</v>
      </c>
      <c r="L117" s="169">
        <f>VLOOKUP(A117,'Point GF DLLR'!$A$2:$L$81,11,FALSE)</f>
        <v>1.0017872102764589</v>
      </c>
      <c r="M117" s="168">
        <f t="shared" si="6"/>
        <v>1.0011170064227871E-4</v>
      </c>
      <c r="N117" s="168">
        <f t="shared" si="7"/>
        <v>1.0017872102764589E-4</v>
      </c>
      <c r="O117" s="177">
        <f t="shared" si="8"/>
        <v>5.0055850321139351E-6</v>
      </c>
      <c r="P117" s="177">
        <f t="shared" si="9"/>
        <v>5.0089360513822948E-6</v>
      </c>
    </row>
    <row r="118" spans="1:16" outlineLevel="2" x14ac:dyDescent="0.3">
      <c r="A118" s="41" t="s">
        <v>517</v>
      </c>
      <c r="B118" s="41" t="s">
        <v>518</v>
      </c>
      <c r="C118" s="41" t="s">
        <v>401</v>
      </c>
      <c r="D118" s="41" t="s">
        <v>528</v>
      </c>
      <c r="E118" s="41" t="s">
        <v>2059</v>
      </c>
      <c r="F118" s="42">
        <v>364</v>
      </c>
      <c r="G118" s="42">
        <v>0.44225999999999999</v>
      </c>
      <c r="H118" s="42">
        <v>1.8200000000000001E-2</v>
      </c>
      <c r="I118">
        <f t="shared" si="10"/>
        <v>1.2149999999999999E-3</v>
      </c>
      <c r="J118">
        <f t="shared" si="11"/>
        <v>5.0000000000000002E-5</v>
      </c>
      <c r="K118" s="169">
        <f>VLOOKUP(A118,'Point GF DLLR'!$A$2:$L$81,10,FALSE)</f>
        <v>1.001117006422787</v>
      </c>
      <c r="L118" s="169">
        <f>VLOOKUP(A118,'Point GF DLLR'!$A$2:$L$81,11,FALSE)</f>
        <v>1.0017872102764589</v>
      </c>
      <c r="M118" s="168">
        <f t="shared" si="6"/>
        <v>1.2163571628036861E-3</v>
      </c>
      <c r="N118" s="168">
        <f t="shared" si="7"/>
        <v>1.2171714604858974E-3</v>
      </c>
      <c r="O118" s="177">
        <f t="shared" si="8"/>
        <v>5.0055850321139355E-5</v>
      </c>
      <c r="P118" s="177">
        <f t="shared" si="9"/>
        <v>5.0089360513822945E-5</v>
      </c>
    </row>
    <row r="119" spans="1:16" outlineLevel="2" x14ac:dyDescent="0.3">
      <c r="A119" s="41" t="s">
        <v>517</v>
      </c>
      <c r="B119" s="41" t="s">
        <v>518</v>
      </c>
      <c r="C119" s="41" t="s">
        <v>401</v>
      </c>
      <c r="D119" s="41" t="s">
        <v>529</v>
      </c>
      <c r="E119" s="41" t="s">
        <v>2059</v>
      </c>
      <c r="F119" s="42">
        <v>200</v>
      </c>
      <c r="G119" s="42">
        <v>0.08</v>
      </c>
      <c r="H119" s="42">
        <v>4.0000000000000001E-3</v>
      </c>
      <c r="I119">
        <f t="shared" si="10"/>
        <v>4.0000000000000002E-4</v>
      </c>
      <c r="J119">
        <f t="shared" si="11"/>
        <v>2.0000000000000002E-5</v>
      </c>
      <c r="K119" s="169">
        <f>VLOOKUP(A119,'Point GF DLLR'!$A$2:$L$81,10,FALSE)</f>
        <v>1.001117006422787</v>
      </c>
      <c r="L119" s="169">
        <f>VLOOKUP(A119,'Point GF DLLR'!$A$2:$L$81,11,FALSE)</f>
        <v>1.0017872102764589</v>
      </c>
      <c r="M119" s="168">
        <f t="shared" si="6"/>
        <v>4.0044680256911484E-4</v>
      </c>
      <c r="N119" s="168">
        <f t="shared" si="7"/>
        <v>4.0071488411058356E-4</v>
      </c>
      <c r="O119" s="177">
        <f t="shared" si="8"/>
        <v>2.0022340128455741E-5</v>
      </c>
      <c r="P119" s="177">
        <f t="shared" si="9"/>
        <v>2.0035744205529179E-5</v>
      </c>
    </row>
    <row r="120" spans="1:16" outlineLevel="2" x14ac:dyDescent="0.3">
      <c r="A120" s="41" t="s">
        <v>517</v>
      </c>
      <c r="B120" s="41" t="s">
        <v>518</v>
      </c>
      <c r="C120" s="41" t="s">
        <v>401</v>
      </c>
      <c r="D120" s="41" t="s">
        <v>530</v>
      </c>
      <c r="E120" s="41" t="s">
        <v>2059</v>
      </c>
      <c r="F120" s="42">
        <v>200</v>
      </c>
      <c r="G120" s="42">
        <v>0.03</v>
      </c>
      <c r="H120" s="42">
        <v>2E-3</v>
      </c>
      <c r="I120">
        <f t="shared" si="10"/>
        <v>1.4999999999999999E-4</v>
      </c>
      <c r="J120">
        <f t="shared" si="11"/>
        <v>1.0000000000000001E-5</v>
      </c>
      <c r="K120" s="169">
        <f>VLOOKUP(A120,'Point GF DLLR'!$A$2:$L$81,10,FALSE)</f>
        <v>1.001117006422787</v>
      </c>
      <c r="L120" s="169">
        <f>VLOOKUP(A120,'Point GF DLLR'!$A$2:$L$81,11,FALSE)</f>
        <v>1.0017872102764589</v>
      </c>
      <c r="M120" s="168">
        <f t="shared" si="6"/>
        <v>1.5016755096341802E-4</v>
      </c>
      <c r="N120" s="168">
        <f t="shared" si="7"/>
        <v>1.5026808154146881E-4</v>
      </c>
      <c r="O120" s="177">
        <f t="shared" si="8"/>
        <v>1.001117006422787E-5</v>
      </c>
      <c r="P120" s="177">
        <f t="shared" si="9"/>
        <v>1.001787210276459E-5</v>
      </c>
    </row>
    <row r="121" spans="1:16" outlineLevel="2" x14ac:dyDescent="0.3">
      <c r="A121" s="41" t="s">
        <v>517</v>
      </c>
      <c r="B121" s="41" t="s">
        <v>518</v>
      </c>
      <c r="C121" s="41" t="s">
        <v>401</v>
      </c>
      <c r="D121" s="41" t="s">
        <v>531</v>
      </c>
      <c r="E121" s="41" t="s">
        <v>2059</v>
      </c>
      <c r="F121" s="42">
        <v>200</v>
      </c>
      <c r="G121" s="42">
        <v>0.03</v>
      </c>
      <c r="H121" s="42">
        <v>2E-3</v>
      </c>
      <c r="I121">
        <f t="shared" si="10"/>
        <v>1.4999999999999999E-4</v>
      </c>
      <c r="J121">
        <f t="shared" si="11"/>
        <v>1.0000000000000001E-5</v>
      </c>
      <c r="K121" s="169">
        <f>VLOOKUP(A121,'Point GF DLLR'!$A$2:$L$81,10,FALSE)</f>
        <v>1.001117006422787</v>
      </c>
      <c r="L121" s="169">
        <f>VLOOKUP(A121,'Point GF DLLR'!$A$2:$L$81,11,FALSE)</f>
        <v>1.0017872102764589</v>
      </c>
      <c r="M121" s="168">
        <f t="shared" si="6"/>
        <v>1.5016755096341802E-4</v>
      </c>
      <c r="N121" s="168">
        <f t="shared" si="7"/>
        <v>1.5026808154146881E-4</v>
      </c>
      <c r="O121" s="177">
        <f t="shared" si="8"/>
        <v>1.001117006422787E-5</v>
      </c>
      <c r="P121" s="177">
        <f t="shared" si="9"/>
        <v>1.001787210276459E-5</v>
      </c>
    </row>
    <row r="122" spans="1:16" outlineLevel="2" x14ac:dyDescent="0.3">
      <c r="A122" s="41" t="s">
        <v>517</v>
      </c>
      <c r="B122" s="41" t="s">
        <v>518</v>
      </c>
      <c r="C122" s="41" t="s">
        <v>401</v>
      </c>
      <c r="D122" s="41" t="s">
        <v>532</v>
      </c>
      <c r="E122" s="41" t="s">
        <v>2059</v>
      </c>
      <c r="F122" s="42">
        <v>200</v>
      </c>
      <c r="G122" s="42">
        <v>0.37</v>
      </c>
      <c r="H122" s="42">
        <v>0.02</v>
      </c>
      <c r="I122">
        <f t="shared" si="10"/>
        <v>1.8500000000000001E-3</v>
      </c>
      <c r="J122">
        <f t="shared" si="11"/>
        <v>1E-4</v>
      </c>
      <c r="K122" s="169">
        <f>VLOOKUP(A122,'Point GF DLLR'!$A$2:$L$81,10,FALSE)</f>
        <v>1.001117006422787</v>
      </c>
      <c r="L122" s="169">
        <f>VLOOKUP(A122,'Point GF DLLR'!$A$2:$L$81,11,FALSE)</f>
        <v>1.0017872102764589</v>
      </c>
      <c r="M122" s="168">
        <f t="shared" si="6"/>
        <v>1.8520664618821561E-3</v>
      </c>
      <c r="N122" s="168">
        <f t="shared" si="7"/>
        <v>1.853306339011449E-3</v>
      </c>
      <c r="O122" s="177">
        <f t="shared" si="8"/>
        <v>1.0011170064227871E-4</v>
      </c>
      <c r="P122" s="177">
        <f t="shared" si="9"/>
        <v>1.0017872102764589E-4</v>
      </c>
    </row>
    <row r="123" spans="1:16" outlineLevel="2" x14ac:dyDescent="0.3">
      <c r="A123" s="41" t="s">
        <v>517</v>
      </c>
      <c r="B123" s="41" t="s">
        <v>518</v>
      </c>
      <c r="C123" s="41" t="s">
        <v>401</v>
      </c>
      <c r="D123" s="41" t="s">
        <v>533</v>
      </c>
      <c r="E123" s="41" t="s">
        <v>2059</v>
      </c>
      <c r="F123" s="42">
        <v>200</v>
      </c>
      <c r="G123" s="42">
        <v>0.37</v>
      </c>
      <c r="H123" s="42">
        <v>0.02</v>
      </c>
      <c r="I123">
        <f t="shared" si="10"/>
        <v>1.8500000000000001E-3</v>
      </c>
      <c r="J123">
        <f t="shared" si="11"/>
        <v>1E-4</v>
      </c>
      <c r="K123" s="169">
        <f>VLOOKUP(A123,'Point GF DLLR'!$A$2:$L$81,10,FALSE)</f>
        <v>1.001117006422787</v>
      </c>
      <c r="L123" s="169">
        <f>VLOOKUP(A123,'Point GF DLLR'!$A$2:$L$81,11,FALSE)</f>
        <v>1.0017872102764589</v>
      </c>
      <c r="M123" s="168">
        <f t="shared" si="6"/>
        <v>1.8520664618821561E-3</v>
      </c>
      <c r="N123" s="168">
        <f t="shared" si="7"/>
        <v>1.853306339011449E-3</v>
      </c>
      <c r="O123" s="177">
        <f t="shared" si="8"/>
        <v>1.0011170064227871E-4</v>
      </c>
      <c r="P123" s="177">
        <f t="shared" si="9"/>
        <v>1.0017872102764589E-4</v>
      </c>
    </row>
    <row r="124" spans="1:16" outlineLevel="2" x14ac:dyDescent="0.3">
      <c r="A124" s="41" t="s">
        <v>517</v>
      </c>
      <c r="B124" s="41" t="s">
        <v>518</v>
      </c>
      <c r="C124" s="41" t="s">
        <v>401</v>
      </c>
      <c r="D124" s="41" t="s">
        <v>534</v>
      </c>
      <c r="E124" s="41" t="s">
        <v>2059</v>
      </c>
      <c r="F124" s="42">
        <v>364</v>
      </c>
      <c r="G124" s="42">
        <v>0.14560000000000001</v>
      </c>
      <c r="H124" s="42">
        <v>9.1000000000000004E-3</v>
      </c>
      <c r="I124">
        <f t="shared" si="10"/>
        <v>4.0000000000000002E-4</v>
      </c>
      <c r="J124">
        <f t="shared" si="11"/>
        <v>2.5000000000000001E-5</v>
      </c>
      <c r="K124" s="169">
        <f>VLOOKUP(A124,'Point GF DLLR'!$A$2:$L$81,10,FALSE)</f>
        <v>1.001117006422787</v>
      </c>
      <c r="L124" s="169">
        <f>VLOOKUP(A124,'Point GF DLLR'!$A$2:$L$81,11,FALSE)</f>
        <v>1.0017872102764589</v>
      </c>
      <c r="M124" s="168">
        <f t="shared" si="6"/>
        <v>4.0044680256911484E-4</v>
      </c>
      <c r="N124" s="168">
        <f t="shared" si="7"/>
        <v>4.0071488411058356E-4</v>
      </c>
      <c r="O124" s="177">
        <f t="shared" si="8"/>
        <v>2.5027925160569677E-5</v>
      </c>
      <c r="P124" s="177">
        <f t="shared" si="9"/>
        <v>2.5044680256911472E-5</v>
      </c>
    </row>
    <row r="125" spans="1:16" outlineLevel="2" x14ac:dyDescent="0.3">
      <c r="A125" s="41" t="s">
        <v>517</v>
      </c>
      <c r="B125" s="41" t="s">
        <v>518</v>
      </c>
      <c r="C125" s="41" t="s">
        <v>401</v>
      </c>
      <c r="D125" s="41" t="s">
        <v>535</v>
      </c>
      <c r="E125" s="41" t="s">
        <v>2059</v>
      </c>
      <c r="F125" s="42">
        <v>364</v>
      </c>
      <c r="G125" s="42">
        <v>0.14560000000000001</v>
      </c>
      <c r="H125" s="42">
        <v>9.1000000000000004E-3</v>
      </c>
      <c r="I125">
        <f t="shared" si="10"/>
        <v>4.0000000000000002E-4</v>
      </c>
      <c r="J125">
        <f t="shared" si="11"/>
        <v>2.5000000000000001E-5</v>
      </c>
      <c r="K125" s="169">
        <f>VLOOKUP(A125,'Point GF DLLR'!$A$2:$L$81,10,FALSE)</f>
        <v>1.001117006422787</v>
      </c>
      <c r="L125" s="169">
        <f>VLOOKUP(A125,'Point GF DLLR'!$A$2:$L$81,11,FALSE)</f>
        <v>1.0017872102764589</v>
      </c>
      <c r="M125" s="168">
        <f t="shared" si="6"/>
        <v>4.0044680256911484E-4</v>
      </c>
      <c r="N125" s="168">
        <f t="shared" si="7"/>
        <v>4.0071488411058356E-4</v>
      </c>
      <c r="O125" s="177">
        <f t="shared" si="8"/>
        <v>2.5027925160569677E-5</v>
      </c>
      <c r="P125" s="177">
        <f t="shared" si="9"/>
        <v>2.5044680256911472E-5</v>
      </c>
    </row>
    <row r="126" spans="1:16" outlineLevel="2" x14ac:dyDescent="0.3">
      <c r="A126" s="41" t="s">
        <v>517</v>
      </c>
      <c r="B126" s="41" t="s">
        <v>518</v>
      </c>
      <c r="C126" s="41" t="s">
        <v>401</v>
      </c>
      <c r="D126" s="41" t="s">
        <v>536</v>
      </c>
      <c r="E126" s="41" t="s">
        <v>2059</v>
      </c>
      <c r="F126" s="42">
        <v>364</v>
      </c>
      <c r="G126" s="42">
        <v>0.14560000000000001</v>
      </c>
      <c r="H126" s="42">
        <v>9.1000000000000004E-3</v>
      </c>
      <c r="I126">
        <f t="shared" si="10"/>
        <v>4.0000000000000002E-4</v>
      </c>
      <c r="J126">
        <f t="shared" si="11"/>
        <v>2.5000000000000001E-5</v>
      </c>
      <c r="K126" s="169">
        <f>VLOOKUP(A126,'Point GF DLLR'!$A$2:$L$81,10,FALSE)</f>
        <v>1.001117006422787</v>
      </c>
      <c r="L126" s="169">
        <f>VLOOKUP(A126,'Point GF DLLR'!$A$2:$L$81,11,FALSE)</f>
        <v>1.0017872102764589</v>
      </c>
      <c r="M126" s="168">
        <f t="shared" si="6"/>
        <v>4.0044680256911484E-4</v>
      </c>
      <c r="N126" s="168">
        <f t="shared" si="7"/>
        <v>4.0071488411058356E-4</v>
      </c>
      <c r="O126" s="177">
        <f t="shared" si="8"/>
        <v>2.5027925160569677E-5</v>
      </c>
      <c r="P126" s="177">
        <f t="shared" si="9"/>
        <v>2.5044680256911472E-5</v>
      </c>
    </row>
    <row r="127" spans="1:16" outlineLevel="2" x14ac:dyDescent="0.3">
      <c r="A127" s="41" t="s">
        <v>517</v>
      </c>
      <c r="B127" s="41" t="s">
        <v>518</v>
      </c>
      <c r="C127" s="41" t="s">
        <v>401</v>
      </c>
      <c r="D127" s="41" t="s">
        <v>537</v>
      </c>
      <c r="E127" s="41" t="s">
        <v>2059</v>
      </c>
      <c r="F127" s="42">
        <v>364</v>
      </c>
      <c r="G127" s="42">
        <v>0.21840000000000001</v>
      </c>
      <c r="H127" s="42">
        <v>1.0919999999999999E-2</v>
      </c>
      <c r="I127">
        <f t="shared" si="10"/>
        <v>6.0000000000000006E-4</v>
      </c>
      <c r="J127">
        <f t="shared" si="11"/>
        <v>2.9999999999999997E-5</v>
      </c>
      <c r="K127" s="169">
        <f>VLOOKUP(A127,'Point GF DLLR'!$A$2:$L$81,10,FALSE)</f>
        <v>1.001117006422787</v>
      </c>
      <c r="L127" s="169">
        <f>VLOOKUP(A127,'Point GF DLLR'!$A$2:$L$81,11,FALSE)</f>
        <v>1.0017872102764589</v>
      </c>
      <c r="M127" s="168">
        <f t="shared" si="6"/>
        <v>6.006702038536722E-4</v>
      </c>
      <c r="N127" s="168">
        <f t="shared" si="7"/>
        <v>6.0107232616587536E-4</v>
      </c>
      <c r="O127" s="177">
        <f t="shared" si="8"/>
        <v>3.0033510192683607E-5</v>
      </c>
      <c r="P127" s="177">
        <f t="shared" si="9"/>
        <v>3.0053616308293765E-5</v>
      </c>
    </row>
    <row r="128" spans="1:16" outlineLevel="2" x14ac:dyDescent="0.3">
      <c r="A128" s="41" t="s">
        <v>517</v>
      </c>
      <c r="B128" s="41" t="s">
        <v>518</v>
      </c>
      <c r="C128" s="41" t="s">
        <v>401</v>
      </c>
      <c r="D128" s="41" t="s">
        <v>538</v>
      </c>
      <c r="E128" s="41" t="s">
        <v>2059</v>
      </c>
      <c r="F128" s="42">
        <v>364</v>
      </c>
      <c r="G128" s="42">
        <v>0.14560000000000001</v>
      </c>
      <c r="H128" s="42">
        <v>7.28E-3</v>
      </c>
      <c r="I128">
        <f t="shared" si="10"/>
        <v>4.0000000000000002E-4</v>
      </c>
      <c r="J128">
        <f t="shared" si="11"/>
        <v>2.0000000000000002E-5</v>
      </c>
      <c r="K128" s="169">
        <f>VLOOKUP(A128,'Point GF DLLR'!$A$2:$L$81,10,FALSE)</f>
        <v>1.001117006422787</v>
      </c>
      <c r="L128" s="169">
        <f>VLOOKUP(A128,'Point GF DLLR'!$A$2:$L$81,11,FALSE)</f>
        <v>1.0017872102764589</v>
      </c>
      <c r="M128" s="168">
        <f t="shared" si="6"/>
        <v>4.0044680256911484E-4</v>
      </c>
      <c r="N128" s="168">
        <f t="shared" si="7"/>
        <v>4.0071488411058356E-4</v>
      </c>
      <c r="O128" s="177">
        <f t="shared" si="8"/>
        <v>2.0022340128455741E-5</v>
      </c>
      <c r="P128" s="177">
        <f t="shared" si="9"/>
        <v>2.0035744205529179E-5</v>
      </c>
    </row>
    <row r="129" spans="1:16" outlineLevel="2" x14ac:dyDescent="0.3">
      <c r="A129" s="41" t="s">
        <v>517</v>
      </c>
      <c r="B129" s="41" t="s">
        <v>518</v>
      </c>
      <c r="C129" s="41" t="s">
        <v>401</v>
      </c>
      <c r="D129" s="41" t="s">
        <v>539</v>
      </c>
      <c r="E129" s="41" t="s">
        <v>2059</v>
      </c>
      <c r="F129" s="42">
        <v>200</v>
      </c>
      <c r="G129" s="42">
        <v>7.6999999999999999E-2</v>
      </c>
      <c r="H129" s="42">
        <v>4.0000000000000001E-3</v>
      </c>
      <c r="I129">
        <f t="shared" si="10"/>
        <v>3.8499999999999998E-4</v>
      </c>
      <c r="J129">
        <f t="shared" si="11"/>
        <v>2.0000000000000002E-5</v>
      </c>
      <c r="K129" s="169">
        <f>VLOOKUP(A129,'Point GF DLLR'!$A$2:$L$81,10,FALSE)</f>
        <v>1.001117006422787</v>
      </c>
      <c r="L129" s="169">
        <f>VLOOKUP(A129,'Point GF DLLR'!$A$2:$L$81,11,FALSE)</f>
        <v>1.0017872102764589</v>
      </c>
      <c r="M129" s="168">
        <f t="shared" si="6"/>
        <v>3.8543004747277297E-4</v>
      </c>
      <c r="N129" s="168">
        <f t="shared" si="7"/>
        <v>3.8568807595643664E-4</v>
      </c>
      <c r="O129" s="177">
        <f t="shared" si="8"/>
        <v>2.0022340128455741E-5</v>
      </c>
      <c r="P129" s="177">
        <f t="shared" si="9"/>
        <v>2.0035744205529179E-5</v>
      </c>
    </row>
    <row r="130" spans="1:16" outlineLevel="2" x14ac:dyDescent="0.3">
      <c r="A130" s="41" t="s">
        <v>517</v>
      </c>
      <c r="B130" s="41" t="s">
        <v>518</v>
      </c>
      <c r="C130" s="41" t="s">
        <v>401</v>
      </c>
      <c r="D130" s="41" t="s">
        <v>540</v>
      </c>
      <c r="E130" s="41" t="s">
        <v>2059</v>
      </c>
      <c r="F130" s="42">
        <v>200</v>
      </c>
      <c r="G130" s="42">
        <v>0.11</v>
      </c>
      <c r="H130" s="42">
        <v>6.0000000000000001E-3</v>
      </c>
      <c r="I130">
        <f t="shared" si="10"/>
        <v>5.5000000000000003E-4</v>
      </c>
      <c r="J130">
        <f t="shared" si="11"/>
        <v>3.0000000000000001E-5</v>
      </c>
      <c r="K130" s="169">
        <f>VLOOKUP(A130,'Point GF DLLR'!$A$2:$L$81,10,FALSE)</f>
        <v>1.001117006422787</v>
      </c>
      <c r="L130" s="169">
        <f>VLOOKUP(A130,'Point GF DLLR'!$A$2:$L$81,11,FALSE)</f>
        <v>1.0017872102764589</v>
      </c>
      <c r="M130" s="168">
        <f t="shared" si="6"/>
        <v>5.5061435353253284E-4</v>
      </c>
      <c r="N130" s="168">
        <f t="shared" si="7"/>
        <v>5.5098296565205245E-4</v>
      </c>
      <c r="O130" s="177">
        <f t="shared" si="8"/>
        <v>3.0033510192683611E-5</v>
      </c>
      <c r="P130" s="177">
        <f t="shared" si="9"/>
        <v>3.0053616308293769E-5</v>
      </c>
    </row>
    <row r="131" spans="1:16" outlineLevel="2" x14ac:dyDescent="0.3">
      <c r="A131" s="41" t="s">
        <v>517</v>
      </c>
      <c r="B131" s="41" t="s">
        <v>518</v>
      </c>
      <c r="C131" s="41" t="s">
        <v>401</v>
      </c>
      <c r="D131" s="41" t="s">
        <v>541</v>
      </c>
      <c r="E131" s="41" t="s">
        <v>2059</v>
      </c>
      <c r="F131" s="42">
        <v>200</v>
      </c>
      <c r="G131" s="42">
        <v>0.11</v>
      </c>
      <c r="H131" s="42">
        <v>6.0000000000000001E-3</v>
      </c>
      <c r="I131">
        <f t="shared" si="10"/>
        <v>5.5000000000000003E-4</v>
      </c>
      <c r="J131">
        <f t="shared" si="11"/>
        <v>3.0000000000000001E-5</v>
      </c>
      <c r="K131" s="169">
        <f>VLOOKUP(A131,'Point GF DLLR'!$A$2:$L$81,10,FALSE)</f>
        <v>1.001117006422787</v>
      </c>
      <c r="L131" s="169">
        <f>VLOOKUP(A131,'Point GF DLLR'!$A$2:$L$81,11,FALSE)</f>
        <v>1.0017872102764589</v>
      </c>
      <c r="M131" s="168">
        <f t="shared" ref="M131:M194" si="12">I131*K131</f>
        <v>5.5061435353253284E-4</v>
      </c>
      <c r="N131" s="168">
        <f t="shared" ref="N131:N194" si="13">I131*L131</f>
        <v>5.5098296565205245E-4</v>
      </c>
      <c r="O131" s="177">
        <f t="shared" ref="O131:O194" si="14">J131*K131</f>
        <v>3.0033510192683611E-5</v>
      </c>
      <c r="P131" s="177">
        <f t="shared" ref="P131:P194" si="15">J131*L131</f>
        <v>3.0053616308293769E-5</v>
      </c>
    </row>
    <row r="132" spans="1:16" outlineLevel="2" x14ac:dyDescent="0.3">
      <c r="A132" s="41" t="s">
        <v>517</v>
      </c>
      <c r="B132" s="41" t="s">
        <v>518</v>
      </c>
      <c r="C132" s="41" t="s">
        <v>401</v>
      </c>
      <c r="D132" s="41" t="s">
        <v>542</v>
      </c>
      <c r="E132" s="41" t="s">
        <v>2059</v>
      </c>
      <c r="F132" s="42">
        <v>364</v>
      </c>
      <c r="G132" s="42">
        <v>0.4914</v>
      </c>
      <c r="H132" s="42">
        <v>1.8200000000000001E-2</v>
      </c>
      <c r="I132">
        <f t="shared" si="10"/>
        <v>1.3500000000000001E-3</v>
      </c>
      <c r="J132">
        <f t="shared" si="11"/>
        <v>5.0000000000000002E-5</v>
      </c>
      <c r="K132" s="169">
        <f>VLOOKUP(A132,'Point GF DLLR'!$A$2:$L$81,10,FALSE)</f>
        <v>1.001117006422787</v>
      </c>
      <c r="L132" s="169">
        <f>VLOOKUP(A132,'Point GF DLLR'!$A$2:$L$81,11,FALSE)</f>
        <v>1.0017872102764589</v>
      </c>
      <c r="M132" s="168">
        <f t="shared" si="12"/>
        <v>1.3515079586707626E-3</v>
      </c>
      <c r="N132" s="168">
        <f t="shared" si="13"/>
        <v>1.3524127338732197E-3</v>
      </c>
      <c r="O132" s="177">
        <f t="shared" si="14"/>
        <v>5.0055850321139355E-5</v>
      </c>
      <c r="P132" s="177">
        <f t="shared" si="15"/>
        <v>5.0089360513822945E-5</v>
      </c>
    </row>
    <row r="133" spans="1:16" outlineLevel="2" x14ac:dyDescent="0.3">
      <c r="A133" s="41" t="s">
        <v>517</v>
      </c>
      <c r="B133" s="41" t="s">
        <v>518</v>
      </c>
      <c r="C133" s="41" t="s">
        <v>401</v>
      </c>
      <c r="D133" s="41" t="s">
        <v>543</v>
      </c>
      <c r="E133" s="41" t="s">
        <v>2059</v>
      </c>
      <c r="F133" s="42">
        <v>364</v>
      </c>
      <c r="G133" s="42">
        <v>0.4914</v>
      </c>
      <c r="H133" s="42">
        <v>1.8200000000000001E-2</v>
      </c>
      <c r="I133">
        <f t="shared" si="10"/>
        <v>1.3500000000000001E-3</v>
      </c>
      <c r="J133">
        <f t="shared" si="11"/>
        <v>5.0000000000000002E-5</v>
      </c>
      <c r="K133" s="169">
        <f>VLOOKUP(A133,'Point GF DLLR'!$A$2:$L$81,10,FALSE)</f>
        <v>1.001117006422787</v>
      </c>
      <c r="L133" s="169">
        <f>VLOOKUP(A133,'Point GF DLLR'!$A$2:$L$81,11,FALSE)</f>
        <v>1.0017872102764589</v>
      </c>
      <c r="M133" s="168">
        <f t="shared" si="12"/>
        <v>1.3515079586707626E-3</v>
      </c>
      <c r="N133" s="168">
        <f t="shared" si="13"/>
        <v>1.3524127338732197E-3</v>
      </c>
      <c r="O133" s="177">
        <f t="shared" si="14"/>
        <v>5.0055850321139355E-5</v>
      </c>
      <c r="P133" s="177">
        <f t="shared" si="15"/>
        <v>5.0089360513822945E-5</v>
      </c>
    </row>
    <row r="134" spans="1:16" outlineLevel="2" x14ac:dyDescent="0.3">
      <c r="A134" s="41" t="s">
        <v>517</v>
      </c>
      <c r="B134" s="41" t="s">
        <v>518</v>
      </c>
      <c r="C134" s="41" t="s">
        <v>401</v>
      </c>
      <c r="D134" s="41" t="s">
        <v>544</v>
      </c>
      <c r="E134" s="41" t="s">
        <v>2059</v>
      </c>
      <c r="F134" s="42">
        <v>200</v>
      </c>
      <c r="G134" s="42">
        <v>2.7799999999999998E-2</v>
      </c>
      <c r="H134" s="42">
        <v>1E-3</v>
      </c>
      <c r="I134">
        <f t="shared" si="10"/>
        <v>1.3899999999999999E-4</v>
      </c>
      <c r="J134">
        <f t="shared" si="11"/>
        <v>5.0000000000000004E-6</v>
      </c>
      <c r="K134" s="169">
        <f>VLOOKUP(A134,'Point GF DLLR'!$A$2:$L$81,10,FALSE)</f>
        <v>1.001117006422787</v>
      </c>
      <c r="L134" s="169">
        <f>VLOOKUP(A134,'Point GF DLLR'!$A$2:$L$81,11,FALSE)</f>
        <v>1.0017872102764589</v>
      </c>
      <c r="M134" s="168">
        <f t="shared" si="12"/>
        <v>1.3915526389276738E-4</v>
      </c>
      <c r="N134" s="168">
        <f t="shared" si="13"/>
        <v>1.3924842222842778E-4</v>
      </c>
      <c r="O134" s="177">
        <f t="shared" si="14"/>
        <v>5.0055850321139351E-6</v>
      </c>
      <c r="P134" s="177">
        <f t="shared" si="15"/>
        <v>5.0089360513822948E-6</v>
      </c>
    </row>
    <row r="135" spans="1:16" outlineLevel="2" x14ac:dyDescent="0.3">
      <c r="A135" s="41" t="s">
        <v>517</v>
      </c>
      <c r="B135" s="41" t="s">
        <v>518</v>
      </c>
      <c r="C135" s="41" t="s">
        <v>401</v>
      </c>
      <c r="D135" s="41" t="s">
        <v>545</v>
      </c>
      <c r="E135" s="41" t="s">
        <v>2059</v>
      </c>
      <c r="F135" s="42">
        <v>364</v>
      </c>
      <c r="G135" s="42">
        <v>0.4914</v>
      </c>
      <c r="H135" s="42">
        <v>1.8200000000000001E-2</v>
      </c>
      <c r="I135">
        <f t="shared" si="10"/>
        <v>1.3500000000000001E-3</v>
      </c>
      <c r="J135">
        <f t="shared" si="11"/>
        <v>5.0000000000000002E-5</v>
      </c>
      <c r="K135" s="169">
        <f>VLOOKUP(A135,'Point GF DLLR'!$A$2:$L$81,10,FALSE)</f>
        <v>1.001117006422787</v>
      </c>
      <c r="L135" s="169">
        <f>VLOOKUP(A135,'Point GF DLLR'!$A$2:$L$81,11,FALSE)</f>
        <v>1.0017872102764589</v>
      </c>
      <c r="M135" s="168">
        <f t="shared" si="12"/>
        <v>1.3515079586707626E-3</v>
      </c>
      <c r="N135" s="168">
        <f t="shared" si="13"/>
        <v>1.3524127338732197E-3</v>
      </c>
      <c r="O135" s="177">
        <f t="shared" si="14"/>
        <v>5.0055850321139355E-5</v>
      </c>
      <c r="P135" s="177">
        <f t="shared" si="15"/>
        <v>5.0089360513822945E-5</v>
      </c>
    </row>
    <row r="136" spans="1:16" outlineLevel="2" x14ac:dyDescent="0.3">
      <c r="A136" s="41" t="s">
        <v>517</v>
      </c>
      <c r="B136" s="41" t="s">
        <v>518</v>
      </c>
      <c r="C136" s="41" t="s">
        <v>401</v>
      </c>
      <c r="D136" s="41" t="s">
        <v>546</v>
      </c>
      <c r="E136" s="41" t="s">
        <v>2059</v>
      </c>
      <c r="F136" s="42">
        <v>200</v>
      </c>
      <c r="G136" s="42">
        <v>0.03</v>
      </c>
      <c r="H136" s="42">
        <v>2E-3</v>
      </c>
      <c r="I136">
        <f t="shared" si="10"/>
        <v>1.4999999999999999E-4</v>
      </c>
      <c r="J136">
        <f t="shared" si="11"/>
        <v>1.0000000000000001E-5</v>
      </c>
      <c r="K136" s="169">
        <f>VLOOKUP(A136,'Point GF DLLR'!$A$2:$L$81,10,FALSE)</f>
        <v>1.001117006422787</v>
      </c>
      <c r="L136" s="169">
        <f>VLOOKUP(A136,'Point GF DLLR'!$A$2:$L$81,11,FALSE)</f>
        <v>1.0017872102764589</v>
      </c>
      <c r="M136" s="168">
        <f t="shared" si="12"/>
        <v>1.5016755096341802E-4</v>
      </c>
      <c r="N136" s="168">
        <f t="shared" si="13"/>
        <v>1.5026808154146881E-4</v>
      </c>
      <c r="O136" s="177">
        <f t="shared" si="14"/>
        <v>1.001117006422787E-5</v>
      </c>
      <c r="P136" s="177">
        <f t="shared" si="15"/>
        <v>1.001787210276459E-5</v>
      </c>
    </row>
    <row r="137" spans="1:16" outlineLevel="2" x14ac:dyDescent="0.3">
      <c r="A137" s="41" t="s">
        <v>517</v>
      </c>
      <c r="B137" s="41" t="s">
        <v>518</v>
      </c>
      <c r="C137" s="41" t="s">
        <v>401</v>
      </c>
      <c r="D137" s="41" t="s">
        <v>547</v>
      </c>
      <c r="E137" s="41" t="s">
        <v>2075</v>
      </c>
      <c r="F137" s="42">
        <v>14</v>
      </c>
      <c r="G137" s="42">
        <v>0.46200000000000002</v>
      </c>
      <c r="H137" s="42">
        <v>1.26E-2</v>
      </c>
      <c r="I137">
        <f t="shared" si="10"/>
        <v>3.3000000000000002E-2</v>
      </c>
      <c r="J137">
        <f t="shared" si="11"/>
        <v>8.9999999999999998E-4</v>
      </c>
      <c r="K137" s="169">
        <f>VLOOKUP(A137,'Point GF DLLR'!$A$2:$L$81,10,FALSE)</f>
        <v>1.001117006422787</v>
      </c>
      <c r="L137" s="169">
        <f>VLOOKUP(A137,'Point GF DLLR'!$A$2:$L$81,11,FALSE)</f>
        <v>1.0017872102764589</v>
      </c>
      <c r="M137" s="168">
        <f t="shared" si="12"/>
        <v>3.3036861211951971E-2</v>
      </c>
      <c r="N137" s="168">
        <f t="shared" si="13"/>
        <v>3.3058977939123144E-2</v>
      </c>
      <c r="O137" s="177">
        <f t="shared" si="14"/>
        <v>9.0100530578050831E-4</v>
      </c>
      <c r="P137" s="177">
        <f t="shared" si="15"/>
        <v>9.0160848924881294E-4</v>
      </c>
    </row>
    <row r="138" spans="1:16" outlineLevel="2" x14ac:dyDescent="0.3">
      <c r="A138" s="41" t="s">
        <v>517</v>
      </c>
      <c r="B138" s="41" t="s">
        <v>518</v>
      </c>
      <c r="C138" s="41" t="s">
        <v>401</v>
      </c>
      <c r="D138" s="41" t="s">
        <v>548</v>
      </c>
      <c r="E138" s="41" t="s">
        <v>2075</v>
      </c>
      <c r="F138" s="42">
        <v>14</v>
      </c>
      <c r="G138" s="42">
        <v>0.49</v>
      </c>
      <c r="H138" s="42">
        <v>1.3299999999999999E-2</v>
      </c>
      <c r="I138">
        <f t="shared" si="10"/>
        <v>3.4999999999999996E-2</v>
      </c>
      <c r="J138">
        <f t="shared" si="11"/>
        <v>9.5E-4</v>
      </c>
      <c r="K138" s="169">
        <f>VLOOKUP(A138,'Point GF DLLR'!$A$2:$L$81,10,FALSE)</f>
        <v>1.001117006422787</v>
      </c>
      <c r="L138" s="169">
        <f>VLOOKUP(A138,'Point GF DLLR'!$A$2:$L$81,11,FALSE)</f>
        <v>1.0017872102764589</v>
      </c>
      <c r="M138" s="168">
        <f t="shared" si="12"/>
        <v>3.5039095224797541E-2</v>
      </c>
      <c r="N138" s="168">
        <f t="shared" si="13"/>
        <v>3.5062552359676057E-2</v>
      </c>
      <c r="O138" s="177">
        <f t="shared" si="14"/>
        <v>9.5106115610164767E-4</v>
      </c>
      <c r="P138" s="177">
        <f t="shared" si="15"/>
        <v>9.5169784976263595E-4</v>
      </c>
    </row>
    <row r="139" spans="1:16" outlineLevel="2" x14ac:dyDescent="0.3">
      <c r="A139" s="41" t="s">
        <v>517</v>
      </c>
      <c r="B139" s="41" t="s">
        <v>518</v>
      </c>
      <c r="C139" s="41" t="s">
        <v>401</v>
      </c>
      <c r="D139" s="41" t="s">
        <v>549</v>
      </c>
      <c r="E139" s="41" t="s">
        <v>2076</v>
      </c>
      <c r="F139" s="42">
        <v>14</v>
      </c>
      <c r="G139" s="42">
        <v>0.126</v>
      </c>
      <c r="H139" s="42">
        <v>3.5000000000000001E-3</v>
      </c>
      <c r="I139">
        <f t="shared" si="10"/>
        <v>8.9999999999999993E-3</v>
      </c>
      <c r="J139">
        <f t="shared" si="11"/>
        <v>2.5000000000000001E-4</v>
      </c>
      <c r="K139" s="169">
        <f>VLOOKUP(A139,'Point GF DLLR'!$A$2:$L$81,10,FALSE)</f>
        <v>1.001117006422787</v>
      </c>
      <c r="L139" s="169">
        <f>VLOOKUP(A139,'Point GF DLLR'!$A$2:$L$81,11,FALSE)</f>
        <v>1.0017872102764589</v>
      </c>
      <c r="M139" s="168">
        <f t="shared" si="12"/>
        <v>9.0100530578050824E-3</v>
      </c>
      <c r="N139" s="168">
        <f t="shared" si="13"/>
        <v>9.0160848924881291E-3</v>
      </c>
      <c r="O139" s="177">
        <f t="shared" si="14"/>
        <v>2.5027925160569673E-4</v>
      </c>
      <c r="P139" s="177">
        <f t="shared" si="15"/>
        <v>2.5044680256911472E-4</v>
      </c>
    </row>
    <row r="140" spans="1:16" outlineLevel="2" x14ac:dyDescent="0.3">
      <c r="A140" s="41" t="s">
        <v>517</v>
      </c>
      <c r="B140" s="41" t="s">
        <v>518</v>
      </c>
      <c r="C140" s="41" t="s">
        <v>401</v>
      </c>
      <c r="D140" s="41" t="s">
        <v>550</v>
      </c>
      <c r="E140" s="41" t="s">
        <v>2047</v>
      </c>
      <c r="F140" s="42">
        <v>16</v>
      </c>
      <c r="G140" s="42">
        <v>0.56799999999999995</v>
      </c>
      <c r="H140" s="42">
        <v>1.52E-2</v>
      </c>
      <c r="I140">
        <f t="shared" si="10"/>
        <v>3.5499999999999997E-2</v>
      </c>
      <c r="J140">
        <f t="shared" si="11"/>
        <v>9.5E-4</v>
      </c>
      <c r="K140" s="169">
        <f>VLOOKUP(A140,'Point GF DLLR'!$A$2:$L$81,10,FALSE)</f>
        <v>1.001117006422787</v>
      </c>
      <c r="L140" s="169">
        <f>VLOOKUP(A140,'Point GF DLLR'!$A$2:$L$81,11,FALSE)</f>
        <v>1.0017872102764589</v>
      </c>
      <c r="M140" s="168">
        <f t="shared" si="12"/>
        <v>3.5539653728008935E-2</v>
      </c>
      <c r="N140" s="168">
        <f t="shared" si="13"/>
        <v>3.556344596481429E-2</v>
      </c>
      <c r="O140" s="177">
        <f t="shared" si="14"/>
        <v>9.5106115610164767E-4</v>
      </c>
      <c r="P140" s="177">
        <f t="shared" si="15"/>
        <v>9.5169784976263595E-4</v>
      </c>
    </row>
    <row r="141" spans="1:16" outlineLevel="2" x14ac:dyDescent="0.3">
      <c r="A141" s="41" t="s">
        <v>517</v>
      </c>
      <c r="B141" s="41" t="s">
        <v>518</v>
      </c>
      <c r="C141" s="41" t="s">
        <v>401</v>
      </c>
      <c r="D141" s="41" t="s">
        <v>551</v>
      </c>
      <c r="E141" s="41" t="s">
        <v>2064</v>
      </c>
      <c r="F141" s="42">
        <v>16</v>
      </c>
      <c r="G141" s="42">
        <v>0.66400000000000003</v>
      </c>
      <c r="H141" s="42">
        <v>1.7600000000000001E-2</v>
      </c>
      <c r="I141">
        <f t="shared" si="10"/>
        <v>4.1500000000000002E-2</v>
      </c>
      <c r="J141">
        <f t="shared" si="11"/>
        <v>1.1000000000000001E-3</v>
      </c>
      <c r="K141" s="169">
        <f>VLOOKUP(A141,'Point GF DLLR'!$A$2:$L$81,10,FALSE)</f>
        <v>1.001117006422787</v>
      </c>
      <c r="L141" s="169">
        <f>VLOOKUP(A141,'Point GF DLLR'!$A$2:$L$81,11,FALSE)</f>
        <v>1.0017872102764589</v>
      </c>
      <c r="M141" s="168">
        <f t="shared" si="12"/>
        <v>4.154635576654566E-2</v>
      </c>
      <c r="N141" s="168">
        <f t="shared" si="13"/>
        <v>4.157416922647305E-2</v>
      </c>
      <c r="O141" s="177">
        <f t="shared" si="14"/>
        <v>1.1012287070650657E-3</v>
      </c>
      <c r="P141" s="177">
        <f t="shared" si="15"/>
        <v>1.1019659313041049E-3</v>
      </c>
    </row>
    <row r="142" spans="1:16" outlineLevel="2" x14ac:dyDescent="0.3">
      <c r="A142" s="41" t="s">
        <v>517</v>
      </c>
      <c r="B142" s="41" t="s">
        <v>518</v>
      </c>
      <c r="C142" s="41" t="s">
        <v>401</v>
      </c>
      <c r="D142" s="41" t="s">
        <v>552</v>
      </c>
      <c r="E142" s="41" t="s">
        <v>2064</v>
      </c>
      <c r="F142" s="42">
        <v>17</v>
      </c>
      <c r="G142" s="42">
        <v>1.258</v>
      </c>
      <c r="H142" s="42">
        <v>3.4000000000000002E-2</v>
      </c>
      <c r="I142">
        <f t="shared" ref="I142:I214" si="16">G142/F142</f>
        <v>7.3999999999999996E-2</v>
      </c>
      <c r="J142">
        <f t="shared" ref="J142:J214" si="17">H142/F142</f>
        <v>2E-3</v>
      </c>
      <c r="K142" s="169">
        <f>VLOOKUP(A142,'Point GF DLLR'!$A$2:$L$81,10,FALSE)</f>
        <v>1.001117006422787</v>
      </c>
      <c r="L142" s="169">
        <f>VLOOKUP(A142,'Point GF DLLR'!$A$2:$L$81,11,FALSE)</f>
        <v>1.0017872102764589</v>
      </c>
      <c r="M142" s="168">
        <f t="shared" si="12"/>
        <v>7.4082658475286237E-2</v>
      </c>
      <c r="N142" s="168">
        <f t="shared" si="13"/>
        <v>7.4132253560457953E-2</v>
      </c>
      <c r="O142" s="177">
        <f t="shared" si="14"/>
        <v>2.0022340128455739E-3</v>
      </c>
      <c r="P142" s="177">
        <f t="shared" si="15"/>
        <v>2.0035744205529177E-3</v>
      </c>
    </row>
    <row r="143" spans="1:16" outlineLevel="2" x14ac:dyDescent="0.3">
      <c r="A143" s="41" t="s">
        <v>517</v>
      </c>
      <c r="B143" s="41" t="s">
        <v>518</v>
      </c>
      <c r="C143" s="41" t="s">
        <v>401</v>
      </c>
      <c r="D143" s="41" t="s">
        <v>553</v>
      </c>
      <c r="E143" s="41" t="s">
        <v>2048</v>
      </c>
      <c r="F143" s="42">
        <v>14</v>
      </c>
      <c r="G143" s="42">
        <v>6.7199999999999996E-2</v>
      </c>
      <c r="H143" s="42">
        <v>2.0999999999999999E-3</v>
      </c>
      <c r="I143">
        <f t="shared" si="16"/>
        <v>4.7999999999999996E-3</v>
      </c>
      <c r="J143">
        <f t="shared" si="17"/>
        <v>1.4999999999999999E-4</v>
      </c>
      <c r="K143" s="169">
        <f>VLOOKUP(A143,'Point GF DLLR'!$A$2:$L$81,10,FALSE)</f>
        <v>1.001117006422787</v>
      </c>
      <c r="L143" s="169">
        <f>VLOOKUP(A143,'Point GF DLLR'!$A$2:$L$81,11,FALSE)</f>
        <v>1.0017872102764589</v>
      </c>
      <c r="M143" s="168">
        <f t="shared" si="12"/>
        <v>4.8053616308293768E-3</v>
      </c>
      <c r="N143" s="168">
        <f t="shared" si="13"/>
        <v>4.808578609327002E-3</v>
      </c>
      <c r="O143" s="177">
        <f t="shared" si="14"/>
        <v>1.5016755096341802E-4</v>
      </c>
      <c r="P143" s="177">
        <f t="shared" si="15"/>
        <v>1.5026808154146881E-4</v>
      </c>
    </row>
    <row r="144" spans="1:16" outlineLevel="2" x14ac:dyDescent="0.3">
      <c r="A144" s="41" t="s">
        <v>517</v>
      </c>
      <c r="B144" s="41" t="s">
        <v>518</v>
      </c>
      <c r="C144" s="41" t="s">
        <v>401</v>
      </c>
      <c r="D144" s="41" t="s">
        <v>554</v>
      </c>
      <c r="E144" s="41" t="s">
        <v>2048</v>
      </c>
      <c r="F144" s="42">
        <v>14</v>
      </c>
      <c r="G144" s="42">
        <v>0.112</v>
      </c>
      <c r="H144" s="42">
        <v>2.0999999999999999E-3</v>
      </c>
      <c r="I144">
        <f t="shared" si="16"/>
        <v>8.0000000000000002E-3</v>
      </c>
      <c r="J144">
        <f t="shared" si="17"/>
        <v>1.4999999999999999E-4</v>
      </c>
      <c r="K144" s="169">
        <f>VLOOKUP(A144,'Point GF DLLR'!$A$2:$L$81,10,FALSE)</f>
        <v>1.001117006422787</v>
      </c>
      <c r="L144" s="169">
        <f>VLOOKUP(A144,'Point GF DLLR'!$A$2:$L$81,11,FALSE)</f>
        <v>1.0017872102764589</v>
      </c>
      <c r="M144" s="168">
        <f t="shared" si="12"/>
        <v>8.0089360513822955E-3</v>
      </c>
      <c r="N144" s="168">
        <f t="shared" si="13"/>
        <v>8.0142976822116709E-3</v>
      </c>
      <c r="O144" s="177">
        <f t="shared" si="14"/>
        <v>1.5016755096341802E-4</v>
      </c>
      <c r="P144" s="177">
        <f t="shared" si="15"/>
        <v>1.5026808154146881E-4</v>
      </c>
    </row>
    <row r="145" spans="1:16" outlineLevel="2" x14ac:dyDescent="0.3">
      <c r="A145" s="41" t="s">
        <v>517</v>
      </c>
      <c r="B145" s="41" t="s">
        <v>518</v>
      </c>
      <c r="C145" s="41" t="s">
        <v>401</v>
      </c>
      <c r="D145" s="41" t="s">
        <v>555</v>
      </c>
      <c r="E145" s="41" t="s">
        <v>2048</v>
      </c>
      <c r="F145" s="42">
        <v>13</v>
      </c>
      <c r="G145" s="42">
        <v>0.22750000000000001</v>
      </c>
      <c r="H145" s="42">
        <v>5.8500000000000002E-3</v>
      </c>
      <c r="I145">
        <f t="shared" si="16"/>
        <v>1.7500000000000002E-2</v>
      </c>
      <c r="J145">
        <f t="shared" si="17"/>
        <v>4.4999999999999999E-4</v>
      </c>
      <c r="K145" s="169">
        <f>VLOOKUP(A145,'Point GF DLLR'!$A$2:$L$81,10,FALSE)</f>
        <v>1.001117006422787</v>
      </c>
      <c r="L145" s="169">
        <f>VLOOKUP(A145,'Point GF DLLR'!$A$2:$L$81,11,FALSE)</f>
        <v>1.0017872102764589</v>
      </c>
      <c r="M145" s="168">
        <f t="shared" si="12"/>
        <v>1.7519547612398774E-2</v>
      </c>
      <c r="N145" s="168">
        <f t="shared" si="13"/>
        <v>1.7531276179838032E-2</v>
      </c>
      <c r="O145" s="177">
        <f t="shared" si="14"/>
        <v>4.5050265289025415E-4</v>
      </c>
      <c r="P145" s="177">
        <f t="shared" si="15"/>
        <v>4.5080424462440647E-4</v>
      </c>
    </row>
    <row r="146" spans="1:16" outlineLevel="2" x14ac:dyDescent="0.3">
      <c r="A146" s="41" t="s">
        <v>517</v>
      </c>
      <c r="B146" s="41" t="s">
        <v>518</v>
      </c>
      <c r="C146" s="41" t="s">
        <v>401</v>
      </c>
      <c r="D146" s="41" t="s">
        <v>556</v>
      </c>
      <c r="E146" s="41" t="s">
        <v>2047</v>
      </c>
      <c r="F146" s="42">
        <v>13</v>
      </c>
      <c r="G146" s="42">
        <v>0.41599999999999998</v>
      </c>
      <c r="H146" s="42">
        <v>1.1050000000000001E-2</v>
      </c>
      <c r="I146">
        <f t="shared" si="16"/>
        <v>3.2000000000000001E-2</v>
      </c>
      <c r="J146">
        <f t="shared" si="17"/>
        <v>8.5000000000000006E-4</v>
      </c>
      <c r="K146" s="169">
        <f>VLOOKUP(A146,'Point GF DLLR'!$A$2:$L$81,10,FALSE)</f>
        <v>1.001117006422787</v>
      </c>
      <c r="L146" s="169">
        <f>VLOOKUP(A146,'Point GF DLLR'!$A$2:$L$81,11,FALSE)</f>
        <v>1.0017872102764589</v>
      </c>
      <c r="M146" s="168">
        <f t="shared" si="12"/>
        <v>3.2035744205529182E-2</v>
      </c>
      <c r="N146" s="168">
        <f t="shared" si="13"/>
        <v>3.2057190728846684E-2</v>
      </c>
      <c r="O146" s="177">
        <f t="shared" si="14"/>
        <v>8.5094945545936905E-4</v>
      </c>
      <c r="P146" s="177">
        <f t="shared" si="15"/>
        <v>8.5151912873499013E-4</v>
      </c>
    </row>
    <row r="147" spans="1:16" outlineLevel="2" x14ac:dyDescent="0.3">
      <c r="A147" s="41" t="s">
        <v>517</v>
      </c>
      <c r="B147" s="41" t="s">
        <v>518</v>
      </c>
      <c r="C147" s="41" t="s">
        <v>401</v>
      </c>
      <c r="D147" s="41" t="s">
        <v>557</v>
      </c>
      <c r="E147" s="41" t="s">
        <v>2047</v>
      </c>
      <c r="F147" s="42">
        <v>14</v>
      </c>
      <c r="G147" s="42">
        <v>6.5799999999999997E-2</v>
      </c>
      <c r="H147" s="42">
        <v>1.4E-3</v>
      </c>
      <c r="I147">
        <f t="shared" si="16"/>
        <v>4.7000000000000002E-3</v>
      </c>
      <c r="J147">
        <f t="shared" si="17"/>
        <v>1E-4</v>
      </c>
      <c r="K147" s="169">
        <f>VLOOKUP(A147,'Point GF DLLR'!$A$2:$L$81,10,FALSE)</f>
        <v>1.001117006422787</v>
      </c>
      <c r="L147" s="169">
        <f>VLOOKUP(A147,'Point GF DLLR'!$A$2:$L$81,11,FALSE)</f>
        <v>1.0017872102764589</v>
      </c>
      <c r="M147" s="168">
        <f t="shared" si="12"/>
        <v>4.7052499301870991E-3</v>
      </c>
      <c r="N147" s="168">
        <f t="shared" si="13"/>
        <v>4.7083998882993571E-3</v>
      </c>
      <c r="O147" s="177">
        <f t="shared" si="14"/>
        <v>1.0011170064227871E-4</v>
      </c>
      <c r="P147" s="177">
        <f t="shared" si="15"/>
        <v>1.0017872102764589E-4</v>
      </c>
    </row>
    <row r="148" spans="1:16" outlineLevel="1" x14ac:dyDescent="0.3">
      <c r="A148" s="44" t="s">
        <v>1186</v>
      </c>
      <c r="B148" s="41"/>
      <c r="C148" s="41"/>
      <c r="D148" s="41"/>
      <c r="E148" s="41"/>
      <c r="F148" s="42"/>
      <c r="G148" s="42"/>
      <c r="H148" s="42"/>
      <c r="I148">
        <f>SUBTOTAL(9,I109:I147)</f>
        <v>0.31110899999999991</v>
      </c>
      <c r="J148">
        <f>SUBTOTAL(9,J109:J147)</f>
        <v>8.6784999999999987E-3</v>
      </c>
      <c r="K148" s="169"/>
      <c r="L148" s="169"/>
      <c r="M148" s="168">
        <f>SUBTOTAL(9,M109:M147)</f>
        <v>0.3114565107511868</v>
      </c>
      <c r="N148" s="168">
        <f>SUBTOTAL(9,N109:N147)</f>
        <v>0.31166501720189882</v>
      </c>
      <c r="O148" s="177">
        <f>SUBTOTAL(9,O109:O147)</f>
        <v>8.6881939402401569E-3</v>
      </c>
      <c r="P148" s="177">
        <f>SUBTOTAL(9,P109:P147)</f>
        <v>8.694010304384249E-3</v>
      </c>
    </row>
    <row r="149" spans="1:16" outlineLevel="2" x14ac:dyDescent="0.3">
      <c r="A149" s="41" t="s">
        <v>558</v>
      </c>
      <c r="B149" s="41" t="s">
        <v>559</v>
      </c>
      <c r="C149" s="41" t="s">
        <v>401</v>
      </c>
      <c r="D149" s="41" t="s">
        <v>560</v>
      </c>
      <c r="E149" s="41" t="s">
        <v>2059</v>
      </c>
      <c r="F149" s="42">
        <v>186</v>
      </c>
      <c r="G149" s="42">
        <v>2.6612879999999999</v>
      </c>
      <c r="H149" s="42">
        <v>0.14879999999999999</v>
      </c>
      <c r="I149">
        <f t="shared" si="16"/>
        <v>1.4308E-2</v>
      </c>
      <c r="J149">
        <f t="shared" si="17"/>
        <v>7.9999999999999993E-4</v>
      </c>
      <c r="K149" s="169">
        <f>VLOOKUP(A149,'Point GF DLLR'!$A$2:$L$81,10,FALSE)</f>
        <v>1</v>
      </c>
      <c r="L149" s="169">
        <f>VLOOKUP(A149,'Point GF DLLR'!$A$2:$L$81,11,FALSE)</f>
        <v>1</v>
      </c>
      <c r="M149" s="168">
        <f t="shared" si="12"/>
        <v>1.4308E-2</v>
      </c>
      <c r="N149" s="168">
        <f t="shared" si="13"/>
        <v>1.4308E-2</v>
      </c>
      <c r="O149" s="177">
        <f t="shared" si="14"/>
        <v>7.9999999999999993E-4</v>
      </c>
      <c r="P149" s="177">
        <f t="shared" si="15"/>
        <v>7.9999999999999993E-4</v>
      </c>
    </row>
    <row r="150" spans="1:16" outlineLevel="2" x14ac:dyDescent="0.3">
      <c r="A150" s="41" t="s">
        <v>558</v>
      </c>
      <c r="B150" s="41" t="s">
        <v>559</v>
      </c>
      <c r="C150" s="41" t="s">
        <v>401</v>
      </c>
      <c r="D150" s="41" t="s">
        <v>561</v>
      </c>
      <c r="E150" s="41" t="s">
        <v>2077</v>
      </c>
      <c r="F150" s="42">
        <v>107</v>
      </c>
      <c r="G150" s="42">
        <v>1.7501990000000001</v>
      </c>
      <c r="H150" s="42">
        <v>0.56174999999999997</v>
      </c>
      <c r="I150">
        <f t="shared" si="16"/>
        <v>1.6357E-2</v>
      </c>
      <c r="J150">
        <f t="shared" si="17"/>
        <v>5.2499999999999995E-3</v>
      </c>
      <c r="K150" s="169">
        <f>VLOOKUP(A150,'Point GF DLLR'!$A$2:$L$81,10,FALSE)</f>
        <v>1</v>
      </c>
      <c r="L150" s="169">
        <f>VLOOKUP(A150,'Point GF DLLR'!$A$2:$L$81,11,FALSE)</f>
        <v>1</v>
      </c>
      <c r="M150" s="168">
        <f t="shared" si="12"/>
        <v>1.6357E-2</v>
      </c>
      <c r="N150" s="168">
        <f t="shared" si="13"/>
        <v>1.6357E-2</v>
      </c>
      <c r="O150" s="177">
        <f t="shared" si="14"/>
        <v>5.2499999999999995E-3</v>
      </c>
      <c r="P150" s="177">
        <f t="shared" si="15"/>
        <v>5.2499999999999995E-3</v>
      </c>
    </row>
    <row r="151" spans="1:16" outlineLevel="2" x14ac:dyDescent="0.3">
      <c r="A151" s="41" t="s">
        <v>558</v>
      </c>
      <c r="B151" s="41" t="s">
        <v>559</v>
      </c>
      <c r="C151" s="41" t="s">
        <v>401</v>
      </c>
      <c r="D151" s="41" t="s">
        <v>562</v>
      </c>
      <c r="E151" s="41" t="s">
        <v>2078</v>
      </c>
      <c r="F151" s="42">
        <v>227</v>
      </c>
      <c r="G151" s="42">
        <v>3.5410865</v>
      </c>
      <c r="H151" s="42">
        <v>1.4300999999999999</v>
      </c>
      <c r="I151">
        <f t="shared" si="16"/>
        <v>1.5599500000000001E-2</v>
      </c>
      <c r="J151">
        <f t="shared" si="17"/>
        <v>6.3E-3</v>
      </c>
      <c r="K151" s="169">
        <f>VLOOKUP(A151,'Point GF DLLR'!$A$2:$L$81,10,FALSE)</f>
        <v>1</v>
      </c>
      <c r="L151" s="169">
        <f>VLOOKUP(A151,'Point GF DLLR'!$A$2:$L$81,11,FALSE)</f>
        <v>1</v>
      </c>
      <c r="M151" s="168">
        <f t="shared" si="12"/>
        <v>1.5599500000000001E-2</v>
      </c>
      <c r="N151" s="168">
        <f t="shared" si="13"/>
        <v>1.5599500000000001E-2</v>
      </c>
      <c r="O151" s="177">
        <f t="shared" si="14"/>
        <v>6.3E-3</v>
      </c>
      <c r="P151" s="177">
        <f t="shared" si="15"/>
        <v>6.3E-3</v>
      </c>
    </row>
    <row r="152" spans="1:16" outlineLevel="2" x14ac:dyDescent="0.3">
      <c r="A152" s="41" t="s">
        <v>558</v>
      </c>
      <c r="B152" s="41" t="s">
        <v>559</v>
      </c>
      <c r="C152" s="41" t="s">
        <v>401</v>
      </c>
      <c r="D152" s="41" t="s">
        <v>563</v>
      </c>
      <c r="E152" s="41" t="s">
        <v>2079</v>
      </c>
      <c r="F152" s="42">
        <v>81</v>
      </c>
      <c r="G152" s="42">
        <v>0.37855349999999999</v>
      </c>
      <c r="H152" s="42">
        <v>2.0250000000000001E-2</v>
      </c>
      <c r="I152">
        <f t="shared" si="16"/>
        <v>4.6734999999999997E-3</v>
      </c>
      <c r="J152">
        <f t="shared" si="17"/>
        <v>2.5000000000000001E-4</v>
      </c>
      <c r="K152" s="169">
        <f>VLOOKUP(A152,'Point GF DLLR'!$A$2:$L$81,10,FALSE)</f>
        <v>1</v>
      </c>
      <c r="L152" s="169">
        <f>VLOOKUP(A152,'Point GF DLLR'!$A$2:$L$81,11,FALSE)</f>
        <v>1</v>
      </c>
      <c r="M152" s="168">
        <f t="shared" si="12"/>
        <v>4.6734999999999997E-3</v>
      </c>
      <c r="N152" s="168">
        <f t="shared" si="13"/>
        <v>4.6734999999999997E-3</v>
      </c>
      <c r="O152" s="177">
        <f t="shared" si="14"/>
        <v>2.5000000000000001E-4</v>
      </c>
      <c r="P152" s="177">
        <f t="shared" si="15"/>
        <v>2.5000000000000001E-4</v>
      </c>
    </row>
    <row r="153" spans="1:16" outlineLevel="2" x14ac:dyDescent="0.3">
      <c r="A153" s="41" t="s">
        <v>558</v>
      </c>
      <c r="B153" s="41" t="s">
        <v>559</v>
      </c>
      <c r="C153" s="41" t="s">
        <v>401</v>
      </c>
      <c r="D153" s="41" t="s">
        <v>564</v>
      </c>
      <c r="E153" s="41" t="s">
        <v>2080</v>
      </c>
      <c r="F153" s="42">
        <v>365</v>
      </c>
      <c r="G153" s="43"/>
      <c r="H153" s="42">
        <v>3.7047500000000002</v>
      </c>
      <c r="I153">
        <f t="shared" si="16"/>
        <v>0</v>
      </c>
      <c r="J153">
        <f t="shared" si="17"/>
        <v>1.0150000000000001E-2</v>
      </c>
      <c r="K153" s="169">
        <f>VLOOKUP(A153,'Point GF DLLR'!$A$2:$L$81,10,FALSE)</f>
        <v>1</v>
      </c>
      <c r="L153" s="169">
        <f>VLOOKUP(A153,'Point GF DLLR'!$A$2:$L$81,11,FALSE)</f>
        <v>1</v>
      </c>
      <c r="M153" s="168">
        <f t="shared" si="12"/>
        <v>0</v>
      </c>
      <c r="N153" s="168">
        <f t="shared" si="13"/>
        <v>0</v>
      </c>
      <c r="O153" s="177">
        <f t="shared" si="14"/>
        <v>1.0150000000000001E-2</v>
      </c>
      <c r="P153" s="177">
        <f t="shared" si="15"/>
        <v>1.0150000000000001E-2</v>
      </c>
    </row>
    <row r="154" spans="1:16" outlineLevel="2" x14ac:dyDescent="0.3">
      <c r="A154" s="41" t="s">
        <v>558</v>
      </c>
      <c r="B154" s="41" t="s">
        <v>559</v>
      </c>
      <c r="C154" s="41" t="s">
        <v>401</v>
      </c>
      <c r="D154" s="41" t="s">
        <v>565</v>
      </c>
      <c r="E154" s="41" t="s">
        <v>2081</v>
      </c>
      <c r="F154" s="42">
        <v>365</v>
      </c>
      <c r="G154" s="43"/>
      <c r="H154" s="42">
        <v>7.2999999999999995E-2</v>
      </c>
      <c r="I154">
        <f t="shared" si="16"/>
        <v>0</v>
      </c>
      <c r="J154">
        <f t="shared" si="17"/>
        <v>1.9999999999999998E-4</v>
      </c>
      <c r="K154" s="169">
        <f>VLOOKUP(A154,'Point GF DLLR'!$A$2:$L$81,10,FALSE)</f>
        <v>1</v>
      </c>
      <c r="L154" s="169">
        <f>VLOOKUP(A154,'Point GF DLLR'!$A$2:$L$81,11,FALSE)</f>
        <v>1</v>
      </c>
      <c r="M154" s="168">
        <f t="shared" si="12"/>
        <v>0</v>
      </c>
      <c r="N154" s="168">
        <f t="shared" si="13"/>
        <v>0</v>
      </c>
      <c r="O154" s="177">
        <f t="shared" si="14"/>
        <v>1.9999999999999998E-4</v>
      </c>
      <c r="P154" s="177">
        <f t="shared" si="15"/>
        <v>1.9999999999999998E-4</v>
      </c>
    </row>
    <row r="155" spans="1:16" outlineLevel="1" x14ac:dyDescent="0.3">
      <c r="A155" s="44" t="s">
        <v>1187</v>
      </c>
      <c r="B155" s="41"/>
      <c r="C155" s="41"/>
      <c r="D155" s="41"/>
      <c r="E155" s="41"/>
      <c r="F155" s="42"/>
      <c r="G155" s="43"/>
      <c r="H155" s="42"/>
      <c r="I155">
        <f>SUBTOTAL(9,I149:I154)</f>
        <v>5.0937999999999997E-2</v>
      </c>
      <c r="J155">
        <f>SUBTOTAL(9,J149:J154)</f>
        <v>2.2949999999999998E-2</v>
      </c>
      <c r="K155" s="169"/>
      <c r="L155" s="169"/>
      <c r="M155" s="168">
        <f>SUBTOTAL(9,M149:M154)</f>
        <v>5.0937999999999997E-2</v>
      </c>
      <c r="N155" s="168">
        <f>SUBTOTAL(9,N149:N154)</f>
        <v>5.0937999999999997E-2</v>
      </c>
      <c r="O155" s="177">
        <f>SUBTOTAL(9,O149:O154)</f>
        <v>2.2949999999999998E-2</v>
      </c>
      <c r="P155" s="177">
        <f>SUBTOTAL(9,P149:P154)</f>
        <v>2.2949999999999998E-2</v>
      </c>
    </row>
    <row r="156" spans="1:16" outlineLevel="2" x14ac:dyDescent="0.3">
      <c r="A156" s="41" t="s">
        <v>566</v>
      </c>
      <c r="B156" s="41" t="s">
        <v>567</v>
      </c>
      <c r="C156" s="41" t="s">
        <v>401</v>
      </c>
      <c r="D156" s="41" t="s">
        <v>568</v>
      </c>
      <c r="E156" s="41" t="s">
        <v>2059</v>
      </c>
      <c r="F156" s="42">
        <v>365</v>
      </c>
      <c r="G156" s="42">
        <v>0.45807500000000001</v>
      </c>
      <c r="H156" s="42">
        <v>2.555E-2</v>
      </c>
      <c r="I156">
        <f t="shared" si="16"/>
        <v>1.255E-3</v>
      </c>
      <c r="J156">
        <f t="shared" si="17"/>
        <v>6.9999999999999994E-5</v>
      </c>
      <c r="K156" s="169">
        <f>VLOOKUP(A156,'Point GF DLLR'!$A$2:$L$81,10,FALSE)</f>
        <v>1.016</v>
      </c>
      <c r="L156" s="169">
        <f>VLOOKUP(A156,'Point GF DLLR'!$A$2:$L$81,11,FALSE)</f>
        <v>1.0255999999999998</v>
      </c>
      <c r="M156" s="168">
        <f t="shared" si="12"/>
        <v>1.2750800000000001E-3</v>
      </c>
      <c r="N156" s="168">
        <f t="shared" si="13"/>
        <v>1.2871279999999998E-3</v>
      </c>
      <c r="O156" s="177">
        <f t="shared" si="14"/>
        <v>7.1119999999999997E-5</v>
      </c>
      <c r="P156" s="177">
        <f t="shared" si="15"/>
        <v>7.1791999999999979E-5</v>
      </c>
    </row>
    <row r="157" spans="1:16" outlineLevel="2" x14ac:dyDescent="0.3">
      <c r="A157" s="41" t="s">
        <v>566</v>
      </c>
      <c r="B157" s="41" t="s">
        <v>567</v>
      </c>
      <c r="C157" s="41" t="s">
        <v>401</v>
      </c>
      <c r="D157" s="41" t="s">
        <v>569</v>
      </c>
      <c r="E157" s="41" t="s">
        <v>2059</v>
      </c>
      <c r="F157" s="42">
        <v>365</v>
      </c>
      <c r="G157" s="42">
        <v>0.45807500000000001</v>
      </c>
      <c r="H157" s="42">
        <v>2.555E-2</v>
      </c>
      <c r="I157">
        <f t="shared" si="16"/>
        <v>1.255E-3</v>
      </c>
      <c r="J157">
        <f t="shared" si="17"/>
        <v>6.9999999999999994E-5</v>
      </c>
      <c r="K157" s="169">
        <f>VLOOKUP(A157,'Point GF DLLR'!$A$2:$L$81,10,FALSE)</f>
        <v>1.016</v>
      </c>
      <c r="L157" s="169">
        <f>VLOOKUP(A157,'Point GF DLLR'!$A$2:$L$81,11,FALSE)</f>
        <v>1.0255999999999998</v>
      </c>
      <c r="M157" s="168">
        <f t="shared" si="12"/>
        <v>1.2750800000000001E-3</v>
      </c>
      <c r="N157" s="168">
        <f t="shared" si="13"/>
        <v>1.2871279999999998E-3</v>
      </c>
      <c r="O157" s="177">
        <f t="shared" si="14"/>
        <v>7.1119999999999997E-5</v>
      </c>
      <c r="P157" s="177">
        <f t="shared" si="15"/>
        <v>7.1791999999999979E-5</v>
      </c>
    </row>
    <row r="158" spans="1:16" outlineLevel="2" x14ac:dyDescent="0.3">
      <c r="A158" s="41" t="s">
        <v>566</v>
      </c>
      <c r="B158" s="41" t="s">
        <v>567</v>
      </c>
      <c r="C158" s="41" t="s">
        <v>401</v>
      </c>
      <c r="D158" s="41" t="s">
        <v>570</v>
      </c>
      <c r="E158" s="41" t="s">
        <v>2082</v>
      </c>
      <c r="F158" s="42">
        <v>205</v>
      </c>
      <c r="G158" s="42">
        <v>0.53300000000000003</v>
      </c>
      <c r="H158" s="42">
        <v>11.431825</v>
      </c>
      <c r="I158">
        <f t="shared" si="16"/>
        <v>2.6000000000000003E-3</v>
      </c>
      <c r="J158">
        <f t="shared" si="17"/>
        <v>5.5765000000000002E-2</v>
      </c>
      <c r="K158" s="169">
        <f>VLOOKUP(A158,'Point GF DLLR'!$A$2:$L$81,10,FALSE)</f>
        <v>1.016</v>
      </c>
      <c r="L158" s="169">
        <f>VLOOKUP(A158,'Point GF DLLR'!$A$2:$L$81,11,FALSE)</f>
        <v>1.0255999999999998</v>
      </c>
      <c r="M158" s="168">
        <f t="shared" si="12"/>
        <v>2.6416000000000005E-3</v>
      </c>
      <c r="N158" s="168">
        <f t="shared" si="13"/>
        <v>2.6665600000000001E-3</v>
      </c>
      <c r="O158" s="177">
        <f t="shared" si="14"/>
        <v>5.6657240000000005E-2</v>
      </c>
      <c r="P158" s="177">
        <f t="shared" si="15"/>
        <v>5.7192583999999991E-2</v>
      </c>
    </row>
    <row r="159" spans="1:16" outlineLevel="2" x14ac:dyDescent="0.3">
      <c r="A159" s="41" t="s">
        <v>566</v>
      </c>
      <c r="B159" s="41" t="s">
        <v>567</v>
      </c>
      <c r="C159" s="41" t="s">
        <v>401</v>
      </c>
      <c r="D159" s="41" t="s">
        <v>571</v>
      </c>
      <c r="E159" s="41" t="s">
        <v>2082</v>
      </c>
      <c r="F159" s="42">
        <v>205</v>
      </c>
      <c r="G159" s="42">
        <v>0.53300000000000003</v>
      </c>
      <c r="H159" s="42">
        <v>11.431825</v>
      </c>
      <c r="I159">
        <f t="shared" si="16"/>
        <v>2.6000000000000003E-3</v>
      </c>
      <c r="J159">
        <f t="shared" si="17"/>
        <v>5.5765000000000002E-2</v>
      </c>
      <c r="K159" s="169">
        <f>VLOOKUP(A159,'Point GF DLLR'!$A$2:$L$81,10,FALSE)</f>
        <v>1.016</v>
      </c>
      <c r="L159" s="169">
        <f>VLOOKUP(A159,'Point GF DLLR'!$A$2:$L$81,11,FALSE)</f>
        <v>1.0255999999999998</v>
      </c>
      <c r="M159" s="168">
        <f t="shared" si="12"/>
        <v>2.6416000000000005E-3</v>
      </c>
      <c r="N159" s="168">
        <f t="shared" si="13"/>
        <v>2.6665600000000001E-3</v>
      </c>
      <c r="O159" s="177">
        <f t="shared" si="14"/>
        <v>5.6657240000000005E-2</v>
      </c>
      <c r="P159" s="177">
        <f t="shared" si="15"/>
        <v>5.7192583999999991E-2</v>
      </c>
    </row>
    <row r="160" spans="1:16" outlineLevel="2" x14ac:dyDescent="0.3">
      <c r="A160" s="41" t="s">
        <v>566</v>
      </c>
      <c r="B160" s="41" t="s">
        <v>567</v>
      </c>
      <c r="C160" s="41" t="s">
        <v>401</v>
      </c>
      <c r="D160" s="41" t="s">
        <v>572</v>
      </c>
      <c r="E160" s="41" t="s">
        <v>2082</v>
      </c>
      <c r="F160" s="42">
        <v>205</v>
      </c>
      <c r="G160" s="42">
        <v>0.53300000000000003</v>
      </c>
      <c r="H160" s="42">
        <v>17.132874999999999</v>
      </c>
      <c r="I160">
        <f t="shared" si="16"/>
        <v>2.6000000000000003E-3</v>
      </c>
      <c r="J160">
        <f t="shared" si="17"/>
        <v>8.3574999999999997E-2</v>
      </c>
      <c r="K160" s="169">
        <f>VLOOKUP(A160,'Point GF DLLR'!$A$2:$L$81,10,FALSE)</f>
        <v>1.016</v>
      </c>
      <c r="L160" s="169">
        <f>VLOOKUP(A160,'Point GF DLLR'!$A$2:$L$81,11,FALSE)</f>
        <v>1.0255999999999998</v>
      </c>
      <c r="M160" s="168">
        <f t="shared" si="12"/>
        <v>2.6416000000000005E-3</v>
      </c>
      <c r="N160" s="168">
        <f t="shared" si="13"/>
        <v>2.6665600000000001E-3</v>
      </c>
      <c r="O160" s="177">
        <f t="shared" si="14"/>
        <v>8.4912199999999993E-2</v>
      </c>
      <c r="P160" s="177">
        <f t="shared" si="15"/>
        <v>8.5714519999999988E-2</v>
      </c>
    </row>
    <row r="161" spans="1:16" outlineLevel="2" x14ac:dyDescent="0.3">
      <c r="A161" s="41" t="s">
        <v>566</v>
      </c>
      <c r="B161" s="41" t="s">
        <v>567</v>
      </c>
      <c r="C161" s="41" t="s">
        <v>401</v>
      </c>
      <c r="D161" s="41" t="s">
        <v>573</v>
      </c>
      <c r="E161" s="41" t="s">
        <v>2082</v>
      </c>
      <c r="F161" s="42">
        <v>205</v>
      </c>
      <c r="G161" s="42">
        <v>0.53300000000000003</v>
      </c>
      <c r="H161" s="42">
        <v>11.431825</v>
      </c>
      <c r="I161">
        <f t="shared" si="16"/>
        <v>2.6000000000000003E-3</v>
      </c>
      <c r="J161">
        <f t="shared" si="17"/>
        <v>5.5765000000000002E-2</v>
      </c>
      <c r="K161" s="169">
        <f>VLOOKUP(A161,'Point GF DLLR'!$A$2:$L$81,10,FALSE)</f>
        <v>1.016</v>
      </c>
      <c r="L161" s="169">
        <f>VLOOKUP(A161,'Point GF DLLR'!$A$2:$L$81,11,FALSE)</f>
        <v>1.0255999999999998</v>
      </c>
      <c r="M161" s="168">
        <f t="shared" si="12"/>
        <v>2.6416000000000005E-3</v>
      </c>
      <c r="N161" s="168">
        <f t="shared" si="13"/>
        <v>2.6665600000000001E-3</v>
      </c>
      <c r="O161" s="177">
        <f t="shared" si="14"/>
        <v>5.6657240000000005E-2</v>
      </c>
      <c r="P161" s="177">
        <f t="shared" si="15"/>
        <v>5.7192583999999991E-2</v>
      </c>
    </row>
    <row r="162" spans="1:16" outlineLevel="2" x14ac:dyDescent="0.3">
      <c r="A162" s="41" t="s">
        <v>566</v>
      </c>
      <c r="B162" s="41" t="s">
        <v>567</v>
      </c>
      <c r="C162" s="41" t="s">
        <v>401</v>
      </c>
      <c r="D162" s="41" t="s">
        <v>574</v>
      </c>
      <c r="E162" s="41" t="s">
        <v>2083</v>
      </c>
      <c r="F162" s="42">
        <v>365</v>
      </c>
      <c r="G162" s="42">
        <v>1.2775E-2</v>
      </c>
      <c r="H162" s="42">
        <v>0.11497499999999999</v>
      </c>
      <c r="I162">
        <f t="shared" si="16"/>
        <v>3.4999999999999997E-5</v>
      </c>
      <c r="J162">
        <f t="shared" si="17"/>
        <v>3.1499999999999996E-4</v>
      </c>
      <c r="K162" s="169">
        <f>VLOOKUP(A162,'Point GF DLLR'!$A$2:$L$81,10,FALSE)</f>
        <v>1.016</v>
      </c>
      <c r="L162" s="169">
        <f>VLOOKUP(A162,'Point GF DLLR'!$A$2:$L$81,11,FALSE)</f>
        <v>1.0255999999999998</v>
      </c>
      <c r="M162" s="168">
        <f t="shared" si="12"/>
        <v>3.5559999999999998E-5</v>
      </c>
      <c r="N162" s="168">
        <f t="shared" si="13"/>
        <v>3.589599999999999E-5</v>
      </c>
      <c r="O162" s="177">
        <f t="shared" si="14"/>
        <v>3.2003999999999995E-4</v>
      </c>
      <c r="P162" s="177">
        <f t="shared" si="15"/>
        <v>3.2306399999999991E-4</v>
      </c>
    </row>
    <row r="163" spans="1:16" outlineLevel="1" x14ac:dyDescent="0.3">
      <c r="A163" s="44" t="s">
        <v>1188</v>
      </c>
      <c r="B163" s="41"/>
      <c r="C163" s="41"/>
      <c r="D163" s="41"/>
      <c r="E163" s="41"/>
      <c r="F163" s="42"/>
      <c r="G163" s="42"/>
      <c r="H163" s="42"/>
      <c r="I163">
        <f>SUBTOTAL(9,I156:I162)</f>
        <v>1.2945E-2</v>
      </c>
      <c r="J163">
        <f>SUBTOTAL(9,J156:J162)</f>
        <v>0.25132500000000002</v>
      </c>
      <c r="K163" s="169"/>
      <c r="L163" s="169"/>
      <c r="M163" s="168">
        <f>SUBTOTAL(9,M156:M162)</f>
        <v>1.3152120000000003E-2</v>
      </c>
      <c r="N163" s="168">
        <f>SUBTOTAL(9,N156:N162)</f>
        <v>1.3276392000000001E-2</v>
      </c>
      <c r="O163" s="177">
        <f>SUBTOTAL(9,O156:O162)</f>
        <v>0.25534620000000002</v>
      </c>
      <c r="P163" s="177">
        <f>SUBTOTAL(9,P156:P162)</f>
        <v>0.25775891999999995</v>
      </c>
    </row>
    <row r="164" spans="1:16" outlineLevel="2" x14ac:dyDescent="0.3">
      <c r="A164" s="41" t="s">
        <v>575</v>
      </c>
      <c r="B164" s="41" t="s">
        <v>576</v>
      </c>
      <c r="C164" s="41" t="s">
        <v>401</v>
      </c>
      <c r="D164" s="41" t="s">
        <v>577</v>
      </c>
      <c r="E164" s="41" t="s">
        <v>2084</v>
      </c>
      <c r="F164" s="42">
        <v>261</v>
      </c>
      <c r="G164" s="42">
        <v>5.4774764999999999</v>
      </c>
      <c r="H164" s="42">
        <v>222.19973999999999</v>
      </c>
      <c r="I164">
        <f t="shared" si="16"/>
        <v>2.0986499999999998E-2</v>
      </c>
      <c r="J164">
        <f t="shared" si="17"/>
        <v>0.85133999999999999</v>
      </c>
      <c r="K164" s="169">
        <f>VLOOKUP(A164,'Point GF DLLR'!$A$2:$L$81,10,FALSE)</f>
        <v>1.0709090909090908</v>
      </c>
      <c r="L164" s="169">
        <f>VLOOKUP(A164,'Point GF DLLR'!$A$2:$L$81,11,FALSE)</f>
        <v>1.1134545454545448</v>
      </c>
      <c r="M164" s="168">
        <f t="shared" si="12"/>
        <v>2.2474633636363633E-2</v>
      </c>
      <c r="N164" s="168">
        <f t="shared" si="13"/>
        <v>2.3367513818181803E-2</v>
      </c>
      <c r="O164" s="177">
        <f t="shared" si="14"/>
        <v>0.91170774545454536</v>
      </c>
      <c r="P164" s="177">
        <f t="shared" si="15"/>
        <v>0.94792839272727214</v>
      </c>
    </row>
    <row r="165" spans="1:16" outlineLevel="1" x14ac:dyDescent="0.3">
      <c r="A165" s="44" t="s">
        <v>1189</v>
      </c>
      <c r="B165" s="41"/>
      <c r="C165" s="41"/>
      <c r="D165" s="41"/>
      <c r="E165" s="41"/>
      <c r="F165" s="42"/>
      <c r="G165" s="42"/>
      <c r="H165" s="42"/>
      <c r="I165">
        <f>SUBTOTAL(9,I164:I164)</f>
        <v>2.0986499999999998E-2</v>
      </c>
      <c r="J165">
        <f>SUBTOTAL(9,J164:J164)</f>
        <v>0.85133999999999999</v>
      </c>
      <c r="K165" s="169"/>
      <c r="L165" s="169"/>
      <c r="M165" s="168">
        <f>SUBTOTAL(9,M164:M164)</f>
        <v>2.2474633636363633E-2</v>
      </c>
      <c r="N165" s="168">
        <f>SUBTOTAL(9,N164:N164)</f>
        <v>2.3367513818181803E-2</v>
      </c>
      <c r="O165" s="177">
        <f>SUBTOTAL(9,O164:O164)</f>
        <v>0.91170774545454536</v>
      </c>
      <c r="P165" s="177">
        <f>SUBTOTAL(9,P164:P164)</f>
        <v>0.94792839272727214</v>
      </c>
    </row>
    <row r="166" spans="1:16" outlineLevel="2" x14ac:dyDescent="0.3">
      <c r="A166" s="41" t="s">
        <v>578</v>
      </c>
      <c r="B166" s="41" t="s">
        <v>579</v>
      </c>
      <c r="C166" s="41" t="s">
        <v>401</v>
      </c>
      <c r="D166" s="41" t="s">
        <v>580</v>
      </c>
      <c r="E166" s="41" t="s">
        <v>2070</v>
      </c>
      <c r="F166" s="42">
        <v>304</v>
      </c>
      <c r="G166" s="42">
        <v>0.18240000000000001</v>
      </c>
      <c r="H166" s="42">
        <v>1.0031999999999999E-2</v>
      </c>
      <c r="I166">
        <f t="shared" si="16"/>
        <v>6.0000000000000006E-4</v>
      </c>
      <c r="J166">
        <f t="shared" si="17"/>
        <v>3.2999999999999996E-5</v>
      </c>
      <c r="K166" s="169">
        <f>VLOOKUP(A166,'Point GF DLLR'!$A$2:$L$81,10,FALSE)</f>
        <v>1</v>
      </c>
      <c r="L166" s="169">
        <f>VLOOKUP(A166,'Point GF DLLR'!$A$2:$L$81,11,FALSE)</f>
        <v>1</v>
      </c>
      <c r="M166" s="168">
        <f t="shared" si="12"/>
        <v>6.0000000000000006E-4</v>
      </c>
      <c r="N166" s="168">
        <f t="shared" si="13"/>
        <v>6.0000000000000006E-4</v>
      </c>
      <c r="O166" s="177">
        <f t="shared" si="14"/>
        <v>3.2999999999999996E-5</v>
      </c>
      <c r="P166" s="177">
        <f t="shared" si="15"/>
        <v>3.2999999999999996E-5</v>
      </c>
    </row>
    <row r="167" spans="1:16" outlineLevel="2" x14ac:dyDescent="0.3">
      <c r="A167" s="41" t="s">
        <v>578</v>
      </c>
      <c r="B167" s="41" t="s">
        <v>579</v>
      </c>
      <c r="C167" s="41" t="s">
        <v>401</v>
      </c>
      <c r="D167" s="41" t="s">
        <v>581</v>
      </c>
      <c r="E167" s="41" t="s">
        <v>2071</v>
      </c>
      <c r="F167" s="42">
        <v>171</v>
      </c>
      <c r="G167" s="42">
        <v>2.6261820899999999</v>
      </c>
      <c r="H167" s="42">
        <v>3.2322239595000002</v>
      </c>
      <c r="I167">
        <f t="shared" si="16"/>
        <v>1.535779E-2</v>
      </c>
      <c r="J167">
        <f t="shared" si="17"/>
        <v>1.8901894500000002E-2</v>
      </c>
      <c r="K167" s="169">
        <f>VLOOKUP(A167,'Point GF DLLR'!$A$2:$L$81,10,FALSE)</f>
        <v>1</v>
      </c>
      <c r="L167" s="169">
        <f>VLOOKUP(A167,'Point GF DLLR'!$A$2:$L$81,11,FALSE)</f>
        <v>1</v>
      </c>
      <c r="M167" s="168">
        <f t="shared" si="12"/>
        <v>1.535779E-2</v>
      </c>
      <c r="N167" s="168">
        <f t="shared" si="13"/>
        <v>1.535779E-2</v>
      </c>
      <c r="O167" s="177">
        <f t="shared" si="14"/>
        <v>1.8901894500000002E-2</v>
      </c>
      <c r="P167" s="177">
        <f t="shared" si="15"/>
        <v>1.8901894500000002E-2</v>
      </c>
    </row>
    <row r="168" spans="1:16" outlineLevel="1" x14ac:dyDescent="0.3">
      <c r="A168" s="44" t="s">
        <v>1190</v>
      </c>
      <c r="B168" s="41"/>
      <c r="C168" s="41"/>
      <c r="D168" s="41"/>
      <c r="E168" s="41"/>
      <c r="F168" s="42"/>
      <c r="G168" s="42"/>
      <c r="H168" s="42"/>
      <c r="I168">
        <f>SUBTOTAL(9,I166:I167)</f>
        <v>1.5957789999999999E-2</v>
      </c>
      <c r="J168">
        <f>SUBTOTAL(9,J166:J167)</f>
        <v>1.89348945E-2</v>
      </c>
      <c r="K168" s="169"/>
      <c r="L168" s="169"/>
      <c r="M168" s="168">
        <f>SUBTOTAL(9,M166:M167)</f>
        <v>1.5957789999999999E-2</v>
      </c>
      <c r="N168" s="168">
        <f>SUBTOTAL(9,N166:N167)</f>
        <v>1.5957789999999999E-2</v>
      </c>
      <c r="O168" s="177">
        <f>SUBTOTAL(9,O166:O167)</f>
        <v>1.89348945E-2</v>
      </c>
      <c r="P168" s="177">
        <f>SUBTOTAL(9,P166:P167)</f>
        <v>1.89348945E-2</v>
      </c>
    </row>
    <row r="169" spans="1:16" outlineLevel="2" x14ac:dyDescent="0.3">
      <c r="A169" s="41" t="s">
        <v>582</v>
      </c>
      <c r="B169" s="41" t="s">
        <v>583</v>
      </c>
      <c r="C169" s="41" t="s">
        <v>401</v>
      </c>
      <c r="D169" s="41" t="s">
        <v>584</v>
      </c>
      <c r="E169" s="41" t="s">
        <v>2085</v>
      </c>
      <c r="F169" s="42">
        <v>365</v>
      </c>
      <c r="G169" s="42">
        <v>0.15930059999999999</v>
      </c>
      <c r="H169" s="42">
        <v>2.0075000000000002E-3</v>
      </c>
      <c r="I169">
        <f t="shared" si="16"/>
        <v>4.3643999999999996E-4</v>
      </c>
      <c r="J169">
        <f t="shared" si="17"/>
        <v>5.5000000000000007E-6</v>
      </c>
      <c r="K169" s="169">
        <f>VLOOKUP(A169,'Point GF DLLR'!$A$2:$L$81,10,FALSE)</f>
        <v>1</v>
      </c>
      <c r="L169" s="169">
        <f>VLOOKUP(A169,'Point GF DLLR'!$A$2:$L$81,11,FALSE)</f>
        <v>1</v>
      </c>
      <c r="M169" s="168">
        <f t="shared" si="12"/>
        <v>4.3643999999999996E-4</v>
      </c>
      <c r="N169" s="168">
        <f t="shared" si="13"/>
        <v>4.3643999999999996E-4</v>
      </c>
      <c r="O169" s="177">
        <f t="shared" si="14"/>
        <v>5.5000000000000007E-6</v>
      </c>
      <c r="P169" s="177">
        <f t="shared" si="15"/>
        <v>5.5000000000000007E-6</v>
      </c>
    </row>
    <row r="170" spans="1:16" outlineLevel="2" x14ac:dyDescent="0.3">
      <c r="A170" s="41" t="s">
        <v>582</v>
      </c>
      <c r="B170" s="41" t="s">
        <v>583</v>
      </c>
      <c r="C170" s="41" t="s">
        <v>401</v>
      </c>
      <c r="D170" s="41" t="s">
        <v>584</v>
      </c>
      <c r="E170" s="41" t="s">
        <v>2086</v>
      </c>
      <c r="F170" s="42">
        <v>206</v>
      </c>
      <c r="G170" s="42">
        <v>2.3888124620000002</v>
      </c>
      <c r="H170" s="42">
        <v>0.78353047600000003</v>
      </c>
      <c r="I170">
        <f t="shared" si="16"/>
        <v>1.1596177000000001E-2</v>
      </c>
      <c r="J170">
        <f t="shared" si="17"/>
        <v>3.8035460000000001E-3</v>
      </c>
      <c r="K170" s="169">
        <f>VLOOKUP(A170,'Point GF DLLR'!$A$2:$L$81,10,FALSE)</f>
        <v>1</v>
      </c>
      <c r="L170" s="169">
        <f>VLOOKUP(A170,'Point GF DLLR'!$A$2:$L$81,11,FALSE)</f>
        <v>1</v>
      </c>
      <c r="M170" s="168">
        <f t="shared" si="12"/>
        <v>1.1596177000000001E-2</v>
      </c>
      <c r="N170" s="168">
        <f t="shared" si="13"/>
        <v>1.1596177000000001E-2</v>
      </c>
      <c r="O170" s="177">
        <f t="shared" si="14"/>
        <v>3.8035460000000001E-3</v>
      </c>
      <c r="P170" s="177">
        <f t="shared" si="15"/>
        <v>3.8035460000000001E-3</v>
      </c>
    </row>
    <row r="171" spans="1:16" outlineLevel="1" x14ac:dyDescent="0.3">
      <c r="A171" s="44" t="s">
        <v>1191</v>
      </c>
      <c r="B171" s="41"/>
      <c r="C171" s="41"/>
      <c r="D171" s="41"/>
      <c r="E171" s="41"/>
      <c r="F171" s="42"/>
      <c r="G171" s="42"/>
      <c r="H171" s="42"/>
      <c r="I171">
        <f>SUBTOTAL(9,I169:I170)</f>
        <v>1.2032617000000001E-2</v>
      </c>
      <c r="J171">
        <f>SUBTOTAL(9,J169:J170)</f>
        <v>3.809046E-3</v>
      </c>
      <c r="K171" s="169"/>
      <c r="L171" s="169"/>
      <c r="M171" s="168">
        <f>SUBTOTAL(9,M169:M170)</f>
        <v>1.2032617000000001E-2</v>
      </c>
      <c r="N171" s="168">
        <f>SUBTOTAL(9,N169:N170)</f>
        <v>1.2032617000000001E-2</v>
      </c>
      <c r="O171" s="177">
        <f>SUBTOTAL(9,O169:O170)</f>
        <v>3.809046E-3</v>
      </c>
      <c r="P171" s="177">
        <f>SUBTOTAL(9,P169:P170)</f>
        <v>3.809046E-3</v>
      </c>
    </row>
    <row r="172" spans="1:16" outlineLevel="2" x14ac:dyDescent="0.3">
      <c r="A172" s="41" t="s">
        <v>585</v>
      </c>
      <c r="B172" s="41" t="s">
        <v>586</v>
      </c>
      <c r="C172" s="41" t="s">
        <v>401</v>
      </c>
      <c r="D172" s="41" t="s">
        <v>587</v>
      </c>
      <c r="E172" s="41" t="s">
        <v>2087</v>
      </c>
      <c r="F172" s="42">
        <v>90</v>
      </c>
      <c r="G172" s="42">
        <v>2.319318</v>
      </c>
      <c r="H172" s="42">
        <v>6.1996500000000003E-2</v>
      </c>
      <c r="I172">
        <f t="shared" si="16"/>
        <v>2.57702E-2</v>
      </c>
      <c r="J172">
        <f t="shared" si="17"/>
        <v>6.8885000000000007E-4</v>
      </c>
      <c r="K172" s="169">
        <f>VLOOKUP(A172,'Point GF DLLR'!$A$2:$L$81,10,FALSE)</f>
        <v>1.1364764267990075</v>
      </c>
      <c r="L172" s="169">
        <f>VLOOKUP(A172,'Point GF DLLR'!$A$2:$L$81,11,FALSE)</f>
        <v>1.218362282878412</v>
      </c>
      <c r="M172" s="168">
        <f t="shared" si="12"/>
        <v>2.9287224813895785E-2</v>
      </c>
      <c r="N172" s="168">
        <f t="shared" si="13"/>
        <v>3.139743970223325E-2</v>
      </c>
      <c r="O172" s="177">
        <f t="shared" si="14"/>
        <v>7.8286178660049637E-4</v>
      </c>
      <c r="P172" s="177">
        <f t="shared" si="15"/>
        <v>8.3926885856079418E-4</v>
      </c>
    </row>
    <row r="173" spans="1:16" outlineLevel="1" x14ac:dyDescent="0.3">
      <c r="A173" s="44" t="s">
        <v>1192</v>
      </c>
      <c r="B173" s="41"/>
      <c r="C173" s="41"/>
      <c r="D173" s="41"/>
      <c r="E173" s="41"/>
      <c r="F173" s="42"/>
      <c r="G173" s="42"/>
      <c r="H173" s="42"/>
      <c r="I173">
        <f>SUBTOTAL(9,I172:I172)</f>
        <v>2.57702E-2</v>
      </c>
      <c r="J173">
        <f>SUBTOTAL(9,J172:J172)</f>
        <v>6.8885000000000007E-4</v>
      </c>
      <c r="K173" s="169"/>
      <c r="L173" s="169"/>
      <c r="M173" s="168">
        <f>SUBTOTAL(9,M172:M172)</f>
        <v>2.9287224813895785E-2</v>
      </c>
      <c r="N173" s="168">
        <f>SUBTOTAL(9,N172:N172)</f>
        <v>3.139743970223325E-2</v>
      </c>
      <c r="O173" s="177">
        <f>SUBTOTAL(9,O172:O172)</f>
        <v>7.8286178660049637E-4</v>
      </c>
      <c r="P173" s="177">
        <f>SUBTOTAL(9,P172:P172)</f>
        <v>8.3926885856079418E-4</v>
      </c>
    </row>
    <row r="174" spans="1:16" outlineLevel="2" x14ac:dyDescent="0.3">
      <c r="A174" s="41" t="s">
        <v>588</v>
      </c>
      <c r="B174" s="41" t="s">
        <v>589</v>
      </c>
      <c r="C174" s="41" t="s">
        <v>401</v>
      </c>
      <c r="D174" s="41" t="s">
        <v>590</v>
      </c>
      <c r="E174" s="41" t="s">
        <v>2073</v>
      </c>
      <c r="F174" s="42">
        <v>365</v>
      </c>
      <c r="G174" s="42">
        <v>6.1849249999999998</v>
      </c>
      <c r="H174" s="42">
        <v>0.19162499999999999</v>
      </c>
      <c r="I174">
        <f t="shared" si="16"/>
        <v>1.6944999999999998E-2</v>
      </c>
      <c r="J174">
        <f t="shared" si="17"/>
        <v>5.2499999999999997E-4</v>
      </c>
      <c r="K174" s="169">
        <f>VLOOKUP(A174,'Point GF DLLR'!$A$2:$L$81,10,FALSE)</f>
        <v>1.1363636363636365</v>
      </c>
      <c r="L174" s="169">
        <f>VLOOKUP(A174,'Point GF DLLR'!$A$2:$L$81,11,FALSE)</f>
        <v>1.2181818181818189</v>
      </c>
      <c r="M174" s="168">
        <f t="shared" si="12"/>
        <v>1.9255681818181818E-2</v>
      </c>
      <c r="N174" s="168">
        <f t="shared" si="13"/>
        <v>2.0642090909090919E-2</v>
      </c>
      <c r="O174" s="177">
        <f t="shared" si="14"/>
        <v>5.9659090909090914E-4</v>
      </c>
      <c r="P174" s="177">
        <f t="shared" si="15"/>
        <v>6.3954545454545492E-4</v>
      </c>
    </row>
    <row r="175" spans="1:16" outlineLevel="2" x14ac:dyDescent="0.3">
      <c r="A175" s="41" t="s">
        <v>588</v>
      </c>
      <c r="B175" s="41" t="s">
        <v>589</v>
      </c>
      <c r="C175" s="41" t="s">
        <v>401</v>
      </c>
      <c r="D175" s="41" t="s">
        <v>591</v>
      </c>
      <c r="E175" s="41" t="s">
        <v>2047</v>
      </c>
      <c r="F175" s="42">
        <v>3</v>
      </c>
      <c r="G175" s="42">
        <v>6.1949999999999998E-2</v>
      </c>
      <c r="H175" s="42">
        <v>6.1050000000000002E-3</v>
      </c>
      <c r="I175">
        <f t="shared" si="16"/>
        <v>2.0649999999999998E-2</v>
      </c>
      <c r="J175">
        <f t="shared" si="17"/>
        <v>2.0349999999999999E-3</v>
      </c>
      <c r="K175" s="169">
        <f>VLOOKUP(A175,'Point GF DLLR'!$A$2:$L$81,10,FALSE)</f>
        <v>1.1363636363636365</v>
      </c>
      <c r="L175" s="169">
        <f>VLOOKUP(A175,'Point GF DLLR'!$A$2:$L$81,11,FALSE)</f>
        <v>1.2181818181818189</v>
      </c>
      <c r="M175" s="168">
        <f t="shared" si="12"/>
        <v>2.3465909090909089E-2</v>
      </c>
      <c r="N175" s="168">
        <f t="shared" si="13"/>
        <v>2.5155454545454557E-2</v>
      </c>
      <c r="O175" s="177">
        <f t="shared" si="14"/>
        <v>2.3125000000000003E-3</v>
      </c>
      <c r="P175" s="177">
        <f t="shared" si="15"/>
        <v>2.4790000000000016E-3</v>
      </c>
    </row>
    <row r="176" spans="1:16" outlineLevel="2" x14ac:dyDescent="0.3">
      <c r="A176" s="41" t="s">
        <v>588</v>
      </c>
      <c r="B176" s="41" t="s">
        <v>589</v>
      </c>
      <c r="C176" s="41" t="s">
        <v>401</v>
      </c>
      <c r="D176" s="41" t="s">
        <v>592</v>
      </c>
      <c r="E176" s="41" t="s">
        <v>2064</v>
      </c>
      <c r="F176" s="42">
        <v>40</v>
      </c>
      <c r="G176" s="42">
        <v>1.35</v>
      </c>
      <c r="H176" s="42">
        <v>0.13200000000000001</v>
      </c>
      <c r="I176">
        <f t="shared" si="16"/>
        <v>3.3750000000000002E-2</v>
      </c>
      <c r="J176">
        <f t="shared" si="17"/>
        <v>3.3E-3</v>
      </c>
      <c r="K176" s="169">
        <f>VLOOKUP(A176,'Point GF DLLR'!$A$2:$L$81,10,FALSE)</f>
        <v>1.1363636363636365</v>
      </c>
      <c r="L176" s="169">
        <f>VLOOKUP(A176,'Point GF DLLR'!$A$2:$L$81,11,FALSE)</f>
        <v>1.2181818181818189</v>
      </c>
      <c r="M176" s="168">
        <f t="shared" si="12"/>
        <v>3.8352272727272735E-2</v>
      </c>
      <c r="N176" s="168">
        <f t="shared" si="13"/>
        <v>4.1113636363636394E-2</v>
      </c>
      <c r="O176" s="177">
        <f t="shared" si="14"/>
        <v>3.7500000000000003E-3</v>
      </c>
      <c r="P176" s="177">
        <f t="shared" si="15"/>
        <v>4.0200000000000027E-3</v>
      </c>
    </row>
    <row r="177" spans="1:16" outlineLevel="2" x14ac:dyDescent="0.3">
      <c r="A177" s="41" t="s">
        <v>588</v>
      </c>
      <c r="B177" s="41" t="s">
        <v>589</v>
      </c>
      <c r="C177" s="41" t="s">
        <v>401</v>
      </c>
      <c r="D177" s="41" t="s">
        <v>593</v>
      </c>
      <c r="E177" s="41" t="s">
        <v>2064</v>
      </c>
      <c r="F177" s="42">
        <v>45</v>
      </c>
      <c r="G177" s="42">
        <v>1.71</v>
      </c>
      <c r="H177" s="42">
        <v>0.1701</v>
      </c>
      <c r="I177">
        <f t="shared" si="16"/>
        <v>3.7999999999999999E-2</v>
      </c>
      <c r="J177">
        <f t="shared" si="17"/>
        <v>3.7799999999999999E-3</v>
      </c>
      <c r="K177" s="169">
        <f>VLOOKUP(A177,'Point GF DLLR'!$A$2:$L$81,10,FALSE)</f>
        <v>1.1363636363636365</v>
      </c>
      <c r="L177" s="169">
        <f>VLOOKUP(A177,'Point GF DLLR'!$A$2:$L$81,11,FALSE)</f>
        <v>1.2181818181818189</v>
      </c>
      <c r="M177" s="168">
        <f t="shared" si="12"/>
        <v>4.3181818181818182E-2</v>
      </c>
      <c r="N177" s="168">
        <f t="shared" si="13"/>
        <v>4.6290909090909119E-2</v>
      </c>
      <c r="O177" s="177">
        <f t="shared" si="14"/>
        <v>4.2954545454545459E-3</v>
      </c>
      <c r="P177" s="177">
        <f t="shared" si="15"/>
        <v>4.6047272727272751E-3</v>
      </c>
    </row>
    <row r="178" spans="1:16" outlineLevel="1" x14ac:dyDescent="0.3">
      <c r="A178" s="44" t="s">
        <v>1193</v>
      </c>
      <c r="B178" s="41"/>
      <c r="C178" s="41"/>
      <c r="D178" s="41"/>
      <c r="E178" s="41"/>
      <c r="F178" s="42"/>
      <c r="G178" s="42"/>
      <c r="H178" s="42"/>
      <c r="I178">
        <f>SUBTOTAL(9,I174:I177)</f>
        <v>0.109345</v>
      </c>
      <c r="J178">
        <f>SUBTOTAL(9,J174:J177)</f>
        <v>9.6399999999999993E-3</v>
      </c>
      <c r="K178" s="169"/>
      <c r="L178" s="169"/>
      <c r="M178" s="168">
        <f>SUBTOTAL(9,M174:M177)</f>
        <v>0.12425568181818182</v>
      </c>
      <c r="N178" s="168">
        <f>SUBTOTAL(9,N174:N177)</f>
        <v>0.13320209090909099</v>
      </c>
      <c r="O178" s="177">
        <f>SUBTOTAL(9,O174:O177)</f>
        <v>1.0954545454545456E-2</v>
      </c>
      <c r="P178" s="177">
        <f>SUBTOTAL(9,P174:P177)</f>
        <v>1.1743272727272734E-2</v>
      </c>
    </row>
    <row r="179" spans="1:16" outlineLevel="2" x14ac:dyDescent="0.3">
      <c r="A179" s="41" t="s">
        <v>594</v>
      </c>
      <c r="B179" s="41" t="s">
        <v>595</v>
      </c>
      <c r="C179" s="41" t="s">
        <v>401</v>
      </c>
      <c r="D179" s="41" t="s">
        <v>596</v>
      </c>
      <c r="E179" s="41" t="s">
        <v>2058</v>
      </c>
      <c r="F179" s="42">
        <v>365</v>
      </c>
      <c r="G179" s="42">
        <v>0.94169999999999998</v>
      </c>
      <c r="H179" s="42">
        <v>0.161914</v>
      </c>
      <c r="I179">
        <f t="shared" si="16"/>
        <v>2.5799999999999998E-3</v>
      </c>
      <c r="J179">
        <f t="shared" si="17"/>
        <v>4.4359999999999999E-4</v>
      </c>
      <c r="K179" s="169">
        <f>VLOOKUP(A179,'Point GF DLLR'!$A$2:$L$81,10,FALSE)</f>
        <v>1.1525851197982346</v>
      </c>
      <c r="L179" s="169">
        <f>VLOOKUP(A179,'Point GF DLLR'!$A$2:$L$81,11,FALSE)</f>
        <v>1.2441361916771754</v>
      </c>
      <c r="M179" s="168">
        <f t="shared" si="12"/>
        <v>2.9736696090794453E-3</v>
      </c>
      <c r="N179" s="168">
        <f t="shared" si="13"/>
        <v>3.2098713745271124E-3</v>
      </c>
      <c r="O179" s="177">
        <f t="shared" si="14"/>
        <v>5.1128675914249692E-4</v>
      </c>
      <c r="P179" s="177">
        <f t="shared" si="15"/>
        <v>5.5189881462799494E-4</v>
      </c>
    </row>
    <row r="180" spans="1:16" outlineLevel="2" x14ac:dyDescent="0.3">
      <c r="A180" s="41" t="s">
        <v>594</v>
      </c>
      <c r="B180" s="41" t="s">
        <v>595</v>
      </c>
      <c r="C180" s="41" t="s">
        <v>401</v>
      </c>
      <c r="D180" s="41" t="s">
        <v>597</v>
      </c>
      <c r="E180" s="41" t="s">
        <v>2058</v>
      </c>
      <c r="F180" s="42">
        <v>365</v>
      </c>
      <c r="G180" s="42">
        <v>0.94169999999999998</v>
      </c>
      <c r="H180" s="42">
        <v>0.161914</v>
      </c>
      <c r="I180">
        <f t="shared" si="16"/>
        <v>2.5799999999999998E-3</v>
      </c>
      <c r="J180">
        <f t="shared" si="17"/>
        <v>4.4359999999999999E-4</v>
      </c>
      <c r="K180" s="169">
        <f>VLOOKUP(A180,'Point GF DLLR'!$A$2:$L$81,10,FALSE)</f>
        <v>1.1525851197982346</v>
      </c>
      <c r="L180" s="169">
        <f>VLOOKUP(A180,'Point GF DLLR'!$A$2:$L$81,11,FALSE)</f>
        <v>1.2441361916771754</v>
      </c>
      <c r="M180" s="168">
        <f t="shared" si="12"/>
        <v>2.9736696090794453E-3</v>
      </c>
      <c r="N180" s="168">
        <f t="shared" si="13"/>
        <v>3.2098713745271124E-3</v>
      </c>
      <c r="O180" s="177">
        <f t="shared" si="14"/>
        <v>5.1128675914249692E-4</v>
      </c>
      <c r="P180" s="177">
        <f t="shared" si="15"/>
        <v>5.5189881462799494E-4</v>
      </c>
    </row>
    <row r="181" spans="1:16" outlineLevel="2" x14ac:dyDescent="0.3">
      <c r="A181" s="41" t="s">
        <v>594</v>
      </c>
      <c r="B181" s="41" t="s">
        <v>595</v>
      </c>
      <c r="C181" s="41" t="s">
        <v>401</v>
      </c>
      <c r="D181" s="41" t="s">
        <v>598</v>
      </c>
      <c r="E181" s="41" t="s">
        <v>2058</v>
      </c>
      <c r="F181" s="42">
        <v>365</v>
      </c>
      <c r="G181" s="42">
        <v>0.94169999999999998</v>
      </c>
      <c r="H181" s="42">
        <v>0.161914</v>
      </c>
      <c r="I181">
        <f t="shared" si="16"/>
        <v>2.5799999999999998E-3</v>
      </c>
      <c r="J181">
        <f t="shared" si="17"/>
        <v>4.4359999999999999E-4</v>
      </c>
      <c r="K181" s="169">
        <f>VLOOKUP(A181,'Point GF DLLR'!$A$2:$L$81,10,FALSE)</f>
        <v>1.1525851197982346</v>
      </c>
      <c r="L181" s="169">
        <f>VLOOKUP(A181,'Point GF DLLR'!$A$2:$L$81,11,FALSE)</f>
        <v>1.2441361916771754</v>
      </c>
      <c r="M181" s="168">
        <f t="shared" si="12"/>
        <v>2.9736696090794453E-3</v>
      </c>
      <c r="N181" s="168">
        <f t="shared" si="13"/>
        <v>3.2098713745271124E-3</v>
      </c>
      <c r="O181" s="177">
        <f t="shared" si="14"/>
        <v>5.1128675914249692E-4</v>
      </c>
      <c r="P181" s="177">
        <f t="shared" si="15"/>
        <v>5.5189881462799494E-4</v>
      </c>
    </row>
    <row r="182" spans="1:16" outlineLevel="2" x14ac:dyDescent="0.3">
      <c r="A182" s="41" t="s">
        <v>594</v>
      </c>
      <c r="B182" s="41" t="s">
        <v>595</v>
      </c>
      <c r="C182" s="41" t="s">
        <v>401</v>
      </c>
      <c r="D182" s="41" t="s">
        <v>599</v>
      </c>
      <c r="E182" s="41" t="s">
        <v>2058</v>
      </c>
      <c r="F182" s="42">
        <v>365</v>
      </c>
      <c r="G182" s="42">
        <v>0.94169999999999998</v>
      </c>
      <c r="H182" s="42">
        <v>0.161914</v>
      </c>
      <c r="I182">
        <f t="shared" si="16"/>
        <v>2.5799999999999998E-3</v>
      </c>
      <c r="J182">
        <f t="shared" si="17"/>
        <v>4.4359999999999999E-4</v>
      </c>
      <c r="K182" s="169">
        <f>VLOOKUP(A182,'Point GF DLLR'!$A$2:$L$81,10,FALSE)</f>
        <v>1.1525851197982346</v>
      </c>
      <c r="L182" s="169">
        <f>VLOOKUP(A182,'Point GF DLLR'!$A$2:$L$81,11,FALSE)</f>
        <v>1.2441361916771754</v>
      </c>
      <c r="M182" s="168">
        <f t="shared" si="12"/>
        <v>2.9736696090794453E-3</v>
      </c>
      <c r="N182" s="168">
        <f t="shared" si="13"/>
        <v>3.2098713745271124E-3</v>
      </c>
      <c r="O182" s="177">
        <f t="shared" si="14"/>
        <v>5.1128675914249692E-4</v>
      </c>
      <c r="P182" s="177">
        <f t="shared" si="15"/>
        <v>5.5189881462799494E-4</v>
      </c>
    </row>
    <row r="183" spans="1:16" outlineLevel="2" x14ac:dyDescent="0.3">
      <c r="A183" s="41" t="s">
        <v>594</v>
      </c>
      <c r="B183" s="41" t="s">
        <v>595</v>
      </c>
      <c r="C183" s="41" t="s">
        <v>401</v>
      </c>
      <c r="D183" s="41" t="s">
        <v>600</v>
      </c>
      <c r="E183" s="41" t="s">
        <v>2058</v>
      </c>
      <c r="F183" s="42">
        <v>365</v>
      </c>
      <c r="G183" s="42">
        <v>0.66064999999999996</v>
      </c>
      <c r="H183" s="42">
        <v>0.11346025</v>
      </c>
      <c r="I183">
        <f t="shared" si="16"/>
        <v>1.81E-3</v>
      </c>
      <c r="J183">
        <f t="shared" si="17"/>
        <v>3.1084999999999999E-4</v>
      </c>
      <c r="K183" s="169">
        <f>VLOOKUP(A183,'Point GF DLLR'!$A$2:$L$81,10,FALSE)</f>
        <v>1.1525851197982346</v>
      </c>
      <c r="L183" s="169">
        <f>VLOOKUP(A183,'Point GF DLLR'!$A$2:$L$81,11,FALSE)</f>
        <v>1.2441361916771754</v>
      </c>
      <c r="M183" s="168">
        <f t="shared" si="12"/>
        <v>2.0861790668348047E-3</v>
      </c>
      <c r="N183" s="168">
        <f t="shared" si="13"/>
        <v>2.2518865069356873E-3</v>
      </c>
      <c r="O183" s="177">
        <f t="shared" si="14"/>
        <v>3.5828108448928125E-4</v>
      </c>
      <c r="P183" s="177">
        <f t="shared" si="15"/>
        <v>3.8673973518284997E-4</v>
      </c>
    </row>
    <row r="184" spans="1:16" outlineLevel="2" x14ac:dyDescent="0.3">
      <c r="A184" s="41" t="s">
        <v>594</v>
      </c>
      <c r="B184" s="41" t="s">
        <v>595</v>
      </c>
      <c r="C184" s="41" t="s">
        <v>401</v>
      </c>
      <c r="D184" s="41" t="s">
        <v>601</v>
      </c>
      <c r="E184" s="41" t="s">
        <v>2058</v>
      </c>
      <c r="F184" s="42">
        <v>365</v>
      </c>
      <c r="G184" s="42">
        <v>0.66064999999999996</v>
      </c>
      <c r="H184" s="42">
        <v>0.11346025</v>
      </c>
      <c r="I184">
        <f t="shared" si="16"/>
        <v>1.81E-3</v>
      </c>
      <c r="J184">
        <f t="shared" si="17"/>
        <v>3.1084999999999999E-4</v>
      </c>
      <c r="K184" s="169">
        <f>VLOOKUP(A184,'Point GF DLLR'!$A$2:$L$81,10,FALSE)</f>
        <v>1.1525851197982346</v>
      </c>
      <c r="L184" s="169">
        <f>VLOOKUP(A184,'Point GF DLLR'!$A$2:$L$81,11,FALSE)</f>
        <v>1.2441361916771754</v>
      </c>
      <c r="M184" s="168">
        <f t="shared" si="12"/>
        <v>2.0861790668348047E-3</v>
      </c>
      <c r="N184" s="168">
        <f t="shared" si="13"/>
        <v>2.2518865069356873E-3</v>
      </c>
      <c r="O184" s="177">
        <f t="shared" si="14"/>
        <v>3.5828108448928125E-4</v>
      </c>
      <c r="P184" s="177">
        <f t="shared" si="15"/>
        <v>3.8673973518284997E-4</v>
      </c>
    </row>
    <row r="185" spans="1:16" outlineLevel="2" x14ac:dyDescent="0.3">
      <c r="A185" s="41" t="s">
        <v>594</v>
      </c>
      <c r="B185" s="41" t="s">
        <v>595</v>
      </c>
      <c r="C185" s="41" t="s">
        <v>401</v>
      </c>
      <c r="D185" s="41" t="s">
        <v>602</v>
      </c>
      <c r="E185" s="41" t="s">
        <v>2058</v>
      </c>
      <c r="F185" s="42">
        <v>365</v>
      </c>
      <c r="G185" s="42">
        <v>0.66064999999999996</v>
      </c>
      <c r="H185" s="42">
        <v>0.11346025</v>
      </c>
      <c r="I185">
        <f t="shared" si="16"/>
        <v>1.81E-3</v>
      </c>
      <c r="J185">
        <f t="shared" si="17"/>
        <v>3.1084999999999999E-4</v>
      </c>
      <c r="K185" s="169">
        <f>VLOOKUP(A185,'Point GF DLLR'!$A$2:$L$81,10,FALSE)</f>
        <v>1.1525851197982346</v>
      </c>
      <c r="L185" s="169">
        <f>VLOOKUP(A185,'Point GF DLLR'!$A$2:$L$81,11,FALSE)</f>
        <v>1.2441361916771754</v>
      </c>
      <c r="M185" s="168">
        <f t="shared" si="12"/>
        <v>2.0861790668348047E-3</v>
      </c>
      <c r="N185" s="168">
        <f t="shared" si="13"/>
        <v>2.2518865069356873E-3</v>
      </c>
      <c r="O185" s="177">
        <f t="shared" si="14"/>
        <v>3.5828108448928125E-4</v>
      </c>
      <c r="P185" s="177">
        <f t="shared" si="15"/>
        <v>3.8673973518284997E-4</v>
      </c>
    </row>
    <row r="186" spans="1:16" outlineLevel="2" x14ac:dyDescent="0.3">
      <c r="A186" s="41" t="s">
        <v>594</v>
      </c>
      <c r="B186" s="41" t="s">
        <v>595</v>
      </c>
      <c r="C186" s="41" t="s">
        <v>401</v>
      </c>
      <c r="D186" s="41" t="s">
        <v>603</v>
      </c>
      <c r="E186" s="41" t="s">
        <v>2058</v>
      </c>
      <c r="F186" s="42">
        <v>365</v>
      </c>
      <c r="G186" s="42">
        <v>0.66064999999999996</v>
      </c>
      <c r="H186" s="42">
        <v>0.11346025</v>
      </c>
      <c r="I186">
        <f t="shared" si="16"/>
        <v>1.81E-3</v>
      </c>
      <c r="J186">
        <f t="shared" si="17"/>
        <v>3.1084999999999999E-4</v>
      </c>
      <c r="K186" s="169">
        <f>VLOOKUP(A186,'Point GF DLLR'!$A$2:$L$81,10,FALSE)</f>
        <v>1.1525851197982346</v>
      </c>
      <c r="L186" s="169">
        <f>VLOOKUP(A186,'Point GF DLLR'!$A$2:$L$81,11,FALSE)</f>
        <v>1.2441361916771754</v>
      </c>
      <c r="M186" s="168">
        <f t="shared" si="12"/>
        <v>2.0861790668348047E-3</v>
      </c>
      <c r="N186" s="168">
        <f t="shared" si="13"/>
        <v>2.2518865069356873E-3</v>
      </c>
      <c r="O186" s="177">
        <f t="shared" si="14"/>
        <v>3.5828108448928125E-4</v>
      </c>
      <c r="P186" s="177">
        <f t="shared" si="15"/>
        <v>3.8673973518284997E-4</v>
      </c>
    </row>
    <row r="187" spans="1:16" outlineLevel="2" x14ac:dyDescent="0.3">
      <c r="A187" s="41" t="s">
        <v>594</v>
      </c>
      <c r="B187" s="41" t="s">
        <v>595</v>
      </c>
      <c r="C187" s="41" t="s">
        <v>401</v>
      </c>
      <c r="D187" s="41" t="s">
        <v>604</v>
      </c>
      <c r="E187" s="41" t="s">
        <v>2048</v>
      </c>
      <c r="F187" s="42">
        <v>16</v>
      </c>
      <c r="G187" s="42">
        <v>0.222192</v>
      </c>
      <c r="H187" s="42">
        <v>1.8023999999999998E-2</v>
      </c>
      <c r="I187">
        <f t="shared" si="16"/>
        <v>1.3887E-2</v>
      </c>
      <c r="J187">
        <f t="shared" si="17"/>
        <v>1.1264999999999999E-3</v>
      </c>
      <c r="K187" s="169">
        <f>VLOOKUP(A187,'Point GF DLLR'!$A$2:$L$81,10,FALSE)</f>
        <v>1.1525851197982346</v>
      </c>
      <c r="L187" s="169">
        <f>VLOOKUP(A187,'Point GF DLLR'!$A$2:$L$81,11,FALSE)</f>
        <v>1.2441361916771754</v>
      </c>
      <c r="M187" s="168">
        <f t="shared" si="12"/>
        <v>1.6005949558638086E-2</v>
      </c>
      <c r="N187" s="168">
        <f t="shared" si="13"/>
        <v>1.7277319293820936E-2</v>
      </c>
      <c r="O187" s="177">
        <f t="shared" si="14"/>
        <v>1.2983871374527111E-3</v>
      </c>
      <c r="P187" s="177">
        <f t="shared" si="15"/>
        <v>1.4015194199243379E-3</v>
      </c>
    </row>
    <row r="188" spans="1:16" outlineLevel="2" x14ac:dyDescent="0.3">
      <c r="A188" s="41" t="s">
        <v>594</v>
      </c>
      <c r="B188" s="41" t="s">
        <v>595</v>
      </c>
      <c r="C188" s="41" t="s">
        <v>401</v>
      </c>
      <c r="D188" s="41" t="s">
        <v>605</v>
      </c>
      <c r="E188" s="41" t="s">
        <v>2064</v>
      </c>
      <c r="F188" s="42">
        <v>19</v>
      </c>
      <c r="G188" s="42">
        <v>0.26438499999999998</v>
      </c>
      <c r="H188" s="42">
        <v>7.7710000000000001E-3</v>
      </c>
      <c r="I188">
        <f t="shared" si="16"/>
        <v>1.3914999999999999E-2</v>
      </c>
      <c r="J188">
        <f t="shared" si="17"/>
        <v>4.0900000000000002E-4</v>
      </c>
      <c r="K188" s="169">
        <f>VLOOKUP(A188,'Point GF DLLR'!$A$2:$L$81,10,FALSE)</f>
        <v>1.1525851197982346</v>
      </c>
      <c r="L188" s="169">
        <f>VLOOKUP(A188,'Point GF DLLR'!$A$2:$L$81,11,FALSE)</f>
        <v>1.2441361916771754</v>
      </c>
      <c r="M188" s="168">
        <f t="shared" si="12"/>
        <v>1.6038221941992434E-2</v>
      </c>
      <c r="N188" s="168">
        <f t="shared" si="13"/>
        <v>1.7312155107187893E-2</v>
      </c>
      <c r="O188" s="177">
        <f t="shared" si="14"/>
        <v>4.71407313997478E-4</v>
      </c>
      <c r="P188" s="177">
        <f t="shared" si="15"/>
        <v>5.0885170239596479E-4</v>
      </c>
    </row>
    <row r="189" spans="1:16" outlineLevel="2" x14ac:dyDescent="0.3">
      <c r="A189" s="41" t="s">
        <v>594</v>
      </c>
      <c r="B189" s="41" t="s">
        <v>595</v>
      </c>
      <c r="C189" s="41" t="s">
        <v>401</v>
      </c>
      <c r="D189" s="41" t="s">
        <v>606</v>
      </c>
      <c r="E189" s="41" t="s">
        <v>2088</v>
      </c>
      <c r="F189" s="42">
        <v>14</v>
      </c>
      <c r="G189" s="42">
        <v>0.24585399999999999</v>
      </c>
      <c r="H189" s="42">
        <v>7.2240000000000004E-3</v>
      </c>
      <c r="I189">
        <f t="shared" si="16"/>
        <v>1.7561E-2</v>
      </c>
      <c r="J189">
        <f t="shared" si="17"/>
        <v>5.1600000000000007E-4</v>
      </c>
      <c r="K189" s="169">
        <f>VLOOKUP(A189,'Point GF DLLR'!$A$2:$L$81,10,FALSE)</f>
        <v>1.1525851197982346</v>
      </c>
      <c r="L189" s="169">
        <f>VLOOKUP(A189,'Point GF DLLR'!$A$2:$L$81,11,FALSE)</f>
        <v>1.2441361916771754</v>
      </c>
      <c r="M189" s="168">
        <f t="shared" si="12"/>
        <v>2.0240547288776799E-2</v>
      </c>
      <c r="N189" s="168">
        <f t="shared" si="13"/>
        <v>2.1848275662042876E-2</v>
      </c>
      <c r="O189" s="177">
        <f t="shared" si="14"/>
        <v>5.947339218158892E-4</v>
      </c>
      <c r="P189" s="177">
        <f t="shared" si="15"/>
        <v>6.4197427490542255E-4</v>
      </c>
    </row>
    <row r="190" spans="1:16" outlineLevel="2" x14ac:dyDescent="0.3">
      <c r="A190" s="41" t="s">
        <v>594</v>
      </c>
      <c r="B190" s="41" t="s">
        <v>595</v>
      </c>
      <c r="C190" s="41" t="s">
        <v>401</v>
      </c>
      <c r="D190" s="41" t="s">
        <v>607</v>
      </c>
      <c r="E190" s="41" t="s">
        <v>2088</v>
      </c>
      <c r="F190" s="42">
        <v>12</v>
      </c>
      <c r="G190" s="42">
        <v>0.116274</v>
      </c>
      <c r="H190" s="42">
        <v>3.4139999999999999E-3</v>
      </c>
      <c r="I190">
        <f t="shared" si="16"/>
        <v>9.6895000000000002E-3</v>
      </c>
      <c r="J190">
        <f t="shared" si="17"/>
        <v>2.8449999999999998E-4</v>
      </c>
      <c r="K190" s="169">
        <f>VLOOKUP(A190,'Point GF DLLR'!$A$2:$L$81,10,FALSE)</f>
        <v>1.1525851197982346</v>
      </c>
      <c r="L190" s="169">
        <f>VLOOKUP(A190,'Point GF DLLR'!$A$2:$L$81,11,FALSE)</f>
        <v>1.2441361916771754</v>
      </c>
      <c r="M190" s="168">
        <f t="shared" si="12"/>
        <v>1.1167973518284994E-2</v>
      </c>
      <c r="N190" s="168">
        <f t="shared" si="13"/>
        <v>1.205505762925599E-2</v>
      </c>
      <c r="O190" s="177">
        <f t="shared" si="14"/>
        <v>3.2791046658259775E-4</v>
      </c>
      <c r="P190" s="177">
        <f t="shared" si="15"/>
        <v>3.5395674653215635E-4</v>
      </c>
    </row>
    <row r="191" spans="1:16" outlineLevel="2" x14ac:dyDescent="0.3">
      <c r="A191" s="41" t="s">
        <v>594</v>
      </c>
      <c r="B191" s="41" t="s">
        <v>595</v>
      </c>
      <c r="C191" s="41" t="s">
        <v>401</v>
      </c>
      <c r="D191" s="41" t="s">
        <v>608</v>
      </c>
      <c r="E191" s="41" t="s">
        <v>2066</v>
      </c>
      <c r="F191" s="42">
        <v>14</v>
      </c>
      <c r="G191" s="42">
        <v>0.16670499999999999</v>
      </c>
      <c r="H191" s="42">
        <v>4.8999999999999998E-3</v>
      </c>
      <c r="I191">
        <f t="shared" si="16"/>
        <v>1.19075E-2</v>
      </c>
      <c r="J191">
        <f t="shared" si="17"/>
        <v>3.5E-4</v>
      </c>
      <c r="K191" s="169">
        <f>VLOOKUP(A191,'Point GF DLLR'!$A$2:$L$81,10,FALSE)</f>
        <v>1.1525851197982346</v>
      </c>
      <c r="L191" s="169">
        <f>VLOOKUP(A191,'Point GF DLLR'!$A$2:$L$81,11,FALSE)</f>
        <v>1.2441361916771754</v>
      </c>
      <c r="M191" s="168">
        <f t="shared" si="12"/>
        <v>1.3724407313997478E-2</v>
      </c>
      <c r="N191" s="168">
        <f t="shared" si="13"/>
        <v>1.4814551702395965E-2</v>
      </c>
      <c r="O191" s="177">
        <f t="shared" si="14"/>
        <v>4.034047919293821E-4</v>
      </c>
      <c r="P191" s="177">
        <f t="shared" si="15"/>
        <v>4.3544766708701138E-4</v>
      </c>
    </row>
    <row r="192" spans="1:16" outlineLevel="2" x14ac:dyDescent="0.3">
      <c r="A192" s="41" t="s">
        <v>594</v>
      </c>
      <c r="B192" s="41" t="s">
        <v>595</v>
      </c>
      <c r="C192" s="41" t="s">
        <v>401</v>
      </c>
      <c r="D192" s="41" t="s">
        <v>609</v>
      </c>
      <c r="E192" s="41" t="s">
        <v>2048</v>
      </c>
      <c r="F192" s="42">
        <v>15</v>
      </c>
      <c r="G192" s="42">
        <v>0.29307</v>
      </c>
      <c r="H192" s="42">
        <v>8.6099999999999996E-3</v>
      </c>
      <c r="I192">
        <f t="shared" si="16"/>
        <v>1.9538E-2</v>
      </c>
      <c r="J192">
        <f t="shared" si="17"/>
        <v>5.7399999999999997E-4</v>
      </c>
      <c r="K192" s="169">
        <f>VLOOKUP(A192,'Point GF DLLR'!$A$2:$L$81,10,FALSE)</f>
        <v>1.1525851197982346</v>
      </c>
      <c r="L192" s="169">
        <f>VLOOKUP(A192,'Point GF DLLR'!$A$2:$L$81,11,FALSE)</f>
        <v>1.2441361916771754</v>
      </c>
      <c r="M192" s="168">
        <f t="shared" si="12"/>
        <v>2.251920807061791E-2</v>
      </c>
      <c r="N192" s="168">
        <f t="shared" si="13"/>
        <v>2.4307932912988651E-2</v>
      </c>
      <c r="O192" s="177">
        <f t="shared" si="14"/>
        <v>6.6158385876418659E-4</v>
      </c>
      <c r="P192" s="177">
        <f t="shared" si="15"/>
        <v>7.1413417402269865E-4</v>
      </c>
    </row>
    <row r="193" spans="1:16" outlineLevel="2" x14ac:dyDescent="0.3">
      <c r="A193" s="41" t="s">
        <v>594</v>
      </c>
      <c r="B193" s="41" t="s">
        <v>595</v>
      </c>
      <c r="C193" s="41" t="s">
        <v>401</v>
      </c>
      <c r="D193" s="41" t="s">
        <v>610</v>
      </c>
      <c r="E193" s="41" t="s">
        <v>2048</v>
      </c>
      <c r="F193" s="42">
        <v>15</v>
      </c>
      <c r="G193" s="42">
        <v>0.29307</v>
      </c>
      <c r="H193" s="42">
        <v>8.6099999999999996E-3</v>
      </c>
      <c r="I193">
        <f t="shared" si="16"/>
        <v>1.9538E-2</v>
      </c>
      <c r="J193">
        <f t="shared" si="17"/>
        <v>5.7399999999999997E-4</v>
      </c>
      <c r="K193" s="169">
        <f>VLOOKUP(A193,'Point GF DLLR'!$A$2:$L$81,10,FALSE)</f>
        <v>1.1525851197982346</v>
      </c>
      <c r="L193" s="169">
        <f>VLOOKUP(A193,'Point GF DLLR'!$A$2:$L$81,11,FALSE)</f>
        <v>1.2441361916771754</v>
      </c>
      <c r="M193" s="168">
        <f t="shared" si="12"/>
        <v>2.251920807061791E-2</v>
      </c>
      <c r="N193" s="168">
        <f t="shared" si="13"/>
        <v>2.4307932912988651E-2</v>
      </c>
      <c r="O193" s="177">
        <f t="shared" si="14"/>
        <v>6.6158385876418659E-4</v>
      </c>
      <c r="P193" s="177">
        <f t="shared" si="15"/>
        <v>7.1413417402269865E-4</v>
      </c>
    </row>
    <row r="194" spans="1:16" outlineLevel="2" x14ac:dyDescent="0.3">
      <c r="A194" s="41" t="s">
        <v>594</v>
      </c>
      <c r="B194" s="41" t="s">
        <v>595</v>
      </c>
      <c r="C194" s="41" t="s">
        <v>401</v>
      </c>
      <c r="D194" s="41" t="s">
        <v>611</v>
      </c>
      <c r="E194" s="41" t="s">
        <v>2066</v>
      </c>
      <c r="F194" s="42">
        <v>52</v>
      </c>
      <c r="G194" s="42">
        <v>2.366104</v>
      </c>
      <c r="H194" s="42">
        <v>6.9498000000000004E-2</v>
      </c>
      <c r="I194">
        <f t="shared" si="16"/>
        <v>4.5502000000000001E-2</v>
      </c>
      <c r="J194">
        <f t="shared" si="17"/>
        <v>1.3365E-3</v>
      </c>
      <c r="K194" s="169">
        <f>VLOOKUP(A194,'Point GF DLLR'!$A$2:$L$81,10,FALSE)</f>
        <v>1.1525851197982346</v>
      </c>
      <c r="L194" s="169">
        <f>VLOOKUP(A194,'Point GF DLLR'!$A$2:$L$81,11,FALSE)</f>
        <v>1.2441361916771754</v>
      </c>
      <c r="M194" s="168">
        <f t="shared" si="12"/>
        <v>5.2444928121059275E-2</v>
      </c>
      <c r="N194" s="168">
        <f t="shared" si="13"/>
        <v>5.6610684993694836E-2</v>
      </c>
      <c r="O194" s="177">
        <f t="shared" si="14"/>
        <v>1.5404300126103407E-3</v>
      </c>
      <c r="P194" s="177">
        <f t="shared" si="15"/>
        <v>1.662788020176545E-3</v>
      </c>
    </row>
    <row r="195" spans="1:16" outlineLevel="2" x14ac:dyDescent="0.3">
      <c r="A195" s="41" t="s">
        <v>594</v>
      </c>
      <c r="B195" s="41" t="s">
        <v>595</v>
      </c>
      <c r="C195" s="41" t="s">
        <v>401</v>
      </c>
      <c r="D195" s="41" t="s">
        <v>612</v>
      </c>
      <c r="E195" s="41" t="s">
        <v>2066</v>
      </c>
      <c r="F195" s="42">
        <v>52</v>
      </c>
      <c r="G195" s="42">
        <v>2.3910119999999999</v>
      </c>
      <c r="H195" s="42">
        <v>7.0225999999999997E-2</v>
      </c>
      <c r="I195">
        <f t="shared" si="16"/>
        <v>4.5981000000000001E-2</v>
      </c>
      <c r="J195">
        <f t="shared" si="17"/>
        <v>1.3504999999999999E-3</v>
      </c>
      <c r="K195" s="169">
        <f>VLOOKUP(A195,'Point GF DLLR'!$A$2:$L$81,10,FALSE)</f>
        <v>1.1525851197982346</v>
      </c>
      <c r="L195" s="169">
        <f>VLOOKUP(A195,'Point GF DLLR'!$A$2:$L$81,11,FALSE)</f>
        <v>1.2441361916771754</v>
      </c>
      <c r="M195" s="168">
        <f t="shared" ref="M195:M258" si="18">I195*K195</f>
        <v>5.2997016393442627E-2</v>
      </c>
      <c r="N195" s="168">
        <f t="shared" ref="N195:N258" si="19">I195*L195</f>
        <v>5.7206626229508201E-2</v>
      </c>
      <c r="O195" s="177">
        <f t="shared" ref="O195:O258" si="20">J195*K195</f>
        <v>1.5565662042875158E-3</v>
      </c>
      <c r="P195" s="177">
        <f t="shared" ref="P195:P258" si="21">J195*L195</f>
        <v>1.6802059268600253E-3</v>
      </c>
    </row>
    <row r="196" spans="1:16" outlineLevel="2" x14ac:dyDescent="0.3">
      <c r="A196" s="41" t="s">
        <v>594</v>
      </c>
      <c r="B196" s="41" t="s">
        <v>595</v>
      </c>
      <c r="C196" s="41" t="s">
        <v>401</v>
      </c>
      <c r="D196" s="41" t="s">
        <v>613</v>
      </c>
      <c r="E196" s="41" t="s">
        <v>2048</v>
      </c>
      <c r="F196" s="42">
        <v>14</v>
      </c>
      <c r="G196" s="42">
        <v>0.21888299999999999</v>
      </c>
      <c r="H196" s="42">
        <v>6.4330000000000003E-3</v>
      </c>
      <c r="I196">
        <f t="shared" si="16"/>
        <v>1.5634499999999999E-2</v>
      </c>
      <c r="J196">
        <f t="shared" si="17"/>
        <v>4.595E-4</v>
      </c>
      <c r="K196" s="169">
        <f>VLOOKUP(A196,'Point GF DLLR'!$A$2:$L$81,10,FALSE)</f>
        <v>1.1525851197982346</v>
      </c>
      <c r="L196" s="169">
        <f>VLOOKUP(A196,'Point GF DLLR'!$A$2:$L$81,11,FALSE)</f>
        <v>1.2441361916771754</v>
      </c>
      <c r="M196" s="168">
        <f t="shared" si="18"/>
        <v>1.80200920554855E-2</v>
      </c>
      <c r="N196" s="168">
        <f t="shared" si="19"/>
        <v>1.9451447288776798E-2</v>
      </c>
      <c r="O196" s="177">
        <f t="shared" si="20"/>
        <v>5.2961286254728885E-4</v>
      </c>
      <c r="P196" s="177">
        <f t="shared" si="21"/>
        <v>5.7168058007566207E-4</v>
      </c>
    </row>
    <row r="197" spans="1:16" outlineLevel="2" x14ac:dyDescent="0.3">
      <c r="A197" s="41" t="s">
        <v>594</v>
      </c>
      <c r="B197" s="41" t="s">
        <v>595</v>
      </c>
      <c r="C197" s="41" t="s">
        <v>401</v>
      </c>
      <c r="D197" s="41" t="s">
        <v>614</v>
      </c>
      <c r="E197" s="41" t="s">
        <v>2048</v>
      </c>
      <c r="F197" s="42">
        <v>15</v>
      </c>
      <c r="G197" s="42">
        <v>0.21797250000000001</v>
      </c>
      <c r="H197" s="42">
        <v>6.4050000000000001E-3</v>
      </c>
      <c r="I197">
        <f t="shared" si="16"/>
        <v>1.4531500000000001E-2</v>
      </c>
      <c r="J197">
        <f t="shared" si="17"/>
        <v>4.2700000000000002E-4</v>
      </c>
      <c r="K197" s="169">
        <f>VLOOKUP(A197,'Point GF DLLR'!$A$2:$L$81,10,FALSE)</f>
        <v>1.1525851197982346</v>
      </c>
      <c r="L197" s="169">
        <f>VLOOKUP(A197,'Point GF DLLR'!$A$2:$L$81,11,FALSE)</f>
        <v>1.2441361916771754</v>
      </c>
      <c r="M197" s="168">
        <f t="shared" si="18"/>
        <v>1.6748790668348047E-2</v>
      </c>
      <c r="N197" s="168">
        <f t="shared" si="19"/>
        <v>1.8079165069356876E-2</v>
      </c>
      <c r="O197" s="177">
        <f t="shared" si="20"/>
        <v>4.9215384615384627E-4</v>
      </c>
      <c r="P197" s="177">
        <f t="shared" si="21"/>
        <v>5.3124615384615389E-4</v>
      </c>
    </row>
    <row r="198" spans="1:16" outlineLevel="2" x14ac:dyDescent="0.3">
      <c r="A198" s="41" t="s">
        <v>594</v>
      </c>
      <c r="B198" s="41" t="s">
        <v>595</v>
      </c>
      <c r="C198" s="41" t="s">
        <v>401</v>
      </c>
      <c r="D198" s="41" t="s">
        <v>615</v>
      </c>
      <c r="E198" s="41" t="s">
        <v>2047</v>
      </c>
      <c r="F198" s="42">
        <v>14</v>
      </c>
      <c r="G198" s="42">
        <v>1.4607600000000001</v>
      </c>
      <c r="H198" s="42">
        <v>5.2499999999999998E-2</v>
      </c>
      <c r="I198">
        <f t="shared" si="16"/>
        <v>0.10434</v>
      </c>
      <c r="J198">
        <f t="shared" si="17"/>
        <v>3.7499999999999999E-3</v>
      </c>
      <c r="K198" s="169">
        <f>VLOOKUP(A198,'Point GF DLLR'!$A$2:$L$81,10,FALSE)</f>
        <v>1.1525851197982346</v>
      </c>
      <c r="L198" s="169">
        <f>VLOOKUP(A198,'Point GF DLLR'!$A$2:$L$81,11,FALSE)</f>
        <v>1.2441361916771754</v>
      </c>
      <c r="M198" s="168">
        <f t="shared" si="18"/>
        <v>0.1202607313997478</v>
      </c>
      <c r="N198" s="168">
        <f t="shared" si="19"/>
        <v>0.12981317023959649</v>
      </c>
      <c r="O198" s="177">
        <f t="shared" si="20"/>
        <v>4.3221941992433793E-3</v>
      </c>
      <c r="P198" s="177">
        <f t="shared" si="21"/>
        <v>4.6655107187894077E-3</v>
      </c>
    </row>
    <row r="199" spans="1:16" outlineLevel="1" x14ac:dyDescent="0.3">
      <c r="A199" s="44" t="s">
        <v>1194</v>
      </c>
      <c r="B199" s="41"/>
      <c r="C199" s="41"/>
      <c r="D199" s="41"/>
      <c r="E199" s="41"/>
      <c r="F199" s="42"/>
      <c r="G199" s="42"/>
      <c r="H199" s="42"/>
      <c r="I199">
        <f>SUBTOTAL(9,I179:I198)</f>
        <v>0.34958499999999998</v>
      </c>
      <c r="J199">
        <f>SUBTOTAL(9,J179:J198)</f>
        <v>1.4175299999999998E-2</v>
      </c>
      <c r="K199" s="169"/>
      <c r="L199" s="169"/>
      <c r="M199" s="168">
        <f>SUBTOTAL(9,M179:M198)</f>
        <v>0.40292646910466584</v>
      </c>
      <c r="N199" s="168">
        <f>SUBTOTAL(9,N179:N198)</f>
        <v>0.43493135056746535</v>
      </c>
      <c r="O199" s="177">
        <f>SUBTOTAL(9,O179:O198)</f>
        <v>1.6338239848675915E-2</v>
      </c>
      <c r="P199" s="177">
        <f>SUBTOTAL(9,P179:P198)</f>
        <v>1.7636003757881463E-2</v>
      </c>
    </row>
    <row r="200" spans="1:16" outlineLevel="2" x14ac:dyDescent="0.3">
      <c r="A200" s="41" t="s">
        <v>616</v>
      </c>
      <c r="B200" s="41" t="s">
        <v>617</v>
      </c>
      <c r="C200" s="41" t="s">
        <v>401</v>
      </c>
      <c r="D200" s="41" t="s">
        <v>618</v>
      </c>
      <c r="E200" s="41" t="s">
        <v>2040</v>
      </c>
      <c r="F200" s="42">
        <v>99</v>
      </c>
      <c r="G200" s="42">
        <v>9.1079999999999994E-2</v>
      </c>
      <c r="H200" s="42">
        <v>3.3165E-2</v>
      </c>
      <c r="I200">
        <f t="shared" si="16"/>
        <v>9.1999999999999992E-4</v>
      </c>
      <c r="J200">
        <f t="shared" si="17"/>
        <v>3.3500000000000001E-4</v>
      </c>
      <c r="K200" s="169">
        <f>VLOOKUP(A200,'Point GF DLLR'!$A$2:$L$81,10,FALSE)</f>
        <v>1.162825278810409</v>
      </c>
      <c r="L200" s="169">
        <f>VLOOKUP(A200,'Point GF DLLR'!$A$2:$L$81,11,FALSE)</f>
        <v>1.2605204460966553</v>
      </c>
      <c r="M200" s="168">
        <f t="shared" si="18"/>
        <v>1.0697992565055761E-3</v>
      </c>
      <c r="N200" s="168">
        <f t="shared" si="19"/>
        <v>1.1596788104089228E-3</v>
      </c>
      <c r="O200" s="177">
        <f t="shared" si="20"/>
        <v>3.8954646840148703E-4</v>
      </c>
      <c r="P200" s="177">
        <f t="shared" si="21"/>
        <v>4.2227434944237954E-4</v>
      </c>
    </row>
    <row r="201" spans="1:16" outlineLevel="2" x14ac:dyDescent="0.3">
      <c r="A201" s="41" t="s">
        <v>616</v>
      </c>
      <c r="B201" s="41" t="s">
        <v>617</v>
      </c>
      <c r="C201" s="41" t="s">
        <v>401</v>
      </c>
      <c r="D201" s="41" t="s">
        <v>619</v>
      </c>
      <c r="E201" s="41" t="s">
        <v>2040</v>
      </c>
      <c r="F201" s="42">
        <v>127</v>
      </c>
      <c r="G201" s="42">
        <v>0.121285</v>
      </c>
      <c r="H201" s="42">
        <v>4.3815E-2</v>
      </c>
      <c r="I201">
        <f t="shared" si="16"/>
        <v>9.5500000000000001E-4</v>
      </c>
      <c r="J201">
        <f t="shared" si="17"/>
        <v>3.4499999999999998E-4</v>
      </c>
      <c r="K201" s="169">
        <f>VLOOKUP(A201,'Point GF DLLR'!$A$2:$L$81,10,FALSE)</f>
        <v>1.162825278810409</v>
      </c>
      <c r="L201" s="169">
        <f>VLOOKUP(A201,'Point GF DLLR'!$A$2:$L$81,11,FALSE)</f>
        <v>1.2605204460966553</v>
      </c>
      <c r="M201" s="168">
        <f t="shared" si="18"/>
        <v>1.1104981412639406E-3</v>
      </c>
      <c r="N201" s="168">
        <f t="shared" si="19"/>
        <v>1.2037970260223058E-3</v>
      </c>
      <c r="O201" s="177">
        <f t="shared" si="20"/>
        <v>4.0117472118959108E-4</v>
      </c>
      <c r="P201" s="177">
        <f t="shared" si="21"/>
        <v>4.3487955390334604E-4</v>
      </c>
    </row>
    <row r="202" spans="1:16" outlineLevel="2" x14ac:dyDescent="0.3">
      <c r="A202" s="41" t="s">
        <v>616</v>
      </c>
      <c r="B202" s="41" t="s">
        <v>617</v>
      </c>
      <c r="C202" s="41" t="s">
        <v>401</v>
      </c>
      <c r="D202" s="41" t="s">
        <v>620</v>
      </c>
      <c r="E202" s="41" t="s">
        <v>2089</v>
      </c>
      <c r="F202" s="42">
        <v>2</v>
      </c>
      <c r="G202" s="42">
        <v>2.4599999999999999E-3</v>
      </c>
      <c r="H202" s="42">
        <v>6.0000000000000002E-5</v>
      </c>
      <c r="I202">
        <f t="shared" si="16"/>
        <v>1.23E-3</v>
      </c>
      <c r="J202">
        <f t="shared" si="17"/>
        <v>3.0000000000000001E-5</v>
      </c>
      <c r="K202" s="169">
        <f>VLOOKUP(A202,'Point GF DLLR'!$A$2:$L$81,10,FALSE)</f>
        <v>1.162825278810409</v>
      </c>
      <c r="L202" s="169">
        <f>VLOOKUP(A202,'Point GF DLLR'!$A$2:$L$81,11,FALSE)</f>
        <v>1.2605204460966553</v>
      </c>
      <c r="M202" s="168">
        <f t="shared" si="18"/>
        <v>1.430275092936803E-3</v>
      </c>
      <c r="N202" s="168">
        <f t="shared" si="19"/>
        <v>1.550440148698886E-3</v>
      </c>
      <c r="O202" s="177">
        <f t="shared" si="20"/>
        <v>3.4884758364312273E-5</v>
      </c>
      <c r="P202" s="177">
        <f t="shared" si="21"/>
        <v>3.7815613382899658E-5</v>
      </c>
    </row>
    <row r="203" spans="1:16" outlineLevel="2" x14ac:dyDescent="0.3">
      <c r="A203" s="41" t="s">
        <v>616</v>
      </c>
      <c r="B203" s="41" t="s">
        <v>617</v>
      </c>
      <c r="C203" s="41" t="s">
        <v>401</v>
      </c>
      <c r="D203" s="41" t="s">
        <v>620</v>
      </c>
      <c r="E203" s="41" t="s">
        <v>2058</v>
      </c>
      <c r="F203" s="42">
        <v>65</v>
      </c>
      <c r="G203" s="42">
        <v>0.22132499999999999</v>
      </c>
      <c r="H203" s="42">
        <v>8.0274999999999999E-2</v>
      </c>
      <c r="I203">
        <f t="shared" si="16"/>
        <v>3.405E-3</v>
      </c>
      <c r="J203">
        <f t="shared" si="17"/>
        <v>1.235E-3</v>
      </c>
      <c r="K203" s="169">
        <f>VLOOKUP(A203,'Point GF DLLR'!$A$2:$L$81,10,FALSE)</f>
        <v>1.162825278810409</v>
      </c>
      <c r="L203" s="169">
        <f>VLOOKUP(A203,'Point GF DLLR'!$A$2:$L$81,11,FALSE)</f>
        <v>1.2605204460966553</v>
      </c>
      <c r="M203" s="168">
        <f t="shared" si="18"/>
        <v>3.9594200743494424E-3</v>
      </c>
      <c r="N203" s="168">
        <f t="shared" si="19"/>
        <v>4.2920721189591109E-3</v>
      </c>
      <c r="O203" s="177">
        <f t="shared" si="20"/>
        <v>1.4360892193308551E-3</v>
      </c>
      <c r="P203" s="177">
        <f t="shared" si="21"/>
        <v>1.5567427509293693E-3</v>
      </c>
    </row>
    <row r="204" spans="1:16" outlineLevel="2" x14ac:dyDescent="0.3">
      <c r="A204" s="41" t="s">
        <v>616</v>
      </c>
      <c r="B204" s="41" t="s">
        <v>617</v>
      </c>
      <c r="C204" s="41" t="s">
        <v>401</v>
      </c>
      <c r="D204" s="41" t="s">
        <v>621</v>
      </c>
      <c r="E204" s="41" t="s">
        <v>2089</v>
      </c>
      <c r="F204" s="42">
        <v>2</v>
      </c>
      <c r="G204" s="42">
        <v>2.0799999999999998E-3</v>
      </c>
      <c r="H204" s="42">
        <v>5.0000000000000002E-5</v>
      </c>
      <c r="I204">
        <f t="shared" si="16"/>
        <v>1.0399999999999999E-3</v>
      </c>
      <c r="J204">
        <f t="shared" si="17"/>
        <v>2.5000000000000001E-5</v>
      </c>
      <c r="K204" s="169">
        <f>VLOOKUP(A204,'Point GF DLLR'!$A$2:$L$81,10,FALSE)</f>
        <v>1.162825278810409</v>
      </c>
      <c r="L204" s="169">
        <f>VLOOKUP(A204,'Point GF DLLR'!$A$2:$L$81,11,FALSE)</f>
        <v>1.2605204460966553</v>
      </c>
      <c r="M204" s="168">
        <f t="shared" si="18"/>
        <v>1.2093382899628251E-3</v>
      </c>
      <c r="N204" s="168">
        <f t="shared" si="19"/>
        <v>1.3109412639405213E-3</v>
      </c>
      <c r="O204" s="177">
        <f t="shared" si="20"/>
        <v>2.9070631970260226E-5</v>
      </c>
      <c r="P204" s="177">
        <f t="shared" si="21"/>
        <v>3.1513011152416381E-5</v>
      </c>
    </row>
    <row r="205" spans="1:16" outlineLevel="2" x14ac:dyDescent="0.3">
      <c r="A205" s="41" t="s">
        <v>616</v>
      </c>
      <c r="B205" s="41" t="s">
        <v>617</v>
      </c>
      <c r="C205" s="41" t="s">
        <v>401</v>
      </c>
      <c r="D205" s="41" t="s">
        <v>621</v>
      </c>
      <c r="E205" s="41" t="s">
        <v>2058</v>
      </c>
      <c r="F205" s="42">
        <v>74</v>
      </c>
      <c r="G205" s="42">
        <v>0.26085000000000003</v>
      </c>
      <c r="H205" s="42">
        <v>9.4719999999999999E-2</v>
      </c>
      <c r="I205">
        <f t="shared" si="16"/>
        <v>3.5250000000000004E-3</v>
      </c>
      <c r="J205">
        <f t="shared" si="17"/>
        <v>1.2799999999999999E-3</v>
      </c>
      <c r="K205" s="169">
        <f>VLOOKUP(A205,'Point GF DLLR'!$A$2:$L$81,10,FALSE)</f>
        <v>1.162825278810409</v>
      </c>
      <c r="L205" s="169">
        <f>VLOOKUP(A205,'Point GF DLLR'!$A$2:$L$81,11,FALSE)</f>
        <v>1.2605204460966553</v>
      </c>
      <c r="M205" s="168">
        <f t="shared" si="18"/>
        <v>4.0989591078066916E-3</v>
      </c>
      <c r="N205" s="168">
        <f t="shared" si="19"/>
        <v>4.4433345724907104E-3</v>
      </c>
      <c r="O205" s="177">
        <f t="shared" si="20"/>
        <v>1.4884163568773233E-3</v>
      </c>
      <c r="P205" s="177">
        <f t="shared" si="21"/>
        <v>1.6134661710037186E-3</v>
      </c>
    </row>
    <row r="206" spans="1:16" outlineLevel="2" x14ac:dyDescent="0.3">
      <c r="A206" s="41" t="s">
        <v>616</v>
      </c>
      <c r="B206" s="41" t="s">
        <v>617</v>
      </c>
      <c r="C206" s="41" t="s">
        <v>401</v>
      </c>
      <c r="D206" s="41" t="s">
        <v>622</v>
      </c>
      <c r="E206" s="41" t="s">
        <v>2058</v>
      </c>
      <c r="F206" s="42">
        <v>48</v>
      </c>
      <c r="G206" s="42">
        <v>0.18840000000000001</v>
      </c>
      <c r="H206" s="42">
        <v>6.8400000000000002E-2</v>
      </c>
      <c r="I206">
        <f t="shared" si="16"/>
        <v>3.9250000000000005E-3</v>
      </c>
      <c r="J206">
        <f t="shared" si="17"/>
        <v>1.4250000000000001E-3</v>
      </c>
      <c r="K206" s="169">
        <f>VLOOKUP(A206,'Point GF DLLR'!$A$2:$L$81,10,FALSE)</f>
        <v>1.162825278810409</v>
      </c>
      <c r="L206" s="169">
        <f>VLOOKUP(A206,'Point GF DLLR'!$A$2:$L$81,11,FALSE)</f>
        <v>1.2605204460966553</v>
      </c>
      <c r="M206" s="168">
        <f t="shared" si="18"/>
        <v>4.5640892193308559E-3</v>
      </c>
      <c r="N206" s="168">
        <f t="shared" si="19"/>
        <v>4.9475427509293726E-3</v>
      </c>
      <c r="O206" s="177">
        <f t="shared" si="20"/>
        <v>1.6570260223048329E-3</v>
      </c>
      <c r="P206" s="177">
        <f t="shared" si="21"/>
        <v>1.7962416356877339E-3</v>
      </c>
    </row>
    <row r="207" spans="1:16" outlineLevel="2" x14ac:dyDescent="0.3">
      <c r="A207" s="41" t="s">
        <v>616</v>
      </c>
      <c r="B207" s="41" t="s">
        <v>617</v>
      </c>
      <c r="C207" s="41" t="s">
        <v>401</v>
      </c>
      <c r="D207" s="41" t="s">
        <v>623</v>
      </c>
      <c r="E207" s="41" t="s">
        <v>2089</v>
      </c>
      <c r="F207" s="42">
        <v>3</v>
      </c>
      <c r="G207" s="42">
        <v>1.635E-3</v>
      </c>
      <c r="H207" s="42">
        <v>4.5000000000000003E-5</v>
      </c>
      <c r="I207">
        <f t="shared" si="16"/>
        <v>5.4500000000000002E-4</v>
      </c>
      <c r="J207">
        <f t="shared" si="17"/>
        <v>1.5E-5</v>
      </c>
      <c r="K207" s="169">
        <f>VLOOKUP(A207,'Point GF DLLR'!$A$2:$L$81,10,FALSE)</f>
        <v>1.162825278810409</v>
      </c>
      <c r="L207" s="169">
        <f>VLOOKUP(A207,'Point GF DLLR'!$A$2:$L$81,11,FALSE)</f>
        <v>1.2605204460966553</v>
      </c>
      <c r="M207" s="168">
        <f t="shared" si="18"/>
        <v>6.3373977695167295E-4</v>
      </c>
      <c r="N207" s="168">
        <f t="shared" si="19"/>
        <v>6.8698364312267713E-4</v>
      </c>
      <c r="O207" s="177">
        <f t="shared" si="20"/>
        <v>1.7442379182156136E-5</v>
      </c>
      <c r="P207" s="177">
        <f t="shared" si="21"/>
        <v>1.8907806691449829E-5</v>
      </c>
    </row>
    <row r="208" spans="1:16" outlineLevel="2" x14ac:dyDescent="0.3">
      <c r="A208" s="41" t="s">
        <v>616</v>
      </c>
      <c r="B208" s="41" t="s">
        <v>617</v>
      </c>
      <c r="C208" s="41" t="s">
        <v>401</v>
      </c>
      <c r="D208" s="41" t="s">
        <v>623</v>
      </c>
      <c r="E208" s="41" t="s">
        <v>2058</v>
      </c>
      <c r="F208" s="42">
        <v>80</v>
      </c>
      <c r="G208" s="42">
        <v>0.218</v>
      </c>
      <c r="H208" s="42">
        <v>7.9200000000000007E-2</v>
      </c>
      <c r="I208">
        <f t="shared" si="16"/>
        <v>2.725E-3</v>
      </c>
      <c r="J208">
        <f t="shared" si="17"/>
        <v>9.8999999999999999E-4</v>
      </c>
      <c r="K208" s="169">
        <f>VLOOKUP(A208,'Point GF DLLR'!$A$2:$L$81,10,FALSE)</f>
        <v>1.162825278810409</v>
      </c>
      <c r="L208" s="169">
        <f>VLOOKUP(A208,'Point GF DLLR'!$A$2:$L$81,11,FALSE)</f>
        <v>1.2605204460966553</v>
      </c>
      <c r="M208" s="168">
        <f t="shared" si="18"/>
        <v>3.1686988847583644E-3</v>
      </c>
      <c r="N208" s="168">
        <f t="shared" si="19"/>
        <v>3.4349182156133856E-3</v>
      </c>
      <c r="O208" s="177">
        <f t="shared" si="20"/>
        <v>1.1511970260223048E-3</v>
      </c>
      <c r="P208" s="177">
        <f t="shared" si="21"/>
        <v>1.2479152416356887E-3</v>
      </c>
    </row>
    <row r="209" spans="1:16" outlineLevel="2" x14ac:dyDescent="0.3">
      <c r="A209" s="41" t="s">
        <v>616</v>
      </c>
      <c r="B209" s="41" t="s">
        <v>617</v>
      </c>
      <c r="C209" s="41" t="s">
        <v>401</v>
      </c>
      <c r="D209" s="41" t="s">
        <v>624</v>
      </c>
      <c r="E209" s="41" t="s">
        <v>2079</v>
      </c>
      <c r="F209" s="42">
        <v>26</v>
      </c>
      <c r="G209" s="42">
        <v>0.13844999999999999</v>
      </c>
      <c r="H209" s="42">
        <v>7.6699999999999997E-3</v>
      </c>
      <c r="I209">
        <f t="shared" si="16"/>
        <v>5.3249999999999999E-3</v>
      </c>
      <c r="J209">
        <f t="shared" si="17"/>
        <v>2.9500000000000001E-4</v>
      </c>
      <c r="K209" s="169">
        <f>VLOOKUP(A209,'Point GF DLLR'!$A$2:$L$81,10,FALSE)</f>
        <v>1.162825278810409</v>
      </c>
      <c r="L209" s="169">
        <f>VLOOKUP(A209,'Point GF DLLR'!$A$2:$L$81,11,FALSE)</f>
        <v>1.2605204460966553</v>
      </c>
      <c r="M209" s="168">
        <f t="shared" si="18"/>
        <v>6.1920446096654274E-3</v>
      </c>
      <c r="N209" s="168">
        <f t="shared" si="19"/>
        <v>6.7122713754646894E-3</v>
      </c>
      <c r="O209" s="177">
        <f t="shared" si="20"/>
        <v>3.4303345724907066E-4</v>
      </c>
      <c r="P209" s="177">
        <f t="shared" si="21"/>
        <v>3.7185353159851332E-4</v>
      </c>
    </row>
    <row r="210" spans="1:16" outlineLevel="2" x14ac:dyDescent="0.3">
      <c r="A210" s="41" t="s">
        <v>616</v>
      </c>
      <c r="B210" s="41" t="s">
        <v>617</v>
      </c>
      <c r="C210" s="41" t="s">
        <v>401</v>
      </c>
      <c r="D210" s="41" t="s">
        <v>625</v>
      </c>
      <c r="E210" s="41" t="s">
        <v>2079</v>
      </c>
      <c r="F210" s="42">
        <v>152</v>
      </c>
      <c r="G210" s="42">
        <v>0.23255999999999999</v>
      </c>
      <c r="H210" s="42">
        <v>1.2919999999999999E-2</v>
      </c>
      <c r="I210">
        <f t="shared" si="16"/>
        <v>1.5299999999999999E-3</v>
      </c>
      <c r="J210">
        <f t="shared" si="17"/>
        <v>8.4999999999999993E-5</v>
      </c>
      <c r="K210" s="169">
        <f>VLOOKUP(A210,'Point GF DLLR'!$A$2:$L$81,10,FALSE)</f>
        <v>1.162825278810409</v>
      </c>
      <c r="L210" s="169">
        <f>VLOOKUP(A210,'Point GF DLLR'!$A$2:$L$81,11,FALSE)</f>
        <v>1.2605204460966553</v>
      </c>
      <c r="M210" s="168">
        <f t="shared" si="18"/>
        <v>1.7791226765799257E-3</v>
      </c>
      <c r="N210" s="168">
        <f t="shared" si="19"/>
        <v>1.9285962825278825E-3</v>
      </c>
      <c r="O210" s="177">
        <f t="shared" si="20"/>
        <v>9.8840148698884758E-5</v>
      </c>
      <c r="P210" s="177">
        <f t="shared" si="21"/>
        <v>1.0714423791821569E-4</v>
      </c>
    </row>
    <row r="211" spans="1:16" outlineLevel="2" x14ac:dyDescent="0.3">
      <c r="A211" s="41" t="s">
        <v>616</v>
      </c>
      <c r="B211" s="41" t="s">
        <v>617</v>
      </c>
      <c r="C211" s="41" t="s">
        <v>401</v>
      </c>
      <c r="D211" s="41" t="s">
        <v>626</v>
      </c>
      <c r="E211" s="41" t="s">
        <v>2048</v>
      </c>
      <c r="F211" s="42">
        <v>26</v>
      </c>
      <c r="G211" s="42">
        <v>0.18317</v>
      </c>
      <c r="H211" s="42">
        <v>4.1340000000000002E-2</v>
      </c>
      <c r="I211">
        <f t="shared" si="16"/>
        <v>7.045E-3</v>
      </c>
      <c r="J211">
        <f t="shared" si="17"/>
        <v>1.5900000000000001E-3</v>
      </c>
      <c r="K211" s="169">
        <f>VLOOKUP(A211,'Point GF DLLR'!$A$2:$L$81,10,FALSE)</f>
        <v>1.162825278810409</v>
      </c>
      <c r="L211" s="169">
        <f>VLOOKUP(A211,'Point GF DLLR'!$A$2:$L$81,11,FALSE)</f>
        <v>1.2605204460966553</v>
      </c>
      <c r="M211" s="168">
        <f t="shared" si="18"/>
        <v>8.192104089219332E-3</v>
      </c>
      <c r="N211" s="168">
        <f t="shared" si="19"/>
        <v>8.8803665427509369E-3</v>
      </c>
      <c r="O211" s="177">
        <f t="shared" si="20"/>
        <v>1.8488921933085504E-3</v>
      </c>
      <c r="P211" s="177">
        <f t="shared" si="21"/>
        <v>2.0042275092936818E-3</v>
      </c>
    </row>
    <row r="212" spans="1:16" outlineLevel="2" x14ac:dyDescent="0.3">
      <c r="A212" s="41" t="s">
        <v>616</v>
      </c>
      <c r="B212" s="41" t="s">
        <v>617</v>
      </c>
      <c r="C212" s="41" t="s">
        <v>401</v>
      </c>
      <c r="D212" s="41" t="s">
        <v>627</v>
      </c>
      <c r="E212" s="41" t="s">
        <v>2048</v>
      </c>
      <c r="F212" s="42">
        <v>26</v>
      </c>
      <c r="G212" s="42">
        <v>0.18629000000000001</v>
      </c>
      <c r="H212" s="42">
        <v>4.2119999999999998E-2</v>
      </c>
      <c r="I212">
        <f t="shared" si="16"/>
        <v>7.1650000000000004E-3</v>
      </c>
      <c r="J212">
        <f t="shared" si="17"/>
        <v>1.6199999999999999E-3</v>
      </c>
      <c r="K212" s="169">
        <f>VLOOKUP(A212,'Point GF DLLR'!$A$2:$L$81,10,FALSE)</f>
        <v>1.162825278810409</v>
      </c>
      <c r="L212" s="169">
        <f>VLOOKUP(A212,'Point GF DLLR'!$A$2:$L$81,11,FALSE)</f>
        <v>1.2605204460966553</v>
      </c>
      <c r="M212" s="168">
        <f t="shared" si="18"/>
        <v>8.3316431226765804E-3</v>
      </c>
      <c r="N212" s="168">
        <f t="shared" si="19"/>
        <v>9.0316289962825355E-3</v>
      </c>
      <c r="O212" s="177">
        <f t="shared" si="20"/>
        <v>1.8837769516728625E-3</v>
      </c>
      <c r="P212" s="177">
        <f t="shared" si="21"/>
        <v>2.0420431226765815E-3</v>
      </c>
    </row>
    <row r="213" spans="1:16" outlineLevel="2" x14ac:dyDescent="0.3">
      <c r="A213" s="41" t="s">
        <v>616</v>
      </c>
      <c r="B213" s="41" t="s">
        <v>617</v>
      </c>
      <c r="C213" s="41" t="s">
        <v>401</v>
      </c>
      <c r="D213" s="41" t="s">
        <v>628</v>
      </c>
      <c r="E213" s="41" t="s">
        <v>2048</v>
      </c>
      <c r="F213" s="42">
        <v>26</v>
      </c>
      <c r="G213" s="42">
        <v>1.5290600000000001</v>
      </c>
      <c r="H213" s="42">
        <v>3.4709999999999998E-2</v>
      </c>
      <c r="I213">
        <f t="shared" si="16"/>
        <v>5.8810000000000001E-2</v>
      </c>
      <c r="J213">
        <f t="shared" si="17"/>
        <v>1.3349999999999998E-3</v>
      </c>
      <c r="K213" s="169">
        <f>VLOOKUP(A213,'Point GF DLLR'!$A$2:$L$81,10,FALSE)</f>
        <v>1.162825278810409</v>
      </c>
      <c r="L213" s="169">
        <f>VLOOKUP(A213,'Point GF DLLR'!$A$2:$L$81,11,FALSE)</f>
        <v>1.2605204460966553</v>
      </c>
      <c r="M213" s="168">
        <f t="shared" si="18"/>
        <v>6.8385754646840158E-2</v>
      </c>
      <c r="N213" s="168">
        <f t="shared" si="19"/>
        <v>7.4131207434944293E-2</v>
      </c>
      <c r="O213" s="177">
        <f t="shared" si="20"/>
        <v>1.5523717472118957E-3</v>
      </c>
      <c r="P213" s="177">
        <f t="shared" si="21"/>
        <v>1.6827947955390344E-3</v>
      </c>
    </row>
    <row r="214" spans="1:16" outlineLevel="2" x14ac:dyDescent="0.3">
      <c r="A214" s="41" t="s">
        <v>616</v>
      </c>
      <c r="B214" s="41" t="s">
        <v>617</v>
      </c>
      <c r="C214" s="41" t="s">
        <v>401</v>
      </c>
      <c r="D214" s="41" t="s">
        <v>629</v>
      </c>
      <c r="E214" s="41" t="s">
        <v>2048</v>
      </c>
      <c r="F214" s="42">
        <v>26</v>
      </c>
      <c r="G214" s="42">
        <v>1.4927900000000001</v>
      </c>
      <c r="H214" s="42">
        <v>3.3930000000000002E-2</v>
      </c>
      <c r="I214">
        <f t="shared" si="16"/>
        <v>5.7415000000000001E-2</v>
      </c>
      <c r="J214">
        <f t="shared" si="17"/>
        <v>1.3050000000000002E-3</v>
      </c>
      <c r="K214" s="169">
        <f>VLOOKUP(A214,'Point GF DLLR'!$A$2:$L$81,10,FALSE)</f>
        <v>1.162825278810409</v>
      </c>
      <c r="L214" s="169">
        <f>VLOOKUP(A214,'Point GF DLLR'!$A$2:$L$81,11,FALSE)</f>
        <v>1.2605204460966553</v>
      </c>
      <c r="M214" s="168">
        <f t="shared" si="18"/>
        <v>6.6763613382899628E-2</v>
      </c>
      <c r="N214" s="168">
        <f t="shared" si="19"/>
        <v>7.2372781412639461E-2</v>
      </c>
      <c r="O214" s="177">
        <f t="shared" si="20"/>
        <v>1.5174869888475839E-3</v>
      </c>
      <c r="P214" s="177">
        <f t="shared" si="21"/>
        <v>1.6449791821561354E-3</v>
      </c>
    </row>
    <row r="215" spans="1:16" outlineLevel="2" x14ac:dyDescent="0.3">
      <c r="A215" s="41" t="s">
        <v>616</v>
      </c>
      <c r="B215" s="41" t="s">
        <v>617</v>
      </c>
      <c r="C215" s="41" t="s">
        <v>401</v>
      </c>
      <c r="D215" s="41" t="s">
        <v>630</v>
      </c>
      <c r="E215" s="41" t="s">
        <v>2048</v>
      </c>
      <c r="F215" s="42">
        <v>26</v>
      </c>
      <c r="G215" s="42">
        <v>1.1226799999999999</v>
      </c>
      <c r="H215" s="42">
        <v>2.5479999999999999E-2</v>
      </c>
      <c r="I215">
        <f t="shared" ref="I215:I284" si="22">G215/F215</f>
        <v>4.3179999999999996E-2</v>
      </c>
      <c r="J215">
        <f t="shared" ref="J215:J284" si="23">H215/F215</f>
        <v>9.7999999999999997E-4</v>
      </c>
      <c r="K215" s="169">
        <f>VLOOKUP(A215,'Point GF DLLR'!$A$2:$L$81,10,FALSE)</f>
        <v>1.162825278810409</v>
      </c>
      <c r="L215" s="169">
        <f>VLOOKUP(A215,'Point GF DLLR'!$A$2:$L$81,11,FALSE)</f>
        <v>1.2605204460966553</v>
      </c>
      <c r="M215" s="168">
        <f t="shared" si="18"/>
        <v>5.0210795539033452E-2</v>
      </c>
      <c r="N215" s="168">
        <f t="shared" si="19"/>
        <v>5.4429272862453568E-2</v>
      </c>
      <c r="O215" s="177">
        <f t="shared" si="20"/>
        <v>1.1395687732342007E-3</v>
      </c>
      <c r="P215" s="177">
        <f t="shared" si="21"/>
        <v>1.2353100371747222E-3</v>
      </c>
    </row>
    <row r="216" spans="1:16" outlineLevel="2" x14ac:dyDescent="0.3">
      <c r="A216" s="41" t="s">
        <v>616</v>
      </c>
      <c r="B216" s="41" t="s">
        <v>617</v>
      </c>
      <c r="C216" s="41" t="s">
        <v>401</v>
      </c>
      <c r="D216" s="41" t="s">
        <v>631</v>
      </c>
      <c r="E216" s="41" t="s">
        <v>2048</v>
      </c>
      <c r="F216" s="42">
        <v>26</v>
      </c>
      <c r="G216" s="42">
        <v>9.0609999999999996E-2</v>
      </c>
      <c r="H216" s="42">
        <v>1.6900000000000001E-3</v>
      </c>
      <c r="I216">
        <f t="shared" si="22"/>
        <v>3.4849999999999998E-3</v>
      </c>
      <c r="J216">
        <f t="shared" si="23"/>
        <v>6.5000000000000008E-5</v>
      </c>
      <c r="K216" s="169">
        <f>VLOOKUP(A216,'Point GF DLLR'!$A$2:$L$81,10,FALSE)</f>
        <v>1.162825278810409</v>
      </c>
      <c r="L216" s="169">
        <f>VLOOKUP(A216,'Point GF DLLR'!$A$2:$L$81,11,FALSE)</f>
        <v>1.2605204460966553</v>
      </c>
      <c r="M216" s="168">
        <f t="shared" si="18"/>
        <v>4.0524460966542752E-3</v>
      </c>
      <c r="N216" s="168">
        <f t="shared" si="19"/>
        <v>4.3929137546468433E-3</v>
      </c>
      <c r="O216" s="177">
        <f t="shared" si="20"/>
        <v>7.5583643122676598E-5</v>
      </c>
      <c r="P216" s="177">
        <f t="shared" si="21"/>
        <v>8.1933828996282607E-5</v>
      </c>
    </row>
    <row r="217" spans="1:16" outlineLevel="2" x14ac:dyDescent="0.3">
      <c r="A217" s="41" t="s">
        <v>616</v>
      </c>
      <c r="B217" s="41" t="s">
        <v>617</v>
      </c>
      <c r="C217" s="41" t="s">
        <v>401</v>
      </c>
      <c r="D217" s="41" t="s">
        <v>632</v>
      </c>
      <c r="E217" s="41" t="s">
        <v>2048</v>
      </c>
      <c r="F217" s="42">
        <v>27</v>
      </c>
      <c r="G217" s="42">
        <v>0.23233500000000001</v>
      </c>
      <c r="H217" s="42">
        <v>1.3769999999999999E-2</v>
      </c>
      <c r="I217">
        <f t="shared" si="22"/>
        <v>8.6049999999999998E-3</v>
      </c>
      <c r="J217">
        <f t="shared" si="23"/>
        <v>5.0999999999999993E-4</v>
      </c>
      <c r="K217" s="169">
        <f>VLOOKUP(A217,'Point GF DLLR'!$A$2:$L$81,10,FALSE)</f>
        <v>1.162825278810409</v>
      </c>
      <c r="L217" s="169">
        <f>VLOOKUP(A217,'Point GF DLLR'!$A$2:$L$81,11,FALSE)</f>
        <v>1.2605204460966553</v>
      </c>
      <c r="M217" s="168">
        <f t="shared" si="18"/>
        <v>1.0006111524163568E-2</v>
      </c>
      <c r="N217" s="168">
        <f t="shared" si="19"/>
        <v>1.0846778438661718E-2</v>
      </c>
      <c r="O217" s="177">
        <f t="shared" si="20"/>
        <v>5.9304089219330846E-4</v>
      </c>
      <c r="P217" s="177">
        <f t="shared" si="21"/>
        <v>6.4286542750929408E-4</v>
      </c>
    </row>
    <row r="218" spans="1:16" outlineLevel="2" x14ac:dyDescent="0.3">
      <c r="A218" s="41" t="s">
        <v>616</v>
      </c>
      <c r="B218" s="41" t="s">
        <v>617</v>
      </c>
      <c r="C218" s="41" t="s">
        <v>401</v>
      </c>
      <c r="D218" s="41" t="s">
        <v>633</v>
      </c>
      <c r="E218" s="41" t="s">
        <v>2048</v>
      </c>
      <c r="F218" s="42">
        <v>28</v>
      </c>
      <c r="G218" s="42">
        <v>0.45751999999999998</v>
      </c>
      <c r="H218" s="42">
        <v>2.7300000000000001E-2</v>
      </c>
      <c r="I218">
        <f t="shared" si="22"/>
        <v>1.634E-2</v>
      </c>
      <c r="J218">
        <f t="shared" si="23"/>
        <v>9.7500000000000006E-4</v>
      </c>
      <c r="K218" s="169">
        <f>VLOOKUP(A218,'Point GF DLLR'!$A$2:$L$81,10,FALSE)</f>
        <v>1.162825278810409</v>
      </c>
      <c r="L218" s="169">
        <f>VLOOKUP(A218,'Point GF DLLR'!$A$2:$L$81,11,FALSE)</f>
        <v>1.2605204460966553</v>
      </c>
      <c r="M218" s="168">
        <f t="shared" si="18"/>
        <v>1.9000565055762083E-2</v>
      </c>
      <c r="N218" s="168">
        <f t="shared" si="19"/>
        <v>2.0596904089219346E-2</v>
      </c>
      <c r="O218" s="177">
        <f t="shared" si="20"/>
        <v>1.1337546468401488E-3</v>
      </c>
      <c r="P218" s="177">
        <f t="shared" si="21"/>
        <v>1.2290074349442389E-3</v>
      </c>
    </row>
    <row r="219" spans="1:16" outlineLevel="1" x14ac:dyDescent="0.3">
      <c r="A219" s="44" t="s">
        <v>1195</v>
      </c>
      <c r="B219" s="41"/>
      <c r="C219" s="41"/>
      <c r="D219" s="41"/>
      <c r="E219" s="41"/>
      <c r="F219" s="42"/>
      <c r="G219" s="42"/>
      <c r="H219" s="42"/>
      <c r="I219">
        <f>SUBTOTAL(9,I200:I218)</f>
        <v>0.22716999999999998</v>
      </c>
      <c r="J219">
        <f>SUBTOTAL(9,J200:J218)</f>
        <v>1.4440000000000001E-2</v>
      </c>
      <c r="K219" s="169"/>
      <c r="L219" s="169"/>
      <c r="M219" s="168">
        <f>SUBTOTAL(9,M200:M218)</f>
        <v>0.26415901858736057</v>
      </c>
      <c r="N219" s="168">
        <f>SUBTOTAL(9,N200:N218)</f>
        <v>0.28635242973977715</v>
      </c>
      <c r="O219" s="177">
        <f>SUBTOTAL(9,O200:O218)</f>
        <v>1.6791197026022307E-2</v>
      </c>
      <c r="P219" s="177">
        <f>SUBTOTAL(9,P200:P218)</f>
        <v>1.8201915241635704E-2</v>
      </c>
    </row>
    <row r="220" spans="1:16" outlineLevel="2" x14ac:dyDescent="0.3">
      <c r="A220" s="41" t="s">
        <v>634</v>
      </c>
      <c r="B220" s="41" t="s">
        <v>635</v>
      </c>
      <c r="C220" s="41" t="s">
        <v>401</v>
      </c>
      <c r="D220" s="41" t="s">
        <v>636</v>
      </c>
      <c r="E220" s="41" t="s">
        <v>2088</v>
      </c>
      <c r="F220" s="42">
        <v>5</v>
      </c>
      <c r="G220" s="42">
        <v>5.3124999999999999E-2</v>
      </c>
      <c r="H220" s="42">
        <v>2.4899999999999999E-2</v>
      </c>
      <c r="I220">
        <f t="shared" si="22"/>
        <v>1.0624999999999999E-2</v>
      </c>
      <c r="J220">
        <f t="shared" si="23"/>
        <v>4.9800000000000001E-3</v>
      </c>
      <c r="K220" s="169">
        <f>VLOOKUP(A220,'Point GF DLLR'!$A$2:$L$81,10,FALSE)</f>
        <v>1.0050632911392405</v>
      </c>
      <c r="L220" s="169">
        <f>VLOOKUP(A220,'Point GF DLLR'!$A$2:$L$81,11,FALSE)</f>
        <v>1.0081012658227848</v>
      </c>
      <c r="M220" s="168">
        <f t="shared" si="18"/>
        <v>1.067879746835443E-2</v>
      </c>
      <c r="N220" s="168">
        <f t="shared" si="19"/>
        <v>1.0711075949367087E-2</v>
      </c>
      <c r="O220" s="177">
        <f t="shared" si="20"/>
        <v>5.0052151898734177E-3</v>
      </c>
      <c r="P220" s="177">
        <f t="shared" si="21"/>
        <v>5.0203443037974685E-3</v>
      </c>
    </row>
    <row r="221" spans="1:16" outlineLevel="2" x14ac:dyDescent="0.3">
      <c r="A221" s="41" t="s">
        <v>634</v>
      </c>
      <c r="B221" s="41" t="s">
        <v>635</v>
      </c>
      <c r="C221" s="41" t="s">
        <v>401</v>
      </c>
      <c r="D221" s="41" t="s">
        <v>637</v>
      </c>
      <c r="E221" s="41" t="s">
        <v>2088</v>
      </c>
      <c r="F221" s="42">
        <v>4</v>
      </c>
      <c r="G221" s="42">
        <v>4.7399999999999998E-2</v>
      </c>
      <c r="H221" s="42">
        <v>2.222E-2</v>
      </c>
      <c r="I221">
        <f t="shared" si="22"/>
        <v>1.1849999999999999E-2</v>
      </c>
      <c r="J221">
        <f t="shared" si="23"/>
        <v>5.555E-3</v>
      </c>
      <c r="K221" s="169">
        <f>VLOOKUP(A221,'Point GF DLLR'!$A$2:$L$81,10,FALSE)</f>
        <v>1.0050632911392405</v>
      </c>
      <c r="L221" s="169">
        <f>VLOOKUP(A221,'Point GF DLLR'!$A$2:$L$81,11,FALSE)</f>
        <v>1.0081012658227848</v>
      </c>
      <c r="M221" s="168">
        <f t="shared" si="18"/>
        <v>1.191E-2</v>
      </c>
      <c r="N221" s="168">
        <f t="shared" si="19"/>
        <v>1.1946E-2</v>
      </c>
      <c r="O221" s="177">
        <f t="shared" si="20"/>
        <v>5.5831265822784814E-3</v>
      </c>
      <c r="P221" s="177">
        <f t="shared" si="21"/>
        <v>5.6000025316455693E-3</v>
      </c>
    </row>
    <row r="222" spans="1:16" outlineLevel="2" x14ac:dyDescent="0.3">
      <c r="A222" s="41" t="s">
        <v>634</v>
      </c>
      <c r="B222" s="41" t="s">
        <v>635</v>
      </c>
      <c r="C222" s="41" t="s">
        <v>401</v>
      </c>
      <c r="D222" s="41" t="s">
        <v>638</v>
      </c>
      <c r="E222" s="41" t="s">
        <v>2088</v>
      </c>
      <c r="F222" s="42">
        <v>4</v>
      </c>
      <c r="G222" s="42">
        <v>5.1020000000000003E-2</v>
      </c>
      <c r="H222" s="42">
        <v>2.392E-2</v>
      </c>
      <c r="I222">
        <f t="shared" si="22"/>
        <v>1.2755000000000001E-2</v>
      </c>
      <c r="J222">
        <f t="shared" si="23"/>
        <v>5.9800000000000001E-3</v>
      </c>
      <c r="K222" s="169">
        <f>VLOOKUP(A222,'Point GF DLLR'!$A$2:$L$81,10,FALSE)</f>
        <v>1.0050632911392405</v>
      </c>
      <c r="L222" s="169">
        <f>VLOOKUP(A222,'Point GF DLLR'!$A$2:$L$81,11,FALSE)</f>
        <v>1.0081012658227848</v>
      </c>
      <c r="M222" s="168">
        <f t="shared" si="18"/>
        <v>1.2819582278481014E-2</v>
      </c>
      <c r="N222" s="168">
        <f t="shared" si="19"/>
        <v>1.2858331645569621E-2</v>
      </c>
      <c r="O222" s="177">
        <f t="shared" si="20"/>
        <v>6.0102784810126585E-3</v>
      </c>
      <c r="P222" s="177">
        <f t="shared" si="21"/>
        <v>6.0284455696202532E-3</v>
      </c>
    </row>
    <row r="223" spans="1:16" outlineLevel="2" x14ac:dyDescent="0.3">
      <c r="A223" s="41" t="s">
        <v>634</v>
      </c>
      <c r="B223" s="41" t="s">
        <v>635</v>
      </c>
      <c r="C223" s="41" t="s">
        <v>401</v>
      </c>
      <c r="D223" s="41" t="s">
        <v>639</v>
      </c>
      <c r="E223" s="41" t="s">
        <v>2088</v>
      </c>
      <c r="F223" s="42">
        <v>5</v>
      </c>
      <c r="G223" s="42">
        <v>8.7900000000000006E-2</v>
      </c>
      <c r="H223" s="42">
        <v>4.1200000000000001E-2</v>
      </c>
      <c r="I223">
        <f t="shared" si="22"/>
        <v>1.7580000000000002E-2</v>
      </c>
      <c r="J223">
        <f t="shared" si="23"/>
        <v>8.2400000000000008E-3</v>
      </c>
      <c r="K223" s="169">
        <f>VLOOKUP(A223,'Point GF DLLR'!$A$2:$L$81,10,FALSE)</f>
        <v>1.0050632911392405</v>
      </c>
      <c r="L223" s="169">
        <f>VLOOKUP(A223,'Point GF DLLR'!$A$2:$L$81,11,FALSE)</f>
        <v>1.0081012658227848</v>
      </c>
      <c r="M223" s="168">
        <f t="shared" si="18"/>
        <v>1.7669012658227852E-2</v>
      </c>
      <c r="N223" s="168">
        <f t="shared" si="19"/>
        <v>1.7722420253164558E-2</v>
      </c>
      <c r="O223" s="177">
        <f t="shared" si="20"/>
        <v>8.2817215189873433E-3</v>
      </c>
      <c r="P223" s="177">
        <f t="shared" si="21"/>
        <v>8.306754430379747E-3</v>
      </c>
    </row>
    <row r="224" spans="1:16" outlineLevel="2" x14ac:dyDescent="0.3">
      <c r="A224" s="41" t="s">
        <v>634</v>
      </c>
      <c r="B224" s="41" t="s">
        <v>635</v>
      </c>
      <c r="C224" s="41" t="s">
        <v>401</v>
      </c>
      <c r="D224" s="41" t="s">
        <v>640</v>
      </c>
      <c r="E224" s="41" t="s">
        <v>2088</v>
      </c>
      <c r="F224" s="42">
        <v>5</v>
      </c>
      <c r="G224" s="42">
        <v>6.2375E-2</v>
      </c>
      <c r="H224" s="42">
        <v>2.9250000000000002E-2</v>
      </c>
      <c r="I224">
        <f t="shared" si="22"/>
        <v>1.2475E-2</v>
      </c>
      <c r="J224">
        <f t="shared" si="23"/>
        <v>5.8500000000000002E-3</v>
      </c>
      <c r="K224" s="169">
        <f>VLOOKUP(A224,'Point GF DLLR'!$A$2:$L$81,10,FALSE)</f>
        <v>1.0050632911392405</v>
      </c>
      <c r="L224" s="169">
        <f>VLOOKUP(A224,'Point GF DLLR'!$A$2:$L$81,11,FALSE)</f>
        <v>1.0081012658227848</v>
      </c>
      <c r="M224" s="168">
        <f t="shared" si="18"/>
        <v>1.2538164556962026E-2</v>
      </c>
      <c r="N224" s="168">
        <f t="shared" si="19"/>
        <v>1.257606329113924E-2</v>
      </c>
      <c r="O224" s="177">
        <f t="shared" si="20"/>
        <v>5.8796202531645574E-3</v>
      </c>
      <c r="P224" s="177">
        <f t="shared" si="21"/>
        <v>5.8973924050632915E-3</v>
      </c>
    </row>
    <row r="225" spans="1:16" outlineLevel="2" x14ac:dyDescent="0.3">
      <c r="A225" s="41" t="s">
        <v>634</v>
      </c>
      <c r="B225" s="41" t="s">
        <v>635</v>
      </c>
      <c r="C225" s="41" t="s">
        <v>401</v>
      </c>
      <c r="D225" s="41" t="s">
        <v>641</v>
      </c>
      <c r="E225" s="41" t="s">
        <v>2088</v>
      </c>
      <c r="F225" s="42">
        <v>6</v>
      </c>
      <c r="G225" s="42">
        <v>6.8459999999999993E-2</v>
      </c>
      <c r="H225" s="42">
        <v>3.2099999999999997E-2</v>
      </c>
      <c r="I225">
        <f t="shared" si="22"/>
        <v>1.1409999999999998E-2</v>
      </c>
      <c r="J225">
        <f t="shared" si="23"/>
        <v>5.3499999999999997E-3</v>
      </c>
      <c r="K225" s="169">
        <f>VLOOKUP(A225,'Point GF DLLR'!$A$2:$L$81,10,FALSE)</f>
        <v>1.0050632911392405</v>
      </c>
      <c r="L225" s="169">
        <f>VLOOKUP(A225,'Point GF DLLR'!$A$2:$L$81,11,FALSE)</f>
        <v>1.0081012658227848</v>
      </c>
      <c r="M225" s="168">
        <f t="shared" si="18"/>
        <v>1.1467772151898733E-2</v>
      </c>
      <c r="N225" s="168">
        <f t="shared" si="19"/>
        <v>1.1502435443037973E-2</v>
      </c>
      <c r="O225" s="177">
        <f t="shared" si="20"/>
        <v>5.3770886075949365E-3</v>
      </c>
      <c r="P225" s="177">
        <f t="shared" si="21"/>
        <v>5.3933417721518983E-3</v>
      </c>
    </row>
    <row r="226" spans="1:16" outlineLevel="2" x14ac:dyDescent="0.3">
      <c r="A226" s="41" t="s">
        <v>634</v>
      </c>
      <c r="B226" s="41" t="s">
        <v>635</v>
      </c>
      <c r="C226" s="41" t="s">
        <v>401</v>
      </c>
      <c r="D226" s="41" t="s">
        <v>642</v>
      </c>
      <c r="E226" s="41" t="s">
        <v>2066</v>
      </c>
      <c r="F226" s="42">
        <v>3</v>
      </c>
      <c r="G226" s="42">
        <v>1.353E-2</v>
      </c>
      <c r="H226" s="42">
        <v>1.9019999999999999E-2</v>
      </c>
      <c r="I226">
        <f t="shared" si="22"/>
        <v>4.5100000000000001E-3</v>
      </c>
      <c r="J226">
        <f t="shared" si="23"/>
        <v>6.3399999999999993E-3</v>
      </c>
      <c r="K226" s="169">
        <f>VLOOKUP(A226,'Point GF DLLR'!$A$2:$L$81,10,FALSE)</f>
        <v>1.0050632911392405</v>
      </c>
      <c r="L226" s="169">
        <f>VLOOKUP(A226,'Point GF DLLR'!$A$2:$L$81,11,FALSE)</f>
        <v>1.0081012658227848</v>
      </c>
      <c r="M226" s="168">
        <f t="shared" si="18"/>
        <v>4.532835443037975E-3</v>
      </c>
      <c r="N226" s="168">
        <f t="shared" si="19"/>
        <v>4.5465367088607595E-3</v>
      </c>
      <c r="O226" s="177">
        <f t="shared" si="20"/>
        <v>6.3721012658227846E-3</v>
      </c>
      <c r="P226" s="177">
        <f t="shared" si="21"/>
        <v>6.3913620253164549E-3</v>
      </c>
    </row>
    <row r="227" spans="1:16" outlineLevel="1" x14ac:dyDescent="0.3">
      <c r="A227" s="44" t="s">
        <v>1196</v>
      </c>
      <c r="B227" s="41"/>
      <c r="C227" s="41"/>
      <c r="D227" s="41"/>
      <c r="E227" s="41"/>
      <c r="F227" s="42"/>
      <c r="G227" s="42"/>
      <c r="H227" s="42"/>
      <c r="I227">
        <f>SUBTOTAL(9,I220:I226)</f>
        <v>8.1204999999999999E-2</v>
      </c>
      <c r="J227">
        <f>SUBTOTAL(9,J220:J226)</f>
        <v>4.2294999999999999E-2</v>
      </c>
      <c r="K227" s="169"/>
      <c r="L227" s="169"/>
      <c r="M227" s="168">
        <f>SUBTOTAL(9,M220:M226)</f>
        <v>8.1616164556962037E-2</v>
      </c>
      <c r="N227" s="168">
        <f>SUBTOTAL(9,N220:N226)</f>
        <v>8.1862863291139246E-2</v>
      </c>
      <c r="O227" s="177">
        <f>SUBTOTAL(9,O220:O226)</f>
        <v>4.2509151898734179E-2</v>
      </c>
      <c r="P227" s="177">
        <f>SUBTOTAL(9,P220:P226)</f>
        <v>4.2637643037974682E-2</v>
      </c>
    </row>
    <row r="228" spans="1:16" s="164" customFormat="1" outlineLevel="2" x14ac:dyDescent="0.3">
      <c r="A228" s="165" t="s">
        <v>643</v>
      </c>
      <c r="B228" s="165" t="s">
        <v>644</v>
      </c>
      <c r="C228" s="165" t="s">
        <v>401</v>
      </c>
      <c r="D228" s="165" t="s">
        <v>645</v>
      </c>
      <c r="E228" s="165" t="s">
        <v>2090</v>
      </c>
      <c r="F228" s="166">
        <v>3</v>
      </c>
      <c r="G228" s="166">
        <v>4.6950000000000004E-3</v>
      </c>
      <c r="H228" s="166">
        <v>4.5000000000000003E-5</v>
      </c>
      <c r="I228" s="164">
        <f t="shared" si="22"/>
        <v>1.5650000000000002E-3</v>
      </c>
      <c r="J228" s="164">
        <f t="shared" si="23"/>
        <v>1.5E-5</v>
      </c>
      <c r="K228" s="169">
        <f>VLOOKUP(A228,'Point GF DLLR'!$A$2:$L$81,10,FALSE)</f>
        <v>1.1507537688442211</v>
      </c>
      <c r="L228" s="169">
        <f>VLOOKUP(A228,'Point GF DLLR'!$A$2:$L$81,11,FALSE)</f>
        <v>1.2412060301507537</v>
      </c>
      <c r="M228" s="168">
        <f t="shared" si="18"/>
        <v>1.8009296482412063E-3</v>
      </c>
      <c r="N228" s="168">
        <f t="shared" si="19"/>
        <v>1.9424874371859297E-3</v>
      </c>
      <c r="O228" s="177">
        <f t="shared" si="20"/>
        <v>1.7261306532663316E-5</v>
      </c>
      <c r="P228" s="177">
        <f t="shared" si="21"/>
        <v>1.8618090452261306E-5</v>
      </c>
    </row>
    <row r="229" spans="1:16" s="164" customFormat="1" outlineLevel="2" x14ac:dyDescent="0.3">
      <c r="A229" s="165" t="s">
        <v>643</v>
      </c>
      <c r="B229" s="165" t="s">
        <v>644</v>
      </c>
      <c r="C229" s="165" t="s">
        <v>401</v>
      </c>
      <c r="D229" s="165" t="s">
        <v>645</v>
      </c>
      <c r="E229" s="165" t="s">
        <v>2040</v>
      </c>
      <c r="F229" s="166">
        <v>265</v>
      </c>
      <c r="G229" s="166">
        <v>1.32765</v>
      </c>
      <c r="H229" s="166">
        <v>0.26102500000000001</v>
      </c>
      <c r="I229" s="164">
        <f t="shared" si="22"/>
        <v>5.0099999999999997E-3</v>
      </c>
      <c r="J229" s="164">
        <f t="shared" si="23"/>
        <v>9.8499999999999998E-4</v>
      </c>
      <c r="K229" s="169">
        <f>VLOOKUP(A229,'Point GF DLLR'!$A$2:$L$81,10,FALSE)</f>
        <v>1.1507537688442211</v>
      </c>
      <c r="L229" s="169">
        <f>VLOOKUP(A229,'Point GF DLLR'!$A$2:$L$81,11,FALSE)</f>
        <v>1.2412060301507537</v>
      </c>
      <c r="M229" s="168">
        <f t="shared" si="18"/>
        <v>5.7652763819095471E-3</v>
      </c>
      <c r="N229" s="168">
        <f t="shared" si="19"/>
        <v>6.2184422110552759E-3</v>
      </c>
      <c r="O229" s="177">
        <f t="shared" si="20"/>
        <v>1.1334924623115578E-3</v>
      </c>
      <c r="P229" s="177">
        <f t="shared" si="21"/>
        <v>1.2225879396984924E-3</v>
      </c>
    </row>
    <row r="230" spans="1:16" s="164" customFormat="1" outlineLevel="2" x14ac:dyDescent="0.3">
      <c r="A230" s="165" t="s">
        <v>643</v>
      </c>
      <c r="B230" s="165" t="s">
        <v>644</v>
      </c>
      <c r="C230" s="165" t="s">
        <v>401</v>
      </c>
      <c r="D230" s="165" t="s">
        <v>646</v>
      </c>
      <c r="E230" s="165" t="s">
        <v>2090</v>
      </c>
      <c r="F230" s="166">
        <v>6</v>
      </c>
      <c r="G230" s="166">
        <v>6.2579999999999997E-2</v>
      </c>
      <c r="H230" s="166">
        <v>6.3000000000000003E-4</v>
      </c>
      <c r="I230" s="164">
        <f t="shared" si="22"/>
        <v>1.043E-2</v>
      </c>
      <c r="J230" s="164">
        <f t="shared" si="23"/>
        <v>1.05E-4</v>
      </c>
      <c r="K230" s="169">
        <f>VLOOKUP(A230,'Point GF DLLR'!$A$2:$L$81,10,FALSE)</f>
        <v>1.1507537688442211</v>
      </c>
      <c r="L230" s="169">
        <f>VLOOKUP(A230,'Point GF DLLR'!$A$2:$L$81,11,FALSE)</f>
        <v>1.2412060301507537</v>
      </c>
      <c r="M230" s="168">
        <f t="shared" si="18"/>
        <v>1.2002361809045226E-2</v>
      </c>
      <c r="N230" s="168">
        <f t="shared" si="19"/>
        <v>1.2945778894472361E-2</v>
      </c>
      <c r="O230" s="177">
        <f t="shared" si="20"/>
        <v>1.2082914572864321E-4</v>
      </c>
      <c r="P230" s="177">
        <f t="shared" si="21"/>
        <v>1.3032663316582915E-4</v>
      </c>
    </row>
    <row r="231" spans="1:16" s="164" customFormat="1" outlineLevel="2" x14ac:dyDescent="0.3">
      <c r="A231" s="165" t="s">
        <v>643</v>
      </c>
      <c r="B231" s="165" t="s">
        <v>644</v>
      </c>
      <c r="C231" s="165" t="s">
        <v>401</v>
      </c>
      <c r="D231" s="165" t="s">
        <v>646</v>
      </c>
      <c r="E231" s="165" t="s">
        <v>2040</v>
      </c>
      <c r="F231" s="166">
        <v>328</v>
      </c>
      <c r="G231" s="166">
        <v>1.1479999999999999</v>
      </c>
      <c r="H231" s="166">
        <v>0.22467999999999999</v>
      </c>
      <c r="I231" s="164">
        <f t="shared" si="22"/>
        <v>3.4999999999999996E-3</v>
      </c>
      <c r="J231" s="164">
        <f t="shared" si="23"/>
        <v>6.8499999999999995E-4</v>
      </c>
      <c r="K231" s="169">
        <f>VLOOKUP(A231,'Point GF DLLR'!$A$2:$L$81,10,FALSE)</f>
        <v>1.1507537688442211</v>
      </c>
      <c r="L231" s="169">
        <f>VLOOKUP(A231,'Point GF DLLR'!$A$2:$L$81,11,FALSE)</f>
        <v>1.2412060301507537</v>
      </c>
      <c r="M231" s="168">
        <f t="shared" si="18"/>
        <v>4.0276381909547737E-3</v>
      </c>
      <c r="N231" s="168">
        <f t="shared" si="19"/>
        <v>4.3442211055276375E-3</v>
      </c>
      <c r="O231" s="177">
        <f t="shared" si="20"/>
        <v>7.8826633165829136E-4</v>
      </c>
      <c r="P231" s="177">
        <f t="shared" si="21"/>
        <v>8.5022613065326624E-4</v>
      </c>
    </row>
    <row r="232" spans="1:16" s="164" customFormat="1" outlineLevel="2" x14ac:dyDescent="0.3">
      <c r="A232" s="165" t="s">
        <v>643</v>
      </c>
      <c r="B232" s="165" t="s">
        <v>644</v>
      </c>
      <c r="C232" s="165" t="s">
        <v>401</v>
      </c>
      <c r="D232" s="165" t="s">
        <v>647</v>
      </c>
      <c r="E232" s="165" t="s">
        <v>2090</v>
      </c>
      <c r="F232" s="166">
        <v>5</v>
      </c>
      <c r="G232" s="166">
        <v>4.6074999999999998E-2</v>
      </c>
      <c r="H232" s="166">
        <v>4.4999999999999999E-4</v>
      </c>
      <c r="I232" s="164">
        <f t="shared" si="22"/>
        <v>9.2149999999999992E-3</v>
      </c>
      <c r="J232" s="164">
        <f t="shared" si="23"/>
        <v>8.9999999999999992E-5</v>
      </c>
      <c r="K232" s="169">
        <f>VLOOKUP(A232,'Point GF DLLR'!$A$2:$L$81,10,FALSE)</f>
        <v>1.1507537688442211</v>
      </c>
      <c r="L232" s="169">
        <f>VLOOKUP(A232,'Point GF DLLR'!$A$2:$L$81,11,FALSE)</f>
        <v>1.2412060301507537</v>
      </c>
      <c r="M232" s="168">
        <f t="shared" si="18"/>
        <v>1.0604195979899497E-2</v>
      </c>
      <c r="N232" s="168">
        <f t="shared" si="19"/>
        <v>1.1437713567839194E-2</v>
      </c>
      <c r="O232" s="177">
        <f t="shared" si="20"/>
        <v>1.0356783919597988E-4</v>
      </c>
      <c r="P232" s="177">
        <f t="shared" si="21"/>
        <v>1.1170854271356782E-4</v>
      </c>
    </row>
    <row r="233" spans="1:16" s="164" customFormat="1" outlineLevel="2" x14ac:dyDescent="0.3">
      <c r="A233" s="165" t="s">
        <v>643</v>
      </c>
      <c r="B233" s="165" t="s">
        <v>644</v>
      </c>
      <c r="C233" s="165" t="s">
        <v>401</v>
      </c>
      <c r="D233" s="165" t="s">
        <v>647</v>
      </c>
      <c r="E233" s="165" t="s">
        <v>2040</v>
      </c>
      <c r="F233" s="166">
        <v>321</v>
      </c>
      <c r="G233" s="166">
        <v>1.2535050000000001</v>
      </c>
      <c r="H233" s="166">
        <v>0.24556500000000001</v>
      </c>
      <c r="I233" s="164">
        <f t="shared" si="22"/>
        <v>3.9050000000000005E-3</v>
      </c>
      <c r="J233" s="164">
        <f t="shared" si="23"/>
        <v>7.6500000000000005E-4</v>
      </c>
      <c r="K233" s="169">
        <f>VLOOKUP(A233,'Point GF DLLR'!$A$2:$L$81,10,FALSE)</f>
        <v>1.1507537688442211</v>
      </c>
      <c r="L233" s="169">
        <f>VLOOKUP(A233,'Point GF DLLR'!$A$2:$L$81,11,FALSE)</f>
        <v>1.2412060301507537</v>
      </c>
      <c r="M233" s="168">
        <f t="shared" si="18"/>
        <v>4.4936934673366841E-3</v>
      </c>
      <c r="N233" s="168">
        <f t="shared" si="19"/>
        <v>4.8469095477386938E-3</v>
      </c>
      <c r="O233" s="177">
        <f t="shared" si="20"/>
        <v>8.8032663316582919E-4</v>
      </c>
      <c r="P233" s="177">
        <f t="shared" si="21"/>
        <v>9.4952261306532665E-4</v>
      </c>
    </row>
    <row r="234" spans="1:16" s="164" customFormat="1" outlineLevel="2" x14ac:dyDescent="0.3">
      <c r="A234" s="165" t="s">
        <v>643</v>
      </c>
      <c r="B234" s="165" t="s">
        <v>644</v>
      </c>
      <c r="C234" s="165" t="s">
        <v>401</v>
      </c>
      <c r="D234" s="165" t="s">
        <v>648</v>
      </c>
      <c r="E234" s="165" t="s">
        <v>2090</v>
      </c>
      <c r="F234" s="166">
        <v>5</v>
      </c>
      <c r="G234" s="166">
        <v>2.69E-2</v>
      </c>
      <c r="H234" s="166">
        <v>2.7500000000000002E-4</v>
      </c>
      <c r="I234" s="164">
        <f t="shared" si="22"/>
        <v>5.3800000000000002E-3</v>
      </c>
      <c r="J234" s="164">
        <f t="shared" si="23"/>
        <v>5.5000000000000002E-5</v>
      </c>
      <c r="K234" s="169">
        <f>VLOOKUP(A234,'Point GF DLLR'!$A$2:$L$81,10,FALSE)</f>
        <v>1.1507537688442211</v>
      </c>
      <c r="L234" s="169">
        <f>VLOOKUP(A234,'Point GF DLLR'!$A$2:$L$81,11,FALSE)</f>
        <v>1.2412060301507537</v>
      </c>
      <c r="M234" s="168">
        <f t="shared" si="18"/>
        <v>6.1910552763819095E-3</v>
      </c>
      <c r="N234" s="168">
        <f t="shared" si="19"/>
        <v>6.6776884422110553E-3</v>
      </c>
      <c r="O234" s="177">
        <f t="shared" si="20"/>
        <v>6.3291457286432165E-5</v>
      </c>
      <c r="P234" s="177">
        <f t="shared" si="21"/>
        <v>6.8266331658291461E-5</v>
      </c>
    </row>
    <row r="235" spans="1:16" s="164" customFormat="1" outlineLevel="2" x14ac:dyDescent="0.3">
      <c r="A235" s="165" t="s">
        <v>643</v>
      </c>
      <c r="B235" s="165" t="s">
        <v>644</v>
      </c>
      <c r="C235" s="165" t="s">
        <v>401</v>
      </c>
      <c r="D235" s="165" t="s">
        <v>648</v>
      </c>
      <c r="E235" s="165" t="s">
        <v>2040</v>
      </c>
      <c r="F235" s="166">
        <v>232</v>
      </c>
      <c r="G235" s="166">
        <v>1.1553599999999999</v>
      </c>
      <c r="H235" s="166">
        <v>0.22736000000000001</v>
      </c>
      <c r="I235" s="164">
        <f t="shared" si="22"/>
        <v>4.9800000000000001E-3</v>
      </c>
      <c r="J235" s="164">
        <f t="shared" si="23"/>
        <v>9.7999999999999997E-4</v>
      </c>
      <c r="K235" s="169">
        <f>VLOOKUP(A235,'Point GF DLLR'!$A$2:$L$81,10,FALSE)</f>
        <v>1.1507537688442211</v>
      </c>
      <c r="L235" s="169">
        <f>VLOOKUP(A235,'Point GF DLLR'!$A$2:$L$81,11,FALSE)</f>
        <v>1.2412060301507537</v>
      </c>
      <c r="M235" s="168">
        <f t="shared" si="18"/>
        <v>5.7307537688442208E-3</v>
      </c>
      <c r="N235" s="168">
        <f t="shared" si="19"/>
        <v>6.1812060301507533E-3</v>
      </c>
      <c r="O235" s="177">
        <f t="shared" si="20"/>
        <v>1.1277386934673366E-3</v>
      </c>
      <c r="P235" s="177">
        <f t="shared" si="21"/>
        <v>1.2163819095477387E-3</v>
      </c>
    </row>
    <row r="236" spans="1:16" s="164" customFormat="1" outlineLevel="2" x14ac:dyDescent="0.3">
      <c r="A236" s="165" t="s">
        <v>643</v>
      </c>
      <c r="B236" s="165" t="s">
        <v>644</v>
      </c>
      <c r="C236" s="165" t="s">
        <v>401</v>
      </c>
      <c r="D236" s="165" t="s">
        <v>649</v>
      </c>
      <c r="E236" s="165" t="s">
        <v>2090</v>
      </c>
      <c r="F236" s="166">
        <v>5</v>
      </c>
      <c r="G236" s="166">
        <v>3.3799999999999997E-2</v>
      </c>
      <c r="H236" s="166">
        <v>3.5E-4</v>
      </c>
      <c r="I236" s="164">
        <f t="shared" si="22"/>
        <v>6.7599999999999995E-3</v>
      </c>
      <c r="J236" s="164">
        <f t="shared" si="23"/>
        <v>6.9999999999999994E-5</v>
      </c>
      <c r="K236" s="169">
        <f>VLOOKUP(A236,'Point GF DLLR'!$A$2:$L$81,10,FALSE)</f>
        <v>1.1507537688442211</v>
      </c>
      <c r="L236" s="169">
        <f>VLOOKUP(A236,'Point GF DLLR'!$A$2:$L$81,11,FALSE)</f>
        <v>1.2412060301507537</v>
      </c>
      <c r="M236" s="168">
        <f t="shared" si="18"/>
        <v>7.7790954773869344E-3</v>
      </c>
      <c r="N236" s="168">
        <f t="shared" si="19"/>
        <v>8.3905527638190938E-3</v>
      </c>
      <c r="O236" s="177">
        <f t="shared" si="20"/>
        <v>8.0552763819095467E-5</v>
      </c>
      <c r="P236" s="177">
        <f t="shared" si="21"/>
        <v>8.6884422110552746E-5</v>
      </c>
    </row>
    <row r="237" spans="1:16" s="164" customFormat="1" outlineLevel="2" x14ac:dyDescent="0.3">
      <c r="A237" s="165" t="s">
        <v>643</v>
      </c>
      <c r="B237" s="165" t="s">
        <v>644</v>
      </c>
      <c r="C237" s="165" t="s">
        <v>401</v>
      </c>
      <c r="D237" s="165" t="s">
        <v>649</v>
      </c>
      <c r="E237" s="165" t="s">
        <v>2040</v>
      </c>
      <c r="F237" s="166">
        <v>282</v>
      </c>
      <c r="G237" s="166">
        <v>1.2295199999999999</v>
      </c>
      <c r="H237" s="166">
        <v>0.26930999999999999</v>
      </c>
      <c r="I237" s="164">
        <f t="shared" si="22"/>
        <v>4.3600000000000002E-3</v>
      </c>
      <c r="J237" s="164">
        <f t="shared" si="23"/>
        <v>9.5500000000000001E-4</v>
      </c>
      <c r="K237" s="169">
        <f>VLOOKUP(A237,'Point GF DLLR'!$A$2:$L$81,10,FALSE)</f>
        <v>1.1507537688442211</v>
      </c>
      <c r="L237" s="169">
        <f>VLOOKUP(A237,'Point GF DLLR'!$A$2:$L$81,11,FALSE)</f>
        <v>1.2412060301507537</v>
      </c>
      <c r="M237" s="168">
        <f t="shared" si="18"/>
        <v>5.0172864321608038E-3</v>
      </c>
      <c r="N237" s="168">
        <f t="shared" si="19"/>
        <v>5.411658291457286E-3</v>
      </c>
      <c r="O237" s="177">
        <f t="shared" si="20"/>
        <v>1.0989698492462311E-3</v>
      </c>
      <c r="P237" s="177">
        <f t="shared" si="21"/>
        <v>1.1853517587939698E-3</v>
      </c>
    </row>
    <row r="238" spans="1:16" s="164" customFormat="1" outlineLevel="2" x14ac:dyDescent="0.3">
      <c r="A238" s="165" t="s">
        <v>643</v>
      </c>
      <c r="B238" s="165" t="s">
        <v>644</v>
      </c>
      <c r="C238" s="165" t="s">
        <v>401</v>
      </c>
      <c r="D238" s="165" t="s">
        <v>650</v>
      </c>
      <c r="E238" s="165" t="s">
        <v>2064</v>
      </c>
      <c r="F238" s="166">
        <v>39</v>
      </c>
      <c r="G238" s="166">
        <v>0.12363</v>
      </c>
      <c r="H238" s="167"/>
      <c r="I238" s="164">
        <f t="shared" si="22"/>
        <v>3.1700000000000001E-3</v>
      </c>
      <c r="J238" s="164">
        <f t="shared" si="23"/>
        <v>0</v>
      </c>
      <c r="K238" s="169">
        <f>VLOOKUP(A238,'Point GF DLLR'!$A$2:$L$81,10,FALSE)</f>
        <v>1.1507537688442211</v>
      </c>
      <c r="L238" s="169">
        <f>VLOOKUP(A238,'Point GF DLLR'!$A$2:$L$81,11,FALSE)</f>
        <v>1.2412060301507537</v>
      </c>
      <c r="M238" s="168">
        <f t="shared" si="18"/>
        <v>3.6478894472361809E-3</v>
      </c>
      <c r="N238" s="168">
        <f t="shared" si="19"/>
        <v>3.9346231155778892E-3</v>
      </c>
      <c r="O238" s="177">
        <f t="shared" si="20"/>
        <v>0</v>
      </c>
      <c r="P238" s="177">
        <f t="shared" si="21"/>
        <v>0</v>
      </c>
    </row>
    <row r="239" spans="1:16" s="164" customFormat="1" outlineLevel="2" x14ac:dyDescent="0.3">
      <c r="A239" s="165" t="s">
        <v>643</v>
      </c>
      <c r="B239" s="165" t="s">
        <v>644</v>
      </c>
      <c r="C239" s="165" t="s">
        <v>401</v>
      </c>
      <c r="D239" s="165" t="s">
        <v>651</v>
      </c>
      <c r="E239" s="165" t="s">
        <v>2064</v>
      </c>
      <c r="F239" s="166">
        <v>30</v>
      </c>
      <c r="G239" s="166">
        <v>0.1197</v>
      </c>
      <c r="H239" s="167"/>
      <c r="I239" s="164">
        <f t="shared" si="22"/>
        <v>3.9899999999999996E-3</v>
      </c>
      <c r="J239" s="164">
        <f t="shared" si="23"/>
        <v>0</v>
      </c>
      <c r="K239" s="169">
        <f>VLOOKUP(A239,'Point GF DLLR'!$A$2:$L$81,10,FALSE)</f>
        <v>1.1507537688442211</v>
      </c>
      <c r="L239" s="169">
        <f>VLOOKUP(A239,'Point GF DLLR'!$A$2:$L$81,11,FALSE)</f>
        <v>1.2412060301507537</v>
      </c>
      <c r="M239" s="168">
        <f t="shared" si="18"/>
        <v>4.5915075376884414E-3</v>
      </c>
      <c r="N239" s="168">
        <f t="shared" si="19"/>
        <v>4.9524120603015066E-3</v>
      </c>
      <c r="O239" s="177">
        <f t="shared" si="20"/>
        <v>0</v>
      </c>
      <c r="P239" s="177">
        <f t="shared" si="21"/>
        <v>0</v>
      </c>
    </row>
    <row r="240" spans="1:16" s="164" customFormat="1" outlineLevel="2" x14ac:dyDescent="0.3">
      <c r="A240" s="165" t="s">
        <v>643</v>
      </c>
      <c r="B240" s="165" t="s">
        <v>644</v>
      </c>
      <c r="C240" s="165" t="s">
        <v>401</v>
      </c>
      <c r="D240" s="165" t="s">
        <v>652</v>
      </c>
      <c r="E240" s="165" t="s">
        <v>2064</v>
      </c>
      <c r="F240" s="166">
        <v>26</v>
      </c>
      <c r="G240" s="166">
        <v>0.11674</v>
      </c>
      <c r="H240" s="167"/>
      <c r="I240" s="164">
        <f t="shared" si="22"/>
        <v>4.4900000000000001E-3</v>
      </c>
      <c r="J240" s="164">
        <f t="shared" si="23"/>
        <v>0</v>
      </c>
      <c r="K240" s="169">
        <f>VLOOKUP(A240,'Point GF DLLR'!$A$2:$L$81,10,FALSE)</f>
        <v>1.1507537688442211</v>
      </c>
      <c r="L240" s="169">
        <f>VLOOKUP(A240,'Point GF DLLR'!$A$2:$L$81,11,FALSE)</f>
        <v>1.2412060301507537</v>
      </c>
      <c r="M240" s="168">
        <f t="shared" si="18"/>
        <v>5.1668844221105532E-3</v>
      </c>
      <c r="N240" s="168">
        <f t="shared" si="19"/>
        <v>5.5730150753768842E-3</v>
      </c>
      <c r="O240" s="177">
        <f t="shared" si="20"/>
        <v>0</v>
      </c>
      <c r="P240" s="177">
        <f t="shared" si="21"/>
        <v>0</v>
      </c>
    </row>
    <row r="241" spans="1:16" s="164" customFormat="1" outlineLevel="2" x14ac:dyDescent="0.3">
      <c r="A241" s="165" t="s">
        <v>643</v>
      </c>
      <c r="B241" s="165" t="s">
        <v>644</v>
      </c>
      <c r="C241" s="165" t="s">
        <v>401</v>
      </c>
      <c r="D241" s="165" t="s">
        <v>653</v>
      </c>
      <c r="E241" s="165" t="s">
        <v>2064</v>
      </c>
      <c r="F241" s="166">
        <v>29</v>
      </c>
      <c r="G241" s="166">
        <v>0.10672</v>
      </c>
      <c r="H241" s="167"/>
      <c r="I241" s="164">
        <f t="shared" si="22"/>
        <v>3.6799999999999997E-3</v>
      </c>
      <c r="J241" s="164">
        <f t="shared" si="23"/>
        <v>0</v>
      </c>
      <c r="K241" s="169">
        <f>VLOOKUP(A241,'Point GF DLLR'!$A$2:$L$81,10,FALSE)</f>
        <v>1.1507537688442211</v>
      </c>
      <c r="L241" s="169">
        <f>VLOOKUP(A241,'Point GF DLLR'!$A$2:$L$81,11,FALSE)</f>
        <v>1.2412060301507537</v>
      </c>
      <c r="M241" s="168">
        <f t="shared" si="18"/>
        <v>4.2347738693467333E-3</v>
      </c>
      <c r="N241" s="168">
        <f t="shared" si="19"/>
        <v>4.5676381909547734E-3</v>
      </c>
      <c r="O241" s="177">
        <f t="shared" si="20"/>
        <v>0</v>
      </c>
      <c r="P241" s="177">
        <f t="shared" si="21"/>
        <v>0</v>
      </c>
    </row>
    <row r="242" spans="1:16" s="164" customFormat="1" outlineLevel="2" x14ac:dyDescent="0.3">
      <c r="A242" s="165" t="s">
        <v>643</v>
      </c>
      <c r="B242" s="165" t="s">
        <v>644</v>
      </c>
      <c r="C242" s="165" t="s">
        <v>401</v>
      </c>
      <c r="D242" s="165" t="s">
        <v>654</v>
      </c>
      <c r="E242" s="165" t="s">
        <v>2064</v>
      </c>
      <c r="F242" s="166">
        <v>46</v>
      </c>
      <c r="G242" s="166">
        <v>8.4870000000000001E-2</v>
      </c>
      <c r="H242" s="167"/>
      <c r="I242" s="164">
        <f t="shared" si="22"/>
        <v>1.8450000000000001E-3</v>
      </c>
      <c r="J242" s="164">
        <f t="shared" si="23"/>
        <v>0</v>
      </c>
      <c r="K242" s="169">
        <f>VLOOKUP(A242,'Point GF DLLR'!$A$2:$L$81,10,FALSE)</f>
        <v>1.1507537688442211</v>
      </c>
      <c r="L242" s="169">
        <f>VLOOKUP(A242,'Point GF DLLR'!$A$2:$L$81,11,FALSE)</f>
        <v>1.2412060301507537</v>
      </c>
      <c r="M242" s="168">
        <f t="shared" si="18"/>
        <v>2.1231407035175879E-3</v>
      </c>
      <c r="N242" s="168">
        <f t="shared" si="19"/>
        <v>2.2900251256281405E-3</v>
      </c>
      <c r="O242" s="177">
        <f t="shared" si="20"/>
        <v>0</v>
      </c>
      <c r="P242" s="177">
        <f t="shared" si="21"/>
        <v>0</v>
      </c>
    </row>
    <row r="243" spans="1:16" s="164" customFormat="1" outlineLevel="2" x14ac:dyDescent="0.3">
      <c r="A243" s="165" t="s">
        <v>643</v>
      </c>
      <c r="B243" s="165" t="s">
        <v>644</v>
      </c>
      <c r="C243" s="165" t="s">
        <v>401</v>
      </c>
      <c r="D243" s="165" t="s">
        <v>655</v>
      </c>
      <c r="E243" s="165" t="s">
        <v>2064</v>
      </c>
      <c r="F243" s="166">
        <v>15</v>
      </c>
      <c r="G243" s="166">
        <v>6.6975000000000007E-2</v>
      </c>
      <c r="H243" s="167"/>
      <c r="I243" s="164">
        <f t="shared" si="22"/>
        <v>4.4650000000000002E-3</v>
      </c>
      <c r="J243" s="164">
        <f t="shared" si="23"/>
        <v>0</v>
      </c>
      <c r="K243" s="169">
        <f>VLOOKUP(A243,'Point GF DLLR'!$A$2:$L$81,10,FALSE)</f>
        <v>1.1507537688442211</v>
      </c>
      <c r="L243" s="169">
        <f>VLOOKUP(A243,'Point GF DLLR'!$A$2:$L$81,11,FALSE)</f>
        <v>1.2412060301507537</v>
      </c>
      <c r="M243" s="168">
        <f t="shared" si="18"/>
        <v>5.1381155778894476E-3</v>
      </c>
      <c r="N243" s="168">
        <f t="shared" si="19"/>
        <v>5.5419849246231157E-3</v>
      </c>
      <c r="O243" s="177">
        <f t="shared" si="20"/>
        <v>0</v>
      </c>
      <c r="P243" s="177">
        <f t="shared" si="21"/>
        <v>0</v>
      </c>
    </row>
    <row r="244" spans="1:16" s="164" customFormat="1" outlineLevel="2" x14ac:dyDescent="0.3">
      <c r="A244" s="165" t="s">
        <v>643</v>
      </c>
      <c r="B244" s="165" t="s">
        <v>644</v>
      </c>
      <c r="C244" s="165" t="s">
        <v>401</v>
      </c>
      <c r="D244" s="165" t="s">
        <v>656</v>
      </c>
      <c r="E244" s="165" t="s">
        <v>2064</v>
      </c>
      <c r="F244" s="166">
        <v>14</v>
      </c>
      <c r="G244" s="166">
        <v>6.454E-2</v>
      </c>
      <c r="H244" s="167"/>
      <c r="I244" s="164">
        <f t="shared" si="22"/>
        <v>4.6100000000000004E-3</v>
      </c>
      <c r="J244" s="164">
        <f t="shared" si="23"/>
        <v>0</v>
      </c>
      <c r="K244" s="169">
        <f>VLOOKUP(A244,'Point GF DLLR'!$A$2:$L$81,10,FALSE)</f>
        <v>1.1507537688442211</v>
      </c>
      <c r="L244" s="169">
        <f>VLOOKUP(A244,'Point GF DLLR'!$A$2:$L$81,11,FALSE)</f>
        <v>1.2412060301507537</v>
      </c>
      <c r="M244" s="168">
        <f t="shared" si="18"/>
        <v>5.3049748743718593E-3</v>
      </c>
      <c r="N244" s="168">
        <f t="shared" si="19"/>
        <v>5.7219597989949748E-3</v>
      </c>
      <c r="O244" s="177">
        <f t="shared" si="20"/>
        <v>0</v>
      </c>
      <c r="P244" s="177">
        <f t="shared" si="21"/>
        <v>0</v>
      </c>
    </row>
    <row r="245" spans="1:16" s="164" customFormat="1" outlineLevel="2" x14ac:dyDescent="0.3">
      <c r="A245" s="165" t="s">
        <v>643</v>
      </c>
      <c r="B245" s="165" t="s">
        <v>644</v>
      </c>
      <c r="C245" s="165" t="s">
        <v>401</v>
      </c>
      <c r="D245" s="165" t="s">
        <v>657</v>
      </c>
      <c r="E245" s="165" t="s">
        <v>2064</v>
      </c>
      <c r="F245" s="166">
        <v>30</v>
      </c>
      <c r="G245" s="166">
        <v>0.11924999999999999</v>
      </c>
      <c r="H245" s="167"/>
      <c r="I245" s="164">
        <f t="shared" si="22"/>
        <v>3.9750000000000002E-3</v>
      </c>
      <c r="J245" s="164">
        <f t="shared" si="23"/>
        <v>0</v>
      </c>
      <c r="K245" s="169">
        <f>VLOOKUP(A245,'Point GF DLLR'!$A$2:$L$81,10,FALSE)</f>
        <v>1.1507537688442211</v>
      </c>
      <c r="L245" s="169">
        <f>VLOOKUP(A245,'Point GF DLLR'!$A$2:$L$81,11,FALSE)</f>
        <v>1.2412060301507537</v>
      </c>
      <c r="M245" s="168">
        <f t="shared" si="18"/>
        <v>4.5742462311557791E-3</v>
      </c>
      <c r="N245" s="168">
        <f t="shared" si="19"/>
        <v>4.9337939698492466E-3</v>
      </c>
      <c r="O245" s="177">
        <f t="shared" si="20"/>
        <v>0</v>
      </c>
      <c r="P245" s="177">
        <f t="shared" si="21"/>
        <v>0</v>
      </c>
    </row>
    <row r="246" spans="1:16" s="164" customFormat="1" outlineLevel="2" x14ac:dyDescent="0.3">
      <c r="A246" s="165" t="s">
        <v>643</v>
      </c>
      <c r="B246" s="165" t="s">
        <v>644</v>
      </c>
      <c r="C246" s="165" t="s">
        <v>401</v>
      </c>
      <c r="D246" s="165" t="s">
        <v>658</v>
      </c>
      <c r="E246" s="165" t="s">
        <v>2064</v>
      </c>
      <c r="F246" s="166">
        <v>31</v>
      </c>
      <c r="G246" s="166">
        <v>0.10261000000000001</v>
      </c>
      <c r="H246" s="167"/>
      <c r="I246" s="164">
        <f t="shared" si="22"/>
        <v>3.31E-3</v>
      </c>
      <c r="J246" s="164">
        <f t="shared" si="23"/>
        <v>0</v>
      </c>
      <c r="K246" s="169">
        <f>VLOOKUP(A246,'Point GF DLLR'!$A$2:$L$81,10,FALSE)</f>
        <v>1.1507537688442211</v>
      </c>
      <c r="L246" s="169">
        <f>VLOOKUP(A246,'Point GF DLLR'!$A$2:$L$81,11,FALSE)</f>
        <v>1.2412060301507537</v>
      </c>
      <c r="M246" s="168">
        <f t="shared" si="18"/>
        <v>3.8089949748743718E-3</v>
      </c>
      <c r="N246" s="168">
        <f t="shared" si="19"/>
        <v>4.1083919597989949E-3</v>
      </c>
      <c r="O246" s="177">
        <f t="shared" si="20"/>
        <v>0</v>
      </c>
      <c r="P246" s="177">
        <f t="shared" si="21"/>
        <v>0</v>
      </c>
    </row>
    <row r="247" spans="1:16" s="164" customFormat="1" outlineLevel="2" x14ac:dyDescent="0.3">
      <c r="A247" s="165" t="s">
        <v>643</v>
      </c>
      <c r="B247" s="165" t="s">
        <v>644</v>
      </c>
      <c r="C247" s="165" t="s">
        <v>401</v>
      </c>
      <c r="D247" s="165" t="s">
        <v>659</v>
      </c>
      <c r="E247" s="165" t="s">
        <v>2064</v>
      </c>
      <c r="F247" s="166">
        <v>38</v>
      </c>
      <c r="G247" s="166">
        <v>0.11362</v>
      </c>
      <c r="H247" s="167"/>
      <c r="I247" s="164">
        <f t="shared" si="22"/>
        <v>2.99E-3</v>
      </c>
      <c r="J247" s="164">
        <f t="shared" si="23"/>
        <v>0</v>
      </c>
      <c r="K247" s="169">
        <f>VLOOKUP(A247,'Point GF DLLR'!$A$2:$L$81,10,FALSE)</f>
        <v>1.1507537688442211</v>
      </c>
      <c r="L247" s="169">
        <f>VLOOKUP(A247,'Point GF DLLR'!$A$2:$L$81,11,FALSE)</f>
        <v>1.2412060301507537</v>
      </c>
      <c r="M247" s="168">
        <f t="shared" si="18"/>
        <v>3.4407537688442213E-3</v>
      </c>
      <c r="N247" s="168">
        <f t="shared" si="19"/>
        <v>3.7112060301507537E-3</v>
      </c>
      <c r="O247" s="177">
        <f t="shared" si="20"/>
        <v>0</v>
      </c>
      <c r="P247" s="177">
        <f t="shared" si="21"/>
        <v>0</v>
      </c>
    </row>
    <row r="248" spans="1:16" s="164" customFormat="1" outlineLevel="2" x14ac:dyDescent="0.3">
      <c r="A248" s="165" t="s">
        <v>643</v>
      </c>
      <c r="B248" s="165" t="s">
        <v>644</v>
      </c>
      <c r="C248" s="165" t="s">
        <v>401</v>
      </c>
      <c r="D248" s="165" t="s">
        <v>660</v>
      </c>
      <c r="E248" s="165" t="s">
        <v>2064</v>
      </c>
      <c r="F248" s="166">
        <v>12</v>
      </c>
      <c r="G248" s="166">
        <v>6.6659999999999997E-2</v>
      </c>
      <c r="H248" s="167"/>
      <c r="I248" s="164">
        <f t="shared" si="22"/>
        <v>5.555E-3</v>
      </c>
      <c r="J248" s="164">
        <f t="shared" si="23"/>
        <v>0</v>
      </c>
      <c r="K248" s="169">
        <f>VLOOKUP(A248,'Point GF DLLR'!$A$2:$L$81,10,FALSE)</f>
        <v>1.1507537688442211</v>
      </c>
      <c r="L248" s="169">
        <f>VLOOKUP(A248,'Point GF DLLR'!$A$2:$L$81,11,FALSE)</f>
        <v>1.2412060301507537</v>
      </c>
      <c r="M248" s="168">
        <f t="shared" si="18"/>
        <v>6.3924371859296484E-3</v>
      </c>
      <c r="N248" s="168">
        <f t="shared" si="19"/>
        <v>6.894899497487437E-3</v>
      </c>
      <c r="O248" s="177">
        <f t="shared" si="20"/>
        <v>0</v>
      </c>
      <c r="P248" s="177">
        <f t="shared" si="21"/>
        <v>0</v>
      </c>
    </row>
    <row r="249" spans="1:16" s="164" customFormat="1" outlineLevel="2" x14ac:dyDescent="0.3">
      <c r="A249" s="165" t="s">
        <v>643</v>
      </c>
      <c r="B249" s="165" t="s">
        <v>644</v>
      </c>
      <c r="C249" s="165" t="s">
        <v>401</v>
      </c>
      <c r="D249" s="165" t="s">
        <v>661</v>
      </c>
      <c r="E249" s="165" t="s">
        <v>2064</v>
      </c>
      <c r="F249" s="166">
        <v>13</v>
      </c>
      <c r="G249" s="166">
        <v>0.21001500000000001</v>
      </c>
      <c r="H249" s="167"/>
      <c r="I249" s="164">
        <f t="shared" si="22"/>
        <v>1.6154999999999999E-2</v>
      </c>
      <c r="J249" s="164">
        <f t="shared" si="23"/>
        <v>0</v>
      </c>
      <c r="K249" s="169">
        <f>VLOOKUP(A249,'Point GF DLLR'!$A$2:$L$81,10,FALSE)</f>
        <v>1.1507537688442211</v>
      </c>
      <c r="L249" s="169">
        <f>VLOOKUP(A249,'Point GF DLLR'!$A$2:$L$81,11,FALSE)</f>
        <v>1.2412060301507537</v>
      </c>
      <c r="M249" s="168">
        <f t="shared" si="18"/>
        <v>1.8590427135678392E-2</v>
      </c>
      <c r="N249" s="168">
        <f t="shared" si="19"/>
        <v>2.0051683417085426E-2</v>
      </c>
      <c r="O249" s="177">
        <f t="shared" si="20"/>
        <v>0</v>
      </c>
      <c r="P249" s="177">
        <f t="shared" si="21"/>
        <v>0</v>
      </c>
    </row>
    <row r="250" spans="1:16" s="164" customFormat="1" outlineLevel="1" x14ac:dyDescent="0.3">
      <c r="A250" s="215" t="s">
        <v>1197</v>
      </c>
      <c r="B250" s="165"/>
      <c r="C250" s="165"/>
      <c r="D250" s="165"/>
      <c r="E250" s="165"/>
      <c r="F250" s="166"/>
      <c r="G250" s="166"/>
      <c r="H250" s="167"/>
      <c r="I250" s="164">
        <f>SUBTOTAL(9,I228:I249)</f>
        <v>0.11334000000000001</v>
      </c>
      <c r="J250" s="164">
        <f>SUBTOTAL(9,J228:J249)</f>
        <v>4.705E-3</v>
      </c>
      <c r="K250" s="169"/>
      <c r="L250" s="169"/>
      <c r="M250" s="168">
        <f>SUBTOTAL(9,M228:M249)</f>
        <v>0.13042643216080402</v>
      </c>
      <c r="N250" s="168">
        <f>SUBTOTAL(9,N228:N249)</f>
        <v>0.14067829145728641</v>
      </c>
      <c r="O250" s="177">
        <f>SUBTOTAL(9,O228:O249)</f>
        <v>5.4142964824120607E-3</v>
      </c>
      <c r="P250" s="177">
        <f>SUBTOTAL(9,P228:P249)</f>
        <v>5.8398743718592961E-3</v>
      </c>
    </row>
    <row r="251" spans="1:16" outlineLevel="2" x14ac:dyDescent="0.3">
      <c r="A251" s="41" t="s">
        <v>662</v>
      </c>
      <c r="B251" s="41" t="s">
        <v>663</v>
      </c>
      <c r="C251" s="41" t="s">
        <v>401</v>
      </c>
      <c r="D251" s="41" t="s">
        <v>664</v>
      </c>
      <c r="E251" s="41" t="s">
        <v>2043</v>
      </c>
      <c r="F251" s="42">
        <v>61</v>
      </c>
      <c r="G251" s="42">
        <v>1.687565</v>
      </c>
      <c r="H251" s="42">
        <v>4.5798800000000002</v>
      </c>
      <c r="I251">
        <f t="shared" si="22"/>
        <v>2.7664999999999999E-2</v>
      </c>
      <c r="J251">
        <f t="shared" si="23"/>
        <v>7.5080000000000008E-2</v>
      </c>
      <c r="K251" s="169">
        <f>VLOOKUP(A251,'Point GF DLLR'!$A$2:$L$81,10,FALSE)</f>
        <v>1.015625</v>
      </c>
      <c r="L251" s="169">
        <f>VLOOKUP(A251,'Point GF DLLR'!$A$2:$L$81,11,FALSE)</f>
        <v>1.0249999999999999</v>
      </c>
      <c r="M251" s="168">
        <f t="shared" si="18"/>
        <v>2.8097265624999999E-2</v>
      </c>
      <c r="N251" s="168">
        <f t="shared" si="19"/>
        <v>2.8356624999999996E-2</v>
      </c>
      <c r="O251" s="177">
        <f t="shared" si="20"/>
        <v>7.6253125000000005E-2</v>
      </c>
      <c r="P251" s="177">
        <f t="shared" si="21"/>
        <v>7.6956999999999998E-2</v>
      </c>
    </row>
    <row r="252" spans="1:16" outlineLevel="2" x14ac:dyDescent="0.3">
      <c r="A252" s="41" t="s">
        <v>662</v>
      </c>
      <c r="B252" s="41" t="s">
        <v>663</v>
      </c>
      <c r="C252" s="41" t="s">
        <v>401</v>
      </c>
      <c r="D252" s="41" t="s">
        <v>665</v>
      </c>
      <c r="E252" s="41" t="s">
        <v>2043</v>
      </c>
      <c r="F252" s="42">
        <v>78</v>
      </c>
      <c r="G252" s="42">
        <v>2.1918000000000002</v>
      </c>
      <c r="H252" s="42">
        <v>0.46449000000000001</v>
      </c>
      <c r="I252">
        <f t="shared" si="22"/>
        <v>2.8100000000000003E-2</v>
      </c>
      <c r="J252">
        <f t="shared" si="23"/>
        <v>5.9550000000000002E-3</v>
      </c>
      <c r="K252" s="169">
        <f>VLOOKUP(A252,'Point GF DLLR'!$A$2:$L$81,10,FALSE)</f>
        <v>1.015625</v>
      </c>
      <c r="L252" s="169">
        <f>VLOOKUP(A252,'Point GF DLLR'!$A$2:$L$81,11,FALSE)</f>
        <v>1.0249999999999999</v>
      </c>
      <c r="M252" s="168">
        <f t="shared" si="18"/>
        <v>2.8539062500000004E-2</v>
      </c>
      <c r="N252" s="168">
        <f t="shared" si="19"/>
        <v>2.8802500000000002E-2</v>
      </c>
      <c r="O252" s="177">
        <f t="shared" si="20"/>
        <v>6.048046875E-3</v>
      </c>
      <c r="P252" s="177">
        <f t="shared" si="21"/>
        <v>6.1038749999999999E-3</v>
      </c>
    </row>
    <row r="253" spans="1:16" outlineLevel="2" x14ac:dyDescent="0.3">
      <c r="A253" s="41" t="s">
        <v>662</v>
      </c>
      <c r="B253" s="41" t="s">
        <v>663</v>
      </c>
      <c r="C253" s="41" t="s">
        <v>401</v>
      </c>
      <c r="D253" s="41" t="s">
        <v>666</v>
      </c>
      <c r="E253" s="41" t="s">
        <v>2059</v>
      </c>
      <c r="F253" s="42">
        <v>117</v>
      </c>
      <c r="G253" s="42">
        <v>0.115245</v>
      </c>
      <c r="H253" s="42">
        <v>3.2759999999999997E-2</v>
      </c>
      <c r="I253">
        <f t="shared" si="22"/>
        <v>9.8499999999999998E-4</v>
      </c>
      <c r="J253">
        <f t="shared" si="23"/>
        <v>2.7999999999999998E-4</v>
      </c>
      <c r="K253" s="169">
        <f>VLOOKUP(A253,'Point GF DLLR'!$A$2:$L$81,10,FALSE)</f>
        <v>1.015625</v>
      </c>
      <c r="L253" s="169">
        <f>VLOOKUP(A253,'Point GF DLLR'!$A$2:$L$81,11,FALSE)</f>
        <v>1.0249999999999999</v>
      </c>
      <c r="M253" s="168">
        <f t="shared" si="18"/>
        <v>1.000390625E-3</v>
      </c>
      <c r="N253" s="168">
        <f t="shared" si="19"/>
        <v>1.0096249999999999E-3</v>
      </c>
      <c r="O253" s="177">
        <f t="shared" si="20"/>
        <v>2.8437499999999996E-4</v>
      </c>
      <c r="P253" s="177">
        <f t="shared" si="21"/>
        <v>2.8699999999999993E-4</v>
      </c>
    </row>
    <row r="254" spans="1:16" outlineLevel="2" x14ac:dyDescent="0.3">
      <c r="A254" s="41" t="s">
        <v>662</v>
      </c>
      <c r="B254" s="41" t="s">
        <v>663</v>
      </c>
      <c r="C254" s="41" t="s">
        <v>401</v>
      </c>
      <c r="D254" s="41" t="s">
        <v>667</v>
      </c>
      <c r="E254" s="41" t="s">
        <v>2091</v>
      </c>
      <c r="F254" s="42">
        <v>12</v>
      </c>
      <c r="G254" s="42">
        <v>6.4799999999999996E-3</v>
      </c>
      <c r="H254" s="42">
        <v>6.4799999999999996E-3</v>
      </c>
      <c r="I254">
        <f t="shared" si="22"/>
        <v>5.4000000000000001E-4</v>
      </c>
      <c r="J254">
        <f t="shared" si="23"/>
        <v>5.4000000000000001E-4</v>
      </c>
      <c r="K254" s="169">
        <f>VLOOKUP(A254,'Point GF DLLR'!$A$2:$L$81,10,FALSE)</f>
        <v>1.015625</v>
      </c>
      <c r="L254" s="169">
        <f>VLOOKUP(A254,'Point GF DLLR'!$A$2:$L$81,11,FALSE)</f>
        <v>1.0249999999999999</v>
      </c>
      <c r="M254" s="168">
        <f t="shared" si="18"/>
        <v>5.4843749999999999E-4</v>
      </c>
      <c r="N254" s="168">
        <f t="shared" si="19"/>
        <v>5.5349999999999996E-4</v>
      </c>
      <c r="O254" s="177">
        <f t="shared" si="20"/>
        <v>5.4843749999999999E-4</v>
      </c>
      <c r="P254" s="177">
        <f t="shared" si="21"/>
        <v>5.5349999999999996E-4</v>
      </c>
    </row>
    <row r="255" spans="1:16" outlineLevel="1" x14ac:dyDescent="0.3">
      <c r="A255" s="44" t="s">
        <v>1198</v>
      </c>
      <c r="B255" s="41"/>
      <c r="C255" s="41"/>
      <c r="D255" s="41"/>
      <c r="E255" s="41"/>
      <c r="F255" s="42"/>
      <c r="G255" s="42"/>
      <c r="H255" s="42"/>
      <c r="I255">
        <f>SUBTOTAL(9,I251:I254)</f>
        <v>5.7290000000000001E-2</v>
      </c>
      <c r="J255">
        <f>SUBTOTAL(9,J251:J254)</f>
        <v>8.1855000000000011E-2</v>
      </c>
      <c r="K255" s="169"/>
      <c r="L255" s="169"/>
      <c r="M255" s="168">
        <f>SUBTOTAL(9,M251:M254)</f>
        <v>5.8185156250000002E-2</v>
      </c>
      <c r="N255" s="168">
        <f>SUBTOTAL(9,N251:N254)</f>
        <v>5.8722249999999997E-2</v>
      </c>
      <c r="O255" s="177">
        <f>SUBTOTAL(9,O251:O254)</f>
        <v>8.3133984375000011E-2</v>
      </c>
      <c r="P255" s="177">
        <f>SUBTOTAL(9,P251:P254)</f>
        <v>8.3901374999999986E-2</v>
      </c>
    </row>
    <row r="256" spans="1:16" outlineLevel="2" x14ac:dyDescent="0.3">
      <c r="A256" s="41" t="s">
        <v>668</v>
      </c>
      <c r="B256" s="41" t="s">
        <v>670</v>
      </c>
      <c r="C256" s="41" t="s">
        <v>401</v>
      </c>
      <c r="D256" s="41" t="s">
        <v>671</v>
      </c>
      <c r="E256" s="41" t="s">
        <v>2039</v>
      </c>
      <c r="F256" s="42">
        <v>12</v>
      </c>
      <c r="G256" s="42">
        <v>1.3140000000000001E-2</v>
      </c>
      <c r="H256" s="42">
        <v>6.1199999999999999E-6</v>
      </c>
      <c r="I256">
        <f t="shared" si="22"/>
        <v>1.0950000000000001E-3</v>
      </c>
      <c r="J256">
        <f t="shared" si="23"/>
        <v>5.0999999999999999E-7</v>
      </c>
      <c r="K256" s="169">
        <f>VLOOKUP(A256,'Point GF DLLR'!$A$2:$L$81,10,FALSE)</f>
        <v>1.1320262471341609</v>
      </c>
      <c r="L256" s="169">
        <f>VLOOKUP(A256,'Point GF DLLR'!$A$2:$L$81,11,FALSE)</f>
        <v>1.158431496560993</v>
      </c>
      <c r="M256" s="168">
        <f t="shared" si="18"/>
        <v>1.2395687406119061E-3</v>
      </c>
      <c r="N256" s="168">
        <f t="shared" si="19"/>
        <v>1.2684824887342874E-3</v>
      </c>
      <c r="O256" s="177">
        <f t="shared" si="20"/>
        <v>5.7733338603842199E-7</v>
      </c>
      <c r="P256" s="177">
        <f t="shared" si="21"/>
        <v>5.9080006324610642E-7</v>
      </c>
    </row>
    <row r="257" spans="1:16" outlineLevel="2" x14ac:dyDescent="0.3">
      <c r="A257" s="41" t="s">
        <v>668</v>
      </c>
      <c r="B257" s="41" t="s">
        <v>670</v>
      </c>
      <c r="C257" s="41" t="s">
        <v>401</v>
      </c>
      <c r="D257" s="41" t="s">
        <v>672</v>
      </c>
      <c r="E257" s="41" t="s">
        <v>2089</v>
      </c>
      <c r="F257" s="42">
        <v>3</v>
      </c>
      <c r="G257" s="42">
        <v>2.46E-2</v>
      </c>
      <c r="H257" s="42">
        <v>4.2000000000000002E-4</v>
      </c>
      <c r="I257">
        <f t="shared" si="22"/>
        <v>8.2000000000000007E-3</v>
      </c>
      <c r="J257">
        <f t="shared" si="23"/>
        <v>1.4000000000000001E-4</v>
      </c>
      <c r="K257" s="169">
        <f>VLOOKUP(A257,'Point GF DLLR'!$A$2:$L$81,10,FALSE)</f>
        <v>1.1320262471341609</v>
      </c>
      <c r="L257" s="169">
        <f>VLOOKUP(A257,'Point GF DLLR'!$A$2:$L$81,11,FALSE)</f>
        <v>1.158431496560993</v>
      </c>
      <c r="M257" s="168">
        <f t="shared" si="18"/>
        <v>9.28261522650012E-3</v>
      </c>
      <c r="N257" s="168">
        <f t="shared" si="19"/>
        <v>9.4991382718001439E-3</v>
      </c>
      <c r="O257" s="177">
        <f t="shared" si="20"/>
        <v>1.5848367459878255E-4</v>
      </c>
      <c r="P257" s="177">
        <f t="shared" si="21"/>
        <v>1.6218040951853903E-4</v>
      </c>
    </row>
    <row r="258" spans="1:16" outlineLevel="2" x14ac:dyDescent="0.3">
      <c r="A258" s="41" t="s">
        <v>668</v>
      </c>
      <c r="B258" s="41" t="s">
        <v>670</v>
      </c>
      <c r="C258" s="41" t="s">
        <v>401</v>
      </c>
      <c r="D258" s="41" t="s">
        <v>672</v>
      </c>
      <c r="E258" s="41" t="s">
        <v>2058</v>
      </c>
      <c r="F258" s="42">
        <v>365</v>
      </c>
      <c r="G258" s="42">
        <v>0.42248750000000002</v>
      </c>
      <c r="H258" s="42">
        <v>6.4787499999999998E-2</v>
      </c>
      <c r="I258">
        <f t="shared" si="22"/>
        <v>1.1575000000000001E-3</v>
      </c>
      <c r="J258">
        <f t="shared" si="23"/>
        <v>1.775E-4</v>
      </c>
      <c r="K258" s="169">
        <f>VLOOKUP(A258,'Point GF DLLR'!$A$2:$L$81,10,FALSE)</f>
        <v>1.1320262471341609</v>
      </c>
      <c r="L258" s="169">
        <f>VLOOKUP(A258,'Point GF DLLR'!$A$2:$L$81,11,FALSE)</f>
        <v>1.158431496560993</v>
      </c>
      <c r="M258" s="168">
        <f t="shared" si="18"/>
        <v>1.3103203810577915E-3</v>
      </c>
      <c r="N258" s="168">
        <f t="shared" si="19"/>
        <v>1.3408844572693494E-3</v>
      </c>
      <c r="O258" s="177">
        <f t="shared" si="20"/>
        <v>2.0093465886631356E-4</v>
      </c>
      <c r="P258" s="177">
        <f t="shared" si="21"/>
        <v>2.0562159063957627E-4</v>
      </c>
    </row>
    <row r="259" spans="1:16" outlineLevel="2" x14ac:dyDescent="0.3">
      <c r="A259" s="41" t="s">
        <v>668</v>
      </c>
      <c r="B259" s="41" t="s">
        <v>670</v>
      </c>
      <c r="C259" s="41" t="s">
        <v>401</v>
      </c>
      <c r="D259" s="41" t="s">
        <v>673</v>
      </c>
      <c r="E259" s="41" t="s">
        <v>2058</v>
      </c>
      <c r="F259" s="42">
        <v>365</v>
      </c>
      <c r="G259" s="42">
        <v>0.42248750000000002</v>
      </c>
      <c r="H259" s="42">
        <v>6.4787499999999998E-2</v>
      </c>
      <c r="I259">
        <f t="shared" si="22"/>
        <v>1.1575000000000001E-3</v>
      </c>
      <c r="J259">
        <f t="shared" si="23"/>
        <v>1.775E-4</v>
      </c>
      <c r="K259" s="169">
        <f>VLOOKUP(A259,'Point GF DLLR'!$A$2:$L$81,10,FALSE)</f>
        <v>1.1320262471341609</v>
      </c>
      <c r="L259" s="169">
        <f>VLOOKUP(A259,'Point GF DLLR'!$A$2:$L$81,11,FALSE)</f>
        <v>1.158431496560993</v>
      </c>
      <c r="M259" s="168">
        <f t="shared" ref="M259:M322" si="24">I259*K259</f>
        <v>1.3103203810577915E-3</v>
      </c>
      <c r="N259" s="168">
        <f t="shared" ref="N259:N322" si="25">I259*L259</f>
        <v>1.3408844572693494E-3</v>
      </c>
      <c r="O259" s="177">
        <f t="shared" ref="O259:O322" si="26">J259*K259</f>
        <v>2.0093465886631356E-4</v>
      </c>
      <c r="P259" s="177">
        <f t="shared" ref="P259:P322" si="27">J259*L259</f>
        <v>2.0562159063957627E-4</v>
      </c>
    </row>
    <row r="260" spans="1:16" outlineLevel="2" x14ac:dyDescent="0.3">
      <c r="A260" s="41" t="s">
        <v>668</v>
      </c>
      <c r="B260" s="41" t="s">
        <v>670</v>
      </c>
      <c r="C260" s="41" t="s">
        <v>401</v>
      </c>
      <c r="D260" s="41" t="s">
        <v>674</v>
      </c>
      <c r="E260" s="41" t="s">
        <v>2047</v>
      </c>
      <c r="F260" s="42">
        <v>12</v>
      </c>
      <c r="G260" s="42">
        <v>0.17993999999999999</v>
      </c>
      <c r="H260" s="42">
        <v>1.4579999999999999E-2</v>
      </c>
      <c r="I260">
        <f t="shared" si="22"/>
        <v>1.4995E-2</v>
      </c>
      <c r="J260">
        <f t="shared" si="23"/>
        <v>1.2149999999999999E-3</v>
      </c>
      <c r="K260" s="169">
        <f>VLOOKUP(A260,'Point GF DLLR'!$A$2:$L$81,10,FALSE)</f>
        <v>1.1320262471341609</v>
      </c>
      <c r="L260" s="169">
        <f>VLOOKUP(A260,'Point GF DLLR'!$A$2:$L$81,11,FALSE)</f>
        <v>1.158431496560993</v>
      </c>
      <c r="M260" s="168">
        <f t="shared" si="24"/>
        <v>1.6974733575776741E-2</v>
      </c>
      <c r="N260" s="168">
        <f t="shared" si="25"/>
        <v>1.737068029093209E-2</v>
      </c>
      <c r="O260" s="177">
        <f t="shared" si="26"/>
        <v>1.3754118902680054E-3</v>
      </c>
      <c r="P260" s="177">
        <f t="shared" si="27"/>
        <v>1.4074942683216065E-3</v>
      </c>
    </row>
    <row r="261" spans="1:16" outlineLevel="2" x14ac:dyDescent="0.3">
      <c r="A261" s="41" t="s">
        <v>668</v>
      </c>
      <c r="B261" s="41" t="s">
        <v>670</v>
      </c>
      <c r="C261" s="41" t="s">
        <v>401</v>
      </c>
      <c r="D261" s="41" t="s">
        <v>675</v>
      </c>
      <c r="E261" s="41" t="s">
        <v>2047</v>
      </c>
      <c r="F261" s="42">
        <v>12</v>
      </c>
      <c r="G261" s="42">
        <v>0.20363999999999999</v>
      </c>
      <c r="H261" s="42">
        <v>1.6500000000000001E-2</v>
      </c>
      <c r="I261">
        <f t="shared" si="22"/>
        <v>1.6969999999999999E-2</v>
      </c>
      <c r="J261">
        <f t="shared" si="23"/>
        <v>1.3750000000000001E-3</v>
      </c>
      <c r="K261" s="169">
        <f>VLOOKUP(A261,'Point GF DLLR'!$A$2:$L$81,10,FALSE)</f>
        <v>1.1320262471341609</v>
      </c>
      <c r="L261" s="169">
        <f>VLOOKUP(A261,'Point GF DLLR'!$A$2:$L$81,11,FALSE)</f>
        <v>1.158431496560993</v>
      </c>
      <c r="M261" s="168">
        <f t="shared" si="24"/>
        <v>1.9210485413866708E-2</v>
      </c>
      <c r="N261" s="168">
        <f t="shared" si="25"/>
        <v>1.9658582496640049E-2</v>
      </c>
      <c r="O261" s="177">
        <f t="shared" si="26"/>
        <v>1.5565360898094713E-3</v>
      </c>
      <c r="P261" s="177">
        <f t="shared" si="27"/>
        <v>1.5928433077713655E-3</v>
      </c>
    </row>
    <row r="262" spans="1:16" outlineLevel="1" x14ac:dyDescent="0.3">
      <c r="A262" s="44" t="s">
        <v>1199</v>
      </c>
      <c r="B262" s="41"/>
      <c r="C262" s="41"/>
      <c r="D262" s="41"/>
      <c r="E262" s="41"/>
      <c r="F262" s="42"/>
      <c r="G262" s="42"/>
      <c r="H262" s="42"/>
      <c r="I262">
        <f>SUBTOTAL(9,I256:I261)</f>
        <v>4.3575000000000003E-2</v>
      </c>
      <c r="J262">
        <f>SUBTOTAL(9,J256:J261)</f>
        <v>3.0855100000000001E-3</v>
      </c>
      <c r="K262" s="169"/>
      <c r="L262" s="169"/>
      <c r="M262" s="168">
        <f>SUBTOTAL(9,M256:M261)</f>
        <v>4.9328043718871062E-2</v>
      </c>
      <c r="N262" s="168">
        <f>SUBTOTAL(9,N256:N261)</f>
        <v>5.0478652462645268E-2</v>
      </c>
      <c r="O262" s="177">
        <f>SUBTOTAL(9,O256:O261)</f>
        <v>3.4928783057949246E-3</v>
      </c>
      <c r="P262" s="177">
        <f>SUBTOTAL(9,P256:P261)</f>
        <v>3.5743519669539101E-3</v>
      </c>
    </row>
    <row r="263" spans="1:16" outlineLevel="2" x14ac:dyDescent="0.3">
      <c r="A263" s="41" t="s">
        <v>676</v>
      </c>
      <c r="B263" s="41" t="s">
        <v>677</v>
      </c>
      <c r="C263" s="41" t="s">
        <v>401</v>
      </c>
      <c r="D263" s="41" t="s">
        <v>678</v>
      </c>
      <c r="E263" s="41" t="s">
        <v>2089</v>
      </c>
      <c r="F263" s="42">
        <v>134</v>
      </c>
      <c r="G263" s="42">
        <v>7.2359999999999994E-2</v>
      </c>
      <c r="H263" s="42">
        <v>1.34E-3</v>
      </c>
      <c r="I263">
        <f t="shared" si="22"/>
        <v>5.4000000000000001E-4</v>
      </c>
      <c r="J263">
        <f t="shared" si="23"/>
        <v>1.0000000000000001E-5</v>
      </c>
      <c r="K263" s="169">
        <f>VLOOKUP(A263,'Point GF DLLR'!$A$2:$L$81,10,FALSE)</f>
        <v>1.0513352992482452</v>
      </c>
      <c r="L263" s="169">
        <f>VLOOKUP(A263,'Point GF DLLR'!$A$2:$L$81,11,FALSE)</f>
        <v>1.0616023590978942</v>
      </c>
      <c r="M263" s="168">
        <f t="shared" si="24"/>
        <v>5.6772106159405243E-4</v>
      </c>
      <c r="N263" s="168">
        <f t="shared" si="25"/>
        <v>5.7326527391286287E-4</v>
      </c>
      <c r="O263" s="177">
        <f t="shared" si="26"/>
        <v>1.0513352992482454E-5</v>
      </c>
      <c r="P263" s="177">
        <f t="shared" si="27"/>
        <v>1.0616023590978944E-5</v>
      </c>
    </row>
    <row r="264" spans="1:16" outlineLevel="2" x14ac:dyDescent="0.3">
      <c r="A264" s="41" t="s">
        <v>676</v>
      </c>
      <c r="B264" s="41" t="s">
        <v>677</v>
      </c>
      <c r="C264" s="41" t="s">
        <v>401</v>
      </c>
      <c r="D264" s="41" t="s">
        <v>678</v>
      </c>
      <c r="E264" s="41" t="s">
        <v>2058</v>
      </c>
      <c r="F264" s="42">
        <v>134</v>
      </c>
      <c r="G264" s="42">
        <v>0.96413000000000004</v>
      </c>
      <c r="H264" s="42">
        <v>0.10586</v>
      </c>
      <c r="I264">
        <f t="shared" si="22"/>
        <v>7.195E-3</v>
      </c>
      <c r="J264">
        <f t="shared" si="23"/>
        <v>7.9000000000000001E-4</v>
      </c>
      <c r="K264" s="169">
        <f>VLOOKUP(A264,'Point GF DLLR'!$A$2:$L$81,10,FALSE)</f>
        <v>1.0513352992482452</v>
      </c>
      <c r="L264" s="169">
        <f>VLOOKUP(A264,'Point GF DLLR'!$A$2:$L$81,11,FALSE)</f>
        <v>1.0616023590978942</v>
      </c>
      <c r="M264" s="168">
        <f t="shared" si="24"/>
        <v>7.5643574780911238E-3</v>
      </c>
      <c r="N264" s="168">
        <f t="shared" si="25"/>
        <v>7.6382289737093488E-3</v>
      </c>
      <c r="O264" s="177">
        <f t="shared" si="26"/>
        <v>8.3055488640611371E-4</v>
      </c>
      <c r="P264" s="177">
        <f t="shared" si="27"/>
        <v>8.3866586368733643E-4</v>
      </c>
    </row>
    <row r="265" spans="1:16" outlineLevel="2" x14ac:dyDescent="0.3">
      <c r="A265" s="41" t="s">
        <v>676</v>
      </c>
      <c r="B265" s="41" t="s">
        <v>677</v>
      </c>
      <c r="C265" s="41" t="s">
        <v>401</v>
      </c>
      <c r="D265" s="41" t="s">
        <v>679</v>
      </c>
      <c r="E265" s="41" t="s">
        <v>2089</v>
      </c>
      <c r="F265" s="42">
        <v>119</v>
      </c>
      <c r="G265" s="42">
        <v>7.0209999999999995E-2</v>
      </c>
      <c r="H265" s="42">
        <v>1.1900000000000001E-3</v>
      </c>
      <c r="I265">
        <f t="shared" si="22"/>
        <v>5.8999999999999992E-4</v>
      </c>
      <c r="J265">
        <f t="shared" si="23"/>
        <v>1.0000000000000001E-5</v>
      </c>
      <c r="K265" s="169">
        <f>VLOOKUP(A265,'Point GF DLLR'!$A$2:$L$81,10,FALSE)</f>
        <v>1.0513352992482452</v>
      </c>
      <c r="L265" s="169">
        <f>VLOOKUP(A265,'Point GF DLLR'!$A$2:$L$81,11,FALSE)</f>
        <v>1.0616023590978942</v>
      </c>
      <c r="M265" s="168">
        <f t="shared" si="24"/>
        <v>6.2028782655646462E-4</v>
      </c>
      <c r="N265" s="168">
        <f t="shared" si="25"/>
        <v>6.2634539186775748E-4</v>
      </c>
      <c r="O265" s="177">
        <f t="shared" si="26"/>
        <v>1.0513352992482454E-5</v>
      </c>
      <c r="P265" s="177">
        <f t="shared" si="27"/>
        <v>1.0616023590978944E-5</v>
      </c>
    </row>
    <row r="266" spans="1:16" outlineLevel="2" x14ac:dyDescent="0.3">
      <c r="A266" s="41" t="s">
        <v>676</v>
      </c>
      <c r="B266" s="41" t="s">
        <v>677</v>
      </c>
      <c r="C266" s="41" t="s">
        <v>401</v>
      </c>
      <c r="D266" s="41" t="s">
        <v>679</v>
      </c>
      <c r="E266" s="41" t="s">
        <v>2058</v>
      </c>
      <c r="F266" s="42">
        <v>119</v>
      </c>
      <c r="G266" s="42">
        <v>0.87048499999999995</v>
      </c>
      <c r="H266" s="42">
        <v>9.5795000000000005E-2</v>
      </c>
      <c r="I266">
        <f t="shared" si="22"/>
        <v>7.3149999999999995E-3</v>
      </c>
      <c r="J266">
        <f t="shared" si="23"/>
        <v>8.0500000000000005E-4</v>
      </c>
      <c r="K266" s="169">
        <f>VLOOKUP(A266,'Point GF DLLR'!$A$2:$L$81,10,FALSE)</f>
        <v>1.0513352992482452</v>
      </c>
      <c r="L266" s="169">
        <f>VLOOKUP(A266,'Point GF DLLR'!$A$2:$L$81,11,FALSE)</f>
        <v>1.0616023590978942</v>
      </c>
      <c r="M266" s="168">
        <f t="shared" si="24"/>
        <v>7.6905177140009131E-3</v>
      </c>
      <c r="N266" s="168">
        <f t="shared" si="25"/>
        <v>7.7656212568010955E-3</v>
      </c>
      <c r="O266" s="177">
        <f t="shared" si="26"/>
        <v>8.4632491589483748E-4</v>
      </c>
      <c r="P266" s="177">
        <f t="shared" si="27"/>
        <v>8.5458989907380488E-4</v>
      </c>
    </row>
    <row r="267" spans="1:16" outlineLevel="2" x14ac:dyDescent="0.3">
      <c r="A267" s="41" t="s">
        <v>676</v>
      </c>
      <c r="B267" s="41" t="s">
        <v>677</v>
      </c>
      <c r="C267" s="41" t="s">
        <v>401</v>
      </c>
      <c r="D267" s="41" t="s">
        <v>680</v>
      </c>
      <c r="E267" s="41" t="s">
        <v>2089</v>
      </c>
      <c r="F267" s="42">
        <v>134</v>
      </c>
      <c r="G267" s="42">
        <v>2.2780000000000002E-2</v>
      </c>
      <c r="H267" s="42">
        <v>6.7000000000000002E-4</v>
      </c>
      <c r="I267">
        <f t="shared" si="22"/>
        <v>1.7000000000000001E-4</v>
      </c>
      <c r="J267">
        <f t="shared" si="23"/>
        <v>5.0000000000000004E-6</v>
      </c>
      <c r="K267" s="169">
        <f>VLOOKUP(A267,'Point GF DLLR'!$A$2:$L$81,10,FALSE)</f>
        <v>1.0513352992482452</v>
      </c>
      <c r="L267" s="169">
        <f>VLOOKUP(A267,'Point GF DLLR'!$A$2:$L$81,11,FALSE)</f>
        <v>1.0616023590978942</v>
      </c>
      <c r="M267" s="168">
        <f t="shared" si="24"/>
        <v>1.787270008722017E-4</v>
      </c>
      <c r="N267" s="168">
        <f t="shared" si="25"/>
        <v>1.8047240104664204E-4</v>
      </c>
      <c r="O267" s="177">
        <f t="shared" si="26"/>
        <v>5.2566764962412268E-6</v>
      </c>
      <c r="P267" s="177">
        <f t="shared" si="27"/>
        <v>5.3080117954894719E-6</v>
      </c>
    </row>
    <row r="268" spans="1:16" outlineLevel="2" x14ac:dyDescent="0.3">
      <c r="A268" s="41" t="s">
        <v>676</v>
      </c>
      <c r="B268" s="41" t="s">
        <v>677</v>
      </c>
      <c r="C268" s="41" t="s">
        <v>401</v>
      </c>
      <c r="D268" s="41" t="s">
        <v>680</v>
      </c>
      <c r="E268" s="41" t="s">
        <v>2058</v>
      </c>
      <c r="F268" s="42">
        <v>134</v>
      </c>
      <c r="G268" s="42">
        <v>0.94001000000000001</v>
      </c>
      <c r="H268" s="42">
        <v>0.10317999999999999</v>
      </c>
      <c r="I268">
        <f t="shared" si="22"/>
        <v>7.0150000000000004E-3</v>
      </c>
      <c r="J268">
        <f t="shared" si="23"/>
        <v>7.6999999999999996E-4</v>
      </c>
      <c r="K268" s="169">
        <f>VLOOKUP(A268,'Point GF DLLR'!$A$2:$L$81,10,FALSE)</f>
        <v>1.0513352992482452</v>
      </c>
      <c r="L268" s="169">
        <f>VLOOKUP(A268,'Point GF DLLR'!$A$2:$L$81,11,FALSE)</f>
        <v>1.0616023590978942</v>
      </c>
      <c r="M268" s="168">
        <f t="shared" si="24"/>
        <v>7.3751171242264404E-3</v>
      </c>
      <c r="N268" s="168">
        <f t="shared" si="25"/>
        <v>7.4471405490717287E-3</v>
      </c>
      <c r="O268" s="177">
        <f t="shared" si="26"/>
        <v>8.0952818042114873E-4</v>
      </c>
      <c r="P268" s="177">
        <f t="shared" si="27"/>
        <v>8.1743381650537851E-4</v>
      </c>
    </row>
    <row r="269" spans="1:16" outlineLevel="2" x14ac:dyDescent="0.3">
      <c r="A269" s="41" t="s">
        <v>676</v>
      </c>
      <c r="B269" s="41" t="s">
        <v>677</v>
      </c>
      <c r="C269" s="41" t="s">
        <v>401</v>
      </c>
      <c r="D269" s="41" t="s">
        <v>681</v>
      </c>
      <c r="E269" s="41" t="s">
        <v>2089</v>
      </c>
      <c r="F269" s="42">
        <v>134</v>
      </c>
      <c r="G269" s="42">
        <v>2.479E-2</v>
      </c>
      <c r="H269" s="42">
        <v>6.7000000000000002E-4</v>
      </c>
      <c r="I269">
        <f t="shared" si="22"/>
        <v>1.85E-4</v>
      </c>
      <c r="J269">
        <f t="shared" si="23"/>
        <v>5.0000000000000004E-6</v>
      </c>
      <c r="K269" s="169">
        <f>VLOOKUP(A269,'Point GF DLLR'!$A$2:$L$81,10,FALSE)</f>
        <v>1.0513352992482452</v>
      </c>
      <c r="L269" s="169">
        <f>VLOOKUP(A269,'Point GF DLLR'!$A$2:$L$81,11,FALSE)</f>
        <v>1.0616023590978942</v>
      </c>
      <c r="M269" s="168">
        <f t="shared" si="24"/>
        <v>1.9449703036092535E-4</v>
      </c>
      <c r="N269" s="168">
        <f t="shared" si="25"/>
        <v>1.9639643643311043E-4</v>
      </c>
      <c r="O269" s="177">
        <f t="shared" si="26"/>
        <v>5.2566764962412268E-6</v>
      </c>
      <c r="P269" s="177">
        <f t="shared" si="27"/>
        <v>5.3080117954894719E-6</v>
      </c>
    </row>
    <row r="270" spans="1:16" outlineLevel="2" x14ac:dyDescent="0.3">
      <c r="A270" s="41" t="s">
        <v>676</v>
      </c>
      <c r="B270" s="41" t="s">
        <v>677</v>
      </c>
      <c r="C270" s="41" t="s">
        <v>401</v>
      </c>
      <c r="D270" s="41" t="s">
        <v>681</v>
      </c>
      <c r="E270" s="41" t="s">
        <v>2058</v>
      </c>
      <c r="F270" s="42">
        <v>134</v>
      </c>
      <c r="G270" s="42">
        <v>0.81806999999999996</v>
      </c>
      <c r="H270" s="42">
        <v>8.9779999999999999E-2</v>
      </c>
      <c r="I270">
        <f t="shared" si="22"/>
        <v>6.1049999999999993E-3</v>
      </c>
      <c r="J270">
        <f t="shared" si="23"/>
        <v>6.7000000000000002E-4</v>
      </c>
      <c r="K270" s="169">
        <f>VLOOKUP(A270,'Point GF DLLR'!$A$2:$L$81,10,FALSE)</f>
        <v>1.0513352992482452</v>
      </c>
      <c r="L270" s="169">
        <f>VLOOKUP(A270,'Point GF DLLR'!$A$2:$L$81,11,FALSE)</f>
        <v>1.0616023590978942</v>
      </c>
      <c r="M270" s="168">
        <f t="shared" si="24"/>
        <v>6.4184020019105361E-3</v>
      </c>
      <c r="N270" s="168">
        <f t="shared" si="25"/>
        <v>6.4810824022926436E-3</v>
      </c>
      <c r="O270" s="177">
        <f t="shared" si="26"/>
        <v>7.0439465049632435E-4</v>
      </c>
      <c r="P270" s="177">
        <f t="shared" si="27"/>
        <v>7.1127358059558919E-4</v>
      </c>
    </row>
    <row r="271" spans="1:16" outlineLevel="2" x14ac:dyDescent="0.3">
      <c r="A271" s="41" t="s">
        <v>676</v>
      </c>
      <c r="B271" s="41" t="s">
        <v>677</v>
      </c>
      <c r="C271" s="41" t="s">
        <v>401</v>
      </c>
      <c r="D271" s="41" t="s">
        <v>682</v>
      </c>
      <c r="E271" s="41" t="s">
        <v>2089</v>
      </c>
      <c r="F271" s="42">
        <v>96</v>
      </c>
      <c r="G271" s="42">
        <v>0.13439999999999999</v>
      </c>
      <c r="H271" s="42">
        <v>2.3999999999999998E-3</v>
      </c>
      <c r="I271">
        <f t="shared" si="22"/>
        <v>1.4E-3</v>
      </c>
      <c r="J271">
        <f t="shared" si="23"/>
        <v>2.4999999999999998E-5</v>
      </c>
      <c r="K271" s="169">
        <f>VLOOKUP(A271,'Point GF DLLR'!$A$2:$L$81,10,FALSE)</f>
        <v>1.0513352992482452</v>
      </c>
      <c r="L271" s="169">
        <f>VLOOKUP(A271,'Point GF DLLR'!$A$2:$L$81,11,FALSE)</f>
        <v>1.0616023590978942</v>
      </c>
      <c r="M271" s="168">
        <f t="shared" si="24"/>
        <v>1.4718694189475433E-3</v>
      </c>
      <c r="N271" s="168">
        <f t="shared" si="25"/>
        <v>1.4862433027370519E-3</v>
      </c>
      <c r="O271" s="177">
        <f t="shared" si="26"/>
        <v>2.6283382481206126E-5</v>
      </c>
      <c r="P271" s="177">
        <f t="shared" si="27"/>
        <v>2.6540058977447353E-5</v>
      </c>
    </row>
    <row r="272" spans="1:16" outlineLevel="2" x14ac:dyDescent="0.3">
      <c r="A272" s="41" t="s">
        <v>676</v>
      </c>
      <c r="B272" s="41" t="s">
        <v>677</v>
      </c>
      <c r="C272" s="41" t="s">
        <v>401</v>
      </c>
      <c r="D272" s="41" t="s">
        <v>682</v>
      </c>
      <c r="E272" s="41" t="s">
        <v>2058</v>
      </c>
      <c r="F272" s="42">
        <v>96</v>
      </c>
      <c r="G272" s="42">
        <v>1.46496</v>
      </c>
      <c r="H272" s="42">
        <v>0.16128000000000001</v>
      </c>
      <c r="I272">
        <f t="shared" si="22"/>
        <v>1.5260000000000001E-2</v>
      </c>
      <c r="J272">
        <f t="shared" si="23"/>
        <v>1.6800000000000001E-3</v>
      </c>
      <c r="K272" s="169">
        <f>VLOOKUP(A272,'Point GF DLLR'!$A$2:$L$81,10,FALSE)</f>
        <v>1.0513352992482452</v>
      </c>
      <c r="L272" s="169">
        <f>VLOOKUP(A272,'Point GF DLLR'!$A$2:$L$81,11,FALSE)</f>
        <v>1.0616023590978942</v>
      </c>
      <c r="M272" s="168">
        <f t="shared" si="24"/>
        <v>1.6043376666528223E-2</v>
      </c>
      <c r="N272" s="168">
        <f t="shared" si="25"/>
        <v>1.6200051999833869E-2</v>
      </c>
      <c r="O272" s="177">
        <f t="shared" si="26"/>
        <v>1.766243302737052E-3</v>
      </c>
      <c r="P272" s="177">
        <f t="shared" si="27"/>
        <v>1.7834919632844625E-3</v>
      </c>
    </row>
    <row r="273" spans="1:16" outlineLevel="2" x14ac:dyDescent="0.3">
      <c r="A273" s="41" t="s">
        <v>676</v>
      </c>
      <c r="B273" s="41" t="s">
        <v>677</v>
      </c>
      <c r="C273" s="41" t="s">
        <v>401</v>
      </c>
      <c r="D273" s="41" t="s">
        <v>683</v>
      </c>
      <c r="E273" s="41" t="s">
        <v>2089</v>
      </c>
      <c r="F273" s="42">
        <v>41</v>
      </c>
      <c r="G273" s="42">
        <v>2.0500000000000001E-2</v>
      </c>
      <c r="H273" s="42">
        <v>4.0999999999999999E-4</v>
      </c>
      <c r="I273">
        <f t="shared" si="22"/>
        <v>5.0000000000000001E-4</v>
      </c>
      <c r="J273">
        <f t="shared" si="23"/>
        <v>9.9999999999999991E-6</v>
      </c>
      <c r="K273" s="169">
        <f>VLOOKUP(A273,'Point GF DLLR'!$A$2:$L$81,10,FALSE)</f>
        <v>1.0513352992482452</v>
      </c>
      <c r="L273" s="169">
        <f>VLOOKUP(A273,'Point GF DLLR'!$A$2:$L$81,11,FALSE)</f>
        <v>1.0616023590978942</v>
      </c>
      <c r="M273" s="168">
        <f t="shared" si="24"/>
        <v>5.2566764962412257E-4</v>
      </c>
      <c r="N273" s="168">
        <f t="shared" si="25"/>
        <v>5.3080117954894712E-4</v>
      </c>
      <c r="O273" s="177">
        <f t="shared" si="26"/>
        <v>1.0513352992482452E-5</v>
      </c>
      <c r="P273" s="177">
        <f t="shared" si="27"/>
        <v>1.0616023590978942E-5</v>
      </c>
    </row>
    <row r="274" spans="1:16" outlineLevel="2" x14ac:dyDescent="0.3">
      <c r="A274" s="41" t="s">
        <v>676</v>
      </c>
      <c r="B274" s="41" t="s">
        <v>677</v>
      </c>
      <c r="C274" s="41" t="s">
        <v>401</v>
      </c>
      <c r="D274" s="41" t="s">
        <v>683</v>
      </c>
      <c r="E274" s="41" t="s">
        <v>2058</v>
      </c>
      <c r="F274" s="42">
        <v>41</v>
      </c>
      <c r="G274" s="42">
        <v>0.34111999999999998</v>
      </c>
      <c r="H274" s="42">
        <v>3.7515E-2</v>
      </c>
      <c r="I274">
        <f t="shared" si="22"/>
        <v>8.3199999999999993E-3</v>
      </c>
      <c r="J274">
        <f t="shared" si="23"/>
        <v>9.1500000000000001E-4</v>
      </c>
      <c r="K274" s="169">
        <f>VLOOKUP(A274,'Point GF DLLR'!$A$2:$L$81,10,FALSE)</f>
        <v>1.0513352992482452</v>
      </c>
      <c r="L274" s="169">
        <f>VLOOKUP(A274,'Point GF DLLR'!$A$2:$L$81,11,FALSE)</f>
        <v>1.0616023590978942</v>
      </c>
      <c r="M274" s="168">
        <f t="shared" si="24"/>
        <v>8.7471096897453991E-3</v>
      </c>
      <c r="N274" s="168">
        <f t="shared" si="25"/>
        <v>8.8325316276944791E-3</v>
      </c>
      <c r="O274" s="177">
        <f t="shared" si="26"/>
        <v>9.6197179881214441E-4</v>
      </c>
      <c r="P274" s="177">
        <f t="shared" si="27"/>
        <v>9.7136615857457327E-4</v>
      </c>
    </row>
    <row r="275" spans="1:16" outlineLevel="2" x14ac:dyDescent="0.3">
      <c r="A275" s="41" t="s">
        <v>676</v>
      </c>
      <c r="B275" s="41" t="s">
        <v>677</v>
      </c>
      <c r="C275" s="41" t="s">
        <v>401</v>
      </c>
      <c r="D275" s="41" t="s">
        <v>684</v>
      </c>
      <c r="E275" s="41" t="s">
        <v>2058</v>
      </c>
      <c r="F275" s="42">
        <v>333</v>
      </c>
      <c r="G275" s="42">
        <v>0.34299000000000002</v>
      </c>
      <c r="H275" s="42">
        <v>0.70096499999999995</v>
      </c>
      <c r="I275">
        <f t="shared" si="22"/>
        <v>1.0300000000000001E-3</v>
      </c>
      <c r="J275">
        <f t="shared" si="23"/>
        <v>2.1049999999999997E-3</v>
      </c>
      <c r="K275" s="169">
        <f>VLOOKUP(A275,'Point GF DLLR'!$A$2:$L$81,10,FALSE)</f>
        <v>1.0513352992482452</v>
      </c>
      <c r="L275" s="169">
        <f>VLOOKUP(A275,'Point GF DLLR'!$A$2:$L$81,11,FALSE)</f>
        <v>1.0616023590978942</v>
      </c>
      <c r="M275" s="168">
        <f t="shared" si="24"/>
        <v>1.0828753582256927E-3</v>
      </c>
      <c r="N275" s="168">
        <f t="shared" si="25"/>
        <v>1.0934504298708311E-3</v>
      </c>
      <c r="O275" s="177">
        <f t="shared" si="26"/>
        <v>2.213060804917556E-3</v>
      </c>
      <c r="P275" s="177">
        <f t="shared" si="27"/>
        <v>2.2346729659010671E-3</v>
      </c>
    </row>
    <row r="276" spans="1:16" outlineLevel="2" x14ac:dyDescent="0.3">
      <c r="A276" s="41" t="s">
        <v>676</v>
      </c>
      <c r="B276" s="41" t="s">
        <v>677</v>
      </c>
      <c r="C276" s="41" t="s">
        <v>401</v>
      </c>
      <c r="D276" s="41" t="s">
        <v>685</v>
      </c>
      <c r="E276" s="41" t="s">
        <v>2058</v>
      </c>
      <c r="F276" s="42">
        <v>321</v>
      </c>
      <c r="G276" s="42">
        <v>20.787960000000002</v>
      </c>
      <c r="H276" s="42">
        <v>2.3561399999999999</v>
      </c>
      <c r="I276">
        <f t="shared" si="22"/>
        <v>6.4760000000000012E-2</v>
      </c>
      <c r="J276">
        <f t="shared" si="23"/>
        <v>7.3399999999999993E-3</v>
      </c>
      <c r="K276" s="169">
        <f>VLOOKUP(A276,'Point GF DLLR'!$A$2:$L$81,10,FALSE)</f>
        <v>1.0513352992482452</v>
      </c>
      <c r="L276" s="169">
        <f>VLOOKUP(A276,'Point GF DLLR'!$A$2:$L$81,11,FALSE)</f>
        <v>1.0616023590978942</v>
      </c>
      <c r="M276" s="168">
        <f t="shared" si="24"/>
        <v>6.8084473979316371E-2</v>
      </c>
      <c r="N276" s="168">
        <f t="shared" si="25"/>
        <v>6.8749368775179648E-2</v>
      </c>
      <c r="O276" s="177">
        <f t="shared" si="26"/>
        <v>7.7168010964821189E-3</v>
      </c>
      <c r="P276" s="177">
        <f t="shared" si="27"/>
        <v>7.7921613157785428E-3</v>
      </c>
    </row>
    <row r="277" spans="1:16" outlineLevel="2" x14ac:dyDescent="0.3">
      <c r="A277" s="41" t="s">
        <v>676</v>
      </c>
      <c r="B277" s="41" t="s">
        <v>677</v>
      </c>
      <c r="C277" s="41" t="s">
        <v>401</v>
      </c>
      <c r="D277" s="41" t="s">
        <v>686</v>
      </c>
      <c r="E277" s="41" t="s">
        <v>2092</v>
      </c>
      <c r="F277" s="42">
        <v>51</v>
      </c>
      <c r="G277" s="42">
        <v>7.9305E-2</v>
      </c>
      <c r="H277" s="42">
        <v>4.3350000000000003E-3</v>
      </c>
      <c r="I277">
        <f t="shared" si="22"/>
        <v>1.555E-3</v>
      </c>
      <c r="J277">
        <f t="shared" si="23"/>
        <v>8.5000000000000006E-5</v>
      </c>
      <c r="K277" s="169">
        <f>VLOOKUP(A277,'Point GF DLLR'!$A$2:$L$81,10,FALSE)</f>
        <v>1.0513352992482452</v>
      </c>
      <c r="L277" s="169">
        <f>VLOOKUP(A277,'Point GF DLLR'!$A$2:$L$81,11,FALSE)</f>
        <v>1.0616023590978942</v>
      </c>
      <c r="M277" s="168">
        <f t="shared" si="24"/>
        <v>1.6348263903310212E-3</v>
      </c>
      <c r="N277" s="168">
        <f t="shared" si="25"/>
        <v>1.6507916683972256E-3</v>
      </c>
      <c r="O277" s="177">
        <f t="shared" si="26"/>
        <v>8.9363500436100848E-5</v>
      </c>
      <c r="P277" s="177">
        <f t="shared" si="27"/>
        <v>9.0236200523321019E-5</v>
      </c>
    </row>
    <row r="278" spans="1:16" outlineLevel="2" x14ac:dyDescent="0.3">
      <c r="A278" s="41" t="s">
        <v>676</v>
      </c>
      <c r="B278" s="41" t="s">
        <v>677</v>
      </c>
      <c r="C278" s="41" t="s">
        <v>401</v>
      </c>
      <c r="D278" s="41" t="s">
        <v>687</v>
      </c>
      <c r="E278" s="41" t="s">
        <v>2047</v>
      </c>
      <c r="F278" s="42">
        <v>12</v>
      </c>
      <c r="G278" s="42">
        <v>0.10266</v>
      </c>
      <c r="H278" s="42">
        <v>2.8800000000000002E-3</v>
      </c>
      <c r="I278">
        <f t="shared" si="22"/>
        <v>8.5550000000000001E-3</v>
      </c>
      <c r="J278">
        <f t="shared" si="23"/>
        <v>2.4000000000000001E-4</v>
      </c>
      <c r="K278" s="169">
        <f>VLOOKUP(A278,'Point GF DLLR'!$A$2:$L$81,10,FALSE)</f>
        <v>1.0513352992482452</v>
      </c>
      <c r="L278" s="169">
        <f>VLOOKUP(A278,'Point GF DLLR'!$A$2:$L$81,11,FALSE)</f>
        <v>1.0616023590978942</v>
      </c>
      <c r="M278" s="168">
        <f t="shared" si="24"/>
        <v>8.9941734850687381E-3</v>
      </c>
      <c r="N278" s="168">
        <f t="shared" si="25"/>
        <v>9.0820081820824853E-3</v>
      </c>
      <c r="O278" s="177">
        <f t="shared" si="26"/>
        <v>2.5232047181957885E-4</v>
      </c>
      <c r="P278" s="177">
        <f t="shared" si="27"/>
        <v>2.5478456618349465E-4</v>
      </c>
    </row>
    <row r="279" spans="1:16" outlineLevel="2" x14ac:dyDescent="0.3">
      <c r="A279" s="41" t="s">
        <v>676</v>
      </c>
      <c r="B279" s="41" t="s">
        <v>677</v>
      </c>
      <c r="C279" s="41" t="s">
        <v>401</v>
      </c>
      <c r="D279" s="41" t="s">
        <v>688</v>
      </c>
      <c r="E279" s="41" t="s">
        <v>2048</v>
      </c>
      <c r="F279" s="42">
        <v>12</v>
      </c>
      <c r="G279" s="42">
        <v>6.8519999999999998E-2</v>
      </c>
      <c r="H279" s="42">
        <v>1.92E-3</v>
      </c>
      <c r="I279">
        <f t="shared" si="22"/>
        <v>5.7099999999999998E-3</v>
      </c>
      <c r="J279">
        <f t="shared" si="23"/>
        <v>1.6000000000000001E-4</v>
      </c>
      <c r="K279" s="169">
        <f>VLOOKUP(A279,'Point GF DLLR'!$A$2:$L$81,10,FALSE)</f>
        <v>1.0513352992482452</v>
      </c>
      <c r="L279" s="169">
        <f>VLOOKUP(A279,'Point GF DLLR'!$A$2:$L$81,11,FALSE)</f>
        <v>1.0616023590978942</v>
      </c>
      <c r="M279" s="168">
        <f t="shared" si="24"/>
        <v>6.0031245587074799E-3</v>
      </c>
      <c r="N279" s="168">
        <f t="shared" si="25"/>
        <v>6.0617494704489757E-3</v>
      </c>
      <c r="O279" s="177">
        <f t="shared" si="26"/>
        <v>1.6821364787971926E-4</v>
      </c>
      <c r="P279" s="177">
        <f t="shared" si="27"/>
        <v>1.698563774556631E-4</v>
      </c>
    </row>
    <row r="280" spans="1:16" outlineLevel="2" x14ac:dyDescent="0.3">
      <c r="A280" s="41" t="s">
        <v>676</v>
      </c>
      <c r="B280" s="41" t="s">
        <v>677</v>
      </c>
      <c r="C280" s="41" t="s">
        <v>401</v>
      </c>
      <c r="D280" s="41" t="s">
        <v>689</v>
      </c>
      <c r="E280" s="41" t="s">
        <v>2047</v>
      </c>
      <c r="F280" s="42">
        <v>12</v>
      </c>
      <c r="G280" s="42">
        <v>0.17652000000000001</v>
      </c>
      <c r="H280" s="42">
        <v>4.4400000000000004E-3</v>
      </c>
      <c r="I280">
        <f t="shared" si="22"/>
        <v>1.4710000000000001E-2</v>
      </c>
      <c r="J280">
        <f t="shared" si="23"/>
        <v>3.7000000000000005E-4</v>
      </c>
      <c r="K280" s="169">
        <f>VLOOKUP(A280,'Point GF DLLR'!$A$2:$L$81,10,FALSE)</f>
        <v>1.0513352992482452</v>
      </c>
      <c r="L280" s="169">
        <f>VLOOKUP(A280,'Point GF DLLR'!$A$2:$L$81,11,FALSE)</f>
        <v>1.0616023590978942</v>
      </c>
      <c r="M280" s="168">
        <f t="shared" si="24"/>
        <v>1.5465142251941687E-2</v>
      </c>
      <c r="N280" s="168">
        <f t="shared" si="25"/>
        <v>1.5616170702330024E-2</v>
      </c>
      <c r="O280" s="177">
        <f t="shared" si="26"/>
        <v>3.8899406072185076E-4</v>
      </c>
      <c r="P280" s="177">
        <f t="shared" si="27"/>
        <v>3.9279287286622091E-4</v>
      </c>
    </row>
    <row r="281" spans="1:16" outlineLevel="2" x14ac:dyDescent="0.3">
      <c r="A281" s="41" t="s">
        <v>676</v>
      </c>
      <c r="B281" s="41" t="s">
        <v>677</v>
      </c>
      <c r="C281" s="41" t="s">
        <v>401</v>
      </c>
      <c r="D281" s="41" t="s">
        <v>690</v>
      </c>
      <c r="E281" s="41" t="s">
        <v>2091</v>
      </c>
      <c r="F281" s="42">
        <v>52</v>
      </c>
      <c r="G281" s="42">
        <v>1.82E-3</v>
      </c>
      <c r="H281" s="42">
        <v>1.2999999999999999E-3</v>
      </c>
      <c r="I281">
        <f t="shared" si="22"/>
        <v>3.4999999999999997E-5</v>
      </c>
      <c r="J281">
        <f t="shared" si="23"/>
        <v>2.4999999999999998E-5</v>
      </c>
      <c r="K281" s="169">
        <f>VLOOKUP(A281,'Point GF DLLR'!$A$2:$L$81,10,FALSE)</f>
        <v>1.0513352992482452</v>
      </c>
      <c r="L281" s="169">
        <f>VLOOKUP(A281,'Point GF DLLR'!$A$2:$L$81,11,FALSE)</f>
        <v>1.0616023590978942</v>
      </c>
      <c r="M281" s="168">
        <f t="shared" si="24"/>
        <v>3.6796735473688582E-5</v>
      </c>
      <c r="N281" s="168">
        <f t="shared" si="25"/>
        <v>3.7156082568426293E-5</v>
      </c>
      <c r="O281" s="177">
        <f t="shared" si="26"/>
        <v>2.6283382481206126E-5</v>
      </c>
      <c r="P281" s="177">
        <f t="shared" si="27"/>
        <v>2.6540058977447353E-5</v>
      </c>
    </row>
    <row r="282" spans="1:16" outlineLevel="2" x14ac:dyDescent="0.3">
      <c r="A282" s="41" t="s">
        <v>676</v>
      </c>
      <c r="B282" s="41" t="s">
        <v>677</v>
      </c>
      <c r="C282" s="41" t="s">
        <v>401</v>
      </c>
      <c r="D282" s="41" t="s">
        <v>691</v>
      </c>
      <c r="E282" s="41" t="s">
        <v>2091</v>
      </c>
      <c r="F282" s="42">
        <v>52</v>
      </c>
      <c r="G282" s="42">
        <v>1.82E-3</v>
      </c>
      <c r="H282" s="42">
        <v>1.2999999999999999E-3</v>
      </c>
      <c r="I282">
        <f t="shared" si="22"/>
        <v>3.4999999999999997E-5</v>
      </c>
      <c r="J282">
        <f t="shared" si="23"/>
        <v>2.4999999999999998E-5</v>
      </c>
      <c r="K282" s="169">
        <f>VLOOKUP(A282,'Point GF DLLR'!$A$2:$L$81,10,FALSE)</f>
        <v>1.0513352992482452</v>
      </c>
      <c r="L282" s="169">
        <f>VLOOKUP(A282,'Point GF DLLR'!$A$2:$L$81,11,FALSE)</f>
        <v>1.0616023590978942</v>
      </c>
      <c r="M282" s="168">
        <f t="shared" si="24"/>
        <v>3.6796735473688582E-5</v>
      </c>
      <c r="N282" s="168">
        <f t="shared" si="25"/>
        <v>3.7156082568426293E-5</v>
      </c>
      <c r="O282" s="177">
        <f t="shared" si="26"/>
        <v>2.6283382481206126E-5</v>
      </c>
      <c r="P282" s="177">
        <f t="shared" si="27"/>
        <v>2.6540058977447353E-5</v>
      </c>
    </row>
    <row r="283" spans="1:16" outlineLevel="1" x14ac:dyDescent="0.3">
      <c r="A283" s="44" t="s">
        <v>1200</v>
      </c>
      <c r="B283" s="41"/>
      <c r="C283" s="41"/>
      <c r="D283" s="41"/>
      <c r="E283" s="41"/>
      <c r="F283" s="42"/>
      <c r="G283" s="42"/>
      <c r="H283" s="42"/>
      <c r="I283">
        <f>SUBTOTAL(9,I263:I282)</f>
        <v>0.15098500000000004</v>
      </c>
      <c r="J283">
        <f>SUBTOTAL(9,J263:J282)</f>
        <v>1.6045E-2</v>
      </c>
      <c r="K283" s="169"/>
      <c r="L283" s="169"/>
      <c r="M283" s="168">
        <f>SUBTOTAL(9,M263:M282)</f>
        <v>0.15873586015699631</v>
      </c>
      <c r="N283" s="168">
        <f>SUBTOTAL(9,N263:N282)</f>
        <v>0.16028603218839557</v>
      </c>
      <c r="O283" s="177">
        <f>SUBTOTAL(9,O263:O282)</f>
        <v>1.6868674876438092E-2</v>
      </c>
      <c r="P283" s="177">
        <f>SUBTOTAL(9,P263:P282)</f>
        <v>1.7033409851725707E-2</v>
      </c>
    </row>
    <row r="284" spans="1:16" outlineLevel="2" x14ac:dyDescent="0.3">
      <c r="A284" s="41" t="s">
        <v>692</v>
      </c>
      <c r="B284" s="41" t="s">
        <v>693</v>
      </c>
      <c r="C284" s="41" t="s">
        <v>401</v>
      </c>
      <c r="D284" s="41" t="s">
        <v>694</v>
      </c>
      <c r="E284" s="41" t="s">
        <v>2051</v>
      </c>
      <c r="F284" s="42">
        <v>8</v>
      </c>
      <c r="G284" s="42">
        <v>0.23812</v>
      </c>
      <c r="H284" s="42">
        <v>4.3200000000000001E-3</v>
      </c>
      <c r="I284">
        <f t="shared" si="22"/>
        <v>2.9765E-2</v>
      </c>
      <c r="J284">
        <f t="shared" si="23"/>
        <v>5.4000000000000001E-4</v>
      </c>
      <c r="K284" s="169">
        <f>VLOOKUP(A284,'Point GF DLLR'!$A$2:$L$81,10,FALSE)</f>
        <v>1.0513352992482452</v>
      </c>
      <c r="L284" s="169">
        <f>VLOOKUP(A284,'Point GF DLLR'!$A$2:$L$81,11,FALSE)</f>
        <v>1.0616023590978942</v>
      </c>
      <c r="M284" s="168">
        <f t="shared" si="24"/>
        <v>3.1292995182124021E-2</v>
      </c>
      <c r="N284" s="168">
        <f t="shared" si="25"/>
        <v>3.1598594218548819E-2</v>
      </c>
      <c r="O284" s="177">
        <f t="shared" si="26"/>
        <v>5.6772106159405243E-4</v>
      </c>
      <c r="P284" s="177">
        <f t="shared" si="27"/>
        <v>5.7326527391286287E-4</v>
      </c>
    </row>
    <row r="285" spans="1:16" outlineLevel="2" x14ac:dyDescent="0.3">
      <c r="A285" s="41" t="s">
        <v>692</v>
      </c>
      <c r="B285" s="41" t="s">
        <v>693</v>
      </c>
      <c r="C285" s="41" t="s">
        <v>401</v>
      </c>
      <c r="D285" s="41" t="s">
        <v>694</v>
      </c>
      <c r="E285" s="41" t="s">
        <v>2093</v>
      </c>
      <c r="F285" s="42">
        <v>312</v>
      </c>
      <c r="G285" s="42">
        <v>29.898959999999999</v>
      </c>
      <c r="H285" s="42">
        <v>0.38844000000000001</v>
      </c>
      <c r="I285">
        <f t="shared" ref="I285:I350" si="28">G285/F285</f>
        <v>9.5829999999999999E-2</v>
      </c>
      <c r="J285">
        <f t="shared" ref="J285:J350" si="29">H285/F285</f>
        <v>1.245E-3</v>
      </c>
      <c r="K285" s="169">
        <f>VLOOKUP(A285,'Point GF DLLR'!$A$2:$L$81,10,FALSE)</f>
        <v>1.0513352992482452</v>
      </c>
      <c r="L285" s="169">
        <f>VLOOKUP(A285,'Point GF DLLR'!$A$2:$L$81,11,FALSE)</f>
        <v>1.0616023590978942</v>
      </c>
      <c r="M285" s="168">
        <f t="shared" si="24"/>
        <v>0.10074946172695934</v>
      </c>
      <c r="N285" s="168">
        <f t="shared" si="25"/>
        <v>0.10173335407235121</v>
      </c>
      <c r="O285" s="177">
        <f t="shared" si="26"/>
        <v>1.3089124475640652E-3</v>
      </c>
      <c r="P285" s="177">
        <f t="shared" si="27"/>
        <v>1.3216949370768783E-3</v>
      </c>
    </row>
    <row r="286" spans="1:16" outlineLevel="2" x14ac:dyDescent="0.3">
      <c r="A286" s="41" t="s">
        <v>692</v>
      </c>
      <c r="B286" s="41" t="s">
        <v>693</v>
      </c>
      <c r="C286" s="41" t="s">
        <v>401</v>
      </c>
      <c r="D286" s="41" t="s">
        <v>695</v>
      </c>
      <c r="E286" s="41" t="s">
        <v>2093</v>
      </c>
      <c r="F286" s="42">
        <v>264</v>
      </c>
      <c r="G286" s="42">
        <v>23.2056</v>
      </c>
      <c r="H286" s="42">
        <v>0.51083999999999996</v>
      </c>
      <c r="I286">
        <f t="shared" si="28"/>
        <v>8.7900000000000006E-2</v>
      </c>
      <c r="J286">
        <f t="shared" si="29"/>
        <v>1.9349999999999999E-3</v>
      </c>
      <c r="K286" s="169">
        <f>VLOOKUP(A286,'Point GF DLLR'!$A$2:$L$81,10,FALSE)</f>
        <v>1.0513352992482452</v>
      </c>
      <c r="L286" s="169">
        <f>VLOOKUP(A286,'Point GF DLLR'!$A$2:$L$81,11,FALSE)</f>
        <v>1.0616023590978942</v>
      </c>
      <c r="M286" s="168">
        <f t="shared" si="24"/>
        <v>9.2412372803920756E-2</v>
      </c>
      <c r="N286" s="168">
        <f t="shared" si="25"/>
        <v>9.3314847364704911E-2</v>
      </c>
      <c r="O286" s="177">
        <f t="shared" si="26"/>
        <v>2.0343338040453543E-3</v>
      </c>
      <c r="P286" s="177">
        <f t="shared" si="27"/>
        <v>2.0542005648544253E-3</v>
      </c>
    </row>
    <row r="287" spans="1:16" outlineLevel="2" x14ac:dyDescent="0.3">
      <c r="A287" s="41" t="s">
        <v>692</v>
      </c>
      <c r="B287" s="41" t="s">
        <v>693</v>
      </c>
      <c r="C287" s="41" t="s">
        <v>401</v>
      </c>
      <c r="D287" s="41" t="s">
        <v>696</v>
      </c>
      <c r="E287" s="41" t="s">
        <v>2051</v>
      </c>
      <c r="F287" s="42">
        <v>10</v>
      </c>
      <c r="G287" s="42">
        <v>0.1215</v>
      </c>
      <c r="H287" s="42">
        <v>1.2999999999999999E-3</v>
      </c>
      <c r="I287">
        <f t="shared" si="28"/>
        <v>1.2149999999999999E-2</v>
      </c>
      <c r="J287">
        <f t="shared" si="29"/>
        <v>1.2999999999999999E-4</v>
      </c>
      <c r="K287" s="169">
        <f>VLOOKUP(A287,'Point GF DLLR'!$A$2:$L$81,10,FALSE)</f>
        <v>1.0513352992482452</v>
      </c>
      <c r="L287" s="169">
        <f>VLOOKUP(A287,'Point GF DLLR'!$A$2:$L$81,11,FALSE)</f>
        <v>1.0616023590978942</v>
      </c>
      <c r="M287" s="168">
        <f t="shared" si="24"/>
        <v>1.2773723885866178E-2</v>
      </c>
      <c r="N287" s="168">
        <f t="shared" si="25"/>
        <v>1.2898468663039415E-2</v>
      </c>
      <c r="O287" s="177">
        <f t="shared" si="26"/>
        <v>1.3667358890227186E-4</v>
      </c>
      <c r="P287" s="177">
        <f t="shared" si="27"/>
        <v>1.3800830668272624E-4</v>
      </c>
    </row>
    <row r="288" spans="1:16" outlineLevel="2" x14ac:dyDescent="0.3">
      <c r="A288" s="41" t="s">
        <v>692</v>
      </c>
      <c r="B288" s="41" t="s">
        <v>693</v>
      </c>
      <c r="C288" s="41" t="s">
        <v>401</v>
      </c>
      <c r="D288" s="41" t="s">
        <v>696</v>
      </c>
      <c r="E288" s="41" t="s">
        <v>2093</v>
      </c>
      <c r="F288" s="42">
        <v>313</v>
      </c>
      <c r="G288" s="42">
        <v>3.7059199999999999</v>
      </c>
      <c r="H288" s="42">
        <v>0.43819999999999998</v>
      </c>
      <c r="I288">
        <f t="shared" si="28"/>
        <v>1.184E-2</v>
      </c>
      <c r="J288">
        <f t="shared" si="29"/>
        <v>1.4E-3</v>
      </c>
      <c r="K288" s="169">
        <f>VLOOKUP(A288,'Point GF DLLR'!$A$2:$L$81,10,FALSE)</f>
        <v>1.0513352992482452</v>
      </c>
      <c r="L288" s="169">
        <f>VLOOKUP(A288,'Point GF DLLR'!$A$2:$L$81,11,FALSE)</f>
        <v>1.0616023590978942</v>
      </c>
      <c r="M288" s="168">
        <f t="shared" si="24"/>
        <v>1.2447809943099223E-2</v>
      </c>
      <c r="N288" s="168">
        <f t="shared" si="25"/>
        <v>1.2569371931719068E-2</v>
      </c>
      <c r="O288" s="177">
        <f t="shared" si="26"/>
        <v>1.4718694189475433E-3</v>
      </c>
      <c r="P288" s="177">
        <f t="shared" si="27"/>
        <v>1.4862433027370519E-3</v>
      </c>
    </row>
    <row r="289" spans="1:16" outlineLevel="2" x14ac:dyDescent="0.3">
      <c r="A289" s="41" t="s">
        <v>692</v>
      </c>
      <c r="B289" s="41" t="s">
        <v>693</v>
      </c>
      <c r="C289" s="41" t="s">
        <v>401</v>
      </c>
      <c r="D289" s="41" t="s">
        <v>697</v>
      </c>
      <c r="E289" s="41" t="s">
        <v>2051</v>
      </c>
      <c r="F289" s="42">
        <v>6</v>
      </c>
      <c r="G289" s="42">
        <v>0.17901</v>
      </c>
      <c r="H289" s="42">
        <v>2.49E-3</v>
      </c>
      <c r="I289">
        <f t="shared" si="28"/>
        <v>2.9835E-2</v>
      </c>
      <c r="J289">
        <f t="shared" si="29"/>
        <v>4.15E-4</v>
      </c>
      <c r="K289" s="169">
        <f>VLOOKUP(A289,'Point GF DLLR'!$A$2:$L$81,10,FALSE)</f>
        <v>1.0513352992482452</v>
      </c>
      <c r="L289" s="169">
        <f>VLOOKUP(A289,'Point GF DLLR'!$A$2:$L$81,11,FALSE)</f>
        <v>1.0616023590978942</v>
      </c>
      <c r="M289" s="168">
        <f t="shared" si="24"/>
        <v>3.1366588653071396E-2</v>
      </c>
      <c r="N289" s="168">
        <f t="shared" si="25"/>
        <v>3.1672906383685674E-2</v>
      </c>
      <c r="O289" s="177">
        <f t="shared" si="26"/>
        <v>4.3630414918802179E-4</v>
      </c>
      <c r="P289" s="177">
        <f t="shared" si="27"/>
        <v>4.4056497902562609E-4</v>
      </c>
    </row>
    <row r="290" spans="1:16" outlineLevel="2" x14ac:dyDescent="0.3">
      <c r="A290" s="41" t="s">
        <v>692</v>
      </c>
      <c r="B290" s="41" t="s">
        <v>693</v>
      </c>
      <c r="C290" s="41" t="s">
        <v>401</v>
      </c>
      <c r="D290" s="41" t="s">
        <v>697</v>
      </c>
      <c r="E290" s="41" t="s">
        <v>2093</v>
      </c>
      <c r="F290" s="42">
        <v>264</v>
      </c>
      <c r="G290" s="42">
        <v>3.3633600000000001</v>
      </c>
      <c r="H290" s="42">
        <v>0.58740000000000003</v>
      </c>
      <c r="I290">
        <f t="shared" si="28"/>
        <v>1.2740000000000001E-2</v>
      </c>
      <c r="J290">
        <f t="shared" si="29"/>
        <v>2.225E-3</v>
      </c>
      <c r="K290" s="169">
        <f>VLOOKUP(A290,'Point GF DLLR'!$A$2:$L$81,10,FALSE)</f>
        <v>1.0513352992482452</v>
      </c>
      <c r="L290" s="169">
        <f>VLOOKUP(A290,'Point GF DLLR'!$A$2:$L$81,11,FALSE)</f>
        <v>1.0616023590978942</v>
      </c>
      <c r="M290" s="168">
        <f t="shared" si="24"/>
        <v>1.3394011712422646E-2</v>
      </c>
      <c r="N290" s="168">
        <f t="shared" si="25"/>
        <v>1.3524814054907174E-2</v>
      </c>
      <c r="O290" s="177">
        <f t="shared" si="26"/>
        <v>2.3392210408273457E-3</v>
      </c>
      <c r="P290" s="177">
        <f t="shared" si="27"/>
        <v>2.3620652489928146E-3</v>
      </c>
    </row>
    <row r="291" spans="1:16" outlineLevel="2" x14ac:dyDescent="0.3">
      <c r="A291" s="41" t="s">
        <v>692</v>
      </c>
      <c r="B291" s="41" t="s">
        <v>693</v>
      </c>
      <c r="C291" s="41" t="s">
        <v>401</v>
      </c>
      <c r="D291" s="41" t="s">
        <v>698</v>
      </c>
      <c r="E291" s="41" t="s">
        <v>2051</v>
      </c>
      <c r="F291" s="42">
        <v>5</v>
      </c>
      <c r="G291" s="42">
        <v>0.16470000000000001</v>
      </c>
      <c r="H291" s="42">
        <v>4.1999999999999997E-3</v>
      </c>
      <c r="I291">
        <f t="shared" si="28"/>
        <v>3.2940000000000004E-2</v>
      </c>
      <c r="J291">
        <f t="shared" si="29"/>
        <v>8.3999999999999993E-4</v>
      </c>
      <c r="K291" s="169">
        <f>VLOOKUP(A291,'Point GF DLLR'!$A$2:$L$81,10,FALSE)</f>
        <v>1.0513352992482452</v>
      </c>
      <c r="L291" s="169">
        <f>VLOOKUP(A291,'Point GF DLLR'!$A$2:$L$81,11,FALSE)</f>
        <v>1.0616023590978942</v>
      </c>
      <c r="M291" s="168">
        <f t="shared" si="24"/>
        <v>3.46309847572372E-2</v>
      </c>
      <c r="N291" s="168">
        <f t="shared" si="25"/>
        <v>3.4969181708684641E-2</v>
      </c>
      <c r="O291" s="177">
        <f t="shared" si="26"/>
        <v>8.8312165136852591E-4</v>
      </c>
      <c r="P291" s="177">
        <f t="shared" si="27"/>
        <v>8.9174598164223104E-4</v>
      </c>
    </row>
    <row r="292" spans="1:16" outlineLevel="2" x14ac:dyDescent="0.3">
      <c r="A292" s="41" t="s">
        <v>692</v>
      </c>
      <c r="B292" s="41" t="s">
        <v>693</v>
      </c>
      <c r="C292" s="41" t="s">
        <v>401</v>
      </c>
      <c r="D292" s="41" t="s">
        <v>698</v>
      </c>
      <c r="E292" s="41" t="s">
        <v>2093</v>
      </c>
      <c r="F292" s="42">
        <v>323</v>
      </c>
      <c r="G292" s="42">
        <v>6.1773749999999996</v>
      </c>
      <c r="H292" s="42">
        <v>0.25517000000000001</v>
      </c>
      <c r="I292">
        <f t="shared" si="28"/>
        <v>1.9125E-2</v>
      </c>
      <c r="J292">
        <f t="shared" si="29"/>
        <v>7.9000000000000001E-4</v>
      </c>
      <c r="K292" s="169">
        <f>VLOOKUP(A292,'Point GF DLLR'!$A$2:$L$81,10,FALSE)</f>
        <v>1.0513352992482452</v>
      </c>
      <c r="L292" s="169">
        <f>VLOOKUP(A292,'Point GF DLLR'!$A$2:$L$81,11,FALSE)</f>
        <v>1.0616023590978942</v>
      </c>
      <c r="M292" s="168">
        <f t="shared" si="24"/>
        <v>2.0106787598122688E-2</v>
      </c>
      <c r="N292" s="168">
        <f t="shared" si="25"/>
        <v>2.0303145117747227E-2</v>
      </c>
      <c r="O292" s="177">
        <f t="shared" si="26"/>
        <v>8.3055488640611371E-4</v>
      </c>
      <c r="P292" s="177">
        <f t="shared" si="27"/>
        <v>8.3866586368733643E-4</v>
      </c>
    </row>
    <row r="293" spans="1:16" outlineLevel="2" x14ac:dyDescent="0.3">
      <c r="A293" s="41" t="s">
        <v>692</v>
      </c>
      <c r="B293" s="41" t="s">
        <v>693</v>
      </c>
      <c r="C293" s="41" t="s">
        <v>401</v>
      </c>
      <c r="D293" s="41" t="s">
        <v>699</v>
      </c>
      <c r="E293" s="41" t="s">
        <v>2051</v>
      </c>
      <c r="F293" s="42">
        <v>3</v>
      </c>
      <c r="G293" s="42">
        <v>8.8245000000000004E-2</v>
      </c>
      <c r="H293" s="42">
        <v>2.9999999999999997E-4</v>
      </c>
      <c r="I293">
        <f t="shared" si="28"/>
        <v>2.9415E-2</v>
      </c>
      <c r="J293">
        <f t="shared" si="29"/>
        <v>9.9999999999999991E-5</v>
      </c>
      <c r="K293" s="169">
        <f>VLOOKUP(A293,'Point GF DLLR'!$A$2:$L$81,10,FALSE)</f>
        <v>1.0513352992482452</v>
      </c>
      <c r="L293" s="169">
        <f>VLOOKUP(A293,'Point GF DLLR'!$A$2:$L$81,11,FALSE)</f>
        <v>1.0616023590978942</v>
      </c>
      <c r="M293" s="168">
        <f t="shared" si="24"/>
        <v>3.0925027827387132E-2</v>
      </c>
      <c r="N293" s="168">
        <f t="shared" si="25"/>
        <v>3.1227033392864558E-2</v>
      </c>
      <c r="O293" s="177">
        <f t="shared" si="26"/>
        <v>1.0513352992482451E-4</v>
      </c>
      <c r="P293" s="177">
        <f t="shared" si="27"/>
        <v>1.0616023590978941E-4</v>
      </c>
    </row>
    <row r="294" spans="1:16" outlineLevel="2" x14ac:dyDescent="0.3">
      <c r="A294" s="41" t="s">
        <v>692</v>
      </c>
      <c r="B294" s="41" t="s">
        <v>693</v>
      </c>
      <c r="C294" s="41" t="s">
        <v>401</v>
      </c>
      <c r="D294" s="41" t="s">
        <v>699</v>
      </c>
      <c r="E294" s="41" t="s">
        <v>2093</v>
      </c>
      <c r="F294" s="42">
        <v>228</v>
      </c>
      <c r="G294" s="42">
        <v>6.0910200000000003</v>
      </c>
      <c r="H294" s="42">
        <v>0.29868</v>
      </c>
      <c r="I294">
        <f t="shared" si="28"/>
        <v>2.6715000000000003E-2</v>
      </c>
      <c r="J294">
        <f t="shared" si="29"/>
        <v>1.31E-3</v>
      </c>
      <c r="K294" s="169">
        <f>VLOOKUP(A294,'Point GF DLLR'!$A$2:$L$81,10,FALSE)</f>
        <v>1.0513352992482452</v>
      </c>
      <c r="L294" s="169">
        <f>VLOOKUP(A294,'Point GF DLLR'!$A$2:$L$81,11,FALSE)</f>
        <v>1.0616023590978942</v>
      </c>
      <c r="M294" s="168">
        <f t="shared" si="24"/>
        <v>2.8086422519416874E-2</v>
      </c>
      <c r="N294" s="168">
        <f t="shared" si="25"/>
        <v>2.8360707023300246E-2</v>
      </c>
      <c r="O294" s="177">
        <f t="shared" si="26"/>
        <v>1.3772492420152012E-3</v>
      </c>
      <c r="P294" s="177">
        <f t="shared" si="27"/>
        <v>1.3906990904182415E-3</v>
      </c>
    </row>
    <row r="295" spans="1:16" outlineLevel="2" x14ac:dyDescent="0.3">
      <c r="A295" s="41" t="s">
        <v>692</v>
      </c>
      <c r="B295" s="41" t="s">
        <v>693</v>
      </c>
      <c r="C295" s="41" t="s">
        <v>401</v>
      </c>
      <c r="D295" s="41" t="s">
        <v>700</v>
      </c>
      <c r="E295" s="41" t="s">
        <v>2059</v>
      </c>
      <c r="F295" s="42">
        <v>365</v>
      </c>
      <c r="G295" s="42">
        <v>2.92E-2</v>
      </c>
      <c r="H295" s="42">
        <v>3.65E-3</v>
      </c>
      <c r="I295">
        <f t="shared" si="28"/>
        <v>8.0000000000000007E-5</v>
      </c>
      <c r="J295">
        <f t="shared" si="29"/>
        <v>1.0000000000000001E-5</v>
      </c>
      <c r="K295" s="169">
        <f>VLOOKUP(A295,'Point GF DLLR'!$A$2:$L$81,10,FALSE)</f>
        <v>1.0513352992482452</v>
      </c>
      <c r="L295" s="169">
        <f>VLOOKUP(A295,'Point GF DLLR'!$A$2:$L$81,11,FALSE)</f>
        <v>1.0616023590978942</v>
      </c>
      <c r="M295" s="168">
        <f t="shared" si="24"/>
        <v>8.4106823939859629E-5</v>
      </c>
      <c r="N295" s="168">
        <f t="shared" si="25"/>
        <v>8.4928188727831551E-5</v>
      </c>
      <c r="O295" s="177">
        <f t="shared" si="26"/>
        <v>1.0513352992482454E-5</v>
      </c>
      <c r="P295" s="177">
        <f t="shared" si="27"/>
        <v>1.0616023590978944E-5</v>
      </c>
    </row>
    <row r="296" spans="1:16" outlineLevel="2" x14ac:dyDescent="0.3">
      <c r="A296" s="41" t="s">
        <v>692</v>
      </c>
      <c r="B296" s="41" t="s">
        <v>693</v>
      </c>
      <c r="C296" s="41" t="s">
        <v>401</v>
      </c>
      <c r="D296" s="41" t="s">
        <v>701</v>
      </c>
      <c r="E296" s="41" t="s">
        <v>2089</v>
      </c>
      <c r="F296" s="42">
        <v>9</v>
      </c>
      <c r="G296" s="42">
        <v>4.0004999999999999E-2</v>
      </c>
      <c r="H296" s="43"/>
      <c r="I296">
        <f t="shared" si="28"/>
        <v>4.4450000000000002E-3</v>
      </c>
      <c r="J296">
        <f t="shared" si="29"/>
        <v>0</v>
      </c>
      <c r="K296" s="169">
        <f>VLOOKUP(A296,'Point GF DLLR'!$A$2:$L$81,10,FALSE)</f>
        <v>1.0513352992482452</v>
      </c>
      <c r="L296" s="169">
        <f>VLOOKUP(A296,'Point GF DLLR'!$A$2:$L$81,11,FALSE)</f>
        <v>1.0616023590978942</v>
      </c>
      <c r="M296" s="168">
        <f t="shared" si="24"/>
        <v>4.67318540515845E-3</v>
      </c>
      <c r="N296" s="168">
        <f t="shared" si="25"/>
        <v>4.7188224861901404E-3</v>
      </c>
      <c r="O296" s="177">
        <f t="shared" si="26"/>
        <v>0</v>
      </c>
      <c r="P296" s="177">
        <f t="shared" si="27"/>
        <v>0</v>
      </c>
    </row>
    <row r="297" spans="1:16" outlineLevel="2" x14ac:dyDescent="0.3">
      <c r="A297" s="41" t="s">
        <v>692</v>
      </c>
      <c r="B297" s="41" t="s">
        <v>693</v>
      </c>
      <c r="C297" s="41" t="s">
        <v>401</v>
      </c>
      <c r="D297" s="41" t="s">
        <v>701</v>
      </c>
      <c r="E297" s="41" t="s">
        <v>2058</v>
      </c>
      <c r="F297" s="42">
        <v>155</v>
      </c>
      <c r="G297" s="42">
        <v>3.240275</v>
      </c>
      <c r="H297" s="42">
        <v>0.33324999999999999</v>
      </c>
      <c r="I297">
        <f t="shared" si="28"/>
        <v>2.0905E-2</v>
      </c>
      <c r="J297">
        <f t="shared" si="29"/>
        <v>2.15E-3</v>
      </c>
      <c r="K297" s="169">
        <f>VLOOKUP(A297,'Point GF DLLR'!$A$2:$L$81,10,FALSE)</f>
        <v>1.0513352992482452</v>
      </c>
      <c r="L297" s="169">
        <f>VLOOKUP(A297,'Point GF DLLR'!$A$2:$L$81,11,FALSE)</f>
        <v>1.0616023590978942</v>
      </c>
      <c r="M297" s="168">
        <f t="shared" si="24"/>
        <v>2.1978164430784566E-2</v>
      </c>
      <c r="N297" s="168">
        <f t="shared" si="25"/>
        <v>2.219279731694148E-2</v>
      </c>
      <c r="O297" s="177">
        <f t="shared" si="26"/>
        <v>2.2603708933837271E-3</v>
      </c>
      <c r="P297" s="177">
        <f t="shared" si="27"/>
        <v>2.2824450720604727E-3</v>
      </c>
    </row>
    <row r="298" spans="1:16" outlineLevel="2" x14ac:dyDescent="0.3">
      <c r="A298" s="41" t="s">
        <v>692</v>
      </c>
      <c r="B298" s="41" t="s">
        <v>693</v>
      </c>
      <c r="C298" s="41" t="s">
        <v>401</v>
      </c>
      <c r="D298" s="41" t="s">
        <v>702</v>
      </c>
      <c r="E298" s="41" t="s">
        <v>2047</v>
      </c>
      <c r="F298" s="42">
        <v>12</v>
      </c>
      <c r="G298" s="42">
        <v>0.31247999999999998</v>
      </c>
      <c r="H298" s="42">
        <v>9.1199999999999996E-3</v>
      </c>
      <c r="I298">
        <f t="shared" si="28"/>
        <v>2.6039999999999997E-2</v>
      </c>
      <c r="J298">
        <f t="shared" si="29"/>
        <v>7.5999999999999993E-4</v>
      </c>
      <c r="K298" s="169">
        <f>VLOOKUP(A298,'Point GF DLLR'!$A$2:$L$81,10,FALSE)</f>
        <v>1.0513352992482452</v>
      </c>
      <c r="L298" s="169">
        <f>VLOOKUP(A298,'Point GF DLLR'!$A$2:$L$81,11,FALSE)</f>
        <v>1.0616023590978942</v>
      </c>
      <c r="M298" s="168">
        <f t="shared" si="24"/>
        <v>2.7376771192424303E-2</v>
      </c>
      <c r="N298" s="168">
        <f t="shared" si="25"/>
        <v>2.7644125430909165E-2</v>
      </c>
      <c r="O298" s="177">
        <f t="shared" si="26"/>
        <v>7.9901482742866629E-4</v>
      </c>
      <c r="P298" s="177">
        <f t="shared" si="27"/>
        <v>8.0681779291439954E-4</v>
      </c>
    </row>
    <row r="299" spans="1:16" outlineLevel="2" x14ac:dyDescent="0.3">
      <c r="A299" s="41" t="s">
        <v>692</v>
      </c>
      <c r="B299" s="41" t="s">
        <v>693</v>
      </c>
      <c r="C299" s="41" t="s">
        <v>401</v>
      </c>
      <c r="D299" s="41" t="s">
        <v>703</v>
      </c>
      <c r="E299" s="41" t="s">
        <v>2047</v>
      </c>
      <c r="F299" s="42">
        <v>12</v>
      </c>
      <c r="G299" s="42">
        <v>0.31247999999999998</v>
      </c>
      <c r="H299" s="42">
        <v>9.1199999999999996E-3</v>
      </c>
      <c r="I299">
        <f t="shared" si="28"/>
        <v>2.6039999999999997E-2</v>
      </c>
      <c r="J299">
        <f t="shared" si="29"/>
        <v>7.5999999999999993E-4</v>
      </c>
      <c r="K299" s="169">
        <f>VLOOKUP(A299,'Point GF DLLR'!$A$2:$L$81,10,FALSE)</f>
        <v>1.0513352992482452</v>
      </c>
      <c r="L299" s="169">
        <f>VLOOKUP(A299,'Point GF DLLR'!$A$2:$L$81,11,FALSE)</f>
        <v>1.0616023590978942</v>
      </c>
      <c r="M299" s="168">
        <f t="shared" si="24"/>
        <v>2.7376771192424303E-2</v>
      </c>
      <c r="N299" s="168">
        <f t="shared" si="25"/>
        <v>2.7644125430909165E-2</v>
      </c>
      <c r="O299" s="177">
        <f t="shared" si="26"/>
        <v>7.9901482742866629E-4</v>
      </c>
      <c r="P299" s="177">
        <f t="shared" si="27"/>
        <v>8.0681779291439954E-4</v>
      </c>
    </row>
    <row r="300" spans="1:16" outlineLevel="2" x14ac:dyDescent="0.3">
      <c r="A300" s="41" t="s">
        <v>692</v>
      </c>
      <c r="B300" s="41" t="s">
        <v>693</v>
      </c>
      <c r="C300" s="41" t="s">
        <v>401</v>
      </c>
      <c r="D300" s="41" t="s">
        <v>704</v>
      </c>
      <c r="E300" s="41" t="s">
        <v>2047</v>
      </c>
      <c r="F300" s="42">
        <v>12</v>
      </c>
      <c r="G300" s="42">
        <v>0.31247999999999998</v>
      </c>
      <c r="H300" s="42">
        <v>9.1199999999999996E-3</v>
      </c>
      <c r="I300">
        <f t="shared" si="28"/>
        <v>2.6039999999999997E-2</v>
      </c>
      <c r="J300">
        <f t="shared" si="29"/>
        <v>7.5999999999999993E-4</v>
      </c>
      <c r="K300" s="169">
        <f>VLOOKUP(A300,'Point GF DLLR'!$A$2:$L$81,10,FALSE)</f>
        <v>1.0513352992482452</v>
      </c>
      <c r="L300" s="169">
        <f>VLOOKUP(A300,'Point GF DLLR'!$A$2:$L$81,11,FALSE)</f>
        <v>1.0616023590978942</v>
      </c>
      <c r="M300" s="168">
        <f t="shared" si="24"/>
        <v>2.7376771192424303E-2</v>
      </c>
      <c r="N300" s="168">
        <f t="shared" si="25"/>
        <v>2.7644125430909165E-2</v>
      </c>
      <c r="O300" s="177">
        <f t="shared" si="26"/>
        <v>7.9901482742866629E-4</v>
      </c>
      <c r="P300" s="177">
        <f t="shared" si="27"/>
        <v>8.0681779291439954E-4</v>
      </c>
    </row>
    <row r="301" spans="1:16" outlineLevel="2" x14ac:dyDescent="0.3">
      <c r="A301" s="41" t="s">
        <v>692</v>
      </c>
      <c r="B301" s="41" t="s">
        <v>693</v>
      </c>
      <c r="C301" s="41" t="s">
        <v>401</v>
      </c>
      <c r="D301" s="41" t="s">
        <v>705</v>
      </c>
      <c r="E301" s="41" t="s">
        <v>2047</v>
      </c>
      <c r="F301" s="42">
        <v>12</v>
      </c>
      <c r="G301" s="42">
        <v>5.4600000000000003E-2</v>
      </c>
      <c r="H301" s="42">
        <v>1.6199999999999999E-3</v>
      </c>
      <c r="I301">
        <f t="shared" si="28"/>
        <v>4.5500000000000002E-3</v>
      </c>
      <c r="J301">
        <f t="shared" si="29"/>
        <v>1.35E-4</v>
      </c>
      <c r="K301" s="169">
        <f>VLOOKUP(A301,'Point GF DLLR'!$A$2:$L$81,10,FALSE)</f>
        <v>1.0513352992482452</v>
      </c>
      <c r="L301" s="169">
        <f>VLOOKUP(A301,'Point GF DLLR'!$A$2:$L$81,11,FALSE)</f>
        <v>1.0616023590978942</v>
      </c>
      <c r="M301" s="168">
        <f t="shared" si="24"/>
        <v>4.7835756115795162E-3</v>
      </c>
      <c r="N301" s="168">
        <f t="shared" si="25"/>
        <v>4.8302907338954194E-3</v>
      </c>
      <c r="O301" s="177">
        <f t="shared" si="26"/>
        <v>1.4193026539851311E-4</v>
      </c>
      <c r="P301" s="177">
        <f t="shared" si="27"/>
        <v>1.4331631847821572E-4</v>
      </c>
    </row>
    <row r="302" spans="1:16" outlineLevel="2" x14ac:dyDescent="0.3">
      <c r="A302" s="41" t="s">
        <v>692</v>
      </c>
      <c r="B302" s="41" t="s">
        <v>693</v>
      </c>
      <c r="C302" s="41" t="s">
        <v>401</v>
      </c>
      <c r="D302" s="41" t="s">
        <v>706</v>
      </c>
      <c r="E302" s="41" t="s">
        <v>2047</v>
      </c>
      <c r="F302" s="42">
        <v>12</v>
      </c>
      <c r="G302" s="42">
        <v>5.2080000000000001E-2</v>
      </c>
      <c r="H302" s="42">
        <v>1.5E-3</v>
      </c>
      <c r="I302">
        <f t="shared" si="28"/>
        <v>4.3400000000000001E-3</v>
      </c>
      <c r="J302">
        <f t="shared" si="29"/>
        <v>1.25E-4</v>
      </c>
      <c r="K302" s="169">
        <f>VLOOKUP(A302,'Point GF DLLR'!$A$2:$L$81,10,FALSE)</f>
        <v>1.0513352992482452</v>
      </c>
      <c r="L302" s="169">
        <f>VLOOKUP(A302,'Point GF DLLR'!$A$2:$L$81,11,FALSE)</f>
        <v>1.0616023590978942</v>
      </c>
      <c r="M302" s="168">
        <f t="shared" si="24"/>
        <v>4.5627951987373839E-3</v>
      </c>
      <c r="N302" s="168">
        <f t="shared" si="25"/>
        <v>4.6073542384848613E-3</v>
      </c>
      <c r="O302" s="177">
        <f t="shared" si="26"/>
        <v>1.3141691240603064E-4</v>
      </c>
      <c r="P302" s="177">
        <f t="shared" si="27"/>
        <v>1.3270029488723678E-4</v>
      </c>
    </row>
    <row r="303" spans="1:16" outlineLevel="2" x14ac:dyDescent="0.3">
      <c r="A303" s="41" t="s">
        <v>692</v>
      </c>
      <c r="B303" s="41" t="s">
        <v>693</v>
      </c>
      <c r="C303" s="41" t="s">
        <v>401</v>
      </c>
      <c r="D303" s="41" t="s">
        <v>707</v>
      </c>
      <c r="E303" s="41" t="s">
        <v>2047</v>
      </c>
      <c r="F303" s="42">
        <v>12</v>
      </c>
      <c r="G303" s="42">
        <v>0.21078</v>
      </c>
      <c r="H303" s="42">
        <v>6.1199999999999996E-3</v>
      </c>
      <c r="I303">
        <f t="shared" si="28"/>
        <v>1.7565000000000001E-2</v>
      </c>
      <c r="J303">
        <f t="shared" si="29"/>
        <v>5.0999999999999993E-4</v>
      </c>
      <c r="K303" s="169">
        <f>VLOOKUP(A303,'Point GF DLLR'!$A$2:$L$81,10,FALSE)</f>
        <v>1.0513352992482452</v>
      </c>
      <c r="L303" s="169">
        <f>VLOOKUP(A303,'Point GF DLLR'!$A$2:$L$81,11,FALSE)</f>
        <v>1.0616023590978942</v>
      </c>
      <c r="M303" s="168">
        <f t="shared" si="24"/>
        <v>1.8466704531295428E-2</v>
      </c>
      <c r="N303" s="168">
        <f t="shared" si="25"/>
        <v>1.8647045437554514E-2</v>
      </c>
      <c r="O303" s="177">
        <f t="shared" si="26"/>
        <v>5.3618100261660501E-4</v>
      </c>
      <c r="P303" s="177">
        <f t="shared" si="27"/>
        <v>5.4141720313992598E-4</v>
      </c>
    </row>
    <row r="304" spans="1:16" outlineLevel="2" x14ac:dyDescent="0.3">
      <c r="A304" s="41" t="s">
        <v>692</v>
      </c>
      <c r="B304" s="41" t="s">
        <v>693</v>
      </c>
      <c r="C304" s="41" t="s">
        <v>401</v>
      </c>
      <c r="D304" s="41" t="s">
        <v>708</v>
      </c>
      <c r="E304" s="41" t="s">
        <v>2047</v>
      </c>
      <c r="F304" s="42">
        <v>12</v>
      </c>
      <c r="G304" s="42">
        <v>0.38897999999999999</v>
      </c>
      <c r="H304" s="42">
        <v>1.128E-2</v>
      </c>
      <c r="I304">
        <f t="shared" si="28"/>
        <v>3.2414999999999999E-2</v>
      </c>
      <c r="J304">
        <f t="shared" si="29"/>
        <v>9.3999999999999997E-4</v>
      </c>
      <c r="K304" s="169">
        <f>VLOOKUP(A304,'Point GF DLLR'!$A$2:$L$81,10,FALSE)</f>
        <v>1.0513352992482452</v>
      </c>
      <c r="L304" s="169">
        <f>VLOOKUP(A304,'Point GF DLLR'!$A$2:$L$81,11,FALSE)</f>
        <v>1.0616023590978942</v>
      </c>
      <c r="M304" s="168">
        <f t="shared" si="24"/>
        <v>3.4079033725131866E-2</v>
      </c>
      <c r="N304" s="168">
        <f t="shared" si="25"/>
        <v>3.4411840470158238E-2</v>
      </c>
      <c r="O304" s="177">
        <f t="shared" si="26"/>
        <v>9.8825518129335051E-4</v>
      </c>
      <c r="P304" s="177">
        <f t="shared" si="27"/>
        <v>9.9790621755202046E-4</v>
      </c>
    </row>
    <row r="305" spans="1:16" outlineLevel="2" x14ac:dyDescent="0.3">
      <c r="A305" s="41" t="s">
        <v>692</v>
      </c>
      <c r="B305" s="41" t="s">
        <v>693</v>
      </c>
      <c r="C305" s="41" t="s">
        <v>401</v>
      </c>
      <c r="D305" s="41" t="s">
        <v>709</v>
      </c>
      <c r="E305" s="41" t="s">
        <v>2047</v>
      </c>
      <c r="F305" s="42">
        <v>12</v>
      </c>
      <c r="G305" s="42">
        <v>0.29687999999999998</v>
      </c>
      <c r="H305" s="42">
        <v>8.5800000000000008E-3</v>
      </c>
      <c r="I305">
        <f t="shared" si="28"/>
        <v>2.4739999999999998E-2</v>
      </c>
      <c r="J305">
        <f t="shared" si="29"/>
        <v>7.1500000000000003E-4</v>
      </c>
      <c r="K305" s="169">
        <f>VLOOKUP(A305,'Point GF DLLR'!$A$2:$L$81,10,FALSE)</f>
        <v>1.0513352992482452</v>
      </c>
      <c r="L305" s="169">
        <f>VLOOKUP(A305,'Point GF DLLR'!$A$2:$L$81,11,FALSE)</f>
        <v>1.0616023590978942</v>
      </c>
      <c r="M305" s="168">
        <f t="shared" si="24"/>
        <v>2.6010035303401586E-2</v>
      </c>
      <c r="N305" s="168">
        <f t="shared" si="25"/>
        <v>2.6264042364081901E-2</v>
      </c>
      <c r="O305" s="177">
        <f t="shared" si="26"/>
        <v>7.5170473896249532E-4</v>
      </c>
      <c r="P305" s="177">
        <f t="shared" si="27"/>
        <v>7.5904568675499442E-4</v>
      </c>
    </row>
    <row r="306" spans="1:16" outlineLevel="2" x14ac:dyDescent="0.3">
      <c r="A306" s="41" t="s">
        <v>692</v>
      </c>
      <c r="B306" s="41" t="s">
        <v>693</v>
      </c>
      <c r="C306" s="41" t="s">
        <v>401</v>
      </c>
      <c r="D306" s="41" t="s">
        <v>710</v>
      </c>
      <c r="E306" s="41" t="s">
        <v>2047</v>
      </c>
      <c r="F306" s="42">
        <v>12</v>
      </c>
      <c r="G306" s="42">
        <v>0.1953</v>
      </c>
      <c r="H306" s="42">
        <v>5.7000000000000002E-3</v>
      </c>
      <c r="I306">
        <f t="shared" si="28"/>
        <v>1.6275000000000001E-2</v>
      </c>
      <c r="J306">
        <f t="shared" si="29"/>
        <v>4.75E-4</v>
      </c>
      <c r="K306" s="169">
        <f>VLOOKUP(A306,'Point GF DLLR'!$A$2:$L$81,10,FALSE)</f>
        <v>1.0513352992482452</v>
      </c>
      <c r="L306" s="169">
        <f>VLOOKUP(A306,'Point GF DLLR'!$A$2:$L$81,11,FALSE)</f>
        <v>1.0616023590978942</v>
      </c>
      <c r="M306" s="168">
        <f t="shared" si="24"/>
        <v>1.7110481995265193E-2</v>
      </c>
      <c r="N306" s="168">
        <f t="shared" si="25"/>
        <v>1.7277578394318229E-2</v>
      </c>
      <c r="O306" s="177">
        <f t="shared" si="26"/>
        <v>4.9938426714291647E-4</v>
      </c>
      <c r="P306" s="177">
        <f t="shared" si="27"/>
        <v>5.0426112057149971E-4</v>
      </c>
    </row>
    <row r="307" spans="1:16" outlineLevel="2" x14ac:dyDescent="0.3">
      <c r="A307" s="41" t="s">
        <v>692</v>
      </c>
      <c r="B307" s="41" t="s">
        <v>693</v>
      </c>
      <c r="C307" s="41" t="s">
        <v>401</v>
      </c>
      <c r="D307" s="41" t="s">
        <v>711</v>
      </c>
      <c r="E307" s="41" t="s">
        <v>2047</v>
      </c>
      <c r="F307" s="42">
        <v>12</v>
      </c>
      <c r="G307" s="42">
        <v>8.2500000000000004E-2</v>
      </c>
      <c r="H307" s="42">
        <v>2.82E-3</v>
      </c>
      <c r="I307">
        <f t="shared" si="28"/>
        <v>6.875E-3</v>
      </c>
      <c r="J307">
        <f t="shared" si="29"/>
        <v>2.3499999999999999E-4</v>
      </c>
      <c r="K307" s="169">
        <f>VLOOKUP(A307,'Point GF DLLR'!$A$2:$L$81,10,FALSE)</f>
        <v>1.0513352992482452</v>
      </c>
      <c r="L307" s="169">
        <f>VLOOKUP(A307,'Point GF DLLR'!$A$2:$L$81,11,FALSE)</f>
        <v>1.0616023590978942</v>
      </c>
      <c r="M307" s="168">
        <f t="shared" si="24"/>
        <v>7.2279301823316858E-3</v>
      </c>
      <c r="N307" s="168">
        <f t="shared" si="25"/>
        <v>7.2985162187980228E-3</v>
      </c>
      <c r="O307" s="177">
        <f t="shared" si="26"/>
        <v>2.4706379532333763E-4</v>
      </c>
      <c r="P307" s="177">
        <f t="shared" si="27"/>
        <v>2.4947655438800512E-4</v>
      </c>
    </row>
    <row r="308" spans="1:16" outlineLevel="2" x14ac:dyDescent="0.3">
      <c r="A308" s="41" t="s">
        <v>692</v>
      </c>
      <c r="B308" s="41" t="s">
        <v>693</v>
      </c>
      <c r="C308" s="41" t="s">
        <v>401</v>
      </c>
      <c r="D308" s="41" t="s">
        <v>712</v>
      </c>
      <c r="E308" s="41" t="s">
        <v>2047</v>
      </c>
      <c r="F308" s="42">
        <v>12</v>
      </c>
      <c r="G308" s="42">
        <v>8.3699999999999997E-2</v>
      </c>
      <c r="H308" s="42">
        <v>2.3999999999999998E-3</v>
      </c>
      <c r="I308">
        <f t="shared" si="28"/>
        <v>6.9749999999999994E-3</v>
      </c>
      <c r="J308">
        <f t="shared" si="29"/>
        <v>1.9999999999999998E-4</v>
      </c>
      <c r="K308" s="169">
        <f>VLOOKUP(A308,'Point GF DLLR'!$A$2:$L$81,10,FALSE)</f>
        <v>1.0513352992482452</v>
      </c>
      <c r="L308" s="169">
        <f>VLOOKUP(A308,'Point GF DLLR'!$A$2:$L$81,11,FALSE)</f>
        <v>1.0616023590978942</v>
      </c>
      <c r="M308" s="168">
        <f t="shared" si="24"/>
        <v>7.3330637122565098E-3</v>
      </c>
      <c r="N308" s="168">
        <f t="shared" si="25"/>
        <v>7.404676454707812E-3</v>
      </c>
      <c r="O308" s="177">
        <f t="shared" si="26"/>
        <v>2.1026705984964901E-4</v>
      </c>
      <c r="P308" s="177">
        <f t="shared" si="27"/>
        <v>2.1232047181957882E-4</v>
      </c>
    </row>
    <row r="309" spans="1:16" outlineLevel="2" x14ac:dyDescent="0.3">
      <c r="A309" s="41" t="s">
        <v>692</v>
      </c>
      <c r="B309" s="41" t="s">
        <v>693</v>
      </c>
      <c r="C309" s="41" t="s">
        <v>401</v>
      </c>
      <c r="D309" s="41" t="s">
        <v>713</v>
      </c>
      <c r="E309" s="41" t="s">
        <v>2064</v>
      </c>
      <c r="F309" s="42">
        <v>12</v>
      </c>
      <c r="G309" s="42">
        <v>0.26369999999999999</v>
      </c>
      <c r="H309" s="42">
        <v>7.6800000000000002E-3</v>
      </c>
      <c r="I309">
        <f t="shared" si="28"/>
        <v>2.1974999999999998E-2</v>
      </c>
      <c r="J309">
        <f t="shared" si="29"/>
        <v>6.4000000000000005E-4</v>
      </c>
      <c r="K309" s="169">
        <f>VLOOKUP(A309,'Point GF DLLR'!$A$2:$L$81,10,FALSE)</f>
        <v>1.0513352992482452</v>
      </c>
      <c r="L309" s="169">
        <f>VLOOKUP(A309,'Point GF DLLR'!$A$2:$L$81,11,FALSE)</f>
        <v>1.0616023590978942</v>
      </c>
      <c r="M309" s="168">
        <f t="shared" si="24"/>
        <v>2.3103093200980186E-2</v>
      </c>
      <c r="N309" s="168">
        <f t="shared" si="25"/>
        <v>2.3328711841176224E-2</v>
      </c>
      <c r="O309" s="177">
        <f t="shared" si="26"/>
        <v>6.7285459151887703E-4</v>
      </c>
      <c r="P309" s="177">
        <f t="shared" si="27"/>
        <v>6.794255098226524E-4</v>
      </c>
    </row>
    <row r="310" spans="1:16" outlineLevel="2" x14ac:dyDescent="0.3">
      <c r="A310" s="41" t="s">
        <v>692</v>
      </c>
      <c r="B310" s="41" t="s">
        <v>693</v>
      </c>
      <c r="C310" s="41" t="s">
        <v>401</v>
      </c>
      <c r="D310" s="41" t="s">
        <v>714</v>
      </c>
      <c r="E310" s="41" t="s">
        <v>2064</v>
      </c>
      <c r="F310" s="42">
        <v>12</v>
      </c>
      <c r="G310" s="42">
        <v>8.7900000000000006E-2</v>
      </c>
      <c r="H310" s="42">
        <v>2.5799999999999998E-3</v>
      </c>
      <c r="I310">
        <f t="shared" si="28"/>
        <v>7.3250000000000008E-3</v>
      </c>
      <c r="J310">
        <f t="shared" si="29"/>
        <v>2.1499999999999999E-4</v>
      </c>
      <c r="K310" s="169">
        <f>VLOOKUP(A310,'Point GF DLLR'!$A$2:$L$81,10,FALSE)</f>
        <v>1.0513352992482452</v>
      </c>
      <c r="L310" s="169">
        <f>VLOOKUP(A310,'Point GF DLLR'!$A$2:$L$81,11,FALSE)</f>
        <v>1.0616023590978942</v>
      </c>
      <c r="M310" s="168">
        <f t="shared" si="24"/>
        <v>7.7010310669933966E-3</v>
      </c>
      <c r="N310" s="168">
        <f t="shared" si="25"/>
        <v>7.776237280392076E-3</v>
      </c>
      <c r="O310" s="177">
        <f t="shared" si="26"/>
        <v>2.2603708933837272E-4</v>
      </c>
      <c r="P310" s="177">
        <f t="shared" si="27"/>
        <v>2.2824450720604727E-4</v>
      </c>
    </row>
    <row r="311" spans="1:16" outlineLevel="2" x14ac:dyDescent="0.3">
      <c r="A311" s="41" t="s">
        <v>692</v>
      </c>
      <c r="B311" s="41" t="s">
        <v>693</v>
      </c>
      <c r="C311" s="41" t="s">
        <v>401</v>
      </c>
      <c r="D311" s="41" t="s">
        <v>715</v>
      </c>
      <c r="E311" s="41" t="s">
        <v>2064</v>
      </c>
      <c r="F311" s="42">
        <v>12</v>
      </c>
      <c r="G311" s="42">
        <v>0.89400000000000002</v>
      </c>
      <c r="H311" s="42">
        <v>2.64E-2</v>
      </c>
      <c r="I311">
        <f t="shared" si="28"/>
        <v>7.4499999999999997E-2</v>
      </c>
      <c r="J311">
        <f t="shared" si="29"/>
        <v>2.2000000000000001E-3</v>
      </c>
      <c r="K311" s="169">
        <f>VLOOKUP(A311,'Point GF DLLR'!$A$2:$L$81,10,FALSE)</f>
        <v>1.0513352992482452</v>
      </c>
      <c r="L311" s="169">
        <f>VLOOKUP(A311,'Point GF DLLR'!$A$2:$L$81,11,FALSE)</f>
        <v>1.0616023590978942</v>
      </c>
      <c r="M311" s="168">
        <f t="shared" si="24"/>
        <v>7.8324479793994262E-2</v>
      </c>
      <c r="N311" s="168">
        <f t="shared" si="25"/>
        <v>7.9089375752793123E-2</v>
      </c>
      <c r="O311" s="177">
        <f t="shared" si="26"/>
        <v>2.3129376583461395E-3</v>
      </c>
      <c r="P311" s="177">
        <f t="shared" si="27"/>
        <v>2.3355251900153673E-3</v>
      </c>
    </row>
    <row r="312" spans="1:16" outlineLevel="2" x14ac:dyDescent="0.3">
      <c r="A312" s="41" t="s">
        <v>692</v>
      </c>
      <c r="B312" s="41" t="s">
        <v>693</v>
      </c>
      <c r="C312" s="41" t="s">
        <v>401</v>
      </c>
      <c r="D312" s="41" t="s">
        <v>716</v>
      </c>
      <c r="E312" s="41" t="s">
        <v>2088</v>
      </c>
      <c r="F312" s="42">
        <v>12</v>
      </c>
      <c r="G312" s="42">
        <v>0.10632</v>
      </c>
      <c r="H312" s="42">
        <v>3.1199999999999999E-3</v>
      </c>
      <c r="I312">
        <f t="shared" si="28"/>
        <v>8.8599999999999998E-3</v>
      </c>
      <c r="J312">
        <f t="shared" si="29"/>
        <v>2.5999999999999998E-4</v>
      </c>
      <c r="K312" s="169">
        <f>VLOOKUP(A312,'Point GF DLLR'!$A$2:$L$81,10,FALSE)</f>
        <v>1.0513352992482452</v>
      </c>
      <c r="L312" s="169">
        <f>VLOOKUP(A312,'Point GF DLLR'!$A$2:$L$81,11,FALSE)</f>
        <v>1.0616023590978942</v>
      </c>
      <c r="M312" s="168">
        <f t="shared" si="24"/>
        <v>9.3148307513394521E-3</v>
      </c>
      <c r="N312" s="168">
        <f t="shared" si="25"/>
        <v>9.4057969016073436E-3</v>
      </c>
      <c r="O312" s="177">
        <f t="shared" si="26"/>
        <v>2.7334717780454372E-4</v>
      </c>
      <c r="P312" s="177">
        <f t="shared" si="27"/>
        <v>2.7601661336545247E-4</v>
      </c>
    </row>
    <row r="313" spans="1:16" outlineLevel="2" x14ac:dyDescent="0.3">
      <c r="A313" s="41" t="s">
        <v>692</v>
      </c>
      <c r="B313" s="41" t="s">
        <v>693</v>
      </c>
      <c r="C313" s="41" t="s">
        <v>401</v>
      </c>
      <c r="D313" s="41" t="s">
        <v>717</v>
      </c>
      <c r="E313" s="41" t="s">
        <v>2048</v>
      </c>
      <c r="F313" s="42">
        <v>12</v>
      </c>
      <c r="G313" s="42">
        <v>2.58E-2</v>
      </c>
      <c r="H313" s="42">
        <v>7.2000000000000005E-4</v>
      </c>
      <c r="I313">
        <f t="shared" si="28"/>
        <v>2.15E-3</v>
      </c>
      <c r="J313">
        <f t="shared" si="29"/>
        <v>6.0000000000000002E-5</v>
      </c>
      <c r="K313" s="169">
        <f>VLOOKUP(A313,'Point GF DLLR'!$A$2:$L$81,10,FALSE)</f>
        <v>1.0513352992482452</v>
      </c>
      <c r="L313" s="169">
        <f>VLOOKUP(A313,'Point GF DLLR'!$A$2:$L$81,11,FALSE)</f>
        <v>1.0616023590978942</v>
      </c>
      <c r="M313" s="168">
        <f t="shared" si="24"/>
        <v>2.2603708933837271E-3</v>
      </c>
      <c r="N313" s="168">
        <f t="shared" si="25"/>
        <v>2.2824450720604727E-3</v>
      </c>
      <c r="O313" s="177">
        <f t="shared" si="26"/>
        <v>6.3080117954894711E-5</v>
      </c>
      <c r="P313" s="177">
        <f t="shared" si="27"/>
        <v>6.3696141545873663E-5</v>
      </c>
    </row>
    <row r="314" spans="1:16" outlineLevel="2" x14ac:dyDescent="0.3">
      <c r="A314" s="41" t="s">
        <v>692</v>
      </c>
      <c r="B314" s="41" t="s">
        <v>693</v>
      </c>
      <c r="C314" s="41" t="s">
        <v>401</v>
      </c>
      <c r="D314" s="41" t="s">
        <v>718</v>
      </c>
      <c r="E314" s="41" t="s">
        <v>2048</v>
      </c>
      <c r="F314" s="42">
        <v>12</v>
      </c>
      <c r="G314" s="42">
        <v>1.4579999999999999E-2</v>
      </c>
      <c r="H314" s="42">
        <v>4.2000000000000002E-4</v>
      </c>
      <c r="I314">
        <f t="shared" si="28"/>
        <v>1.2149999999999999E-3</v>
      </c>
      <c r="J314">
        <f t="shared" si="29"/>
        <v>3.5000000000000004E-5</v>
      </c>
      <c r="K314" s="169">
        <f>VLOOKUP(A314,'Point GF DLLR'!$A$2:$L$81,10,FALSE)</f>
        <v>1.0513352992482452</v>
      </c>
      <c r="L314" s="169">
        <f>VLOOKUP(A314,'Point GF DLLR'!$A$2:$L$81,11,FALSE)</f>
        <v>1.0616023590978942</v>
      </c>
      <c r="M314" s="168">
        <f t="shared" si="24"/>
        <v>1.2773723885866179E-3</v>
      </c>
      <c r="N314" s="168">
        <f t="shared" si="25"/>
        <v>1.2898468663039414E-3</v>
      </c>
      <c r="O314" s="177">
        <f t="shared" si="26"/>
        <v>3.6796735473688588E-5</v>
      </c>
      <c r="P314" s="177">
        <f t="shared" si="27"/>
        <v>3.71560825684263E-5</v>
      </c>
    </row>
    <row r="315" spans="1:16" outlineLevel="2" x14ac:dyDescent="0.3">
      <c r="A315" s="41" t="s">
        <v>692</v>
      </c>
      <c r="B315" s="41" t="s">
        <v>693</v>
      </c>
      <c r="C315" s="41" t="s">
        <v>401</v>
      </c>
      <c r="D315" s="41" t="s">
        <v>719</v>
      </c>
      <c r="E315" s="41" t="s">
        <v>2048</v>
      </c>
      <c r="F315" s="42">
        <v>12</v>
      </c>
      <c r="G315" s="42">
        <v>9.8820000000000005E-2</v>
      </c>
      <c r="H315" s="42">
        <v>2.8800000000000002E-3</v>
      </c>
      <c r="I315">
        <f t="shared" si="28"/>
        <v>8.235000000000001E-3</v>
      </c>
      <c r="J315">
        <f t="shared" si="29"/>
        <v>2.4000000000000001E-4</v>
      </c>
      <c r="K315" s="169">
        <f>VLOOKUP(A315,'Point GF DLLR'!$A$2:$L$81,10,FALSE)</f>
        <v>1.0513352992482452</v>
      </c>
      <c r="L315" s="169">
        <f>VLOOKUP(A315,'Point GF DLLR'!$A$2:$L$81,11,FALSE)</f>
        <v>1.0616023590978942</v>
      </c>
      <c r="M315" s="168">
        <f t="shared" si="24"/>
        <v>8.6577461893093E-3</v>
      </c>
      <c r="N315" s="168">
        <f t="shared" si="25"/>
        <v>8.7422954271711602E-3</v>
      </c>
      <c r="O315" s="177">
        <f t="shared" si="26"/>
        <v>2.5232047181957885E-4</v>
      </c>
      <c r="P315" s="177">
        <f t="shared" si="27"/>
        <v>2.5478456618349465E-4</v>
      </c>
    </row>
    <row r="316" spans="1:16" outlineLevel="2" x14ac:dyDescent="0.3">
      <c r="A316" s="41" t="s">
        <v>692</v>
      </c>
      <c r="B316" s="41" t="s">
        <v>693</v>
      </c>
      <c r="C316" s="41" t="s">
        <v>401</v>
      </c>
      <c r="D316" s="41" t="s">
        <v>720</v>
      </c>
      <c r="E316" s="41" t="s">
        <v>2048</v>
      </c>
      <c r="F316" s="42">
        <v>12</v>
      </c>
      <c r="G316" s="42">
        <v>2.2620000000000001E-2</v>
      </c>
      <c r="H316" s="42">
        <v>7.2000000000000005E-4</v>
      </c>
      <c r="I316">
        <f t="shared" si="28"/>
        <v>1.8850000000000002E-3</v>
      </c>
      <c r="J316">
        <f t="shared" si="29"/>
        <v>6.0000000000000002E-5</v>
      </c>
      <c r="K316" s="169">
        <f>VLOOKUP(A316,'Point GF DLLR'!$A$2:$L$81,10,FALSE)</f>
        <v>1.0513352992482452</v>
      </c>
      <c r="L316" s="169">
        <f>VLOOKUP(A316,'Point GF DLLR'!$A$2:$L$81,11,FALSE)</f>
        <v>1.0616023590978942</v>
      </c>
      <c r="M316" s="168">
        <f t="shared" si="24"/>
        <v>1.9817670390829423E-3</v>
      </c>
      <c r="N316" s="168">
        <f t="shared" si="25"/>
        <v>2.0011204468995307E-3</v>
      </c>
      <c r="O316" s="177">
        <f t="shared" si="26"/>
        <v>6.3080117954894711E-5</v>
      </c>
      <c r="P316" s="177">
        <f t="shared" si="27"/>
        <v>6.3696141545873663E-5</v>
      </c>
    </row>
    <row r="317" spans="1:16" outlineLevel="2" x14ac:dyDescent="0.3">
      <c r="A317" s="41" t="s">
        <v>692</v>
      </c>
      <c r="B317" s="41" t="s">
        <v>693</v>
      </c>
      <c r="C317" s="41" t="s">
        <v>401</v>
      </c>
      <c r="D317" s="41" t="s">
        <v>721</v>
      </c>
      <c r="E317" s="41" t="s">
        <v>2047</v>
      </c>
      <c r="F317" s="42">
        <v>12</v>
      </c>
      <c r="G317" s="43"/>
      <c r="H317" s="42">
        <v>3.1199999999999999E-3</v>
      </c>
      <c r="I317">
        <f t="shared" si="28"/>
        <v>0</v>
      </c>
      <c r="J317">
        <f t="shared" si="29"/>
        <v>2.5999999999999998E-4</v>
      </c>
      <c r="K317" s="169">
        <f>VLOOKUP(A317,'Point GF DLLR'!$A$2:$L$81,10,FALSE)</f>
        <v>1.0513352992482452</v>
      </c>
      <c r="L317" s="169">
        <f>VLOOKUP(A317,'Point GF DLLR'!$A$2:$L$81,11,FALSE)</f>
        <v>1.0616023590978942</v>
      </c>
      <c r="M317" s="168">
        <f t="shared" si="24"/>
        <v>0</v>
      </c>
      <c r="N317" s="168">
        <f t="shared" si="25"/>
        <v>0</v>
      </c>
      <c r="O317" s="177">
        <f t="shared" si="26"/>
        <v>2.7334717780454372E-4</v>
      </c>
      <c r="P317" s="177">
        <f t="shared" si="27"/>
        <v>2.7601661336545247E-4</v>
      </c>
    </row>
    <row r="318" spans="1:16" outlineLevel="2" x14ac:dyDescent="0.3">
      <c r="A318" s="41" t="s">
        <v>692</v>
      </c>
      <c r="B318" s="41" t="s">
        <v>693</v>
      </c>
      <c r="C318" s="41" t="s">
        <v>401</v>
      </c>
      <c r="D318" s="41" t="s">
        <v>722</v>
      </c>
      <c r="E318" s="41" t="s">
        <v>2047</v>
      </c>
      <c r="F318" s="42">
        <v>12</v>
      </c>
      <c r="G318" s="42">
        <v>8.0280000000000004E-2</v>
      </c>
      <c r="H318" s="42">
        <v>3.1199999999999999E-3</v>
      </c>
      <c r="I318">
        <f t="shared" si="28"/>
        <v>6.6900000000000006E-3</v>
      </c>
      <c r="J318">
        <f t="shared" si="29"/>
        <v>2.5999999999999998E-4</v>
      </c>
      <c r="K318" s="169">
        <f>VLOOKUP(A318,'Point GF DLLR'!$A$2:$L$81,10,FALSE)</f>
        <v>1.0513352992482452</v>
      </c>
      <c r="L318" s="169">
        <f>VLOOKUP(A318,'Point GF DLLR'!$A$2:$L$81,11,FALSE)</f>
        <v>1.0616023590978942</v>
      </c>
      <c r="M318" s="168">
        <f t="shared" si="24"/>
        <v>7.033433151970761E-3</v>
      </c>
      <c r="N318" s="168">
        <f t="shared" si="25"/>
        <v>7.1021197823649129E-3</v>
      </c>
      <c r="O318" s="177">
        <f t="shared" si="26"/>
        <v>2.7334717780454372E-4</v>
      </c>
      <c r="P318" s="177">
        <f t="shared" si="27"/>
        <v>2.7601661336545247E-4</v>
      </c>
    </row>
    <row r="319" spans="1:16" outlineLevel="2" x14ac:dyDescent="0.3">
      <c r="A319" s="41" t="s">
        <v>692</v>
      </c>
      <c r="B319" s="41" t="s">
        <v>693</v>
      </c>
      <c r="C319" s="41" t="s">
        <v>401</v>
      </c>
      <c r="D319" s="41" t="s">
        <v>723</v>
      </c>
      <c r="E319" s="41" t="s">
        <v>2047</v>
      </c>
      <c r="F319" s="42">
        <v>12</v>
      </c>
      <c r="G319" s="42">
        <v>7.4399999999999994E-2</v>
      </c>
      <c r="H319" s="42">
        <v>2.2200000000000002E-3</v>
      </c>
      <c r="I319">
        <f t="shared" si="28"/>
        <v>6.1999999999999998E-3</v>
      </c>
      <c r="J319">
        <f t="shared" si="29"/>
        <v>1.8500000000000002E-4</v>
      </c>
      <c r="K319" s="169">
        <f>VLOOKUP(A319,'Point GF DLLR'!$A$2:$L$81,10,FALSE)</f>
        <v>1.0513352992482452</v>
      </c>
      <c r="L319" s="169">
        <f>VLOOKUP(A319,'Point GF DLLR'!$A$2:$L$81,11,FALSE)</f>
        <v>1.0616023590978942</v>
      </c>
      <c r="M319" s="168">
        <f t="shared" si="24"/>
        <v>6.5182788553391205E-3</v>
      </c>
      <c r="N319" s="168">
        <f t="shared" si="25"/>
        <v>6.5819346264069439E-3</v>
      </c>
      <c r="O319" s="177">
        <f t="shared" si="26"/>
        <v>1.9449703036092538E-4</v>
      </c>
      <c r="P319" s="177">
        <f t="shared" si="27"/>
        <v>1.9639643643311046E-4</v>
      </c>
    </row>
    <row r="320" spans="1:16" outlineLevel="2" x14ac:dyDescent="0.3">
      <c r="A320" s="41" t="s">
        <v>692</v>
      </c>
      <c r="B320" s="41" t="s">
        <v>693</v>
      </c>
      <c r="C320" s="41" t="s">
        <v>401</v>
      </c>
      <c r="D320" s="41" t="s">
        <v>724</v>
      </c>
      <c r="E320" s="41" t="s">
        <v>2047</v>
      </c>
      <c r="F320" s="42">
        <v>12</v>
      </c>
      <c r="G320" s="42">
        <v>0.14112</v>
      </c>
      <c r="H320" s="42">
        <v>4.0800000000000003E-3</v>
      </c>
      <c r="I320">
        <f t="shared" si="28"/>
        <v>1.176E-2</v>
      </c>
      <c r="J320">
        <f t="shared" si="29"/>
        <v>3.4000000000000002E-4</v>
      </c>
      <c r="K320" s="169">
        <f>VLOOKUP(A320,'Point GF DLLR'!$A$2:$L$81,10,FALSE)</f>
        <v>1.0513352992482452</v>
      </c>
      <c r="L320" s="169">
        <f>VLOOKUP(A320,'Point GF DLLR'!$A$2:$L$81,11,FALSE)</f>
        <v>1.0616023590978942</v>
      </c>
      <c r="M320" s="168">
        <f t="shared" si="24"/>
        <v>1.2363703119159363E-2</v>
      </c>
      <c r="N320" s="168">
        <f t="shared" si="25"/>
        <v>1.2484443742991236E-2</v>
      </c>
      <c r="O320" s="177">
        <f t="shared" si="26"/>
        <v>3.5745400174440339E-4</v>
      </c>
      <c r="P320" s="177">
        <f t="shared" si="27"/>
        <v>3.6094480209328408E-4</v>
      </c>
    </row>
    <row r="321" spans="1:16" outlineLevel="2" x14ac:dyDescent="0.3">
      <c r="A321" s="41" t="s">
        <v>692</v>
      </c>
      <c r="B321" s="41" t="s">
        <v>693</v>
      </c>
      <c r="C321" s="41" t="s">
        <v>401</v>
      </c>
      <c r="D321" s="41" t="s">
        <v>725</v>
      </c>
      <c r="E321" s="41" t="s">
        <v>2047</v>
      </c>
      <c r="F321" s="42">
        <v>12</v>
      </c>
      <c r="G321" s="42">
        <v>0.14580000000000001</v>
      </c>
      <c r="H321" s="42">
        <v>4.1999999999999997E-3</v>
      </c>
      <c r="I321">
        <f t="shared" si="28"/>
        <v>1.2150000000000001E-2</v>
      </c>
      <c r="J321">
        <f t="shared" si="29"/>
        <v>3.5E-4</v>
      </c>
      <c r="K321" s="169">
        <f>VLOOKUP(A321,'Point GF DLLR'!$A$2:$L$81,10,FALSE)</f>
        <v>1.0513352992482452</v>
      </c>
      <c r="L321" s="169">
        <f>VLOOKUP(A321,'Point GF DLLR'!$A$2:$L$81,11,FALSE)</f>
        <v>1.0616023590978942</v>
      </c>
      <c r="M321" s="168">
        <f t="shared" si="24"/>
        <v>1.277372388586618E-2</v>
      </c>
      <c r="N321" s="168">
        <f t="shared" si="25"/>
        <v>1.2898468663039417E-2</v>
      </c>
      <c r="O321" s="177">
        <f t="shared" si="26"/>
        <v>3.6796735473688583E-4</v>
      </c>
      <c r="P321" s="177">
        <f t="shared" si="27"/>
        <v>3.7156082568426299E-4</v>
      </c>
    </row>
    <row r="322" spans="1:16" outlineLevel="2" x14ac:dyDescent="0.3">
      <c r="A322" s="41" t="s">
        <v>692</v>
      </c>
      <c r="B322" s="41" t="s">
        <v>693</v>
      </c>
      <c r="C322" s="41" t="s">
        <v>401</v>
      </c>
      <c r="D322" s="41" t="s">
        <v>726</v>
      </c>
      <c r="E322" s="41" t="s">
        <v>2047</v>
      </c>
      <c r="F322" s="42">
        <v>12</v>
      </c>
      <c r="G322" s="42">
        <v>0.32201999999999997</v>
      </c>
      <c r="H322" s="42">
        <v>9.2999999999999992E-3</v>
      </c>
      <c r="I322">
        <f t="shared" si="28"/>
        <v>2.6834999999999998E-2</v>
      </c>
      <c r="J322">
        <f t="shared" si="29"/>
        <v>7.7499999999999997E-4</v>
      </c>
      <c r="K322" s="169">
        <f>VLOOKUP(A322,'Point GF DLLR'!$A$2:$L$81,10,FALSE)</f>
        <v>1.0513352992482452</v>
      </c>
      <c r="L322" s="169">
        <f>VLOOKUP(A322,'Point GF DLLR'!$A$2:$L$81,11,FALSE)</f>
        <v>1.0616023590978942</v>
      </c>
      <c r="M322" s="168">
        <f t="shared" si="24"/>
        <v>2.8212582755326659E-2</v>
      </c>
      <c r="N322" s="168">
        <f t="shared" si="25"/>
        <v>2.8488099306391991E-2</v>
      </c>
      <c r="O322" s="177">
        <f t="shared" si="26"/>
        <v>8.1478485691739006E-4</v>
      </c>
      <c r="P322" s="177">
        <f t="shared" si="27"/>
        <v>8.2274182830086799E-4</v>
      </c>
    </row>
    <row r="323" spans="1:16" outlineLevel="2" x14ac:dyDescent="0.3">
      <c r="A323" s="41" t="s">
        <v>692</v>
      </c>
      <c r="B323" s="41" t="s">
        <v>693</v>
      </c>
      <c r="C323" s="41" t="s">
        <v>401</v>
      </c>
      <c r="D323" s="41" t="s">
        <v>727</v>
      </c>
      <c r="E323" s="41" t="s">
        <v>2047</v>
      </c>
      <c r="F323" s="42">
        <v>12</v>
      </c>
      <c r="G323" s="42">
        <v>0.29771999999999998</v>
      </c>
      <c r="H323" s="42">
        <v>8.5800000000000008E-3</v>
      </c>
      <c r="I323">
        <f t="shared" si="28"/>
        <v>2.4809999999999999E-2</v>
      </c>
      <c r="J323">
        <f t="shared" si="29"/>
        <v>7.1500000000000003E-4</v>
      </c>
      <c r="K323" s="169">
        <f>VLOOKUP(A323,'Point GF DLLR'!$A$2:$L$81,10,FALSE)</f>
        <v>1.0513352992482452</v>
      </c>
      <c r="L323" s="169">
        <f>VLOOKUP(A323,'Point GF DLLR'!$A$2:$L$81,11,FALSE)</f>
        <v>1.0616023590978942</v>
      </c>
      <c r="M323" s="168">
        <f t="shared" ref="M323:M386" si="30">I323*K323</f>
        <v>2.6083628774348961E-2</v>
      </c>
      <c r="N323" s="168">
        <f t="shared" ref="N323:N386" si="31">I323*L323</f>
        <v>2.6338354529218753E-2</v>
      </c>
      <c r="O323" s="177">
        <f t="shared" ref="O323:O386" si="32">J323*K323</f>
        <v>7.5170473896249532E-4</v>
      </c>
      <c r="P323" s="177">
        <f t="shared" ref="P323:P386" si="33">J323*L323</f>
        <v>7.5904568675499442E-4</v>
      </c>
    </row>
    <row r="324" spans="1:16" outlineLevel="2" x14ac:dyDescent="0.3">
      <c r="A324" s="41" t="s">
        <v>692</v>
      </c>
      <c r="B324" s="41" t="s">
        <v>693</v>
      </c>
      <c r="C324" s="41" t="s">
        <v>401</v>
      </c>
      <c r="D324" s="41" t="s">
        <v>728</v>
      </c>
      <c r="E324" s="41" t="s">
        <v>2047</v>
      </c>
      <c r="F324" s="42">
        <v>12</v>
      </c>
      <c r="G324" s="42">
        <v>4.1999999999999997E-3</v>
      </c>
      <c r="H324" s="42">
        <v>5.4000000000000003E-3</v>
      </c>
      <c r="I324">
        <f t="shared" si="28"/>
        <v>3.5E-4</v>
      </c>
      <c r="J324">
        <f t="shared" si="29"/>
        <v>4.5000000000000004E-4</v>
      </c>
      <c r="K324" s="169">
        <f>VLOOKUP(A324,'Point GF DLLR'!$A$2:$L$81,10,FALSE)</f>
        <v>1.0513352992482452</v>
      </c>
      <c r="L324" s="169">
        <f>VLOOKUP(A324,'Point GF DLLR'!$A$2:$L$81,11,FALSE)</f>
        <v>1.0616023590978942</v>
      </c>
      <c r="M324" s="168">
        <f t="shared" si="30"/>
        <v>3.6796735473688583E-4</v>
      </c>
      <c r="N324" s="168">
        <f t="shared" si="31"/>
        <v>3.7156082568426299E-4</v>
      </c>
      <c r="O324" s="177">
        <f t="shared" si="32"/>
        <v>4.7310088466171038E-4</v>
      </c>
      <c r="P324" s="177">
        <f t="shared" si="33"/>
        <v>4.7772106159405247E-4</v>
      </c>
    </row>
    <row r="325" spans="1:16" outlineLevel="1" x14ac:dyDescent="0.3">
      <c r="A325" s="44" t="s">
        <v>1201</v>
      </c>
      <c r="B325" s="41"/>
      <c r="C325" s="41"/>
      <c r="D325" s="41"/>
      <c r="E325" s="41"/>
      <c r="F325" s="42"/>
      <c r="G325" s="42"/>
      <c r="H325" s="168"/>
      <c r="I325">
        <f>SUBTOTAL(9,I284:I324)</f>
        <v>0.82047999999999977</v>
      </c>
      <c r="J325">
        <f>SUBTOTAL(9,J284:J324)</f>
        <v>2.5750000000000006E-2</v>
      </c>
      <c r="K325" s="169"/>
      <c r="L325" s="169"/>
      <c r="M325" s="168">
        <f>SUBTOTAL(9,M284:M324)</f>
        <v>0.86259958632720002</v>
      </c>
      <c r="N325" s="168">
        <f>SUBTOTAL(9,N284:N324)</f>
        <v>0.87102350359264025</v>
      </c>
      <c r="O325" s="177">
        <f>SUBTOTAL(9,O284:O324)</f>
        <v>2.7071883955642306E-2</v>
      </c>
      <c r="P325" s="177">
        <f>SUBTOTAL(9,P284:P324)</f>
        <v>2.7336260746770775E-2</v>
      </c>
    </row>
    <row r="326" spans="1:16" outlineLevel="2" x14ac:dyDescent="0.3">
      <c r="A326" s="41" t="s">
        <v>729</v>
      </c>
      <c r="B326" s="41" t="s">
        <v>730</v>
      </c>
      <c r="C326" s="41" t="s">
        <v>401</v>
      </c>
      <c r="D326" s="41" t="s">
        <v>731</v>
      </c>
      <c r="E326" s="41" t="s">
        <v>2089</v>
      </c>
      <c r="F326" s="42">
        <v>45</v>
      </c>
      <c r="G326" s="42">
        <v>0.47542499999999999</v>
      </c>
      <c r="H326" s="43"/>
      <c r="I326">
        <f t="shared" si="28"/>
        <v>1.0565E-2</v>
      </c>
      <c r="J326">
        <f t="shared" si="29"/>
        <v>0</v>
      </c>
      <c r="K326" s="169">
        <f>VLOOKUP(A326,'Point GF DLLR'!$A$2:$L$81,10,FALSE)</f>
        <v>1.0513352992482452</v>
      </c>
      <c r="L326" s="169">
        <f>VLOOKUP(A326,'Point GF DLLR'!$A$2:$L$81,11,FALSE)</f>
        <v>1.0616023590978942</v>
      </c>
      <c r="M326" s="168">
        <f t="shared" si="30"/>
        <v>1.110735743655771E-2</v>
      </c>
      <c r="N326" s="168">
        <f t="shared" si="31"/>
        <v>1.1215828923869253E-2</v>
      </c>
      <c r="O326" s="177">
        <f t="shared" si="32"/>
        <v>0</v>
      </c>
      <c r="P326" s="177">
        <f t="shared" si="33"/>
        <v>0</v>
      </c>
    </row>
    <row r="327" spans="1:16" outlineLevel="2" x14ac:dyDescent="0.3">
      <c r="A327" s="41" t="s">
        <v>729</v>
      </c>
      <c r="B327" s="41" t="s">
        <v>730</v>
      </c>
      <c r="C327" s="41" t="s">
        <v>401</v>
      </c>
      <c r="D327" s="41" t="s">
        <v>731</v>
      </c>
      <c r="E327" s="41" t="s">
        <v>2058</v>
      </c>
      <c r="F327" s="42">
        <v>2</v>
      </c>
      <c r="G327" s="42">
        <v>1.4046999999999999E-4</v>
      </c>
      <c r="H327" s="43"/>
      <c r="I327">
        <f t="shared" si="28"/>
        <v>7.0234999999999994E-5</v>
      </c>
      <c r="J327">
        <f t="shared" si="29"/>
        <v>0</v>
      </c>
      <c r="K327" s="169">
        <f>VLOOKUP(A327,'Point GF DLLR'!$A$2:$L$81,10,FALSE)</f>
        <v>1.0513352992482452</v>
      </c>
      <c r="L327" s="169">
        <f>VLOOKUP(A327,'Point GF DLLR'!$A$2:$L$81,11,FALSE)</f>
        <v>1.0616023590978942</v>
      </c>
      <c r="M327" s="168">
        <f t="shared" si="30"/>
        <v>7.3840534742700489E-5</v>
      </c>
      <c r="N327" s="168">
        <f t="shared" si="31"/>
        <v>7.4561641691240596E-5</v>
      </c>
      <c r="O327" s="177">
        <f t="shared" si="32"/>
        <v>0</v>
      </c>
      <c r="P327" s="177">
        <f t="shared" si="33"/>
        <v>0</v>
      </c>
    </row>
    <row r="328" spans="1:16" outlineLevel="2" x14ac:dyDescent="0.3">
      <c r="A328" s="41" t="s">
        <v>729</v>
      </c>
      <c r="B328" s="41" t="s">
        <v>730</v>
      </c>
      <c r="C328" s="41" t="s">
        <v>401</v>
      </c>
      <c r="D328" s="41" t="s">
        <v>732</v>
      </c>
      <c r="E328" s="41" t="s">
        <v>2089</v>
      </c>
      <c r="F328" s="42">
        <v>55</v>
      </c>
      <c r="G328" s="42">
        <v>0.73480000000000001</v>
      </c>
      <c r="H328" s="43"/>
      <c r="I328">
        <f t="shared" si="28"/>
        <v>1.336E-2</v>
      </c>
      <c r="J328">
        <f t="shared" si="29"/>
        <v>0</v>
      </c>
      <c r="K328" s="169">
        <f>VLOOKUP(A328,'Point GF DLLR'!$A$2:$L$81,10,FALSE)</f>
        <v>1.0513352992482452</v>
      </c>
      <c r="L328" s="169">
        <f>VLOOKUP(A328,'Point GF DLLR'!$A$2:$L$81,11,FALSE)</f>
        <v>1.0616023590978942</v>
      </c>
      <c r="M328" s="168">
        <f t="shared" si="30"/>
        <v>1.4045839597956557E-2</v>
      </c>
      <c r="N328" s="168">
        <f t="shared" si="31"/>
        <v>1.4183007517547867E-2</v>
      </c>
      <c r="O328" s="177">
        <f t="shared" si="32"/>
        <v>0</v>
      </c>
      <c r="P328" s="177">
        <f t="shared" si="33"/>
        <v>0</v>
      </c>
    </row>
    <row r="329" spans="1:16" outlineLevel="2" x14ac:dyDescent="0.3">
      <c r="A329" s="41" t="s">
        <v>729</v>
      </c>
      <c r="B329" s="41" t="s">
        <v>730</v>
      </c>
      <c r="C329" s="41" t="s">
        <v>401</v>
      </c>
      <c r="D329" s="41" t="s">
        <v>733</v>
      </c>
      <c r="E329" s="41" t="s">
        <v>2089</v>
      </c>
      <c r="F329" s="42">
        <v>185</v>
      </c>
      <c r="G329" s="42">
        <v>2.8758249999999999</v>
      </c>
      <c r="H329" s="43"/>
      <c r="I329">
        <f t="shared" si="28"/>
        <v>1.5545E-2</v>
      </c>
      <c r="J329">
        <f t="shared" si="29"/>
        <v>0</v>
      </c>
      <c r="K329" s="169">
        <f>VLOOKUP(A329,'Point GF DLLR'!$A$2:$L$81,10,FALSE)</f>
        <v>1.0513352992482452</v>
      </c>
      <c r="L329" s="169">
        <f>VLOOKUP(A329,'Point GF DLLR'!$A$2:$L$81,11,FALSE)</f>
        <v>1.0616023590978942</v>
      </c>
      <c r="M329" s="168">
        <f t="shared" si="30"/>
        <v>1.634300722681397E-2</v>
      </c>
      <c r="N329" s="168">
        <f t="shared" si="31"/>
        <v>1.6502608672176764E-2</v>
      </c>
      <c r="O329" s="177">
        <f t="shared" si="32"/>
        <v>0</v>
      </c>
      <c r="P329" s="177">
        <f t="shared" si="33"/>
        <v>0</v>
      </c>
    </row>
    <row r="330" spans="1:16" outlineLevel="2" x14ac:dyDescent="0.3">
      <c r="A330" s="41" t="s">
        <v>729</v>
      </c>
      <c r="B330" s="41" t="s">
        <v>730</v>
      </c>
      <c r="C330" s="41" t="s">
        <v>401</v>
      </c>
      <c r="D330" s="41" t="s">
        <v>734</v>
      </c>
      <c r="E330" s="41" t="s">
        <v>2089</v>
      </c>
      <c r="F330" s="42">
        <v>108</v>
      </c>
      <c r="G330" s="42">
        <v>2.0735999999999999</v>
      </c>
      <c r="H330" s="43"/>
      <c r="I330">
        <f t="shared" si="28"/>
        <v>1.9199999999999998E-2</v>
      </c>
      <c r="J330">
        <f t="shared" si="29"/>
        <v>0</v>
      </c>
      <c r="K330" s="169">
        <f>VLOOKUP(A330,'Point GF DLLR'!$A$2:$L$81,10,FALSE)</f>
        <v>1.0513352992482452</v>
      </c>
      <c r="L330" s="169">
        <f>VLOOKUP(A330,'Point GF DLLR'!$A$2:$L$81,11,FALSE)</f>
        <v>1.0616023590978942</v>
      </c>
      <c r="M330" s="168">
        <f t="shared" si="30"/>
        <v>2.0185637745566306E-2</v>
      </c>
      <c r="N330" s="168">
        <f t="shared" si="31"/>
        <v>2.0382765294679566E-2</v>
      </c>
      <c r="O330" s="177">
        <f t="shared" si="32"/>
        <v>0</v>
      </c>
      <c r="P330" s="177">
        <f t="shared" si="33"/>
        <v>0</v>
      </c>
    </row>
    <row r="331" spans="1:16" outlineLevel="2" x14ac:dyDescent="0.3">
      <c r="A331" s="41" t="s">
        <v>729</v>
      </c>
      <c r="B331" s="41" t="s">
        <v>730</v>
      </c>
      <c r="C331" s="41" t="s">
        <v>401</v>
      </c>
      <c r="D331" s="41" t="s">
        <v>735</v>
      </c>
      <c r="E331" s="41" t="s">
        <v>2054</v>
      </c>
      <c r="F331" s="42">
        <v>124</v>
      </c>
      <c r="G331" s="42">
        <v>0.13825999999999999</v>
      </c>
      <c r="H331" s="43"/>
      <c r="I331">
        <f t="shared" si="28"/>
        <v>1.1149999999999999E-3</v>
      </c>
      <c r="J331">
        <f t="shared" si="29"/>
        <v>0</v>
      </c>
      <c r="K331" s="169">
        <f>VLOOKUP(A331,'Point GF DLLR'!$A$2:$L$81,10,FALSE)</f>
        <v>1.0513352992482452</v>
      </c>
      <c r="L331" s="169">
        <f>VLOOKUP(A331,'Point GF DLLR'!$A$2:$L$81,11,FALSE)</f>
        <v>1.0616023590978942</v>
      </c>
      <c r="M331" s="168">
        <f t="shared" si="30"/>
        <v>1.1722388586617933E-3</v>
      </c>
      <c r="N331" s="168">
        <f t="shared" si="31"/>
        <v>1.183686630394152E-3</v>
      </c>
      <c r="O331" s="177">
        <f t="shared" si="32"/>
        <v>0</v>
      </c>
      <c r="P331" s="177">
        <f t="shared" si="33"/>
        <v>0</v>
      </c>
    </row>
    <row r="332" spans="1:16" outlineLevel="2" x14ac:dyDescent="0.3">
      <c r="A332" s="41" t="s">
        <v>729</v>
      </c>
      <c r="B332" s="41" t="s">
        <v>730</v>
      </c>
      <c r="C332" s="41" t="s">
        <v>401</v>
      </c>
      <c r="D332" s="41" t="s">
        <v>736</v>
      </c>
      <c r="E332" s="41" t="s">
        <v>2054</v>
      </c>
      <c r="F332" s="42">
        <v>210</v>
      </c>
      <c r="G332" s="42">
        <v>0.2016</v>
      </c>
      <c r="H332" s="43"/>
      <c r="I332">
        <f t="shared" si="28"/>
        <v>9.6000000000000002E-4</v>
      </c>
      <c r="J332">
        <f t="shared" si="29"/>
        <v>0</v>
      </c>
      <c r="K332" s="169">
        <f>VLOOKUP(A332,'Point GF DLLR'!$A$2:$L$81,10,FALSE)</f>
        <v>1.0513352992482452</v>
      </c>
      <c r="L332" s="169">
        <f>VLOOKUP(A332,'Point GF DLLR'!$A$2:$L$81,11,FALSE)</f>
        <v>1.0616023590978942</v>
      </c>
      <c r="M332" s="168">
        <f t="shared" si="30"/>
        <v>1.0092818872783154E-3</v>
      </c>
      <c r="N332" s="168">
        <f t="shared" si="31"/>
        <v>1.0191382647339786E-3</v>
      </c>
      <c r="O332" s="177">
        <f t="shared" si="32"/>
        <v>0</v>
      </c>
      <c r="P332" s="177">
        <f t="shared" si="33"/>
        <v>0</v>
      </c>
    </row>
    <row r="333" spans="1:16" outlineLevel="2" x14ac:dyDescent="0.3">
      <c r="A333" s="41" t="s">
        <v>729</v>
      </c>
      <c r="B333" s="41" t="s">
        <v>730</v>
      </c>
      <c r="C333" s="41" t="s">
        <v>401</v>
      </c>
      <c r="D333" s="41" t="s">
        <v>737</v>
      </c>
      <c r="E333" s="41" t="s">
        <v>2047</v>
      </c>
      <c r="F333" s="42">
        <v>1</v>
      </c>
      <c r="G333" s="42">
        <v>0.16128000000000001</v>
      </c>
      <c r="H333" s="43"/>
      <c r="I333">
        <f t="shared" si="28"/>
        <v>0.16128000000000001</v>
      </c>
      <c r="J333">
        <f t="shared" si="29"/>
        <v>0</v>
      </c>
      <c r="K333" s="169">
        <f>VLOOKUP(A333,'Point GF DLLR'!$A$2:$L$81,10,FALSE)</f>
        <v>1.0513352992482452</v>
      </c>
      <c r="L333" s="169">
        <f>VLOOKUP(A333,'Point GF DLLR'!$A$2:$L$81,11,FALSE)</f>
        <v>1.0616023590978942</v>
      </c>
      <c r="M333" s="168">
        <f t="shared" si="30"/>
        <v>0.16955935706275699</v>
      </c>
      <c r="N333" s="168">
        <f t="shared" si="31"/>
        <v>0.1712152284753084</v>
      </c>
      <c r="O333" s="177">
        <f t="shared" si="32"/>
        <v>0</v>
      </c>
      <c r="P333" s="177">
        <f t="shared" si="33"/>
        <v>0</v>
      </c>
    </row>
    <row r="334" spans="1:16" outlineLevel="2" x14ac:dyDescent="0.3">
      <c r="A334" s="41" t="s">
        <v>729</v>
      </c>
      <c r="B334" s="41" t="s">
        <v>730</v>
      </c>
      <c r="C334" s="41" t="s">
        <v>401</v>
      </c>
      <c r="D334" s="41" t="s">
        <v>738</v>
      </c>
      <c r="E334" s="41" t="s">
        <v>2047</v>
      </c>
      <c r="F334" s="42">
        <v>3</v>
      </c>
      <c r="G334" s="42">
        <v>0.48383999999999999</v>
      </c>
      <c r="H334" s="43"/>
      <c r="I334">
        <f t="shared" si="28"/>
        <v>0.16128000000000001</v>
      </c>
      <c r="J334">
        <f t="shared" si="29"/>
        <v>0</v>
      </c>
      <c r="K334" s="169">
        <f>VLOOKUP(A334,'Point GF DLLR'!$A$2:$L$81,10,FALSE)</f>
        <v>1.0513352992482452</v>
      </c>
      <c r="L334" s="169">
        <f>VLOOKUP(A334,'Point GF DLLR'!$A$2:$L$81,11,FALSE)</f>
        <v>1.0616023590978942</v>
      </c>
      <c r="M334" s="168">
        <f t="shared" si="30"/>
        <v>0.16955935706275699</v>
      </c>
      <c r="N334" s="168">
        <f t="shared" si="31"/>
        <v>0.1712152284753084</v>
      </c>
      <c r="O334" s="177">
        <f t="shared" si="32"/>
        <v>0</v>
      </c>
      <c r="P334" s="177">
        <f t="shared" si="33"/>
        <v>0</v>
      </c>
    </row>
    <row r="335" spans="1:16" outlineLevel="2" x14ac:dyDescent="0.3">
      <c r="A335" s="41" t="s">
        <v>729</v>
      </c>
      <c r="B335" s="41" t="s">
        <v>730</v>
      </c>
      <c r="C335" s="41" t="s">
        <v>401</v>
      </c>
      <c r="D335" s="41" t="s">
        <v>739</v>
      </c>
      <c r="E335" s="41" t="s">
        <v>2047</v>
      </c>
      <c r="F335" s="42">
        <v>5</v>
      </c>
      <c r="G335" s="42">
        <v>0.80640000000000001</v>
      </c>
      <c r="H335" s="43"/>
      <c r="I335">
        <f t="shared" si="28"/>
        <v>0.16128000000000001</v>
      </c>
      <c r="J335">
        <f t="shared" si="29"/>
        <v>0</v>
      </c>
      <c r="K335" s="169">
        <f>VLOOKUP(A335,'Point GF DLLR'!$A$2:$L$81,10,FALSE)</f>
        <v>1.0513352992482452</v>
      </c>
      <c r="L335" s="169">
        <f>VLOOKUP(A335,'Point GF DLLR'!$A$2:$L$81,11,FALSE)</f>
        <v>1.0616023590978942</v>
      </c>
      <c r="M335" s="168">
        <f t="shared" si="30"/>
        <v>0.16955935706275699</v>
      </c>
      <c r="N335" s="168">
        <f t="shared" si="31"/>
        <v>0.1712152284753084</v>
      </c>
      <c r="O335" s="177">
        <f t="shared" si="32"/>
        <v>0</v>
      </c>
      <c r="P335" s="177">
        <f t="shared" si="33"/>
        <v>0</v>
      </c>
    </row>
    <row r="336" spans="1:16" outlineLevel="2" x14ac:dyDescent="0.3">
      <c r="A336" s="41" t="s">
        <v>729</v>
      </c>
      <c r="B336" s="41" t="s">
        <v>730</v>
      </c>
      <c r="C336" s="41" t="s">
        <v>401</v>
      </c>
      <c r="D336" s="41" t="s">
        <v>740</v>
      </c>
      <c r="E336" s="41" t="s">
        <v>2047</v>
      </c>
      <c r="F336" s="42">
        <v>5</v>
      </c>
      <c r="G336" s="42">
        <v>0.80640000000000001</v>
      </c>
      <c r="H336" s="43"/>
      <c r="I336">
        <f t="shared" si="28"/>
        <v>0.16128000000000001</v>
      </c>
      <c r="J336">
        <f t="shared" si="29"/>
        <v>0</v>
      </c>
      <c r="K336" s="169">
        <f>VLOOKUP(A336,'Point GF DLLR'!$A$2:$L$81,10,FALSE)</f>
        <v>1.0513352992482452</v>
      </c>
      <c r="L336" s="169">
        <f>VLOOKUP(A336,'Point GF DLLR'!$A$2:$L$81,11,FALSE)</f>
        <v>1.0616023590978942</v>
      </c>
      <c r="M336" s="168">
        <f t="shared" si="30"/>
        <v>0.16955935706275699</v>
      </c>
      <c r="N336" s="168">
        <f t="shared" si="31"/>
        <v>0.1712152284753084</v>
      </c>
      <c r="O336" s="177">
        <f t="shared" si="32"/>
        <v>0</v>
      </c>
      <c r="P336" s="177">
        <f t="shared" si="33"/>
        <v>0</v>
      </c>
    </row>
    <row r="337" spans="1:16" outlineLevel="2" x14ac:dyDescent="0.3">
      <c r="A337" s="41" t="s">
        <v>729</v>
      </c>
      <c r="B337" s="41" t="s">
        <v>730</v>
      </c>
      <c r="C337" s="41" t="s">
        <v>401</v>
      </c>
      <c r="D337" s="41" t="s">
        <v>741</v>
      </c>
      <c r="E337" s="41" t="s">
        <v>2047</v>
      </c>
      <c r="F337" s="42">
        <v>1</v>
      </c>
      <c r="G337" s="42">
        <v>0.16650000000000001</v>
      </c>
      <c r="H337" s="43"/>
      <c r="I337">
        <f t="shared" si="28"/>
        <v>0.16650000000000001</v>
      </c>
      <c r="J337">
        <f t="shared" si="29"/>
        <v>0</v>
      </c>
      <c r="K337" s="169">
        <f>VLOOKUP(A337,'Point GF DLLR'!$A$2:$L$81,10,FALSE)</f>
        <v>1.0513352992482452</v>
      </c>
      <c r="L337" s="169">
        <f>VLOOKUP(A337,'Point GF DLLR'!$A$2:$L$81,11,FALSE)</f>
        <v>1.0616023590978942</v>
      </c>
      <c r="M337" s="168">
        <f t="shared" si="30"/>
        <v>0.17504732732483283</v>
      </c>
      <c r="N337" s="168">
        <f t="shared" si="31"/>
        <v>0.17675679278979939</v>
      </c>
      <c r="O337" s="177">
        <f t="shared" si="32"/>
        <v>0</v>
      </c>
      <c r="P337" s="177">
        <f t="shared" si="33"/>
        <v>0</v>
      </c>
    </row>
    <row r="338" spans="1:16" outlineLevel="2" x14ac:dyDescent="0.3">
      <c r="A338" s="41" t="s">
        <v>729</v>
      </c>
      <c r="B338" s="41" t="s">
        <v>730</v>
      </c>
      <c r="C338" s="41" t="s">
        <v>401</v>
      </c>
      <c r="D338" s="41" t="s">
        <v>742</v>
      </c>
      <c r="E338" s="41" t="s">
        <v>2048</v>
      </c>
      <c r="F338" s="42">
        <v>1</v>
      </c>
      <c r="G338" s="42">
        <v>8.2799999999999999E-2</v>
      </c>
      <c r="H338" s="43"/>
      <c r="I338">
        <f t="shared" si="28"/>
        <v>8.2799999999999999E-2</v>
      </c>
      <c r="J338">
        <f t="shared" si="29"/>
        <v>0</v>
      </c>
      <c r="K338" s="169">
        <f>VLOOKUP(A338,'Point GF DLLR'!$A$2:$L$81,10,FALSE)</f>
        <v>1.0513352992482452</v>
      </c>
      <c r="L338" s="169">
        <f>VLOOKUP(A338,'Point GF DLLR'!$A$2:$L$81,11,FALSE)</f>
        <v>1.0616023590978942</v>
      </c>
      <c r="M338" s="168">
        <f t="shared" si="30"/>
        <v>8.7050562777754706E-2</v>
      </c>
      <c r="N338" s="168">
        <f t="shared" si="31"/>
        <v>8.7900675333305645E-2</v>
      </c>
      <c r="O338" s="177">
        <f t="shared" si="32"/>
        <v>0</v>
      </c>
      <c r="P338" s="177">
        <f t="shared" si="33"/>
        <v>0</v>
      </c>
    </row>
    <row r="339" spans="1:16" outlineLevel="1" x14ac:dyDescent="0.3">
      <c r="A339" s="44" t="s">
        <v>1202</v>
      </c>
      <c r="B339" s="41"/>
      <c r="C339" s="41"/>
      <c r="D339" s="41"/>
      <c r="E339" s="41"/>
      <c r="F339" s="42"/>
      <c r="G339" s="42"/>
      <c r="H339" s="43"/>
      <c r="I339">
        <f>SUBTOTAL(9,I326:I338)</f>
        <v>0.95523523499999996</v>
      </c>
      <c r="J339">
        <f>SUBTOTAL(9,J326:J338)</f>
        <v>0</v>
      </c>
      <c r="K339" s="169"/>
      <c r="L339" s="169"/>
      <c r="M339" s="168">
        <f>SUBTOTAL(9,M326:M338)</f>
        <v>1.004272521641193</v>
      </c>
      <c r="N339" s="168">
        <f>SUBTOTAL(9,N326:N338)</f>
        <v>1.0140799789694315</v>
      </c>
      <c r="O339" s="177">
        <f>SUBTOTAL(9,O326:O338)</f>
        <v>0</v>
      </c>
      <c r="P339" s="177">
        <f>SUBTOTAL(9,P326:P338)</f>
        <v>0</v>
      </c>
    </row>
    <row r="340" spans="1:16" outlineLevel="2" x14ac:dyDescent="0.3">
      <c r="A340" s="41" t="s">
        <v>743</v>
      </c>
      <c r="B340" s="41" t="s">
        <v>744</v>
      </c>
      <c r="C340" s="41" t="s">
        <v>401</v>
      </c>
      <c r="D340" s="41" t="s">
        <v>745</v>
      </c>
      <c r="E340" s="41" t="s">
        <v>2059</v>
      </c>
      <c r="F340" s="42">
        <v>364</v>
      </c>
      <c r="G340" s="42">
        <v>5.4600000000000003E-2</v>
      </c>
      <c r="H340" s="42">
        <v>3.64E-3</v>
      </c>
      <c r="I340">
        <f t="shared" si="28"/>
        <v>1.5000000000000001E-4</v>
      </c>
      <c r="J340">
        <f t="shared" si="29"/>
        <v>1.0000000000000001E-5</v>
      </c>
      <c r="K340" s="169">
        <f>VLOOKUP(A340,'Point GF DLLR'!$A$2:$L$81,10,FALSE)</f>
        <v>1.1320262471341609</v>
      </c>
      <c r="L340" s="169">
        <f>VLOOKUP(A340,'Point GF DLLR'!$A$2:$L$81,11,FALSE)</f>
        <v>1.158431496560993</v>
      </c>
      <c r="M340" s="168">
        <f t="shared" si="30"/>
        <v>1.6980393707012416E-4</v>
      </c>
      <c r="N340" s="168">
        <f t="shared" si="31"/>
        <v>1.7376472448414897E-4</v>
      </c>
      <c r="O340" s="177">
        <f t="shared" si="32"/>
        <v>1.1320262471341609E-5</v>
      </c>
      <c r="P340" s="177">
        <f t="shared" si="33"/>
        <v>1.158431496560993E-5</v>
      </c>
    </row>
    <row r="341" spans="1:16" outlineLevel="2" x14ac:dyDescent="0.3">
      <c r="A341" s="41" t="s">
        <v>743</v>
      </c>
      <c r="B341" s="41" t="s">
        <v>744</v>
      </c>
      <c r="C341" s="41" t="s">
        <v>401</v>
      </c>
      <c r="D341" s="41" t="s">
        <v>746</v>
      </c>
      <c r="E341" s="41" t="s">
        <v>2058</v>
      </c>
      <c r="F341" s="42">
        <v>364</v>
      </c>
      <c r="G341" s="42">
        <v>2.73</v>
      </c>
      <c r="H341" s="42">
        <v>0.14560000000000001</v>
      </c>
      <c r="I341">
        <f t="shared" si="28"/>
        <v>7.4999999999999997E-3</v>
      </c>
      <c r="J341">
        <f t="shared" si="29"/>
        <v>4.0000000000000002E-4</v>
      </c>
      <c r="K341" s="169">
        <f>VLOOKUP(A341,'Point GF DLLR'!$A$2:$L$81,10,FALSE)</f>
        <v>1.1320262471341609</v>
      </c>
      <c r="L341" s="169">
        <f>VLOOKUP(A341,'Point GF DLLR'!$A$2:$L$81,11,FALSE)</f>
        <v>1.158431496560993</v>
      </c>
      <c r="M341" s="168">
        <f t="shared" si="30"/>
        <v>8.4901968535062069E-3</v>
      </c>
      <c r="N341" s="168">
        <f t="shared" si="31"/>
        <v>8.6882362242074462E-3</v>
      </c>
      <c r="O341" s="177">
        <f t="shared" si="32"/>
        <v>4.5281049885366437E-4</v>
      </c>
      <c r="P341" s="177">
        <f t="shared" si="33"/>
        <v>4.6337259862439721E-4</v>
      </c>
    </row>
    <row r="342" spans="1:16" outlineLevel="2" x14ac:dyDescent="0.3">
      <c r="A342" s="41" t="s">
        <v>743</v>
      </c>
      <c r="B342" s="41" t="s">
        <v>744</v>
      </c>
      <c r="C342" s="41" t="s">
        <v>401</v>
      </c>
      <c r="D342" s="41" t="s">
        <v>747</v>
      </c>
      <c r="E342" s="41" t="s">
        <v>2058</v>
      </c>
      <c r="F342" s="42">
        <v>364</v>
      </c>
      <c r="G342" s="42">
        <v>2.73</v>
      </c>
      <c r="H342" s="42">
        <v>0.14560000000000001</v>
      </c>
      <c r="I342">
        <f t="shared" si="28"/>
        <v>7.4999999999999997E-3</v>
      </c>
      <c r="J342">
        <f t="shared" si="29"/>
        <v>4.0000000000000002E-4</v>
      </c>
      <c r="K342" s="169">
        <f>VLOOKUP(A342,'Point GF DLLR'!$A$2:$L$81,10,FALSE)</f>
        <v>1.1320262471341609</v>
      </c>
      <c r="L342" s="169">
        <f>VLOOKUP(A342,'Point GF DLLR'!$A$2:$L$81,11,FALSE)</f>
        <v>1.158431496560993</v>
      </c>
      <c r="M342" s="168">
        <f t="shared" si="30"/>
        <v>8.4901968535062069E-3</v>
      </c>
      <c r="N342" s="168">
        <f t="shared" si="31"/>
        <v>8.6882362242074462E-3</v>
      </c>
      <c r="O342" s="177">
        <f t="shared" si="32"/>
        <v>4.5281049885366437E-4</v>
      </c>
      <c r="P342" s="177">
        <f t="shared" si="33"/>
        <v>4.6337259862439721E-4</v>
      </c>
    </row>
    <row r="343" spans="1:16" outlineLevel="2" x14ac:dyDescent="0.3">
      <c r="A343" s="41" t="s">
        <v>743</v>
      </c>
      <c r="B343" s="41" t="s">
        <v>744</v>
      </c>
      <c r="C343" s="41" t="s">
        <v>401</v>
      </c>
      <c r="D343" s="41" t="s">
        <v>748</v>
      </c>
      <c r="E343" s="41" t="s">
        <v>2058</v>
      </c>
      <c r="F343" s="42">
        <v>364</v>
      </c>
      <c r="G343" s="42">
        <v>2.73</v>
      </c>
      <c r="H343" s="42">
        <v>0.14560000000000001</v>
      </c>
      <c r="I343">
        <f t="shared" si="28"/>
        <v>7.4999999999999997E-3</v>
      </c>
      <c r="J343">
        <f t="shared" si="29"/>
        <v>4.0000000000000002E-4</v>
      </c>
      <c r="K343" s="169">
        <f>VLOOKUP(A343,'Point GF DLLR'!$A$2:$L$81,10,FALSE)</f>
        <v>1.1320262471341609</v>
      </c>
      <c r="L343" s="169">
        <f>VLOOKUP(A343,'Point GF DLLR'!$A$2:$L$81,11,FALSE)</f>
        <v>1.158431496560993</v>
      </c>
      <c r="M343" s="168">
        <f t="shared" si="30"/>
        <v>8.4901968535062069E-3</v>
      </c>
      <c r="N343" s="168">
        <f t="shared" si="31"/>
        <v>8.6882362242074462E-3</v>
      </c>
      <c r="O343" s="177">
        <f t="shared" si="32"/>
        <v>4.5281049885366437E-4</v>
      </c>
      <c r="P343" s="177">
        <f t="shared" si="33"/>
        <v>4.6337259862439721E-4</v>
      </c>
    </row>
    <row r="344" spans="1:16" outlineLevel="2" x14ac:dyDescent="0.3">
      <c r="A344" s="41" t="s">
        <v>743</v>
      </c>
      <c r="B344" s="41" t="s">
        <v>744</v>
      </c>
      <c r="C344" s="41" t="s">
        <v>401</v>
      </c>
      <c r="D344" s="41" t="s">
        <v>749</v>
      </c>
      <c r="E344" s="41" t="s">
        <v>2047</v>
      </c>
      <c r="F344" s="42">
        <v>14</v>
      </c>
      <c r="G344" s="42">
        <v>0.59499999999999997</v>
      </c>
      <c r="H344" s="42">
        <v>1.61E-2</v>
      </c>
      <c r="I344">
        <f t="shared" si="28"/>
        <v>4.2499999999999996E-2</v>
      </c>
      <c r="J344">
        <f t="shared" si="29"/>
        <v>1.15E-3</v>
      </c>
      <c r="K344" s="169">
        <f>VLOOKUP(A344,'Point GF DLLR'!$A$2:$L$81,10,FALSE)</f>
        <v>1.1320262471341609</v>
      </c>
      <c r="L344" s="169">
        <f>VLOOKUP(A344,'Point GF DLLR'!$A$2:$L$81,11,FALSE)</f>
        <v>1.158431496560993</v>
      </c>
      <c r="M344" s="168">
        <f t="shared" si="30"/>
        <v>4.811111550320183E-2</v>
      </c>
      <c r="N344" s="168">
        <f t="shared" si="31"/>
        <v>4.92333386038422E-2</v>
      </c>
      <c r="O344" s="177">
        <f t="shared" si="32"/>
        <v>1.301830184204285E-3</v>
      </c>
      <c r="P344" s="177">
        <f t="shared" si="33"/>
        <v>1.3321962210451419E-3</v>
      </c>
    </row>
    <row r="345" spans="1:16" outlineLevel="2" x14ac:dyDescent="0.3">
      <c r="A345" s="41" t="s">
        <v>743</v>
      </c>
      <c r="B345" s="41" t="s">
        <v>744</v>
      </c>
      <c r="C345" s="41" t="s">
        <v>401</v>
      </c>
      <c r="D345" s="41" t="s">
        <v>750</v>
      </c>
      <c r="E345" s="41" t="s">
        <v>2047</v>
      </c>
      <c r="F345" s="42">
        <v>14</v>
      </c>
      <c r="G345" s="42">
        <v>0.59499999999999997</v>
      </c>
      <c r="H345" s="42">
        <v>1.61E-2</v>
      </c>
      <c r="I345">
        <f t="shared" si="28"/>
        <v>4.2499999999999996E-2</v>
      </c>
      <c r="J345">
        <f t="shared" si="29"/>
        <v>1.15E-3</v>
      </c>
      <c r="K345" s="169">
        <f>VLOOKUP(A345,'Point GF DLLR'!$A$2:$L$81,10,FALSE)</f>
        <v>1.1320262471341609</v>
      </c>
      <c r="L345" s="169">
        <f>VLOOKUP(A345,'Point GF DLLR'!$A$2:$L$81,11,FALSE)</f>
        <v>1.158431496560993</v>
      </c>
      <c r="M345" s="168">
        <f t="shared" si="30"/>
        <v>4.811111550320183E-2</v>
      </c>
      <c r="N345" s="168">
        <f t="shared" si="31"/>
        <v>4.92333386038422E-2</v>
      </c>
      <c r="O345" s="177">
        <f t="shared" si="32"/>
        <v>1.301830184204285E-3</v>
      </c>
      <c r="P345" s="177">
        <f t="shared" si="33"/>
        <v>1.3321962210451419E-3</v>
      </c>
    </row>
    <row r="346" spans="1:16" outlineLevel="2" x14ac:dyDescent="0.3">
      <c r="A346" s="41" t="s">
        <v>743</v>
      </c>
      <c r="B346" s="41" t="s">
        <v>744</v>
      </c>
      <c r="C346" s="41" t="s">
        <v>401</v>
      </c>
      <c r="D346" s="41" t="s">
        <v>751</v>
      </c>
      <c r="E346" s="41" t="s">
        <v>2047</v>
      </c>
      <c r="F346" s="42">
        <v>14</v>
      </c>
      <c r="G346" s="42">
        <v>0.59499999999999997</v>
      </c>
      <c r="H346" s="42">
        <v>1.61E-2</v>
      </c>
      <c r="I346">
        <f t="shared" si="28"/>
        <v>4.2499999999999996E-2</v>
      </c>
      <c r="J346">
        <f t="shared" si="29"/>
        <v>1.15E-3</v>
      </c>
      <c r="K346" s="169">
        <f>VLOOKUP(A346,'Point GF DLLR'!$A$2:$L$81,10,FALSE)</f>
        <v>1.1320262471341609</v>
      </c>
      <c r="L346" s="169">
        <f>VLOOKUP(A346,'Point GF DLLR'!$A$2:$L$81,11,FALSE)</f>
        <v>1.158431496560993</v>
      </c>
      <c r="M346" s="168">
        <f t="shared" si="30"/>
        <v>4.811111550320183E-2</v>
      </c>
      <c r="N346" s="168">
        <f t="shared" si="31"/>
        <v>4.92333386038422E-2</v>
      </c>
      <c r="O346" s="177">
        <f t="shared" si="32"/>
        <v>1.301830184204285E-3</v>
      </c>
      <c r="P346" s="177">
        <f t="shared" si="33"/>
        <v>1.3321962210451419E-3</v>
      </c>
    </row>
    <row r="347" spans="1:16" outlineLevel="2" x14ac:dyDescent="0.3">
      <c r="A347" s="41" t="s">
        <v>743</v>
      </c>
      <c r="B347" s="41" t="s">
        <v>744</v>
      </c>
      <c r="C347" s="41" t="s">
        <v>401</v>
      </c>
      <c r="D347" s="41" t="s">
        <v>752</v>
      </c>
      <c r="E347" s="41" t="s">
        <v>2075</v>
      </c>
      <c r="F347" s="42">
        <v>12</v>
      </c>
      <c r="G347" s="42">
        <v>0.3</v>
      </c>
      <c r="H347" s="42">
        <v>6.0000000000000001E-3</v>
      </c>
      <c r="I347">
        <f t="shared" si="28"/>
        <v>2.4999999999999998E-2</v>
      </c>
      <c r="J347">
        <f t="shared" si="29"/>
        <v>5.0000000000000001E-4</v>
      </c>
      <c r="K347" s="169">
        <f>VLOOKUP(A347,'Point GF DLLR'!$A$2:$L$81,10,FALSE)</f>
        <v>1.1320262471341609</v>
      </c>
      <c r="L347" s="169">
        <f>VLOOKUP(A347,'Point GF DLLR'!$A$2:$L$81,11,FALSE)</f>
        <v>1.158431496560993</v>
      </c>
      <c r="M347" s="168">
        <f t="shared" si="30"/>
        <v>2.8300656178354019E-2</v>
      </c>
      <c r="N347" s="168">
        <f t="shared" si="31"/>
        <v>2.8960787414024823E-2</v>
      </c>
      <c r="O347" s="177">
        <f t="shared" si="32"/>
        <v>5.6601312356708048E-4</v>
      </c>
      <c r="P347" s="177">
        <f t="shared" si="33"/>
        <v>5.7921574828049649E-4</v>
      </c>
    </row>
    <row r="348" spans="1:16" outlineLevel="2" x14ac:dyDescent="0.3">
      <c r="A348" s="41" t="s">
        <v>743</v>
      </c>
      <c r="B348" s="41" t="s">
        <v>744</v>
      </c>
      <c r="C348" s="41" t="s">
        <v>401</v>
      </c>
      <c r="D348" s="41" t="s">
        <v>753</v>
      </c>
      <c r="E348" s="41" t="s">
        <v>2065</v>
      </c>
      <c r="F348" s="42">
        <v>12</v>
      </c>
      <c r="G348" s="42">
        <v>0.432</v>
      </c>
      <c r="H348" s="42">
        <v>1.2E-2</v>
      </c>
      <c r="I348">
        <f t="shared" si="28"/>
        <v>3.5999999999999997E-2</v>
      </c>
      <c r="J348">
        <f t="shared" si="29"/>
        <v>1E-3</v>
      </c>
      <c r="K348" s="169">
        <f>VLOOKUP(A348,'Point GF DLLR'!$A$2:$L$81,10,FALSE)</f>
        <v>1.1320262471341609</v>
      </c>
      <c r="L348" s="169">
        <f>VLOOKUP(A348,'Point GF DLLR'!$A$2:$L$81,11,FALSE)</f>
        <v>1.158431496560993</v>
      </c>
      <c r="M348" s="168">
        <f t="shared" si="30"/>
        <v>4.075294489682979E-2</v>
      </c>
      <c r="N348" s="168">
        <f t="shared" si="31"/>
        <v>4.1703533876195742E-2</v>
      </c>
      <c r="O348" s="177">
        <f t="shared" si="32"/>
        <v>1.132026247134161E-3</v>
      </c>
      <c r="P348" s="177">
        <f t="shared" si="33"/>
        <v>1.158431496560993E-3</v>
      </c>
    </row>
    <row r="349" spans="1:16" outlineLevel="2" x14ac:dyDescent="0.3">
      <c r="A349" s="41" t="s">
        <v>743</v>
      </c>
      <c r="B349" s="41" t="s">
        <v>744</v>
      </c>
      <c r="C349" s="41" t="s">
        <v>401</v>
      </c>
      <c r="D349" s="41" t="s">
        <v>754</v>
      </c>
      <c r="E349" s="41" t="s">
        <v>2048</v>
      </c>
      <c r="F349" s="42">
        <v>12</v>
      </c>
      <c r="G349" s="42">
        <v>0.15</v>
      </c>
      <c r="H349" s="42">
        <v>4.1999999999999997E-3</v>
      </c>
      <c r="I349">
        <f t="shared" si="28"/>
        <v>1.2499999999999999E-2</v>
      </c>
      <c r="J349">
        <f t="shared" si="29"/>
        <v>3.5E-4</v>
      </c>
      <c r="K349" s="169">
        <f>VLOOKUP(A349,'Point GF DLLR'!$A$2:$L$81,10,FALSE)</f>
        <v>1.1320262471341609</v>
      </c>
      <c r="L349" s="169">
        <f>VLOOKUP(A349,'Point GF DLLR'!$A$2:$L$81,11,FALSE)</f>
        <v>1.158431496560993</v>
      </c>
      <c r="M349" s="168">
        <f t="shared" si="30"/>
        <v>1.415032808917701E-2</v>
      </c>
      <c r="N349" s="168">
        <f t="shared" si="31"/>
        <v>1.4480393707012412E-2</v>
      </c>
      <c r="O349" s="177">
        <f t="shared" si="32"/>
        <v>3.9620918649695629E-4</v>
      </c>
      <c r="P349" s="177">
        <f t="shared" si="33"/>
        <v>4.0545102379634752E-4</v>
      </c>
    </row>
    <row r="350" spans="1:16" outlineLevel="2" x14ac:dyDescent="0.3">
      <c r="A350" s="41" t="s">
        <v>743</v>
      </c>
      <c r="B350" s="41" t="s">
        <v>744</v>
      </c>
      <c r="C350" s="41" t="s">
        <v>401</v>
      </c>
      <c r="D350" s="41" t="s">
        <v>755</v>
      </c>
      <c r="E350" s="41" t="s">
        <v>2048</v>
      </c>
      <c r="F350" s="42">
        <v>12</v>
      </c>
      <c r="G350" s="42">
        <v>0.21</v>
      </c>
      <c r="H350" s="42">
        <v>5.4000000000000003E-3</v>
      </c>
      <c r="I350">
        <f t="shared" si="28"/>
        <v>1.7499999999999998E-2</v>
      </c>
      <c r="J350">
        <f t="shared" si="29"/>
        <v>4.5000000000000004E-4</v>
      </c>
      <c r="K350" s="169">
        <f>VLOOKUP(A350,'Point GF DLLR'!$A$2:$L$81,10,FALSE)</f>
        <v>1.1320262471341609</v>
      </c>
      <c r="L350" s="169">
        <f>VLOOKUP(A350,'Point GF DLLR'!$A$2:$L$81,11,FALSE)</f>
        <v>1.158431496560993</v>
      </c>
      <c r="M350" s="168">
        <f t="shared" si="30"/>
        <v>1.9810459324847814E-2</v>
      </c>
      <c r="N350" s="168">
        <f t="shared" si="31"/>
        <v>2.0272551189817373E-2</v>
      </c>
      <c r="O350" s="177">
        <f t="shared" si="32"/>
        <v>5.094118112103724E-4</v>
      </c>
      <c r="P350" s="177">
        <f t="shared" si="33"/>
        <v>5.212941734524469E-4</v>
      </c>
    </row>
    <row r="351" spans="1:16" outlineLevel="1" x14ac:dyDescent="0.3">
      <c r="A351" s="44" t="s">
        <v>1203</v>
      </c>
      <c r="B351" s="41"/>
      <c r="C351" s="41"/>
      <c r="D351" s="41"/>
      <c r="E351" s="41"/>
      <c r="F351" s="42"/>
      <c r="G351" s="42"/>
      <c r="H351" s="42"/>
      <c r="I351">
        <f>SUBTOTAL(9,I340:I350)</f>
        <v>0.24115</v>
      </c>
      <c r="J351">
        <f>SUBTOTAL(9,J340:J350)</f>
        <v>6.9599999999999992E-3</v>
      </c>
      <c r="K351" s="169"/>
      <c r="L351" s="169"/>
      <c r="M351" s="168">
        <f>SUBTOTAL(9,M340:M350)</f>
        <v>0.27298812949640283</v>
      </c>
      <c r="N351" s="168">
        <f>SUBTOTAL(9,N340:N350)</f>
        <v>0.27935575539568341</v>
      </c>
      <c r="O351" s="177">
        <f>SUBTOTAL(9,O340:O350)</f>
        <v>7.87890268005376E-3</v>
      </c>
      <c r="P351" s="177">
        <f>SUBTOTAL(9,P340:P350)</f>
        <v>8.0626832160645128E-3</v>
      </c>
    </row>
    <row r="352" spans="1:16" outlineLevel="2" x14ac:dyDescent="0.3">
      <c r="A352" s="41" t="s">
        <v>756</v>
      </c>
      <c r="B352" s="41" t="s">
        <v>757</v>
      </c>
      <c r="C352" s="41" t="s">
        <v>401</v>
      </c>
      <c r="D352" s="41" t="s">
        <v>758</v>
      </c>
      <c r="E352" s="41" t="s">
        <v>2058</v>
      </c>
      <c r="F352" s="42">
        <v>174</v>
      </c>
      <c r="G352" s="42">
        <v>1.8183</v>
      </c>
      <c r="H352" s="42">
        <v>0.39237</v>
      </c>
      <c r="I352">
        <f t="shared" ref="I352:I417" si="34">G352/F352</f>
        <v>1.0450000000000001E-2</v>
      </c>
      <c r="J352">
        <f t="shared" ref="J352:J417" si="35">H352/F352</f>
        <v>2.2550000000000001E-3</v>
      </c>
      <c r="K352" s="169">
        <f>VLOOKUP(A352,'Point GF DLLR'!$A$2:$L$81,10,FALSE)</f>
        <v>1.0513352992482452</v>
      </c>
      <c r="L352" s="169">
        <f>VLOOKUP(A352,'Point GF DLLR'!$A$2:$L$81,11,FALSE)</f>
        <v>1.0616023590978942</v>
      </c>
      <c r="M352" s="168">
        <f t="shared" si="30"/>
        <v>1.0986453877144163E-2</v>
      </c>
      <c r="N352" s="168">
        <f t="shared" si="31"/>
        <v>1.1093744652572997E-2</v>
      </c>
      <c r="O352" s="177">
        <f t="shared" si="32"/>
        <v>2.3707610998047932E-3</v>
      </c>
      <c r="P352" s="177">
        <f t="shared" si="33"/>
        <v>2.3939133197657518E-3</v>
      </c>
    </row>
    <row r="353" spans="1:16" outlineLevel="2" x14ac:dyDescent="0.3">
      <c r="A353" s="41" t="s">
        <v>756</v>
      </c>
      <c r="B353" s="41" t="s">
        <v>757</v>
      </c>
      <c r="C353" s="41" t="s">
        <v>401</v>
      </c>
      <c r="D353" s="41" t="s">
        <v>759</v>
      </c>
      <c r="E353" s="41" t="s">
        <v>2040</v>
      </c>
      <c r="F353" s="42">
        <v>220</v>
      </c>
      <c r="G353" s="42">
        <v>2.2109999999999999</v>
      </c>
      <c r="H353" s="42">
        <v>0.42570000000000002</v>
      </c>
      <c r="I353">
        <f t="shared" si="34"/>
        <v>1.005E-2</v>
      </c>
      <c r="J353">
        <f t="shared" si="35"/>
        <v>1.9350000000000001E-3</v>
      </c>
      <c r="K353" s="169">
        <f>VLOOKUP(A353,'Point GF DLLR'!$A$2:$L$81,10,FALSE)</f>
        <v>1.0513352992482452</v>
      </c>
      <c r="L353" s="169">
        <f>VLOOKUP(A353,'Point GF DLLR'!$A$2:$L$81,11,FALSE)</f>
        <v>1.0616023590978942</v>
      </c>
      <c r="M353" s="168">
        <f t="shared" si="30"/>
        <v>1.0565919757444864E-2</v>
      </c>
      <c r="N353" s="168">
        <f t="shared" si="31"/>
        <v>1.0669103708933836E-2</v>
      </c>
      <c r="O353" s="177">
        <f t="shared" si="32"/>
        <v>2.0343338040453548E-3</v>
      </c>
      <c r="P353" s="177">
        <f t="shared" si="33"/>
        <v>2.0542005648544253E-3</v>
      </c>
    </row>
    <row r="354" spans="1:16" outlineLevel="2" x14ac:dyDescent="0.3">
      <c r="A354" s="41" t="s">
        <v>756</v>
      </c>
      <c r="B354" s="41" t="s">
        <v>757</v>
      </c>
      <c r="C354" s="41" t="s">
        <v>401</v>
      </c>
      <c r="D354" s="41" t="s">
        <v>760</v>
      </c>
      <c r="E354" s="41" t="s">
        <v>2058</v>
      </c>
      <c r="F354" s="42">
        <v>160</v>
      </c>
      <c r="G354" s="42">
        <v>2.2400000000000002</v>
      </c>
      <c r="H354" s="42">
        <v>0.3896</v>
      </c>
      <c r="I354">
        <f t="shared" si="34"/>
        <v>1.4000000000000002E-2</v>
      </c>
      <c r="J354">
        <f t="shared" si="35"/>
        <v>2.4350000000000001E-3</v>
      </c>
      <c r="K354" s="169">
        <f>VLOOKUP(A354,'Point GF DLLR'!$A$2:$L$81,10,FALSE)</f>
        <v>1.0513352992482452</v>
      </c>
      <c r="L354" s="169">
        <f>VLOOKUP(A354,'Point GF DLLR'!$A$2:$L$81,11,FALSE)</f>
        <v>1.0616023590978942</v>
      </c>
      <c r="M354" s="168">
        <f t="shared" si="30"/>
        <v>1.4718694189475435E-2</v>
      </c>
      <c r="N354" s="168">
        <f t="shared" si="31"/>
        <v>1.4862433027370522E-2</v>
      </c>
      <c r="O354" s="177">
        <f t="shared" si="32"/>
        <v>2.5600014536694771E-3</v>
      </c>
      <c r="P354" s="177">
        <f t="shared" si="33"/>
        <v>2.5850017444033727E-3</v>
      </c>
    </row>
    <row r="355" spans="1:16" outlineLevel="2" x14ac:dyDescent="0.3">
      <c r="A355" s="41" t="s">
        <v>756</v>
      </c>
      <c r="B355" s="41" t="s">
        <v>757</v>
      </c>
      <c r="C355" s="41" t="s">
        <v>401</v>
      </c>
      <c r="D355" s="41" t="s">
        <v>761</v>
      </c>
      <c r="E355" s="41" t="s">
        <v>2058</v>
      </c>
      <c r="F355" s="42">
        <v>298</v>
      </c>
      <c r="G355" s="42">
        <v>3.2973699999999999</v>
      </c>
      <c r="H355" s="42">
        <v>0.65261999999999998</v>
      </c>
      <c r="I355">
        <f t="shared" si="34"/>
        <v>1.1065E-2</v>
      </c>
      <c r="J355">
        <f t="shared" si="35"/>
        <v>2.1900000000000001E-3</v>
      </c>
      <c r="K355" s="169">
        <f>VLOOKUP(A355,'Point GF DLLR'!$A$2:$L$81,10,FALSE)</f>
        <v>1.0513352992482452</v>
      </c>
      <c r="L355" s="169">
        <f>VLOOKUP(A355,'Point GF DLLR'!$A$2:$L$81,11,FALSE)</f>
        <v>1.0616023590978942</v>
      </c>
      <c r="M355" s="168">
        <f t="shared" si="30"/>
        <v>1.1633025086181834E-2</v>
      </c>
      <c r="N355" s="168">
        <f t="shared" si="31"/>
        <v>1.17466301034182E-2</v>
      </c>
      <c r="O355" s="177">
        <f t="shared" si="32"/>
        <v>2.3024243053536573E-3</v>
      </c>
      <c r="P355" s="177">
        <f t="shared" si="33"/>
        <v>2.3249091664243886E-3</v>
      </c>
    </row>
    <row r="356" spans="1:16" outlineLevel="2" x14ac:dyDescent="0.3">
      <c r="A356" s="41" t="s">
        <v>756</v>
      </c>
      <c r="B356" s="41" t="s">
        <v>757</v>
      </c>
      <c r="C356" s="41" t="s">
        <v>401</v>
      </c>
      <c r="D356" s="41" t="s">
        <v>762</v>
      </c>
      <c r="E356" s="41" t="s">
        <v>2094</v>
      </c>
      <c r="F356" s="42">
        <v>365</v>
      </c>
      <c r="G356" s="43"/>
      <c r="H356" s="42">
        <v>2.3359999999999999</v>
      </c>
      <c r="I356">
        <f t="shared" si="34"/>
        <v>0</v>
      </c>
      <c r="J356">
        <f t="shared" si="35"/>
        <v>6.3999999999999994E-3</v>
      </c>
      <c r="K356" s="169">
        <f>VLOOKUP(A356,'Point GF DLLR'!$A$2:$L$81,10,FALSE)</f>
        <v>1.0513352992482452</v>
      </c>
      <c r="L356" s="169">
        <f>VLOOKUP(A356,'Point GF DLLR'!$A$2:$L$81,11,FALSE)</f>
        <v>1.0616023590978942</v>
      </c>
      <c r="M356" s="168">
        <f t="shared" si="30"/>
        <v>0</v>
      </c>
      <c r="N356" s="168">
        <f t="shared" si="31"/>
        <v>0</v>
      </c>
      <c r="O356" s="177">
        <f t="shared" si="32"/>
        <v>6.7285459151887684E-3</v>
      </c>
      <c r="P356" s="177">
        <f t="shared" si="33"/>
        <v>6.7942550982265223E-3</v>
      </c>
    </row>
    <row r="357" spans="1:16" outlineLevel="2" x14ac:dyDescent="0.3">
      <c r="A357" s="41" t="s">
        <v>756</v>
      </c>
      <c r="B357" s="41" t="s">
        <v>757</v>
      </c>
      <c r="C357" s="41" t="s">
        <v>401</v>
      </c>
      <c r="D357" s="41" t="s">
        <v>763</v>
      </c>
      <c r="E357" s="41" t="s">
        <v>2048</v>
      </c>
      <c r="F357" s="42">
        <v>7</v>
      </c>
      <c r="G357" s="42">
        <v>5.4600000000000003E-2</v>
      </c>
      <c r="H357" s="42">
        <v>1.4630000000000001E-3</v>
      </c>
      <c r="I357">
        <f t="shared" si="34"/>
        <v>7.8000000000000005E-3</v>
      </c>
      <c r="J357">
        <f t="shared" si="35"/>
        <v>2.0900000000000001E-4</v>
      </c>
      <c r="K357" s="169">
        <f>VLOOKUP(A357,'Point GF DLLR'!$A$2:$L$81,10,FALSE)</f>
        <v>1.0513352992482452</v>
      </c>
      <c r="L357" s="169">
        <f>VLOOKUP(A357,'Point GF DLLR'!$A$2:$L$81,11,FALSE)</f>
        <v>1.0616023590978942</v>
      </c>
      <c r="M357" s="168">
        <f t="shared" si="30"/>
        <v>8.2004153341363132E-3</v>
      </c>
      <c r="N357" s="168">
        <f t="shared" si="31"/>
        <v>8.2804984009635756E-3</v>
      </c>
      <c r="O357" s="177">
        <f t="shared" si="32"/>
        <v>2.1972907754288327E-4</v>
      </c>
      <c r="P357" s="177">
        <f t="shared" si="33"/>
        <v>2.218748930514599E-4</v>
      </c>
    </row>
    <row r="358" spans="1:16" outlineLevel="2" x14ac:dyDescent="0.3">
      <c r="A358" s="41" t="s">
        <v>756</v>
      </c>
      <c r="B358" s="41" t="s">
        <v>757</v>
      </c>
      <c r="C358" s="41" t="s">
        <v>401</v>
      </c>
      <c r="D358" s="41" t="s">
        <v>764</v>
      </c>
      <c r="E358" s="41" t="s">
        <v>2048</v>
      </c>
      <c r="F358" s="42">
        <v>10</v>
      </c>
      <c r="G358" s="42">
        <v>9.7000000000000003E-2</v>
      </c>
      <c r="H358" s="42">
        <v>7.9000000000000008E-3</v>
      </c>
      <c r="I358">
        <f t="shared" si="34"/>
        <v>9.7000000000000003E-3</v>
      </c>
      <c r="J358">
        <f t="shared" si="35"/>
        <v>7.9000000000000012E-4</v>
      </c>
      <c r="K358" s="169">
        <f>VLOOKUP(A358,'Point GF DLLR'!$A$2:$L$81,10,FALSE)</f>
        <v>1.0513352992482452</v>
      </c>
      <c r="L358" s="169">
        <f>VLOOKUP(A358,'Point GF DLLR'!$A$2:$L$81,11,FALSE)</f>
        <v>1.0616023590978942</v>
      </c>
      <c r="M358" s="168">
        <f t="shared" si="30"/>
        <v>1.019795240270798E-2</v>
      </c>
      <c r="N358" s="168">
        <f t="shared" si="31"/>
        <v>1.0297542883249574E-2</v>
      </c>
      <c r="O358" s="177">
        <f t="shared" si="32"/>
        <v>8.3055488640611382E-4</v>
      </c>
      <c r="P358" s="177">
        <f t="shared" si="33"/>
        <v>8.3866586368733654E-4</v>
      </c>
    </row>
    <row r="359" spans="1:16" outlineLevel="2" x14ac:dyDescent="0.3">
      <c r="A359" s="41" t="s">
        <v>756</v>
      </c>
      <c r="B359" s="41" t="s">
        <v>757</v>
      </c>
      <c r="C359" s="41" t="s">
        <v>401</v>
      </c>
      <c r="D359" s="41" t="s">
        <v>765</v>
      </c>
      <c r="E359" s="41" t="s">
        <v>2048</v>
      </c>
      <c r="F359" s="42">
        <v>10</v>
      </c>
      <c r="G359" s="42">
        <v>9.6000000000000002E-2</v>
      </c>
      <c r="H359" s="42">
        <v>2.5699999999999998E-3</v>
      </c>
      <c r="I359">
        <f t="shared" si="34"/>
        <v>9.6000000000000009E-3</v>
      </c>
      <c r="J359">
        <f t="shared" si="35"/>
        <v>2.5699999999999996E-4</v>
      </c>
      <c r="K359" s="169">
        <f>VLOOKUP(A359,'Point GF DLLR'!$A$2:$L$81,10,FALSE)</f>
        <v>1.0513352992482452</v>
      </c>
      <c r="L359" s="169">
        <f>VLOOKUP(A359,'Point GF DLLR'!$A$2:$L$81,11,FALSE)</f>
        <v>1.0616023590978942</v>
      </c>
      <c r="M359" s="168">
        <f t="shared" si="30"/>
        <v>1.0092818872783155E-2</v>
      </c>
      <c r="N359" s="168">
        <f t="shared" si="31"/>
        <v>1.0191382647339787E-2</v>
      </c>
      <c r="O359" s="177">
        <f t="shared" si="32"/>
        <v>2.7019317190679897E-4</v>
      </c>
      <c r="P359" s="177">
        <f t="shared" si="33"/>
        <v>2.7283180628815876E-4</v>
      </c>
    </row>
    <row r="360" spans="1:16" outlineLevel="2" x14ac:dyDescent="0.3">
      <c r="A360" s="41" t="s">
        <v>756</v>
      </c>
      <c r="B360" s="41" t="s">
        <v>757</v>
      </c>
      <c r="C360" s="41" t="s">
        <v>401</v>
      </c>
      <c r="D360" s="41" t="s">
        <v>766</v>
      </c>
      <c r="E360" s="41" t="s">
        <v>2048</v>
      </c>
      <c r="F360" s="42">
        <v>13</v>
      </c>
      <c r="G360" s="42">
        <v>1.82195</v>
      </c>
      <c r="H360" s="42">
        <v>0.113945</v>
      </c>
      <c r="I360">
        <f t="shared" si="34"/>
        <v>0.14015</v>
      </c>
      <c r="J360">
        <f t="shared" si="35"/>
        <v>8.7650000000000002E-3</v>
      </c>
      <c r="K360" s="169">
        <f>VLOOKUP(A360,'Point GF DLLR'!$A$2:$L$81,10,FALSE)</f>
        <v>1.0513352992482452</v>
      </c>
      <c r="L360" s="169">
        <f>VLOOKUP(A360,'Point GF DLLR'!$A$2:$L$81,11,FALSE)</f>
        <v>1.0616023590978942</v>
      </c>
      <c r="M360" s="168">
        <f t="shared" si="30"/>
        <v>0.14734464218964155</v>
      </c>
      <c r="N360" s="168">
        <f t="shared" si="31"/>
        <v>0.14878357062756986</v>
      </c>
      <c r="O360" s="177">
        <f t="shared" si="32"/>
        <v>9.2149538979108686E-3</v>
      </c>
      <c r="P360" s="177">
        <f t="shared" si="33"/>
        <v>9.3049446774930433E-3</v>
      </c>
    </row>
    <row r="361" spans="1:16" outlineLevel="2" x14ac:dyDescent="0.3">
      <c r="A361" s="41" t="s">
        <v>756</v>
      </c>
      <c r="B361" s="41" t="s">
        <v>757</v>
      </c>
      <c r="C361" s="41" t="s">
        <v>401</v>
      </c>
      <c r="D361" s="41" t="s">
        <v>767</v>
      </c>
      <c r="E361" s="41" t="s">
        <v>2048</v>
      </c>
      <c r="F361" s="42">
        <v>11</v>
      </c>
      <c r="G361" s="42">
        <v>0.11219999999999999</v>
      </c>
      <c r="H361" s="42">
        <v>2.9975000000000002E-3</v>
      </c>
      <c r="I361">
        <f t="shared" si="34"/>
        <v>1.0199999999999999E-2</v>
      </c>
      <c r="J361">
        <f t="shared" si="35"/>
        <v>2.7250000000000001E-4</v>
      </c>
      <c r="K361" s="169">
        <f>VLOOKUP(A361,'Point GF DLLR'!$A$2:$L$81,10,FALSE)</f>
        <v>1.0513352992482452</v>
      </c>
      <c r="L361" s="169">
        <f>VLOOKUP(A361,'Point GF DLLR'!$A$2:$L$81,11,FALSE)</f>
        <v>1.0616023590978942</v>
      </c>
      <c r="M361" s="168">
        <f t="shared" si="30"/>
        <v>1.07236200523321E-2</v>
      </c>
      <c r="N361" s="168">
        <f t="shared" si="31"/>
        <v>1.082834406279852E-2</v>
      </c>
      <c r="O361" s="177">
        <f t="shared" si="32"/>
        <v>2.8648886904514682E-4</v>
      </c>
      <c r="P361" s="177">
        <f t="shared" si="33"/>
        <v>2.8928664285417618E-4</v>
      </c>
    </row>
    <row r="362" spans="1:16" outlineLevel="2" x14ac:dyDescent="0.3">
      <c r="A362" s="41" t="s">
        <v>756</v>
      </c>
      <c r="B362" s="41" t="s">
        <v>757</v>
      </c>
      <c r="C362" s="41" t="s">
        <v>401</v>
      </c>
      <c r="D362" s="41" t="s">
        <v>768</v>
      </c>
      <c r="E362" s="41" t="s">
        <v>2048</v>
      </c>
      <c r="F362" s="42">
        <v>11</v>
      </c>
      <c r="G362" s="42">
        <v>0.25355</v>
      </c>
      <c r="H362" s="42">
        <v>6.7650000000000002E-3</v>
      </c>
      <c r="I362">
        <f t="shared" si="34"/>
        <v>2.3050000000000001E-2</v>
      </c>
      <c r="J362">
        <f t="shared" si="35"/>
        <v>6.1499999999999999E-4</v>
      </c>
      <c r="K362" s="169">
        <f>VLOOKUP(A362,'Point GF DLLR'!$A$2:$L$81,10,FALSE)</f>
        <v>1.0513352992482452</v>
      </c>
      <c r="L362" s="169">
        <f>VLOOKUP(A362,'Point GF DLLR'!$A$2:$L$81,11,FALSE)</f>
        <v>1.0616023590978942</v>
      </c>
      <c r="M362" s="168">
        <f t="shared" si="30"/>
        <v>2.4233278647672052E-2</v>
      </c>
      <c r="N362" s="168">
        <f t="shared" si="31"/>
        <v>2.4469934377206463E-2</v>
      </c>
      <c r="O362" s="177">
        <f t="shared" si="32"/>
        <v>6.4657120903767083E-4</v>
      </c>
      <c r="P362" s="177">
        <f t="shared" si="33"/>
        <v>6.5288545084520499E-4</v>
      </c>
    </row>
    <row r="363" spans="1:16" outlineLevel="2" x14ac:dyDescent="0.3">
      <c r="A363" s="41" t="s">
        <v>756</v>
      </c>
      <c r="B363" s="41" t="s">
        <v>757</v>
      </c>
      <c r="C363" s="41" t="s">
        <v>401</v>
      </c>
      <c r="D363" s="41" t="s">
        <v>769</v>
      </c>
      <c r="E363" s="41" t="s">
        <v>2048</v>
      </c>
      <c r="F363" s="42">
        <v>13</v>
      </c>
      <c r="G363" s="42">
        <v>2.4830000000000001</v>
      </c>
      <c r="H363" s="42">
        <v>6.6299999999999998E-2</v>
      </c>
      <c r="I363">
        <f t="shared" si="34"/>
        <v>0.191</v>
      </c>
      <c r="J363">
        <f t="shared" si="35"/>
        <v>5.0999999999999995E-3</v>
      </c>
      <c r="K363" s="169">
        <f>VLOOKUP(A363,'Point GF DLLR'!$A$2:$L$81,10,FALSE)</f>
        <v>1.0513352992482452</v>
      </c>
      <c r="L363" s="169">
        <f>VLOOKUP(A363,'Point GF DLLR'!$A$2:$L$81,11,FALSE)</f>
        <v>1.0616023590978942</v>
      </c>
      <c r="M363" s="168">
        <f t="shared" si="30"/>
        <v>0.20080504215641484</v>
      </c>
      <c r="N363" s="168">
        <f t="shared" si="31"/>
        <v>0.20276605058769781</v>
      </c>
      <c r="O363" s="177">
        <f t="shared" si="32"/>
        <v>5.3618100261660501E-3</v>
      </c>
      <c r="P363" s="177">
        <f t="shared" si="33"/>
        <v>5.41417203139926E-3</v>
      </c>
    </row>
    <row r="364" spans="1:16" outlineLevel="2" x14ac:dyDescent="0.3">
      <c r="A364" s="41" t="s">
        <v>756</v>
      </c>
      <c r="B364" s="41" t="s">
        <v>757</v>
      </c>
      <c r="C364" s="41" t="s">
        <v>401</v>
      </c>
      <c r="D364" s="41" t="s">
        <v>770</v>
      </c>
      <c r="E364" s="41" t="s">
        <v>2048</v>
      </c>
      <c r="F364" s="42">
        <v>14</v>
      </c>
      <c r="G364" s="42">
        <v>2.8980000000000001</v>
      </c>
      <c r="H364" s="42">
        <v>7.7700000000000005E-2</v>
      </c>
      <c r="I364">
        <f t="shared" si="34"/>
        <v>0.20700000000000002</v>
      </c>
      <c r="J364">
        <f t="shared" si="35"/>
        <v>5.5500000000000002E-3</v>
      </c>
      <c r="K364" s="169">
        <f>VLOOKUP(A364,'Point GF DLLR'!$A$2:$L$81,10,FALSE)</f>
        <v>1.0513352992482452</v>
      </c>
      <c r="L364" s="169">
        <f>VLOOKUP(A364,'Point GF DLLR'!$A$2:$L$81,11,FALSE)</f>
        <v>1.0616023590978942</v>
      </c>
      <c r="M364" s="168">
        <f t="shared" si="30"/>
        <v>0.21762640694438679</v>
      </c>
      <c r="N364" s="168">
        <f t="shared" si="31"/>
        <v>0.21975168833326414</v>
      </c>
      <c r="O364" s="177">
        <f t="shared" si="32"/>
        <v>5.8349109108277609E-3</v>
      </c>
      <c r="P364" s="177">
        <f t="shared" si="33"/>
        <v>5.8918930929933132E-3</v>
      </c>
    </row>
    <row r="365" spans="1:16" outlineLevel="2" x14ac:dyDescent="0.3">
      <c r="A365" s="41" t="s">
        <v>756</v>
      </c>
      <c r="B365" s="41" t="s">
        <v>757</v>
      </c>
      <c r="C365" s="41" t="s">
        <v>401</v>
      </c>
      <c r="D365" s="41" t="s">
        <v>771</v>
      </c>
      <c r="E365" s="41" t="s">
        <v>2048</v>
      </c>
      <c r="F365" s="42">
        <v>16</v>
      </c>
      <c r="G365" s="42">
        <v>4.1120000000000001</v>
      </c>
      <c r="H365" s="42">
        <v>0.1096</v>
      </c>
      <c r="I365">
        <f t="shared" si="34"/>
        <v>0.25700000000000001</v>
      </c>
      <c r="J365">
        <f t="shared" si="35"/>
        <v>6.8500000000000002E-3</v>
      </c>
      <c r="K365" s="169">
        <f>VLOOKUP(A365,'Point GF DLLR'!$A$2:$L$81,10,FALSE)</f>
        <v>1.0513352992482452</v>
      </c>
      <c r="L365" s="169">
        <f>VLOOKUP(A365,'Point GF DLLR'!$A$2:$L$81,11,FALSE)</f>
        <v>1.0616023590978942</v>
      </c>
      <c r="M365" s="168">
        <f t="shared" si="30"/>
        <v>0.27019317190679903</v>
      </c>
      <c r="N365" s="168">
        <f t="shared" si="31"/>
        <v>0.27283180628815884</v>
      </c>
      <c r="O365" s="177">
        <f t="shared" si="32"/>
        <v>7.20164679985048E-3</v>
      </c>
      <c r="P365" s="177">
        <f t="shared" si="33"/>
        <v>7.2719761598205755E-3</v>
      </c>
    </row>
    <row r="366" spans="1:16" outlineLevel="2" x14ac:dyDescent="0.3">
      <c r="A366" s="41" t="s">
        <v>756</v>
      </c>
      <c r="B366" s="41" t="s">
        <v>757</v>
      </c>
      <c r="C366" s="41" t="s">
        <v>401</v>
      </c>
      <c r="D366" s="41" t="s">
        <v>772</v>
      </c>
      <c r="E366" s="41" t="s">
        <v>2048</v>
      </c>
      <c r="F366" s="42">
        <v>16</v>
      </c>
      <c r="G366" s="42">
        <v>4.12</v>
      </c>
      <c r="H366" s="42">
        <v>0.1104</v>
      </c>
      <c r="I366">
        <f t="shared" si="34"/>
        <v>0.25750000000000001</v>
      </c>
      <c r="J366">
        <f t="shared" si="35"/>
        <v>6.8999999999999999E-3</v>
      </c>
      <c r="K366" s="169">
        <f>VLOOKUP(A366,'Point GF DLLR'!$A$2:$L$81,10,FALSE)</f>
        <v>1.0513352992482452</v>
      </c>
      <c r="L366" s="169">
        <f>VLOOKUP(A366,'Point GF DLLR'!$A$2:$L$81,11,FALSE)</f>
        <v>1.0616023590978942</v>
      </c>
      <c r="M366" s="168">
        <f t="shared" si="30"/>
        <v>0.27071883955642317</v>
      </c>
      <c r="N366" s="168">
        <f t="shared" si="31"/>
        <v>0.2733626074677078</v>
      </c>
      <c r="O366" s="177">
        <f t="shared" si="32"/>
        <v>7.2542135648128916E-3</v>
      </c>
      <c r="P366" s="177">
        <f t="shared" si="33"/>
        <v>7.3250562777754701E-3</v>
      </c>
    </row>
    <row r="367" spans="1:16" outlineLevel="2" x14ac:dyDescent="0.3">
      <c r="A367" s="41" t="s">
        <v>756</v>
      </c>
      <c r="B367" s="41" t="s">
        <v>757</v>
      </c>
      <c r="C367" s="41" t="s">
        <v>401</v>
      </c>
      <c r="D367" s="41" t="s">
        <v>773</v>
      </c>
      <c r="E367" s="41" t="s">
        <v>2048</v>
      </c>
      <c r="F367" s="42">
        <v>10</v>
      </c>
      <c r="G367" s="42">
        <v>9.0999999999999998E-2</v>
      </c>
      <c r="H367" s="42">
        <v>2.4399999999999999E-3</v>
      </c>
      <c r="I367">
        <f t="shared" si="34"/>
        <v>9.1000000000000004E-3</v>
      </c>
      <c r="J367">
        <f t="shared" si="35"/>
        <v>2.4399999999999999E-4</v>
      </c>
      <c r="K367" s="169">
        <f>VLOOKUP(A367,'Point GF DLLR'!$A$2:$L$81,10,FALSE)</f>
        <v>1.0513352992482452</v>
      </c>
      <c r="L367" s="169">
        <f>VLOOKUP(A367,'Point GF DLLR'!$A$2:$L$81,11,FALSE)</f>
        <v>1.0616023590978942</v>
      </c>
      <c r="M367" s="168">
        <f t="shared" si="30"/>
        <v>9.5671512231590324E-3</v>
      </c>
      <c r="N367" s="168">
        <f t="shared" si="31"/>
        <v>9.6605814677908387E-3</v>
      </c>
      <c r="O367" s="177">
        <f t="shared" si="32"/>
        <v>2.5652581301657183E-4</v>
      </c>
      <c r="P367" s="177">
        <f t="shared" si="33"/>
        <v>2.5903097561988619E-4</v>
      </c>
    </row>
    <row r="368" spans="1:16" outlineLevel="2" x14ac:dyDescent="0.3">
      <c r="A368" s="41" t="s">
        <v>756</v>
      </c>
      <c r="B368" s="41" t="s">
        <v>757</v>
      </c>
      <c r="C368" s="41" t="s">
        <v>401</v>
      </c>
      <c r="D368" s="41" t="s">
        <v>774</v>
      </c>
      <c r="E368" s="41" t="s">
        <v>2048</v>
      </c>
      <c r="F368" s="42">
        <v>9</v>
      </c>
      <c r="G368" s="42">
        <v>0.1071</v>
      </c>
      <c r="H368" s="42">
        <v>2.8665000000000001E-3</v>
      </c>
      <c r="I368">
        <f t="shared" si="34"/>
        <v>1.1900000000000001E-2</v>
      </c>
      <c r="J368">
        <f t="shared" si="35"/>
        <v>3.1849999999999999E-4</v>
      </c>
      <c r="K368" s="169">
        <f>VLOOKUP(A368,'Point GF DLLR'!$A$2:$L$81,10,FALSE)</f>
        <v>1.0513352992482452</v>
      </c>
      <c r="L368" s="169">
        <f>VLOOKUP(A368,'Point GF DLLR'!$A$2:$L$81,11,FALSE)</f>
        <v>1.0616023590978942</v>
      </c>
      <c r="M368" s="168">
        <f t="shared" si="30"/>
        <v>1.2510890061054119E-2</v>
      </c>
      <c r="N368" s="168">
        <f t="shared" si="31"/>
        <v>1.2633068073264942E-2</v>
      </c>
      <c r="O368" s="177">
        <f t="shared" si="32"/>
        <v>3.3485029281056608E-4</v>
      </c>
      <c r="P368" s="177">
        <f t="shared" si="33"/>
        <v>3.3812035137267929E-4</v>
      </c>
    </row>
    <row r="369" spans="1:16" outlineLevel="2" x14ac:dyDescent="0.3">
      <c r="A369" s="41" t="s">
        <v>756</v>
      </c>
      <c r="B369" s="41" t="s">
        <v>757</v>
      </c>
      <c r="C369" s="41" t="s">
        <v>401</v>
      </c>
      <c r="D369" s="41" t="s">
        <v>775</v>
      </c>
      <c r="E369" s="41" t="s">
        <v>2048</v>
      </c>
      <c r="F369" s="42">
        <v>13</v>
      </c>
      <c r="G369" s="42">
        <v>2.9119999999999999</v>
      </c>
      <c r="H369" s="42">
        <v>7.8E-2</v>
      </c>
      <c r="I369">
        <f t="shared" si="34"/>
        <v>0.224</v>
      </c>
      <c r="J369">
        <f t="shared" si="35"/>
        <v>6.0000000000000001E-3</v>
      </c>
      <c r="K369" s="169">
        <f>VLOOKUP(A369,'Point GF DLLR'!$A$2:$L$81,10,FALSE)</f>
        <v>1.0513352992482452</v>
      </c>
      <c r="L369" s="169">
        <f>VLOOKUP(A369,'Point GF DLLR'!$A$2:$L$81,11,FALSE)</f>
        <v>1.0616023590978942</v>
      </c>
      <c r="M369" s="168">
        <f t="shared" si="30"/>
        <v>0.23549910703160692</v>
      </c>
      <c r="N369" s="168">
        <f t="shared" si="31"/>
        <v>0.23779892843792833</v>
      </c>
      <c r="O369" s="177">
        <f t="shared" si="32"/>
        <v>6.3080117954894717E-3</v>
      </c>
      <c r="P369" s="177">
        <f t="shared" si="33"/>
        <v>6.3696141545873655E-3</v>
      </c>
    </row>
    <row r="370" spans="1:16" outlineLevel="2" x14ac:dyDescent="0.3">
      <c r="A370" s="41" t="s">
        <v>756</v>
      </c>
      <c r="B370" s="41" t="s">
        <v>757</v>
      </c>
      <c r="C370" s="41" t="s">
        <v>401</v>
      </c>
      <c r="D370" s="41" t="s">
        <v>776</v>
      </c>
      <c r="E370" s="41" t="s">
        <v>2048</v>
      </c>
      <c r="F370" s="42">
        <v>16</v>
      </c>
      <c r="G370" s="42">
        <v>4.0960000000000001</v>
      </c>
      <c r="H370" s="42">
        <v>0.1096</v>
      </c>
      <c r="I370">
        <f t="shared" si="34"/>
        <v>0.25600000000000001</v>
      </c>
      <c r="J370">
        <f t="shared" si="35"/>
        <v>6.8500000000000002E-3</v>
      </c>
      <c r="K370" s="169">
        <f>VLOOKUP(A370,'Point GF DLLR'!$A$2:$L$81,10,FALSE)</f>
        <v>1.0513352992482452</v>
      </c>
      <c r="L370" s="169">
        <f>VLOOKUP(A370,'Point GF DLLR'!$A$2:$L$81,11,FALSE)</f>
        <v>1.0616023590978942</v>
      </c>
      <c r="M370" s="168">
        <f t="shared" si="30"/>
        <v>0.26914183660755076</v>
      </c>
      <c r="N370" s="168">
        <f t="shared" si="31"/>
        <v>0.27177020392906093</v>
      </c>
      <c r="O370" s="177">
        <f t="shared" si="32"/>
        <v>7.20164679985048E-3</v>
      </c>
      <c r="P370" s="177">
        <f t="shared" si="33"/>
        <v>7.2719761598205755E-3</v>
      </c>
    </row>
    <row r="371" spans="1:16" outlineLevel="2" x14ac:dyDescent="0.3">
      <c r="A371" s="41" t="s">
        <v>756</v>
      </c>
      <c r="B371" s="41" t="s">
        <v>757</v>
      </c>
      <c r="C371" s="41" t="s">
        <v>401</v>
      </c>
      <c r="D371" s="41" t="s">
        <v>777</v>
      </c>
      <c r="E371" s="41" t="s">
        <v>2048</v>
      </c>
      <c r="F371" s="42">
        <v>10</v>
      </c>
      <c r="G371" s="42">
        <v>4.8349999999999997E-2</v>
      </c>
      <c r="H371" s="42">
        <v>1.2949999999999999E-3</v>
      </c>
      <c r="I371">
        <f t="shared" si="34"/>
        <v>4.8349999999999999E-3</v>
      </c>
      <c r="J371">
        <f t="shared" si="35"/>
        <v>1.295E-4</v>
      </c>
      <c r="K371" s="169">
        <f>VLOOKUP(A371,'Point GF DLLR'!$A$2:$L$81,10,FALSE)</f>
        <v>1.0513352992482452</v>
      </c>
      <c r="L371" s="169">
        <f>VLOOKUP(A371,'Point GF DLLR'!$A$2:$L$81,11,FALSE)</f>
        <v>1.0616023590978942</v>
      </c>
      <c r="M371" s="168">
        <f t="shared" si="30"/>
        <v>5.0832061718652658E-3</v>
      </c>
      <c r="N371" s="168">
        <f t="shared" si="31"/>
        <v>5.1328474062383184E-3</v>
      </c>
      <c r="O371" s="177">
        <f t="shared" si="32"/>
        <v>1.3614792125264774E-4</v>
      </c>
      <c r="P371" s="177">
        <f t="shared" si="33"/>
        <v>1.3747750550317732E-4</v>
      </c>
    </row>
    <row r="372" spans="1:16" outlineLevel="2" x14ac:dyDescent="0.3">
      <c r="A372" s="41" t="s">
        <v>756</v>
      </c>
      <c r="B372" s="41" t="s">
        <v>757</v>
      </c>
      <c r="C372" s="41" t="s">
        <v>401</v>
      </c>
      <c r="D372" s="41" t="s">
        <v>778</v>
      </c>
      <c r="E372" s="41" t="s">
        <v>2048</v>
      </c>
      <c r="F372" s="42">
        <v>10</v>
      </c>
      <c r="G372" s="42">
        <v>0.40949999999999998</v>
      </c>
      <c r="H372" s="42">
        <v>1.095E-2</v>
      </c>
      <c r="I372">
        <f t="shared" si="34"/>
        <v>4.095E-2</v>
      </c>
      <c r="J372">
        <f t="shared" si="35"/>
        <v>1.0950000000000001E-3</v>
      </c>
      <c r="K372" s="169">
        <f>VLOOKUP(A372,'Point GF DLLR'!$A$2:$L$81,10,FALSE)</f>
        <v>1.0513352992482452</v>
      </c>
      <c r="L372" s="169">
        <f>VLOOKUP(A372,'Point GF DLLR'!$A$2:$L$81,11,FALSE)</f>
        <v>1.0616023590978942</v>
      </c>
      <c r="M372" s="168">
        <f t="shared" si="30"/>
        <v>4.3052180504215644E-2</v>
      </c>
      <c r="N372" s="168">
        <f t="shared" si="31"/>
        <v>4.3472616605058773E-2</v>
      </c>
      <c r="O372" s="177">
        <f t="shared" si="32"/>
        <v>1.1512121526768286E-3</v>
      </c>
      <c r="P372" s="177">
        <f t="shared" si="33"/>
        <v>1.1624545832121943E-3</v>
      </c>
    </row>
    <row r="373" spans="1:16" outlineLevel="2" x14ac:dyDescent="0.3">
      <c r="A373" s="41" t="s">
        <v>756</v>
      </c>
      <c r="B373" s="41" t="s">
        <v>757</v>
      </c>
      <c r="C373" s="41" t="s">
        <v>401</v>
      </c>
      <c r="D373" s="41" t="s">
        <v>779</v>
      </c>
      <c r="E373" s="41" t="s">
        <v>2047</v>
      </c>
      <c r="F373" s="42">
        <v>9</v>
      </c>
      <c r="G373" s="42">
        <v>6.9750000000000006E-2</v>
      </c>
      <c r="H373" s="43"/>
      <c r="I373">
        <f t="shared" si="34"/>
        <v>7.7500000000000008E-3</v>
      </c>
      <c r="J373">
        <f t="shared" si="35"/>
        <v>0</v>
      </c>
      <c r="K373" s="169">
        <f>VLOOKUP(A373,'Point GF DLLR'!$A$2:$L$81,10,FALSE)</f>
        <v>1.0513352992482452</v>
      </c>
      <c r="L373" s="169">
        <f>VLOOKUP(A373,'Point GF DLLR'!$A$2:$L$81,11,FALSE)</f>
        <v>1.0616023590978942</v>
      </c>
      <c r="M373" s="168">
        <f t="shared" si="30"/>
        <v>8.1478485691739017E-3</v>
      </c>
      <c r="N373" s="168">
        <f t="shared" si="31"/>
        <v>8.227418283008681E-3</v>
      </c>
      <c r="O373" s="177">
        <f t="shared" si="32"/>
        <v>0</v>
      </c>
      <c r="P373" s="177">
        <f t="shared" si="33"/>
        <v>0</v>
      </c>
    </row>
    <row r="374" spans="1:16" outlineLevel="2" x14ac:dyDescent="0.3">
      <c r="A374" s="41" t="s">
        <v>756</v>
      </c>
      <c r="B374" s="41" t="s">
        <v>757</v>
      </c>
      <c r="C374" s="41" t="s">
        <v>401</v>
      </c>
      <c r="D374" s="41" t="s">
        <v>780</v>
      </c>
      <c r="E374" s="41" t="s">
        <v>2047</v>
      </c>
      <c r="F374" s="42">
        <v>6</v>
      </c>
      <c r="G374" s="42">
        <v>7.2480000000000003E-2</v>
      </c>
      <c r="H374" s="43"/>
      <c r="I374">
        <f t="shared" si="34"/>
        <v>1.208E-2</v>
      </c>
      <c r="J374">
        <f t="shared" si="35"/>
        <v>0</v>
      </c>
      <c r="K374" s="169">
        <f>VLOOKUP(A374,'Point GF DLLR'!$A$2:$L$81,10,FALSE)</f>
        <v>1.0513352992482452</v>
      </c>
      <c r="L374" s="169">
        <f>VLOOKUP(A374,'Point GF DLLR'!$A$2:$L$81,11,FALSE)</f>
        <v>1.0616023590978942</v>
      </c>
      <c r="M374" s="168">
        <f t="shared" si="30"/>
        <v>1.2700130414918803E-2</v>
      </c>
      <c r="N374" s="168">
        <f t="shared" si="31"/>
        <v>1.2824156497902563E-2</v>
      </c>
      <c r="O374" s="177">
        <f t="shared" si="32"/>
        <v>0</v>
      </c>
      <c r="P374" s="177">
        <f t="shared" si="33"/>
        <v>0</v>
      </c>
    </row>
    <row r="375" spans="1:16" outlineLevel="2" x14ac:dyDescent="0.3">
      <c r="A375" s="41" t="s">
        <v>756</v>
      </c>
      <c r="B375" s="41" t="s">
        <v>757</v>
      </c>
      <c r="C375" s="41" t="s">
        <v>401</v>
      </c>
      <c r="D375" s="41" t="s">
        <v>781</v>
      </c>
      <c r="E375" s="41" t="s">
        <v>2047</v>
      </c>
      <c r="F375" s="42">
        <v>3</v>
      </c>
      <c r="G375" s="42">
        <v>1.341E-2</v>
      </c>
      <c r="H375" s="43"/>
      <c r="I375">
        <f t="shared" si="34"/>
        <v>4.47E-3</v>
      </c>
      <c r="J375">
        <f t="shared" si="35"/>
        <v>0</v>
      </c>
      <c r="K375" s="169">
        <f>VLOOKUP(A375,'Point GF DLLR'!$A$2:$L$81,10,FALSE)</f>
        <v>1.0513352992482452</v>
      </c>
      <c r="L375" s="169">
        <f>VLOOKUP(A375,'Point GF DLLR'!$A$2:$L$81,11,FALSE)</f>
        <v>1.0616023590978942</v>
      </c>
      <c r="M375" s="168">
        <f t="shared" si="30"/>
        <v>4.6994687876396558E-3</v>
      </c>
      <c r="N375" s="168">
        <f t="shared" si="31"/>
        <v>4.7453625451675877E-3</v>
      </c>
      <c r="O375" s="177">
        <f t="shared" si="32"/>
        <v>0</v>
      </c>
      <c r="P375" s="177">
        <f t="shared" si="33"/>
        <v>0</v>
      </c>
    </row>
    <row r="376" spans="1:16" outlineLevel="2" x14ac:dyDescent="0.3">
      <c r="A376" s="41" t="s">
        <v>756</v>
      </c>
      <c r="B376" s="41" t="s">
        <v>757</v>
      </c>
      <c r="C376" s="41" t="s">
        <v>401</v>
      </c>
      <c r="D376" s="41" t="s">
        <v>782</v>
      </c>
      <c r="E376" s="41" t="s">
        <v>2047</v>
      </c>
      <c r="F376" s="42">
        <v>3</v>
      </c>
      <c r="G376" s="42">
        <v>2.4E-2</v>
      </c>
      <c r="H376" s="43"/>
      <c r="I376">
        <f t="shared" si="34"/>
        <v>8.0000000000000002E-3</v>
      </c>
      <c r="J376">
        <f t="shared" si="35"/>
        <v>0</v>
      </c>
      <c r="K376" s="169">
        <f>VLOOKUP(A376,'Point GF DLLR'!$A$2:$L$81,10,FALSE)</f>
        <v>1.0513352992482452</v>
      </c>
      <c r="L376" s="169">
        <f>VLOOKUP(A376,'Point GF DLLR'!$A$2:$L$81,11,FALSE)</f>
        <v>1.0616023590978942</v>
      </c>
      <c r="M376" s="168">
        <f t="shared" si="30"/>
        <v>8.4106823939859611E-3</v>
      </c>
      <c r="N376" s="168">
        <f t="shared" si="31"/>
        <v>8.492818872783154E-3</v>
      </c>
      <c r="O376" s="177">
        <f t="shared" si="32"/>
        <v>0</v>
      </c>
      <c r="P376" s="177">
        <f t="shared" si="33"/>
        <v>0</v>
      </c>
    </row>
    <row r="377" spans="1:16" outlineLevel="1" x14ac:dyDescent="0.3">
      <c r="A377" s="44" t="s">
        <v>1204</v>
      </c>
      <c r="B377" s="41"/>
      <c r="C377" s="41"/>
      <c r="D377" s="41"/>
      <c r="E377" s="41"/>
      <c r="F377" s="42"/>
      <c r="G377" s="42"/>
      <c r="H377" s="43"/>
      <c r="I377">
        <f>SUBTOTAL(9,I352:I376)</f>
        <v>1.7376500000000001</v>
      </c>
      <c r="J377">
        <f>SUBTOTAL(9,J352:J376)</f>
        <v>6.5160499999999996E-2</v>
      </c>
      <c r="K377" s="169"/>
      <c r="L377" s="169"/>
      <c r="M377" s="168">
        <f>SUBTOTAL(9,M352:M376)</f>
        <v>1.8268527827387133</v>
      </c>
      <c r="N377" s="168">
        <f>SUBTOTAL(9,N352:N376)</f>
        <v>1.8446933392864557</v>
      </c>
      <c r="O377" s="177">
        <f>SUBTOTAL(9,O352:O376)</f>
        <v>6.850553376666528E-2</v>
      </c>
      <c r="P377" s="177">
        <f>SUBTOTAL(9,P352:P376)</f>
        <v>6.9174540519998343E-2</v>
      </c>
    </row>
    <row r="378" spans="1:16" outlineLevel="2" x14ac:dyDescent="0.3">
      <c r="A378" s="41" t="s">
        <v>783</v>
      </c>
      <c r="B378" s="41" t="s">
        <v>784</v>
      </c>
      <c r="C378" s="41" t="s">
        <v>401</v>
      </c>
      <c r="D378" s="41" t="s">
        <v>785</v>
      </c>
      <c r="E378" s="41" t="s">
        <v>2089</v>
      </c>
      <c r="F378" s="42">
        <v>182</v>
      </c>
      <c r="G378" s="42">
        <v>8.9089000000000002E-2</v>
      </c>
      <c r="H378" s="42">
        <v>1.547E-3</v>
      </c>
      <c r="I378">
        <f t="shared" si="34"/>
        <v>4.8950000000000003E-4</v>
      </c>
      <c r="J378">
        <f t="shared" si="35"/>
        <v>8.4999999999999999E-6</v>
      </c>
      <c r="K378" s="169">
        <f>VLOOKUP(A378,'Point GF DLLR'!$A$2:$L$81,10,FALSE)</f>
        <v>1.0513352992482452</v>
      </c>
      <c r="L378" s="169">
        <f>VLOOKUP(A378,'Point GF DLLR'!$A$2:$L$81,11,FALSE)</f>
        <v>1.0616023590978942</v>
      </c>
      <c r="M378" s="168">
        <f t="shared" si="30"/>
        <v>5.1462862898201604E-4</v>
      </c>
      <c r="N378" s="168">
        <f t="shared" si="31"/>
        <v>5.1965435477841924E-4</v>
      </c>
      <c r="O378" s="177">
        <f t="shared" si="32"/>
        <v>8.9363500436100838E-6</v>
      </c>
      <c r="P378" s="177">
        <f t="shared" si="33"/>
        <v>9.0236200523321002E-6</v>
      </c>
    </row>
    <row r="379" spans="1:16" outlineLevel="2" x14ac:dyDescent="0.3">
      <c r="A379" s="41" t="s">
        <v>783</v>
      </c>
      <c r="B379" s="41" t="s">
        <v>784</v>
      </c>
      <c r="C379" s="41" t="s">
        <v>401</v>
      </c>
      <c r="D379" s="41" t="s">
        <v>785</v>
      </c>
      <c r="E379" s="41" t="s">
        <v>2058</v>
      </c>
      <c r="F379" s="42">
        <v>182</v>
      </c>
      <c r="G379" s="42">
        <v>4.5955000000000003E-2</v>
      </c>
      <c r="H379" s="42">
        <v>2.5480000000000001E-4</v>
      </c>
      <c r="I379">
        <f t="shared" si="34"/>
        <v>2.5250000000000001E-4</v>
      </c>
      <c r="J379">
        <f t="shared" si="35"/>
        <v>1.4000000000000001E-6</v>
      </c>
      <c r="K379" s="169">
        <f>VLOOKUP(A379,'Point GF DLLR'!$A$2:$L$81,10,FALSE)</f>
        <v>1.0513352992482452</v>
      </c>
      <c r="L379" s="169">
        <f>VLOOKUP(A379,'Point GF DLLR'!$A$2:$L$81,11,FALSE)</f>
        <v>1.0616023590978942</v>
      </c>
      <c r="M379" s="168">
        <f t="shared" si="30"/>
        <v>2.6546216306018195E-4</v>
      </c>
      <c r="N379" s="168">
        <f t="shared" si="31"/>
        <v>2.680545956722183E-4</v>
      </c>
      <c r="O379" s="177">
        <f t="shared" si="32"/>
        <v>1.4718694189475434E-6</v>
      </c>
      <c r="P379" s="177">
        <f t="shared" si="33"/>
        <v>1.4862433027370521E-6</v>
      </c>
    </row>
    <row r="380" spans="1:16" outlineLevel="2" x14ac:dyDescent="0.3">
      <c r="A380" s="41" t="s">
        <v>783</v>
      </c>
      <c r="B380" s="41" t="s">
        <v>784</v>
      </c>
      <c r="C380" s="41" t="s">
        <v>401</v>
      </c>
      <c r="D380" s="41" t="s">
        <v>786</v>
      </c>
      <c r="E380" s="41" t="s">
        <v>2089</v>
      </c>
      <c r="F380" s="42">
        <v>182</v>
      </c>
      <c r="G380" s="42">
        <v>5.0049999999999999E-3</v>
      </c>
      <c r="H380" s="42">
        <v>8.5539999999999998E-5</v>
      </c>
      <c r="I380">
        <f t="shared" si="34"/>
        <v>2.7500000000000001E-5</v>
      </c>
      <c r="J380">
        <f t="shared" si="35"/>
        <v>4.7E-7</v>
      </c>
      <c r="K380" s="169">
        <f>VLOOKUP(A380,'Point GF DLLR'!$A$2:$L$81,10,FALSE)</f>
        <v>1.0513352992482452</v>
      </c>
      <c r="L380" s="169">
        <f>VLOOKUP(A380,'Point GF DLLR'!$A$2:$L$81,11,FALSE)</f>
        <v>1.0616023590978942</v>
      </c>
      <c r="M380" s="168">
        <f t="shared" si="30"/>
        <v>2.8911720729326743E-5</v>
      </c>
      <c r="N380" s="168">
        <f t="shared" si="31"/>
        <v>2.9194064875192094E-5</v>
      </c>
      <c r="O380" s="177">
        <f t="shared" si="32"/>
        <v>4.9412759064667523E-7</v>
      </c>
      <c r="P380" s="177">
        <f t="shared" si="33"/>
        <v>4.9895310877601024E-7</v>
      </c>
    </row>
    <row r="381" spans="1:16" outlineLevel="2" x14ac:dyDescent="0.3">
      <c r="A381" s="41" t="s">
        <v>783</v>
      </c>
      <c r="B381" s="41" t="s">
        <v>784</v>
      </c>
      <c r="C381" s="41" t="s">
        <v>401</v>
      </c>
      <c r="D381" s="41" t="s">
        <v>786</v>
      </c>
      <c r="E381" s="41" t="s">
        <v>2058</v>
      </c>
      <c r="F381" s="42">
        <v>182</v>
      </c>
      <c r="G381" s="42">
        <v>0.19474</v>
      </c>
      <c r="H381" s="42">
        <v>1.0737999999999999E-2</v>
      </c>
      <c r="I381">
        <f t="shared" si="34"/>
        <v>1.07E-3</v>
      </c>
      <c r="J381">
        <f t="shared" si="35"/>
        <v>5.8999999999999998E-5</v>
      </c>
      <c r="K381" s="169">
        <f>VLOOKUP(A381,'Point GF DLLR'!$A$2:$L$81,10,FALSE)</f>
        <v>1.0513352992482452</v>
      </c>
      <c r="L381" s="169">
        <f>VLOOKUP(A381,'Point GF DLLR'!$A$2:$L$81,11,FALSE)</f>
        <v>1.0616023590978942</v>
      </c>
      <c r="M381" s="168">
        <f t="shared" si="30"/>
        <v>1.1249287701956224E-3</v>
      </c>
      <c r="N381" s="168">
        <f t="shared" si="31"/>
        <v>1.1359145242347468E-3</v>
      </c>
      <c r="O381" s="177">
        <f t="shared" si="32"/>
        <v>6.2028782655646465E-5</v>
      </c>
      <c r="P381" s="177">
        <f t="shared" si="33"/>
        <v>6.2634539186775764E-5</v>
      </c>
    </row>
    <row r="382" spans="1:16" outlineLevel="2" x14ac:dyDescent="0.3">
      <c r="A382" s="41" t="s">
        <v>783</v>
      </c>
      <c r="B382" s="41" t="s">
        <v>784</v>
      </c>
      <c r="C382" s="41" t="s">
        <v>401</v>
      </c>
      <c r="D382" s="41" t="s">
        <v>787</v>
      </c>
      <c r="E382" s="41" t="s">
        <v>2089</v>
      </c>
      <c r="F382" s="42">
        <v>182</v>
      </c>
      <c r="G382" s="42">
        <v>4.7593000000000003E-2</v>
      </c>
      <c r="H382" s="42">
        <v>8.1899999999999996E-4</v>
      </c>
      <c r="I382">
        <f t="shared" si="34"/>
        <v>2.6150000000000001E-4</v>
      </c>
      <c r="J382">
        <f t="shared" si="35"/>
        <v>4.5000000000000001E-6</v>
      </c>
      <c r="K382" s="169">
        <f>VLOOKUP(A382,'Point GF DLLR'!$A$2:$L$81,10,FALSE)</f>
        <v>1.0513352992482452</v>
      </c>
      <c r="L382" s="169">
        <f>VLOOKUP(A382,'Point GF DLLR'!$A$2:$L$81,11,FALSE)</f>
        <v>1.0616023590978942</v>
      </c>
      <c r="M382" s="168">
        <f t="shared" si="30"/>
        <v>2.7492418075341615E-4</v>
      </c>
      <c r="N382" s="168">
        <f t="shared" si="31"/>
        <v>2.7760901690409938E-4</v>
      </c>
      <c r="O382" s="177">
        <f t="shared" si="32"/>
        <v>4.7310088466171035E-6</v>
      </c>
      <c r="P382" s="177">
        <f t="shared" si="33"/>
        <v>4.777210615940524E-6</v>
      </c>
    </row>
    <row r="383" spans="1:16" outlineLevel="2" x14ac:dyDescent="0.3">
      <c r="A383" s="41" t="s">
        <v>783</v>
      </c>
      <c r="B383" s="41" t="s">
        <v>784</v>
      </c>
      <c r="C383" s="41" t="s">
        <v>401</v>
      </c>
      <c r="D383" s="41" t="s">
        <v>787</v>
      </c>
      <c r="E383" s="41" t="s">
        <v>2058</v>
      </c>
      <c r="F383" s="42">
        <v>182</v>
      </c>
      <c r="G383" s="42">
        <v>9.6460000000000004E-2</v>
      </c>
      <c r="H383" s="42">
        <v>5.2779999999999997E-3</v>
      </c>
      <c r="I383">
        <f t="shared" si="34"/>
        <v>5.2999999999999998E-4</v>
      </c>
      <c r="J383">
        <f t="shared" si="35"/>
        <v>2.8999999999999997E-5</v>
      </c>
      <c r="K383" s="169">
        <f>VLOOKUP(A383,'Point GF DLLR'!$A$2:$L$81,10,FALSE)</f>
        <v>1.0513352992482452</v>
      </c>
      <c r="L383" s="169">
        <f>VLOOKUP(A383,'Point GF DLLR'!$A$2:$L$81,11,FALSE)</f>
        <v>1.0616023590978942</v>
      </c>
      <c r="M383" s="168">
        <f t="shared" si="30"/>
        <v>5.5720770860156988E-4</v>
      </c>
      <c r="N383" s="168">
        <f t="shared" si="31"/>
        <v>5.6264925032188391E-4</v>
      </c>
      <c r="O383" s="177">
        <f t="shared" si="32"/>
        <v>3.0488723678199109E-5</v>
      </c>
      <c r="P383" s="177">
        <f t="shared" si="33"/>
        <v>3.0786468413838932E-5</v>
      </c>
    </row>
    <row r="384" spans="1:16" outlineLevel="2" x14ac:dyDescent="0.3">
      <c r="A384" s="41" t="s">
        <v>783</v>
      </c>
      <c r="B384" s="41" t="s">
        <v>784</v>
      </c>
      <c r="C384" s="41" t="s">
        <v>401</v>
      </c>
      <c r="D384" s="41" t="s">
        <v>788</v>
      </c>
      <c r="E384" s="41" t="s">
        <v>2058</v>
      </c>
      <c r="F384" s="42">
        <v>365</v>
      </c>
      <c r="G384" s="42">
        <v>0.13614499999999999</v>
      </c>
      <c r="H384" s="42">
        <v>7.4824999999999996E-3</v>
      </c>
      <c r="I384">
        <f t="shared" si="34"/>
        <v>3.7299999999999996E-4</v>
      </c>
      <c r="J384">
        <f t="shared" si="35"/>
        <v>2.05E-5</v>
      </c>
      <c r="K384" s="169">
        <f>VLOOKUP(A384,'Point GF DLLR'!$A$2:$L$81,10,FALSE)</f>
        <v>1.0513352992482452</v>
      </c>
      <c r="L384" s="169">
        <f>VLOOKUP(A384,'Point GF DLLR'!$A$2:$L$81,11,FALSE)</f>
        <v>1.0616023590978942</v>
      </c>
      <c r="M384" s="168">
        <f t="shared" si="30"/>
        <v>3.9214806661959541E-4</v>
      </c>
      <c r="N384" s="168">
        <f t="shared" si="31"/>
        <v>3.9597767994351452E-4</v>
      </c>
      <c r="O384" s="177">
        <f t="shared" si="32"/>
        <v>2.1552373634589027E-5</v>
      </c>
      <c r="P384" s="177">
        <f t="shared" si="33"/>
        <v>2.1762848361506834E-5</v>
      </c>
    </row>
    <row r="385" spans="1:16" outlineLevel="2" x14ac:dyDescent="0.3">
      <c r="A385" s="41" t="s">
        <v>783</v>
      </c>
      <c r="B385" s="41" t="s">
        <v>784</v>
      </c>
      <c r="C385" s="41" t="s">
        <v>401</v>
      </c>
      <c r="D385" s="41" t="s">
        <v>789</v>
      </c>
      <c r="E385" s="41" t="s">
        <v>2059</v>
      </c>
      <c r="F385" s="42">
        <v>182</v>
      </c>
      <c r="G385" s="42">
        <v>0.73982999999999999</v>
      </c>
      <c r="H385" s="42">
        <v>4.0676999999999998E-2</v>
      </c>
      <c r="I385">
        <f t="shared" si="34"/>
        <v>4.065E-3</v>
      </c>
      <c r="J385">
        <f t="shared" si="35"/>
        <v>2.2349999999999998E-4</v>
      </c>
      <c r="K385" s="169">
        <f>VLOOKUP(A385,'Point GF DLLR'!$A$2:$L$81,10,FALSE)</f>
        <v>1.0513352992482452</v>
      </c>
      <c r="L385" s="169">
        <f>VLOOKUP(A385,'Point GF DLLR'!$A$2:$L$81,11,FALSE)</f>
        <v>1.0616023590978942</v>
      </c>
      <c r="M385" s="168">
        <f t="shared" si="30"/>
        <v>4.2736779914441169E-3</v>
      </c>
      <c r="N385" s="168">
        <f t="shared" si="31"/>
        <v>4.3154135897329401E-3</v>
      </c>
      <c r="O385" s="177">
        <f t="shared" si="32"/>
        <v>2.3497343938198278E-4</v>
      </c>
      <c r="P385" s="177">
        <f t="shared" si="33"/>
        <v>2.3726812725837935E-4</v>
      </c>
    </row>
    <row r="386" spans="1:16" outlineLevel="2" x14ac:dyDescent="0.3">
      <c r="A386" s="41" t="s">
        <v>783</v>
      </c>
      <c r="B386" s="41" t="s">
        <v>784</v>
      </c>
      <c r="C386" s="41" t="s">
        <v>401</v>
      </c>
      <c r="D386" s="41" t="s">
        <v>790</v>
      </c>
      <c r="E386" s="41" t="s">
        <v>2059</v>
      </c>
      <c r="F386" s="42">
        <v>365</v>
      </c>
      <c r="G386" s="42">
        <v>0.21352499999999999</v>
      </c>
      <c r="H386" s="42">
        <v>1.1679999999999999E-2</v>
      </c>
      <c r="I386">
        <f t="shared" si="34"/>
        <v>5.8500000000000002E-4</v>
      </c>
      <c r="J386">
        <f t="shared" si="35"/>
        <v>3.1999999999999999E-5</v>
      </c>
      <c r="K386" s="169">
        <f>VLOOKUP(A386,'Point GF DLLR'!$A$2:$L$81,10,FALSE)</f>
        <v>1.0513352992482452</v>
      </c>
      <c r="L386" s="169">
        <f>VLOOKUP(A386,'Point GF DLLR'!$A$2:$L$81,11,FALSE)</f>
        <v>1.0616023590978942</v>
      </c>
      <c r="M386" s="168">
        <f t="shared" si="30"/>
        <v>6.1503115006022351E-4</v>
      </c>
      <c r="N386" s="168">
        <f t="shared" si="31"/>
        <v>6.210373800722681E-4</v>
      </c>
      <c r="O386" s="177">
        <f t="shared" si="32"/>
        <v>3.3642729575943842E-5</v>
      </c>
      <c r="P386" s="177">
        <f t="shared" si="33"/>
        <v>3.3971275491132616E-5</v>
      </c>
    </row>
    <row r="387" spans="1:16" outlineLevel="2" x14ac:dyDescent="0.3">
      <c r="A387" s="41" t="s">
        <v>783</v>
      </c>
      <c r="B387" s="41" t="s">
        <v>784</v>
      </c>
      <c r="C387" s="41" t="s">
        <v>401</v>
      </c>
      <c r="D387" s="41" t="s">
        <v>791</v>
      </c>
      <c r="E387" s="41" t="s">
        <v>2059</v>
      </c>
      <c r="F387" s="42">
        <v>182</v>
      </c>
      <c r="G387" s="42">
        <v>8.0990000000000006E-2</v>
      </c>
      <c r="H387" s="42">
        <v>4.4590000000000003E-3</v>
      </c>
      <c r="I387">
        <f t="shared" si="34"/>
        <v>4.4500000000000003E-4</v>
      </c>
      <c r="J387">
        <f t="shared" si="35"/>
        <v>2.4500000000000003E-5</v>
      </c>
      <c r="K387" s="169">
        <f>VLOOKUP(A387,'Point GF DLLR'!$A$2:$L$81,10,FALSE)</f>
        <v>1.0513352992482452</v>
      </c>
      <c r="L387" s="169">
        <f>VLOOKUP(A387,'Point GF DLLR'!$A$2:$L$81,11,FALSE)</f>
        <v>1.0616023590978942</v>
      </c>
      <c r="M387" s="168">
        <f t="shared" ref="M387:M450" si="36">I387*K387</f>
        <v>4.6784420816546916E-4</v>
      </c>
      <c r="N387" s="168">
        <f t="shared" ref="N387:N450" si="37">I387*L387</f>
        <v>4.7241304979856298E-4</v>
      </c>
      <c r="O387" s="177">
        <f t="shared" ref="O387:O450" si="38">J387*K387</f>
        <v>2.575771483158201E-5</v>
      </c>
      <c r="P387" s="177">
        <f t="shared" ref="P387:P450" si="39">J387*L387</f>
        <v>2.6009257797898413E-5</v>
      </c>
    </row>
    <row r="388" spans="1:16" outlineLevel="2" x14ac:dyDescent="0.3">
      <c r="A388" s="41" t="s">
        <v>783</v>
      </c>
      <c r="B388" s="41" t="s">
        <v>784</v>
      </c>
      <c r="C388" s="41" t="s">
        <v>401</v>
      </c>
      <c r="D388" s="41" t="s">
        <v>792</v>
      </c>
      <c r="E388" s="41" t="s">
        <v>2059</v>
      </c>
      <c r="F388" s="42">
        <v>182</v>
      </c>
      <c r="G388" s="42">
        <v>3.2305E-2</v>
      </c>
      <c r="H388" s="42">
        <v>1.82E-3</v>
      </c>
      <c r="I388">
        <f t="shared" si="34"/>
        <v>1.775E-4</v>
      </c>
      <c r="J388">
        <f t="shared" si="35"/>
        <v>1.0000000000000001E-5</v>
      </c>
      <c r="K388" s="169">
        <f>VLOOKUP(A388,'Point GF DLLR'!$A$2:$L$81,10,FALSE)</f>
        <v>1.0513352992482452</v>
      </c>
      <c r="L388" s="169">
        <f>VLOOKUP(A388,'Point GF DLLR'!$A$2:$L$81,11,FALSE)</f>
        <v>1.0616023590978942</v>
      </c>
      <c r="M388" s="168">
        <f t="shared" si="36"/>
        <v>1.8661201561656352E-4</v>
      </c>
      <c r="N388" s="168">
        <f t="shared" si="37"/>
        <v>1.8843441873987623E-4</v>
      </c>
      <c r="O388" s="177">
        <f t="shared" si="38"/>
        <v>1.0513352992482454E-5</v>
      </c>
      <c r="P388" s="177">
        <f t="shared" si="39"/>
        <v>1.0616023590978944E-5</v>
      </c>
    </row>
    <row r="389" spans="1:16" outlineLevel="2" x14ac:dyDescent="0.3">
      <c r="A389" s="41" t="s">
        <v>783</v>
      </c>
      <c r="B389" s="41" t="s">
        <v>784</v>
      </c>
      <c r="C389" s="41" t="s">
        <v>401</v>
      </c>
      <c r="D389" s="41" t="s">
        <v>793</v>
      </c>
      <c r="E389" s="41" t="s">
        <v>2059</v>
      </c>
      <c r="F389" s="42">
        <v>182</v>
      </c>
      <c r="G389" s="42">
        <v>3.2305E-2</v>
      </c>
      <c r="H389" s="42">
        <v>1.82E-3</v>
      </c>
      <c r="I389">
        <f t="shared" si="34"/>
        <v>1.775E-4</v>
      </c>
      <c r="J389">
        <f t="shared" si="35"/>
        <v>1.0000000000000001E-5</v>
      </c>
      <c r="K389" s="169">
        <f>VLOOKUP(A389,'Point GF DLLR'!$A$2:$L$81,10,FALSE)</f>
        <v>1.0513352992482452</v>
      </c>
      <c r="L389" s="169">
        <f>VLOOKUP(A389,'Point GF DLLR'!$A$2:$L$81,11,FALSE)</f>
        <v>1.0616023590978942</v>
      </c>
      <c r="M389" s="168">
        <f t="shared" si="36"/>
        <v>1.8661201561656352E-4</v>
      </c>
      <c r="N389" s="168">
        <f t="shared" si="37"/>
        <v>1.8843441873987623E-4</v>
      </c>
      <c r="O389" s="177">
        <f t="shared" si="38"/>
        <v>1.0513352992482454E-5</v>
      </c>
      <c r="P389" s="177">
        <f t="shared" si="39"/>
        <v>1.0616023590978944E-5</v>
      </c>
    </row>
    <row r="390" spans="1:16" outlineLevel="2" x14ac:dyDescent="0.3">
      <c r="A390" s="41" t="s">
        <v>783</v>
      </c>
      <c r="B390" s="41" t="s">
        <v>784</v>
      </c>
      <c r="C390" s="41" t="s">
        <v>401</v>
      </c>
      <c r="D390" s="41" t="s">
        <v>794</v>
      </c>
      <c r="E390" s="41" t="s">
        <v>2059</v>
      </c>
      <c r="F390" s="42">
        <v>365</v>
      </c>
      <c r="G390" s="42">
        <v>3.066E-2</v>
      </c>
      <c r="H390" s="42">
        <v>1.6425000000000001E-3</v>
      </c>
      <c r="I390">
        <f t="shared" si="34"/>
        <v>8.3999999999999995E-5</v>
      </c>
      <c r="J390">
        <f t="shared" si="35"/>
        <v>4.5000000000000001E-6</v>
      </c>
      <c r="K390" s="169">
        <f>VLOOKUP(A390,'Point GF DLLR'!$A$2:$L$81,10,FALSE)</f>
        <v>1.0513352992482452</v>
      </c>
      <c r="L390" s="169">
        <f>VLOOKUP(A390,'Point GF DLLR'!$A$2:$L$81,11,FALSE)</f>
        <v>1.0616023590978942</v>
      </c>
      <c r="M390" s="168">
        <f t="shared" si="36"/>
        <v>8.8312165136852588E-5</v>
      </c>
      <c r="N390" s="168">
        <f t="shared" si="37"/>
        <v>8.9174598164223106E-5</v>
      </c>
      <c r="O390" s="177">
        <f t="shared" si="38"/>
        <v>4.7310088466171035E-6</v>
      </c>
      <c r="P390" s="177">
        <f t="shared" si="39"/>
        <v>4.777210615940524E-6</v>
      </c>
    </row>
    <row r="391" spans="1:16" outlineLevel="2" x14ac:dyDescent="0.3">
      <c r="A391" s="41" t="s">
        <v>783</v>
      </c>
      <c r="B391" s="41" t="s">
        <v>784</v>
      </c>
      <c r="C391" s="41" t="s">
        <v>401</v>
      </c>
      <c r="D391" s="41" t="s">
        <v>795</v>
      </c>
      <c r="E391" s="41" t="s">
        <v>2095</v>
      </c>
      <c r="F391" s="42">
        <v>365</v>
      </c>
      <c r="G391" s="42">
        <v>1.0110500000000001E-3</v>
      </c>
      <c r="H391" s="42">
        <v>7.7744999999999995E-5</v>
      </c>
      <c r="I391">
        <f t="shared" si="34"/>
        <v>2.7700000000000002E-6</v>
      </c>
      <c r="J391">
        <f t="shared" si="35"/>
        <v>2.1299999999999999E-7</v>
      </c>
      <c r="K391" s="169">
        <f>VLOOKUP(A391,'Point GF DLLR'!$A$2:$L$81,10,FALSE)</f>
        <v>1.0513352992482452</v>
      </c>
      <c r="L391" s="169">
        <f>VLOOKUP(A391,'Point GF DLLR'!$A$2:$L$81,11,FALSE)</f>
        <v>1.0616023590978942</v>
      </c>
      <c r="M391" s="168">
        <f t="shared" si="36"/>
        <v>2.9121987789176393E-6</v>
      </c>
      <c r="N391" s="168">
        <f t="shared" si="37"/>
        <v>2.9406385347011672E-6</v>
      </c>
      <c r="O391" s="177">
        <f t="shared" si="38"/>
        <v>2.2393441873987622E-7</v>
      </c>
      <c r="P391" s="177">
        <f t="shared" si="39"/>
        <v>2.2612130248785146E-7</v>
      </c>
    </row>
    <row r="392" spans="1:16" outlineLevel="2" x14ac:dyDescent="0.3">
      <c r="A392" s="41" t="s">
        <v>783</v>
      </c>
      <c r="B392" s="41" t="s">
        <v>784</v>
      </c>
      <c r="C392" s="41" t="s">
        <v>401</v>
      </c>
      <c r="D392" s="41" t="s">
        <v>796</v>
      </c>
      <c r="E392" s="41" t="s">
        <v>2084</v>
      </c>
      <c r="F392" s="42">
        <v>365</v>
      </c>
      <c r="G392" s="43"/>
      <c r="H392" s="42">
        <v>0.54567500000000002</v>
      </c>
      <c r="I392">
        <f t="shared" si="34"/>
        <v>0</v>
      </c>
      <c r="J392">
        <f t="shared" si="35"/>
        <v>1.495E-3</v>
      </c>
      <c r="K392" s="169">
        <f>VLOOKUP(A392,'Point GF DLLR'!$A$2:$L$81,10,FALSE)</f>
        <v>1.0513352992482452</v>
      </c>
      <c r="L392" s="169">
        <f>VLOOKUP(A392,'Point GF DLLR'!$A$2:$L$81,11,FALSE)</f>
        <v>1.0616023590978942</v>
      </c>
      <c r="M392" s="168">
        <f t="shared" si="36"/>
        <v>0</v>
      </c>
      <c r="N392" s="168">
        <f t="shared" si="37"/>
        <v>0</v>
      </c>
      <c r="O392" s="177">
        <f t="shared" si="38"/>
        <v>1.5717462723761266E-3</v>
      </c>
      <c r="P392" s="177">
        <f t="shared" si="39"/>
        <v>1.587095526851352E-3</v>
      </c>
    </row>
    <row r="393" spans="1:16" outlineLevel="2" x14ac:dyDescent="0.3">
      <c r="A393" s="41" t="s">
        <v>783</v>
      </c>
      <c r="B393" s="41" t="s">
        <v>784</v>
      </c>
      <c r="C393" s="41" t="s">
        <v>401</v>
      </c>
      <c r="D393" s="41" t="s">
        <v>797</v>
      </c>
      <c r="E393" s="41" t="s">
        <v>2084</v>
      </c>
      <c r="F393" s="42">
        <v>3</v>
      </c>
      <c r="G393" s="43"/>
      <c r="H393" s="42">
        <v>3.96E-3</v>
      </c>
      <c r="I393">
        <f t="shared" si="34"/>
        <v>0</v>
      </c>
      <c r="J393">
        <f t="shared" si="35"/>
        <v>1.32E-3</v>
      </c>
      <c r="K393" s="169">
        <f>VLOOKUP(A393,'Point GF DLLR'!$A$2:$L$81,10,FALSE)</f>
        <v>1.0513352992482452</v>
      </c>
      <c r="L393" s="169">
        <f>VLOOKUP(A393,'Point GF DLLR'!$A$2:$L$81,11,FALSE)</f>
        <v>1.0616023590978942</v>
      </c>
      <c r="M393" s="168">
        <f t="shared" si="36"/>
        <v>0</v>
      </c>
      <c r="N393" s="168">
        <f t="shared" si="37"/>
        <v>0</v>
      </c>
      <c r="O393" s="177">
        <f t="shared" si="38"/>
        <v>1.3877625950076836E-3</v>
      </c>
      <c r="P393" s="177">
        <f t="shared" si="39"/>
        <v>1.4013151140092204E-3</v>
      </c>
    </row>
    <row r="394" spans="1:16" outlineLevel="2" x14ac:dyDescent="0.3">
      <c r="A394" s="41" t="s">
        <v>783</v>
      </c>
      <c r="B394" s="41" t="s">
        <v>784</v>
      </c>
      <c r="C394" s="41" t="s">
        <v>401</v>
      </c>
      <c r="D394" s="41" t="s">
        <v>798</v>
      </c>
      <c r="E394" s="41" t="s">
        <v>2096</v>
      </c>
      <c r="F394" s="42">
        <v>88</v>
      </c>
      <c r="G394" s="43"/>
      <c r="H394" s="42">
        <v>1.0300400000000001</v>
      </c>
      <c r="I394">
        <f t="shared" si="34"/>
        <v>0</v>
      </c>
      <c r="J394">
        <f t="shared" si="35"/>
        <v>1.1705E-2</v>
      </c>
      <c r="K394" s="169">
        <f>VLOOKUP(A394,'Point GF DLLR'!$A$2:$L$81,10,FALSE)</f>
        <v>1.0513352992482452</v>
      </c>
      <c r="L394" s="169">
        <f>VLOOKUP(A394,'Point GF DLLR'!$A$2:$L$81,11,FALSE)</f>
        <v>1.0616023590978942</v>
      </c>
      <c r="M394" s="168">
        <f t="shared" si="36"/>
        <v>0</v>
      </c>
      <c r="N394" s="168">
        <f t="shared" si="37"/>
        <v>0</v>
      </c>
      <c r="O394" s="177">
        <f t="shared" si="38"/>
        <v>1.230587967770071E-2</v>
      </c>
      <c r="P394" s="177">
        <f t="shared" si="39"/>
        <v>1.2426055613240852E-2</v>
      </c>
    </row>
    <row r="395" spans="1:16" outlineLevel="2" x14ac:dyDescent="0.3">
      <c r="A395" s="41" t="s">
        <v>783</v>
      </c>
      <c r="B395" s="41" t="s">
        <v>784</v>
      </c>
      <c r="C395" s="41" t="s">
        <v>401</v>
      </c>
      <c r="D395" s="41" t="s">
        <v>799</v>
      </c>
      <c r="E395" s="41" t="s">
        <v>2096</v>
      </c>
      <c r="F395" s="42">
        <v>365</v>
      </c>
      <c r="G395" s="43"/>
      <c r="H395" s="42">
        <v>3.8324999999999998E-2</v>
      </c>
      <c r="I395">
        <f t="shared" si="34"/>
        <v>0</v>
      </c>
      <c r="J395">
        <f t="shared" si="35"/>
        <v>1.0499999999999999E-4</v>
      </c>
      <c r="K395" s="169">
        <f>VLOOKUP(A395,'Point GF DLLR'!$A$2:$L$81,10,FALSE)</f>
        <v>1.0513352992482452</v>
      </c>
      <c r="L395" s="169">
        <f>VLOOKUP(A395,'Point GF DLLR'!$A$2:$L$81,11,FALSE)</f>
        <v>1.0616023590978942</v>
      </c>
      <c r="M395" s="168">
        <f t="shared" si="36"/>
        <v>0</v>
      </c>
      <c r="N395" s="168">
        <f t="shared" si="37"/>
        <v>0</v>
      </c>
      <c r="O395" s="177">
        <f t="shared" si="38"/>
        <v>1.1039020642106574E-4</v>
      </c>
      <c r="P395" s="177">
        <f t="shared" si="39"/>
        <v>1.1146824770527888E-4</v>
      </c>
    </row>
    <row r="396" spans="1:16" outlineLevel="2" x14ac:dyDescent="0.3">
      <c r="A396" s="41" t="s">
        <v>783</v>
      </c>
      <c r="B396" s="41" t="s">
        <v>784</v>
      </c>
      <c r="C396" s="41" t="s">
        <v>401</v>
      </c>
      <c r="D396" s="41" t="s">
        <v>800</v>
      </c>
      <c r="E396" s="41" t="s">
        <v>2097</v>
      </c>
      <c r="F396" s="42">
        <v>365</v>
      </c>
      <c r="G396" s="43"/>
      <c r="H396" s="42">
        <v>2.7374999999999999E-3</v>
      </c>
      <c r="I396">
        <f t="shared" si="34"/>
        <v>0</v>
      </c>
      <c r="J396">
        <f t="shared" si="35"/>
        <v>7.5000000000000002E-6</v>
      </c>
      <c r="K396" s="169">
        <f>VLOOKUP(A396,'Point GF DLLR'!$A$2:$L$81,10,FALSE)</f>
        <v>1.0513352992482452</v>
      </c>
      <c r="L396" s="169">
        <f>VLOOKUP(A396,'Point GF DLLR'!$A$2:$L$81,11,FALSE)</f>
        <v>1.0616023590978942</v>
      </c>
      <c r="M396" s="168">
        <f t="shared" si="36"/>
        <v>0</v>
      </c>
      <c r="N396" s="168">
        <f t="shared" si="37"/>
        <v>0</v>
      </c>
      <c r="O396" s="177">
        <f t="shared" si="38"/>
        <v>7.8850147443618389E-6</v>
      </c>
      <c r="P396" s="177">
        <f t="shared" si="39"/>
        <v>7.9620176932342079E-6</v>
      </c>
    </row>
    <row r="397" spans="1:16" outlineLevel="2" x14ac:dyDescent="0.3">
      <c r="A397" s="41" t="s">
        <v>783</v>
      </c>
      <c r="B397" s="41" t="s">
        <v>784</v>
      </c>
      <c r="C397" s="41" t="s">
        <v>401</v>
      </c>
      <c r="D397" s="41" t="s">
        <v>801</v>
      </c>
      <c r="E397" s="41" t="s">
        <v>2048</v>
      </c>
      <c r="F397" s="42">
        <v>12</v>
      </c>
      <c r="G397" s="42">
        <v>1.1339999999999999</v>
      </c>
      <c r="H397" s="42">
        <v>3.3300000000000003E-2</v>
      </c>
      <c r="I397">
        <f t="shared" si="34"/>
        <v>9.4499999999999987E-2</v>
      </c>
      <c r="J397">
        <f t="shared" si="35"/>
        <v>2.7750000000000001E-3</v>
      </c>
      <c r="K397" s="169">
        <f>VLOOKUP(A397,'Point GF DLLR'!$A$2:$L$81,10,FALSE)</f>
        <v>1.0513352992482452</v>
      </c>
      <c r="L397" s="169">
        <f>VLOOKUP(A397,'Point GF DLLR'!$A$2:$L$81,11,FALSE)</f>
        <v>1.0616023590978942</v>
      </c>
      <c r="M397" s="168">
        <f t="shared" si="36"/>
        <v>9.9351185778959156E-2</v>
      </c>
      <c r="N397" s="168">
        <f t="shared" si="37"/>
        <v>0.10032142293475099</v>
      </c>
      <c r="O397" s="177">
        <f t="shared" si="38"/>
        <v>2.9174554554138804E-3</v>
      </c>
      <c r="P397" s="177">
        <f t="shared" si="39"/>
        <v>2.9459465464966566E-3</v>
      </c>
    </row>
    <row r="398" spans="1:16" outlineLevel="2" x14ac:dyDescent="0.3">
      <c r="A398" s="41" t="s">
        <v>783</v>
      </c>
      <c r="B398" s="41" t="s">
        <v>784</v>
      </c>
      <c r="C398" s="41" t="s">
        <v>401</v>
      </c>
      <c r="D398" s="41" t="s">
        <v>802</v>
      </c>
      <c r="E398" s="41" t="s">
        <v>2047</v>
      </c>
      <c r="F398" s="42">
        <v>12</v>
      </c>
      <c r="G398" s="42">
        <v>0.1404</v>
      </c>
      <c r="H398" s="42">
        <v>4.1219999999999998E-3</v>
      </c>
      <c r="I398">
        <f t="shared" si="34"/>
        <v>1.17E-2</v>
      </c>
      <c r="J398">
        <f t="shared" si="35"/>
        <v>3.435E-4</v>
      </c>
      <c r="K398" s="169">
        <f>VLOOKUP(A398,'Point GF DLLR'!$A$2:$L$81,10,FALSE)</f>
        <v>1.0513352992482452</v>
      </c>
      <c r="L398" s="169">
        <f>VLOOKUP(A398,'Point GF DLLR'!$A$2:$L$81,11,FALSE)</f>
        <v>1.0616023590978942</v>
      </c>
      <c r="M398" s="168">
        <f t="shared" si="36"/>
        <v>1.2300623001204469E-2</v>
      </c>
      <c r="N398" s="168">
        <f t="shared" si="37"/>
        <v>1.2420747601445363E-2</v>
      </c>
      <c r="O398" s="177">
        <f t="shared" si="38"/>
        <v>3.6113367529177223E-4</v>
      </c>
      <c r="P398" s="177">
        <f t="shared" si="39"/>
        <v>3.6466041035012665E-4</v>
      </c>
    </row>
    <row r="399" spans="1:16" outlineLevel="2" x14ac:dyDescent="0.3">
      <c r="A399" s="41" t="s">
        <v>783</v>
      </c>
      <c r="B399" s="41" t="s">
        <v>784</v>
      </c>
      <c r="C399" s="41" t="s">
        <v>401</v>
      </c>
      <c r="D399" s="41" t="s">
        <v>803</v>
      </c>
      <c r="E399" s="41" t="s">
        <v>2047</v>
      </c>
      <c r="F399" s="42">
        <v>12</v>
      </c>
      <c r="G399" s="42">
        <v>2.6760000000000002</v>
      </c>
      <c r="H399" s="42">
        <v>7.8600000000000003E-2</v>
      </c>
      <c r="I399">
        <f t="shared" si="34"/>
        <v>0.223</v>
      </c>
      <c r="J399">
        <f t="shared" si="35"/>
        <v>6.5500000000000003E-3</v>
      </c>
      <c r="K399" s="169">
        <f>VLOOKUP(A399,'Point GF DLLR'!$A$2:$L$81,10,FALSE)</f>
        <v>1.0513352992482452</v>
      </c>
      <c r="L399" s="169">
        <f>VLOOKUP(A399,'Point GF DLLR'!$A$2:$L$81,11,FALSE)</f>
        <v>1.0616023590978942</v>
      </c>
      <c r="M399" s="168">
        <f t="shared" si="36"/>
        <v>0.23444777173235867</v>
      </c>
      <c r="N399" s="168">
        <f t="shared" si="37"/>
        <v>0.23673732607883041</v>
      </c>
      <c r="O399" s="177">
        <f t="shared" si="38"/>
        <v>6.8862462100760065E-3</v>
      </c>
      <c r="P399" s="177">
        <f t="shared" si="39"/>
        <v>6.9534954520912079E-3</v>
      </c>
    </row>
    <row r="400" spans="1:16" outlineLevel="2" x14ac:dyDescent="0.3">
      <c r="A400" s="41" t="s">
        <v>783</v>
      </c>
      <c r="B400" s="41" t="s">
        <v>784</v>
      </c>
      <c r="C400" s="41" t="s">
        <v>401</v>
      </c>
      <c r="D400" s="41" t="s">
        <v>804</v>
      </c>
      <c r="E400" s="41" t="s">
        <v>2047</v>
      </c>
      <c r="F400" s="42">
        <v>12</v>
      </c>
      <c r="G400" s="42">
        <v>1.512</v>
      </c>
      <c r="H400" s="42">
        <v>4.4442000000000002E-2</v>
      </c>
      <c r="I400">
        <f t="shared" si="34"/>
        <v>0.126</v>
      </c>
      <c r="J400">
        <f t="shared" si="35"/>
        <v>3.7035000000000002E-3</v>
      </c>
      <c r="K400" s="169">
        <f>VLOOKUP(A400,'Point GF DLLR'!$A$2:$L$81,10,FALSE)</f>
        <v>1.0513352992482452</v>
      </c>
      <c r="L400" s="169">
        <f>VLOOKUP(A400,'Point GF DLLR'!$A$2:$L$81,11,FALSE)</f>
        <v>1.0616023590978942</v>
      </c>
      <c r="M400" s="168">
        <f t="shared" si="36"/>
        <v>0.1324682477052789</v>
      </c>
      <c r="N400" s="168">
        <f t="shared" si="37"/>
        <v>0.13376189724633467</v>
      </c>
      <c r="O400" s="177">
        <f t="shared" si="38"/>
        <v>3.8936202807658762E-3</v>
      </c>
      <c r="P400" s="177">
        <f t="shared" si="39"/>
        <v>3.9316443369190514E-3</v>
      </c>
    </row>
    <row r="401" spans="1:16" outlineLevel="2" x14ac:dyDescent="0.3">
      <c r="A401" s="41" t="s">
        <v>783</v>
      </c>
      <c r="B401" s="41" t="s">
        <v>784</v>
      </c>
      <c r="C401" s="41" t="s">
        <v>401</v>
      </c>
      <c r="D401" s="41" t="s">
        <v>805</v>
      </c>
      <c r="E401" s="41" t="s">
        <v>2047</v>
      </c>
      <c r="F401" s="42">
        <v>12</v>
      </c>
      <c r="G401" s="42">
        <v>0.1086</v>
      </c>
      <c r="H401" s="42">
        <v>3.192E-3</v>
      </c>
      <c r="I401">
        <f t="shared" si="34"/>
        <v>9.0500000000000008E-3</v>
      </c>
      <c r="J401">
        <f t="shared" si="35"/>
        <v>2.6600000000000001E-4</v>
      </c>
      <c r="K401" s="169">
        <f>VLOOKUP(A401,'Point GF DLLR'!$A$2:$L$81,10,FALSE)</f>
        <v>1.0513352992482452</v>
      </c>
      <c r="L401" s="169">
        <f>VLOOKUP(A401,'Point GF DLLR'!$A$2:$L$81,11,FALSE)</f>
        <v>1.0616023590978942</v>
      </c>
      <c r="M401" s="168">
        <f t="shared" si="36"/>
        <v>9.5145844581966191E-3</v>
      </c>
      <c r="N401" s="168">
        <f t="shared" si="37"/>
        <v>9.6075013498359441E-3</v>
      </c>
      <c r="O401" s="177">
        <f t="shared" si="38"/>
        <v>2.7965518960003323E-4</v>
      </c>
      <c r="P401" s="177">
        <f t="shared" si="39"/>
        <v>2.8238622752003989E-4</v>
      </c>
    </row>
    <row r="402" spans="1:16" outlineLevel="1" x14ac:dyDescent="0.3">
      <c r="A402" s="44" t="s">
        <v>1205</v>
      </c>
      <c r="B402" s="41"/>
      <c r="C402" s="41"/>
      <c r="D402" s="41"/>
      <c r="E402" s="41"/>
      <c r="F402" s="42"/>
      <c r="G402" s="42"/>
      <c r="H402" s="42"/>
      <c r="I402">
        <f>SUBTOTAL(9,I378:I401)</f>
        <v>0.47279077000000003</v>
      </c>
      <c r="J402">
        <f>SUBTOTAL(9,J378:J401)</f>
        <v>2.8698583000000003E-2</v>
      </c>
      <c r="K402" s="169"/>
      <c r="L402" s="169"/>
      <c r="M402" s="168">
        <f>SUBTOTAL(9,M378:M401)</f>
        <v>0.49706162565975831</v>
      </c>
      <c r="N402" s="168">
        <f>SUBTOTAL(9,N378:N401)</f>
        <v>0.50191579679170983</v>
      </c>
      <c r="O402" s="177">
        <f>SUBTOTAL(9,O378:O401)</f>
        <v>3.0171833346305604E-2</v>
      </c>
      <c r="P402" s="177">
        <f>SUBTOTAL(9,P378:P401)</f>
        <v>3.0466483415566722E-2</v>
      </c>
    </row>
    <row r="403" spans="1:16" outlineLevel="2" x14ac:dyDescent="0.3">
      <c r="A403" s="41" t="s">
        <v>806</v>
      </c>
      <c r="B403" s="41" t="s">
        <v>807</v>
      </c>
      <c r="C403" s="41" t="s">
        <v>401</v>
      </c>
      <c r="D403" s="41" t="s">
        <v>808</v>
      </c>
      <c r="E403" s="41" t="s">
        <v>2089</v>
      </c>
      <c r="F403" s="42">
        <v>1</v>
      </c>
      <c r="G403" s="42">
        <v>1.2149999999999999E-3</v>
      </c>
      <c r="H403" s="42">
        <v>5.0000000000000004E-6</v>
      </c>
      <c r="I403">
        <f t="shared" si="34"/>
        <v>1.2149999999999999E-3</v>
      </c>
      <c r="J403">
        <f t="shared" si="35"/>
        <v>5.0000000000000004E-6</v>
      </c>
      <c r="K403" s="169">
        <f>VLOOKUP(A403,'Point GF DLLR'!$A$2:$L$81,10,FALSE)</f>
        <v>1.0513352992482452</v>
      </c>
      <c r="L403" s="169">
        <f>VLOOKUP(A403,'Point GF DLLR'!$A$2:$L$81,11,FALSE)</f>
        <v>1.0616023590978942</v>
      </c>
      <c r="M403" s="168">
        <f t="shared" si="36"/>
        <v>1.2773723885866179E-3</v>
      </c>
      <c r="N403" s="168">
        <f t="shared" si="37"/>
        <v>1.2898468663039414E-3</v>
      </c>
      <c r="O403" s="177">
        <f t="shared" si="38"/>
        <v>5.2566764962412268E-6</v>
      </c>
      <c r="P403" s="177">
        <f t="shared" si="39"/>
        <v>5.3080117954894719E-6</v>
      </c>
    </row>
    <row r="404" spans="1:16" outlineLevel="2" x14ac:dyDescent="0.3">
      <c r="A404" s="41" t="s">
        <v>806</v>
      </c>
      <c r="B404" s="41" t="s">
        <v>807</v>
      </c>
      <c r="C404" s="41" t="s">
        <v>401</v>
      </c>
      <c r="D404" s="41" t="s">
        <v>808</v>
      </c>
      <c r="E404" s="41" t="s">
        <v>2058</v>
      </c>
      <c r="F404" s="42">
        <v>96</v>
      </c>
      <c r="G404" s="42">
        <v>3.9359999999999999E-2</v>
      </c>
      <c r="H404" s="42">
        <v>1.0751999999999999E-2</v>
      </c>
      <c r="I404">
        <f t="shared" si="34"/>
        <v>4.0999999999999999E-4</v>
      </c>
      <c r="J404">
        <f t="shared" si="35"/>
        <v>1.12E-4</v>
      </c>
      <c r="K404" s="169">
        <f>VLOOKUP(A404,'Point GF DLLR'!$A$2:$L$81,10,FALSE)</f>
        <v>1.0513352992482452</v>
      </c>
      <c r="L404" s="169">
        <f>VLOOKUP(A404,'Point GF DLLR'!$A$2:$L$81,11,FALSE)</f>
        <v>1.0616023590978942</v>
      </c>
      <c r="M404" s="168">
        <f t="shared" si="36"/>
        <v>4.3104747269178051E-4</v>
      </c>
      <c r="N404" s="168">
        <f t="shared" si="37"/>
        <v>4.3525696723013661E-4</v>
      </c>
      <c r="O404" s="177">
        <f t="shared" si="38"/>
        <v>1.1774955351580346E-4</v>
      </c>
      <c r="P404" s="177">
        <f t="shared" si="39"/>
        <v>1.1889946421896416E-4</v>
      </c>
    </row>
    <row r="405" spans="1:16" outlineLevel="2" x14ac:dyDescent="0.3">
      <c r="A405" s="41" t="s">
        <v>806</v>
      </c>
      <c r="B405" s="41" t="s">
        <v>807</v>
      </c>
      <c r="C405" s="41" t="s">
        <v>401</v>
      </c>
      <c r="D405" s="41" t="s">
        <v>809</v>
      </c>
      <c r="E405" s="41" t="s">
        <v>2089</v>
      </c>
      <c r="F405" s="42">
        <v>1</v>
      </c>
      <c r="G405" s="42">
        <v>1.835E-3</v>
      </c>
      <c r="H405" s="43"/>
      <c r="I405">
        <f t="shared" si="34"/>
        <v>1.835E-3</v>
      </c>
      <c r="J405">
        <f t="shared" si="35"/>
        <v>0</v>
      </c>
      <c r="K405" s="169">
        <f>VLOOKUP(A405,'Point GF DLLR'!$A$2:$L$81,10,FALSE)</f>
        <v>1.0513352992482452</v>
      </c>
      <c r="L405" s="169">
        <f>VLOOKUP(A405,'Point GF DLLR'!$A$2:$L$81,11,FALSE)</f>
        <v>1.0616023590978942</v>
      </c>
      <c r="M405" s="168">
        <f t="shared" si="36"/>
        <v>1.9292002741205299E-3</v>
      </c>
      <c r="N405" s="168">
        <f t="shared" si="37"/>
        <v>1.9480403289446359E-3</v>
      </c>
      <c r="O405" s="177">
        <f t="shared" si="38"/>
        <v>0</v>
      </c>
      <c r="P405" s="177">
        <f t="shared" si="39"/>
        <v>0</v>
      </c>
    </row>
    <row r="406" spans="1:16" outlineLevel="2" x14ac:dyDescent="0.3">
      <c r="A406" s="41" t="s">
        <v>806</v>
      </c>
      <c r="B406" s="41" t="s">
        <v>807</v>
      </c>
      <c r="C406" s="41" t="s">
        <v>401</v>
      </c>
      <c r="D406" s="41" t="s">
        <v>809</v>
      </c>
      <c r="E406" s="41" t="s">
        <v>2058</v>
      </c>
      <c r="F406" s="42">
        <v>122</v>
      </c>
      <c r="G406" s="42">
        <v>0.10248</v>
      </c>
      <c r="H406" s="42">
        <v>1.525E-2</v>
      </c>
      <c r="I406">
        <f t="shared" si="34"/>
        <v>8.4000000000000003E-4</v>
      </c>
      <c r="J406">
        <f t="shared" si="35"/>
        <v>1.25E-4</v>
      </c>
      <c r="K406" s="169">
        <f>VLOOKUP(A406,'Point GF DLLR'!$A$2:$L$81,10,FALSE)</f>
        <v>1.0513352992482452</v>
      </c>
      <c r="L406" s="169">
        <f>VLOOKUP(A406,'Point GF DLLR'!$A$2:$L$81,11,FALSE)</f>
        <v>1.0616023590978942</v>
      </c>
      <c r="M406" s="168">
        <f t="shared" si="36"/>
        <v>8.8312165136852601E-4</v>
      </c>
      <c r="N406" s="168">
        <f t="shared" si="37"/>
        <v>8.9174598164223125E-4</v>
      </c>
      <c r="O406" s="177">
        <f t="shared" si="38"/>
        <v>1.3141691240603064E-4</v>
      </c>
      <c r="P406" s="177">
        <f t="shared" si="39"/>
        <v>1.3270029488723678E-4</v>
      </c>
    </row>
    <row r="407" spans="1:16" outlineLevel="2" x14ac:dyDescent="0.3">
      <c r="A407" s="41" t="s">
        <v>806</v>
      </c>
      <c r="B407" s="41" t="s">
        <v>807</v>
      </c>
      <c r="C407" s="41" t="s">
        <v>401</v>
      </c>
      <c r="D407" s="41" t="s">
        <v>810</v>
      </c>
      <c r="E407" s="41" t="s">
        <v>2089</v>
      </c>
      <c r="F407" s="42">
        <v>1</v>
      </c>
      <c r="G407" s="42">
        <v>1.0499999999999999E-3</v>
      </c>
      <c r="H407" s="43"/>
      <c r="I407">
        <f t="shared" si="34"/>
        <v>1.0499999999999999E-3</v>
      </c>
      <c r="J407">
        <f t="shared" si="35"/>
        <v>0</v>
      </c>
      <c r="K407" s="169">
        <f>VLOOKUP(A407,'Point GF DLLR'!$A$2:$L$81,10,FALSE)</f>
        <v>1.0513352992482452</v>
      </c>
      <c r="L407" s="169">
        <f>VLOOKUP(A407,'Point GF DLLR'!$A$2:$L$81,11,FALSE)</f>
        <v>1.0616023590978942</v>
      </c>
      <c r="M407" s="168">
        <f t="shared" si="36"/>
        <v>1.1039020642106573E-3</v>
      </c>
      <c r="N407" s="168">
        <f t="shared" si="37"/>
        <v>1.1146824770527889E-3</v>
      </c>
      <c r="O407" s="177">
        <f t="shared" si="38"/>
        <v>0</v>
      </c>
      <c r="P407" s="177">
        <f t="shared" si="39"/>
        <v>0</v>
      </c>
    </row>
    <row r="408" spans="1:16" outlineLevel="2" x14ac:dyDescent="0.3">
      <c r="A408" s="41" t="s">
        <v>806</v>
      </c>
      <c r="B408" s="41" t="s">
        <v>807</v>
      </c>
      <c r="C408" s="41" t="s">
        <v>401</v>
      </c>
      <c r="D408" s="41" t="s">
        <v>810</v>
      </c>
      <c r="E408" s="41" t="s">
        <v>2058</v>
      </c>
      <c r="F408" s="42">
        <v>119</v>
      </c>
      <c r="G408" s="42">
        <v>3.7484999999999997E-2</v>
      </c>
      <c r="H408" s="42">
        <v>7.4374999999999997E-3</v>
      </c>
      <c r="I408">
        <f t="shared" si="34"/>
        <v>3.1499999999999996E-4</v>
      </c>
      <c r="J408">
        <f t="shared" si="35"/>
        <v>6.2500000000000001E-5</v>
      </c>
      <c r="K408" s="169">
        <f>VLOOKUP(A408,'Point GF DLLR'!$A$2:$L$81,10,FALSE)</f>
        <v>1.0513352992482452</v>
      </c>
      <c r="L408" s="169">
        <f>VLOOKUP(A408,'Point GF DLLR'!$A$2:$L$81,11,FALSE)</f>
        <v>1.0616023590978942</v>
      </c>
      <c r="M408" s="168">
        <f t="shared" si="36"/>
        <v>3.3117061926319719E-4</v>
      </c>
      <c r="N408" s="168">
        <f t="shared" si="37"/>
        <v>3.3440474311583667E-4</v>
      </c>
      <c r="O408" s="177">
        <f t="shared" si="38"/>
        <v>6.5708456203015321E-5</v>
      </c>
      <c r="P408" s="177">
        <f t="shared" si="39"/>
        <v>6.635014744361839E-5</v>
      </c>
    </row>
    <row r="409" spans="1:16" outlineLevel="2" x14ac:dyDescent="0.3">
      <c r="A409" s="41" t="s">
        <v>806</v>
      </c>
      <c r="B409" s="41" t="s">
        <v>807</v>
      </c>
      <c r="C409" s="41" t="s">
        <v>401</v>
      </c>
      <c r="D409" s="41" t="s">
        <v>811</v>
      </c>
      <c r="E409" s="41" t="s">
        <v>2089</v>
      </c>
      <c r="F409" s="42">
        <v>7</v>
      </c>
      <c r="G409" s="43"/>
      <c r="H409" s="42">
        <v>3.5E-4</v>
      </c>
      <c r="I409">
        <f t="shared" si="34"/>
        <v>0</v>
      </c>
      <c r="J409">
        <f t="shared" si="35"/>
        <v>5.0000000000000002E-5</v>
      </c>
      <c r="K409" s="169">
        <f>VLOOKUP(A409,'Point GF DLLR'!$A$2:$L$81,10,FALSE)</f>
        <v>1.0513352992482452</v>
      </c>
      <c r="L409" s="169">
        <f>VLOOKUP(A409,'Point GF DLLR'!$A$2:$L$81,11,FALSE)</f>
        <v>1.0616023590978942</v>
      </c>
      <c r="M409" s="168">
        <f t="shared" si="36"/>
        <v>0</v>
      </c>
      <c r="N409" s="168">
        <f t="shared" si="37"/>
        <v>0</v>
      </c>
      <c r="O409" s="177">
        <f t="shared" si="38"/>
        <v>5.256676496241226E-5</v>
      </c>
      <c r="P409" s="177">
        <f t="shared" si="39"/>
        <v>5.3080117954894712E-5</v>
      </c>
    </row>
    <row r="410" spans="1:16" outlineLevel="2" x14ac:dyDescent="0.3">
      <c r="A410" s="41" t="s">
        <v>806</v>
      </c>
      <c r="B410" s="41" t="s">
        <v>807</v>
      </c>
      <c r="C410" s="41" t="s">
        <v>401</v>
      </c>
      <c r="D410" s="41" t="s">
        <v>811</v>
      </c>
      <c r="E410" s="41" t="s">
        <v>2058</v>
      </c>
      <c r="F410" s="42">
        <v>60</v>
      </c>
      <c r="G410" s="42">
        <v>4.1399999999999999E-2</v>
      </c>
      <c r="H410" s="42">
        <v>6.0000000000000001E-3</v>
      </c>
      <c r="I410">
        <f t="shared" si="34"/>
        <v>6.8999999999999997E-4</v>
      </c>
      <c r="J410">
        <f t="shared" si="35"/>
        <v>1E-4</v>
      </c>
      <c r="K410" s="169">
        <f>VLOOKUP(A410,'Point GF DLLR'!$A$2:$L$81,10,FALSE)</f>
        <v>1.0513352992482452</v>
      </c>
      <c r="L410" s="169">
        <f>VLOOKUP(A410,'Point GF DLLR'!$A$2:$L$81,11,FALSE)</f>
        <v>1.0616023590978942</v>
      </c>
      <c r="M410" s="168">
        <f t="shared" si="36"/>
        <v>7.2542135648128911E-4</v>
      </c>
      <c r="N410" s="168">
        <f t="shared" si="37"/>
        <v>7.3250562777754701E-4</v>
      </c>
      <c r="O410" s="177">
        <f t="shared" si="38"/>
        <v>1.0513352992482452E-4</v>
      </c>
      <c r="P410" s="177">
        <f t="shared" si="39"/>
        <v>1.0616023590978942E-4</v>
      </c>
    </row>
    <row r="411" spans="1:16" outlineLevel="2" x14ac:dyDescent="0.3">
      <c r="A411" s="41" t="s">
        <v>806</v>
      </c>
      <c r="B411" s="41" t="s">
        <v>807</v>
      </c>
      <c r="C411" s="41" t="s">
        <v>401</v>
      </c>
      <c r="D411" s="41" t="s">
        <v>812</v>
      </c>
      <c r="E411" s="41" t="s">
        <v>2065</v>
      </c>
      <c r="F411" s="42">
        <v>19</v>
      </c>
      <c r="G411" s="42">
        <v>0.15579999999999999</v>
      </c>
      <c r="H411" s="42">
        <v>3.0400000000000002E-3</v>
      </c>
      <c r="I411">
        <f t="shared" si="34"/>
        <v>8.199999999999999E-3</v>
      </c>
      <c r="J411">
        <f t="shared" si="35"/>
        <v>1.6000000000000001E-4</v>
      </c>
      <c r="K411" s="169">
        <f>VLOOKUP(A411,'Point GF DLLR'!$A$2:$L$81,10,FALSE)</f>
        <v>1.0513352992482452</v>
      </c>
      <c r="L411" s="169">
        <f>VLOOKUP(A411,'Point GF DLLR'!$A$2:$L$81,11,FALSE)</f>
        <v>1.0616023590978942</v>
      </c>
      <c r="M411" s="168">
        <f t="shared" si="36"/>
        <v>8.620949453835609E-3</v>
      </c>
      <c r="N411" s="168">
        <f t="shared" si="37"/>
        <v>8.7051393446027324E-3</v>
      </c>
      <c r="O411" s="177">
        <f t="shared" si="38"/>
        <v>1.6821364787971926E-4</v>
      </c>
      <c r="P411" s="177">
        <f t="shared" si="39"/>
        <v>1.698563774556631E-4</v>
      </c>
    </row>
    <row r="412" spans="1:16" outlineLevel="2" x14ac:dyDescent="0.3">
      <c r="A412" s="41" t="s">
        <v>806</v>
      </c>
      <c r="B412" s="41" t="s">
        <v>807</v>
      </c>
      <c r="C412" s="41" t="s">
        <v>401</v>
      </c>
      <c r="D412" s="41" t="s">
        <v>813</v>
      </c>
      <c r="E412" s="41" t="s">
        <v>2057</v>
      </c>
      <c r="F412" s="42">
        <v>134</v>
      </c>
      <c r="G412" s="42">
        <v>3.1556999999999999</v>
      </c>
      <c r="H412" s="42">
        <v>0.43014000000000002</v>
      </c>
      <c r="I412">
        <f t="shared" si="34"/>
        <v>2.3549999999999998E-2</v>
      </c>
      <c r="J412">
        <f t="shared" si="35"/>
        <v>3.2100000000000002E-3</v>
      </c>
      <c r="K412" s="169">
        <f>VLOOKUP(A412,'Point GF DLLR'!$A$2:$L$81,10,FALSE)</f>
        <v>1.0513352992482452</v>
      </c>
      <c r="L412" s="169">
        <f>VLOOKUP(A412,'Point GF DLLR'!$A$2:$L$81,11,FALSE)</f>
        <v>1.0616023590978942</v>
      </c>
      <c r="M412" s="168">
        <f t="shared" si="36"/>
        <v>2.4758946297296171E-2</v>
      </c>
      <c r="N412" s="168">
        <f t="shared" si="37"/>
        <v>2.5000735556755409E-2</v>
      </c>
      <c r="O412" s="177">
        <f t="shared" si="38"/>
        <v>3.3747863105868673E-3</v>
      </c>
      <c r="P412" s="177">
        <f t="shared" si="39"/>
        <v>3.4077435727042408E-3</v>
      </c>
    </row>
    <row r="413" spans="1:16" outlineLevel="2" x14ac:dyDescent="0.3">
      <c r="A413" s="41" t="s">
        <v>806</v>
      </c>
      <c r="B413" s="41" t="s">
        <v>807</v>
      </c>
      <c r="C413" s="41" t="s">
        <v>401</v>
      </c>
      <c r="D413" s="41" t="s">
        <v>814</v>
      </c>
      <c r="E413" s="41" t="s">
        <v>2057</v>
      </c>
      <c r="F413" s="42">
        <v>327</v>
      </c>
      <c r="G413" s="42">
        <v>1.4388000000000001</v>
      </c>
      <c r="H413" s="42">
        <v>0.36787500000000001</v>
      </c>
      <c r="I413">
        <f t="shared" si="34"/>
        <v>4.4000000000000003E-3</v>
      </c>
      <c r="J413">
        <f t="shared" si="35"/>
        <v>1.1249999999999999E-3</v>
      </c>
      <c r="K413" s="169">
        <f>VLOOKUP(A413,'Point GF DLLR'!$A$2:$L$81,10,FALSE)</f>
        <v>1.0513352992482452</v>
      </c>
      <c r="L413" s="169">
        <f>VLOOKUP(A413,'Point GF DLLR'!$A$2:$L$81,11,FALSE)</f>
        <v>1.0616023590978942</v>
      </c>
      <c r="M413" s="168">
        <f t="shared" si="36"/>
        <v>4.625875316692279E-3</v>
      </c>
      <c r="N413" s="168">
        <f t="shared" si="37"/>
        <v>4.6710503800307347E-3</v>
      </c>
      <c r="O413" s="177">
        <f t="shared" si="38"/>
        <v>1.1827522116542757E-3</v>
      </c>
      <c r="P413" s="177">
        <f t="shared" si="39"/>
        <v>1.194302653985131E-3</v>
      </c>
    </row>
    <row r="414" spans="1:16" outlineLevel="2" x14ac:dyDescent="0.3">
      <c r="A414" s="41" t="s">
        <v>806</v>
      </c>
      <c r="B414" s="41" t="s">
        <v>807</v>
      </c>
      <c r="C414" s="41" t="s">
        <v>401</v>
      </c>
      <c r="D414" s="41" t="s">
        <v>815</v>
      </c>
      <c r="E414" s="41" t="s">
        <v>2057</v>
      </c>
      <c r="F414" s="42">
        <v>309</v>
      </c>
      <c r="G414" s="42">
        <v>1.0119750000000001</v>
      </c>
      <c r="H414" s="42">
        <v>7.3851E-2</v>
      </c>
      <c r="I414">
        <f t="shared" si="34"/>
        <v>3.2750000000000001E-3</v>
      </c>
      <c r="J414">
        <f t="shared" si="35"/>
        <v>2.3900000000000001E-4</v>
      </c>
      <c r="K414" s="169">
        <f>VLOOKUP(A414,'Point GF DLLR'!$A$2:$L$81,10,FALSE)</f>
        <v>1.0513352992482452</v>
      </c>
      <c r="L414" s="169">
        <f>VLOOKUP(A414,'Point GF DLLR'!$A$2:$L$81,11,FALSE)</f>
        <v>1.0616023590978942</v>
      </c>
      <c r="M414" s="168">
        <f t="shared" si="36"/>
        <v>3.4431231050380032E-3</v>
      </c>
      <c r="N414" s="168">
        <f t="shared" si="37"/>
        <v>3.4767477260456039E-3</v>
      </c>
      <c r="O414" s="177">
        <f t="shared" si="38"/>
        <v>2.5126913652033061E-4</v>
      </c>
      <c r="P414" s="177">
        <f t="shared" si="39"/>
        <v>2.5372296382439671E-4</v>
      </c>
    </row>
    <row r="415" spans="1:16" outlineLevel="2" x14ac:dyDescent="0.3">
      <c r="A415" s="41" t="s">
        <v>806</v>
      </c>
      <c r="B415" s="41" t="s">
        <v>807</v>
      </c>
      <c r="C415" s="41" t="s">
        <v>401</v>
      </c>
      <c r="D415" s="41" t="s">
        <v>816</v>
      </c>
      <c r="E415" s="41" t="s">
        <v>2057</v>
      </c>
      <c r="F415" s="42">
        <v>167</v>
      </c>
      <c r="G415" s="42">
        <v>0.59034500000000001</v>
      </c>
      <c r="H415" s="42">
        <v>3.3399999999999999E-2</v>
      </c>
      <c r="I415">
        <f t="shared" si="34"/>
        <v>3.5349999999999999E-3</v>
      </c>
      <c r="J415">
        <f t="shared" si="35"/>
        <v>1.9999999999999998E-4</v>
      </c>
      <c r="K415" s="169">
        <f>VLOOKUP(A415,'Point GF DLLR'!$A$2:$L$81,10,FALSE)</f>
        <v>1.0513352992482452</v>
      </c>
      <c r="L415" s="169">
        <f>VLOOKUP(A415,'Point GF DLLR'!$A$2:$L$81,11,FALSE)</f>
        <v>1.0616023590978942</v>
      </c>
      <c r="M415" s="168">
        <f t="shared" si="36"/>
        <v>3.7164702828425466E-3</v>
      </c>
      <c r="N415" s="168">
        <f t="shared" si="37"/>
        <v>3.7527643394110561E-3</v>
      </c>
      <c r="O415" s="177">
        <f t="shared" si="38"/>
        <v>2.1026705984964901E-4</v>
      </c>
      <c r="P415" s="177">
        <f t="shared" si="39"/>
        <v>2.1232047181957882E-4</v>
      </c>
    </row>
    <row r="416" spans="1:16" outlineLevel="2" x14ac:dyDescent="0.3">
      <c r="A416" s="41" t="s">
        <v>806</v>
      </c>
      <c r="B416" s="41" t="s">
        <v>807</v>
      </c>
      <c r="C416" s="41" t="s">
        <v>401</v>
      </c>
      <c r="D416" s="41" t="s">
        <v>817</v>
      </c>
      <c r="E416" s="41" t="s">
        <v>2075</v>
      </c>
      <c r="F416" s="42">
        <v>4</v>
      </c>
      <c r="G416" s="43"/>
      <c r="H416" s="42">
        <v>2.5999999999999999E-3</v>
      </c>
      <c r="I416">
        <f t="shared" si="34"/>
        <v>0</v>
      </c>
      <c r="J416">
        <f t="shared" si="35"/>
        <v>6.4999999999999997E-4</v>
      </c>
      <c r="K416" s="169">
        <f>VLOOKUP(A416,'Point GF DLLR'!$A$2:$L$81,10,FALSE)</f>
        <v>1.0513352992482452</v>
      </c>
      <c r="L416" s="169">
        <f>VLOOKUP(A416,'Point GF DLLR'!$A$2:$L$81,11,FALSE)</f>
        <v>1.0616023590978942</v>
      </c>
      <c r="M416" s="168">
        <f t="shared" si="36"/>
        <v>0</v>
      </c>
      <c r="N416" s="168">
        <f t="shared" si="37"/>
        <v>0</v>
      </c>
      <c r="O416" s="177">
        <f t="shared" si="38"/>
        <v>6.8336794451135936E-4</v>
      </c>
      <c r="P416" s="177">
        <f t="shared" si="39"/>
        <v>6.9004153341363126E-4</v>
      </c>
    </row>
    <row r="417" spans="1:16" outlineLevel="2" x14ac:dyDescent="0.3">
      <c r="A417" s="41" t="s">
        <v>806</v>
      </c>
      <c r="B417" s="41" t="s">
        <v>807</v>
      </c>
      <c r="C417" s="41" t="s">
        <v>401</v>
      </c>
      <c r="D417" s="41" t="s">
        <v>817</v>
      </c>
      <c r="E417" s="41" t="s">
        <v>2098</v>
      </c>
      <c r="F417" s="42">
        <v>239</v>
      </c>
      <c r="G417" s="42">
        <v>1.2906</v>
      </c>
      <c r="H417" s="42">
        <v>0.62737500000000002</v>
      </c>
      <c r="I417">
        <f t="shared" si="34"/>
        <v>5.4000000000000003E-3</v>
      </c>
      <c r="J417">
        <f t="shared" si="35"/>
        <v>2.6250000000000002E-3</v>
      </c>
      <c r="K417" s="169">
        <f>VLOOKUP(A417,'Point GF DLLR'!$A$2:$L$81,10,FALSE)</f>
        <v>1.0513352992482452</v>
      </c>
      <c r="L417" s="169">
        <f>VLOOKUP(A417,'Point GF DLLR'!$A$2:$L$81,11,FALSE)</f>
        <v>1.0616023590978942</v>
      </c>
      <c r="M417" s="168">
        <f t="shared" si="36"/>
        <v>5.6772106159405245E-3</v>
      </c>
      <c r="N417" s="168">
        <f t="shared" si="37"/>
        <v>5.7326527391286294E-3</v>
      </c>
      <c r="O417" s="177">
        <f t="shared" si="38"/>
        <v>2.7597551605266436E-3</v>
      </c>
      <c r="P417" s="177">
        <f t="shared" si="39"/>
        <v>2.7867061926319728E-3</v>
      </c>
    </row>
    <row r="418" spans="1:16" outlineLevel="2" x14ac:dyDescent="0.3">
      <c r="A418" s="41" t="s">
        <v>806</v>
      </c>
      <c r="B418" s="41" t="s">
        <v>807</v>
      </c>
      <c r="C418" s="41" t="s">
        <v>401</v>
      </c>
      <c r="D418" s="41" t="s">
        <v>818</v>
      </c>
      <c r="E418" s="41" t="s">
        <v>2075</v>
      </c>
      <c r="F418" s="42">
        <v>4</v>
      </c>
      <c r="G418" s="43"/>
      <c r="H418" s="42">
        <v>1.4E-3</v>
      </c>
      <c r="I418">
        <f t="shared" ref="I418:I489" si="40">G418/F418</f>
        <v>0</v>
      </c>
      <c r="J418">
        <f t="shared" ref="J418:J489" si="41">H418/F418</f>
        <v>3.5E-4</v>
      </c>
      <c r="K418" s="169">
        <f>VLOOKUP(A418,'Point GF DLLR'!$A$2:$L$81,10,FALSE)</f>
        <v>1.0513352992482452</v>
      </c>
      <c r="L418" s="169">
        <f>VLOOKUP(A418,'Point GF DLLR'!$A$2:$L$81,11,FALSE)</f>
        <v>1.0616023590978942</v>
      </c>
      <c r="M418" s="168">
        <f t="shared" si="36"/>
        <v>0</v>
      </c>
      <c r="N418" s="168">
        <f t="shared" si="37"/>
        <v>0</v>
      </c>
      <c r="O418" s="177">
        <f t="shared" si="38"/>
        <v>3.6796735473688583E-4</v>
      </c>
      <c r="P418" s="177">
        <f t="shared" si="39"/>
        <v>3.7156082568426299E-4</v>
      </c>
    </row>
    <row r="419" spans="1:16" outlineLevel="2" x14ac:dyDescent="0.3">
      <c r="A419" s="41" t="s">
        <v>806</v>
      </c>
      <c r="B419" s="41" t="s">
        <v>807</v>
      </c>
      <c r="C419" s="41" t="s">
        <v>401</v>
      </c>
      <c r="D419" s="41" t="s">
        <v>818</v>
      </c>
      <c r="E419" s="41" t="s">
        <v>2098</v>
      </c>
      <c r="F419" s="42">
        <v>163</v>
      </c>
      <c r="G419" s="42">
        <v>0.62673500000000004</v>
      </c>
      <c r="H419" s="42">
        <v>0.47270000000000001</v>
      </c>
      <c r="I419">
        <f t="shared" si="40"/>
        <v>3.8450000000000003E-3</v>
      </c>
      <c r="J419">
        <f t="shared" si="41"/>
        <v>2.9000000000000002E-3</v>
      </c>
      <c r="K419" s="169">
        <f>VLOOKUP(A419,'Point GF DLLR'!$A$2:$L$81,10,FALSE)</f>
        <v>1.0513352992482452</v>
      </c>
      <c r="L419" s="169">
        <f>VLOOKUP(A419,'Point GF DLLR'!$A$2:$L$81,11,FALSE)</f>
        <v>1.0616023590978942</v>
      </c>
      <c r="M419" s="168">
        <f t="shared" si="36"/>
        <v>4.0423842256095029E-3</v>
      </c>
      <c r="N419" s="168">
        <f t="shared" si="37"/>
        <v>4.0818610707314034E-3</v>
      </c>
      <c r="O419" s="177">
        <f t="shared" si="38"/>
        <v>3.0488723678199115E-3</v>
      </c>
      <c r="P419" s="177">
        <f t="shared" si="39"/>
        <v>3.0786468413838935E-3</v>
      </c>
    </row>
    <row r="420" spans="1:16" outlineLevel="2" x14ac:dyDescent="0.3">
      <c r="A420" s="41" t="s">
        <v>806</v>
      </c>
      <c r="B420" s="41" t="s">
        <v>807</v>
      </c>
      <c r="C420" s="41" t="s">
        <v>401</v>
      </c>
      <c r="D420" s="41" t="s">
        <v>819</v>
      </c>
      <c r="E420" s="41" t="s">
        <v>2065</v>
      </c>
      <c r="F420" s="42">
        <v>8</v>
      </c>
      <c r="G420" s="43"/>
      <c r="H420" s="42">
        <v>1.6000000000000001E-3</v>
      </c>
      <c r="I420">
        <f t="shared" si="40"/>
        <v>0</v>
      </c>
      <c r="J420">
        <f t="shared" si="41"/>
        <v>2.0000000000000001E-4</v>
      </c>
      <c r="K420" s="169">
        <f>VLOOKUP(A420,'Point GF DLLR'!$A$2:$L$81,10,FALSE)</f>
        <v>1.0513352992482452</v>
      </c>
      <c r="L420" s="169">
        <f>VLOOKUP(A420,'Point GF DLLR'!$A$2:$L$81,11,FALSE)</f>
        <v>1.0616023590978942</v>
      </c>
      <c r="M420" s="168">
        <f t="shared" si="36"/>
        <v>0</v>
      </c>
      <c r="N420" s="168">
        <f t="shared" si="37"/>
        <v>0</v>
      </c>
      <c r="O420" s="177">
        <f t="shared" si="38"/>
        <v>2.1026705984964904E-4</v>
      </c>
      <c r="P420" s="177">
        <f t="shared" si="39"/>
        <v>2.1232047181957885E-4</v>
      </c>
    </row>
    <row r="421" spans="1:16" outlineLevel="2" x14ac:dyDescent="0.3">
      <c r="A421" s="41" t="s">
        <v>806</v>
      </c>
      <c r="B421" s="41" t="s">
        <v>807</v>
      </c>
      <c r="C421" s="41" t="s">
        <v>401</v>
      </c>
      <c r="D421" s="41" t="s">
        <v>820</v>
      </c>
      <c r="E421" s="41" t="s">
        <v>2065</v>
      </c>
      <c r="F421" s="42">
        <v>8</v>
      </c>
      <c r="G421" s="43"/>
      <c r="H421" s="42">
        <v>1.6000000000000001E-3</v>
      </c>
      <c r="I421">
        <f t="shared" si="40"/>
        <v>0</v>
      </c>
      <c r="J421">
        <f t="shared" si="41"/>
        <v>2.0000000000000001E-4</v>
      </c>
      <c r="K421" s="169">
        <f>VLOOKUP(A421,'Point GF DLLR'!$A$2:$L$81,10,FALSE)</f>
        <v>1.0513352992482452</v>
      </c>
      <c r="L421" s="169">
        <f>VLOOKUP(A421,'Point GF DLLR'!$A$2:$L$81,11,FALSE)</f>
        <v>1.0616023590978942</v>
      </c>
      <c r="M421" s="168">
        <f t="shared" si="36"/>
        <v>0</v>
      </c>
      <c r="N421" s="168">
        <f t="shared" si="37"/>
        <v>0</v>
      </c>
      <c r="O421" s="177">
        <f t="shared" si="38"/>
        <v>2.1026705984964904E-4</v>
      </c>
      <c r="P421" s="177">
        <f t="shared" si="39"/>
        <v>2.1232047181957885E-4</v>
      </c>
    </row>
    <row r="422" spans="1:16" outlineLevel="2" x14ac:dyDescent="0.3">
      <c r="A422" s="41" t="s">
        <v>806</v>
      </c>
      <c r="B422" s="41" t="s">
        <v>807</v>
      </c>
      <c r="C422" s="41" t="s">
        <v>401</v>
      </c>
      <c r="D422" s="41" t="s">
        <v>821</v>
      </c>
      <c r="E422" s="41" t="s">
        <v>2098</v>
      </c>
      <c r="F422" s="42">
        <v>351</v>
      </c>
      <c r="G422" s="42">
        <v>1.6286400000000001</v>
      </c>
      <c r="H422" s="42">
        <v>0.31590000000000001</v>
      </c>
      <c r="I422">
        <f t="shared" si="40"/>
        <v>4.64E-3</v>
      </c>
      <c r="J422">
        <f t="shared" si="41"/>
        <v>9.0000000000000008E-4</v>
      </c>
      <c r="K422" s="169">
        <f>VLOOKUP(A422,'Point GF DLLR'!$A$2:$L$81,10,FALSE)</f>
        <v>1.0513352992482452</v>
      </c>
      <c r="L422" s="169">
        <f>VLOOKUP(A422,'Point GF DLLR'!$A$2:$L$81,11,FALSE)</f>
        <v>1.0616023590978942</v>
      </c>
      <c r="M422" s="168">
        <f t="shared" si="36"/>
        <v>4.8781957885118575E-3</v>
      </c>
      <c r="N422" s="168">
        <f t="shared" si="37"/>
        <v>4.925834946214229E-3</v>
      </c>
      <c r="O422" s="177">
        <f t="shared" si="38"/>
        <v>9.4620176932342075E-4</v>
      </c>
      <c r="P422" s="177">
        <f t="shared" si="39"/>
        <v>9.5544212318810493E-4</v>
      </c>
    </row>
    <row r="423" spans="1:16" outlineLevel="2" x14ac:dyDescent="0.3">
      <c r="A423" s="41" t="s">
        <v>806</v>
      </c>
      <c r="B423" s="41" t="s">
        <v>807</v>
      </c>
      <c r="C423" s="41" t="s">
        <v>401</v>
      </c>
      <c r="D423" s="41" t="s">
        <v>822</v>
      </c>
      <c r="E423" s="41" t="s">
        <v>2066</v>
      </c>
      <c r="F423" s="42">
        <v>27</v>
      </c>
      <c r="G423" s="42">
        <v>0.358155</v>
      </c>
      <c r="H423" s="42">
        <v>3.4424999999999997E-2</v>
      </c>
      <c r="I423">
        <f t="shared" si="40"/>
        <v>1.3265000000000001E-2</v>
      </c>
      <c r="J423">
        <f t="shared" si="41"/>
        <v>1.2749999999999999E-3</v>
      </c>
      <c r="K423" s="169">
        <f>VLOOKUP(A423,'Point GF DLLR'!$A$2:$L$81,10,FALSE)</f>
        <v>1.0513352992482452</v>
      </c>
      <c r="L423" s="169">
        <f>VLOOKUP(A423,'Point GF DLLR'!$A$2:$L$81,11,FALSE)</f>
        <v>1.0616023590978942</v>
      </c>
      <c r="M423" s="168">
        <f t="shared" si="36"/>
        <v>1.3945962744527973E-2</v>
      </c>
      <c r="N423" s="168">
        <f t="shared" si="37"/>
        <v>1.4082155293433568E-2</v>
      </c>
      <c r="O423" s="177">
        <f t="shared" si="38"/>
        <v>1.3404525065415125E-3</v>
      </c>
      <c r="P423" s="177">
        <f t="shared" si="39"/>
        <v>1.353543007849815E-3</v>
      </c>
    </row>
    <row r="424" spans="1:16" outlineLevel="2" x14ac:dyDescent="0.3">
      <c r="A424" s="41" t="s">
        <v>806</v>
      </c>
      <c r="B424" s="41" t="s">
        <v>807</v>
      </c>
      <c r="C424" s="41" t="s">
        <v>401</v>
      </c>
      <c r="D424" s="41" t="s">
        <v>823</v>
      </c>
      <c r="E424" s="41" t="s">
        <v>2066</v>
      </c>
      <c r="F424" s="42">
        <v>26</v>
      </c>
      <c r="G424" s="42">
        <v>0.32746999999999998</v>
      </c>
      <c r="H424" s="42">
        <v>3.3799999999999997E-2</v>
      </c>
      <c r="I424">
        <f t="shared" si="40"/>
        <v>1.2594999999999999E-2</v>
      </c>
      <c r="J424">
        <f t="shared" si="41"/>
        <v>1.2999999999999999E-3</v>
      </c>
      <c r="K424" s="169">
        <f>VLOOKUP(A424,'Point GF DLLR'!$A$2:$L$81,10,FALSE)</f>
        <v>1.0513352992482452</v>
      </c>
      <c r="L424" s="169">
        <f>VLOOKUP(A424,'Point GF DLLR'!$A$2:$L$81,11,FALSE)</f>
        <v>1.0616023590978942</v>
      </c>
      <c r="M424" s="168">
        <f t="shared" si="36"/>
        <v>1.3241568094031647E-2</v>
      </c>
      <c r="N424" s="168">
        <f t="shared" si="37"/>
        <v>1.3370881712837977E-2</v>
      </c>
      <c r="O424" s="177">
        <f t="shared" si="38"/>
        <v>1.3667358890227187E-3</v>
      </c>
      <c r="P424" s="177">
        <f t="shared" si="39"/>
        <v>1.3800830668272625E-3</v>
      </c>
    </row>
    <row r="425" spans="1:16" outlineLevel="2" x14ac:dyDescent="0.3">
      <c r="A425" s="41" t="s">
        <v>806</v>
      </c>
      <c r="B425" s="41" t="s">
        <v>807</v>
      </c>
      <c r="C425" s="41" t="s">
        <v>401</v>
      </c>
      <c r="D425" s="41" t="s">
        <v>824</v>
      </c>
      <c r="E425" s="41" t="s">
        <v>2066</v>
      </c>
      <c r="F425" s="42">
        <v>26</v>
      </c>
      <c r="G425" s="42">
        <v>0.32863999999999999</v>
      </c>
      <c r="H425" s="42">
        <v>3.3799999999999997E-2</v>
      </c>
      <c r="I425">
        <f t="shared" si="40"/>
        <v>1.264E-2</v>
      </c>
      <c r="J425">
        <f t="shared" si="41"/>
        <v>1.2999999999999999E-3</v>
      </c>
      <c r="K425" s="169">
        <f>VLOOKUP(A425,'Point GF DLLR'!$A$2:$L$81,10,FALSE)</f>
        <v>1.0513352992482452</v>
      </c>
      <c r="L425" s="169">
        <f>VLOOKUP(A425,'Point GF DLLR'!$A$2:$L$81,11,FALSE)</f>
        <v>1.0616023590978942</v>
      </c>
      <c r="M425" s="168">
        <f t="shared" si="36"/>
        <v>1.3288878182497819E-2</v>
      </c>
      <c r="N425" s="168">
        <f t="shared" si="37"/>
        <v>1.3418653818997383E-2</v>
      </c>
      <c r="O425" s="177">
        <f t="shared" si="38"/>
        <v>1.3667358890227187E-3</v>
      </c>
      <c r="P425" s="177">
        <f t="shared" si="39"/>
        <v>1.3800830668272625E-3</v>
      </c>
    </row>
    <row r="426" spans="1:16" outlineLevel="2" x14ac:dyDescent="0.3">
      <c r="A426" s="41" t="s">
        <v>806</v>
      </c>
      <c r="B426" s="41" t="s">
        <v>807</v>
      </c>
      <c r="C426" s="41" t="s">
        <v>401</v>
      </c>
      <c r="D426" s="41" t="s">
        <v>825</v>
      </c>
      <c r="E426" s="41" t="s">
        <v>2066</v>
      </c>
      <c r="F426" s="42">
        <v>26</v>
      </c>
      <c r="G426" s="42">
        <v>0.33449000000000001</v>
      </c>
      <c r="H426" s="42">
        <v>3.3799999999999997E-2</v>
      </c>
      <c r="I426">
        <f t="shared" si="40"/>
        <v>1.2865E-2</v>
      </c>
      <c r="J426">
        <f t="shared" si="41"/>
        <v>1.2999999999999999E-3</v>
      </c>
      <c r="K426" s="169">
        <f>VLOOKUP(A426,'Point GF DLLR'!$A$2:$L$81,10,FALSE)</f>
        <v>1.0513352992482452</v>
      </c>
      <c r="L426" s="169">
        <f>VLOOKUP(A426,'Point GF DLLR'!$A$2:$L$81,11,FALSE)</f>
        <v>1.0616023590978942</v>
      </c>
      <c r="M426" s="168">
        <f t="shared" si="36"/>
        <v>1.3525428624828674E-2</v>
      </c>
      <c r="N426" s="168">
        <f t="shared" si="37"/>
        <v>1.365751434979441E-2</v>
      </c>
      <c r="O426" s="177">
        <f t="shared" si="38"/>
        <v>1.3667358890227187E-3</v>
      </c>
      <c r="P426" s="177">
        <f t="shared" si="39"/>
        <v>1.3800830668272625E-3</v>
      </c>
    </row>
    <row r="427" spans="1:16" outlineLevel="2" x14ac:dyDescent="0.3">
      <c r="A427" s="41" t="s">
        <v>806</v>
      </c>
      <c r="B427" s="41" t="s">
        <v>807</v>
      </c>
      <c r="C427" s="41" t="s">
        <v>401</v>
      </c>
      <c r="D427" s="41" t="s">
        <v>826</v>
      </c>
      <c r="E427" s="41" t="s">
        <v>2066</v>
      </c>
      <c r="F427" s="42">
        <v>27</v>
      </c>
      <c r="G427" s="42">
        <v>0.33615</v>
      </c>
      <c r="H427" s="42">
        <v>3.3750000000000002E-2</v>
      </c>
      <c r="I427">
        <f t="shared" si="40"/>
        <v>1.2450000000000001E-2</v>
      </c>
      <c r="J427">
        <f t="shared" si="41"/>
        <v>1.25E-3</v>
      </c>
      <c r="K427" s="169">
        <f>VLOOKUP(A427,'Point GF DLLR'!$A$2:$L$81,10,FALSE)</f>
        <v>1.0513352992482452</v>
      </c>
      <c r="L427" s="169">
        <f>VLOOKUP(A427,'Point GF DLLR'!$A$2:$L$81,11,FALSE)</f>
        <v>1.0616023590978942</v>
      </c>
      <c r="M427" s="168">
        <f t="shared" si="36"/>
        <v>1.3089124475640654E-2</v>
      </c>
      <c r="N427" s="168">
        <f t="shared" si="37"/>
        <v>1.3216949370768784E-2</v>
      </c>
      <c r="O427" s="177">
        <f t="shared" si="38"/>
        <v>1.3141691240603065E-3</v>
      </c>
      <c r="P427" s="177">
        <f t="shared" si="39"/>
        <v>1.3270029488723679E-3</v>
      </c>
    </row>
    <row r="428" spans="1:16" outlineLevel="1" x14ac:dyDescent="0.3">
      <c r="A428" s="44" t="s">
        <v>1206</v>
      </c>
      <c r="B428" s="41"/>
      <c r="C428" s="41"/>
      <c r="D428" s="41"/>
      <c r="E428" s="41"/>
      <c r="F428" s="42"/>
      <c r="G428" s="42"/>
      <c r="H428" s="42"/>
      <c r="I428">
        <f>SUBTOTAL(9,I403:I427)</f>
        <v>0.12701499999999999</v>
      </c>
      <c r="J428">
        <f>SUBTOTAL(9,J403:J427)</f>
        <v>1.96385E-2</v>
      </c>
      <c r="K428" s="169"/>
      <c r="L428" s="169"/>
      <c r="M428" s="168">
        <f>SUBTOTAL(9,M403:M427)</f>
        <v>0.13353535303401584</v>
      </c>
      <c r="N428" s="168">
        <f>SUBTOTAL(9,N403:N427)</f>
        <v>0.13483942364081905</v>
      </c>
      <c r="O428" s="177">
        <f>SUBTOTAL(9,O403:O427)</f>
        <v>2.0646648274286663E-2</v>
      </c>
      <c r="P428" s="177">
        <f>SUBTOTAL(9,P403:P427)</f>
        <v>2.0848277929143996E-2</v>
      </c>
    </row>
    <row r="429" spans="1:16" outlineLevel="2" x14ac:dyDescent="0.3">
      <c r="A429" s="41" t="s">
        <v>827</v>
      </c>
      <c r="B429" s="41" t="s">
        <v>828</v>
      </c>
      <c r="C429" s="41" t="s">
        <v>401</v>
      </c>
      <c r="D429" s="41" t="s">
        <v>829</v>
      </c>
      <c r="E429" s="41" t="s">
        <v>2059</v>
      </c>
      <c r="F429" s="42">
        <v>306</v>
      </c>
      <c r="G429" s="42">
        <v>0.18360000000000001</v>
      </c>
      <c r="H429" s="42">
        <v>1.0097999999999999E-2</v>
      </c>
      <c r="I429">
        <f t="shared" si="40"/>
        <v>6.0000000000000006E-4</v>
      </c>
      <c r="J429">
        <f t="shared" si="41"/>
        <v>3.2999999999999996E-5</v>
      </c>
      <c r="K429" s="169">
        <f>VLOOKUP(A429,'Point GF DLLR'!$A$2:$L$81,10,FALSE)</f>
        <v>1.1384615384615384</v>
      </c>
      <c r="L429" s="169">
        <f>VLOOKUP(A429,'Point GF DLLR'!$A$2:$L$81,11,FALSE)</f>
        <v>1.1661538461538454</v>
      </c>
      <c r="M429" s="168">
        <f t="shared" si="36"/>
        <v>6.8307692307692308E-4</v>
      </c>
      <c r="N429" s="168">
        <f t="shared" si="37"/>
        <v>6.9969230769230731E-4</v>
      </c>
      <c r="O429" s="177">
        <f t="shared" si="38"/>
        <v>3.7569230769230763E-5</v>
      </c>
      <c r="P429" s="177">
        <f t="shared" si="39"/>
        <v>3.8483076923076894E-5</v>
      </c>
    </row>
    <row r="430" spans="1:16" outlineLevel="2" x14ac:dyDescent="0.3">
      <c r="A430" s="41" t="s">
        <v>827</v>
      </c>
      <c r="B430" s="41" t="s">
        <v>828</v>
      </c>
      <c r="C430" s="41" t="s">
        <v>401</v>
      </c>
      <c r="D430" s="41" t="s">
        <v>830</v>
      </c>
      <c r="E430" s="41" t="s">
        <v>2079</v>
      </c>
      <c r="F430" s="42">
        <v>199</v>
      </c>
      <c r="G430" s="42">
        <v>3.0049000000000001</v>
      </c>
      <c r="H430" s="42">
        <v>3.6914500000000001</v>
      </c>
      <c r="I430">
        <f t="shared" si="40"/>
        <v>1.5100000000000001E-2</v>
      </c>
      <c r="J430">
        <f t="shared" si="41"/>
        <v>1.8550000000000001E-2</v>
      </c>
      <c r="K430" s="169">
        <f>VLOOKUP(A430,'Point GF DLLR'!$A$2:$L$81,10,FALSE)</f>
        <v>1.1384615384615384</v>
      </c>
      <c r="L430" s="169">
        <f>VLOOKUP(A430,'Point GF DLLR'!$A$2:$L$81,11,FALSE)</f>
        <v>1.1661538461538454</v>
      </c>
      <c r="M430" s="168">
        <f t="shared" si="36"/>
        <v>1.7190769230769232E-2</v>
      </c>
      <c r="N430" s="168">
        <f t="shared" si="37"/>
        <v>1.7608923076923067E-2</v>
      </c>
      <c r="O430" s="177">
        <f t="shared" si="38"/>
        <v>2.1118461538461537E-2</v>
      </c>
      <c r="P430" s="177">
        <f t="shared" si="39"/>
        <v>2.1632153846153832E-2</v>
      </c>
    </row>
    <row r="431" spans="1:16" outlineLevel="1" x14ac:dyDescent="0.3">
      <c r="A431" s="44" t="s">
        <v>1207</v>
      </c>
      <c r="B431" s="41"/>
      <c r="C431" s="41"/>
      <c r="D431" s="41"/>
      <c r="E431" s="41"/>
      <c r="F431" s="42"/>
      <c r="G431" s="42"/>
      <c r="H431" s="42"/>
      <c r="I431">
        <f>SUBTOTAL(9,I429:I430)</f>
        <v>1.5700000000000002E-2</v>
      </c>
      <c r="J431">
        <f>SUBTOTAL(9,J429:J430)</f>
        <v>1.8582999999999999E-2</v>
      </c>
      <c r="K431" s="169"/>
      <c r="L431" s="169"/>
      <c r="M431" s="168">
        <f>SUBTOTAL(9,M429:M430)</f>
        <v>1.7873846153846153E-2</v>
      </c>
      <c r="N431" s="168">
        <f>SUBTOTAL(9,N429:N430)</f>
        <v>1.8308615384615375E-2</v>
      </c>
      <c r="O431" s="177">
        <f>SUBTOTAL(9,O429:O430)</f>
        <v>2.1156030769230769E-2</v>
      </c>
      <c r="P431" s="177">
        <f>SUBTOTAL(9,P429:P430)</f>
        <v>2.167063692307691E-2</v>
      </c>
    </row>
    <row r="432" spans="1:16" outlineLevel="2" x14ac:dyDescent="0.3">
      <c r="A432" s="41" t="s">
        <v>831</v>
      </c>
      <c r="B432" s="41" t="s">
        <v>832</v>
      </c>
      <c r="C432" s="41" t="s">
        <v>401</v>
      </c>
      <c r="D432" s="41" t="s">
        <v>833</v>
      </c>
      <c r="E432" s="41" t="s">
        <v>2059</v>
      </c>
      <c r="F432" s="42">
        <v>365</v>
      </c>
      <c r="G432" s="42">
        <v>0.66740250000000001</v>
      </c>
      <c r="H432" s="42">
        <v>3.66825E-2</v>
      </c>
      <c r="I432">
        <f t="shared" si="40"/>
        <v>1.8285E-3</v>
      </c>
      <c r="J432">
        <f t="shared" si="41"/>
        <v>1.005E-4</v>
      </c>
      <c r="K432" s="169">
        <f>VLOOKUP(A432,'Point GF DLLR'!$A$2:$L$81,10,FALSE)</f>
        <v>1.0642693737489277</v>
      </c>
      <c r="L432" s="169">
        <f>VLOOKUP(A432,'Point GF DLLR'!$A$2:$L$81,11,FALSE)</f>
        <v>1.0771232484987134</v>
      </c>
      <c r="M432" s="168">
        <f t="shared" si="36"/>
        <v>1.9460165498999143E-3</v>
      </c>
      <c r="N432" s="168">
        <f t="shared" si="37"/>
        <v>1.9695198598798976E-3</v>
      </c>
      <c r="O432" s="177">
        <f t="shared" si="38"/>
        <v>1.0695907206176724E-4</v>
      </c>
      <c r="P432" s="177">
        <f t="shared" si="39"/>
        <v>1.082508864741207E-4</v>
      </c>
    </row>
    <row r="433" spans="1:16" outlineLevel="2" x14ac:dyDescent="0.3">
      <c r="A433" s="41" t="s">
        <v>831</v>
      </c>
      <c r="B433" s="41" t="s">
        <v>832</v>
      </c>
      <c r="C433" s="41" t="s">
        <v>401</v>
      </c>
      <c r="D433" s="41" t="s">
        <v>834</v>
      </c>
      <c r="E433" s="41" t="s">
        <v>2074</v>
      </c>
      <c r="F433" s="42">
        <v>230</v>
      </c>
      <c r="G433" s="42">
        <v>4.048</v>
      </c>
      <c r="H433" s="42">
        <v>4.9794999999999998</v>
      </c>
      <c r="I433">
        <f t="shared" si="40"/>
        <v>1.7600000000000001E-2</v>
      </c>
      <c r="J433">
        <f t="shared" si="41"/>
        <v>2.1649999999999999E-2</v>
      </c>
      <c r="K433" s="169">
        <f>VLOOKUP(A433,'Point GF DLLR'!$A$2:$L$81,10,FALSE)</f>
        <v>1.0642693737489277</v>
      </c>
      <c r="L433" s="169">
        <f>VLOOKUP(A433,'Point GF DLLR'!$A$2:$L$81,11,FALSE)</f>
        <v>1.0771232484987134</v>
      </c>
      <c r="M433" s="168">
        <f t="shared" si="36"/>
        <v>1.873114097798113E-2</v>
      </c>
      <c r="N433" s="168">
        <f t="shared" si="37"/>
        <v>1.8957369173577359E-2</v>
      </c>
      <c r="O433" s="177">
        <f t="shared" si="38"/>
        <v>2.3041431941664282E-2</v>
      </c>
      <c r="P433" s="177">
        <f t="shared" si="39"/>
        <v>2.3319718329997144E-2</v>
      </c>
    </row>
    <row r="434" spans="1:16" outlineLevel="1" x14ac:dyDescent="0.3">
      <c r="A434" s="44" t="s">
        <v>1208</v>
      </c>
      <c r="B434" s="41"/>
      <c r="C434" s="41"/>
      <c r="D434" s="41"/>
      <c r="E434" s="41"/>
      <c r="F434" s="42"/>
      <c r="G434" s="42"/>
      <c r="H434" s="42"/>
      <c r="I434">
        <f>SUBTOTAL(9,I432:I433)</f>
        <v>1.9428500000000001E-2</v>
      </c>
      <c r="J434">
        <f>SUBTOTAL(9,J432:J433)</f>
        <v>2.1750499999999999E-2</v>
      </c>
      <c r="K434" s="169"/>
      <c r="L434" s="169"/>
      <c r="M434" s="168">
        <f>SUBTOTAL(9,M432:M433)</f>
        <v>2.0677157527881046E-2</v>
      </c>
      <c r="N434" s="168">
        <f>SUBTOTAL(9,N432:N433)</f>
        <v>2.0926889033457255E-2</v>
      </c>
      <c r="O434" s="177">
        <f>SUBTOTAL(9,O432:O433)</f>
        <v>2.3148391013726049E-2</v>
      </c>
      <c r="P434" s="177">
        <f>SUBTOTAL(9,P432:P433)</f>
        <v>2.3427969216471264E-2</v>
      </c>
    </row>
    <row r="435" spans="1:16" outlineLevel="2" x14ac:dyDescent="0.3">
      <c r="A435" s="41" t="s">
        <v>835</v>
      </c>
      <c r="B435" s="41" t="s">
        <v>836</v>
      </c>
      <c r="C435" s="41" t="s">
        <v>401</v>
      </c>
      <c r="D435" s="41" t="s">
        <v>837</v>
      </c>
      <c r="E435" s="41" t="s">
        <v>2099</v>
      </c>
      <c r="F435" s="42">
        <v>341</v>
      </c>
      <c r="G435" s="42">
        <v>148.06219999999999</v>
      </c>
      <c r="H435" s="42">
        <v>0.22165000000000001</v>
      </c>
      <c r="I435">
        <f t="shared" si="40"/>
        <v>0.43419999999999997</v>
      </c>
      <c r="J435">
        <f t="shared" si="41"/>
        <v>6.5000000000000008E-4</v>
      </c>
      <c r="K435" s="169">
        <f>VLOOKUP(A435,'Point GF DLLR'!$A$2:$L$81,10,FALSE)</f>
        <v>1.0675799086757991</v>
      </c>
      <c r="L435" s="169">
        <f>VLOOKUP(A435,'Point GF DLLR'!$A$2:$L$81,11,FALSE)</f>
        <v>1.0810958904109582</v>
      </c>
      <c r="M435" s="168">
        <f t="shared" si="36"/>
        <v>0.46354319634703195</v>
      </c>
      <c r="N435" s="168">
        <f t="shared" si="37"/>
        <v>0.46941183561643801</v>
      </c>
      <c r="O435" s="177">
        <f t="shared" si="38"/>
        <v>6.9392694063926947E-4</v>
      </c>
      <c r="P435" s="177">
        <f t="shared" si="39"/>
        <v>7.0271232876712288E-4</v>
      </c>
    </row>
    <row r="436" spans="1:16" outlineLevel="2" x14ac:dyDescent="0.3">
      <c r="A436" s="41" t="s">
        <v>835</v>
      </c>
      <c r="B436" s="41" t="s">
        <v>836</v>
      </c>
      <c r="C436" s="41" t="s">
        <v>401</v>
      </c>
      <c r="D436" s="41" t="s">
        <v>838</v>
      </c>
      <c r="E436" s="41" t="s">
        <v>2099</v>
      </c>
      <c r="F436" s="42">
        <v>321</v>
      </c>
      <c r="G436" s="42">
        <v>135.63855000000001</v>
      </c>
      <c r="H436" s="42">
        <v>1.01115</v>
      </c>
      <c r="I436">
        <f t="shared" si="40"/>
        <v>0.42255000000000004</v>
      </c>
      <c r="J436">
        <f t="shared" si="41"/>
        <v>3.15E-3</v>
      </c>
      <c r="K436" s="169">
        <f>VLOOKUP(A436,'Point GF DLLR'!$A$2:$L$81,10,FALSE)</f>
        <v>1.0675799086757991</v>
      </c>
      <c r="L436" s="169">
        <f>VLOOKUP(A436,'Point GF DLLR'!$A$2:$L$81,11,FALSE)</f>
        <v>1.0810958904109582</v>
      </c>
      <c r="M436" s="168">
        <f t="shared" si="36"/>
        <v>0.45110589041095894</v>
      </c>
      <c r="N436" s="168">
        <f t="shared" si="37"/>
        <v>0.45681706849315046</v>
      </c>
      <c r="O436" s="177">
        <f t="shared" si="38"/>
        <v>3.362876712328767E-3</v>
      </c>
      <c r="P436" s="177">
        <f t="shared" si="39"/>
        <v>3.4054520547945185E-3</v>
      </c>
    </row>
    <row r="437" spans="1:16" outlineLevel="2" x14ac:dyDescent="0.3">
      <c r="A437" s="41" t="s">
        <v>835</v>
      </c>
      <c r="B437" s="41" t="s">
        <v>836</v>
      </c>
      <c r="C437" s="41" t="s">
        <v>401</v>
      </c>
      <c r="D437" s="41" t="s">
        <v>839</v>
      </c>
      <c r="E437" s="41" t="s">
        <v>2099</v>
      </c>
      <c r="F437" s="42">
        <v>304</v>
      </c>
      <c r="G437" s="42">
        <v>124.0776</v>
      </c>
      <c r="H437" s="42">
        <v>0.76</v>
      </c>
      <c r="I437">
        <f t="shared" si="40"/>
        <v>0.40815000000000001</v>
      </c>
      <c r="J437">
        <f t="shared" si="41"/>
        <v>2.5000000000000001E-3</v>
      </c>
      <c r="K437" s="169">
        <f>VLOOKUP(A437,'Point GF DLLR'!$A$2:$L$81,10,FALSE)</f>
        <v>1.0675799086757991</v>
      </c>
      <c r="L437" s="169">
        <f>VLOOKUP(A437,'Point GF DLLR'!$A$2:$L$81,11,FALSE)</f>
        <v>1.0810958904109582</v>
      </c>
      <c r="M437" s="168">
        <f t="shared" si="36"/>
        <v>0.43573273972602744</v>
      </c>
      <c r="N437" s="168">
        <f t="shared" si="37"/>
        <v>0.44124928767123262</v>
      </c>
      <c r="O437" s="177">
        <f t="shared" si="38"/>
        <v>2.6689497716894978E-3</v>
      </c>
      <c r="P437" s="177">
        <f t="shared" si="39"/>
        <v>2.7027397260273958E-3</v>
      </c>
    </row>
    <row r="438" spans="1:16" outlineLevel="1" x14ac:dyDescent="0.3">
      <c r="A438" s="44" t="s">
        <v>1209</v>
      </c>
      <c r="B438" s="41"/>
      <c r="C438" s="41"/>
      <c r="D438" s="41"/>
      <c r="E438" s="41"/>
      <c r="F438" s="42"/>
      <c r="G438" s="42"/>
      <c r="H438" s="42"/>
      <c r="I438">
        <f>SUBTOTAL(9,I435:I437)</f>
        <v>1.2648999999999999</v>
      </c>
      <c r="J438">
        <f>SUBTOTAL(9,J435:J437)</f>
        <v>6.3E-3</v>
      </c>
      <c r="K438" s="169"/>
      <c r="L438" s="169"/>
      <c r="M438" s="168">
        <f>SUBTOTAL(9,M435:M437)</f>
        <v>1.3503818264840182</v>
      </c>
      <c r="N438" s="168">
        <f>SUBTOTAL(9,N435:N437)</f>
        <v>1.3674781917808212</v>
      </c>
      <c r="O438" s="177">
        <f>SUBTOTAL(9,O435:O437)</f>
        <v>6.7257534246575341E-3</v>
      </c>
      <c r="P438" s="177">
        <f>SUBTOTAL(9,P435:P437)</f>
        <v>6.8109041095890371E-3</v>
      </c>
    </row>
    <row r="439" spans="1:16" outlineLevel="2" x14ac:dyDescent="0.3">
      <c r="A439" s="41" t="s">
        <v>840</v>
      </c>
      <c r="B439" s="41" t="s">
        <v>841</v>
      </c>
      <c r="C439" s="41" t="s">
        <v>401</v>
      </c>
      <c r="D439" s="41" t="s">
        <v>842</v>
      </c>
      <c r="E439" s="41" t="s">
        <v>2100</v>
      </c>
      <c r="F439" s="42">
        <v>365</v>
      </c>
      <c r="G439" s="42">
        <v>4.0296000000000003</v>
      </c>
      <c r="H439" s="42">
        <v>0.90885000000000005</v>
      </c>
      <c r="I439">
        <f t="shared" si="40"/>
        <v>1.1040000000000001E-2</v>
      </c>
      <c r="J439">
        <f t="shared" si="41"/>
        <v>2.49E-3</v>
      </c>
      <c r="K439" s="169">
        <f>VLOOKUP(A439,'Point GF DLLR'!$A$2:$L$81,10,FALSE)</f>
        <v>1.0675799086757991</v>
      </c>
      <c r="L439" s="169">
        <f>VLOOKUP(A439,'Point GF DLLR'!$A$2:$L$81,11,FALSE)</f>
        <v>1.0810958904109582</v>
      </c>
      <c r="M439" s="168">
        <f t="shared" si="36"/>
        <v>1.1786082191780824E-2</v>
      </c>
      <c r="N439" s="168">
        <f t="shared" si="37"/>
        <v>1.1935298630136979E-2</v>
      </c>
      <c r="O439" s="177">
        <f t="shared" si="38"/>
        <v>2.6582739726027397E-3</v>
      </c>
      <c r="P439" s="177">
        <f t="shared" si="39"/>
        <v>2.691928767123286E-3</v>
      </c>
    </row>
    <row r="440" spans="1:16" outlineLevel="1" x14ac:dyDescent="0.3">
      <c r="A440" s="44" t="s">
        <v>1210</v>
      </c>
      <c r="B440" s="41"/>
      <c r="C440" s="41"/>
      <c r="D440" s="41"/>
      <c r="E440" s="41"/>
      <c r="F440" s="42"/>
      <c r="G440" s="42"/>
      <c r="H440" s="42"/>
      <c r="I440">
        <f>SUBTOTAL(9,I439:I439)</f>
        <v>1.1040000000000001E-2</v>
      </c>
      <c r="J440">
        <f>SUBTOTAL(9,J439:J439)</f>
        <v>2.49E-3</v>
      </c>
      <c r="K440" s="169"/>
      <c r="L440" s="169"/>
      <c r="M440" s="168">
        <f>SUBTOTAL(9,M439:M439)</f>
        <v>1.1786082191780824E-2</v>
      </c>
      <c r="N440" s="168">
        <f>SUBTOTAL(9,N439:N439)</f>
        <v>1.1935298630136979E-2</v>
      </c>
      <c r="O440" s="177">
        <f>SUBTOTAL(9,O439:O439)</f>
        <v>2.6582739726027397E-3</v>
      </c>
      <c r="P440" s="177">
        <f>SUBTOTAL(9,P439:P439)</f>
        <v>2.691928767123286E-3</v>
      </c>
    </row>
    <row r="441" spans="1:16" outlineLevel="2" x14ac:dyDescent="0.3">
      <c r="A441" s="41" t="s">
        <v>843</v>
      </c>
      <c r="B441" s="41" t="s">
        <v>844</v>
      </c>
      <c r="C441" s="41" t="s">
        <v>401</v>
      </c>
      <c r="D441" s="41" t="s">
        <v>845</v>
      </c>
      <c r="E441" s="41" t="s">
        <v>2058</v>
      </c>
      <c r="F441" s="42">
        <v>33</v>
      </c>
      <c r="G441" s="42">
        <v>1.3074600000000001</v>
      </c>
      <c r="H441" s="42">
        <v>7.1940000000000004E-2</v>
      </c>
      <c r="I441">
        <f t="shared" si="40"/>
        <v>3.9620000000000002E-2</v>
      </c>
      <c r="J441">
        <f t="shared" si="41"/>
        <v>2.1800000000000001E-3</v>
      </c>
      <c r="K441" s="169">
        <f>VLOOKUP(A441,'Point GF DLLR'!$A$2:$L$81,10,FALSE)</f>
        <v>1</v>
      </c>
      <c r="L441" s="169">
        <f>VLOOKUP(A441,'Point GF DLLR'!$A$2:$L$81,11,FALSE)</f>
        <v>1</v>
      </c>
      <c r="M441" s="168">
        <f t="shared" si="36"/>
        <v>3.9620000000000002E-2</v>
      </c>
      <c r="N441" s="168">
        <f t="shared" si="37"/>
        <v>3.9620000000000002E-2</v>
      </c>
      <c r="O441" s="177">
        <f t="shared" si="38"/>
        <v>2.1800000000000001E-3</v>
      </c>
      <c r="P441" s="177">
        <f t="shared" si="39"/>
        <v>2.1800000000000001E-3</v>
      </c>
    </row>
    <row r="442" spans="1:16" outlineLevel="2" x14ac:dyDescent="0.3">
      <c r="A442" s="41" t="s">
        <v>843</v>
      </c>
      <c r="B442" s="41" t="s">
        <v>844</v>
      </c>
      <c r="C442" s="41" t="s">
        <v>401</v>
      </c>
      <c r="D442" s="41" t="s">
        <v>846</v>
      </c>
      <c r="E442" s="41" t="s">
        <v>2058</v>
      </c>
      <c r="F442" s="42">
        <v>5</v>
      </c>
      <c r="G442" s="42">
        <v>0.18237500000000001</v>
      </c>
      <c r="H442" s="42">
        <v>1.0024999999999999E-2</v>
      </c>
      <c r="I442">
        <f t="shared" si="40"/>
        <v>3.6475E-2</v>
      </c>
      <c r="J442">
        <f t="shared" si="41"/>
        <v>2.0049999999999998E-3</v>
      </c>
      <c r="K442" s="169">
        <f>VLOOKUP(A442,'Point GF DLLR'!$A$2:$L$81,10,FALSE)</f>
        <v>1</v>
      </c>
      <c r="L442" s="169">
        <f>VLOOKUP(A442,'Point GF DLLR'!$A$2:$L$81,11,FALSE)</f>
        <v>1</v>
      </c>
      <c r="M442" s="168">
        <f t="shared" si="36"/>
        <v>3.6475E-2</v>
      </c>
      <c r="N442" s="168">
        <f t="shared" si="37"/>
        <v>3.6475E-2</v>
      </c>
      <c r="O442" s="177">
        <f t="shared" si="38"/>
        <v>2.0049999999999998E-3</v>
      </c>
      <c r="P442" s="177">
        <f t="shared" si="39"/>
        <v>2.0049999999999998E-3</v>
      </c>
    </row>
    <row r="443" spans="1:16" outlineLevel="2" x14ac:dyDescent="0.3">
      <c r="A443" s="41" t="s">
        <v>843</v>
      </c>
      <c r="B443" s="41" t="s">
        <v>844</v>
      </c>
      <c r="C443" s="41" t="s">
        <v>401</v>
      </c>
      <c r="D443" s="41" t="s">
        <v>847</v>
      </c>
      <c r="E443" s="41" t="s">
        <v>2058</v>
      </c>
      <c r="F443" s="42">
        <v>64</v>
      </c>
      <c r="G443" s="42">
        <v>3.1004800000000001</v>
      </c>
      <c r="H443" s="42">
        <v>0.17055999999999999</v>
      </c>
      <c r="I443">
        <f t="shared" si="40"/>
        <v>4.8445000000000002E-2</v>
      </c>
      <c r="J443">
        <f t="shared" si="41"/>
        <v>2.6649999999999998E-3</v>
      </c>
      <c r="K443" s="169">
        <f>VLOOKUP(A443,'Point GF DLLR'!$A$2:$L$81,10,FALSE)</f>
        <v>1</v>
      </c>
      <c r="L443" s="169">
        <f>VLOOKUP(A443,'Point GF DLLR'!$A$2:$L$81,11,FALSE)</f>
        <v>1</v>
      </c>
      <c r="M443" s="168">
        <f t="shared" si="36"/>
        <v>4.8445000000000002E-2</v>
      </c>
      <c r="N443" s="168">
        <f t="shared" si="37"/>
        <v>4.8445000000000002E-2</v>
      </c>
      <c r="O443" s="177">
        <f t="shared" si="38"/>
        <v>2.6649999999999998E-3</v>
      </c>
      <c r="P443" s="177">
        <f t="shared" si="39"/>
        <v>2.6649999999999998E-3</v>
      </c>
    </row>
    <row r="444" spans="1:16" outlineLevel="2" x14ac:dyDescent="0.3">
      <c r="A444" s="41" t="s">
        <v>843</v>
      </c>
      <c r="B444" s="41" t="s">
        <v>844</v>
      </c>
      <c r="C444" s="41" t="s">
        <v>401</v>
      </c>
      <c r="D444" s="41" t="s">
        <v>848</v>
      </c>
      <c r="E444" s="41" t="s">
        <v>2059</v>
      </c>
      <c r="F444" s="42">
        <v>1</v>
      </c>
      <c r="G444" s="42">
        <v>4.3400000000000001E-3</v>
      </c>
      <c r="H444" s="42">
        <v>2.4000000000000001E-4</v>
      </c>
      <c r="I444">
        <f t="shared" si="40"/>
        <v>4.3400000000000001E-3</v>
      </c>
      <c r="J444">
        <f t="shared" si="41"/>
        <v>2.4000000000000001E-4</v>
      </c>
      <c r="K444" s="169">
        <f>VLOOKUP(A444,'Point GF DLLR'!$A$2:$L$81,10,FALSE)</f>
        <v>1</v>
      </c>
      <c r="L444" s="169">
        <f>VLOOKUP(A444,'Point GF DLLR'!$A$2:$L$81,11,FALSE)</f>
        <v>1</v>
      </c>
      <c r="M444" s="168">
        <f t="shared" si="36"/>
        <v>4.3400000000000001E-3</v>
      </c>
      <c r="N444" s="168">
        <f t="shared" si="37"/>
        <v>4.3400000000000001E-3</v>
      </c>
      <c r="O444" s="177">
        <f t="shared" si="38"/>
        <v>2.4000000000000001E-4</v>
      </c>
      <c r="P444" s="177">
        <f t="shared" si="39"/>
        <v>2.4000000000000001E-4</v>
      </c>
    </row>
    <row r="445" spans="1:16" outlineLevel="2" x14ac:dyDescent="0.3">
      <c r="A445" s="41" t="s">
        <v>843</v>
      </c>
      <c r="B445" s="41" t="s">
        <v>844</v>
      </c>
      <c r="C445" s="41" t="s">
        <v>401</v>
      </c>
      <c r="D445" s="41" t="s">
        <v>849</v>
      </c>
      <c r="E445" s="41" t="s">
        <v>2059</v>
      </c>
      <c r="F445" s="42">
        <v>8</v>
      </c>
      <c r="G445" s="42">
        <v>5.9200000000000003E-2</v>
      </c>
      <c r="H445" s="42">
        <v>3.2399999999999998E-3</v>
      </c>
      <c r="I445">
        <f t="shared" si="40"/>
        <v>7.4000000000000003E-3</v>
      </c>
      <c r="J445">
        <f t="shared" si="41"/>
        <v>4.0499999999999998E-4</v>
      </c>
      <c r="K445" s="169">
        <f>VLOOKUP(A445,'Point GF DLLR'!$A$2:$L$81,10,FALSE)</f>
        <v>1</v>
      </c>
      <c r="L445" s="169">
        <f>VLOOKUP(A445,'Point GF DLLR'!$A$2:$L$81,11,FALSE)</f>
        <v>1</v>
      </c>
      <c r="M445" s="168">
        <f t="shared" si="36"/>
        <v>7.4000000000000003E-3</v>
      </c>
      <c r="N445" s="168">
        <f t="shared" si="37"/>
        <v>7.4000000000000003E-3</v>
      </c>
      <c r="O445" s="177">
        <f t="shared" si="38"/>
        <v>4.0499999999999998E-4</v>
      </c>
      <c r="P445" s="177">
        <f t="shared" si="39"/>
        <v>4.0499999999999998E-4</v>
      </c>
    </row>
    <row r="446" spans="1:16" outlineLevel="2" x14ac:dyDescent="0.3">
      <c r="A446" s="41" t="s">
        <v>843</v>
      </c>
      <c r="B446" s="41" t="s">
        <v>844</v>
      </c>
      <c r="C446" s="41" t="s">
        <v>401</v>
      </c>
      <c r="D446" s="41" t="s">
        <v>850</v>
      </c>
      <c r="E446" s="41" t="s">
        <v>2059</v>
      </c>
      <c r="F446" s="42">
        <v>6</v>
      </c>
      <c r="G446" s="42">
        <v>4.7579999999999997E-2</v>
      </c>
      <c r="H446" s="42">
        <v>2.6099999999999999E-3</v>
      </c>
      <c r="I446">
        <f t="shared" si="40"/>
        <v>7.9299999999999995E-3</v>
      </c>
      <c r="J446">
        <f t="shared" si="41"/>
        <v>4.35E-4</v>
      </c>
      <c r="K446" s="169">
        <f>VLOOKUP(A446,'Point GF DLLR'!$A$2:$L$81,10,FALSE)</f>
        <v>1</v>
      </c>
      <c r="L446" s="169">
        <f>VLOOKUP(A446,'Point GF DLLR'!$A$2:$L$81,11,FALSE)</f>
        <v>1</v>
      </c>
      <c r="M446" s="168">
        <f t="shared" si="36"/>
        <v>7.9299999999999995E-3</v>
      </c>
      <c r="N446" s="168">
        <f t="shared" si="37"/>
        <v>7.9299999999999995E-3</v>
      </c>
      <c r="O446" s="177">
        <f t="shared" si="38"/>
        <v>4.35E-4</v>
      </c>
      <c r="P446" s="177">
        <f t="shared" si="39"/>
        <v>4.35E-4</v>
      </c>
    </row>
    <row r="447" spans="1:16" outlineLevel="2" x14ac:dyDescent="0.3">
      <c r="A447" s="41" t="s">
        <v>843</v>
      </c>
      <c r="B447" s="41" t="s">
        <v>844</v>
      </c>
      <c r="C447" s="41" t="s">
        <v>401</v>
      </c>
      <c r="D447" s="41" t="s">
        <v>851</v>
      </c>
      <c r="E447" s="41" t="s">
        <v>2059</v>
      </c>
      <c r="F447" s="42">
        <v>24</v>
      </c>
      <c r="G447" s="42">
        <v>0.19103999999999999</v>
      </c>
      <c r="H447" s="42">
        <v>1.056E-2</v>
      </c>
      <c r="I447">
        <f t="shared" si="40"/>
        <v>7.9600000000000001E-3</v>
      </c>
      <c r="J447">
        <f t="shared" si="41"/>
        <v>4.4000000000000002E-4</v>
      </c>
      <c r="K447" s="169">
        <f>VLOOKUP(A447,'Point GF DLLR'!$A$2:$L$81,10,FALSE)</f>
        <v>1</v>
      </c>
      <c r="L447" s="169">
        <f>VLOOKUP(A447,'Point GF DLLR'!$A$2:$L$81,11,FALSE)</f>
        <v>1</v>
      </c>
      <c r="M447" s="168">
        <f t="shared" si="36"/>
        <v>7.9600000000000001E-3</v>
      </c>
      <c r="N447" s="168">
        <f t="shared" si="37"/>
        <v>7.9600000000000001E-3</v>
      </c>
      <c r="O447" s="177">
        <f t="shared" si="38"/>
        <v>4.4000000000000002E-4</v>
      </c>
      <c r="P447" s="177">
        <f t="shared" si="39"/>
        <v>4.4000000000000002E-4</v>
      </c>
    </row>
    <row r="448" spans="1:16" outlineLevel="2" x14ac:dyDescent="0.3">
      <c r="A448" s="41" t="s">
        <v>843</v>
      </c>
      <c r="B448" s="41" t="s">
        <v>844</v>
      </c>
      <c r="C448" s="41" t="s">
        <v>401</v>
      </c>
      <c r="D448" s="41" t="s">
        <v>852</v>
      </c>
      <c r="E448" s="41" t="s">
        <v>2059</v>
      </c>
      <c r="F448" s="42">
        <v>18</v>
      </c>
      <c r="G448" s="42">
        <v>0.14238000000000001</v>
      </c>
      <c r="H448" s="42">
        <v>7.8300000000000002E-3</v>
      </c>
      <c r="I448">
        <f t="shared" si="40"/>
        <v>7.9100000000000004E-3</v>
      </c>
      <c r="J448">
        <f t="shared" si="41"/>
        <v>4.35E-4</v>
      </c>
      <c r="K448" s="169">
        <f>VLOOKUP(A448,'Point GF DLLR'!$A$2:$L$81,10,FALSE)</f>
        <v>1</v>
      </c>
      <c r="L448" s="169">
        <f>VLOOKUP(A448,'Point GF DLLR'!$A$2:$L$81,11,FALSE)</f>
        <v>1</v>
      </c>
      <c r="M448" s="168">
        <f t="shared" si="36"/>
        <v>7.9100000000000004E-3</v>
      </c>
      <c r="N448" s="168">
        <f t="shared" si="37"/>
        <v>7.9100000000000004E-3</v>
      </c>
      <c r="O448" s="177">
        <f t="shared" si="38"/>
        <v>4.35E-4</v>
      </c>
      <c r="P448" s="177">
        <f t="shared" si="39"/>
        <v>4.35E-4</v>
      </c>
    </row>
    <row r="449" spans="1:16" outlineLevel="2" x14ac:dyDescent="0.3">
      <c r="A449" s="41" t="s">
        <v>843</v>
      </c>
      <c r="B449" s="41" t="s">
        <v>844</v>
      </c>
      <c r="C449" s="41" t="s">
        <v>401</v>
      </c>
      <c r="D449" s="41" t="s">
        <v>853</v>
      </c>
      <c r="E449" s="41" t="s">
        <v>2101</v>
      </c>
      <c r="F449" s="42">
        <v>4</v>
      </c>
      <c r="G449" s="42">
        <v>0.57194</v>
      </c>
      <c r="H449" s="42">
        <v>1.7000000000000001E-2</v>
      </c>
      <c r="I449">
        <f t="shared" si="40"/>
        <v>0.142985</v>
      </c>
      <c r="J449">
        <f t="shared" si="41"/>
        <v>4.2500000000000003E-3</v>
      </c>
      <c r="K449" s="169">
        <f>VLOOKUP(A449,'Point GF DLLR'!$A$2:$L$81,10,FALSE)</f>
        <v>1</v>
      </c>
      <c r="L449" s="169">
        <f>VLOOKUP(A449,'Point GF DLLR'!$A$2:$L$81,11,FALSE)</f>
        <v>1</v>
      </c>
      <c r="M449" s="168">
        <f t="shared" si="36"/>
        <v>0.142985</v>
      </c>
      <c r="N449" s="168">
        <f t="shared" si="37"/>
        <v>0.142985</v>
      </c>
      <c r="O449" s="177">
        <f t="shared" si="38"/>
        <v>4.2500000000000003E-3</v>
      </c>
      <c r="P449" s="177">
        <f t="shared" si="39"/>
        <v>4.2500000000000003E-3</v>
      </c>
    </row>
    <row r="450" spans="1:16" outlineLevel="2" x14ac:dyDescent="0.3">
      <c r="A450" s="41" t="s">
        <v>843</v>
      </c>
      <c r="B450" s="41" t="s">
        <v>844</v>
      </c>
      <c r="C450" s="41" t="s">
        <v>401</v>
      </c>
      <c r="D450" s="41" t="s">
        <v>854</v>
      </c>
      <c r="E450" s="41" t="s">
        <v>2101</v>
      </c>
      <c r="F450" s="42">
        <v>4</v>
      </c>
      <c r="G450" s="42">
        <v>0.55137999999999998</v>
      </c>
      <c r="H450" s="42">
        <v>1.6379999999999999E-2</v>
      </c>
      <c r="I450">
        <f t="shared" si="40"/>
        <v>0.137845</v>
      </c>
      <c r="J450">
        <f t="shared" si="41"/>
        <v>4.0949999999999997E-3</v>
      </c>
      <c r="K450" s="169">
        <f>VLOOKUP(A450,'Point GF DLLR'!$A$2:$L$81,10,FALSE)</f>
        <v>1</v>
      </c>
      <c r="L450" s="169">
        <f>VLOOKUP(A450,'Point GF DLLR'!$A$2:$L$81,11,FALSE)</f>
        <v>1</v>
      </c>
      <c r="M450" s="168">
        <f t="shared" si="36"/>
        <v>0.137845</v>
      </c>
      <c r="N450" s="168">
        <f t="shared" si="37"/>
        <v>0.137845</v>
      </c>
      <c r="O450" s="177">
        <f t="shared" si="38"/>
        <v>4.0949999999999997E-3</v>
      </c>
      <c r="P450" s="177">
        <f t="shared" si="39"/>
        <v>4.0949999999999997E-3</v>
      </c>
    </row>
    <row r="451" spans="1:16" outlineLevel="2" x14ac:dyDescent="0.3">
      <c r="A451" s="41" t="s">
        <v>843</v>
      </c>
      <c r="B451" s="41" t="s">
        <v>844</v>
      </c>
      <c r="C451" s="41" t="s">
        <v>401</v>
      </c>
      <c r="D451" s="41" t="s">
        <v>855</v>
      </c>
      <c r="E451" s="41" t="s">
        <v>2101</v>
      </c>
      <c r="F451" s="42">
        <v>4</v>
      </c>
      <c r="G451" s="42">
        <v>0.58128000000000002</v>
      </c>
      <c r="H451" s="42">
        <v>1.728E-2</v>
      </c>
      <c r="I451">
        <f t="shared" si="40"/>
        <v>0.14532</v>
      </c>
      <c r="J451">
        <f t="shared" si="41"/>
        <v>4.3200000000000001E-3</v>
      </c>
      <c r="K451" s="169">
        <f>VLOOKUP(A451,'Point GF DLLR'!$A$2:$L$81,10,FALSE)</f>
        <v>1</v>
      </c>
      <c r="L451" s="169">
        <f>VLOOKUP(A451,'Point GF DLLR'!$A$2:$L$81,11,FALSE)</f>
        <v>1</v>
      </c>
      <c r="M451" s="168">
        <f t="shared" ref="M451:M514" si="42">I451*K451</f>
        <v>0.14532</v>
      </c>
      <c r="N451" s="168">
        <f t="shared" ref="N451:N514" si="43">I451*L451</f>
        <v>0.14532</v>
      </c>
      <c r="O451" s="177">
        <f t="shared" ref="O451:O514" si="44">J451*K451</f>
        <v>4.3200000000000001E-3</v>
      </c>
      <c r="P451" s="177">
        <f t="shared" ref="P451:P514" si="45">J451*L451</f>
        <v>4.3200000000000001E-3</v>
      </c>
    </row>
    <row r="452" spans="1:16" outlineLevel="2" x14ac:dyDescent="0.3">
      <c r="A452" s="41" t="s">
        <v>843</v>
      </c>
      <c r="B452" s="41" t="s">
        <v>844</v>
      </c>
      <c r="C452" s="41" t="s">
        <v>401</v>
      </c>
      <c r="D452" s="41" t="s">
        <v>856</v>
      </c>
      <c r="E452" s="41" t="s">
        <v>2101</v>
      </c>
      <c r="F452" s="42">
        <v>4</v>
      </c>
      <c r="G452" s="42">
        <v>0.56384000000000001</v>
      </c>
      <c r="H452" s="42">
        <v>1.6760000000000001E-2</v>
      </c>
      <c r="I452">
        <f t="shared" si="40"/>
        <v>0.14096</v>
      </c>
      <c r="J452">
        <f t="shared" si="41"/>
        <v>4.1900000000000001E-3</v>
      </c>
      <c r="K452" s="169">
        <f>VLOOKUP(A452,'Point GF DLLR'!$A$2:$L$81,10,FALSE)</f>
        <v>1</v>
      </c>
      <c r="L452" s="169">
        <f>VLOOKUP(A452,'Point GF DLLR'!$A$2:$L$81,11,FALSE)</f>
        <v>1</v>
      </c>
      <c r="M452" s="168">
        <f t="shared" si="42"/>
        <v>0.14096</v>
      </c>
      <c r="N452" s="168">
        <f t="shared" si="43"/>
        <v>0.14096</v>
      </c>
      <c r="O452" s="177">
        <f t="shared" si="44"/>
        <v>4.1900000000000001E-3</v>
      </c>
      <c r="P452" s="177">
        <f t="shared" si="45"/>
        <v>4.1900000000000001E-3</v>
      </c>
    </row>
    <row r="453" spans="1:16" outlineLevel="2" x14ac:dyDescent="0.3">
      <c r="A453" s="41" t="s">
        <v>843</v>
      </c>
      <c r="B453" s="41" t="s">
        <v>844</v>
      </c>
      <c r="C453" s="41" t="s">
        <v>401</v>
      </c>
      <c r="D453" s="41" t="s">
        <v>857</v>
      </c>
      <c r="E453" s="41" t="s">
        <v>2101</v>
      </c>
      <c r="F453" s="42">
        <v>2</v>
      </c>
      <c r="G453" s="42">
        <v>0.40184999999999998</v>
      </c>
      <c r="H453" s="42">
        <v>1.1939999999999999E-2</v>
      </c>
      <c r="I453">
        <f t="shared" si="40"/>
        <v>0.20092499999999999</v>
      </c>
      <c r="J453">
        <f t="shared" si="41"/>
        <v>5.9699999999999996E-3</v>
      </c>
      <c r="K453" s="169">
        <f>VLOOKUP(A453,'Point GF DLLR'!$A$2:$L$81,10,FALSE)</f>
        <v>1</v>
      </c>
      <c r="L453" s="169">
        <f>VLOOKUP(A453,'Point GF DLLR'!$A$2:$L$81,11,FALSE)</f>
        <v>1</v>
      </c>
      <c r="M453" s="168">
        <f t="shared" si="42"/>
        <v>0.20092499999999999</v>
      </c>
      <c r="N453" s="168">
        <f t="shared" si="43"/>
        <v>0.20092499999999999</v>
      </c>
      <c r="O453" s="177">
        <f t="shared" si="44"/>
        <v>5.9699999999999996E-3</v>
      </c>
      <c r="P453" s="177">
        <f t="shared" si="45"/>
        <v>5.9699999999999996E-3</v>
      </c>
    </row>
    <row r="454" spans="1:16" outlineLevel="2" x14ac:dyDescent="0.3">
      <c r="A454" s="41" t="s">
        <v>843</v>
      </c>
      <c r="B454" s="41" t="s">
        <v>844</v>
      </c>
      <c r="C454" s="41" t="s">
        <v>401</v>
      </c>
      <c r="D454" s="41" t="s">
        <v>858</v>
      </c>
      <c r="E454" s="41" t="s">
        <v>2091</v>
      </c>
      <c r="F454" s="42">
        <v>4</v>
      </c>
      <c r="G454" s="42">
        <v>0.58448</v>
      </c>
      <c r="H454" s="42">
        <v>1.738E-2</v>
      </c>
      <c r="I454">
        <f t="shared" si="40"/>
        <v>0.14612</v>
      </c>
      <c r="J454">
        <f t="shared" si="41"/>
        <v>4.3449999999999999E-3</v>
      </c>
      <c r="K454" s="169">
        <f>VLOOKUP(A454,'Point GF DLLR'!$A$2:$L$81,10,FALSE)</f>
        <v>1</v>
      </c>
      <c r="L454" s="169">
        <f>VLOOKUP(A454,'Point GF DLLR'!$A$2:$L$81,11,FALSE)</f>
        <v>1</v>
      </c>
      <c r="M454" s="168">
        <f t="shared" si="42"/>
        <v>0.14612</v>
      </c>
      <c r="N454" s="168">
        <f t="shared" si="43"/>
        <v>0.14612</v>
      </c>
      <c r="O454" s="177">
        <f t="shared" si="44"/>
        <v>4.3449999999999999E-3</v>
      </c>
      <c r="P454" s="177">
        <f t="shared" si="45"/>
        <v>4.3449999999999999E-3</v>
      </c>
    </row>
    <row r="455" spans="1:16" outlineLevel="1" x14ac:dyDescent="0.3">
      <c r="A455" s="44" t="s">
        <v>1211</v>
      </c>
      <c r="B455" s="41"/>
      <c r="C455" s="41"/>
      <c r="D455" s="41"/>
      <c r="E455" s="41"/>
      <c r="F455" s="42"/>
      <c r="G455" s="42"/>
      <c r="H455" s="42"/>
      <c r="I455">
        <f>SUBTOTAL(9,I441:I454)</f>
        <v>1.0742350000000001</v>
      </c>
      <c r="J455">
        <f>SUBTOTAL(9,J441:J454)</f>
        <v>3.5975E-2</v>
      </c>
      <c r="K455" s="169"/>
      <c r="L455" s="169"/>
      <c r="M455" s="168">
        <f>SUBTOTAL(9,M441:M454)</f>
        <v>1.0742350000000001</v>
      </c>
      <c r="N455" s="168">
        <f>SUBTOTAL(9,N441:N454)</f>
        <v>1.0742350000000001</v>
      </c>
      <c r="O455" s="177">
        <f>SUBTOTAL(9,O441:O454)</f>
        <v>3.5975E-2</v>
      </c>
      <c r="P455" s="177">
        <f>SUBTOTAL(9,P441:P454)</f>
        <v>3.5975E-2</v>
      </c>
    </row>
    <row r="456" spans="1:16" outlineLevel="2" x14ac:dyDescent="0.3">
      <c r="A456" s="41" t="s">
        <v>859</v>
      </c>
      <c r="B456" s="41" t="s">
        <v>860</v>
      </c>
      <c r="C456" s="41" t="s">
        <v>401</v>
      </c>
      <c r="D456" s="41" t="s">
        <v>861</v>
      </c>
      <c r="E456" s="41" t="s">
        <v>2040</v>
      </c>
      <c r="F456" s="42">
        <v>38</v>
      </c>
      <c r="G456" s="42">
        <v>0.25364999999999999</v>
      </c>
      <c r="H456" s="42">
        <v>2.9069999999999999E-2</v>
      </c>
      <c r="I456">
        <f t="shared" si="40"/>
        <v>6.6749999999999995E-3</v>
      </c>
      <c r="J456">
        <f t="shared" si="41"/>
        <v>7.6499999999999995E-4</v>
      </c>
      <c r="K456" s="169">
        <f>VLOOKUP(A456,'Point GF DLLR'!$A$2:$L$81,10,FALSE)</f>
        <v>1.1591721542803386</v>
      </c>
      <c r="L456" s="169">
        <f>VLOOKUP(A456,'Point GF DLLR'!$A$2:$L$81,11,FALSE)</f>
        <v>1.1910065851364058</v>
      </c>
      <c r="M456" s="168">
        <f t="shared" si="42"/>
        <v>7.7374741298212599E-3</v>
      </c>
      <c r="N456" s="168">
        <f t="shared" si="43"/>
        <v>7.949968955785508E-3</v>
      </c>
      <c r="O456" s="177">
        <f t="shared" si="44"/>
        <v>8.8676669802445897E-4</v>
      </c>
      <c r="P456" s="177">
        <f t="shared" si="45"/>
        <v>9.1112003762935034E-4</v>
      </c>
    </row>
    <row r="457" spans="1:16" outlineLevel="2" x14ac:dyDescent="0.3">
      <c r="A457" s="41" t="s">
        <v>859</v>
      </c>
      <c r="B457" s="41" t="s">
        <v>860</v>
      </c>
      <c r="C457" s="41" t="s">
        <v>401</v>
      </c>
      <c r="D457" s="41" t="s">
        <v>862</v>
      </c>
      <c r="E457" s="41" t="s">
        <v>2058</v>
      </c>
      <c r="F457" s="42">
        <v>9</v>
      </c>
      <c r="G457" s="42">
        <v>2.5919999999999999E-2</v>
      </c>
      <c r="H457" s="42">
        <v>2.97E-3</v>
      </c>
      <c r="I457">
        <f t="shared" si="40"/>
        <v>2.8799999999999997E-3</v>
      </c>
      <c r="J457">
        <f t="shared" si="41"/>
        <v>3.3E-4</v>
      </c>
      <c r="K457" s="169">
        <f>VLOOKUP(A457,'Point GF DLLR'!$A$2:$L$81,10,FALSE)</f>
        <v>1.1591721542803386</v>
      </c>
      <c r="L457" s="169">
        <f>VLOOKUP(A457,'Point GF DLLR'!$A$2:$L$81,11,FALSE)</f>
        <v>1.1910065851364058</v>
      </c>
      <c r="M457" s="168">
        <f t="shared" si="42"/>
        <v>3.3384158043273751E-3</v>
      </c>
      <c r="N457" s="168">
        <f t="shared" si="43"/>
        <v>3.4300989651928483E-3</v>
      </c>
      <c r="O457" s="177">
        <f t="shared" si="44"/>
        <v>3.8252681091251173E-4</v>
      </c>
      <c r="P457" s="177">
        <f t="shared" si="45"/>
        <v>3.9303217309501388E-4</v>
      </c>
    </row>
    <row r="458" spans="1:16" outlineLevel="2" x14ac:dyDescent="0.3">
      <c r="A458" s="41" t="s">
        <v>859</v>
      </c>
      <c r="B458" s="41" t="s">
        <v>860</v>
      </c>
      <c r="C458" s="41" t="s">
        <v>401</v>
      </c>
      <c r="D458" s="41" t="s">
        <v>863</v>
      </c>
      <c r="E458" s="41" t="s">
        <v>2040</v>
      </c>
      <c r="F458" s="42">
        <v>360</v>
      </c>
      <c r="G458" s="42">
        <v>0.28079999999999999</v>
      </c>
      <c r="H458" s="42">
        <v>0.1026</v>
      </c>
      <c r="I458">
        <f t="shared" si="40"/>
        <v>7.7999999999999999E-4</v>
      </c>
      <c r="J458">
        <f t="shared" si="41"/>
        <v>2.8499999999999999E-4</v>
      </c>
      <c r="K458" s="169">
        <f>VLOOKUP(A458,'Point GF DLLR'!$A$2:$L$81,10,FALSE)</f>
        <v>1.1591721542803386</v>
      </c>
      <c r="L458" s="169">
        <f>VLOOKUP(A458,'Point GF DLLR'!$A$2:$L$81,11,FALSE)</f>
        <v>1.1910065851364058</v>
      </c>
      <c r="M458" s="168">
        <f t="shared" si="42"/>
        <v>9.0415428033866407E-4</v>
      </c>
      <c r="N458" s="168">
        <f t="shared" si="43"/>
        <v>9.289851364063965E-4</v>
      </c>
      <c r="O458" s="177">
        <f t="shared" si="44"/>
        <v>3.3036406396989647E-4</v>
      </c>
      <c r="P458" s="177">
        <f t="shared" si="45"/>
        <v>3.3943687676387562E-4</v>
      </c>
    </row>
    <row r="459" spans="1:16" outlineLevel="2" x14ac:dyDescent="0.3">
      <c r="A459" s="41" t="s">
        <v>859</v>
      </c>
      <c r="B459" s="41" t="s">
        <v>860</v>
      </c>
      <c r="C459" s="41" t="s">
        <v>401</v>
      </c>
      <c r="D459" s="41" t="s">
        <v>864</v>
      </c>
      <c r="E459" s="41" t="s">
        <v>2040</v>
      </c>
      <c r="F459" s="42">
        <v>365</v>
      </c>
      <c r="G459" s="42">
        <v>0.77927500000000005</v>
      </c>
      <c r="H459" s="42">
        <v>0.28287499999999999</v>
      </c>
      <c r="I459">
        <f t="shared" si="40"/>
        <v>2.1350000000000002E-3</v>
      </c>
      <c r="J459">
        <f t="shared" si="41"/>
        <v>7.7499999999999997E-4</v>
      </c>
      <c r="K459" s="169">
        <f>VLOOKUP(A459,'Point GF DLLR'!$A$2:$L$81,10,FALSE)</f>
        <v>1.1591721542803386</v>
      </c>
      <c r="L459" s="169">
        <f>VLOOKUP(A459,'Point GF DLLR'!$A$2:$L$81,11,FALSE)</f>
        <v>1.1910065851364058</v>
      </c>
      <c r="M459" s="168">
        <f t="shared" si="42"/>
        <v>2.4748325493885231E-3</v>
      </c>
      <c r="N459" s="168">
        <f t="shared" si="43"/>
        <v>2.5427990592662266E-3</v>
      </c>
      <c r="O459" s="177">
        <f t="shared" si="44"/>
        <v>8.9835841956726237E-4</v>
      </c>
      <c r="P459" s="177">
        <f t="shared" si="45"/>
        <v>9.2303010348071448E-4</v>
      </c>
    </row>
    <row r="460" spans="1:16" outlineLevel="2" x14ac:dyDescent="0.3">
      <c r="A460" s="41" t="s">
        <v>859</v>
      </c>
      <c r="B460" s="41" t="s">
        <v>860</v>
      </c>
      <c r="C460" s="41" t="s">
        <v>401</v>
      </c>
      <c r="D460" s="41" t="s">
        <v>865</v>
      </c>
      <c r="E460" s="41" t="s">
        <v>2040</v>
      </c>
      <c r="F460" s="42">
        <v>307</v>
      </c>
      <c r="G460" s="42">
        <v>0.228715</v>
      </c>
      <c r="H460" s="42">
        <v>8.2890000000000005E-2</v>
      </c>
      <c r="I460">
        <f t="shared" si="40"/>
        <v>7.45E-4</v>
      </c>
      <c r="J460">
        <f t="shared" si="41"/>
        <v>2.7E-4</v>
      </c>
      <c r="K460" s="169">
        <f>VLOOKUP(A460,'Point GF DLLR'!$A$2:$L$81,10,FALSE)</f>
        <v>1.1591721542803386</v>
      </c>
      <c r="L460" s="169">
        <f>VLOOKUP(A460,'Point GF DLLR'!$A$2:$L$81,11,FALSE)</f>
        <v>1.1910065851364058</v>
      </c>
      <c r="M460" s="168">
        <f t="shared" si="42"/>
        <v>8.6358325493885227E-4</v>
      </c>
      <c r="N460" s="168">
        <f t="shared" si="43"/>
        <v>8.8729990592662227E-4</v>
      </c>
      <c r="O460" s="177">
        <f t="shared" si="44"/>
        <v>3.1297648165569143E-4</v>
      </c>
      <c r="P460" s="177">
        <f t="shared" si="45"/>
        <v>3.2157177798682957E-4</v>
      </c>
    </row>
    <row r="461" spans="1:16" outlineLevel="2" x14ac:dyDescent="0.3">
      <c r="A461" s="41" t="s">
        <v>859</v>
      </c>
      <c r="B461" s="41" t="s">
        <v>860</v>
      </c>
      <c r="C461" s="41" t="s">
        <v>401</v>
      </c>
      <c r="D461" s="41" t="s">
        <v>866</v>
      </c>
      <c r="E461" s="41" t="s">
        <v>2064</v>
      </c>
      <c r="F461" s="42">
        <v>14</v>
      </c>
      <c r="G461" s="42">
        <v>0.24471999999999999</v>
      </c>
      <c r="H461" s="42">
        <v>2.912E-2</v>
      </c>
      <c r="I461">
        <f t="shared" si="40"/>
        <v>1.7479999999999999E-2</v>
      </c>
      <c r="J461">
        <f t="shared" si="41"/>
        <v>2.0799999999999998E-3</v>
      </c>
      <c r="K461" s="169">
        <f>VLOOKUP(A461,'Point GF DLLR'!$A$2:$L$81,10,FALSE)</f>
        <v>1.1591721542803386</v>
      </c>
      <c r="L461" s="169">
        <f>VLOOKUP(A461,'Point GF DLLR'!$A$2:$L$81,11,FALSE)</f>
        <v>1.1910065851364058</v>
      </c>
      <c r="M461" s="168">
        <f t="shared" si="42"/>
        <v>2.0262329256820318E-2</v>
      </c>
      <c r="N461" s="168">
        <f t="shared" si="43"/>
        <v>2.0818795108184372E-2</v>
      </c>
      <c r="O461" s="177">
        <f t="shared" si="44"/>
        <v>2.4110780809031042E-3</v>
      </c>
      <c r="P461" s="177">
        <f t="shared" si="45"/>
        <v>2.4772936970837238E-3</v>
      </c>
    </row>
    <row r="462" spans="1:16" outlineLevel="2" x14ac:dyDescent="0.3">
      <c r="A462" s="41" t="s">
        <v>859</v>
      </c>
      <c r="B462" s="41" t="s">
        <v>860</v>
      </c>
      <c r="C462" s="41" t="s">
        <v>401</v>
      </c>
      <c r="D462" s="41" t="s">
        <v>867</v>
      </c>
      <c r="E462" s="41" t="s">
        <v>2048</v>
      </c>
      <c r="F462" s="42">
        <v>14</v>
      </c>
      <c r="G462" s="42">
        <v>0.12187000000000001</v>
      </c>
      <c r="H462" s="42">
        <v>5.7400000000000003E-3</v>
      </c>
      <c r="I462">
        <f t="shared" si="40"/>
        <v>8.7050000000000009E-3</v>
      </c>
      <c r="J462">
        <f t="shared" si="41"/>
        <v>4.1000000000000005E-4</v>
      </c>
      <c r="K462" s="169">
        <f>VLOOKUP(A462,'Point GF DLLR'!$A$2:$L$81,10,FALSE)</f>
        <v>1.1591721542803386</v>
      </c>
      <c r="L462" s="169">
        <f>VLOOKUP(A462,'Point GF DLLR'!$A$2:$L$81,11,FALSE)</f>
        <v>1.1910065851364058</v>
      </c>
      <c r="M462" s="168">
        <f t="shared" si="42"/>
        <v>1.0090593603010348E-2</v>
      </c>
      <c r="N462" s="168">
        <f t="shared" si="43"/>
        <v>1.0367712323612414E-2</v>
      </c>
      <c r="O462" s="177">
        <f t="shared" si="44"/>
        <v>4.7526058325493889E-4</v>
      </c>
      <c r="P462" s="177">
        <f t="shared" si="45"/>
        <v>4.8831269990592637E-4</v>
      </c>
    </row>
    <row r="463" spans="1:16" outlineLevel="2" x14ac:dyDescent="0.3">
      <c r="A463" s="41" t="s">
        <v>859</v>
      </c>
      <c r="B463" s="41" t="s">
        <v>860</v>
      </c>
      <c r="C463" s="41" t="s">
        <v>401</v>
      </c>
      <c r="D463" s="41" t="s">
        <v>868</v>
      </c>
      <c r="E463" s="41" t="s">
        <v>2048</v>
      </c>
      <c r="F463" s="42">
        <v>14</v>
      </c>
      <c r="G463" s="42">
        <v>0.18249000000000001</v>
      </c>
      <c r="H463" s="42">
        <v>4.0600000000000002E-3</v>
      </c>
      <c r="I463">
        <f t="shared" si="40"/>
        <v>1.3035000000000001E-2</v>
      </c>
      <c r="J463">
        <f t="shared" si="41"/>
        <v>2.9E-4</v>
      </c>
      <c r="K463" s="169">
        <f>VLOOKUP(A463,'Point GF DLLR'!$A$2:$L$81,10,FALSE)</f>
        <v>1.1591721542803386</v>
      </c>
      <c r="L463" s="169">
        <f>VLOOKUP(A463,'Point GF DLLR'!$A$2:$L$81,11,FALSE)</f>
        <v>1.1910065851364058</v>
      </c>
      <c r="M463" s="168">
        <f t="shared" si="42"/>
        <v>1.5109809031044216E-2</v>
      </c>
      <c r="N463" s="168">
        <f t="shared" si="43"/>
        <v>1.5524770837253052E-2</v>
      </c>
      <c r="O463" s="177">
        <f t="shared" si="44"/>
        <v>3.3615992474129818E-4</v>
      </c>
      <c r="P463" s="177">
        <f t="shared" si="45"/>
        <v>3.4539190968955769E-4</v>
      </c>
    </row>
    <row r="464" spans="1:16" outlineLevel="2" x14ac:dyDescent="0.3">
      <c r="A464" s="41" t="s">
        <v>859</v>
      </c>
      <c r="B464" s="41" t="s">
        <v>860</v>
      </c>
      <c r="C464" s="41" t="s">
        <v>401</v>
      </c>
      <c r="D464" s="41" t="s">
        <v>869</v>
      </c>
      <c r="E464" s="41" t="s">
        <v>2064</v>
      </c>
      <c r="F464" s="42">
        <v>14</v>
      </c>
      <c r="G464" s="42">
        <v>0.16569</v>
      </c>
      <c r="H464" s="42">
        <v>3.2200000000000002E-3</v>
      </c>
      <c r="I464">
        <f t="shared" si="40"/>
        <v>1.1835E-2</v>
      </c>
      <c r="J464">
        <f t="shared" si="41"/>
        <v>2.3000000000000001E-4</v>
      </c>
      <c r="K464" s="169">
        <f>VLOOKUP(A464,'Point GF DLLR'!$A$2:$L$81,10,FALSE)</f>
        <v>1.1591721542803386</v>
      </c>
      <c r="L464" s="169">
        <f>VLOOKUP(A464,'Point GF DLLR'!$A$2:$L$81,11,FALSE)</f>
        <v>1.1910065851364058</v>
      </c>
      <c r="M464" s="168">
        <f t="shared" si="42"/>
        <v>1.3718802445907808E-2</v>
      </c>
      <c r="N464" s="168">
        <f t="shared" si="43"/>
        <v>1.4095562935089363E-2</v>
      </c>
      <c r="O464" s="177">
        <f t="shared" si="44"/>
        <v>2.6660959548447787E-4</v>
      </c>
      <c r="P464" s="177">
        <f t="shared" si="45"/>
        <v>2.7393151458137332E-4</v>
      </c>
    </row>
    <row r="465" spans="1:16" outlineLevel="2" x14ac:dyDescent="0.3">
      <c r="A465" s="41" t="s">
        <v>859</v>
      </c>
      <c r="B465" s="41" t="s">
        <v>860</v>
      </c>
      <c r="C465" s="41" t="s">
        <v>401</v>
      </c>
      <c r="D465" s="41" t="s">
        <v>870</v>
      </c>
      <c r="E465" s="41" t="s">
        <v>2064</v>
      </c>
      <c r="F465" s="42">
        <v>14</v>
      </c>
      <c r="G465" s="42">
        <v>0.1701</v>
      </c>
      <c r="H465" s="42">
        <v>3.29E-3</v>
      </c>
      <c r="I465">
        <f t="shared" si="40"/>
        <v>1.2149999999999999E-2</v>
      </c>
      <c r="J465">
        <f t="shared" si="41"/>
        <v>2.3499999999999999E-4</v>
      </c>
      <c r="K465" s="169">
        <f>VLOOKUP(A465,'Point GF DLLR'!$A$2:$L$81,10,FALSE)</f>
        <v>1.1591721542803386</v>
      </c>
      <c r="L465" s="169">
        <f>VLOOKUP(A465,'Point GF DLLR'!$A$2:$L$81,11,FALSE)</f>
        <v>1.1910065851364058</v>
      </c>
      <c r="M465" s="168">
        <f t="shared" si="42"/>
        <v>1.4083941674506113E-2</v>
      </c>
      <c r="N465" s="168">
        <f t="shared" si="43"/>
        <v>1.447073000940733E-2</v>
      </c>
      <c r="O465" s="177">
        <f t="shared" si="44"/>
        <v>2.7240545625587957E-4</v>
      </c>
      <c r="P465" s="177">
        <f t="shared" si="45"/>
        <v>2.7988654750705534E-4</v>
      </c>
    </row>
    <row r="466" spans="1:16" outlineLevel="2" x14ac:dyDescent="0.3">
      <c r="A466" s="41" t="s">
        <v>859</v>
      </c>
      <c r="B466" s="41" t="s">
        <v>860</v>
      </c>
      <c r="C466" s="41" t="s">
        <v>401</v>
      </c>
      <c r="D466" s="41" t="s">
        <v>871</v>
      </c>
      <c r="E466" s="41" t="s">
        <v>2101</v>
      </c>
      <c r="F466" s="42">
        <v>108</v>
      </c>
      <c r="G466" s="42">
        <v>0.23219999999999999</v>
      </c>
      <c r="H466" s="42">
        <v>0.20898</v>
      </c>
      <c r="I466">
        <f t="shared" si="40"/>
        <v>2.15E-3</v>
      </c>
      <c r="J466">
        <f t="shared" si="41"/>
        <v>1.9350000000000001E-3</v>
      </c>
      <c r="K466" s="169">
        <f>VLOOKUP(A466,'Point GF DLLR'!$A$2:$L$81,10,FALSE)</f>
        <v>1.1591721542803386</v>
      </c>
      <c r="L466" s="169">
        <f>VLOOKUP(A466,'Point GF DLLR'!$A$2:$L$81,11,FALSE)</f>
        <v>1.1910065851364058</v>
      </c>
      <c r="M466" s="168">
        <f t="shared" si="42"/>
        <v>2.492220131702728E-3</v>
      </c>
      <c r="N466" s="168">
        <f t="shared" si="43"/>
        <v>2.5606641580432723E-3</v>
      </c>
      <c r="O466" s="177">
        <f t="shared" si="44"/>
        <v>2.2429981185324551E-3</v>
      </c>
      <c r="P466" s="177">
        <f t="shared" si="45"/>
        <v>2.3045977422389455E-3</v>
      </c>
    </row>
    <row r="467" spans="1:16" outlineLevel="1" x14ac:dyDescent="0.3">
      <c r="A467" s="44" t="s">
        <v>1212</v>
      </c>
      <c r="B467" s="41"/>
      <c r="C467" s="41"/>
      <c r="D467" s="41"/>
      <c r="E467" s="41"/>
      <c r="F467" s="42"/>
      <c r="G467" s="42"/>
      <c r="H467" s="42"/>
      <c r="I467">
        <f>SUBTOTAL(9,I456:I466)</f>
        <v>7.8569999999999987E-2</v>
      </c>
      <c r="J467">
        <f>SUBTOTAL(9,J456:J466)</f>
        <v>7.6050000000000006E-3</v>
      </c>
      <c r="K467" s="169"/>
      <c r="L467" s="169"/>
      <c r="M467" s="168">
        <f>SUBTOTAL(9,M456:M466)</f>
        <v>9.1076156161806199E-2</v>
      </c>
      <c r="N467" s="168">
        <f>SUBTOTAL(9,N456:N466)</f>
        <v>9.3577387394167419E-2</v>
      </c>
      <c r="O467" s="177">
        <f>SUBTOTAL(9,O456:O466)</f>
        <v>8.8155042333019733E-3</v>
      </c>
      <c r="P467" s="177">
        <f>SUBTOTAL(9,P456:P466)</f>
        <v>9.0576050799623647E-3</v>
      </c>
    </row>
    <row r="468" spans="1:16" outlineLevel="2" x14ac:dyDescent="0.3">
      <c r="A468" s="41" t="s">
        <v>872</v>
      </c>
      <c r="B468" s="41" t="s">
        <v>873</v>
      </c>
      <c r="C468" s="41" t="s">
        <v>401</v>
      </c>
      <c r="D468" s="41" t="s">
        <v>874</v>
      </c>
      <c r="E468" s="41" t="s">
        <v>2064</v>
      </c>
      <c r="F468" s="42">
        <v>18</v>
      </c>
      <c r="G468" s="42">
        <v>1.008E-2</v>
      </c>
      <c r="H468" s="42">
        <v>2.6549999999999998E-3</v>
      </c>
      <c r="I468">
        <f t="shared" si="40"/>
        <v>5.6000000000000006E-4</v>
      </c>
      <c r="J468">
        <f t="shared" si="41"/>
        <v>1.4749999999999998E-4</v>
      </c>
      <c r="K468" s="169">
        <f>VLOOKUP(A468,'Point GF DLLR'!$A$2:$L$81,10,FALSE)</f>
        <v>1.0048573163327261</v>
      </c>
      <c r="L468" s="169">
        <f>VLOOKUP(A468,'Point GF DLLR'!$A$2:$L$81,11,FALSE)</f>
        <v>1.0058287795992713</v>
      </c>
      <c r="M468" s="168">
        <f t="shared" si="42"/>
        <v>5.6272009714632674E-4</v>
      </c>
      <c r="N468" s="168">
        <f t="shared" si="43"/>
        <v>5.6326411657559201E-4</v>
      </c>
      <c r="O468" s="177">
        <f t="shared" si="44"/>
        <v>1.4821645415907708E-4</v>
      </c>
      <c r="P468" s="177">
        <f t="shared" si="45"/>
        <v>1.483597449908925E-4</v>
      </c>
    </row>
    <row r="469" spans="1:16" outlineLevel="2" x14ac:dyDescent="0.3">
      <c r="A469" s="41" t="s">
        <v>872</v>
      </c>
      <c r="B469" s="41" t="s">
        <v>873</v>
      </c>
      <c r="C469" s="41" t="s">
        <v>401</v>
      </c>
      <c r="D469" s="41" t="s">
        <v>875</v>
      </c>
      <c r="E469" s="41" t="s">
        <v>2064</v>
      </c>
      <c r="F469" s="42">
        <v>17</v>
      </c>
      <c r="G469" s="42">
        <v>1.0625000000000001E-2</v>
      </c>
      <c r="H469" s="42">
        <v>2.516E-3</v>
      </c>
      <c r="I469">
        <f t="shared" si="40"/>
        <v>6.2500000000000001E-4</v>
      </c>
      <c r="J469">
        <f t="shared" si="41"/>
        <v>1.4799999999999999E-4</v>
      </c>
      <c r="K469" s="169">
        <f>VLOOKUP(A469,'Point GF DLLR'!$A$2:$L$81,10,FALSE)</f>
        <v>1.0048573163327261</v>
      </c>
      <c r="L469" s="169">
        <f>VLOOKUP(A469,'Point GF DLLR'!$A$2:$L$81,11,FALSE)</f>
        <v>1.0058287795992713</v>
      </c>
      <c r="M469" s="168">
        <f t="shared" si="42"/>
        <v>6.2803582270795383E-4</v>
      </c>
      <c r="N469" s="168">
        <f t="shared" si="43"/>
        <v>6.286429872495446E-4</v>
      </c>
      <c r="O469" s="177">
        <f t="shared" si="44"/>
        <v>1.4871888281724346E-4</v>
      </c>
      <c r="P469" s="177">
        <f t="shared" si="45"/>
        <v>1.4886265938069215E-4</v>
      </c>
    </row>
    <row r="470" spans="1:16" outlineLevel="2" x14ac:dyDescent="0.3">
      <c r="A470" s="41" t="s">
        <v>872</v>
      </c>
      <c r="B470" s="41" t="s">
        <v>873</v>
      </c>
      <c r="C470" s="41" t="s">
        <v>401</v>
      </c>
      <c r="D470" s="41" t="s">
        <v>876</v>
      </c>
      <c r="E470" s="41" t="s">
        <v>2064</v>
      </c>
      <c r="F470" s="42">
        <v>16</v>
      </c>
      <c r="G470" s="42">
        <v>9.6799999999999994E-3</v>
      </c>
      <c r="H470" s="42">
        <v>2.176E-3</v>
      </c>
      <c r="I470">
        <f t="shared" si="40"/>
        <v>6.0499999999999996E-4</v>
      </c>
      <c r="J470">
        <f t="shared" si="41"/>
        <v>1.36E-4</v>
      </c>
      <c r="K470" s="169">
        <f>VLOOKUP(A470,'Point GF DLLR'!$A$2:$L$81,10,FALSE)</f>
        <v>1.0048573163327261</v>
      </c>
      <c r="L470" s="169">
        <f>VLOOKUP(A470,'Point GF DLLR'!$A$2:$L$81,11,FALSE)</f>
        <v>1.0058287795992713</v>
      </c>
      <c r="M470" s="168">
        <f t="shared" si="42"/>
        <v>6.0793867638129931E-4</v>
      </c>
      <c r="N470" s="168">
        <f t="shared" si="43"/>
        <v>6.0852641165755914E-4</v>
      </c>
      <c r="O470" s="177">
        <f t="shared" si="44"/>
        <v>1.3666059502125076E-4</v>
      </c>
      <c r="P470" s="177">
        <f t="shared" si="45"/>
        <v>1.3679271402550089E-4</v>
      </c>
    </row>
    <row r="471" spans="1:16" outlineLevel="2" x14ac:dyDescent="0.3">
      <c r="A471" s="41" t="s">
        <v>872</v>
      </c>
      <c r="B471" s="41" t="s">
        <v>873</v>
      </c>
      <c r="C471" s="41" t="s">
        <v>401</v>
      </c>
      <c r="D471" s="41" t="s">
        <v>877</v>
      </c>
      <c r="E471" s="41" t="s">
        <v>2064</v>
      </c>
      <c r="F471" s="42">
        <v>16</v>
      </c>
      <c r="G471" s="42">
        <v>8.8800000000000007E-3</v>
      </c>
      <c r="H471" s="42">
        <v>2.2399999999999998E-3</v>
      </c>
      <c r="I471">
        <f t="shared" si="40"/>
        <v>5.5500000000000005E-4</v>
      </c>
      <c r="J471">
        <f t="shared" si="41"/>
        <v>1.3999999999999999E-4</v>
      </c>
      <c r="K471" s="169">
        <f>VLOOKUP(A471,'Point GF DLLR'!$A$2:$L$81,10,FALSE)</f>
        <v>1.0048573163327261</v>
      </c>
      <c r="L471" s="169">
        <f>VLOOKUP(A471,'Point GF DLLR'!$A$2:$L$81,11,FALSE)</f>
        <v>1.0058287795992713</v>
      </c>
      <c r="M471" s="168">
        <f t="shared" si="42"/>
        <v>5.57695810564663E-4</v>
      </c>
      <c r="N471" s="168">
        <f t="shared" si="43"/>
        <v>5.5823497267759559E-4</v>
      </c>
      <c r="O471" s="177">
        <f t="shared" si="44"/>
        <v>1.4068002428658166E-4</v>
      </c>
      <c r="P471" s="177">
        <f t="shared" si="45"/>
        <v>1.4081602914389798E-4</v>
      </c>
    </row>
    <row r="472" spans="1:16" outlineLevel="2" x14ac:dyDescent="0.3">
      <c r="A472" s="41" t="s">
        <v>872</v>
      </c>
      <c r="B472" s="41" t="s">
        <v>873</v>
      </c>
      <c r="C472" s="41" t="s">
        <v>401</v>
      </c>
      <c r="D472" s="41" t="s">
        <v>878</v>
      </c>
      <c r="E472" s="41" t="s">
        <v>2064</v>
      </c>
      <c r="F472" s="42">
        <v>15</v>
      </c>
      <c r="G472" s="42">
        <v>0.11774999999999999</v>
      </c>
      <c r="H472" s="42">
        <v>1.2825E-3</v>
      </c>
      <c r="I472">
        <f t="shared" si="40"/>
        <v>7.8499999999999993E-3</v>
      </c>
      <c r="J472">
        <f t="shared" si="41"/>
        <v>8.5500000000000005E-5</v>
      </c>
      <c r="K472" s="169">
        <f>VLOOKUP(A472,'Point GF DLLR'!$A$2:$L$81,10,FALSE)</f>
        <v>1.0048573163327261</v>
      </c>
      <c r="L472" s="169">
        <f>VLOOKUP(A472,'Point GF DLLR'!$A$2:$L$81,11,FALSE)</f>
        <v>1.0058287795992713</v>
      </c>
      <c r="M472" s="168">
        <f t="shared" si="42"/>
        <v>7.8881299332118991E-3</v>
      </c>
      <c r="N472" s="168">
        <f t="shared" si="43"/>
        <v>7.8957559198542786E-3</v>
      </c>
      <c r="O472" s="177">
        <f t="shared" si="44"/>
        <v>8.5915300546448087E-5</v>
      </c>
      <c r="P472" s="177">
        <f t="shared" si="45"/>
        <v>8.5998360655737695E-5</v>
      </c>
    </row>
    <row r="473" spans="1:16" outlineLevel="2" x14ac:dyDescent="0.3">
      <c r="A473" s="41" t="s">
        <v>872</v>
      </c>
      <c r="B473" s="41" t="s">
        <v>873</v>
      </c>
      <c r="C473" s="41" t="s">
        <v>401</v>
      </c>
      <c r="D473" s="41" t="s">
        <v>879</v>
      </c>
      <c r="E473" s="41" t="s">
        <v>2064</v>
      </c>
      <c r="F473" s="42">
        <v>14</v>
      </c>
      <c r="G473" s="42">
        <v>0.1211</v>
      </c>
      <c r="H473" s="42">
        <v>1.4419999999999999E-3</v>
      </c>
      <c r="I473">
        <f t="shared" si="40"/>
        <v>8.6499999999999997E-3</v>
      </c>
      <c r="J473">
        <f t="shared" si="41"/>
        <v>1.03E-4</v>
      </c>
      <c r="K473" s="169">
        <f>VLOOKUP(A473,'Point GF DLLR'!$A$2:$L$81,10,FALSE)</f>
        <v>1.0048573163327261</v>
      </c>
      <c r="L473" s="169">
        <f>VLOOKUP(A473,'Point GF DLLR'!$A$2:$L$81,11,FALSE)</f>
        <v>1.0058287795992713</v>
      </c>
      <c r="M473" s="168">
        <f t="shared" si="42"/>
        <v>8.69201578627808E-3</v>
      </c>
      <c r="N473" s="168">
        <f t="shared" si="43"/>
        <v>8.700418943533697E-3</v>
      </c>
      <c r="O473" s="177">
        <f t="shared" si="44"/>
        <v>1.0350030358227078E-4</v>
      </c>
      <c r="P473" s="177">
        <f t="shared" si="45"/>
        <v>1.0360036429872495E-4</v>
      </c>
    </row>
    <row r="474" spans="1:16" outlineLevel="2" x14ac:dyDescent="0.3">
      <c r="A474" s="41" t="s">
        <v>872</v>
      </c>
      <c r="B474" s="41" t="s">
        <v>873</v>
      </c>
      <c r="C474" s="41" t="s">
        <v>401</v>
      </c>
      <c r="D474" s="41" t="s">
        <v>880</v>
      </c>
      <c r="E474" s="41" t="s">
        <v>2048</v>
      </c>
      <c r="F474" s="42">
        <v>11</v>
      </c>
      <c r="G474" s="42">
        <v>6.0499999999999998E-3</v>
      </c>
      <c r="H474" s="42">
        <v>3.1734999999999999E-4</v>
      </c>
      <c r="I474">
        <f t="shared" si="40"/>
        <v>5.5000000000000003E-4</v>
      </c>
      <c r="J474">
        <f t="shared" si="41"/>
        <v>2.885E-5</v>
      </c>
      <c r="K474" s="169">
        <f>VLOOKUP(A474,'Point GF DLLR'!$A$2:$L$81,10,FALSE)</f>
        <v>1.0048573163327261</v>
      </c>
      <c r="L474" s="169">
        <f>VLOOKUP(A474,'Point GF DLLR'!$A$2:$L$81,11,FALSE)</f>
        <v>1.0058287795992713</v>
      </c>
      <c r="M474" s="168">
        <f t="shared" si="42"/>
        <v>5.5267152398299937E-4</v>
      </c>
      <c r="N474" s="168">
        <f t="shared" si="43"/>
        <v>5.5320582877959928E-4</v>
      </c>
      <c r="O474" s="177">
        <f t="shared" si="44"/>
        <v>2.8990133576199149E-5</v>
      </c>
      <c r="P474" s="177">
        <f t="shared" si="45"/>
        <v>2.9018160291438979E-5</v>
      </c>
    </row>
    <row r="475" spans="1:16" outlineLevel="1" x14ac:dyDescent="0.3">
      <c r="A475" s="44" t="s">
        <v>1213</v>
      </c>
      <c r="B475" s="41"/>
      <c r="C475" s="41"/>
      <c r="D475" s="41"/>
      <c r="E475" s="41"/>
      <c r="F475" s="42"/>
      <c r="G475" s="42"/>
      <c r="H475" s="42"/>
      <c r="I475">
        <f>SUBTOTAL(9,I468:I474)</f>
        <v>1.9394999999999999E-2</v>
      </c>
      <c r="J475">
        <f>SUBTOTAL(9,J468:J474)</f>
        <v>7.888499999999999E-4</v>
      </c>
      <c r="K475" s="169"/>
      <c r="L475" s="169"/>
      <c r="M475" s="168">
        <f>SUBTOTAL(9,M468:M474)</f>
        <v>1.9489207650273222E-2</v>
      </c>
      <c r="N475" s="168">
        <f>SUBTOTAL(9,N468:N474)</f>
        <v>1.9508049180327867E-2</v>
      </c>
      <c r="O475" s="177">
        <f>SUBTOTAL(9,O468:O474)</f>
        <v>7.9268169398907101E-4</v>
      </c>
      <c r="P475" s="177">
        <f>SUBTOTAL(9,P468:P474)</f>
        <v>7.9344803278688517E-4</v>
      </c>
    </row>
    <row r="476" spans="1:16" s="164" customFormat="1" outlineLevel="2" x14ac:dyDescent="0.3">
      <c r="A476" s="165" t="s">
        <v>881</v>
      </c>
      <c r="B476" s="165" t="s">
        <v>882</v>
      </c>
      <c r="C476" s="165" t="s">
        <v>401</v>
      </c>
      <c r="D476" s="165" t="s">
        <v>883</v>
      </c>
      <c r="E476" s="165" t="s">
        <v>2054</v>
      </c>
      <c r="F476" s="166">
        <v>12</v>
      </c>
      <c r="G476" s="166">
        <v>8.4000000000000003E-4</v>
      </c>
      <c r="H476" s="166">
        <v>1.446E-5</v>
      </c>
      <c r="I476" s="164">
        <f t="shared" si="40"/>
        <v>7.0000000000000007E-5</v>
      </c>
      <c r="J476" s="164">
        <f t="shared" si="41"/>
        <v>1.2050000000000001E-6</v>
      </c>
      <c r="K476" s="169">
        <f>VLOOKUP(A476,'Point GF DLLR'!$A$2:$L$81,10,FALSE)</f>
        <v>1.1320262471341609</v>
      </c>
      <c r="L476" s="169">
        <f>VLOOKUP(A476,'Point GF DLLR'!$A$2:$L$81,11,FALSE)</f>
        <v>1.158431496560993</v>
      </c>
      <c r="M476" s="168">
        <f t="shared" si="42"/>
        <v>7.9241837299391275E-5</v>
      </c>
      <c r="N476" s="168">
        <f t="shared" si="43"/>
        <v>8.1090204759269515E-5</v>
      </c>
      <c r="O476" s="177">
        <f t="shared" si="44"/>
        <v>1.3640916277966639E-6</v>
      </c>
      <c r="P476" s="177">
        <f t="shared" si="45"/>
        <v>1.3959099533559966E-6</v>
      </c>
    </row>
    <row r="477" spans="1:16" s="164" customFormat="1" outlineLevel="2" x14ac:dyDescent="0.3">
      <c r="A477" s="165" t="s">
        <v>881</v>
      </c>
      <c r="B477" s="165" t="s">
        <v>882</v>
      </c>
      <c r="C477" s="165" t="s">
        <v>401</v>
      </c>
      <c r="D477" s="165" t="s">
        <v>883</v>
      </c>
      <c r="E477" s="165" t="s">
        <v>2059</v>
      </c>
      <c r="F477" s="166">
        <v>365</v>
      </c>
      <c r="G477" s="166">
        <v>0.42704999999999999</v>
      </c>
      <c r="H477" s="166">
        <v>6.5699999999999995E-2</v>
      </c>
      <c r="I477" s="164">
        <f t="shared" si="40"/>
        <v>1.17E-3</v>
      </c>
      <c r="J477" s="164">
        <f t="shared" si="41"/>
        <v>1.7999999999999998E-4</v>
      </c>
      <c r="K477" s="169">
        <f>VLOOKUP(A477,'Point GF DLLR'!$A$2:$L$81,10,FALSE)</f>
        <v>1.1320262471341609</v>
      </c>
      <c r="L477" s="169">
        <f>VLOOKUP(A477,'Point GF DLLR'!$A$2:$L$81,11,FALSE)</f>
        <v>1.158431496560993</v>
      </c>
      <c r="M477" s="168">
        <f t="shared" si="42"/>
        <v>1.3244707091469683E-3</v>
      </c>
      <c r="N477" s="168">
        <f t="shared" si="43"/>
        <v>1.3553648509763618E-3</v>
      </c>
      <c r="O477" s="177">
        <f t="shared" si="44"/>
        <v>2.0376472448414894E-4</v>
      </c>
      <c r="P477" s="177">
        <f t="shared" si="45"/>
        <v>2.0851766938097873E-4</v>
      </c>
    </row>
    <row r="478" spans="1:16" s="164" customFormat="1" outlineLevel="2" x14ac:dyDescent="0.3">
      <c r="A478" s="165" t="s">
        <v>881</v>
      </c>
      <c r="B478" s="165" t="s">
        <v>882</v>
      </c>
      <c r="C478" s="165" t="s">
        <v>401</v>
      </c>
      <c r="D478" s="165" t="s">
        <v>884</v>
      </c>
      <c r="E478" s="165" t="s">
        <v>2059</v>
      </c>
      <c r="F478" s="166">
        <v>365</v>
      </c>
      <c r="G478" s="166">
        <v>2.40024E-2</v>
      </c>
      <c r="H478" s="166">
        <v>3.6664250000000001E-3</v>
      </c>
      <c r="I478" s="164">
        <f t="shared" si="40"/>
        <v>6.5759999999999994E-5</v>
      </c>
      <c r="J478" s="164">
        <f t="shared" si="41"/>
        <v>1.0045E-5</v>
      </c>
      <c r="K478" s="169">
        <f>VLOOKUP(A478,'Point GF DLLR'!$A$2:$L$81,10,FALSE)</f>
        <v>1.1320262471341609</v>
      </c>
      <c r="L478" s="169">
        <f>VLOOKUP(A478,'Point GF DLLR'!$A$2:$L$81,11,FALSE)</f>
        <v>1.158431496560993</v>
      </c>
      <c r="M478" s="168">
        <f t="shared" si="42"/>
        <v>7.4442046011542412E-5</v>
      </c>
      <c r="N478" s="168">
        <f t="shared" si="43"/>
        <v>7.6178455213850895E-5</v>
      </c>
      <c r="O478" s="177">
        <f t="shared" si="44"/>
        <v>1.1371203652462646E-5</v>
      </c>
      <c r="P478" s="177">
        <f t="shared" si="45"/>
        <v>1.1636444382955174E-5</v>
      </c>
    </row>
    <row r="479" spans="1:16" s="164" customFormat="1" outlineLevel="2" x14ac:dyDescent="0.3">
      <c r="A479" s="165" t="s">
        <v>881</v>
      </c>
      <c r="B479" s="165" t="s">
        <v>882</v>
      </c>
      <c r="C479" s="165" t="s">
        <v>401</v>
      </c>
      <c r="D479" s="165" t="s">
        <v>885</v>
      </c>
      <c r="E479" s="165" t="s">
        <v>2059</v>
      </c>
      <c r="F479" s="166">
        <v>365</v>
      </c>
      <c r="G479" s="166">
        <v>2.40024E-2</v>
      </c>
      <c r="H479" s="166">
        <v>3.6664250000000001E-3</v>
      </c>
      <c r="I479" s="164">
        <f t="shared" si="40"/>
        <v>6.5759999999999994E-5</v>
      </c>
      <c r="J479" s="164">
        <f t="shared" si="41"/>
        <v>1.0045E-5</v>
      </c>
      <c r="K479" s="169">
        <f>VLOOKUP(A479,'Point GF DLLR'!$A$2:$L$81,10,FALSE)</f>
        <v>1.1320262471341609</v>
      </c>
      <c r="L479" s="169">
        <f>VLOOKUP(A479,'Point GF DLLR'!$A$2:$L$81,11,FALSE)</f>
        <v>1.158431496560993</v>
      </c>
      <c r="M479" s="168">
        <f t="shared" si="42"/>
        <v>7.4442046011542412E-5</v>
      </c>
      <c r="N479" s="168">
        <f t="shared" si="43"/>
        <v>7.6178455213850895E-5</v>
      </c>
      <c r="O479" s="177">
        <f t="shared" si="44"/>
        <v>1.1371203652462646E-5</v>
      </c>
      <c r="P479" s="177">
        <f t="shared" si="45"/>
        <v>1.1636444382955174E-5</v>
      </c>
    </row>
    <row r="480" spans="1:16" s="164" customFormat="1" outlineLevel="2" x14ac:dyDescent="0.3">
      <c r="A480" s="165" t="s">
        <v>881</v>
      </c>
      <c r="B480" s="165" t="s">
        <v>882</v>
      </c>
      <c r="C480" s="165" t="s">
        <v>401</v>
      </c>
      <c r="D480" s="165" t="s">
        <v>886</v>
      </c>
      <c r="E480" s="165" t="s">
        <v>2059</v>
      </c>
      <c r="F480" s="166">
        <v>365</v>
      </c>
      <c r="G480" s="166">
        <v>2.40024E-2</v>
      </c>
      <c r="H480" s="166">
        <v>3.6664250000000001E-3</v>
      </c>
      <c r="I480" s="164">
        <f t="shared" si="40"/>
        <v>6.5759999999999994E-5</v>
      </c>
      <c r="J480" s="164">
        <f t="shared" si="41"/>
        <v>1.0045E-5</v>
      </c>
      <c r="K480" s="169">
        <f>VLOOKUP(A480,'Point GF DLLR'!$A$2:$L$81,10,FALSE)</f>
        <v>1.1320262471341609</v>
      </c>
      <c r="L480" s="169">
        <f>VLOOKUP(A480,'Point GF DLLR'!$A$2:$L$81,11,FALSE)</f>
        <v>1.158431496560993</v>
      </c>
      <c r="M480" s="168">
        <f t="shared" si="42"/>
        <v>7.4442046011542412E-5</v>
      </c>
      <c r="N480" s="168">
        <f t="shared" si="43"/>
        <v>7.6178455213850895E-5</v>
      </c>
      <c r="O480" s="177">
        <f t="shared" si="44"/>
        <v>1.1371203652462646E-5</v>
      </c>
      <c r="P480" s="177">
        <f t="shared" si="45"/>
        <v>1.1636444382955174E-5</v>
      </c>
    </row>
    <row r="481" spans="1:16" s="164" customFormat="1" outlineLevel="2" x14ac:dyDescent="0.3">
      <c r="A481" s="165" t="s">
        <v>881</v>
      </c>
      <c r="B481" s="165" t="s">
        <v>882</v>
      </c>
      <c r="C481" s="165" t="s">
        <v>401</v>
      </c>
      <c r="D481" s="165" t="s">
        <v>887</v>
      </c>
      <c r="E481" s="165" t="s">
        <v>2059</v>
      </c>
      <c r="F481" s="166">
        <v>365</v>
      </c>
      <c r="G481" s="166">
        <v>2.40024E-2</v>
      </c>
      <c r="H481" s="166">
        <v>3.6664250000000001E-3</v>
      </c>
      <c r="I481" s="164">
        <f t="shared" si="40"/>
        <v>6.5759999999999994E-5</v>
      </c>
      <c r="J481" s="164">
        <f t="shared" si="41"/>
        <v>1.0045E-5</v>
      </c>
      <c r="K481" s="169">
        <f>VLOOKUP(A481,'Point GF DLLR'!$A$2:$L$81,10,FALSE)</f>
        <v>1.1320262471341609</v>
      </c>
      <c r="L481" s="169">
        <f>VLOOKUP(A481,'Point GF DLLR'!$A$2:$L$81,11,FALSE)</f>
        <v>1.158431496560993</v>
      </c>
      <c r="M481" s="168">
        <f t="shared" si="42"/>
        <v>7.4442046011542412E-5</v>
      </c>
      <c r="N481" s="168">
        <f t="shared" si="43"/>
        <v>7.6178455213850895E-5</v>
      </c>
      <c r="O481" s="177">
        <f t="shared" si="44"/>
        <v>1.1371203652462646E-5</v>
      </c>
      <c r="P481" s="177">
        <f t="shared" si="45"/>
        <v>1.1636444382955174E-5</v>
      </c>
    </row>
    <row r="482" spans="1:16" s="164" customFormat="1" outlineLevel="2" x14ac:dyDescent="0.3">
      <c r="A482" s="165" t="s">
        <v>881</v>
      </c>
      <c r="B482" s="165" t="s">
        <v>882</v>
      </c>
      <c r="C482" s="165" t="s">
        <v>401</v>
      </c>
      <c r="D482" s="165" t="s">
        <v>888</v>
      </c>
      <c r="E482" s="165" t="s">
        <v>2059</v>
      </c>
      <c r="F482" s="166">
        <v>365</v>
      </c>
      <c r="G482" s="166">
        <v>2.40024E-2</v>
      </c>
      <c r="H482" s="166">
        <v>3.6664250000000001E-3</v>
      </c>
      <c r="I482" s="164">
        <f t="shared" si="40"/>
        <v>6.5759999999999994E-5</v>
      </c>
      <c r="J482" s="164">
        <f t="shared" si="41"/>
        <v>1.0045E-5</v>
      </c>
      <c r="K482" s="169">
        <f>VLOOKUP(A482,'Point GF DLLR'!$A$2:$L$81,10,FALSE)</f>
        <v>1.1320262471341609</v>
      </c>
      <c r="L482" s="169">
        <f>VLOOKUP(A482,'Point GF DLLR'!$A$2:$L$81,11,FALSE)</f>
        <v>1.158431496560993</v>
      </c>
      <c r="M482" s="168">
        <f t="shared" si="42"/>
        <v>7.4442046011542412E-5</v>
      </c>
      <c r="N482" s="168">
        <f t="shared" si="43"/>
        <v>7.6178455213850895E-5</v>
      </c>
      <c r="O482" s="177">
        <f t="shared" si="44"/>
        <v>1.1371203652462646E-5</v>
      </c>
      <c r="P482" s="177">
        <f t="shared" si="45"/>
        <v>1.1636444382955174E-5</v>
      </c>
    </row>
    <row r="483" spans="1:16" s="164" customFormat="1" outlineLevel="2" x14ac:dyDescent="0.3">
      <c r="A483" s="165" t="s">
        <v>881</v>
      </c>
      <c r="B483" s="165" t="s">
        <v>882</v>
      </c>
      <c r="C483" s="165" t="s">
        <v>401</v>
      </c>
      <c r="D483" s="165" t="s">
        <v>889</v>
      </c>
      <c r="E483" s="165" t="s">
        <v>2059</v>
      </c>
      <c r="F483" s="166">
        <v>365</v>
      </c>
      <c r="G483" s="166">
        <v>2.40024E-2</v>
      </c>
      <c r="H483" s="166">
        <v>3.6664250000000001E-3</v>
      </c>
      <c r="I483" s="164">
        <f t="shared" si="40"/>
        <v>6.5759999999999994E-5</v>
      </c>
      <c r="J483" s="164">
        <f t="shared" si="41"/>
        <v>1.0045E-5</v>
      </c>
      <c r="K483" s="169">
        <f>VLOOKUP(A483,'Point GF DLLR'!$A$2:$L$81,10,FALSE)</f>
        <v>1.1320262471341609</v>
      </c>
      <c r="L483" s="169">
        <f>VLOOKUP(A483,'Point GF DLLR'!$A$2:$L$81,11,FALSE)</f>
        <v>1.158431496560993</v>
      </c>
      <c r="M483" s="168">
        <f t="shared" si="42"/>
        <v>7.4442046011542412E-5</v>
      </c>
      <c r="N483" s="168">
        <f t="shared" si="43"/>
        <v>7.6178455213850895E-5</v>
      </c>
      <c r="O483" s="177">
        <f t="shared" si="44"/>
        <v>1.1371203652462646E-5</v>
      </c>
      <c r="P483" s="177">
        <f t="shared" si="45"/>
        <v>1.1636444382955174E-5</v>
      </c>
    </row>
    <row r="484" spans="1:16" s="164" customFormat="1" outlineLevel="2" x14ac:dyDescent="0.3">
      <c r="A484" s="165" t="s">
        <v>881</v>
      </c>
      <c r="B484" s="165" t="s">
        <v>882</v>
      </c>
      <c r="C484" s="165" t="s">
        <v>401</v>
      </c>
      <c r="D484" s="165" t="s">
        <v>890</v>
      </c>
      <c r="E484" s="165" t="s">
        <v>2059</v>
      </c>
      <c r="F484" s="166">
        <v>365</v>
      </c>
      <c r="G484" s="166">
        <v>2.40024E-2</v>
      </c>
      <c r="H484" s="166">
        <v>3.6664250000000001E-3</v>
      </c>
      <c r="I484" s="164">
        <f t="shared" si="40"/>
        <v>6.5759999999999994E-5</v>
      </c>
      <c r="J484" s="164">
        <f t="shared" si="41"/>
        <v>1.0045E-5</v>
      </c>
      <c r="K484" s="169">
        <f>VLOOKUP(A484,'Point GF DLLR'!$A$2:$L$81,10,FALSE)</f>
        <v>1.1320262471341609</v>
      </c>
      <c r="L484" s="169">
        <f>VLOOKUP(A484,'Point GF DLLR'!$A$2:$L$81,11,FALSE)</f>
        <v>1.158431496560993</v>
      </c>
      <c r="M484" s="168">
        <f t="shared" si="42"/>
        <v>7.4442046011542412E-5</v>
      </c>
      <c r="N484" s="168">
        <f t="shared" si="43"/>
        <v>7.6178455213850895E-5</v>
      </c>
      <c r="O484" s="177">
        <f t="shared" si="44"/>
        <v>1.1371203652462646E-5</v>
      </c>
      <c r="P484" s="177">
        <f t="shared" si="45"/>
        <v>1.1636444382955174E-5</v>
      </c>
    </row>
    <row r="485" spans="1:16" s="164" customFormat="1" outlineLevel="2" x14ac:dyDescent="0.3">
      <c r="A485" s="165" t="s">
        <v>881</v>
      </c>
      <c r="B485" s="165" t="s">
        <v>882</v>
      </c>
      <c r="C485" s="165" t="s">
        <v>401</v>
      </c>
      <c r="D485" s="165" t="s">
        <v>891</v>
      </c>
      <c r="E485" s="165" t="s">
        <v>2101</v>
      </c>
      <c r="F485" s="166">
        <v>358</v>
      </c>
      <c r="G485" s="166">
        <v>6.28111</v>
      </c>
      <c r="H485" s="166">
        <v>3.1414499999999999</v>
      </c>
      <c r="I485" s="164">
        <f t="shared" si="40"/>
        <v>1.7545000000000002E-2</v>
      </c>
      <c r="J485" s="164">
        <f t="shared" si="41"/>
        <v>8.7749999999999998E-3</v>
      </c>
      <c r="K485" s="169">
        <f>VLOOKUP(A485,'Point GF DLLR'!$A$2:$L$81,10,FALSE)</f>
        <v>1.1320262471341609</v>
      </c>
      <c r="L485" s="169">
        <f>VLOOKUP(A485,'Point GF DLLR'!$A$2:$L$81,11,FALSE)</f>
        <v>1.158431496560993</v>
      </c>
      <c r="M485" s="168">
        <f t="shared" si="42"/>
        <v>1.9861400505968855E-2</v>
      </c>
      <c r="N485" s="168">
        <f t="shared" si="43"/>
        <v>2.0324680607162623E-2</v>
      </c>
      <c r="O485" s="177">
        <f t="shared" si="44"/>
        <v>9.9335303186022621E-3</v>
      </c>
      <c r="P485" s="177">
        <f t="shared" si="45"/>
        <v>1.0165236382322713E-2</v>
      </c>
    </row>
    <row r="486" spans="1:16" s="164" customFormat="1" outlineLevel="2" x14ac:dyDescent="0.3">
      <c r="A486" s="165" t="s">
        <v>881</v>
      </c>
      <c r="B486" s="165" t="s">
        <v>882</v>
      </c>
      <c r="C486" s="165" t="s">
        <v>401</v>
      </c>
      <c r="D486" s="165" t="s">
        <v>892</v>
      </c>
      <c r="E486" s="165" t="s">
        <v>2047</v>
      </c>
      <c r="F486" s="166">
        <v>29</v>
      </c>
      <c r="G486" s="166">
        <v>0.34031499999999998</v>
      </c>
      <c r="H486" s="166">
        <v>3.48E-3</v>
      </c>
      <c r="I486" s="164">
        <f t="shared" si="40"/>
        <v>1.1734999999999999E-2</v>
      </c>
      <c r="J486" s="164">
        <f t="shared" si="41"/>
        <v>1.2E-4</v>
      </c>
      <c r="K486" s="169">
        <f>VLOOKUP(A486,'Point GF DLLR'!$A$2:$L$81,10,FALSE)</f>
        <v>1.1320262471341609</v>
      </c>
      <c r="L486" s="169">
        <f>VLOOKUP(A486,'Point GF DLLR'!$A$2:$L$81,11,FALSE)</f>
        <v>1.158431496560993</v>
      </c>
      <c r="M486" s="168">
        <f t="shared" si="42"/>
        <v>1.3284328010119377E-2</v>
      </c>
      <c r="N486" s="168">
        <f t="shared" si="43"/>
        <v>1.3594193612143252E-2</v>
      </c>
      <c r="O486" s="177">
        <f t="shared" si="44"/>
        <v>1.358431496560993E-4</v>
      </c>
      <c r="P486" s="177">
        <f t="shared" si="45"/>
        <v>1.3901177958731915E-4</v>
      </c>
    </row>
    <row r="487" spans="1:16" s="164" customFormat="1" outlineLevel="2" x14ac:dyDescent="0.3">
      <c r="A487" s="165" t="s">
        <v>881</v>
      </c>
      <c r="B487" s="165" t="s">
        <v>882</v>
      </c>
      <c r="C487" s="165" t="s">
        <v>401</v>
      </c>
      <c r="D487" s="165" t="s">
        <v>893</v>
      </c>
      <c r="E487" s="165" t="s">
        <v>2047</v>
      </c>
      <c r="F487" s="166">
        <v>29</v>
      </c>
      <c r="G487" s="166">
        <v>0.34031499999999998</v>
      </c>
      <c r="H487" s="166">
        <v>3.48E-3</v>
      </c>
      <c r="I487" s="164">
        <f t="shared" si="40"/>
        <v>1.1734999999999999E-2</v>
      </c>
      <c r="J487" s="164">
        <f t="shared" si="41"/>
        <v>1.2E-4</v>
      </c>
      <c r="K487" s="169">
        <f>VLOOKUP(A487,'Point GF DLLR'!$A$2:$L$81,10,FALSE)</f>
        <v>1.1320262471341609</v>
      </c>
      <c r="L487" s="169">
        <f>VLOOKUP(A487,'Point GF DLLR'!$A$2:$L$81,11,FALSE)</f>
        <v>1.158431496560993</v>
      </c>
      <c r="M487" s="168">
        <f t="shared" si="42"/>
        <v>1.3284328010119377E-2</v>
      </c>
      <c r="N487" s="168">
        <f t="shared" si="43"/>
        <v>1.3594193612143252E-2</v>
      </c>
      <c r="O487" s="177">
        <f t="shared" si="44"/>
        <v>1.358431496560993E-4</v>
      </c>
      <c r="P487" s="177">
        <f t="shared" si="45"/>
        <v>1.3901177958731915E-4</v>
      </c>
    </row>
    <row r="488" spans="1:16" s="164" customFormat="1" outlineLevel="2" x14ac:dyDescent="0.3">
      <c r="A488" s="165" t="s">
        <v>881</v>
      </c>
      <c r="B488" s="165" t="s">
        <v>882</v>
      </c>
      <c r="C488" s="165" t="s">
        <v>401</v>
      </c>
      <c r="D488" s="165" t="s">
        <v>894</v>
      </c>
      <c r="E488" s="165" t="s">
        <v>2047</v>
      </c>
      <c r="F488" s="166">
        <v>29</v>
      </c>
      <c r="G488" s="166">
        <v>0.34031499999999998</v>
      </c>
      <c r="H488" s="166">
        <v>3.48E-3</v>
      </c>
      <c r="I488" s="164">
        <f t="shared" si="40"/>
        <v>1.1734999999999999E-2</v>
      </c>
      <c r="J488" s="164">
        <f t="shared" si="41"/>
        <v>1.2E-4</v>
      </c>
      <c r="K488" s="169">
        <f>VLOOKUP(A488,'Point GF DLLR'!$A$2:$L$81,10,FALSE)</f>
        <v>1.1320262471341609</v>
      </c>
      <c r="L488" s="169">
        <f>VLOOKUP(A488,'Point GF DLLR'!$A$2:$L$81,11,FALSE)</f>
        <v>1.158431496560993</v>
      </c>
      <c r="M488" s="168">
        <f t="shared" si="42"/>
        <v>1.3284328010119377E-2</v>
      </c>
      <c r="N488" s="168">
        <f t="shared" si="43"/>
        <v>1.3594193612143252E-2</v>
      </c>
      <c r="O488" s="177">
        <f t="shared" si="44"/>
        <v>1.358431496560993E-4</v>
      </c>
      <c r="P488" s="177">
        <f t="shared" si="45"/>
        <v>1.3901177958731915E-4</v>
      </c>
    </row>
    <row r="489" spans="1:16" s="164" customFormat="1" outlineLevel="2" x14ac:dyDescent="0.3">
      <c r="A489" s="165" t="s">
        <v>881</v>
      </c>
      <c r="B489" s="165" t="s">
        <v>882</v>
      </c>
      <c r="C489" s="165" t="s">
        <v>401</v>
      </c>
      <c r="D489" s="165" t="s">
        <v>895</v>
      </c>
      <c r="E489" s="165" t="s">
        <v>2047</v>
      </c>
      <c r="F489" s="166">
        <v>29</v>
      </c>
      <c r="G489" s="166">
        <v>0.34031499999999998</v>
      </c>
      <c r="H489" s="166">
        <v>3.48E-3</v>
      </c>
      <c r="I489" s="164">
        <f t="shared" si="40"/>
        <v>1.1734999999999999E-2</v>
      </c>
      <c r="J489" s="164">
        <f t="shared" si="41"/>
        <v>1.2E-4</v>
      </c>
      <c r="K489" s="169">
        <f>VLOOKUP(A489,'Point GF DLLR'!$A$2:$L$81,10,FALSE)</f>
        <v>1.1320262471341609</v>
      </c>
      <c r="L489" s="169">
        <f>VLOOKUP(A489,'Point GF DLLR'!$A$2:$L$81,11,FALSE)</f>
        <v>1.158431496560993</v>
      </c>
      <c r="M489" s="168">
        <f t="shared" si="42"/>
        <v>1.3284328010119377E-2</v>
      </c>
      <c r="N489" s="168">
        <f t="shared" si="43"/>
        <v>1.3594193612143252E-2</v>
      </c>
      <c r="O489" s="177">
        <f t="shared" si="44"/>
        <v>1.358431496560993E-4</v>
      </c>
      <c r="P489" s="177">
        <f t="shared" si="45"/>
        <v>1.3901177958731915E-4</v>
      </c>
    </row>
    <row r="490" spans="1:16" s="164" customFormat="1" outlineLevel="1" x14ac:dyDescent="0.3">
      <c r="A490" s="215" t="s">
        <v>1214</v>
      </c>
      <c r="B490" s="165"/>
      <c r="C490" s="165"/>
      <c r="D490" s="165"/>
      <c r="E490" s="165"/>
      <c r="F490" s="166"/>
      <c r="G490" s="166"/>
      <c r="H490" s="166"/>
      <c r="I490" s="164">
        <f>SUBTOTAL(9,I476:I489)</f>
        <v>6.6185319999999992E-2</v>
      </c>
      <c r="J490" s="164">
        <f>SUBTOTAL(9,J476:J489)</f>
        <v>9.5065200000000009E-3</v>
      </c>
      <c r="K490" s="169"/>
      <c r="L490" s="169"/>
      <c r="M490" s="168">
        <f>SUBTOTAL(9,M476:M489)</f>
        <v>7.4923519414973522E-2</v>
      </c>
      <c r="N490" s="168">
        <f>SUBTOTAL(9,N476:N489)</f>
        <v>7.6671159297968222E-2</v>
      </c>
      <c r="O490" s="177">
        <f>SUBTOTAL(9,O476:O489)</f>
        <v>1.0761630158905846E-2</v>
      </c>
      <c r="P490" s="177">
        <f>SUBTOTAL(9,P476:P489)</f>
        <v>1.1012652190687013E-2</v>
      </c>
    </row>
    <row r="491" spans="1:16" outlineLevel="2" x14ac:dyDescent="0.3">
      <c r="A491" s="41" t="s">
        <v>896</v>
      </c>
      <c r="B491" s="41" t="s">
        <v>897</v>
      </c>
      <c r="C491" s="41" t="s">
        <v>401</v>
      </c>
      <c r="D491" s="41" t="s">
        <v>898</v>
      </c>
      <c r="E491" s="41" t="s">
        <v>2050</v>
      </c>
      <c r="F491" s="42">
        <v>7</v>
      </c>
      <c r="G491" s="42">
        <v>2.9015</v>
      </c>
      <c r="H491" s="42">
        <v>1.3649999999999999E-3</v>
      </c>
      <c r="I491">
        <f t="shared" ref="I491:I556" si="46">G491/F491</f>
        <v>0.41449999999999998</v>
      </c>
      <c r="J491">
        <f t="shared" ref="J491:J556" si="47">H491/F491</f>
        <v>1.95E-4</v>
      </c>
      <c r="K491" s="169">
        <f>VLOOKUP(A491,'Point GF DLLR'!$A$2:$L$81,10,FALSE)</f>
        <v>1</v>
      </c>
      <c r="L491" s="169">
        <f>VLOOKUP(A491,'Point GF DLLR'!$A$2:$L$81,11,FALSE)</f>
        <v>1</v>
      </c>
      <c r="M491" s="168">
        <f t="shared" si="42"/>
        <v>0.41449999999999998</v>
      </c>
      <c r="N491" s="168">
        <f t="shared" si="43"/>
        <v>0.41449999999999998</v>
      </c>
      <c r="O491" s="177">
        <f t="shared" si="44"/>
        <v>1.95E-4</v>
      </c>
      <c r="P491" s="177">
        <f t="shared" si="45"/>
        <v>1.95E-4</v>
      </c>
    </row>
    <row r="492" spans="1:16" outlineLevel="2" x14ac:dyDescent="0.3">
      <c r="A492" s="41" t="s">
        <v>896</v>
      </c>
      <c r="B492" s="41" t="s">
        <v>897</v>
      </c>
      <c r="C492" s="41" t="s">
        <v>401</v>
      </c>
      <c r="D492" s="41" t="s">
        <v>899</v>
      </c>
      <c r="E492" s="41" t="s">
        <v>2050</v>
      </c>
      <c r="F492" s="42">
        <v>70</v>
      </c>
      <c r="G492" s="42">
        <v>35.875</v>
      </c>
      <c r="H492" s="42">
        <v>0.51100000000000001</v>
      </c>
      <c r="I492">
        <f t="shared" si="46"/>
        <v>0.51249999999999996</v>
      </c>
      <c r="J492">
        <f t="shared" si="47"/>
        <v>7.3000000000000001E-3</v>
      </c>
      <c r="K492" s="169">
        <f>VLOOKUP(A492,'Point GF DLLR'!$A$2:$L$81,10,FALSE)</f>
        <v>1</v>
      </c>
      <c r="L492" s="169">
        <f>VLOOKUP(A492,'Point GF DLLR'!$A$2:$L$81,11,FALSE)</f>
        <v>1</v>
      </c>
      <c r="M492" s="168">
        <f t="shared" si="42"/>
        <v>0.51249999999999996</v>
      </c>
      <c r="N492" s="168">
        <f t="shared" si="43"/>
        <v>0.51249999999999996</v>
      </c>
      <c r="O492" s="177">
        <f t="shared" si="44"/>
        <v>7.3000000000000001E-3</v>
      </c>
      <c r="P492" s="177">
        <f t="shared" si="45"/>
        <v>7.3000000000000001E-3</v>
      </c>
    </row>
    <row r="493" spans="1:16" outlineLevel="2" x14ac:dyDescent="0.3">
      <c r="A493" s="41" t="s">
        <v>896</v>
      </c>
      <c r="B493" s="41" t="s">
        <v>897</v>
      </c>
      <c r="C493" s="41" t="s">
        <v>401</v>
      </c>
      <c r="D493" s="41" t="s">
        <v>900</v>
      </c>
      <c r="E493" s="41" t="s">
        <v>2102</v>
      </c>
      <c r="F493" s="42">
        <v>84</v>
      </c>
      <c r="G493" s="42">
        <v>29.777999999999999</v>
      </c>
      <c r="H493" s="42">
        <v>0.98699999999999999</v>
      </c>
      <c r="I493">
        <f t="shared" si="46"/>
        <v>0.35449999999999998</v>
      </c>
      <c r="J493">
        <f t="shared" si="47"/>
        <v>1.175E-2</v>
      </c>
      <c r="K493" s="169">
        <f>VLOOKUP(A493,'Point GF DLLR'!$A$2:$L$81,10,FALSE)</f>
        <v>1</v>
      </c>
      <c r="L493" s="169">
        <f>VLOOKUP(A493,'Point GF DLLR'!$A$2:$L$81,11,FALSE)</f>
        <v>1</v>
      </c>
      <c r="M493" s="168">
        <f t="shared" si="42"/>
        <v>0.35449999999999998</v>
      </c>
      <c r="N493" s="168">
        <f t="shared" si="43"/>
        <v>0.35449999999999998</v>
      </c>
      <c r="O493" s="177">
        <f t="shared" si="44"/>
        <v>1.175E-2</v>
      </c>
      <c r="P493" s="177">
        <f t="shared" si="45"/>
        <v>1.175E-2</v>
      </c>
    </row>
    <row r="494" spans="1:16" outlineLevel="1" x14ac:dyDescent="0.3">
      <c r="A494" s="44" t="s">
        <v>1215</v>
      </c>
      <c r="B494" s="41"/>
      <c r="C494" s="41"/>
      <c r="D494" s="41"/>
      <c r="E494" s="41"/>
      <c r="F494" s="42"/>
      <c r="G494" s="42"/>
      <c r="H494" s="42"/>
      <c r="I494">
        <f>SUBTOTAL(9,I491:I493)</f>
        <v>1.2814999999999999</v>
      </c>
      <c r="J494">
        <f>SUBTOTAL(9,J491:J493)</f>
        <v>1.9244999999999998E-2</v>
      </c>
      <c r="K494" s="169"/>
      <c r="L494" s="169"/>
      <c r="M494" s="168">
        <f>SUBTOTAL(9,M491:M493)</f>
        <v>1.2814999999999999</v>
      </c>
      <c r="N494" s="168">
        <f>SUBTOTAL(9,N491:N493)</f>
        <v>1.2814999999999999</v>
      </c>
      <c r="O494" s="177">
        <f>SUBTOTAL(9,O491:O493)</f>
        <v>1.9244999999999998E-2</v>
      </c>
      <c r="P494" s="177">
        <f>SUBTOTAL(9,P491:P493)</f>
        <v>1.9244999999999998E-2</v>
      </c>
    </row>
    <row r="495" spans="1:16" outlineLevel="2" x14ac:dyDescent="0.3">
      <c r="A495" s="41" t="s">
        <v>901</v>
      </c>
      <c r="B495" s="41" t="s">
        <v>903</v>
      </c>
      <c r="C495" s="41" t="s">
        <v>401</v>
      </c>
      <c r="D495" s="41" t="s">
        <v>904</v>
      </c>
      <c r="E495" s="41" t="s">
        <v>2059</v>
      </c>
      <c r="F495" s="42">
        <v>365</v>
      </c>
      <c r="G495" s="42">
        <v>0.1348675</v>
      </c>
      <c r="H495" s="42">
        <v>7.4095000000000003E-3</v>
      </c>
      <c r="I495">
        <f t="shared" si="46"/>
        <v>3.6949999999999998E-4</v>
      </c>
      <c r="J495">
        <f t="shared" si="47"/>
        <v>2.0300000000000002E-5</v>
      </c>
      <c r="K495" s="169">
        <f>VLOOKUP(A495,'Point GF DLLR'!$A$2:$L$81,10,FALSE)</f>
        <v>1</v>
      </c>
      <c r="L495" s="169">
        <f>VLOOKUP(A495,'Point GF DLLR'!$A$2:$L$81,11,FALSE)</f>
        <v>1</v>
      </c>
      <c r="M495" s="168">
        <f t="shared" si="42"/>
        <v>3.6949999999999998E-4</v>
      </c>
      <c r="N495" s="168">
        <f t="shared" si="43"/>
        <v>3.6949999999999998E-4</v>
      </c>
      <c r="O495" s="177">
        <f t="shared" si="44"/>
        <v>2.0300000000000002E-5</v>
      </c>
      <c r="P495" s="177">
        <f t="shared" si="45"/>
        <v>2.0300000000000002E-5</v>
      </c>
    </row>
    <row r="496" spans="1:16" outlineLevel="2" x14ac:dyDescent="0.3">
      <c r="A496" s="41" t="s">
        <v>901</v>
      </c>
      <c r="B496" s="41" t="s">
        <v>903</v>
      </c>
      <c r="C496" s="41" t="s">
        <v>401</v>
      </c>
      <c r="D496" s="41" t="s">
        <v>905</v>
      </c>
      <c r="E496" s="41" t="s">
        <v>2071</v>
      </c>
      <c r="F496" s="42">
        <v>204</v>
      </c>
      <c r="G496" s="42">
        <v>3.0396000000000001</v>
      </c>
      <c r="H496" s="42">
        <v>3.7332000000000001</v>
      </c>
      <c r="I496">
        <f t="shared" si="46"/>
        <v>1.49E-2</v>
      </c>
      <c r="J496">
        <f t="shared" si="47"/>
        <v>1.83E-2</v>
      </c>
      <c r="K496" s="169">
        <f>VLOOKUP(A496,'Point GF DLLR'!$A$2:$L$81,10,FALSE)</f>
        <v>1</v>
      </c>
      <c r="L496" s="169">
        <f>VLOOKUP(A496,'Point GF DLLR'!$A$2:$L$81,11,FALSE)</f>
        <v>1</v>
      </c>
      <c r="M496" s="168">
        <f t="shared" si="42"/>
        <v>1.49E-2</v>
      </c>
      <c r="N496" s="168">
        <f t="shared" si="43"/>
        <v>1.49E-2</v>
      </c>
      <c r="O496" s="177">
        <f t="shared" si="44"/>
        <v>1.83E-2</v>
      </c>
      <c r="P496" s="177">
        <f t="shared" si="45"/>
        <v>1.83E-2</v>
      </c>
    </row>
    <row r="497" spans="1:16" outlineLevel="2" x14ac:dyDescent="0.3">
      <c r="A497" s="41" t="s">
        <v>901</v>
      </c>
      <c r="B497" s="41" t="s">
        <v>903</v>
      </c>
      <c r="C497" s="41" t="s">
        <v>401</v>
      </c>
      <c r="D497" s="41" t="s">
        <v>906</v>
      </c>
      <c r="E497" s="41" t="s">
        <v>2103</v>
      </c>
      <c r="F497" s="42">
        <v>59</v>
      </c>
      <c r="G497" s="42">
        <v>7.3749999999999996E-3</v>
      </c>
      <c r="H497" s="42">
        <v>3.2450000000000001E-3</v>
      </c>
      <c r="I497">
        <f t="shared" si="46"/>
        <v>1.25E-4</v>
      </c>
      <c r="J497">
        <f t="shared" si="47"/>
        <v>5.5000000000000002E-5</v>
      </c>
      <c r="K497" s="169">
        <f>VLOOKUP(A497,'Point GF DLLR'!$A$2:$L$81,10,FALSE)</f>
        <v>1</v>
      </c>
      <c r="L497" s="169">
        <f>VLOOKUP(A497,'Point GF DLLR'!$A$2:$L$81,11,FALSE)</f>
        <v>1</v>
      </c>
      <c r="M497" s="168">
        <f t="shared" si="42"/>
        <v>1.25E-4</v>
      </c>
      <c r="N497" s="168">
        <f t="shared" si="43"/>
        <v>1.25E-4</v>
      </c>
      <c r="O497" s="177">
        <f t="shared" si="44"/>
        <v>5.5000000000000002E-5</v>
      </c>
      <c r="P497" s="177">
        <f t="shared" si="45"/>
        <v>5.5000000000000002E-5</v>
      </c>
    </row>
    <row r="498" spans="1:16" outlineLevel="2" x14ac:dyDescent="0.3">
      <c r="A498" s="41" t="s">
        <v>901</v>
      </c>
      <c r="B498" s="41" t="s">
        <v>903</v>
      </c>
      <c r="C498" s="41" t="s">
        <v>401</v>
      </c>
      <c r="D498" s="41" t="s">
        <v>907</v>
      </c>
      <c r="E498" s="41" t="s">
        <v>2104</v>
      </c>
      <c r="F498" s="42">
        <v>59</v>
      </c>
      <c r="G498" s="42">
        <v>7.9354999999999995E-2</v>
      </c>
      <c r="H498" s="42">
        <v>3.6874999999999998E-2</v>
      </c>
      <c r="I498">
        <f t="shared" si="46"/>
        <v>1.3449999999999998E-3</v>
      </c>
      <c r="J498">
        <f t="shared" si="47"/>
        <v>6.2500000000000001E-4</v>
      </c>
      <c r="K498" s="169">
        <f>VLOOKUP(A498,'Point GF DLLR'!$A$2:$L$81,10,FALSE)</f>
        <v>1</v>
      </c>
      <c r="L498" s="169">
        <f>VLOOKUP(A498,'Point GF DLLR'!$A$2:$L$81,11,FALSE)</f>
        <v>1</v>
      </c>
      <c r="M498" s="168">
        <f t="shared" si="42"/>
        <v>1.3449999999999998E-3</v>
      </c>
      <c r="N498" s="168">
        <f t="shared" si="43"/>
        <v>1.3449999999999998E-3</v>
      </c>
      <c r="O498" s="177">
        <f t="shared" si="44"/>
        <v>6.2500000000000001E-4</v>
      </c>
      <c r="P498" s="177">
        <f t="shared" si="45"/>
        <v>6.2500000000000001E-4</v>
      </c>
    </row>
    <row r="499" spans="1:16" outlineLevel="1" x14ac:dyDescent="0.3">
      <c r="A499" s="44" t="s">
        <v>1216</v>
      </c>
      <c r="B499" s="41"/>
      <c r="C499" s="41"/>
      <c r="D499" s="41"/>
      <c r="E499" s="41"/>
      <c r="F499" s="42"/>
      <c r="G499" s="42"/>
      <c r="H499" s="42"/>
      <c r="I499">
        <f>SUBTOTAL(9,I495:I498)</f>
        <v>1.6739500000000001E-2</v>
      </c>
      <c r="J499">
        <f>SUBTOTAL(9,J495:J498)</f>
        <v>1.9000300000000001E-2</v>
      </c>
      <c r="K499" s="169"/>
      <c r="L499" s="169"/>
      <c r="M499" s="168">
        <f>SUBTOTAL(9,M495:M498)</f>
        <v>1.6739500000000001E-2</v>
      </c>
      <c r="N499" s="168">
        <f>SUBTOTAL(9,N495:N498)</f>
        <v>1.6739500000000001E-2</v>
      </c>
      <c r="O499" s="177">
        <f>SUBTOTAL(9,O495:O498)</f>
        <v>1.9000300000000001E-2</v>
      </c>
      <c r="P499" s="177">
        <f>SUBTOTAL(9,P495:P498)</f>
        <v>1.9000300000000001E-2</v>
      </c>
    </row>
    <row r="500" spans="1:16" outlineLevel="2" x14ac:dyDescent="0.3">
      <c r="A500" s="41" t="s">
        <v>908</v>
      </c>
      <c r="B500" s="41" t="s">
        <v>909</v>
      </c>
      <c r="C500" s="41" t="s">
        <v>401</v>
      </c>
      <c r="D500" s="41" t="s">
        <v>910</v>
      </c>
      <c r="E500" s="41" t="s">
        <v>2054</v>
      </c>
      <c r="F500" s="42">
        <v>28</v>
      </c>
      <c r="G500" s="42">
        <v>0.31919999999999998</v>
      </c>
      <c r="H500" s="42">
        <v>3.1919999999999997E-2</v>
      </c>
      <c r="I500">
        <f t="shared" si="46"/>
        <v>1.1399999999999999E-2</v>
      </c>
      <c r="J500">
        <f t="shared" si="47"/>
        <v>1.14E-3</v>
      </c>
      <c r="K500" s="169">
        <f>VLOOKUP(A500,'Point GF DLLR'!$A$2:$L$81,10,FALSE)</f>
        <v>1.0978174603174604</v>
      </c>
      <c r="L500" s="169">
        <f>VLOOKUP(A500,'Point GF DLLR'!$A$2:$L$81,11,FALSE)</f>
        <v>1.1565079365079354</v>
      </c>
      <c r="M500" s="168">
        <f t="shared" si="42"/>
        <v>1.2515119047619047E-2</v>
      </c>
      <c r="N500" s="168">
        <f t="shared" si="43"/>
        <v>1.3184190476190462E-2</v>
      </c>
      <c r="O500" s="177">
        <f t="shared" si="44"/>
        <v>1.2515119047619048E-3</v>
      </c>
      <c r="P500" s="177">
        <f t="shared" si="45"/>
        <v>1.3184190476190462E-3</v>
      </c>
    </row>
    <row r="501" spans="1:16" outlineLevel="2" x14ac:dyDescent="0.3">
      <c r="A501" s="41" t="s">
        <v>908</v>
      </c>
      <c r="B501" s="41" t="s">
        <v>909</v>
      </c>
      <c r="C501" s="41" t="s">
        <v>401</v>
      </c>
      <c r="D501" s="41" t="s">
        <v>911</v>
      </c>
      <c r="E501" s="41" t="s">
        <v>2051</v>
      </c>
      <c r="F501" s="42">
        <v>5</v>
      </c>
      <c r="G501" s="42">
        <v>0.41249999999999998</v>
      </c>
      <c r="H501" s="42">
        <v>4.2750000000000002E-3</v>
      </c>
      <c r="I501">
        <f t="shared" si="46"/>
        <v>8.249999999999999E-2</v>
      </c>
      <c r="J501">
        <f t="shared" si="47"/>
        <v>8.5500000000000007E-4</v>
      </c>
      <c r="K501" s="169">
        <f>VLOOKUP(A501,'Point GF DLLR'!$A$2:$L$81,10,FALSE)</f>
        <v>1.0978174603174604</v>
      </c>
      <c r="L501" s="169">
        <f>VLOOKUP(A501,'Point GF DLLR'!$A$2:$L$81,11,FALSE)</f>
        <v>1.1565079365079354</v>
      </c>
      <c r="M501" s="168">
        <f t="shared" si="42"/>
        <v>9.0569940476190477E-2</v>
      </c>
      <c r="N501" s="168">
        <f t="shared" si="43"/>
        <v>9.5411904761904656E-2</v>
      </c>
      <c r="O501" s="177">
        <f t="shared" si="44"/>
        <v>9.3863392857142876E-4</v>
      </c>
      <c r="P501" s="177">
        <f t="shared" si="45"/>
        <v>9.8881428571428488E-4</v>
      </c>
    </row>
    <row r="502" spans="1:16" outlineLevel="2" x14ac:dyDescent="0.3">
      <c r="A502" s="41" t="s">
        <v>908</v>
      </c>
      <c r="B502" s="41" t="s">
        <v>909</v>
      </c>
      <c r="C502" s="41" t="s">
        <v>401</v>
      </c>
      <c r="D502" s="41" t="s">
        <v>911</v>
      </c>
      <c r="E502" s="41" t="s">
        <v>2093</v>
      </c>
      <c r="F502" s="42">
        <v>156</v>
      </c>
      <c r="G502" s="42">
        <v>30.950399999999998</v>
      </c>
      <c r="H502" s="42">
        <v>0.36971999999999999</v>
      </c>
      <c r="I502">
        <f t="shared" si="46"/>
        <v>0.19839999999999999</v>
      </c>
      <c r="J502">
        <f t="shared" si="47"/>
        <v>2.3700000000000001E-3</v>
      </c>
      <c r="K502" s="169">
        <f>VLOOKUP(A502,'Point GF DLLR'!$A$2:$L$81,10,FALSE)</f>
        <v>1.0978174603174604</v>
      </c>
      <c r="L502" s="169">
        <f>VLOOKUP(A502,'Point GF DLLR'!$A$2:$L$81,11,FALSE)</f>
        <v>1.1565079365079354</v>
      </c>
      <c r="M502" s="168">
        <f t="shared" si="42"/>
        <v>0.21780698412698413</v>
      </c>
      <c r="N502" s="168">
        <f t="shared" si="43"/>
        <v>0.22945117460317438</v>
      </c>
      <c r="O502" s="177">
        <f t="shared" si="44"/>
        <v>2.6018273809523813E-3</v>
      </c>
      <c r="P502" s="177">
        <f t="shared" si="45"/>
        <v>2.7409238095238071E-3</v>
      </c>
    </row>
    <row r="503" spans="1:16" outlineLevel="2" x14ac:dyDescent="0.3">
      <c r="A503" s="41" t="s">
        <v>908</v>
      </c>
      <c r="B503" s="41" t="s">
        <v>909</v>
      </c>
      <c r="C503" s="41" t="s">
        <v>401</v>
      </c>
      <c r="D503" s="41" t="s">
        <v>912</v>
      </c>
      <c r="E503" s="41" t="s">
        <v>2051</v>
      </c>
      <c r="F503" s="42">
        <v>5</v>
      </c>
      <c r="G503" s="42">
        <v>0.30499999999999999</v>
      </c>
      <c r="H503" s="42">
        <v>6.4749999999999999E-3</v>
      </c>
      <c r="I503">
        <f t="shared" si="46"/>
        <v>6.0999999999999999E-2</v>
      </c>
      <c r="J503">
        <f t="shared" si="47"/>
        <v>1.2949999999999999E-3</v>
      </c>
      <c r="K503" s="169">
        <f>VLOOKUP(A503,'Point GF DLLR'!$A$2:$L$81,10,FALSE)</f>
        <v>1.0978174603174604</v>
      </c>
      <c r="L503" s="169">
        <f>VLOOKUP(A503,'Point GF DLLR'!$A$2:$L$81,11,FALSE)</f>
        <v>1.1565079365079354</v>
      </c>
      <c r="M503" s="168">
        <f t="shared" si="42"/>
        <v>6.6966865079365084E-2</v>
      </c>
      <c r="N503" s="168">
        <f t="shared" si="43"/>
        <v>7.0546984126984055E-2</v>
      </c>
      <c r="O503" s="177">
        <f t="shared" si="44"/>
        <v>1.4216736111111112E-3</v>
      </c>
      <c r="P503" s="177">
        <f t="shared" si="45"/>
        <v>1.4976777777777762E-3</v>
      </c>
    </row>
    <row r="504" spans="1:16" outlineLevel="2" x14ac:dyDescent="0.3">
      <c r="A504" s="41" t="s">
        <v>908</v>
      </c>
      <c r="B504" s="41" t="s">
        <v>909</v>
      </c>
      <c r="C504" s="41" t="s">
        <v>401</v>
      </c>
      <c r="D504" s="41" t="s">
        <v>912</v>
      </c>
      <c r="E504" s="41" t="s">
        <v>2093</v>
      </c>
      <c r="F504" s="42">
        <v>156</v>
      </c>
      <c r="G504" s="42">
        <v>9.048</v>
      </c>
      <c r="H504" s="42">
        <v>2.5194000000000001E-2</v>
      </c>
      <c r="I504">
        <f t="shared" si="46"/>
        <v>5.8000000000000003E-2</v>
      </c>
      <c r="J504">
        <f t="shared" si="47"/>
        <v>1.615E-4</v>
      </c>
      <c r="K504" s="169">
        <f>VLOOKUP(A504,'Point GF DLLR'!$A$2:$L$81,10,FALSE)</f>
        <v>1.0978174603174604</v>
      </c>
      <c r="L504" s="169">
        <f>VLOOKUP(A504,'Point GF DLLR'!$A$2:$L$81,11,FALSE)</f>
        <v>1.1565079365079354</v>
      </c>
      <c r="M504" s="168">
        <f t="shared" si="42"/>
        <v>6.3673412698412701E-2</v>
      </c>
      <c r="N504" s="168">
        <f t="shared" si="43"/>
        <v>6.7077460317460258E-2</v>
      </c>
      <c r="O504" s="177">
        <f t="shared" si="44"/>
        <v>1.7729751984126986E-4</v>
      </c>
      <c r="P504" s="177">
        <f t="shared" si="45"/>
        <v>1.8677603174603155E-4</v>
      </c>
    </row>
    <row r="505" spans="1:16" outlineLevel="2" x14ac:dyDescent="0.3">
      <c r="A505" s="41" t="s">
        <v>908</v>
      </c>
      <c r="B505" s="41" t="s">
        <v>909</v>
      </c>
      <c r="C505" s="41" t="s">
        <v>401</v>
      </c>
      <c r="D505" s="41" t="s">
        <v>913</v>
      </c>
      <c r="E505" s="41" t="s">
        <v>2059</v>
      </c>
      <c r="F505" s="42">
        <v>45</v>
      </c>
      <c r="G505" s="42">
        <v>6.3899999999999998E-2</v>
      </c>
      <c r="H505" s="42">
        <v>9.7199999999999999E-4</v>
      </c>
      <c r="I505">
        <f t="shared" si="46"/>
        <v>1.42E-3</v>
      </c>
      <c r="J505">
        <f t="shared" si="47"/>
        <v>2.16E-5</v>
      </c>
      <c r="K505" s="169">
        <f>VLOOKUP(A505,'Point GF DLLR'!$A$2:$L$81,10,FALSE)</f>
        <v>1.0978174603174604</v>
      </c>
      <c r="L505" s="169">
        <f>VLOOKUP(A505,'Point GF DLLR'!$A$2:$L$81,11,FALSE)</f>
        <v>1.1565079365079354</v>
      </c>
      <c r="M505" s="168">
        <f t="shared" si="42"/>
        <v>1.5589007936507937E-3</v>
      </c>
      <c r="N505" s="168">
        <f t="shared" si="43"/>
        <v>1.6422412698412683E-3</v>
      </c>
      <c r="O505" s="177">
        <f t="shared" si="44"/>
        <v>2.3712857142857145E-5</v>
      </c>
      <c r="P505" s="177">
        <f t="shared" si="45"/>
        <v>2.4980571428571404E-5</v>
      </c>
    </row>
    <row r="506" spans="1:16" outlineLevel="2" x14ac:dyDescent="0.3">
      <c r="A506" s="41" t="s">
        <v>908</v>
      </c>
      <c r="B506" s="41" t="s">
        <v>909</v>
      </c>
      <c r="C506" s="41" t="s">
        <v>401</v>
      </c>
      <c r="D506" s="41" t="s">
        <v>914</v>
      </c>
      <c r="E506" s="41" t="s">
        <v>2059</v>
      </c>
      <c r="F506" s="42">
        <v>45</v>
      </c>
      <c r="G506" s="42">
        <v>6.3899999999999998E-2</v>
      </c>
      <c r="H506" s="42">
        <v>9.7199999999999999E-4</v>
      </c>
      <c r="I506">
        <f t="shared" si="46"/>
        <v>1.42E-3</v>
      </c>
      <c r="J506">
        <f t="shared" si="47"/>
        <v>2.16E-5</v>
      </c>
      <c r="K506" s="169">
        <f>VLOOKUP(A506,'Point GF DLLR'!$A$2:$L$81,10,FALSE)</f>
        <v>1.0978174603174604</v>
      </c>
      <c r="L506" s="169">
        <f>VLOOKUP(A506,'Point GF DLLR'!$A$2:$L$81,11,FALSE)</f>
        <v>1.1565079365079354</v>
      </c>
      <c r="M506" s="168">
        <f t="shared" si="42"/>
        <v>1.5589007936507937E-3</v>
      </c>
      <c r="N506" s="168">
        <f t="shared" si="43"/>
        <v>1.6422412698412683E-3</v>
      </c>
      <c r="O506" s="177">
        <f t="shared" si="44"/>
        <v>2.3712857142857145E-5</v>
      </c>
      <c r="P506" s="177">
        <f t="shared" si="45"/>
        <v>2.4980571428571404E-5</v>
      </c>
    </row>
    <row r="507" spans="1:16" outlineLevel="2" x14ac:dyDescent="0.3">
      <c r="A507" s="41" t="s">
        <v>908</v>
      </c>
      <c r="B507" s="41" t="s">
        <v>909</v>
      </c>
      <c r="C507" s="41" t="s">
        <v>401</v>
      </c>
      <c r="D507" s="41" t="s">
        <v>915</v>
      </c>
      <c r="E507" s="41" t="s">
        <v>2059</v>
      </c>
      <c r="F507" s="42">
        <v>45</v>
      </c>
      <c r="G507" s="42">
        <v>5.4675000000000001E-2</v>
      </c>
      <c r="H507" s="42">
        <v>8.3250000000000002E-4</v>
      </c>
      <c r="I507">
        <f t="shared" si="46"/>
        <v>1.2149999999999999E-3</v>
      </c>
      <c r="J507">
        <f t="shared" si="47"/>
        <v>1.8499999999999999E-5</v>
      </c>
      <c r="K507" s="169">
        <f>VLOOKUP(A507,'Point GF DLLR'!$A$2:$L$81,10,FALSE)</f>
        <v>1.0978174603174604</v>
      </c>
      <c r="L507" s="169">
        <f>VLOOKUP(A507,'Point GF DLLR'!$A$2:$L$81,11,FALSE)</f>
        <v>1.1565079365079354</v>
      </c>
      <c r="M507" s="168">
        <f t="shared" si="42"/>
        <v>1.3338482142857143E-3</v>
      </c>
      <c r="N507" s="168">
        <f t="shared" si="43"/>
        <v>1.4051571428571415E-3</v>
      </c>
      <c r="O507" s="177">
        <f t="shared" si="44"/>
        <v>2.0309623015873017E-5</v>
      </c>
      <c r="P507" s="177">
        <f t="shared" si="45"/>
        <v>2.1395396825396803E-5</v>
      </c>
    </row>
    <row r="508" spans="1:16" outlineLevel="2" x14ac:dyDescent="0.3">
      <c r="A508" s="41" t="s">
        <v>908</v>
      </c>
      <c r="B508" s="41" t="s">
        <v>909</v>
      </c>
      <c r="C508" s="41" t="s">
        <v>401</v>
      </c>
      <c r="D508" s="41" t="s">
        <v>916</v>
      </c>
      <c r="E508" s="41" t="s">
        <v>2059</v>
      </c>
      <c r="F508" s="42">
        <v>69</v>
      </c>
      <c r="G508" s="42">
        <v>0.16628999999999999</v>
      </c>
      <c r="H508" s="42">
        <v>8.9009999999999992E-3</v>
      </c>
      <c r="I508">
        <f t="shared" si="46"/>
        <v>2.4099999999999998E-3</v>
      </c>
      <c r="J508">
        <f t="shared" si="47"/>
        <v>1.2899999999999999E-4</v>
      </c>
      <c r="K508" s="169">
        <f>VLOOKUP(A508,'Point GF DLLR'!$A$2:$L$81,10,FALSE)</f>
        <v>1.0978174603174604</v>
      </c>
      <c r="L508" s="169">
        <f>VLOOKUP(A508,'Point GF DLLR'!$A$2:$L$81,11,FALSE)</f>
        <v>1.1565079365079354</v>
      </c>
      <c r="M508" s="168">
        <f t="shared" si="42"/>
        <v>2.6457400793650793E-3</v>
      </c>
      <c r="N508" s="168">
        <f t="shared" si="43"/>
        <v>2.787184126984124E-3</v>
      </c>
      <c r="O508" s="177">
        <f t="shared" si="44"/>
        <v>1.4161845238095237E-4</v>
      </c>
      <c r="P508" s="177">
        <f t="shared" si="45"/>
        <v>1.4918952380952365E-4</v>
      </c>
    </row>
    <row r="509" spans="1:16" outlineLevel="2" x14ac:dyDescent="0.3">
      <c r="A509" s="41" t="s">
        <v>908</v>
      </c>
      <c r="B509" s="41" t="s">
        <v>909</v>
      </c>
      <c r="C509" s="41" t="s">
        <v>401</v>
      </c>
      <c r="D509" s="41" t="s">
        <v>917</v>
      </c>
      <c r="E509" s="41" t="s">
        <v>2059</v>
      </c>
      <c r="F509" s="42">
        <v>29</v>
      </c>
      <c r="G509" s="42">
        <v>7.9024999999999998E-2</v>
      </c>
      <c r="H509" s="42">
        <v>4.9300000000000004E-3</v>
      </c>
      <c r="I509">
        <f t="shared" si="46"/>
        <v>2.725E-3</v>
      </c>
      <c r="J509">
        <f t="shared" si="47"/>
        <v>1.7000000000000001E-4</v>
      </c>
      <c r="K509" s="169">
        <f>VLOOKUP(A509,'Point GF DLLR'!$A$2:$L$81,10,FALSE)</f>
        <v>1.0978174603174604</v>
      </c>
      <c r="L509" s="169">
        <f>VLOOKUP(A509,'Point GF DLLR'!$A$2:$L$81,11,FALSE)</f>
        <v>1.1565079365079354</v>
      </c>
      <c r="M509" s="168">
        <f t="shared" si="42"/>
        <v>2.9915525793650795E-3</v>
      </c>
      <c r="N509" s="168">
        <f t="shared" si="43"/>
        <v>3.1514841269841237E-3</v>
      </c>
      <c r="O509" s="177">
        <f t="shared" si="44"/>
        <v>1.8662896825396828E-4</v>
      </c>
      <c r="P509" s="177">
        <f t="shared" si="45"/>
        <v>1.9660634920634903E-4</v>
      </c>
    </row>
    <row r="510" spans="1:16" outlineLevel="2" x14ac:dyDescent="0.3">
      <c r="A510" s="41" t="s">
        <v>908</v>
      </c>
      <c r="B510" s="41" t="s">
        <v>909</v>
      </c>
      <c r="C510" s="41" t="s">
        <v>401</v>
      </c>
      <c r="D510" s="41" t="s">
        <v>918</v>
      </c>
      <c r="E510" s="41" t="s">
        <v>2059</v>
      </c>
      <c r="F510" s="42">
        <v>29</v>
      </c>
      <c r="G510" s="42">
        <v>7.9024999999999998E-2</v>
      </c>
      <c r="H510" s="42">
        <v>4.9300000000000004E-3</v>
      </c>
      <c r="I510">
        <f t="shared" si="46"/>
        <v>2.725E-3</v>
      </c>
      <c r="J510">
        <f t="shared" si="47"/>
        <v>1.7000000000000001E-4</v>
      </c>
      <c r="K510" s="169">
        <f>VLOOKUP(A510,'Point GF DLLR'!$A$2:$L$81,10,FALSE)</f>
        <v>1.0978174603174604</v>
      </c>
      <c r="L510" s="169">
        <f>VLOOKUP(A510,'Point GF DLLR'!$A$2:$L$81,11,FALSE)</f>
        <v>1.1565079365079354</v>
      </c>
      <c r="M510" s="168">
        <f t="shared" si="42"/>
        <v>2.9915525793650795E-3</v>
      </c>
      <c r="N510" s="168">
        <f t="shared" si="43"/>
        <v>3.1514841269841237E-3</v>
      </c>
      <c r="O510" s="177">
        <f t="shared" si="44"/>
        <v>1.8662896825396828E-4</v>
      </c>
      <c r="P510" s="177">
        <f t="shared" si="45"/>
        <v>1.9660634920634903E-4</v>
      </c>
    </row>
    <row r="511" spans="1:16" outlineLevel="2" x14ac:dyDescent="0.3">
      <c r="A511" s="41" t="s">
        <v>908</v>
      </c>
      <c r="B511" s="41" t="s">
        <v>909</v>
      </c>
      <c r="C511" s="41" t="s">
        <v>401</v>
      </c>
      <c r="D511" s="41" t="s">
        <v>919</v>
      </c>
      <c r="E511" s="41" t="s">
        <v>2059</v>
      </c>
      <c r="F511" s="42">
        <v>12</v>
      </c>
      <c r="G511" s="42">
        <v>3.7499999999999999E-3</v>
      </c>
      <c r="H511" s="42">
        <v>2.064E-4</v>
      </c>
      <c r="I511">
        <f t="shared" si="46"/>
        <v>3.1250000000000001E-4</v>
      </c>
      <c r="J511">
        <f t="shared" si="47"/>
        <v>1.7200000000000001E-5</v>
      </c>
      <c r="K511" s="169">
        <f>VLOOKUP(A511,'Point GF DLLR'!$A$2:$L$81,10,FALSE)</f>
        <v>1.0978174603174604</v>
      </c>
      <c r="L511" s="169">
        <f>VLOOKUP(A511,'Point GF DLLR'!$A$2:$L$81,11,FALSE)</f>
        <v>1.1565079365079354</v>
      </c>
      <c r="M511" s="168">
        <f t="shared" si="42"/>
        <v>3.4306795634920638E-4</v>
      </c>
      <c r="N511" s="168">
        <f t="shared" si="43"/>
        <v>3.6140873015872983E-4</v>
      </c>
      <c r="O511" s="177">
        <f t="shared" si="44"/>
        <v>1.888246031746032E-5</v>
      </c>
      <c r="P511" s="177">
        <f t="shared" si="45"/>
        <v>1.989193650793649E-5</v>
      </c>
    </row>
    <row r="512" spans="1:16" outlineLevel="2" x14ac:dyDescent="0.3">
      <c r="A512" s="41" t="s">
        <v>908</v>
      </c>
      <c r="B512" s="41" t="s">
        <v>909</v>
      </c>
      <c r="C512" s="41" t="s">
        <v>401</v>
      </c>
      <c r="D512" s="41" t="s">
        <v>920</v>
      </c>
      <c r="E512" s="41" t="s">
        <v>2059</v>
      </c>
      <c r="F512" s="42">
        <v>12</v>
      </c>
      <c r="G512" s="42">
        <v>3.7499999999999999E-3</v>
      </c>
      <c r="H512" s="42">
        <v>2.064E-4</v>
      </c>
      <c r="I512">
        <f t="shared" si="46"/>
        <v>3.1250000000000001E-4</v>
      </c>
      <c r="J512">
        <f t="shared" si="47"/>
        <v>1.7200000000000001E-5</v>
      </c>
      <c r="K512" s="169">
        <f>VLOOKUP(A512,'Point GF DLLR'!$A$2:$L$81,10,FALSE)</f>
        <v>1.0978174603174604</v>
      </c>
      <c r="L512" s="169">
        <f>VLOOKUP(A512,'Point GF DLLR'!$A$2:$L$81,11,FALSE)</f>
        <v>1.1565079365079354</v>
      </c>
      <c r="M512" s="168">
        <f t="shared" si="42"/>
        <v>3.4306795634920638E-4</v>
      </c>
      <c r="N512" s="168">
        <f t="shared" si="43"/>
        <v>3.6140873015872983E-4</v>
      </c>
      <c r="O512" s="177">
        <f t="shared" si="44"/>
        <v>1.888246031746032E-5</v>
      </c>
      <c r="P512" s="177">
        <f t="shared" si="45"/>
        <v>1.989193650793649E-5</v>
      </c>
    </row>
    <row r="513" spans="1:16" outlineLevel="2" x14ac:dyDescent="0.3">
      <c r="A513" s="41" t="s">
        <v>908</v>
      </c>
      <c r="B513" s="41" t="s">
        <v>909</v>
      </c>
      <c r="C513" s="41" t="s">
        <v>401</v>
      </c>
      <c r="D513" s="41" t="s">
        <v>921</v>
      </c>
      <c r="E513" s="41" t="s">
        <v>2059</v>
      </c>
      <c r="F513" s="42">
        <v>31</v>
      </c>
      <c r="G513" s="42">
        <v>4.2314999999999998E-2</v>
      </c>
      <c r="H513" s="42">
        <v>2.3249999999999998E-3</v>
      </c>
      <c r="I513">
        <f t="shared" si="46"/>
        <v>1.3649999999999999E-3</v>
      </c>
      <c r="J513">
        <f t="shared" si="47"/>
        <v>7.4999999999999993E-5</v>
      </c>
      <c r="K513" s="169">
        <f>VLOOKUP(A513,'Point GF DLLR'!$A$2:$L$81,10,FALSE)</f>
        <v>1.0978174603174604</v>
      </c>
      <c r="L513" s="169">
        <f>VLOOKUP(A513,'Point GF DLLR'!$A$2:$L$81,11,FALSE)</f>
        <v>1.1565079365079354</v>
      </c>
      <c r="M513" s="168">
        <f t="shared" si="42"/>
        <v>1.4985208333333333E-3</v>
      </c>
      <c r="N513" s="168">
        <f t="shared" si="43"/>
        <v>1.5786333333333317E-3</v>
      </c>
      <c r="O513" s="177">
        <f t="shared" si="44"/>
        <v>8.2336309523809529E-5</v>
      </c>
      <c r="P513" s="177">
        <f t="shared" si="45"/>
        <v>8.6738095238095143E-5</v>
      </c>
    </row>
    <row r="514" spans="1:16" outlineLevel="2" x14ac:dyDescent="0.3">
      <c r="A514" s="41" t="s">
        <v>908</v>
      </c>
      <c r="B514" s="41" t="s">
        <v>909</v>
      </c>
      <c r="C514" s="41" t="s">
        <v>401</v>
      </c>
      <c r="D514" s="41" t="s">
        <v>922</v>
      </c>
      <c r="E514" s="41" t="s">
        <v>2059</v>
      </c>
      <c r="F514" s="42">
        <v>31</v>
      </c>
      <c r="G514" s="42">
        <v>7.3935000000000001E-2</v>
      </c>
      <c r="H514" s="42">
        <v>3.9835000000000001E-3</v>
      </c>
      <c r="I514">
        <f t="shared" si="46"/>
        <v>2.385E-3</v>
      </c>
      <c r="J514">
        <f t="shared" si="47"/>
        <v>1.2850000000000001E-4</v>
      </c>
      <c r="K514" s="169">
        <f>VLOOKUP(A514,'Point GF DLLR'!$A$2:$L$81,10,FALSE)</f>
        <v>1.0978174603174604</v>
      </c>
      <c r="L514" s="169">
        <f>VLOOKUP(A514,'Point GF DLLR'!$A$2:$L$81,11,FALSE)</f>
        <v>1.1565079365079354</v>
      </c>
      <c r="M514" s="168">
        <f t="shared" si="42"/>
        <v>2.6182946428571431E-3</v>
      </c>
      <c r="N514" s="168">
        <f t="shared" si="43"/>
        <v>2.7582714285714258E-3</v>
      </c>
      <c r="O514" s="177">
        <f t="shared" si="44"/>
        <v>1.4106954365079367E-4</v>
      </c>
      <c r="P514" s="177">
        <f t="shared" si="45"/>
        <v>1.4861126984126971E-4</v>
      </c>
    </row>
    <row r="515" spans="1:16" outlineLevel="2" x14ac:dyDescent="0.3">
      <c r="A515" s="41" t="s">
        <v>908</v>
      </c>
      <c r="B515" s="41" t="s">
        <v>909</v>
      </c>
      <c r="C515" s="41" t="s">
        <v>401</v>
      </c>
      <c r="D515" s="41" t="s">
        <v>923</v>
      </c>
      <c r="E515" s="41" t="s">
        <v>2059</v>
      </c>
      <c r="F515" s="42">
        <v>52</v>
      </c>
      <c r="G515" s="42">
        <v>6.6299999999999998E-2</v>
      </c>
      <c r="H515" s="42">
        <v>3.718E-3</v>
      </c>
      <c r="I515">
        <f t="shared" si="46"/>
        <v>1.2749999999999999E-3</v>
      </c>
      <c r="J515">
        <f t="shared" si="47"/>
        <v>7.1500000000000003E-5</v>
      </c>
      <c r="K515" s="169">
        <f>VLOOKUP(A515,'Point GF DLLR'!$A$2:$L$81,10,FALSE)</f>
        <v>1.0978174603174604</v>
      </c>
      <c r="L515" s="169">
        <f>VLOOKUP(A515,'Point GF DLLR'!$A$2:$L$81,11,FALSE)</f>
        <v>1.1565079365079354</v>
      </c>
      <c r="M515" s="168">
        <f t="shared" ref="M515:M578" si="48">I515*K515</f>
        <v>1.399717261904762E-3</v>
      </c>
      <c r="N515" s="168">
        <f t="shared" ref="N515:N578" si="49">I515*L515</f>
        <v>1.4745476190476175E-3</v>
      </c>
      <c r="O515" s="177">
        <f t="shared" ref="O515:O578" si="50">J515*K515</f>
        <v>7.8493948412698428E-5</v>
      </c>
      <c r="P515" s="177">
        <f t="shared" ref="P515:P578" si="51">J515*L515</f>
        <v>8.2690317460317389E-5</v>
      </c>
    </row>
    <row r="516" spans="1:16" outlineLevel="2" x14ac:dyDescent="0.3">
      <c r="A516" s="41" t="s">
        <v>908</v>
      </c>
      <c r="B516" s="41" t="s">
        <v>909</v>
      </c>
      <c r="C516" s="41" t="s">
        <v>401</v>
      </c>
      <c r="D516" s="41" t="s">
        <v>924</v>
      </c>
      <c r="E516" s="41" t="s">
        <v>2059</v>
      </c>
      <c r="F516" s="42">
        <v>52</v>
      </c>
      <c r="G516" s="42">
        <v>6.6299999999999998E-2</v>
      </c>
      <c r="H516" s="42">
        <v>3.718E-3</v>
      </c>
      <c r="I516">
        <f t="shared" si="46"/>
        <v>1.2749999999999999E-3</v>
      </c>
      <c r="J516">
        <f t="shared" si="47"/>
        <v>7.1500000000000003E-5</v>
      </c>
      <c r="K516" s="169">
        <f>VLOOKUP(A516,'Point GF DLLR'!$A$2:$L$81,10,FALSE)</f>
        <v>1.0978174603174604</v>
      </c>
      <c r="L516" s="169">
        <f>VLOOKUP(A516,'Point GF DLLR'!$A$2:$L$81,11,FALSE)</f>
        <v>1.1565079365079354</v>
      </c>
      <c r="M516" s="168">
        <f t="shared" si="48"/>
        <v>1.399717261904762E-3</v>
      </c>
      <c r="N516" s="168">
        <f t="shared" si="49"/>
        <v>1.4745476190476175E-3</v>
      </c>
      <c r="O516" s="177">
        <f t="shared" si="50"/>
        <v>7.8493948412698428E-5</v>
      </c>
      <c r="P516" s="177">
        <f t="shared" si="51"/>
        <v>8.2690317460317389E-5</v>
      </c>
    </row>
    <row r="517" spans="1:16" outlineLevel="2" x14ac:dyDescent="0.3">
      <c r="A517" s="41" t="s">
        <v>908</v>
      </c>
      <c r="B517" s="41" t="s">
        <v>909</v>
      </c>
      <c r="C517" s="41" t="s">
        <v>401</v>
      </c>
      <c r="D517" s="41" t="s">
        <v>925</v>
      </c>
      <c r="E517" s="41" t="s">
        <v>2059</v>
      </c>
      <c r="F517" s="42">
        <v>34</v>
      </c>
      <c r="G517" s="42">
        <v>0.2601</v>
      </c>
      <c r="H517" s="42">
        <v>1.5878E-2</v>
      </c>
      <c r="I517">
        <f t="shared" si="46"/>
        <v>7.6499999999999997E-3</v>
      </c>
      <c r="J517">
        <f t="shared" si="47"/>
        <v>4.6699999999999997E-4</v>
      </c>
      <c r="K517" s="169">
        <f>VLOOKUP(A517,'Point GF DLLR'!$A$2:$L$81,10,FALSE)</f>
        <v>1.0978174603174604</v>
      </c>
      <c r="L517" s="169">
        <f>VLOOKUP(A517,'Point GF DLLR'!$A$2:$L$81,11,FALSE)</f>
        <v>1.1565079365079354</v>
      </c>
      <c r="M517" s="168">
        <f t="shared" si="48"/>
        <v>8.3983035714285722E-3</v>
      </c>
      <c r="N517" s="168">
        <f t="shared" si="49"/>
        <v>8.8472857142857051E-3</v>
      </c>
      <c r="O517" s="177">
        <f t="shared" si="50"/>
        <v>5.1268075396825399E-4</v>
      </c>
      <c r="P517" s="177">
        <f t="shared" si="51"/>
        <v>5.4008920634920573E-4</v>
      </c>
    </row>
    <row r="518" spans="1:16" outlineLevel="2" x14ac:dyDescent="0.3">
      <c r="A518" s="41" t="s">
        <v>908</v>
      </c>
      <c r="B518" s="41" t="s">
        <v>909</v>
      </c>
      <c r="C518" s="41" t="s">
        <v>401</v>
      </c>
      <c r="D518" s="41" t="s">
        <v>926</v>
      </c>
      <c r="E518" s="41" t="s">
        <v>2059</v>
      </c>
      <c r="F518" s="42">
        <v>34</v>
      </c>
      <c r="G518" s="42">
        <v>0.2601</v>
      </c>
      <c r="H518" s="42">
        <v>1.5878E-2</v>
      </c>
      <c r="I518">
        <f t="shared" si="46"/>
        <v>7.6499999999999997E-3</v>
      </c>
      <c r="J518">
        <f t="shared" si="47"/>
        <v>4.6699999999999997E-4</v>
      </c>
      <c r="K518" s="169">
        <f>VLOOKUP(A518,'Point GF DLLR'!$A$2:$L$81,10,FALSE)</f>
        <v>1.0978174603174604</v>
      </c>
      <c r="L518" s="169">
        <f>VLOOKUP(A518,'Point GF DLLR'!$A$2:$L$81,11,FALSE)</f>
        <v>1.1565079365079354</v>
      </c>
      <c r="M518" s="168">
        <f t="shared" si="48"/>
        <v>8.3983035714285722E-3</v>
      </c>
      <c r="N518" s="168">
        <f t="shared" si="49"/>
        <v>8.8472857142857051E-3</v>
      </c>
      <c r="O518" s="177">
        <f t="shared" si="50"/>
        <v>5.1268075396825399E-4</v>
      </c>
      <c r="P518" s="177">
        <f t="shared" si="51"/>
        <v>5.4008920634920573E-4</v>
      </c>
    </row>
    <row r="519" spans="1:16" outlineLevel="2" x14ac:dyDescent="0.3">
      <c r="A519" s="41" t="s">
        <v>908</v>
      </c>
      <c r="B519" s="41" t="s">
        <v>909</v>
      </c>
      <c r="C519" s="41" t="s">
        <v>401</v>
      </c>
      <c r="D519" s="41" t="s">
        <v>927</v>
      </c>
      <c r="E519" s="41" t="s">
        <v>2059</v>
      </c>
      <c r="F519" s="42">
        <v>12</v>
      </c>
      <c r="G519" s="42">
        <v>3.3780000000000003E-4</v>
      </c>
      <c r="H519" s="42">
        <v>1.8539999999999999E-5</v>
      </c>
      <c r="I519">
        <f t="shared" si="46"/>
        <v>2.8150000000000003E-5</v>
      </c>
      <c r="J519">
        <f t="shared" si="47"/>
        <v>1.5449999999999998E-6</v>
      </c>
      <c r="K519" s="169">
        <f>VLOOKUP(A519,'Point GF DLLR'!$A$2:$L$81,10,FALSE)</f>
        <v>1.0978174603174604</v>
      </c>
      <c r="L519" s="169">
        <f>VLOOKUP(A519,'Point GF DLLR'!$A$2:$L$81,11,FALSE)</f>
        <v>1.1565079365079354</v>
      </c>
      <c r="M519" s="168">
        <f t="shared" si="48"/>
        <v>3.0903561507936514E-5</v>
      </c>
      <c r="N519" s="168">
        <f t="shared" si="49"/>
        <v>3.2555698412698384E-5</v>
      </c>
      <c r="O519" s="177">
        <f t="shared" si="50"/>
        <v>1.6961279761904761E-6</v>
      </c>
      <c r="P519" s="177">
        <f t="shared" si="51"/>
        <v>1.7868047619047599E-6</v>
      </c>
    </row>
    <row r="520" spans="1:16" outlineLevel="2" x14ac:dyDescent="0.3">
      <c r="A520" s="41" t="s">
        <v>908</v>
      </c>
      <c r="B520" s="41" t="s">
        <v>909</v>
      </c>
      <c r="C520" s="41" t="s">
        <v>401</v>
      </c>
      <c r="D520" s="41" t="s">
        <v>928</v>
      </c>
      <c r="E520" s="41" t="s">
        <v>2059</v>
      </c>
      <c r="F520" s="42">
        <v>12</v>
      </c>
      <c r="G520" s="42">
        <v>3.3780000000000003E-4</v>
      </c>
      <c r="H520" s="42">
        <v>1.8539999999999999E-5</v>
      </c>
      <c r="I520">
        <f t="shared" si="46"/>
        <v>2.8150000000000003E-5</v>
      </c>
      <c r="J520">
        <f t="shared" si="47"/>
        <v>1.5449999999999998E-6</v>
      </c>
      <c r="K520" s="169">
        <f>VLOOKUP(A520,'Point GF DLLR'!$A$2:$L$81,10,FALSE)</f>
        <v>1.0978174603174604</v>
      </c>
      <c r="L520" s="169">
        <f>VLOOKUP(A520,'Point GF DLLR'!$A$2:$L$81,11,FALSE)</f>
        <v>1.1565079365079354</v>
      </c>
      <c r="M520" s="168">
        <f t="shared" si="48"/>
        <v>3.0903561507936514E-5</v>
      </c>
      <c r="N520" s="168">
        <f t="shared" si="49"/>
        <v>3.2555698412698384E-5</v>
      </c>
      <c r="O520" s="177">
        <f t="shared" si="50"/>
        <v>1.6961279761904761E-6</v>
      </c>
      <c r="P520" s="177">
        <f t="shared" si="51"/>
        <v>1.7868047619047599E-6</v>
      </c>
    </row>
    <row r="521" spans="1:16" outlineLevel="2" x14ac:dyDescent="0.3">
      <c r="A521" s="41" t="s">
        <v>908</v>
      </c>
      <c r="B521" s="41" t="s">
        <v>909</v>
      </c>
      <c r="C521" s="41" t="s">
        <v>401</v>
      </c>
      <c r="D521" s="41" t="s">
        <v>929</v>
      </c>
      <c r="E521" s="41" t="s">
        <v>2059</v>
      </c>
      <c r="F521" s="42">
        <v>12</v>
      </c>
      <c r="G521" s="42">
        <v>3.3780000000000003E-4</v>
      </c>
      <c r="H521" s="42">
        <v>1.8539999999999999E-5</v>
      </c>
      <c r="I521">
        <f t="shared" si="46"/>
        <v>2.8150000000000003E-5</v>
      </c>
      <c r="J521">
        <f t="shared" si="47"/>
        <v>1.5449999999999998E-6</v>
      </c>
      <c r="K521" s="169">
        <f>VLOOKUP(A521,'Point GF DLLR'!$A$2:$L$81,10,FALSE)</f>
        <v>1.0978174603174604</v>
      </c>
      <c r="L521" s="169">
        <f>VLOOKUP(A521,'Point GF DLLR'!$A$2:$L$81,11,FALSE)</f>
        <v>1.1565079365079354</v>
      </c>
      <c r="M521" s="168">
        <f t="shared" si="48"/>
        <v>3.0903561507936514E-5</v>
      </c>
      <c r="N521" s="168">
        <f t="shared" si="49"/>
        <v>3.2555698412698384E-5</v>
      </c>
      <c r="O521" s="177">
        <f t="shared" si="50"/>
        <v>1.6961279761904761E-6</v>
      </c>
      <c r="P521" s="177">
        <f t="shared" si="51"/>
        <v>1.7868047619047599E-6</v>
      </c>
    </row>
    <row r="522" spans="1:16" outlineLevel="2" x14ac:dyDescent="0.3">
      <c r="A522" s="41" t="s">
        <v>908</v>
      </c>
      <c r="B522" s="41" t="s">
        <v>909</v>
      </c>
      <c r="C522" s="41" t="s">
        <v>401</v>
      </c>
      <c r="D522" s="41" t="s">
        <v>930</v>
      </c>
      <c r="E522" s="41" t="s">
        <v>2059</v>
      </c>
      <c r="F522" s="42">
        <v>31</v>
      </c>
      <c r="G522" s="42">
        <v>6.0449999999999997E-2</v>
      </c>
      <c r="H522" s="42">
        <v>3.2550000000000001E-3</v>
      </c>
      <c r="I522">
        <f t="shared" si="46"/>
        <v>1.9499999999999999E-3</v>
      </c>
      <c r="J522">
        <f t="shared" si="47"/>
        <v>1.05E-4</v>
      </c>
      <c r="K522" s="169">
        <f>VLOOKUP(A522,'Point GF DLLR'!$A$2:$L$81,10,FALSE)</f>
        <v>1.0978174603174604</v>
      </c>
      <c r="L522" s="169">
        <f>VLOOKUP(A522,'Point GF DLLR'!$A$2:$L$81,11,FALSE)</f>
        <v>1.1565079365079354</v>
      </c>
      <c r="M522" s="168">
        <f t="shared" si="48"/>
        <v>2.1407440476190476E-3</v>
      </c>
      <c r="N522" s="168">
        <f t="shared" si="49"/>
        <v>2.255190476190474E-3</v>
      </c>
      <c r="O522" s="177">
        <f t="shared" si="50"/>
        <v>1.1527083333333335E-4</v>
      </c>
      <c r="P522" s="177">
        <f t="shared" si="51"/>
        <v>1.2143333333333321E-4</v>
      </c>
    </row>
    <row r="523" spans="1:16" outlineLevel="2" x14ac:dyDescent="0.3">
      <c r="A523" s="41" t="s">
        <v>908</v>
      </c>
      <c r="B523" s="41" t="s">
        <v>909</v>
      </c>
      <c r="C523" s="41" t="s">
        <v>401</v>
      </c>
      <c r="D523" s="41" t="s">
        <v>931</v>
      </c>
      <c r="E523" s="41" t="s">
        <v>2059</v>
      </c>
      <c r="F523" s="42">
        <v>31</v>
      </c>
      <c r="G523" s="42">
        <v>6.0449999999999997E-2</v>
      </c>
      <c r="H523" s="42">
        <v>3.2550000000000001E-3</v>
      </c>
      <c r="I523">
        <f t="shared" si="46"/>
        <v>1.9499999999999999E-3</v>
      </c>
      <c r="J523">
        <f t="shared" si="47"/>
        <v>1.05E-4</v>
      </c>
      <c r="K523" s="169">
        <f>VLOOKUP(A523,'Point GF DLLR'!$A$2:$L$81,10,FALSE)</f>
        <v>1.0978174603174604</v>
      </c>
      <c r="L523" s="169">
        <f>VLOOKUP(A523,'Point GF DLLR'!$A$2:$L$81,11,FALSE)</f>
        <v>1.1565079365079354</v>
      </c>
      <c r="M523" s="168">
        <f t="shared" si="48"/>
        <v>2.1407440476190476E-3</v>
      </c>
      <c r="N523" s="168">
        <f t="shared" si="49"/>
        <v>2.255190476190474E-3</v>
      </c>
      <c r="O523" s="177">
        <f t="shared" si="50"/>
        <v>1.1527083333333335E-4</v>
      </c>
      <c r="P523" s="177">
        <f t="shared" si="51"/>
        <v>1.2143333333333321E-4</v>
      </c>
    </row>
    <row r="524" spans="1:16" outlineLevel="2" x14ac:dyDescent="0.3">
      <c r="A524" s="41" t="s">
        <v>908</v>
      </c>
      <c r="B524" s="41" t="s">
        <v>909</v>
      </c>
      <c r="C524" s="41" t="s">
        <v>401</v>
      </c>
      <c r="D524" s="41" t="s">
        <v>932</v>
      </c>
      <c r="E524" s="41" t="s">
        <v>2059</v>
      </c>
      <c r="F524" s="42">
        <v>31</v>
      </c>
      <c r="G524" s="42">
        <v>6.0449999999999997E-2</v>
      </c>
      <c r="H524" s="42">
        <v>3.2550000000000001E-3</v>
      </c>
      <c r="I524">
        <f t="shared" si="46"/>
        <v>1.9499999999999999E-3</v>
      </c>
      <c r="J524">
        <f t="shared" si="47"/>
        <v>1.05E-4</v>
      </c>
      <c r="K524" s="169">
        <f>VLOOKUP(A524,'Point GF DLLR'!$A$2:$L$81,10,FALSE)</f>
        <v>1.0978174603174604</v>
      </c>
      <c r="L524" s="169">
        <f>VLOOKUP(A524,'Point GF DLLR'!$A$2:$L$81,11,FALSE)</f>
        <v>1.1565079365079354</v>
      </c>
      <c r="M524" s="168">
        <f t="shared" si="48"/>
        <v>2.1407440476190476E-3</v>
      </c>
      <c r="N524" s="168">
        <f t="shared" si="49"/>
        <v>2.255190476190474E-3</v>
      </c>
      <c r="O524" s="177">
        <f t="shared" si="50"/>
        <v>1.1527083333333335E-4</v>
      </c>
      <c r="P524" s="177">
        <f t="shared" si="51"/>
        <v>1.2143333333333321E-4</v>
      </c>
    </row>
    <row r="525" spans="1:16" outlineLevel="2" x14ac:dyDescent="0.3">
      <c r="A525" s="41" t="s">
        <v>908</v>
      </c>
      <c r="B525" s="41" t="s">
        <v>909</v>
      </c>
      <c r="C525" s="41" t="s">
        <v>401</v>
      </c>
      <c r="D525" s="41" t="s">
        <v>933</v>
      </c>
      <c r="E525" s="41" t="s">
        <v>2058</v>
      </c>
      <c r="F525" s="42">
        <v>132</v>
      </c>
      <c r="G525" s="42">
        <v>0.29699999999999999</v>
      </c>
      <c r="H525" s="42">
        <v>1.6500000000000001E-2</v>
      </c>
      <c r="I525">
        <f t="shared" si="46"/>
        <v>2.2499999999999998E-3</v>
      </c>
      <c r="J525">
        <f t="shared" si="47"/>
        <v>1.25E-4</v>
      </c>
      <c r="K525" s="169">
        <f>VLOOKUP(A525,'Point GF DLLR'!$A$2:$L$81,10,FALSE)</f>
        <v>1.0978174603174604</v>
      </c>
      <c r="L525" s="169">
        <f>VLOOKUP(A525,'Point GF DLLR'!$A$2:$L$81,11,FALSE)</f>
        <v>1.1565079365079354</v>
      </c>
      <c r="M525" s="168">
        <f t="shared" si="48"/>
        <v>2.4700892857142855E-3</v>
      </c>
      <c r="N525" s="168">
        <f t="shared" si="49"/>
        <v>2.6021428571428545E-3</v>
      </c>
      <c r="O525" s="177">
        <f t="shared" si="50"/>
        <v>1.3722718253968255E-4</v>
      </c>
      <c r="P525" s="177">
        <f t="shared" si="51"/>
        <v>1.4456349206349193E-4</v>
      </c>
    </row>
    <row r="526" spans="1:16" outlineLevel="2" x14ac:dyDescent="0.3">
      <c r="A526" s="41" t="s">
        <v>908</v>
      </c>
      <c r="B526" s="41" t="s">
        <v>909</v>
      </c>
      <c r="C526" s="41" t="s">
        <v>401</v>
      </c>
      <c r="D526" s="41" t="s">
        <v>934</v>
      </c>
      <c r="E526" s="41" t="s">
        <v>2058</v>
      </c>
      <c r="F526" s="42">
        <v>132</v>
      </c>
      <c r="G526" s="42">
        <v>0.29699999999999999</v>
      </c>
      <c r="H526" s="42">
        <v>1.6500000000000001E-2</v>
      </c>
      <c r="I526">
        <f t="shared" si="46"/>
        <v>2.2499999999999998E-3</v>
      </c>
      <c r="J526">
        <f t="shared" si="47"/>
        <v>1.25E-4</v>
      </c>
      <c r="K526" s="169">
        <f>VLOOKUP(A526,'Point GF DLLR'!$A$2:$L$81,10,FALSE)</f>
        <v>1.0978174603174604</v>
      </c>
      <c r="L526" s="169">
        <f>VLOOKUP(A526,'Point GF DLLR'!$A$2:$L$81,11,FALSE)</f>
        <v>1.1565079365079354</v>
      </c>
      <c r="M526" s="168">
        <f t="shared" si="48"/>
        <v>2.4700892857142855E-3</v>
      </c>
      <c r="N526" s="168">
        <f t="shared" si="49"/>
        <v>2.6021428571428545E-3</v>
      </c>
      <c r="O526" s="177">
        <f t="shared" si="50"/>
        <v>1.3722718253968255E-4</v>
      </c>
      <c r="P526" s="177">
        <f t="shared" si="51"/>
        <v>1.4456349206349193E-4</v>
      </c>
    </row>
    <row r="527" spans="1:16" outlineLevel="2" x14ac:dyDescent="0.3">
      <c r="A527" s="41" t="s">
        <v>908</v>
      </c>
      <c r="B527" s="41" t="s">
        <v>909</v>
      </c>
      <c r="C527" s="41" t="s">
        <v>401</v>
      </c>
      <c r="D527" s="41" t="s">
        <v>935</v>
      </c>
      <c r="E527" s="41" t="s">
        <v>2059</v>
      </c>
      <c r="F527" s="42">
        <v>72</v>
      </c>
      <c r="G527" s="42">
        <v>0.18720000000000001</v>
      </c>
      <c r="H527" s="43"/>
      <c r="I527">
        <f t="shared" si="46"/>
        <v>2.5999999999999999E-3</v>
      </c>
      <c r="J527">
        <f t="shared" si="47"/>
        <v>0</v>
      </c>
      <c r="K527" s="169">
        <f>VLOOKUP(A527,'Point GF DLLR'!$A$2:$L$81,10,FALSE)</f>
        <v>1.0978174603174604</v>
      </c>
      <c r="L527" s="169">
        <f>VLOOKUP(A527,'Point GF DLLR'!$A$2:$L$81,11,FALSE)</f>
        <v>1.1565079365079354</v>
      </c>
      <c r="M527" s="168">
        <f t="shared" si="48"/>
        <v>2.8543253968253968E-3</v>
      </c>
      <c r="N527" s="168">
        <f t="shared" si="49"/>
        <v>3.0069206349206319E-3</v>
      </c>
      <c r="O527" s="177">
        <f t="shared" si="50"/>
        <v>0</v>
      </c>
      <c r="P527" s="177">
        <f t="shared" si="51"/>
        <v>0</v>
      </c>
    </row>
    <row r="528" spans="1:16" outlineLevel="2" x14ac:dyDescent="0.3">
      <c r="A528" s="41" t="s">
        <v>908</v>
      </c>
      <c r="B528" s="41" t="s">
        <v>909</v>
      </c>
      <c r="C528" s="41" t="s">
        <v>401</v>
      </c>
      <c r="D528" s="41" t="s">
        <v>936</v>
      </c>
      <c r="E528" s="41" t="s">
        <v>2058</v>
      </c>
      <c r="F528" s="42">
        <v>3</v>
      </c>
      <c r="G528" s="42">
        <v>0.31230000000000002</v>
      </c>
      <c r="H528" s="42">
        <v>1.3934999999999999E-2</v>
      </c>
      <c r="I528">
        <f t="shared" si="46"/>
        <v>0.10410000000000001</v>
      </c>
      <c r="J528">
        <f t="shared" si="47"/>
        <v>4.6449999999999998E-3</v>
      </c>
      <c r="K528" s="169">
        <f>VLOOKUP(A528,'Point GF DLLR'!$A$2:$L$81,10,FALSE)</f>
        <v>1.0978174603174604</v>
      </c>
      <c r="L528" s="169">
        <f>VLOOKUP(A528,'Point GF DLLR'!$A$2:$L$81,11,FALSE)</f>
        <v>1.1565079365079354</v>
      </c>
      <c r="M528" s="168">
        <f t="shared" si="48"/>
        <v>0.11428279761904764</v>
      </c>
      <c r="N528" s="168">
        <f t="shared" si="49"/>
        <v>0.12039247619047609</v>
      </c>
      <c r="O528" s="177">
        <f t="shared" si="50"/>
        <v>5.0993621031746031E-3</v>
      </c>
      <c r="P528" s="177">
        <f t="shared" si="51"/>
        <v>5.3719793650793598E-3</v>
      </c>
    </row>
    <row r="529" spans="1:16" outlineLevel="2" x14ac:dyDescent="0.3">
      <c r="A529" s="41" t="s">
        <v>908</v>
      </c>
      <c r="B529" s="41" t="s">
        <v>909</v>
      </c>
      <c r="C529" s="41" t="s">
        <v>401</v>
      </c>
      <c r="D529" s="41" t="s">
        <v>937</v>
      </c>
      <c r="E529" s="41" t="s">
        <v>2105</v>
      </c>
      <c r="F529" s="42">
        <v>366</v>
      </c>
      <c r="G529" s="43"/>
      <c r="H529" s="42">
        <v>1.23342E-3</v>
      </c>
      <c r="I529">
        <f t="shared" si="46"/>
        <v>0</v>
      </c>
      <c r="J529">
        <f t="shared" si="47"/>
        <v>3.3699999999999999E-6</v>
      </c>
      <c r="K529" s="169">
        <f>VLOOKUP(A529,'Point GF DLLR'!$A$2:$L$81,10,FALSE)</f>
        <v>1.0978174603174604</v>
      </c>
      <c r="L529" s="169">
        <f>VLOOKUP(A529,'Point GF DLLR'!$A$2:$L$81,11,FALSE)</f>
        <v>1.1565079365079354</v>
      </c>
      <c r="M529" s="168">
        <f t="shared" si="48"/>
        <v>0</v>
      </c>
      <c r="N529" s="168">
        <f t="shared" si="49"/>
        <v>0</v>
      </c>
      <c r="O529" s="177">
        <f t="shared" si="50"/>
        <v>3.6996448412698414E-6</v>
      </c>
      <c r="P529" s="177">
        <f t="shared" si="51"/>
        <v>3.8974317460317425E-6</v>
      </c>
    </row>
    <row r="530" spans="1:16" outlineLevel="2" x14ac:dyDescent="0.3">
      <c r="A530" s="41" t="s">
        <v>908</v>
      </c>
      <c r="B530" s="41" t="s">
        <v>909</v>
      </c>
      <c r="C530" s="41" t="s">
        <v>401</v>
      </c>
      <c r="D530" s="41" t="s">
        <v>938</v>
      </c>
      <c r="E530" s="41" t="s">
        <v>2105</v>
      </c>
      <c r="F530" s="42">
        <v>366</v>
      </c>
      <c r="G530" s="43"/>
      <c r="H530" s="42">
        <v>1.23342E-3</v>
      </c>
      <c r="I530">
        <f t="shared" si="46"/>
        <v>0</v>
      </c>
      <c r="J530">
        <f t="shared" si="47"/>
        <v>3.3699999999999999E-6</v>
      </c>
      <c r="K530" s="169">
        <f>VLOOKUP(A530,'Point GF DLLR'!$A$2:$L$81,10,FALSE)</f>
        <v>1.0978174603174604</v>
      </c>
      <c r="L530" s="169">
        <f>VLOOKUP(A530,'Point GF DLLR'!$A$2:$L$81,11,FALSE)</f>
        <v>1.1565079365079354</v>
      </c>
      <c r="M530" s="168">
        <f t="shared" si="48"/>
        <v>0</v>
      </c>
      <c r="N530" s="168">
        <f t="shared" si="49"/>
        <v>0</v>
      </c>
      <c r="O530" s="177">
        <f t="shared" si="50"/>
        <v>3.6996448412698414E-6</v>
      </c>
      <c r="P530" s="177">
        <f t="shared" si="51"/>
        <v>3.8974317460317425E-6</v>
      </c>
    </row>
    <row r="531" spans="1:16" outlineLevel="2" x14ac:dyDescent="0.3">
      <c r="A531" s="41" t="s">
        <v>908</v>
      </c>
      <c r="B531" s="41" t="s">
        <v>909</v>
      </c>
      <c r="C531" s="41" t="s">
        <v>401</v>
      </c>
      <c r="D531" s="41" t="s">
        <v>939</v>
      </c>
      <c r="E531" s="41" t="s">
        <v>2105</v>
      </c>
      <c r="F531" s="42">
        <v>366</v>
      </c>
      <c r="G531" s="43"/>
      <c r="H531" s="42">
        <v>1.23342E-3</v>
      </c>
      <c r="I531">
        <f t="shared" si="46"/>
        <v>0</v>
      </c>
      <c r="J531">
        <f t="shared" si="47"/>
        <v>3.3699999999999999E-6</v>
      </c>
      <c r="K531" s="169">
        <f>VLOOKUP(A531,'Point GF DLLR'!$A$2:$L$81,10,FALSE)</f>
        <v>1.0978174603174604</v>
      </c>
      <c r="L531" s="169">
        <f>VLOOKUP(A531,'Point GF DLLR'!$A$2:$L$81,11,FALSE)</f>
        <v>1.1565079365079354</v>
      </c>
      <c r="M531" s="168">
        <f t="shared" si="48"/>
        <v>0</v>
      </c>
      <c r="N531" s="168">
        <f t="shared" si="49"/>
        <v>0</v>
      </c>
      <c r="O531" s="177">
        <f t="shared" si="50"/>
        <v>3.6996448412698414E-6</v>
      </c>
      <c r="P531" s="177">
        <f t="shared" si="51"/>
        <v>3.8974317460317425E-6</v>
      </c>
    </row>
    <row r="532" spans="1:16" outlineLevel="2" x14ac:dyDescent="0.3">
      <c r="A532" s="41" t="s">
        <v>908</v>
      </c>
      <c r="B532" s="41" t="s">
        <v>909</v>
      </c>
      <c r="C532" s="41" t="s">
        <v>401</v>
      </c>
      <c r="D532" s="41" t="s">
        <v>940</v>
      </c>
      <c r="E532" s="41" t="s">
        <v>2105</v>
      </c>
      <c r="F532" s="42">
        <v>366</v>
      </c>
      <c r="G532" s="43"/>
      <c r="H532" s="42">
        <v>1.23342E-3</v>
      </c>
      <c r="I532">
        <f t="shared" si="46"/>
        <v>0</v>
      </c>
      <c r="J532">
        <f t="shared" si="47"/>
        <v>3.3699999999999999E-6</v>
      </c>
      <c r="K532" s="169">
        <f>VLOOKUP(A532,'Point GF DLLR'!$A$2:$L$81,10,FALSE)</f>
        <v>1.0978174603174604</v>
      </c>
      <c r="L532" s="169">
        <f>VLOOKUP(A532,'Point GF DLLR'!$A$2:$L$81,11,FALSE)</f>
        <v>1.1565079365079354</v>
      </c>
      <c r="M532" s="168">
        <f t="shared" si="48"/>
        <v>0</v>
      </c>
      <c r="N532" s="168">
        <f t="shared" si="49"/>
        <v>0</v>
      </c>
      <c r="O532" s="177">
        <f t="shared" si="50"/>
        <v>3.6996448412698414E-6</v>
      </c>
      <c r="P532" s="177">
        <f t="shared" si="51"/>
        <v>3.8974317460317425E-6</v>
      </c>
    </row>
    <row r="533" spans="1:16" outlineLevel="2" x14ac:dyDescent="0.3">
      <c r="A533" s="41" t="s">
        <v>908</v>
      </c>
      <c r="B533" s="41" t="s">
        <v>909</v>
      </c>
      <c r="C533" s="41" t="s">
        <v>401</v>
      </c>
      <c r="D533" s="41" t="s">
        <v>941</v>
      </c>
      <c r="E533" s="41" t="s">
        <v>2105</v>
      </c>
      <c r="F533" s="42">
        <v>366</v>
      </c>
      <c r="G533" s="43"/>
      <c r="H533" s="42">
        <v>1.23342E-3</v>
      </c>
      <c r="I533">
        <f t="shared" si="46"/>
        <v>0</v>
      </c>
      <c r="J533">
        <f t="shared" si="47"/>
        <v>3.3699999999999999E-6</v>
      </c>
      <c r="K533" s="169">
        <f>VLOOKUP(A533,'Point GF DLLR'!$A$2:$L$81,10,FALSE)</f>
        <v>1.0978174603174604</v>
      </c>
      <c r="L533" s="169">
        <f>VLOOKUP(A533,'Point GF DLLR'!$A$2:$L$81,11,FALSE)</f>
        <v>1.1565079365079354</v>
      </c>
      <c r="M533" s="168">
        <f t="shared" si="48"/>
        <v>0</v>
      </c>
      <c r="N533" s="168">
        <f t="shared" si="49"/>
        <v>0</v>
      </c>
      <c r="O533" s="177">
        <f t="shared" si="50"/>
        <v>3.6996448412698414E-6</v>
      </c>
      <c r="P533" s="177">
        <f t="shared" si="51"/>
        <v>3.8974317460317425E-6</v>
      </c>
    </row>
    <row r="534" spans="1:16" outlineLevel="2" x14ac:dyDescent="0.3">
      <c r="A534" s="41" t="s">
        <v>908</v>
      </c>
      <c r="B534" s="41" t="s">
        <v>909</v>
      </c>
      <c r="C534" s="41" t="s">
        <v>401</v>
      </c>
      <c r="D534" s="41" t="s">
        <v>942</v>
      </c>
      <c r="E534" s="41" t="s">
        <v>2105</v>
      </c>
      <c r="F534" s="42">
        <v>366</v>
      </c>
      <c r="G534" s="43"/>
      <c r="H534" s="42">
        <v>1.23342E-3</v>
      </c>
      <c r="I534">
        <f t="shared" si="46"/>
        <v>0</v>
      </c>
      <c r="J534">
        <f t="shared" si="47"/>
        <v>3.3699999999999999E-6</v>
      </c>
      <c r="K534" s="169">
        <f>VLOOKUP(A534,'Point GF DLLR'!$A$2:$L$81,10,FALSE)</f>
        <v>1.0978174603174604</v>
      </c>
      <c r="L534" s="169">
        <f>VLOOKUP(A534,'Point GF DLLR'!$A$2:$L$81,11,FALSE)</f>
        <v>1.1565079365079354</v>
      </c>
      <c r="M534" s="168">
        <f t="shared" si="48"/>
        <v>0</v>
      </c>
      <c r="N534" s="168">
        <f t="shared" si="49"/>
        <v>0</v>
      </c>
      <c r="O534" s="177">
        <f t="shared" si="50"/>
        <v>3.6996448412698414E-6</v>
      </c>
      <c r="P534" s="177">
        <f t="shared" si="51"/>
        <v>3.8974317460317425E-6</v>
      </c>
    </row>
    <row r="535" spans="1:16" outlineLevel="2" x14ac:dyDescent="0.3">
      <c r="A535" s="41" t="s">
        <v>908</v>
      </c>
      <c r="B535" s="41" t="s">
        <v>909</v>
      </c>
      <c r="C535" s="41" t="s">
        <v>401</v>
      </c>
      <c r="D535" s="41" t="s">
        <v>943</v>
      </c>
      <c r="E535" s="41" t="s">
        <v>2105</v>
      </c>
      <c r="F535" s="42">
        <v>366</v>
      </c>
      <c r="G535" s="43"/>
      <c r="H535" s="42">
        <v>1.23342E-3</v>
      </c>
      <c r="I535">
        <f t="shared" si="46"/>
        <v>0</v>
      </c>
      <c r="J535">
        <f t="shared" si="47"/>
        <v>3.3699999999999999E-6</v>
      </c>
      <c r="K535" s="169">
        <f>VLOOKUP(A535,'Point GF DLLR'!$A$2:$L$81,10,FALSE)</f>
        <v>1.0978174603174604</v>
      </c>
      <c r="L535" s="169">
        <f>VLOOKUP(A535,'Point GF DLLR'!$A$2:$L$81,11,FALSE)</f>
        <v>1.1565079365079354</v>
      </c>
      <c r="M535" s="168">
        <f t="shared" si="48"/>
        <v>0</v>
      </c>
      <c r="N535" s="168">
        <f t="shared" si="49"/>
        <v>0</v>
      </c>
      <c r="O535" s="177">
        <f t="shared" si="50"/>
        <v>3.6996448412698414E-6</v>
      </c>
      <c r="P535" s="177">
        <f t="shared" si="51"/>
        <v>3.8974317460317425E-6</v>
      </c>
    </row>
    <row r="536" spans="1:16" outlineLevel="2" x14ac:dyDescent="0.3">
      <c r="A536" s="41" t="s">
        <v>908</v>
      </c>
      <c r="B536" s="41" t="s">
        <v>909</v>
      </c>
      <c r="C536" s="41" t="s">
        <v>401</v>
      </c>
      <c r="D536" s="41" t="s">
        <v>944</v>
      </c>
      <c r="E536" s="41" t="s">
        <v>2105</v>
      </c>
      <c r="F536" s="42">
        <v>366</v>
      </c>
      <c r="G536" s="43"/>
      <c r="H536" s="42">
        <v>1.23342E-3</v>
      </c>
      <c r="I536">
        <f t="shared" si="46"/>
        <v>0</v>
      </c>
      <c r="J536">
        <f t="shared" si="47"/>
        <v>3.3699999999999999E-6</v>
      </c>
      <c r="K536" s="169">
        <f>VLOOKUP(A536,'Point GF DLLR'!$A$2:$L$81,10,FALSE)</f>
        <v>1.0978174603174604</v>
      </c>
      <c r="L536" s="169">
        <f>VLOOKUP(A536,'Point GF DLLR'!$A$2:$L$81,11,FALSE)</f>
        <v>1.1565079365079354</v>
      </c>
      <c r="M536" s="168">
        <f t="shared" si="48"/>
        <v>0</v>
      </c>
      <c r="N536" s="168">
        <f t="shared" si="49"/>
        <v>0</v>
      </c>
      <c r="O536" s="177">
        <f t="shared" si="50"/>
        <v>3.6996448412698414E-6</v>
      </c>
      <c r="P536" s="177">
        <f t="shared" si="51"/>
        <v>3.8974317460317425E-6</v>
      </c>
    </row>
    <row r="537" spans="1:16" outlineLevel="2" x14ac:dyDescent="0.3">
      <c r="A537" s="41" t="s">
        <v>908</v>
      </c>
      <c r="B537" s="41" t="s">
        <v>909</v>
      </c>
      <c r="C537" s="41" t="s">
        <v>401</v>
      </c>
      <c r="D537" s="41" t="s">
        <v>945</v>
      </c>
      <c r="E537" s="41" t="s">
        <v>2105</v>
      </c>
      <c r="F537" s="42">
        <v>366</v>
      </c>
      <c r="G537" s="43"/>
      <c r="H537" s="42">
        <v>1.23342E-3</v>
      </c>
      <c r="I537">
        <f t="shared" si="46"/>
        <v>0</v>
      </c>
      <c r="J537">
        <f t="shared" si="47"/>
        <v>3.3699999999999999E-6</v>
      </c>
      <c r="K537" s="169">
        <f>VLOOKUP(A537,'Point GF DLLR'!$A$2:$L$81,10,FALSE)</f>
        <v>1.0978174603174604</v>
      </c>
      <c r="L537" s="169">
        <f>VLOOKUP(A537,'Point GF DLLR'!$A$2:$L$81,11,FALSE)</f>
        <v>1.1565079365079354</v>
      </c>
      <c r="M537" s="168">
        <f t="shared" si="48"/>
        <v>0</v>
      </c>
      <c r="N537" s="168">
        <f t="shared" si="49"/>
        <v>0</v>
      </c>
      <c r="O537" s="177">
        <f t="shared" si="50"/>
        <v>3.6996448412698414E-6</v>
      </c>
      <c r="P537" s="177">
        <f t="shared" si="51"/>
        <v>3.8974317460317425E-6</v>
      </c>
    </row>
    <row r="538" spans="1:16" outlineLevel="2" x14ac:dyDescent="0.3">
      <c r="A538" s="41" t="s">
        <v>908</v>
      </c>
      <c r="B538" s="41" t="s">
        <v>909</v>
      </c>
      <c r="C538" s="41" t="s">
        <v>401</v>
      </c>
      <c r="D538" s="41" t="s">
        <v>946</v>
      </c>
      <c r="E538" s="41" t="s">
        <v>2105</v>
      </c>
      <c r="F538" s="42">
        <v>366</v>
      </c>
      <c r="G538" s="43"/>
      <c r="H538" s="42">
        <v>1.23342E-3</v>
      </c>
      <c r="I538">
        <f t="shared" si="46"/>
        <v>0</v>
      </c>
      <c r="J538">
        <f t="shared" si="47"/>
        <v>3.3699999999999999E-6</v>
      </c>
      <c r="K538" s="169">
        <f>VLOOKUP(A538,'Point GF DLLR'!$A$2:$L$81,10,FALSE)</f>
        <v>1.0978174603174604</v>
      </c>
      <c r="L538" s="169">
        <f>VLOOKUP(A538,'Point GF DLLR'!$A$2:$L$81,11,FALSE)</f>
        <v>1.1565079365079354</v>
      </c>
      <c r="M538" s="168">
        <f t="shared" si="48"/>
        <v>0</v>
      </c>
      <c r="N538" s="168">
        <f t="shared" si="49"/>
        <v>0</v>
      </c>
      <c r="O538" s="177">
        <f t="shared" si="50"/>
        <v>3.6996448412698414E-6</v>
      </c>
      <c r="P538" s="177">
        <f t="shared" si="51"/>
        <v>3.8974317460317425E-6</v>
      </c>
    </row>
    <row r="539" spans="1:16" outlineLevel="2" x14ac:dyDescent="0.3">
      <c r="A539" s="41" t="s">
        <v>908</v>
      </c>
      <c r="B539" s="41" t="s">
        <v>909</v>
      </c>
      <c r="C539" s="41" t="s">
        <v>401</v>
      </c>
      <c r="D539" s="41" t="s">
        <v>947</v>
      </c>
      <c r="E539" s="41" t="s">
        <v>2105</v>
      </c>
      <c r="F539" s="42">
        <v>366</v>
      </c>
      <c r="G539" s="43"/>
      <c r="H539" s="42">
        <v>1.23342E-3</v>
      </c>
      <c r="I539">
        <f t="shared" si="46"/>
        <v>0</v>
      </c>
      <c r="J539">
        <f t="shared" si="47"/>
        <v>3.3699999999999999E-6</v>
      </c>
      <c r="K539" s="169">
        <f>VLOOKUP(A539,'Point GF DLLR'!$A$2:$L$81,10,FALSE)</f>
        <v>1.0978174603174604</v>
      </c>
      <c r="L539" s="169">
        <f>VLOOKUP(A539,'Point GF DLLR'!$A$2:$L$81,11,FALSE)</f>
        <v>1.1565079365079354</v>
      </c>
      <c r="M539" s="168">
        <f t="shared" si="48"/>
        <v>0</v>
      </c>
      <c r="N539" s="168">
        <f t="shared" si="49"/>
        <v>0</v>
      </c>
      <c r="O539" s="177">
        <f t="shared" si="50"/>
        <v>3.6996448412698414E-6</v>
      </c>
      <c r="P539" s="177">
        <f t="shared" si="51"/>
        <v>3.8974317460317425E-6</v>
      </c>
    </row>
    <row r="540" spans="1:16" outlineLevel="2" x14ac:dyDescent="0.3">
      <c r="A540" s="41" t="s">
        <v>908</v>
      </c>
      <c r="B540" s="41" t="s">
        <v>909</v>
      </c>
      <c r="C540" s="41" t="s">
        <v>401</v>
      </c>
      <c r="D540" s="41" t="s">
        <v>948</v>
      </c>
      <c r="E540" s="41" t="s">
        <v>2105</v>
      </c>
      <c r="F540" s="42">
        <v>366</v>
      </c>
      <c r="G540" s="43"/>
      <c r="H540" s="42">
        <v>1.23342E-3</v>
      </c>
      <c r="I540">
        <f t="shared" si="46"/>
        <v>0</v>
      </c>
      <c r="J540">
        <f t="shared" si="47"/>
        <v>3.3699999999999999E-6</v>
      </c>
      <c r="K540" s="169">
        <f>VLOOKUP(A540,'Point GF DLLR'!$A$2:$L$81,10,FALSE)</f>
        <v>1.0978174603174604</v>
      </c>
      <c r="L540" s="169">
        <f>VLOOKUP(A540,'Point GF DLLR'!$A$2:$L$81,11,FALSE)</f>
        <v>1.1565079365079354</v>
      </c>
      <c r="M540" s="168">
        <f t="shared" si="48"/>
        <v>0</v>
      </c>
      <c r="N540" s="168">
        <f t="shared" si="49"/>
        <v>0</v>
      </c>
      <c r="O540" s="177">
        <f t="shared" si="50"/>
        <v>3.6996448412698414E-6</v>
      </c>
      <c r="P540" s="177">
        <f t="shared" si="51"/>
        <v>3.8974317460317425E-6</v>
      </c>
    </row>
    <row r="541" spans="1:16" outlineLevel="2" x14ac:dyDescent="0.3">
      <c r="A541" s="41" t="s">
        <v>908</v>
      </c>
      <c r="B541" s="41" t="s">
        <v>909</v>
      </c>
      <c r="C541" s="41" t="s">
        <v>401</v>
      </c>
      <c r="D541" s="41" t="s">
        <v>949</v>
      </c>
      <c r="E541" s="41" t="s">
        <v>2047</v>
      </c>
      <c r="F541" s="42">
        <v>9</v>
      </c>
      <c r="G541" s="42">
        <v>3.6584999999999999E-2</v>
      </c>
      <c r="H541" s="42">
        <v>7.785E-4</v>
      </c>
      <c r="I541">
        <f t="shared" si="46"/>
        <v>4.065E-3</v>
      </c>
      <c r="J541">
        <f t="shared" si="47"/>
        <v>8.6500000000000002E-5</v>
      </c>
      <c r="K541" s="169">
        <f>VLOOKUP(A541,'Point GF DLLR'!$A$2:$L$81,10,FALSE)</f>
        <v>1.0978174603174604</v>
      </c>
      <c r="L541" s="169">
        <f>VLOOKUP(A541,'Point GF DLLR'!$A$2:$L$81,11,FALSE)</f>
        <v>1.1565079365079354</v>
      </c>
      <c r="M541" s="168">
        <f t="shared" si="48"/>
        <v>4.4626279761904768E-3</v>
      </c>
      <c r="N541" s="168">
        <f t="shared" si="49"/>
        <v>4.7012047619047577E-3</v>
      </c>
      <c r="O541" s="177">
        <f t="shared" si="50"/>
        <v>9.4961210317460334E-5</v>
      </c>
      <c r="P541" s="177">
        <f t="shared" si="51"/>
        <v>1.0003793650793642E-4</v>
      </c>
    </row>
    <row r="542" spans="1:16" outlineLevel="2" x14ac:dyDescent="0.3">
      <c r="A542" s="41" t="s">
        <v>908</v>
      </c>
      <c r="B542" s="41" t="s">
        <v>909</v>
      </c>
      <c r="C542" s="41" t="s">
        <v>401</v>
      </c>
      <c r="D542" s="41" t="s">
        <v>950</v>
      </c>
      <c r="E542" s="41" t="s">
        <v>2047</v>
      </c>
      <c r="F542" s="42">
        <v>7</v>
      </c>
      <c r="G542" s="42">
        <v>0.50049999999999994</v>
      </c>
      <c r="H542" s="42">
        <v>1.4069999999999999E-2</v>
      </c>
      <c r="I542">
        <f t="shared" si="46"/>
        <v>7.1499999999999994E-2</v>
      </c>
      <c r="J542">
        <f t="shared" si="47"/>
        <v>2.0100000000000001E-3</v>
      </c>
      <c r="K542" s="169">
        <f>VLOOKUP(A542,'Point GF DLLR'!$A$2:$L$81,10,FALSE)</f>
        <v>1.0978174603174604</v>
      </c>
      <c r="L542" s="169">
        <f>VLOOKUP(A542,'Point GF DLLR'!$A$2:$L$81,11,FALSE)</f>
        <v>1.1565079365079354</v>
      </c>
      <c r="M542" s="168">
        <f t="shared" si="48"/>
        <v>7.8493948412698411E-2</v>
      </c>
      <c r="N542" s="168">
        <f t="shared" si="49"/>
        <v>8.2690317460317367E-2</v>
      </c>
      <c r="O542" s="177">
        <f t="shared" si="50"/>
        <v>2.2066130952380957E-3</v>
      </c>
      <c r="P542" s="177">
        <f t="shared" si="51"/>
        <v>2.3245809523809503E-3</v>
      </c>
    </row>
    <row r="543" spans="1:16" outlineLevel="2" x14ac:dyDescent="0.3">
      <c r="A543" s="41" t="s">
        <v>908</v>
      </c>
      <c r="B543" s="41" t="s">
        <v>909</v>
      </c>
      <c r="C543" s="41" t="s">
        <v>401</v>
      </c>
      <c r="D543" s="41" t="s">
        <v>951</v>
      </c>
      <c r="E543" s="41" t="s">
        <v>2098</v>
      </c>
      <c r="F543" s="42">
        <v>75</v>
      </c>
      <c r="G543" s="42">
        <v>40.436250000000001</v>
      </c>
      <c r="H543" s="42">
        <v>1.2288749999999999</v>
      </c>
      <c r="I543">
        <f t="shared" si="46"/>
        <v>0.53915000000000002</v>
      </c>
      <c r="J543">
        <f t="shared" si="47"/>
        <v>1.6385E-2</v>
      </c>
      <c r="K543" s="169">
        <f>VLOOKUP(A543,'Point GF DLLR'!$A$2:$L$81,10,FALSE)</f>
        <v>1.0978174603174604</v>
      </c>
      <c r="L543" s="169">
        <f>VLOOKUP(A543,'Point GF DLLR'!$A$2:$L$81,11,FALSE)</f>
        <v>1.1565079365079354</v>
      </c>
      <c r="M543" s="168">
        <f t="shared" si="48"/>
        <v>0.59188828373015878</v>
      </c>
      <c r="N543" s="168">
        <f t="shared" si="49"/>
        <v>0.62353125396825337</v>
      </c>
      <c r="O543" s="177">
        <f t="shared" si="50"/>
        <v>1.7987739087301589E-2</v>
      </c>
      <c r="P543" s="177">
        <f t="shared" si="51"/>
        <v>1.8949382539682522E-2</v>
      </c>
    </row>
    <row r="544" spans="1:16" outlineLevel="2" x14ac:dyDescent="0.3">
      <c r="A544" s="41" t="s">
        <v>908</v>
      </c>
      <c r="B544" s="41" t="s">
        <v>909</v>
      </c>
      <c r="C544" s="41" t="s">
        <v>401</v>
      </c>
      <c r="D544" s="41" t="s">
        <v>951</v>
      </c>
      <c r="E544" s="41" t="s">
        <v>2106</v>
      </c>
      <c r="F544" s="42">
        <v>22</v>
      </c>
      <c r="G544" s="42">
        <v>4.5319999999999999E-2</v>
      </c>
      <c r="H544" s="42">
        <v>1.881E-2</v>
      </c>
      <c r="I544">
        <f t="shared" si="46"/>
        <v>2.0599999999999998E-3</v>
      </c>
      <c r="J544">
        <f t="shared" si="47"/>
        <v>8.5499999999999997E-4</v>
      </c>
      <c r="K544" s="169">
        <f>VLOOKUP(A544,'Point GF DLLR'!$A$2:$L$81,10,FALSE)</f>
        <v>1.0978174603174604</v>
      </c>
      <c r="L544" s="169">
        <f>VLOOKUP(A544,'Point GF DLLR'!$A$2:$L$81,11,FALSE)</f>
        <v>1.1565079365079354</v>
      </c>
      <c r="M544" s="168">
        <f t="shared" si="48"/>
        <v>2.2615039682539681E-3</v>
      </c>
      <c r="N544" s="168">
        <f t="shared" si="49"/>
        <v>2.3824063492063467E-3</v>
      </c>
      <c r="O544" s="177">
        <f t="shared" si="50"/>
        <v>9.3863392857142865E-4</v>
      </c>
      <c r="P544" s="177">
        <f t="shared" si="51"/>
        <v>9.8881428571428467E-4</v>
      </c>
    </row>
    <row r="545" spans="1:16" outlineLevel="2" x14ac:dyDescent="0.3">
      <c r="A545" s="41" t="s">
        <v>908</v>
      </c>
      <c r="B545" s="41" t="s">
        <v>909</v>
      </c>
      <c r="C545" s="41" t="s">
        <v>401</v>
      </c>
      <c r="D545" s="41" t="s">
        <v>952</v>
      </c>
      <c r="E545" s="41" t="s">
        <v>2098</v>
      </c>
      <c r="F545" s="42">
        <v>277</v>
      </c>
      <c r="G545" s="42">
        <v>53.599499999999999</v>
      </c>
      <c r="H545" s="43"/>
      <c r="I545">
        <f t="shared" si="46"/>
        <v>0.19350000000000001</v>
      </c>
      <c r="J545">
        <f t="shared" si="47"/>
        <v>0</v>
      </c>
      <c r="K545" s="169">
        <f>VLOOKUP(A545,'Point GF DLLR'!$A$2:$L$81,10,FALSE)</f>
        <v>1.0978174603174604</v>
      </c>
      <c r="L545" s="169">
        <f>VLOOKUP(A545,'Point GF DLLR'!$A$2:$L$81,11,FALSE)</f>
        <v>1.1565079365079354</v>
      </c>
      <c r="M545" s="168">
        <f t="shared" si="48"/>
        <v>0.21242767857142861</v>
      </c>
      <c r="N545" s="168">
        <f t="shared" si="49"/>
        <v>0.22378428571428549</v>
      </c>
      <c r="O545" s="177">
        <f t="shared" si="50"/>
        <v>0</v>
      </c>
      <c r="P545" s="177">
        <f t="shared" si="51"/>
        <v>0</v>
      </c>
    </row>
    <row r="546" spans="1:16" outlineLevel="2" x14ac:dyDescent="0.3">
      <c r="A546" s="41" t="s">
        <v>908</v>
      </c>
      <c r="B546" s="41" t="s">
        <v>909</v>
      </c>
      <c r="C546" s="41" t="s">
        <v>401</v>
      </c>
      <c r="D546" s="41" t="s">
        <v>952</v>
      </c>
      <c r="E546" s="41" t="s">
        <v>2106</v>
      </c>
      <c r="F546" s="42">
        <v>229</v>
      </c>
      <c r="G546" s="42">
        <v>1.77475</v>
      </c>
      <c r="H546" s="42">
        <v>0.73623499999999997</v>
      </c>
      <c r="I546">
        <f t="shared" si="46"/>
        <v>7.7499999999999999E-3</v>
      </c>
      <c r="J546">
        <f t="shared" si="47"/>
        <v>3.215E-3</v>
      </c>
      <c r="K546" s="169">
        <f>VLOOKUP(A546,'Point GF DLLR'!$A$2:$L$81,10,FALSE)</f>
        <v>1.0978174603174604</v>
      </c>
      <c r="L546" s="169">
        <f>VLOOKUP(A546,'Point GF DLLR'!$A$2:$L$81,11,FALSE)</f>
        <v>1.1565079365079354</v>
      </c>
      <c r="M546" s="168">
        <f t="shared" si="48"/>
        <v>8.5080853174603187E-3</v>
      </c>
      <c r="N546" s="168">
        <f t="shared" si="49"/>
        <v>8.9629365079364996E-3</v>
      </c>
      <c r="O546" s="177">
        <f t="shared" si="50"/>
        <v>3.5294831349206354E-3</v>
      </c>
      <c r="P546" s="177">
        <f t="shared" si="51"/>
        <v>3.7181730158730121E-3</v>
      </c>
    </row>
    <row r="547" spans="1:16" outlineLevel="2" x14ac:dyDescent="0.3">
      <c r="A547" s="41" t="s">
        <v>908</v>
      </c>
      <c r="B547" s="41" t="s">
        <v>909</v>
      </c>
      <c r="C547" s="41" t="s">
        <v>401</v>
      </c>
      <c r="D547" s="41" t="s">
        <v>953</v>
      </c>
      <c r="E547" s="41" t="s">
        <v>2065</v>
      </c>
      <c r="F547" s="42">
        <v>4</v>
      </c>
      <c r="G547" s="42">
        <v>0.64200000000000002</v>
      </c>
      <c r="H547" s="42">
        <v>1.806E-2</v>
      </c>
      <c r="I547">
        <f t="shared" si="46"/>
        <v>0.1605</v>
      </c>
      <c r="J547">
        <f t="shared" si="47"/>
        <v>4.5149999999999999E-3</v>
      </c>
      <c r="K547" s="169">
        <f>VLOOKUP(A547,'Point GF DLLR'!$A$2:$L$81,10,FALSE)</f>
        <v>1.0978174603174604</v>
      </c>
      <c r="L547" s="169">
        <f>VLOOKUP(A547,'Point GF DLLR'!$A$2:$L$81,11,FALSE)</f>
        <v>1.1565079365079354</v>
      </c>
      <c r="M547" s="168">
        <f t="shared" si="48"/>
        <v>0.17619970238095239</v>
      </c>
      <c r="N547" s="168">
        <f t="shared" si="49"/>
        <v>0.18561952380952362</v>
      </c>
      <c r="O547" s="177">
        <f t="shared" si="50"/>
        <v>4.9566458333333337E-3</v>
      </c>
      <c r="P547" s="177">
        <f t="shared" si="51"/>
        <v>5.2216333333333278E-3</v>
      </c>
    </row>
    <row r="548" spans="1:16" outlineLevel="2" x14ac:dyDescent="0.3">
      <c r="A548" s="41" t="s">
        <v>908</v>
      </c>
      <c r="B548" s="41" t="s">
        <v>909</v>
      </c>
      <c r="C548" s="41" t="s">
        <v>401</v>
      </c>
      <c r="D548" s="41" t="s">
        <v>954</v>
      </c>
      <c r="E548" s="41" t="s">
        <v>2048</v>
      </c>
      <c r="F548" s="42">
        <v>3</v>
      </c>
      <c r="G548" s="42">
        <v>3.1949999999999999E-2</v>
      </c>
      <c r="H548" s="43"/>
      <c r="I548">
        <f t="shared" si="46"/>
        <v>1.065E-2</v>
      </c>
      <c r="J548">
        <f t="shared" si="47"/>
        <v>0</v>
      </c>
      <c r="K548" s="169">
        <f>VLOOKUP(A548,'Point GF DLLR'!$A$2:$L$81,10,FALSE)</f>
        <v>1.0978174603174604</v>
      </c>
      <c r="L548" s="169">
        <f>VLOOKUP(A548,'Point GF DLLR'!$A$2:$L$81,11,FALSE)</f>
        <v>1.1565079365079354</v>
      </c>
      <c r="M548" s="168">
        <f t="shared" si="48"/>
        <v>1.1691755952380953E-2</v>
      </c>
      <c r="N548" s="168">
        <f t="shared" si="49"/>
        <v>1.2316809523809511E-2</v>
      </c>
      <c r="O548" s="177">
        <f t="shared" si="50"/>
        <v>0</v>
      </c>
      <c r="P548" s="177">
        <f t="shared" si="51"/>
        <v>0</v>
      </c>
    </row>
    <row r="549" spans="1:16" outlineLevel="2" x14ac:dyDescent="0.3">
      <c r="A549" s="41" t="s">
        <v>908</v>
      </c>
      <c r="B549" s="41" t="s">
        <v>909</v>
      </c>
      <c r="C549" s="41" t="s">
        <v>401</v>
      </c>
      <c r="D549" s="41" t="s">
        <v>955</v>
      </c>
      <c r="E549" s="41" t="s">
        <v>2048</v>
      </c>
      <c r="F549" s="42">
        <v>9</v>
      </c>
      <c r="G549" s="42">
        <v>2.2499999999999999E-2</v>
      </c>
      <c r="H549" s="42">
        <v>3.1319999999999998E-3</v>
      </c>
      <c r="I549">
        <f t="shared" si="46"/>
        <v>2.5000000000000001E-3</v>
      </c>
      <c r="J549">
        <f t="shared" si="47"/>
        <v>3.48E-4</v>
      </c>
      <c r="K549" s="169">
        <f>VLOOKUP(A549,'Point GF DLLR'!$A$2:$L$81,10,FALSE)</f>
        <v>1.0978174603174604</v>
      </c>
      <c r="L549" s="169">
        <f>VLOOKUP(A549,'Point GF DLLR'!$A$2:$L$81,11,FALSE)</f>
        <v>1.1565079365079354</v>
      </c>
      <c r="M549" s="168">
        <f t="shared" si="48"/>
        <v>2.7445436507936511E-3</v>
      </c>
      <c r="N549" s="168">
        <f t="shared" si="49"/>
        <v>2.8912698412698386E-3</v>
      </c>
      <c r="O549" s="177">
        <f t="shared" si="50"/>
        <v>3.8204047619047621E-4</v>
      </c>
      <c r="P549" s="177">
        <f t="shared" si="51"/>
        <v>4.024647619047615E-4</v>
      </c>
    </row>
    <row r="550" spans="1:16" outlineLevel="2" x14ac:dyDescent="0.3">
      <c r="A550" s="41" t="s">
        <v>908</v>
      </c>
      <c r="B550" s="41" t="s">
        <v>909</v>
      </c>
      <c r="C550" s="41" t="s">
        <v>401</v>
      </c>
      <c r="D550" s="41" t="s">
        <v>956</v>
      </c>
      <c r="E550" s="41" t="s">
        <v>2048</v>
      </c>
      <c r="F550" s="42">
        <v>12</v>
      </c>
      <c r="G550" s="42">
        <v>0.189</v>
      </c>
      <c r="H550" s="42">
        <v>6.1799999999999997E-3</v>
      </c>
      <c r="I550">
        <f t="shared" si="46"/>
        <v>1.575E-2</v>
      </c>
      <c r="J550">
        <f t="shared" si="47"/>
        <v>5.1499999999999994E-4</v>
      </c>
      <c r="K550" s="169">
        <f>VLOOKUP(A550,'Point GF DLLR'!$A$2:$L$81,10,FALSE)</f>
        <v>1.0978174603174604</v>
      </c>
      <c r="L550" s="169">
        <f>VLOOKUP(A550,'Point GF DLLR'!$A$2:$L$81,11,FALSE)</f>
        <v>1.1565079365079354</v>
      </c>
      <c r="M550" s="168">
        <f t="shared" si="48"/>
        <v>1.7290625E-2</v>
      </c>
      <c r="N550" s="168">
        <f t="shared" si="49"/>
        <v>1.8214999999999981E-2</v>
      </c>
      <c r="O550" s="177">
        <f t="shared" si="50"/>
        <v>5.6537599206349202E-4</v>
      </c>
      <c r="P550" s="177">
        <f t="shared" si="51"/>
        <v>5.9560158730158667E-4</v>
      </c>
    </row>
    <row r="551" spans="1:16" outlineLevel="2" x14ac:dyDescent="0.3">
      <c r="A551" s="41" t="s">
        <v>908</v>
      </c>
      <c r="B551" s="41" t="s">
        <v>909</v>
      </c>
      <c r="C551" s="41" t="s">
        <v>401</v>
      </c>
      <c r="D551" s="41" t="s">
        <v>957</v>
      </c>
      <c r="E551" s="41" t="s">
        <v>2048</v>
      </c>
      <c r="F551" s="42">
        <v>9</v>
      </c>
      <c r="G551" s="42">
        <v>0.22500000000000001</v>
      </c>
      <c r="H551" s="42">
        <v>8.6400000000000001E-3</v>
      </c>
      <c r="I551">
        <f t="shared" si="46"/>
        <v>2.5000000000000001E-2</v>
      </c>
      <c r="J551">
        <f t="shared" si="47"/>
        <v>9.6000000000000002E-4</v>
      </c>
      <c r="K551" s="169">
        <f>VLOOKUP(A551,'Point GF DLLR'!$A$2:$L$81,10,FALSE)</f>
        <v>1.0978174603174604</v>
      </c>
      <c r="L551" s="169">
        <f>VLOOKUP(A551,'Point GF DLLR'!$A$2:$L$81,11,FALSE)</f>
        <v>1.1565079365079354</v>
      </c>
      <c r="M551" s="168">
        <f t="shared" si="48"/>
        <v>2.7445436507936512E-2</v>
      </c>
      <c r="N551" s="168">
        <f t="shared" si="49"/>
        <v>2.8912698412698386E-2</v>
      </c>
      <c r="O551" s="177">
        <f t="shared" si="50"/>
        <v>1.053904761904762E-3</v>
      </c>
      <c r="P551" s="177">
        <f t="shared" si="51"/>
        <v>1.110247619047618E-3</v>
      </c>
    </row>
    <row r="552" spans="1:16" outlineLevel="2" x14ac:dyDescent="0.3">
      <c r="A552" s="41" t="s">
        <v>908</v>
      </c>
      <c r="B552" s="41" t="s">
        <v>909</v>
      </c>
      <c r="C552" s="41" t="s">
        <v>401</v>
      </c>
      <c r="D552" s="41" t="s">
        <v>958</v>
      </c>
      <c r="E552" s="41" t="s">
        <v>2048</v>
      </c>
      <c r="F552" s="42">
        <v>10</v>
      </c>
      <c r="G552" s="42">
        <v>0.49299999999999999</v>
      </c>
      <c r="H552" s="42">
        <v>8.6499999999999997E-3</v>
      </c>
      <c r="I552">
        <f t="shared" si="46"/>
        <v>4.9299999999999997E-2</v>
      </c>
      <c r="J552">
        <f t="shared" si="47"/>
        <v>8.6499999999999999E-4</v>
      </c>
      <c r="K552" s="169">
        <f>VLOOKUP(A552,'Point GF DLLR'!$A$2:$L$81,10,FALSE)</f>
        <v>1.0978174603174604</v>
      </c>
      <c r="L552" s="169">
        <f>VLOOKUP(A552,'Point GF DLLR'!$A$2:$L$81,11,FALSE)</f>
        <v>1.1565079365079354</v>
      </c>
      <c r="M552" s="168">
        <f t="shared" si="48"/>
        <v>5.4122400793650792E-2</v>
      </c>
      <c r="N552" s="168">
        <f t="shared" si="49"/>
        <v>5.701584126984121E-2</v>
      </c>
      <c r="O552" s="177">
        <f t="shared" si="50"/>
        <v>9.4961210317460326E-4</v>
      </c>
      <c r="P552" s="177">
        <f t="shared" si="51"/>
        <v>1.0003793650793641E-3</v>
      </c>
    </row>
    <row r="553" spans="1:16" outlineLevel="2" x14ac:dyDescent="0.3">
      <c r="A553" s="41" t="s">
        <v>908</v>
      </c>
      <c r="B553" s="41" t="s">
        <v>909</v>
      </c>
      <c r="C553" s="41" t="s">
        <v>401</v>
      </c>
      <c r="D553" s="41" t="s">
        <v>959</v>
      </c>
      <c r="E553" s="41" t="s">
        <v>2048</v>
      </c>
      <c r="F553" s="42">
        <v>18</v>
      </c>
      <c r="G553" s="42">
        <v>0.52290000000000003</v>
      </c>
      <c r="H553" s="42">
        <v>1.881E-2</v>
      </c>
      <c r="I553">
        <f t="shared" si="46"/>
        <v>2.9050000000000003E-2</v>
      </c>
      <c r="J553">
        <f t="shared" si="47"/>
        <v>1.0449999999999999E-3</v>
      </c>
      <c r="K553" s="169">
        <f>VLOOKUP(A553,'Point GF DLLR'!$A$2:$L$81,10,FALSE)</f>
        <v>1.0978174603174604</v>
      </c>
      <c r="L553" s="169">
        <f>VLOOKUP(A553,'Point GF DLLR'!$A$2:$L$81,11,FALSE)</f>
        <v>1.1565079365079354</v>
      </c>
      <c r="M553" s="168">
        <f t="shared" si="48"/>
        <v>3.1891597222222227E-2</v>
      </c>
      <c r="N553" s="168">
        <f t="shared" si="49"/>
        <v>3.3596555555555525E-2</v>
      </c>
      <c r="O553" s="177">
        <f t="shared" si="50"/>
        <v>1.1472192460317461E-3</v>
      </c>
      <c r="P553" s="177">
        <f t="shared" si="51"/>
        <v>1.2085507936507923E-3</v>
      </c>
    </row>
    <row r="554" spans="1:16" outlineLevel="2" x14ac:dyDescent="0.3">
      <c r="A554" s="41" t="s">
        <v>908</v>
      </c>
      <c r="B554" s="41" t="s">
        <v>909</v>
      </c>
      <c r="C554" s="41" t="s">
        <v>401</v>
      </c>
      <c r="D554" s="41" t="s">
        <v>960</v>
      </c>
      <c r="E554" s="41" t="s">
        <v>2048</v>
      </c>
      <c r="F554" s="42">
        <v>8</v>
      </c>
      <c r="G554" s="42">
        <v>6.8400000000000002E-2</v>
      </c>
      <c r="H554" s="42">
        <v>1.92E-3</v>
      </c>
      <c r="I554">
        <f t="shared" si="46"/>
        <v>8.5500000000000003E-3</v>
      </c>
      <c r="J554">
        <f t="shared" si="47"/>
        <v>2.4000000000000001E-4</v>
      </c>
      <c r="K554" s="169">
        <f>VLOOKUP(A554,'Point GF DLLR'!$A$2:$L$81,10,FALSE)</f>
        <v>1.0978174603174604</v>
      </c>
      <c r="L554" s="169">
        <f>VLOOKUP(A554,'Point GF DLLR'!$A$2:$L$81,11,FALSE)</f>
        <v>1.1565079365079354</v>
      </c>
      <c r="M554" s="168">
        <f t="shared" si="48"/>
        <v>9.3863392857142861E-3</v>
      </c>
      <c r="N554" s="168">
        <f t="shared" si="49"/>
        <v>9.8881428571428471E-3</v>
      </c>
      <c r="O554" s="177">
        <f t="shared" si="50"/>
        <v>2.6347619047619049E-4</v>
      </c>
      <c r="P554" s="177">
        <f t="shared" si="51"/>
        <v>2.7756190476190451E-4</v>
      </c>
    </row>
    <row r="555" spans="1:16" outlineLevel="2" x14ac:dyDescent="0.3">
      <c r="A555" s="41" t="s">
        <v>908</v>
      </c>
      <c r="B555" s="41" t="s">
        <v>909</v>
      </c>
      <c r="C555" s="41" t="s">
        <v>401</v>
      </c>
      <c r="D555" s="41" t="s">
        <v>961</v>
      </c>
      <c r="E555" s="41" t="s">
        <v>2048</v>
      </c>
      <c r="F555" s="42">
        <v>9</v>
      </c>
      <c r="G555" s="42">
        <v>3.6764999999999999E-2</v>
      </c>
      <c r="H555" s="42">
        <v>1.0349999999999999E-3</v>
      </c>
      <c r="I555">
        <f t="shared" si="46"/>
        <v>4.0850000000000001E-3</v>
      </c>
      <c r="J555">
        <f t="shared" si="47"/>
        <v>1.1499999999999999E-4</v>
      </c>
      <c r="K555" s="169">
        <f>VLOOKUP(A555,'Point GF DLLR'!$A$2:$L$81,10,FALSE)</f>
        <v>1.0978174603174604</v>
      </c>
      <c r="L555" s="169">
        <f>VLOOKUP(A555,'Point GF DLLR'!$A$2:$L$81,11,FALSE)</f>
        <v>1.1565079365079354</v>
      </c>
      <c r="M555" s="168">
        <f t="shared" si="48"/>
        <v>4.4845843253968256E-3</v>
      </c>
      <c r="N555" s="168">
        <f t="shared" si="49"/>
        <v>4.7243349206349157E-3</v>
      </c>
      <c r="O555" s="177">
        <f t="shared" si="50"/>
        <v>1.2624900793650794E-4</v>
      </c>
      <c r="P555" s="177">
        <f t="shared" si="51"/>
        <v>1.3299841269841256E-4</v>
      </c>
    </row>
    <row r="556" spans="1:16" outlineLevel="2" x14ac:dyDescent="0.3">
      <c r="A556" s="41" t="s">
        <v>908</v>
      </c>
      <c r="B556" s="41" t="s">
        <v>909</v>
      </c>
      <c r="C556" s="41" t="s">
        <v>401</v>
      </c>
      <c r="D556" s="41" t="s">
        <v>962</v>
      </c>
      <c r="E556" s="41" t="s">
        <v>2048</v>
      </c>
      <c r="F556" s="42">
        <v>7</v>
      </c>
      <c r="G556" s="42">
        <v>4.1300000000000003E-2</v>
      </c>
      <c r="H556" s="42">
        <v>1.1655000000000001E-3</v>
      </c>
      <c r="I556">
        <f t="shared" si="46"/>
        <v>5.9000000000000007E-3</v>
      </c>
      <c r="J556">
        <f t="shared" si="47"/>
        <v>1.6650000000000001E-4</v>
      </c>
      <c r="K556" s="169">
        <f>VLOOKUP(A556,'Point GF DLLR'!$A$2:$L$81,10,FALSE)</f>
        <v>1.0978174603174604</v>
      </c>
      <c r="L556" s="169">
        <f>VLOOKUP(A556,'Point GF DLLR'!$A$2:$L$81,11,FALSE)</f>
        <v>1.1565079365079354</v>
      </c>
      <c r="M556" s="168">
        <f t="shared" si="48"/>
        <v>6.4771230158730169E-3</v>
      </c>
      <c r="N556" s="168">
        <f t="shared" si="49"/>
        <v>6.8233968253968193E-3</v>
      </c>
      <c r="O556" s="177">
        <f t="shared" si="50"/>
        <v>1.8278660714285717E-4</v>
      </c>
      <c r="P556" s="177">
        <f t="shared" si="51"/>
        <v>1.9255857142857124E-4</v>
      </c>
    </row>
    <row r="557" spans="1:16" outlineLevel="2" x14ac:dyDescent="0.3">
      <c r="A557" s="41" t="s">
        <v>908</v>
      </c>
      <c r="B557" s="41" t="s">
        <v>909</v>
      </c>
      <c r="C557" s="41" t="s">
        <v>401</v>
      </c>
      <c r="D557" s="41" t="s">
        <v>963</v>
      </c>
      <c r="E557" s="41" t="s">
        <v>2048</v>
      </c>
      <c r="F557" s="42">
        <v>8</v>
      </c>
      <c r="G557" s="42">
        <v>2.6679999999999999E-2</v>
      </c>
      <c r="H557" s="42">
        <v>3.284E-3</v>
      </c>
      <c r="I557">
        <f t="shared" ref="I557:I619" si="52">G557/F557</f>
        <v>3.3349999999999999E-3</v>
      </c>
      <c r="J557">
        <f t="shared" ref="J557:J619" si="53">H557/F557</f>
        <v>4.105E-4</v>
      </c>
      <c r="K557" s="169">
        <f>VLOOKUP(A557,'Point GF DLLR'!$A$2:$L$81,10,FALSE)</f>
        <v>1.0978174603174604</v>
      </c>
      <c r="L557" s="169">
        <f>VLOOKUP(A557,'Point GF DLLR'!$A$2:$L$81,11,FALSE)</f>
        <v>1.1565079365079354</v>
      </c>
      <c r="M557" s="168">
        <f t="shared" si="48"/>
        <v>3.6612212301587303E-3</v>
      </c>
      <c r="N557" s="168">
        <f t="shared" si="49"/>
        <v>3.8569539682539642E-3</v>
      </c>
      <c r="O557" s="177">
        <f t="shared" si="50"/>
        <v>4.5065406746031748E-4</v>
      </c>
      <c r="P557" s="177">
        <f t="shared" si="51"/>
        <v>4.7474650793650748E-4</v>
      </c>
    </row>
    <row r="558" spans="1:16" outlineLevel="2" x14ac:dyDescent="0.3">
      <c r="A558" s="41" t="s">
        <v>908</v>
      </c>
      <c r="B558" s="41" t="s">
        <v>909</v>
      </c>
      <c r="C558" s="41" t="s">
        <v>401</v>
      </c>
      <c r="D558" s="41" t="s">
        <v>964</v>
      </c>
      <c r="E558" s="41" t="s">
        <v>2048</v>
      </c>
      <c r="F558" s="42">
        <v>12</v>
      </c>
      <c r="G558" s="42">
        <v>0.2364</v>
      </c>
      <c r="H558" s="42">
        <v>6.4200000000000004E-3</v>
      </c>
      <c r="I558">
        <f t="shared" si="52"/>
        <v>1.9699999999999999E-2</v>
      </c>
      <c r="J558">
        <f t="shared" si="53"/>
        <v>5.3499999999999999E-4</v>
      </c>
      <c r="K558" s="169">
        <f>VLOOKUP(A558,'Point GF DLLR'!$A$2:$L$81,10,FALSE)</f>
        <v>1.0978174603174604</v>
      </c>
      <c r="L558" s="169">
        <f>VLOOKUP(A558,'Point GF DLLR'!$A$2:$L$81,11,FALSE)</f>
        <v>1.1565079365079354</v>
      </c>
      <c r="M558" s="168">
        <f t="shared" si="48"/>
        <v>2.1627003968253969E-2</v>
      </c>
      <c r="N558" s="168">
        <f t="shared" si="49"/>
        <v>2.2783206349206324E-2</v>
      </c>
      <c r="O558" s="177">
        <f t="shared" si="50"/>
        <v>5.8733234126984136E-4</v>
      </c>
      <c r="P558" s="177">
        <f t="shared" si="51"/>
        <v>6.1873174603174546E-4</v>
      </c>
    </row>
    <row r="559" spans="1:16" outlineLevel="2" x14ac:dyDescent="0.3">
      <c r="A559" s="41" t="s">
        <v>908</v>
      </c>
      <c r="B559" s="41" t="s">
        <v>909</v>
      </c>
      <c r="C559" s="41" t="s">
        <v>401</v>
      </c>
      <c r="D559" s="41" t="s">
        <v>965</v>
      </c>
      <c r="E559" s="41" t="s">
        <v>2048</v>
      </c>
      <c r="F559" s="42">
        <v>8</v>
      </c>
      <c r="G559" s="42">
        <v>0.64800000000000002</v>
      </c>
      <c r="H559" s="42">
        <v>1.1999999999999999E-3</v>
      </c>
      <c r="I559">
        <f t="shared" si="52"/>
        <v>8.1000000000000003E-2</v>
      </c>
      <c r="J559">
        <f t="shared" si="53"/>
        <v>1.4999999999999999E-4</v>
      </c>
      <c r="K559" s="169">
        <f>VLOOKUP(A559,'Point GF DLLR'!$A$2:$L$81,10,FALSE)</f>
        <v>1.0978174603174604</v>
      </c>
      <c r="L559" s="169">
        <f>VLOOKUP(A559,'Point GF DLLR'!$A$2:$L$81,11,FALSE)</f>
        <v>1.1565079365079354</v>
      </c>
      <c r="M559" s="168">
        <f t="shared" si="48"/>
        <v>8.89232142857143E-2</v>
      </c>
      <c r="N559" s="168">
        <f t="shared" si="49"/>
        <v>9.3677142857142764E-2</v>
      </c>
      <c r="O559" s="177">
        <f t="shared" si="50"/>
        <v>1.6467261904761906E-4</v>
      </c>
      <c r="P559" s="177">
        <f t="shared" si="51"/>
        <v>1.7347619047619029E-4</v>
      </c>
    </row>
    <row r="560" spans="1:16" outlineLevel="2" x14ac:dyDescent="0.3">
      <c r="A560" s="41" t="s">
        <v>908</v>
      </c>
      <c r="B560" s="41" t="s">
        <v>909</v>
      </c>
      <c r="C560" s="41" t="s">
        <v>401</v>
      </c>
      <c r="D560" s="41" t="s">
        <v>966</v>
      </c>
      <c r="E560" s="41" t="s">
        <v>2065</v>
      </c>
      <c r="F560" s="42">
        <v>7</v>
      </c>
      <c r="G560" s="42">
        <v>5.6699999999999997E-3</v>
      </c>
      <c r="H560" s="42">
        <v>7.1049999999999998E-4</v>
      </c>
      <c r="I560">
        <f t="shared" si="52"/>
        <v>8.0999999999999996E-4</v>
      </c>
      <c r="J560">
        <f t="shared" si="53"/>
        <v>1.015E-4</v>
      </c>
      <c r="K560" s="169">
        <f>VLOOKUP(A560,'Point GF DLLR'!$A$2:$L$81,10,FALSE)</f>
        <v>1.0978174603174604</v>
      </c>
      <c r="L560" s="169">
        <f>VLOOKUP(A560,'Point GF DLLR'!$A$2:$L$81,11,FALSE)</f>
        <v>1.1565079365079354</v>
      </c>
      <c r="M560" s="168">
        <f t="shared" si="48"/>
        <v>8.8923214285714289E-4</v>
      </c>
      <c r="N560" s="168">
        <f t="shared" si="49"/>
        <v>9.3677142857142757E-4</v>
      </c>
      <c r="O560" s="177">
        <f t="shared" si="50"/>
        <v>1.1142847222222223E-4</v>
      </c>
      <c r="P560" s="177">
        <f t="shared" si="51"/>
        <v>1.1738555555555545E-4</v>
      </c>
    </row>
    <row r="561" spans="1:16" outlineLevel="2" x14ac:dyDescent="0.3">
      <c r="A561" s="41" t="s">
        <v>908</v>
      </c>
      <c r="B561" s="41" t="s">
        <v>909</v>
      </c>
      <c r="C561" s="41" t="s">
        <v>401</v>
      </c>
      <c r="D561" s="41" t="s">
        <v>967</v>
      </c>
      <c r="E561" s="41" t="s">
        <v>2101</v>
      </c>
      <c r="F561" s="42">
        <v>9</v>
      </c>
      <c r="G561" s="42">
        <v>8.2799999999999992E-3</v>
      </c>
      <c r="H561" s="42">
        <v>2.0744999999999999E-5</v>
      </c>
      <c r="I561">
        <f t="shared" si="52"/>
        <v>9.1999999999999992E-4</v>
      </c>
      <c r="J561">
        <f t="shared" si="53"/>
        <v>2.305E-6</v>
      </c>
      <c r="K561" s="169">
        <f>VLOOKUP(A561,'Point GF DLLR'!$A$2:$L$81,10,FALSE)</f>
        <v>1.0978174603174604</v>
      </c>
      <c r="L561" s="169">
        <f>VLOOKUP(A561,'Point GF DLLR'!$A$2:$L$81,11,FALSE)</f>
        <v>1.1565079365079354</v>
      </c>
      <c r="M561" s="168">
        <f t="shared" si="48"/>
        <v>1.0099920634920635E-3</v>
      </c>
      <c r="N561" s="168">
        <f t="shared" si="49"/>
        <v>1.0639873015873005E-3</v>
      </c>
      <c r="O561" s="177">
        <f t="shared" si="50"/>
        <v>2.5304692460317462E-6</v>
      </c>
      <c r="P561" s="177">
        <f t="shared" si="51"/>
        <v>2.6657507936507912E-6</v>
      </c>
    </row>
    <row r="562" spans="1:16" outlineLevel="2" x14ac:dyDescent="0.3">
      <c r="A562" s="41" t="s">
        <v>908</v>
      </c>
      <c r="B562" s="41" t="s">
        <v>909</v>
      </c>
      <c r="C562" s="41" t="s">
        <v>401</v>
      </c>
      <c r="D562" s="41" t="s">
        <v>968</v>
      </c>
      <c r="E562" s="41" t="s">
        <v>2065</v>
      </c>
      <c r="F562" s="42">
        <v>12</v>
      </c>
      <c r="G562" s="42">
        <v>0.1782</v>
      </c>
      <c r="H562" s="42">
        <v>2.5559999999999999E-2</v>
      </c>
      <c r="I562">
        <f t="shared" si="52"/>
        <v>1.485E-2</v>
      </c>
      <c r="J562">
        <f t="shared" si="53"/>
        <v>2.1299999999999999E-3</v>
      </c>
      <c r="K562" s="169">
        <f>VLOOKUP(A562,'Point GF DLLR'!$A$2:$L$81,10,FALSE)</f>
        <v>1.0978174603174604</v>
      </c>
      <c r="L562" s="169">
        <f>VLOOKUP(A562,'Point GF DLLR'!$A$2:$L$81,11,FALSE)</f>
        <v>1.1565079365079354</v>
      </c>
      <c r="M562" s="168">
        <f t="shared" si="48"/>
        <v>1.6302589285714288E-2</v>
      </c>
      <c r="N562" s="168">
        <f t="shared" si="49"/>
        <v>1.7174142857142839E-2</v>
      </c>
      <c r="O562" s="177">
        <f t="shared" si="50"/>
        <v>2.3383511904761906E-3</v>
      </c>
      <c r="P562" s="177">
        <f t="shared" si="51"/>
        <v>2.4633619047619024E-3</v>
      </c>
    </row>
    <row r="563" spans="1:16" outlineLevel="2" x14ac:dyDescent="0.3">
      <c r="A563" s="41" t="s">
        <v>908</v>
      </c>
      <c r="B563" s="41" t="s">
        <v>909</v>
      </c>
      <c r="C563" s="41" t="s">
        <v>401</v>
      </c>
      <c r="D563" s="41" t="s">
        <v>969</v>
      </c>
      <c r="E563" s="41" t="s">
        <v>2066</v>
      </c>
      <c r="F563" s="42">
        <v>12</v>
      </c>
      <c r="G563" s="42">
        <v>6.6600000000000006E-2</v>
      </c>
      <c r="H563" s="42">
        <v>8.2199999999999999E-3</v>
      </c>
      <c r="I563">
        <f t="shared" si="52"/>
        <v>5.5500000000000002E-3</v>
      </c>
      <c r="J563">
        <f t="shared" si="53"/>
        <v>6.8499999999999995E-4</v>
      </c>
      <c r="K563" s="169">
        <f>VLOOKUP(A563,'Point GF DLLR'!$A$2:$L$81,10,FALSE)</f>
        <v>1.0978174603174604</v>
      </c>
      <c r="L563" s="169">
        <f>VLOOKUP(A563,'Point GF DLLR'!$A$2:$L$81,11,FALSE)</f>
        <v>1.1565079365079354</v>
      </c>
      <c r="M563" s="168">
        <f t="shared" si="48"/>
        <v>6.0928869047619056E-3</v>
      </c>
      <c r="N563" s="168">
        <f t="shared" si="49"/>
        <v>6.4186190476190419E-3</v>
      </c>
      <c r="O563" s="177">
        <f t="shared" si="50"/>
        <v>7.5200496031746034E-4</v>
      </c>
      <c r="P563" s="177">
        <f t="shared" si="51"/>
        <v>7.9220793650793572E-4</v>
      </c>
    </row>
    <row r="564" spans="1:16" outlineLevel="2" x14ac:dyDescent="0.3">
      <c r="A564" s="41" t="s">
        <v>908</v>
      </c>
      <c r="B564" s="41" t="s">
        <v>909</v>
      </c>
      <c r="C564" s="41" t="s">
        <v>401</v>
      </c>
      <c r="D564" s="41" t="s">
        <v>970</v>
      </c>
      <c r="E564" s="41" t="s">
        <v>2107</v>
      </c>
      <c r="F564" s="42">
        <v>6</v>
      </c>
      <c r="G564" s="42">
        <v>1.248E-2</v>
      </c>
      <c r="H564" s="42">
        <v>6.2399999999999999E-3</v>
      </c>
      <c r="I564">
        <f t="shared" si="52"/>
        <v>2.0799999999999998E-3</v>
      </c>
      <c r="J564">
        <f t="shared" si="53"/>
        <v>1.0399999999999999E-3</v>
      </c>
      <c r="K564" s="169">
        <f>VLOOKUP(A564,'Point GF DLLR'!$A$2:$L$81,10,FALSE)</f>
        <v>1.0978174603174604</v>
      </c>
      <c r="L564" s="169">
        <f>VLOOKUP(A564,'Point GF DLLR'!$A$2:$L$81,11,FALSE)</f>
        <v>1.1565079365079354</v>
      </c>
      <c r="M564" s="168">
        <f t="shared" si="48"/>
        <v>2.2834603174603173E-3</v>
      </c>
      <c r="N564" s="168">
        <f t="shared" si="49"/>
        <v>2.4055365079365056E-3</v>
      </c>
      <c r="O564" s="177">
        <f t="shared" si="50"/>
        <v>1.1417301587301587E-3</v>
      </c>
      <c r="P564" s="177">
        <f t="shared" si="51"/>
        <v>1.2027682539682528E-3</v>
      </c>
    </row>
    <row r="565" spans="1:16" outlineLevel="2" x14ac:dyDescent="0.3">
      <c r="A565" s="41" t="s">
        <v>908</v>
      </c>
      <c r="B565" s="41" t="s">
        <v>909</v>
      </c>
      <c r="C565" s="41" t="s">
        <v>401</v>
      </c>
      <c r="D565" s="41" t="s">
        <v>971</v>
      </c>
      <c r="E565" s="41" t="s">
        <v>2107</v>
      </c>
      <c r="F565" s="42">
        <v>8</v>
      </c>
      <c r="G565" s="42">
        <v>3.1359999999999999E-2</v>
      </c>
      <c r="H565" s="42">
        <v>1.5679999999999999E-2</v>
      </c>
      <c r="I565">
        <f t="shared" si="52"/>
        <v>3.9199999999999999E-3</v>
      </c>
      <c r="J565">
        <f t="shared" si="53"/>
        <v>1.9599999999999999E-3</v>
      </c>
      <c r="K565" s="169">
        <f>VLOOKUP(A565,'Point GF DLLR'!$A$2:$L$81,10,FALSE)</f>
        <v>1.0978174603174604</v>
      </c>
      <c r="L565" s="169">
        <f>VLOOKUP(A565,'Point GF DLLR'!$A$2:$L$81,11,FALSE)</f>
        <v>1.1565079365079354</v>
      </c>
      <c r="M565" s="168">
        <f t="shared" si="48"/>
        <v>4.3034444444444448E-3</v>
      </c>
      <c r="N565" s="168">
        <f t="shared" si="49"/>
        <v>4.5335111111111069E-3</v>
      </c>
      <c r="O565" s="177">
        <f t="shared" si="50"/>
        <v>2.1517222222222224E-3</v>
      </c>
      <c r="P565" s="177">
        <f t="shared" si="51"/>
        <v>2.2667555555555535E-3</v>
      </c>
    </row>
    <row r="566" spans="1:16" outlineLevel="2" x14ac:dyDescent="0.3">
      <c r="A566" s="41" t="s">
        <v>908</v>
      </c>
      <c r="B566" s="41" t="s">
        <v>909</v>
      </c>
      <c r="C566" s="41" t="s">
        <v>401</v>
      </c>
      <c r="D566" s="41" t="s">
        <v>972</v>
      </c>
      <c r="E566" s="41" t="s">
        <v>2107</v>
      </c>
      <c r="F566" s="42">
        <v>8</v>
      </c>
      <c r="G566" s="42">
        <v>3.3279999999999997E-2</v>
      </c>
      <c r="H566" s="42">
        <v>1.6639999999999999E-2</v>
      </c>
      <c r="I566">
        <f t="shared" si="52"/>
        <v>4.1599999999999996E-3</v>
      </c>
      <c r="J566">
        <f t="shared" si="53"/>
        <v>2.0799999999999998E-3</v>
      </c>
      <c r="K566" s="169">
        <f>VLOOKUP(A566,'Point GF DLLR'!$A$2:$L$81,10,FALSE)</f>
        <v>1.0978174603174604</v>
      </c>
      <c r="L566" s="169">
        <f>VLOOKUP(A566,'Point GF DLLR'!$A$2:$L$81,11,FALSE)</f>
        <v>1.1565079365079354</v>
      </c>
      <c r="M566" s="168">
        <f t="shared" si="48"/>
        <v>4.5669206349206347E-3</v>
      </c>
      <c r="N566" s="168">
        <f t="shared" si="49"/>
        <v>4.8110730158730112E-3</v>
      </c>
      <c r="O566" s="177">
        <f t="shared" si="50"/>
        <v>2.2834603174603173E-3</v>
      </c>
      <c r="P566" s="177">
        <f t="shared" si="51"/>
        <v>2.4055365079365056E-3</v>
      </c>
    </row>
    <row r="567" spans="1:16" outlineLevel="2" x14ac:dyDescent="0.3">
      <c r="A567" s="41" t="s">
        <v>908</v>
      </c>
      <c r="B567" s="41" t="s">
        <v>909</v>
      </c>
      <c r="C567" s="41" t="s">
        <v>401</v>
      </c>
      <c r="D567" s="41" t="s">
        <v>973</v>
      </c>
      <c r="E567" s="41" t="s">
        <v>2108</v>
      </c>
      <c r="F567" s="42">
        <v>12</v>
      </c>
      <c r="G567" s="42">
        <v>2.2800000000000001E-2</v>
      </c>
      <c r="H567" s="42">
        <v>1.5959999999999998E-2</v>
      </c>
      <c r="I567">
        <f t="shared" si="52"/>
        <v>1.9E-3</v>
      </c>
      <c r="J567">
        <f t="shared" si="53"/>
        <v>1.3299999999999998E-3</v>
      </c>
      <c r="K567" s="169">
        <f>VLOOKUP(A567,'Point GF DLLR'!$A$2:$L$81,10,FALSE)</f>
        <v>1.0978174603174604</v>
      </c>
      <c r="L567" s="169">
        <f>VLOOKUP(A567,'Point GF DLLR'!$A$2:$L$81,11,FALSE)</f>
        <v>1.1565079365079354</v>
      </c>
      <c r="M567" s="168">
        <f t="shared" si="48"/>
        <v>2.0858531746031747E-3</v>
      </c>
      <c r="N567" s="168">
        <f t="shared" si="49"/>
        <v>2.1973650793650772E-3</v>
      </c>
      <c r="O567" s="177">
        <f t="shared" si="50"/>
        <v>1.4600972222222222E-3</v>
      </c>
      <c r="P567" s="177">
        <f t="shared" si="51"/>
        <v>1.5381555555555539E-3</v>
      </c>
    </row>
    <row r="568" spans="1:16" outlineLevel="2" x14ac:dyDescent="0.3">
      <c r="A568" s="41" t="s">
        <v>908</v>
      </c>
      <c r="B568" s="41" t="s">
        <v>909</v>
      </c>
      <c r="C568" s="41" t="s">
        <v>401</v>
      </c>
      <c r="D568" s="41" t="s">
        <v>974</v>
      </c>
      <c r="E568" s="41" t="s">
        <v>2065</v>
      </c>
      <c r="F568" s="42">
        <v>4</v>
      </c>
      <c r="G568" s="42">
        <v>4.5799999999999999E-3</v>
      </c>
      <c r="H568" s="42">
        <v>5.0000000000000001E-4</v>
      </c>
      <c r="I568">
        <f t="shared" si="52"/>
        <v>1.145E-3</v>
      </c>
      <c r="J568">
        <f t="shared" si="53"/>
        <v>1.25E-4</v>
      </c>
      <c r="K568" s="169">
        <f>VLOOKUP(A568,'Point GF DLLR'!$A$2:$L$81,10,FALSE)</f>
        <v>1.0978174603174604</v>
      </c>
      <c r="L568" s="169">
        <f>VLOOKUP(A568,'Point GF DLLR'!$A$2:$L$81,11,FALSE)</f>
        <v>1.1565079365079354</v>
      </c>
      <c r="M568" s="168">
        <f t="shared" si="48"/>
        <v>1.2570009920634922E-3</v>
      </c>
      <c r="N568" s="168">
        <f t="shared" si="49"/>
        <v>1.3242015873015859E-3</v>
      </c>
      <c r="O568" s="177">
        <f t="shared" si="50"/>
        <v>1.3722718253968255E-4</v>
      </c>
      <c r="P568" s="177">
        <f t="shared" si="51"/>
        <v>1.4456349206349193E-4</v>
      </c>
    </row>
    <row r="569" spans="1:16" outlineLevel="2" x14ac:dyDescent="0.3">
      <c r="A569" s="41" t="s">
        <v>908</v>
      </c>
      <c r="B569" s="41" t="s">
        <v>909</v>
      </c>
      <c r="C569" s="41" t="s">
        <v>401</v>
      </c>
      <c r="D569" s="41" t="s">
        <v>975</v>
      </c>
      <c r="E569" s="41" t="s">
        <v>2065</v>
      </c>
      <c r="F569" s="42">
        <v>12</v>
      </c>
      <c r="G569" s="42">
        <v>0.38219999999999998</v>
      </c>
      <c r="H569" s="42">
        <v>2.598E-2</v>
      </c>
      <c r="I569">
        <f t="shared" si="52"/>
        <v>3.1849999999999996E-2</v>
      </c>
      <c r="J569">
        <f t="shared" si="53"/>
        <v>2.1649999999999998E-3</v>
      </c>
      <c r="K569" s="169">
        <f>VLOOKUP(A569,'Point GF DLLR'!$A$2:$L$81,10,FALSE)</f>
        <v>1.0978174603174604</v>
      </c>
      <c r="L569" s="169">
        <f>VLOOKUP(A569,'Point GF DLLR'!$A$2:$L$81,11,FALSE)</f>
        <v>1.1565079365079354</v>
      </c>
      <c r="M569" s="168">
        <f t="shared" si="48"/>
        <v>3.496548611111111E-2</v>
      </c>
      <c r="N569" s="168">
        <f t="shared" si="49"/>
        <v>3.6834777777777737E-2</v>
      </c>
      <c r="O569" s="177">
        <f t="shared" si="50"/>
        <v>2.3767748015873016E-3</v>
      </c>
      <c r="P569" s="177">
        <f t="shared" si="51"/>
        <v>2.50383968253968E-3</v>
      </c>
    </row>
    <row r="570" spans="1:16" outlineLevel="2" x14ac:dyDescent="0.3">
      <c r="A570" s="41" t="s">
        <v>908</v>
      </c>
      <c r="B570" s="41" t="s">
        <v>909</v>
      </c>
      <c r="C570" s="41" t="s">
        <v>401</v>
      </c>
      <c r="D570" s="41" t="s">
        <v>976</v>
      </c>
      <c r="E570" s="41" t="s">
        <v>2048</v>
      </c>
      <c r="F570" s="42">
        <v>12</v>
      </c>
      <c r="G570" s="42">
        <v>8.2199999999999995E-2</v>
      </c>
      <c r="H570" s="42">
        <v>8.3999999999999995E-3</v>
      </c>
      <c r="I570">
        <f t="shared" si="52"/>
        <v>6.8499999999999993E-3</v>
      </c>
      <c r="J570">
        <f t="shared" si="53"/>
        <v>6.9999999999999999E-4</v>
      </c>
      <c r="K570" s="169">
        <f>VLOOKUP(A570,'Point GF DLLR'!$A$2:$L$81,10,FALSE)</f>
        <v>1.0978174603174604</v>
      </c>
      <c r="L570" s="169">
        <f>VLOOKUP(A570,'Point GF DLLR'!$A$2:$L$81,11,FALSE)</f>
        <v>1.1565079365079354</v>
      </c>
      <c r="M570" s="168">
        <f t="shared" si="48"/>
        <v>7.5200496031746032E-3</v>
      </c>
      <c r="N570" s="168">
        <f t="shared" si="49"/>
        <v>7.9220793650793559E-3</v>
      </c>
      <c r="O570" s="177">
        <f t="shared" si="50"/>
        <v>7.6847222222222226E-4</v>
      </c>
      <c r="P570" s="177">
        <f t="shared" si="51"/>
        <v>8.0955555555555479E-4</v>
      </c>
    </row>
    <row r="571" spans="1:16" outlineLevel="2" x14ac:dyDescent="0.3">
      <c r="A571" s="41" t="s">
        <v>908</v>
      </c>
      <c r="B571" s="41" t="s">
        <v>909</v>
      </c>
      <c r="C571" s="41" t="s">
        <v>401</v>
      </c>
      <c r="D571" s="41" t="s">
        <v>977</v>
      </c>
      <c r="E571" s="41" t="s">
        <v>2065</v>
      </c>
      <c r="F571" s="42">
        <v>8</v>
      </c>
      <c r="G571" s="42">
        <v>0.30320000000000003</v>
      </c>
      <c r="H571" s="42">
        <v>1.9599999999999999E-2</v>
      </c>
      <c r="I571">
        <f t="shared" si="52"/>
        <v>3.7900000000000003E-2</v>
      </c>
      <c r="J571">
        <f t="shared" si="53"/>
        <v>2.4499999999999999E-3</v>
      </c>
      <c r="K571" s="169">
        <f>VLOOKUP(A571,'Point GF DLLR'!$A$2:$L$81,10,FALSE)</f>
        <v>1.0978174603174604</v>
      </c>
      <c r="L571" s="169">
        <f>VLOOKUP(A571,'Point GF DLLR'!$A$2:$L$81,11,FALSE)</f>
        <v>1.1565079365079354</v>
      </c>
      <c r="M571" s="168">
        <f t="shared" si="48"/>
        <v>4.1607281746031753E-2</v>
      </c>
      <c r="N571" s="168">
        <f t="shared" si="49"/>
        <v>4.3831650793650756E-2</v>
      </c>
      <c r="O571" s="177">
        <f t="shared" si="50"/>
        <v>2.6896527777777778E-3</v>
      </c>
      <c r="P571" s="177">
        <f t="shared" si="51"/>
        <v>2.8334444444444414E-3</v>
      </c>
    </row>
    <row r="572" spans="1:16" outlineLevel="2" x14ac:dyDescent="0.3">
      <c r="A572" s="41" t="s">
        <v>908</v>
      </c>
      <c r="B572" s="41" t="s">
        <v>909</v>
      </c>
      <c r="C572" s="41" t="s">
        <v>401</v>
      </c>
      <c r="D572" s="41" t="s">
        <v>978</v>
      </c>
      <c r="E572" s="41" t="s">
        <v>2065</v>
      </c>
      <c r="F572" s="42">
        <v>8</v>
      </c>
      <c r="G572" s="42">
        <v>0.2964</v>
      </c>
      <c r="H572" s="42">
        <v>1.9199999999999998E-2</v>
      </c>
      <c r="I572">
        <f t="shared" si="52"/>
        <v>3.705E-2</v>
      </c>
      <c r="J572">
        <f t="shared" si="53"/>
        <v>2.3999999999999998E-3</v>
      </c>
      <c r="K572" s="169">
        <f>VLOOKUP(A572,'Point GF DLLR'!$A$2:$L$81,10,FALSE)</f>
        <v>1.0978174603174604</v>
      </c>
      <c r="L572" s="169">
        <f>VLOOKUP(A572,'Point GF DLLR'!$A$2:$L$81,11,FALSE)</f>
        <v>1.1565079365079354</v>
      </c>
      <c r="M572" s="168">
        <f t="shared" si="48"/>
        <v>4.0674136904761911E-2</v>
      </c>
      <c r="N572" s="168">
        <f t="shared" si="49"/>
        <v>4.2848619047619003E-2</v>
      </c>
      <c r="O572" s="177">
        <f t="shared" si="50"/>
        <v>2.6347619047619049E-3</v>
      </c>
      <c r="P572" s="177">
        <f t="shared" si="51"/>
        <v>2.7756190476190446E-3</v>
      </c>
    </row>
    <row r="573" spans="1:16" outlineLevel="1" x14ac:dyDescent="0.3">
      <c r="A573" s="44" t="s">
        <v>1217</v>
      </c>
      <c r="B573" s="41"/>
      <c r="C573" s="41"/>
      <c r="D573" s="41"/>
      <c r="E573" s="41"/>
      <c r="F573" s="42"/>
      <c r="G573" s="42"/>
      <c r="H573" s="42"/>
      <c r="I573">
        <f>SUBTOTAL(9,I500:I572)</f>
        <v>1.9449044499999997</v>
      </c>
      <c r="J573">
        <f>SUBTOTAL(9,J500:J572)</f>
        <v>6.2507480000000004E-2</v>
      </c>
      <c r="K573" s="169"/>
      <c r="L573" s="169"/>
      <c r="M573" s="168">
        <f>SUBTOTAL(9,M500:M572)</f>
        <v>2.1351500638591268</v>
      </c>
      <c r="N573" s="168">
        <f>SUBTOTAL(9,N500:N572)</f>
        <v>2.2492974321746009</v>
      </c>
      <c r="O573" s="177">
        <f>SUBTOTAL(9,O500:O572)</f>
        <v>6.8621802944444449E-2</v>
      </c>
      <c r="P573" s="177">
        <f>SUBTOTAL(9,P500:P572)</f>
        <v>7.2290396711111052E-2</v>
      </c>
    </row>
    <row r="574" spans="1:16" outlineLevel="2" x14ac:dyDescent="0.3">
      <c r="A574" s="41" t="s">
        <v>979</v>
      </c>
      <c r="B574" s="41" t="s">
        <v>980</v>
      </c>
      <c r="C574" s="41" t="s">
        <v>401</v>
      </c>
      <c r="D574" s="41" t="s">
        <v>981</v>
      </c>
      <c r="E574" s="41" t="s">
        <v>2074</v>
      </c>
      <c r="F574" s="42">
        <v>215</v>
      </c>
      <c r="G574" s="42">
        <v>3.7410000000000001</v>
      </c>
      <c r="H574" s="42">
        <v>4.601</v>
      </c>
      <c r="I574">
        <f t="shared" si="52"/>
        <v>1.7399999999999999E-2</v>
      </c>
      <c r="J574">
        <f t="shared" si="53"/>
        <v>2.1399999999999999E-2</v>
      </c>
      <c r="K574" s="169">
        <f>VLOOKUP(A574,'Point GF DLLR'!$A$2:$L$81,10,FALSE)</f>
        <v>1.0747974027281422</v>
      </c>
      <c r="L574" s="169">
        <f>VLOOKUP(A574,'Point GF DLLR'!$A$2:$L$81,11,FALSE)</f>
        <v>1.1196758443650263</v>
      </c>
      <c r="M574" s="168">
        <f t="shared" si="48"/>
        <v>1.8701474807469674E-2</v>
      </c>
      <c r="N574" s="168">
        <f t="shared" si="49"/>
        <v>1.9482359691951456E-2</v>
      </c>
      <c r="O574" s="177">
        <f t="shared" si="50"/>
        <v>2.3000664418382243E-2</v>
      </c>
      <c r="P574" s="177">
        <f t="shared" si="51"/>
        <v>2.3961063069411561E-2</v>
      </c>
    </row>
    <row r="575" spans="1:16" outlineLevel="1" x14ac:dyDescent="0.3">
      <c r="A575" s="44" t="s">
        <v>1218</v>
      </c>
      <c r="B575" s="41"/>
      <c r="C575" s="41"/>
      <c r="D575" s="41"/>
      <c r="E575" s="41"/>
      <c r="F575" s="42"/>
      <c r="G575" s="42"/>
      <c r="H575" s="42"/>
      <c r="I575">
        <f>SUBTOTAL(9,I574:I574)</f>
        <v>1.7399999999999999E-2</v>
      </c>
      <c r="J575">
        <f>SUBTOTAL(9,J574:J574)</f>
        <v>2.1399999999999999E-2</v>
      </c>
      <c r="K575" s="169"/>
      <c r="L575" s="169"/>
      <c r="M575" s="168">
        <f>SUBTOTAL(9,M574:M574)</f>
        <v>1.8701474807469674E-2</v>
      </c>
      <c r="N575" s="168">
        <f>SUBTOTAL(9,N574:N574)</f>
        <v>1.9482359691951456E-2</v>
      </c>
      <c r="O575" s="177">
        <f>SUBTOTAL(9,O574:O574)</f>
        <v>2.3000664418382243E-2</v>
      </c>
      <c r="P575" s="177">
        <f>SUBTOTAL(9,P574:P574)</f>
        <v>2.3961063069411561E-2</v>
      </c>
    </row>
    <row r="576" spans="1:16" outlineLevel="2" x14ac:dyDescent="0.3">
      <c r="A576" s="41" t="s">
        <v>1241</v>
      </c>
      <c r="B576" s="41" t="s">
        <v>1162</v>
      </c>
      <c r="C576" s="41" t="s">
        <v>401</v>
      </c>
      <c r="D576" s="41" t="s">
        <v>1163</v>
      </c>
      <c r="E576" s="41" t="s">
        <v>2038</v>
      </c>
      <c r="F576" s="42">
        <v>11</v>
      </c>
      <c r="G576" s="42">
        <v>5.2535999999999996</v>
      </c>
      <c r="H576" s="42">
        <v>3.0249999999999999E-3</v>
      </c>
      <c r="I576">
        <f t="shared" si="52"/>
        <v>0.47759999999999997</v>
      </c>
      <c r="J576">
        <f t="shared" si="53"/>
        <v>2.7500000000000002E-4</v>
      </c>
      <c r="K576" s="169">
        <f>VLOOKUP(A576,'Point GF DLLR'!$A$2:$L$81,10,FALSE)</f>
        <v>1.0979325353645266</v>
      </c>
      <c r="L576" s="169">
        <f>VLOOKUP(A576,'Point GF DLLR'!$A$2:$L$81,11,FALSE)</f>
        <v>1.1566920565832426</v>
      </c>
      <c r="M576" s="168">
        <f t="shared" si="48"/>
        <v>0.52437257889009792</v>
      </c>
      <c r="N576" s="168">
        <f t="shared" si="49"/>
        <v>0.55243612622415661</v>
      </c>
      <c r="O576" s="177">
        <f t="shared" si="50"/>
        <v>3.0193144722524481E-4</v>
      </c>
      <c r="P576" s="177">
        <f t="shared" si="51"/>
        <v>3.1809031556039171E-4</v>
      </c>
    </row>
    <row r="577" spans="1:16" outlineLevel="2" x14ac:dyDescent="0.3">
      <c r="A577" s="41" t="s">
        <v>1241</v>
      </c>
      <c r="B577" s="41" t="s">
        <v>1162</v>
      </c>
      <c r="C577" s="41" t="s">
        <v>401</v>
      </c>
      <c r="D577" s="41" t="s">
        <v>1164</v>
      </c>
      <c r="E577" s="41" t="s">
        <v>2102</v>
      </c>
      <c r="F577" s="42">
        <v>29</v>
      </c>
      <c r="G577" s="42">
        <v>89.798500000000004</v>
      </c>
      <c r="H577" s="42">
        <v>4.9169499999999999</v>
      </c>
      <c r="I577">
        <f t="shared" si="52"/>
        <v>3.0965000000000003</v>
      </c>
      <c r="J577">
        <f t="shared" si="53"/>
        <v>0.16955000000000001</v>
      </c>
      <c r="K577" s="169">
        <f>VLOOKUP(A577,'Point GF DLLR'!$A$2:$L$81,10,FALSE)</f>
        <v>1.0979325353645266</v>
      </c>
      <c r="L577" s="169">
        <f>VLOOKUP(A577,'Point GF DLLR'!$A$2:$L$81,11,FALSE)</f>
        <v>1.1566920565832426</v>
      </c>
      <c r="M577" s="168">
        <f t="shared" si="48"/>
        <v>3.3997480957562569</v>
      </c>
      <c r="N577" s="168">
        <f t="shared" si="49"/>
        <v>3.5816969532100109</v>
      </c>
      <c r="O577" s="177">
        <f t="shared" si="50"/>
        <v>0.18615446137105549</v>
      </c>
      <c r="P577" s="177">
        <f t="shared" si="51"/>
        <v>0.19611713819368878</v>
      </c>
    </row>
    <row r="578" spans="1:16" outlineLevel="2" x14ac:dyDescent="0.3">
      <c r="A578" s="41" t="s">
        <v>1241</v>
      </c>
      <c r="B578" s="41" t="s">
        <v>1162</v>
      </c>
      <c r="C578" s="41" t="s">
        <v>401</v>
      </c>
      <c r="D578" s="41" t="s">
        <v>1165</v>
      </c>
      <c r="E578" s="41" t="s">
        <v>2102</v>
      </c>
      <c r="F578" s="42">
        <v>21</v>
      </c>
      <c r="G578" s="42">
        <v>69.499499999999998</v>
      </c>
      <c r="H578" s="42">
        <v>3.0985499999999999</v>
      </c>
      <c r="I578">
        <f t="shared" si="52"/>
        <v>3.3094999999999999</v>
      </c>
      <c r="J578">
        <f t="shared" si="53"/>
        <v>0.14754999999999999</v>
      </c>
      <c r="K578" s="169">
        <f>VLOOKUP(A578,'Point GF DLLR'!$A$2:$L$81,10,FALSE)</f>
        <v>1.0979325353645266</v>
      </c>
      <c r="L578" s="169">
        <f>VLOOKUP(A578,'Point GF DLLR'!$A$2:$L$81,11,FALSE)</f>
        <v>1.1566920565832426</v>
      </c>
      <c r="M578" s="168">
        <f t="shared" si="48"/>
        <v>3.6336077257889006</v>
      </c>
      <c r="N578" s="168">
        <f t="shared" si="49"/>
        <v>3.8280723612622412</v>
      </c>
      <c r="O578" s="177">
        <f t="shared" si="50"/>
        <v>0.16199994559303588</v>
      </c>
      <c r="P578" s="177">
        <f t="shared" si="51"/>
        <v>0.17066991294885742</v>
      </c>
    </row>
    <row r="579" spans="1:16" outlineLevel="2" x14ac:dyDescent="0.3">
      <c r="A579" s="41" t="s">
        <v>1241</v>
      </c>
      <c r="B579" s="41" t="s">
        <v>1162</v>
      </c>
      <c r="C579" s="41" t="s">
        <v>401</v>
      </c>
      <c r="D579" s="41" t="s">
        <v>1166</v>
      </c>
      <c r="E579" s="41" t="s">
        <v>2038</v>
      </c>
      <c r="F579" s="42">
        <v>8</v>
      </c>
      <c r="G579" s="42">
        <v>2.5</v>
      </c>
      <c r="H579" s="42">
        <v>1E-3</v>
      </c>
      <c r="I579">
        <f t="shared" si="52"/>
        <v>0.3125</v>
      </c>
      <c r="J579">
        <f t="shared" si="53"/>
        <v>1.25E-4</v>
      </c>
      <c r="K579" s="169">
        <f>VLOOKUP(A579,'Point GF DLLR'!$A$2:$L$81,10,FALSE)</f>
        <v>1.0979325353645266</v>
      </c>
      <c r="L579" s="169">
        <f>VLOOKUP(A579,'Point GF DLLR'!$A$2:$L$81,11,FALSE)</f>
        <v>1.1566920565832426</v>
      </c>
      <c r="M579" s="168">
        <f t="shared" ref="M579:M642" si="54">I579*K579</f>
        <v>0.34310391730141454</v>
      </c>
      <c r="N579" s="168">
        <f t="shared" ref="N579:N642" si="55">I579*L579</f>
        <v>0.36146626768226331</v>
      </c>
      <c r="O579" s="177">
        <f t="shared" ref="O579:O642" si="56">J579*K579</f>
        <v>1.3724156692056583E-4</v>
      </c>
      <c r="P579" s="177">
        <f t="shared" ref="P579:P642" si="57">J579*L579</f>
        <v>1.4458650707290533E-4</v>
      </c>
    </row>
    <row r="580" spans="1:16" outlineLevel="2" x14ac:dyDescent="0.3">
      <c r="A580" s="41" t="s">
        <v>1241</v>
      </c>
      <c r="B580" s="41" t="s">
        <v>1162</v>
      </c>
      <c r="C580" s="41" t="s">
        <v>401</v>
      </c>
      <c r="D580" s="41" t="s">
        <v>1167</v>
      </c>
      <c r="E580" s="41" t="s">
        <v>2038</v>
      </c>
      <c r="F580" s="42">
        <v>67</v>
      </c>
      <c r="G580" s="42">
        <v>2.5423149999999999</v>
      </c>
      <c r="H580" s="42">
        <v>2.1104999999999999E-2</v>
      </c>
      <c r="I580">
        <f t="shared" si="52"/>
        <v>3.7945E-2</v>
      </c>
      <c r="J580">
        <f t="shared" si="53"/>
        <v>3.1499999999999996E-4</v>
      </c>
      <c r="K580" s="169">
        <f>VLOOKUP(A580,'Point GF DLLR'!$A$2:$L$81,10,FALSE)</f>
        <v>1.0979325353645266</v>
      </c>
      <c r="L580" s="169">
        <f>VLOOKUP(A580,'Point GF DLLR'!$A$2:$L$81,11,FALSE)</f>
        <v>1.1566920565832426</v>
      </c>
      <c r="M580" s="168">
        <f t="shared" si="54"/>
        <v>4.1661050054406963E-2</v>
      </c>
      <c r="N580" s="168">
        <f t="shared" si="55"/>
        <v>4.3890680087051138E-2</v>
      </c>
      <c r="O580" s="177">
        <f t="shared" si="56"/>
        <v>3.4584874863982586E-4</v>
      </c>
      <c r="P580" s="177">
        <f t="shared" si="57"/>
        <v>3.6435799782372138E-4</v>
      </c>
    </row>
    <row r="581" spans="1:16" outlineLevel="2" x14ac:dyDescent="0.3">
      <c r="A581" s="41" t="s">
        <v>1241</v>
      </c>
      <c r="B581" s="41" t="s">
        <v>1162</v>
      </c>
      <c r="C581" s="41" t="s">
        <v>401</v>
      </c>
      <c r="D581" s="41" t="s">
        <v>1168</v>
      </c>
      <c r="E581" s="41" t="s">
        <v>2038</v>
      </c>
      <c r="F581" s="42">
        <v>29</v>
      </c>
      <c r="G581" s="42">
        <v>0.68338500000000002</v>
      </c>
      <c r="H581" s="42">
        <v>5.6550000000000003E-3</v>
      </c>
      <c r="I581">
        <f t="shared" si="52"/>
        <v>2.3564999999999999E-2</v>
      </c>
      <c r="J581">
        <f t="shared" si="53"/>
        <v>1.9500000000000002E-4</v>
      </c>
      <c r="K581" s="169">
        <f>VLOOKUP(A581,'Point GF DLLR'!$A$2:$L$81,10,FALSE)</f>
        <v>1.0979325353645266</v>
      </c>
      <c r="L581" s="169">
        <f>VLOOKUP(A581,'Point GF DLLR'!$A$2:$L$81,11,FALSE)</f>
        <v>1.1566920565832426</v>
      </c>
      <c r="M581" s="168">
        <f t="shared" si="54"/>
        <v>2.5872780195865069E-2</v>
      </c>
      <c r="N581" s="168">
        <f t="shared" si="55"/>
        <v>2.725744831338411E-2</v>
      </c>
      <c r="O581" s="177">
        <f t="shared" si="56"/>
        <v>2.1409684439608272E-4</v>
      </c>
      <c r="P581" s="177">
        <f t="shared" si="57"/>
        <v>2.2555495103373233E-4</v>
      </c>
    </row>
    <row r="582" spans="1:16" outlineLevel="2" x14ac:dyDescent="0.3">
      <c r="A582" s="41" t="s">
        <v>1241</v>
      </c>
      <c r="B582" s="41" t="s">
        <v>1162</v>
      </c>
      <c r="C582" s="41" t="s">
        <v>401</v>
      </c>
      <c r="D582" s="41" t="s">
        <v>1169</v>
      </c>
      <c r="E582" s="41" t="s">
        <v>2038</v>
      </c>
      <c r="F582" s="42">
        <v>62</v>
      </c>
      <c r="G582" s="42">
        <v>1.8999900000000001</v>
      </c>
      <c r="H582" s="42">
        <v>1.5810000000000001E-2</v>
      </c>
      <c r="I582">
        <f t="shared" si="52"/>
        <v>3.0645000000000002E-2</v>
      </c>
      <c r="J582">
        <f t="shared" si="53"/>
        <v>2.5500000000000002E-4</v>
      </c>
      <c r="K582" s="169">
        <f>VLOOKUP(A582,'Point GF DLLR'!$A$2:$L$81,10,FALSE)</f>
        <v>1.0979325353645266</v>
      </c>
      <c r="L582" s="169">
        <f>VLOOKUP(A582,'Point GF DLLR'!$A$2:$L$81,11,FALSE)</f>
        <v>1.1566920565832426</v>
      </c>
      <c r="M582" s="168">
        <f t="shared" si="54"/>
        <v>3.364614254624592E-2</v>
      </c>
      <c r="N582" s="168">
        <f t="shared" si="55"/>
        <v>3.5446828073993471E-2</v>
      </c>
      <c r="O582" s="177">
        <f t="shared" si="56"/>
        <v>2.7997279651795432E-4</v>
      </c>
      <c r="P582" s="177">
        <f t="shared" si="57"/>
        <v>2.9495647442872691E-4</v>
      </c>
    </row>
    <row r="583" spans="1:16" outlineLevel="2" x14ac:dyDescent="0.3">
      <c r="A583" s="41" t="s">
        <v>1241</v>
      </c>
      <c r="B583" s="41" t="s">
        <v>1162</v>
      </c>
      <c r="C583" s="41" t="s">
        <v>401</v>
      </c>
      <c r="D583" s="41" t="s">
        <v>1170</v>
      </c>
      <c r="E583" s="41" t="s">
        <v>2050</v>
      </c>
      <c r="F583" s="42">
        <v>8</v>
      </c>
      <c r="G583" s="42">
        <v>2.5</v>
      </c>
      <c r="H583" s="42">
        <v>1.32E-3</v>
      </c>
      <c r="I583">
        <f t="shared" si="52"/>
        <v>0.3125</v>
      </c>
      <c r="J583">
        <f t="shared" si="53"/>
        <v>1.65E-4</v>
      </c>
      <c r="K583" s="169">
        <f>VLOOKUP(A583,'Point GF DLLR'!$A$2:$L$81,10,FALSE)</f>
        <v>1.0979325353645266</v>
      </c>
      <c r="L583" s="169">
        <f>VLOOKUP(A583,'Point GF DLLR'!$A$2:$L$81,11,FALSE)</f>
        <v>1.1566920565832426</v>
      </c>
      <c r="M583" s="168">
        <f t="shared" si="54"/>
        <v>0.34310391730141454</v>
      </c>
      <c r="N583" s="168">
        <f t="shared" si="55"/>
        <v>0.36146626768226331</v>
      </c>
      <c r="O583" s="177">
        <f t="shared" si="56"/>
        <v>1.811588683351469E-4</v>
      </c>
      <c r="P583" s="177">
        <f t="shared" si="57"/>
        <v>1.9085418933623502E-4</v>
      </c>
    </row>
    <row r="584" spans="1:16" outlineLevel="2" x14ac:dyDescent="0.3">
      <c r="A584" s="41" t="s">
        <v>1241</v>
      </c>
      <c r="B584" s="41" t="s">
        <v>1162</v>
      </c>
      <c r="C584" s="41" t="s">
        <v>401</v>
      </c>
      <c r="D584" s="41" t="s">
        <v>1170</v>
      </c>
      <c r="E584" s="41" t="s">
        <v>2102</v>
      </c>
      <c r="F584" s="42">
        <v>8</v>
      </c>
      <c r="G584" s="43"/>
      <c r="H584" s="42">
        <v>5.3600000000000002E-3</v>
      </c>
      <c r="I584">
        <f t="shared" si="52"/>
        <v>0</v>
      </c>
      <c r="J584">
        <f t="shared" si="53"/>
        <v>6.7000000000000002E-4</v>
      </c>
      <c r="K584" s="169">
        <f>VLOOKUP(A584,'Point GF DLLR'!$A$2:$L$81,10,FALSE)</f>
        <v>1.0979325353645266</v>
      </c>
      <c r="L584" s="169">
        <f>VLOOKUP(A584,'Point GF DLLR'!$A$2:$L$81,11,FALSE)</f>
        <v>1.1566920565832426</v>
      </c>
      <c r="M584" s="168">
        <f t="shared" si="54"/>
        <v>0</v>
      </c>
      <c r="N584" s="168">
        <f t="shared" si="55"/>
        <v>0</v>
      </c>
      <c r="O584" s="177">
        <f t="shared" si="56"/>
        <v>7.3561479869423282E-4</v>
      </c>
      <c r="P584" s="177">
        <f t="shared" si="57"/>
        <v>7.7498367791077258E-4</v>
      </c>
    </row>
    <row r="585" spans="1:16" outlineLevel="2" x14ac:dyDescent="0.3">
      <c r="A585" s="41" t="s">
        <v>1241</v>
      </c>
      <c r="B585" s="41" t="s">
        <v>1162</v>
      </c>
      <c r="C585" s="41" t="s">
        <v>401</v>
      </c>
      <c r="D585" s="41" t="s">
        <v>1171</v>
      </c>
      <c r="E585" s="41" t="s">
        <v>2039</v>
      </c>
      <c r="F585" s="42">
        <v>10</v>
      </c>
      <c r="G585" s="43"/>
      <c r="H585" s="42">
        <v>4.3E-3</v>
      </c>
      <c r="I585">
        <f t="shared" si="52"/>
        <v>0</v>
      </c>
      <c r="J585">
        <f t="shared" si="53"/>
        <v>4.2999999999999999E-4</v>
      </c>
      <c r="K585" s="169">
        <f>VLOOKUP(A585,'Point GF DLLR'!$A$2:$L$81,10,FALSE)</f>
        <v>1.0979325353645266</v>
      </c>
      <c r="L585" s="169">
        <f>VLOOKUP(A585,'Point GF DLLR'!$A$2:$L$81,11,FALSE)</f>
        <v>1.1566920565832426</v>
      </c>
      <c r="M585" s="168">
        <f t="shared" si="54"/>
        <v>0</v>
      </c>
      <c r="N585" s="168">
        <f t="shared" si="55"/>
        <v>0</v>
      </c>
      <c r="O585" s="177">
        <f t="shared" si="56"/>
        <v>4.7211099020674644E-4</v>
      </c>
      <c r="P585" s="177">
        <f t="shared" si="57"/>
        <v>4.9737758433079427E-4</v>
      </c>
    </row>
    <row r="586" spans="1:16" outlineLevel="2" x14ac:dyDescent="0.3">
      <c r="A586" s="41" t="s">
        <v>1241</v>
      </c>
      <c r="B586" s="41" t="s">
        <v>1162</v>
      </c>
      <c r="C586" s="41" t="s">
        <v>401</v>
      </c>
      <c r="D586" s="41" t="s">
        <v>1171</v>
      </c>
      <c r="E586" s="41" t="s">
        <v>2043</v>
      </c>
      <c r="F586" s="42">
        <v>10</v>
      </c>
      <c r="G586" s="42">
        <v>1.5</v>
      </c>
      <c r="H586" s="42">
        <v>2.5000000000000001E-3</v>
      </c>
      <c r="I586">
        <f t="shared" si="52"/>
        <v>0.15</v>
      </c>
      <c r="J586">
        <f t="shared" si="53"/>
        <v>2.5000000000000001E-4</v>
      </c>
      <c r="K586" s="169">
        <f>VLOOKUP(A586,'Point GF DLLR'!$A$2:$L$81,10,FALSE)</f>
        <v>1.0979325353645266</v>
      </c>
      <c r="L586" s="169">
        <f>VLOOKUP(A586,'Point GF DLLR'!$A$2:$L$81,11,FALSE)</f>
        <v>1.1566920565832426</v>
      </c>
      <c r="M586" s="168">
        <f t="shared" si="54"/>
        <v>0.16468988030467899</v>
      </c>
      <c r="N586" s="168">
        <f t="shared" si="55"/>
        <v>0.17350380848748639</v>
      </c>
      <c r="O586" s="177">
        <f t="shared" si="56"/>
        <v>2.7448313384113165E-4</v>
      </c>
      <c r="P586" s="177">
        <f t="shared" si="57"/>
        <v>2.8917301414581065E-4</v>
      </c>
    </row>
    <row r="587" spans="1:16" outlineLevel="2" x14ac:dyDescent="0.3">
      <c r="A587" s="41" t="s">
        <v>1241</v>
      </c>
      <c r="B587" s="41" t="s">
        <v>1162</v>
      </c>
      <c r="C587" s="41" t="s">
        <v>401</v>
      </c>
      <c r="D587" s="41" t="s">
        <v>1172</v>
      </c>
      <c r="E587" s="41" t="s">
        <v>2039</v>
      </c>
      <c r="F587" s="42">
        <v>14</v>
      </c>
      <c r="G587" s="43"/>
      <c r="H587" s="42">
        <v>1.435E-2</v>
      </c>
      <c r="I587">
        <f t="shared" si="52"/>
        <v>0</v>
      </c>
      <c r="J587">
        <f t="shared" si="53"/>
        <v>1.0250000000000001E-3</v>
      </c>
      <c r="K587" s="169">
        <f>VLOOKUP(A587,'Point GF DLLR'!$A$2:$L$81,10,FALSE)</f>
        <v>1.0979325353645266</v>
      </c>
      <c r="L587" s="169">
        <f>VLOOKUP(A587,'Point GF DLLR'!$A$2:$L$81,11,FALSE)</f>
        <v>1.1566920565832426</v>
      </c>
      <c r="M587" s="168">
        <f t="shared" si="54"/>
        <v>0</v>
      </c>
      <c r="N587" s="168">
        <f t="shared" si="55"/>
        <v>0</v>
      </c>
      <c r="O587" s="177">
        <f t="shared" si="56"/>
        <v>1.1253808487486398E-3</v>
      </c>
      <c r="P587" s="177">
        <f t="shared" si="57"/>
        <v>1.1856093579978237E-3</v>
      </c>
    </row>
    <row r="588" spans="1:16" outlineLevel="2" x14ac:dyDescent="0.3">
      <c r="A588" s="41" t="s">
        <v>1241</v>
      </c>
      <c r="B588" s="41" t="s">
        <v>1162</v>
      </c>
      <c r="C588" s="41" t="s">
        <v>401</v>
      </c>
      <c r="D588" s="41" t="s">
        <v>1172</v>
      </c>
      <c r="E588" s="41" t="s">
        <v>2043</v>
      </c>
      <c r="F588" s="42">
        <v>14</v>
      </c>
      <c r="G588" s="42">
        <v>4.6997999999999998</v>
      </c>
      <c r="H588" s="42">
        <v>2.3800000000000002E-3</v>
      </c>
      <c r="I588">
        <f t="shared" si="52"/>
        <v>0.3357</v>
      </c>
      <c r="J588">
        <f t="shared" si="53"/>
        <v>1.7000000000000001E-4</v>
      </c>
      <c r="K588" s="169">
        <f>VLOOKUP(A588,'Point GF DLLR'!$A$2:$L$81,10,FALSE)</f>
        <v>1.0979325353645266</v>
      </c>
      <c r="L588" s="169">
        <f>VLOOKUP(A588,'Point GF DLLR'!$A$2:$L$81,11,FALSE)</f>
        <v>1.1566920565832426</v>
      </c>
      <c r="M588" s="168">
        <f t="shared" si="54"/>
        <v>0.36857595212187161</v>
      </c>
      <c r="N588" s="168">
        <f t="shared" si="55"/>
        <v>0.38830152339499452</v>
      </c>
      <c r="O588" s="177">
        <f t="shared" si="56"/>
        <v>1.8664853101196954E-4</v>
      </c>
      <c r="P588" s="177">
        <f t="shared" si="57"/>
        <v>1.9663764961915125E-4</v>
      </c>
    </row>
    <row r="589" spans="1:16" outlineLevel="2" x14ac:dyDescent="0.3">
      <c r="A589" s="41" t="s">
        <v>1241</v>
      </c>
      <c r="B589" s="41" t="s">
        <v>1162</v>
      </c>
      <c r="C589" s="41" t="s">
        <v>401</v>
      </c>
      <c r="D589" s="41" t="s">
        <v>1173</v>
      </c>
      <c r="E589" s="41" t="s">
        <v>2039</v>
      </c>
      <c r="F589" s="42">
        <v>14</v>
      </c>
      <c r="G589" s="43"/>
      <c r="H589" s="42">
        <v>8.8900000000000003E-3</v>
      </c>
      <c r="I589">
        <f t="shared" si="52"/>
        <v>0</v>
      </c>
      <c r="J589">
        <f t="shared" si="53"/>
        <v>6.3500000000000004E-4</v>
      </c>
      <c r="K589" s="169">
        <f>VLOOKUP(A589,'Point GF DLLR'!$A$2:$L$81,10,FALSE)</f>
        <v>1.0979325353645266</v>
      </c>
      <c r="L589" s="169">
        <f>VLOOKUP(A589,'Point GF DLLR'!$A$2:$L$81,11,FALSE)</f>
        <v>1.1566920565832426</v>
      </c>
      <c r="M589" s="168">
        <f t="shared" si="54"/>
        <v>0</v>
      </c>
      <c r="N589" s="168">
        <f t="shared" si="55"/>
        <v>0</v>
      </c>
      <c r="O589" s="177">
        <f t="shared" si="56"/>
        <v>6.9718715995647444E-4</v>
      </c>
      <c r="P589" s="177">
        <f t="shared" si="57"/>
        <v>7.3449945593035912E-4</v>
      </c>
    </row>
    <row r="590" spans="1:16" outlineLevel="2" x14ac:dyDescent="0.3">
      <c r="A590" s="41" t="s">
        <v>1241</v>
      </c>
      <c r="B590" s="41" t="s">
        <v>1162</v>
      </c>
      <c r="C590" s="41" t="s">
        <v>401</v>
      </c>
      <c r="D590" s="41" t="s">
        <v>1173</v>
      </c>
      <c r="E590" s="41" t="s">
        <v>2043</v>
      </c>
      <c r="F590" s="42">
        <v>14</v>
      </c>
      <c r="G590" s="42">
        <v>4.9000000000000004</v>
      </c>
      <c r="H590" s="42">
        <v>3.304E-2</v>
      </c>
      <c r="I590">
        <f t="shared" si="52"/>
        <v>0.35000000000000003</v>
      </c>
      <c r="J590">
        <f t="shared" si="53"/>
        <v>2.3600000000000001E-3</v>
      </c>
      <c r="K590" s="169">
        <f>VLOOKUP(A590,'Point GF DLLR'!$A$2:$L$81,10,FALSE)</f>
        <v>1.0979325353645266</v>
      </c>
      <c r="L590" s="169">
        <f>VLOOKUP(A590,'Point GF DLLR'!$A$2:$L$81,11,FALSE)</f>
        <v>1.1566920565832426</v>
      </c>
      <c r="M590" s="168">
        <f t="shared" si="54"/>
        <v>0.38427638737758435</v>
      </c>
      <c r="N590" s="168">
        <f t="shared" si="55"/>
        <v>0.40484221980413493</v>
      </c>
      <c r="O590" s="177">
        <f t="shared" si="56"/>
        <v>2.5911207834602829E-3</v>
      </c>
      <c r="P590" s="177">
        <f t="shared" si="57"/>
        <v>2.7297932535364526E-3</v>
      </c>
    </row>
    <row r="591" spans="1:16" outlineLevel="2" x14ac:dyDescent="0.3">
      <c r="A591" s="41" t="s">
        <v>1241</v>
      </c>
      <c r="B591" s="41" t="s">
        <v>1162</v>
      </c>
      <c r="C591" s="41" t="s">
        <v>401</v>
      </c>
      <c r="D591" s="41" t="s">
        <v>1174</v>
      </c>
      <c r="E591" s="41" t="s">
        <v>2039</v>
      </c>
      <c r="F591" s="42">
        <v>12</v>
      </c>
      <c r="G591" s="43"/>
      <c r="H591" s="42">
        <v>4.7640000000000002E-2</v>
      </c>
      <c r="I591">
        <f t="shared" si="52"/>
        <v>0</v>
      </c>
      <c r="J591">
        <f t="shared" si="53"/>
        <v>3.9700000000000004E-3</v>
      </c>
      <c r="K591" s="169">
        <f>VLOOKUP(A591,'Point GF DLLR'!$A$2:$L$81,10,FALSE)</f>
        <v>1.0979325353645266</v>
      </c>
      <c r="L591" s="169">
        <f>VLOOKUP(A591,'Point GF DLLR'!$A$2:$L$81,11,FALSE)</f>
        <v>1.1566920565832426</v>
      </c>
      <c r="M591" s="168">
        <f t="shared" si="54"/>
        <v>0</v>
      </c>
      <c r="N591" s="168">
        <f t="shared" si="55"/>
        <v>0</v>
      </c>
      <c r="O591" s="177">
        <f t="shared" si="56"/>
        <v>4.358792165397171E-3</v>
      </c>
      <c r="P591" s="177">
        <f t="shared" si="57"/>
        <v>4.5920674646354733E-3</v>
      </c>
    </row>
    <row r="592" spans="1:16" outlineLevel="2" x14ac:dyDescent="0.3">
      <c r="A592" s="41" t="s">
        <v>1241</v>
      </c>
      <c r="B592" s="41" t="s">
        <v>1162</v>
      </c>
      <c r="C592" s="41" t="s">
        <v>401</v>
      </c>
      <c r="D592" s="41" t="s">
        <v>1174</v>
      </c>
      <c r="E592" s="41" t="s">
        <v>2043</v>
      </c>
      <c r="F592" s="42">
        <v>12</v>
      </c>
      <c r="G592" s="42">
        <v>3.6</v>
      </c>
      <c r="H592" s="42">
        <v>4.3200000000000001E-3</v>
      </c>
      <c r="I592">
        <f t="shared" si="52"/>
        <v>0.3</v>
      </c>
      <c r="J592">
        <f t="shared" si="53"/>
        <v>3.6000000000000002E-4</v>
      </c>
      <c r="K592" s="169">
        <f>VLOOKUP(A592,'Point GF DLLR'!$A$2:$L$81,10,FALSE)</f>
        <v>1.0979325353645266</v>
      </c>
      <c r="L592" s="169">
        <f>VLOOKUP(A592,'Point GF DLLR'!$A$2:$L$81,11,FALSE)</f>
        <v>1.1566920565832426</v>
      </c>
      <c r="M592" s="168">
        <f t="shared" si="54"/>
        <v>0.32937976060935797</v>
      </c>
      <c r="N592" s="168">
        <f t="shared" si="55"/>
        <v>0.34700761697497279</v>
      </c>
      <c r="O592" s="177">
        <f t="shared" si="56"/>
        <v>3.9525571273122962E-4</v>
      </c>
      <c r="P592" s="177">
        <f t="shared" si="57"/>
        <v>4.1640914036996735E-4</v>
      </c>
    </row>
    <row r="593" spans="1:16" outlineLevel="1" x14ac:dyDescent="0.3">
      <c r="A593" s="44" t="s">
        <v>1242</v>
      </c>
      <c r="B593" s="41"/>
      <c r="C593" s="41"/>
      <c r="D593" s="41"/>
      <c r="E593" s="41"/>
      <c r="F593" s="42"/>
      <c r="G593" s="42"/>
      <c r="H593" s="42"/>
      <c r="I593">
        <f>SUBTOTAL(9,I576:I592)</f>
        <v>8.7364549999999994</v>
      </c>
      <c r="J593">
        <f>SUBTOTAL(9,J576:J592)</f>
        <v>0.32829999999999993</v>
      </c>
      <c r="K593" s="169"/>
      <c r="L593" s="169"/>
      <c r="M593" s="168">
        <f>SUBTOTAL(9,M576:M592)</f>
        <v>9.5920381882480932</v>
      </c>
      <c r="N593" s="168">
        <f>SUBTOTAL(9,N576:N592)</f>
        <v>10.105388101196953</v>
      </c>
      <c r="O593" s="177">
        <f>SUBTOTAL(9,O576:O592)</f>
        <v>0.36045125136017414</v>
      </c>
      <c r="P593" s="177">
        <f>SUBTOTAL(9,P576:P592)</f>
        <v>0.3797420021762784</v>
      </c>
    </row>
    <row r="594" spans="1:16" outlineLevel="2" x14ac:dyDescent="0.3">
      <c r="A594" s="41" t="s">
        <v>1002</v>
      </c>
      <c r="B594" s="41" t="s">
        <v>1003</v>
      </c>
      <c r="C594" s="41" t="s">
        <v>401</v>
      </c>
      <c r="D594" s="41" t="s">
        <v>1004</v>
      </c>
      <c r="E594" s="41" t="s">
        <v>2109</v>
      </c>
      <c r="F594" s="42">
        <v>366</v>
      </c>
      <c r="G594" s="42">
        <v>22.143000000000001</v>
      </c>
      <c r="H594" s="42">
        <v>1.0980000000000001</v>
      </c>
      <c r="I594">
        <f t="shared" si="52"/>
        <v>6.0500000000000005E-2</v>
      </c>
      <c r="J594">
        <f t="shared" si="53"/>
        <v>3.0000000000000001E-3</v>
      </c>
      <c r="K594" s="169">
        <f>VLOOKUP(A594,'Point GF DLLR'!$A$2:$L$81,10,FALSE)</f>
        <v>1.1096316023080337</v>
      </c>
      <c r="L594" s="169">
        <f>VLOOKUP(A594,'Point GF DLLR'!$A$2:$L$81,11,FALSE)</f>
        <v>1.1754105636928549</v>
      </c>
      <c r="M594" s="168">
        <f t="shared" si="54"/>
        <v>6.7132711939636047E-2</v>
      </c>
      <c r="N594" s="168">
        <f t="shared" si="55"/>
        <v>7.1112339103417729E-2</v>
      </c>
      <c r="O594" s="177">
        <f t="shared" si="56"/>
        <v>3.3288948069241011E-3</v>
      </c>
      <c r="P594" s="177">
        <f t="shared" si="57"/>
        <v>3.5262316910785649E-3</v>
      </c>
    </row>
    <row r="595" spans="1:16" outlineLevel="1" x14ac:dyDescent="0.3">
      <c r="A595" s="44" t="s">
        <v>1220</v>
      </c>
      <c r="B595" s="41"/>
      <c r="C595" s="41"/>
      <c r="D595" s="41"/>
      <c r="E595" s="41"/>
      <c r="F595" s="42"/>
      <c r="G595" s="42"/>
      <c r="H595" s="42"/>
      <c r="I595">
        <f>SUBTOTAL(9,I594:I594)</f>
        <v>6.0500000000000005E-2</v>
      </c>
      <c r="J595">
        <f>SUBTOTAL(9,J594:J594)</f>
        <v>3.0000000000000001E-3</v>
      </c>
      <c r="K595" s="169"/>
      <c r="L595" s="169"/>
      <c r="M595" s="168">
        <f>SUBTOTAL(9,M594:M594)</f>
        <v>6.7132711939636047E-2</v>
      </c>
      <c r="N595" s="168">
        <f>SUBTOTAL(9,N594:N594)</f>
        <v>7.1112339103417729E-2</v>
      </c>
      <c r="O595" s="177">
        <f>SUBTOTAL(9,O594:O594)</f>
        <v>3.3288948069241011E-3</v>
      </c>
      <c r="P595" s="177">
        <f>SUBTOTAL(9,P594:P594)</f>
        <v>3.5262316910785649E-3</v>
      </c>
    </row>
    <row r="596" spans="1:16" outlineLevel="2" x14ac:dyDescent="0.3">
      <c r="A596" s="41" t="s">
        <v>1005</v>
      </c>
      <c r="B596" s="41" t="s">
        <v>1006</v>
      </c>
      <c r="C596" s="41" t="s">
        <v>401</v>
      </c>
      <c r="D596" s="41" t="s">
        <v>1007</v>
      </c>
      <c r="E596" s="41" t="s">
        <v>2040</v>
      </c>
      <c r="F596" s="42">
        <v>54</v>
      </c>
      <c r="G596" s="42">
        <v>1.5389999999999999</v>
      </c>
      <c r="H596" s="42">
        <v>0.13500000000000001</v>
      </c>
      <c r="I596">
        <f t="shared" si="52"/>
        <v>2.8499999999999998E-2</v>
      </c>
      <c r="J596">
        <f t="shared" si="53"/>
        <v>2.5000000000000001E-3</v>
      </c>
      <c r="K596" s="169">
        <f>VLOOKUP(A596,'Point GF DLLR'!$A$2:$L$81,10,FALSE)</f>
        <v>1.1096316023080337</v>
      </c>
      <c r="L596" s="169">
        <f>VLOOKUP(A596,'Point GF DLLR'!$A$2:$L$81,11,FALSE)</f>
        <v>1.1754105636928549</v>
      </c>
      <c r="M596" s="168">
        <f t="shared" si="54"/>
        <v>3.162450066577896E-2</v>
      </c>
      <c r="N596" s="168">
        <f t="shared" si="55"/>
        <v>3.3499201065246363E-2</v>
      </c>
      <c r="O596" s="177">
        <f t="shared" si="56"/>
        <v>2.7740790057700841E-3</v>
      </c>
      <c r="P596" s="177">
        <f t="shared" si="57"/>
        <v>2.9385264092321372E-3</v>
      </c>
    </row>
    <row r="597" spans="1:16" outlineLevel="2" x14ac:dyDescent="0.3">
      <c r="A597" s="41" t="s">
        <v>1005</v>
      </c>
      <c r="B597" s="41" t="s">
        <v>1006</v>
      </c>
      <c r="C597" s="41" t="s">
        <v>401</v>
      </c>
      <c r="D597" s="41" t="s">
        <v>1007</v>
      </c>
      <c r="E597" s="41" t="s">
        <v>2110</v>
      </c>
      <c r="F597" s="42">
        <v>166</v>
      </c>
      <c r="G597" s="42">
        <v>1.411</v>
      </c>
      <c r="H597" s="42">
        <v>0.249</v>
      </c>
      <c r="I597">
        <f t="shared" si="52"/>
        <v>8.5000000000000006E-3</v>
      </c>
      <c r="J597">
        <f t="shared" si="53"/>
        <v>1.5E-3</v>
      </c>
      <c r="K597" s="169">
        <f>VLOOKUP(A597,'Point GF DLLR'!$A$2:$L$81,10,FALSE)</f>
        <v>1.1096316023080337</v>
      </c>
      <c r="L597" s="169">
        <f>VLOOKUP(A597,'Point GF DLLR'!$A$2:$L$81,11,FALSE)</f>
        <v>1.1754105636928549</v>
      </c>
      <c r="M597" s="168">
        <f t="shared" si="54"/>
        <v>9.4318686196182867E-3</v>
      </c>
      <c r="N597" s="168">
        <f t="shared" si="55"/>
        <v>9.9909897913892671E-3</v>
      </c>
      <c r="O597" s="177">
        <f t="shared" si="56"/>
        <v>1.6644474034620505E-3</v>
      </c>
      <c r="P597" s="177">
        <f t="shared" si="57"/>
        <v>1.7631158455392825E-3</v>
      </c>
    </row>
    <row r="598" spans="1:16" outlineLevel="2" x14ac:dyDescent="0.3">
      <c r="A598" s="41" t="s">
        <v>1005</v>
      </c>
      <c r="B598" s="41" t="s">
        <v>1006</v>
      </c>
      <c r="C598" s="41" t="s">
        <v>401</v>
      </c>
      <c r="D598" s="41" t="s">
        <v>1008</v>
      </c>
      <c r="E598" s="41" t="s">
        <v>2040</v>
      </c>
      <c r="F598" s="42">
        <v>78</v>
      </c>
      <c r="G598" s="42">
        <v>2.0670000000000002</v>
      </c>
      <c r="H598" s="42">
        <v>0.156</v>
      </c>
      <c r="I598">
        <f t="shared" si="52"/>
        <v>2.6500000000000003E-2</v>
      </c>
      <c r="J598">
        <f t="shared" si="53"/>
        <v>2E-3</v>
      </c>
      <c r="K598" s="169">
        <f>VLOOKUP(A598,'Point GF DLLR'!$A$2:$L$81,10,FALSE)</f>
        <v>1.1096316023080337</v>
      </c>
      <c r="L598" s="169">
        <f>VLOOKUP(A598,'Point GF DLLR'!$A$2:$L$81,11,FALSE)</f>
        <v>1.1754105636928549</v>
      </c>
      <c r="M598" s="168">
        <f t="shared" si="54"/>
        <v>2.9405237461162897E-2</v>
      </c>
      <c r="N598" s="168">
        <f t="shared" si="55"/>
        <v>3.1148379937860658E-2</v>
      </c>
      <c r="O598" s="177">
        <f t="shared" si="56"/>
        <v>2.2192632046160675E-3</v>
      </c>
      <c r="P598" s="177">
        <f t="shared" si="57"/>
        <v>2.35082112738571E-3</v>
      </c>
    </row>
    <row r="599" spans="1:16" outlineLevel="2" x14ac:dyDescent="0.3">
      <c r="A599" s="41" t="s">
        <v>1005</v>
      </c>
      <c r="B599" s="41" t="s">
        <v>1006</v>
      </c>
      <c r="C599" s="41" t="s">
        <v>401</v>
      </c>
      <c r="D599" s="41" t="s">
        <v>1008</v>
      </c>
      <c r="E599" s="41" t="s">
        <v>2110</v>
      </c>
      <c r="F599" s="42">
        <v>101</v>
      </c>
      <c r="G599" s="42">
        <v>0.95950000000000002</v>
      </c>
      <c r="H599" s="42">
        <v>0.20200000000000001</v>
      </c>
      <c r="I599">
        <f t="shared" si="52"/>
        <v>9.4999999999999998E-3</v>
      </c>
      <c r="J599">
        <f t="shared" si="53"/>
        <v>2E-3</v>
      </c>
      <c r="K599" s="169">
        <f>VLOOKUP(A599,'Point GF DLLR'!$A$2:$L$81,10,FALSE)</f>
        <v>1.1096316023080337</v>
      </c>
      <c r="L599" s="169">
        <f>VLOOKUP(A599,'Point GF DLLR'!$A$2:$L$81,11,FALSE)</f>
        <v>1.1754105636928549</v>
      </c>
      <c r="M599" s="168">
        <f t="shared" si="54"/>
        <v>1.054150022192632E-2</v>
      </c>
      <c r="N599" s="168">
        <f t="shared" si="55"/>
        <v>1.1166400355082122E-2</v>
      </c>
      <c r="O599" s="177">
        <f t="shared" si="56"/>
        <v>2.2192632046160675E-3</v>
      </c>
      <c r="P599" s="177">
        <f t="shared" si="57"/>
        <v>2.35082112738571E-3</v>
      </c>
    </row>
    <row r="600" spans="1:16" outlineLevel="2" x14ac:dyDescent="0.3">
      <c r="A600" s="41" t="s">
        <v>1005</v>
      </c>
      <c r="B600" s="41" t="s">
        <v>1006</v>
      </c>
      <c r="C600" s="41" t="s">
        <v>401</v>
      </c>
      <c r="D600" s="41" t="s">
        <v>1009</v>
      </c>
      <c r="E600" s="41" t="s">
        <v>2058</v>
      </c>
      <c r="F600" s="42">
        <v>134</v>
      </c>
      <c r="G600" s="42">
        <v>4.4889999999999999</v>
      </c>
      <c r="H600" s="43"/>
      <c r="I600">
        <f t="shared" si="52"/>
        <v>3.3500000000000002E-2</v>
      </c>
      <c r="J600">
        <f t="shared" si="53"/>
        <v>0</v>
      </c>
      <c r="K600" s="169">
        <f>VLOOKUP(A600,'Point GF DLLR'!$A$2:$L$81,10,FALSE)</f>
        <v>1.1096316023080337</v>
      </c>
      <c r="L600" s="169">
        <f>VLOOKUP(A600,'Point GF DLLR'!$A$2:$L$81,11,FALSE)</f>
        <v>1.1754105636928549</v>
      </c>
      <c r="M600" s="168">
        <f t="shared" si="54"/>
        <v>3.7172658677319129E-2</v>
      </c>
      <c r="N600" s="168">
        <f t="shared" si="55"/>
        <v>3.9376253883710639E-2</v>
      </c>
      <c r="O600" s="177">
        <f t="shared" si="56"/>
        <v>0</v>
      </c>
      <c r="P600" s="177">
        <f t="shared" si="57"/>
        <v>0</v>
      </c>
    </row>
    <row r="601" spans="1:16" outlineLevel="2" x14ac:dyDescent="0.3">
      <c r="A601" s="41" t="s">
        <v>1005</v>
      </c>
      <c r="B601" s="41" t="s">
        <v>1006</v>
      </c>
      <c r="C601" s="41" t="s">
        <v>401</v>
      </c>
      <c r="D601" s="41" t="s">
        <v>1010</v>
      </c>
      <c r="E601" s="41" t="s">
        <v>2040</v>
      </c>
      <c r="F601" s="42">
        <v>78</v>
      </c>
      <c r="G601" s="42">
        <v>2.2229999999999999</v>
      </c>
      <c r="H601" s="42">
        <v>0.19500000000000001</v>
      </c>
      <c r="I601">
        <f t="shared" si="52"/>
        <v>2.8499999999999998E-2</v>
      </c>
      <c r="J601">
        <f t="shared" si="53"/>
        <v>2.5000000000000001E-3</v>
      </c>
      <c r="K601" s="169">
        <f>VLOOKUP(A601,'Point GF DLLR'!$A$2:$L$81,10,FALSE)</f>
        <v>1.1096316023080337</v>
      </c>
      <c r="L601" s="169">
        <f>VLOOKUP(A601,'Point GF DLLR'!$A$2:$L$81,11,FALSE)</f>
        <v>1.1754105636928549</v>
      </c>
      <c r="M601" s="168">
        <f t="shared" si="54"/>
        <v>3.162450066577896E-2</v>
      </c>
      <c r="N601" s="168">
        <f t="shared" si="55"/>
        <v>3.3499201065246363E-2</v>
      </c>
      <c r="O601" s="177">
        <f t="shared" si="56"/>
        <v>2.7740790057700841E-3</v>
      </c>
      <c r="P601" s="177">
        <f t="shared" si="57"/>
        <v>2.9385264092321372E-3</v>
      </c>
    </row>
    <row r="602" spans="1:16" outlineLevel="2" x14ac:dyDescent="0.3">
      <c r="A602" s="41" t="s">
        <v>1005</v>
      </c>
      <c r="B602" s="41" t="s">
        <v>1006</v>
      </c>
      <c r="C602" s="41" t="s">
        <v>401</v>
      </c>
      <c r="D602" s="41" t="s">
        <v>1010</v>
      </c>
      <c r="E602" s="41" t="s">
        <v>2110</v>
      </c>
      <c r="F602" s="42">
        <v>116</v>
      </c>
      <c r="G602" s="42">
        <v>1.044</v>
      </c>
      <c r="H602" s="42">
        <v>0.17399999999999999</v>
      </c>
      <c r="I602">
        <f t="shared" si="52"/>
        <v>9.0000000000000011E-3</v>
      </c>
      <c r="J602">
        <f t="shared" si="53"/>
        <v>1.4999999999999998E-3</v>
      </c>
      <c r="K602" s="169">
        <f>VLOOKUP(A602,'Point GF DLLR'!$A$2:$L$81,10,FALSE)</f>
        <v>1.1096316023080337</v>
      </c>
      <c r="L602" s="169">
        <f>VLOOKUP(A602,'Point GF DLLR'!$A$2:$L$81,11,FALSE)</f>
        <v>1.1754105636928549</v>
      </c>
      <c r="M602" s="168">
        <f t="shared" si="54"/>
        <v>9.986684420772305E-3</v>
      </c>
      <c r="N602" s="168">
        <f t="shared" si="55"/>
        <v>1.0578695073235696E-2</v>
      </c>
      <c r="O602" s="177">
        <f t="shared" si="56"/>
        <v>1.6644474034620503E-3</v>
      </c>
      <c r="P602" s="177">
        <f t="shared" si="57"/>
        <v>1.763115845539282E-3</v>
      </c>
    </row>
    <row r="603" spans="1:16" outlineLevel="2" x14ac:dyDescent="0.3">
      <c r="A603" s="41" t="s">
        <v>1005</v>
      </c>
      <c r="B603" s="41" t="s">
        <v>1006</v>
      </c>
      <c r="C603" s="41" t="s">
        <v>401</v>
      </c>
      <c r="D603" s="41" t="s">
        <v>1011</v>
      </c>
      <c r="E603" s="41" t="s">
        <v>2040</v>
      </c>
      <c r="F603" s="42">
        <v>113</v>
      </c>
      <c r="G603" s="42">
        <v>2.4295</v>
      </c>
      <c r="H603" s="42">
        <v>0.113</v>
      </c>
      <c r="I603">
        <f t="shared" si="52"/>
        <v>2.1499999999999998E-2</v>
      </c>
      <c r="J603">
        <f t="shared" si="53"/>
        <v>1E-3</v>
      </c>
      <c r="K603" s="169">
        <f>VLOOKUP(A603,'Point GF DLLR'!$A$2:$L$81,10,FALSE)</f>
        <v>1.1096316023080337</v>
      </c>
      <c r="L603" s="169">
        <f>VLOOKUP(A603,'Point GF DLLR'!$A$2:$L$81,11,FALSE)</f>
        <v>1.1754105636928549</v>
      </c>
      <c r="M603" s="168">
        <f t="shared" si="54"/>
        <v>2.3857079449622724E-2</v>
      </c>
      <c r="N603" s="168">
        <f t="shared" si="55"/>
        <v>2.5271327119396378E-2</v>
      </c>
      <c r="O603" s="177">
        <f t="shared" si="56"/>
        <v>1.1096316023080338E-3</v>
      </c>
      <c r="P603" s="177">
        <f t="shared" si="57"/>
        <v>1.175410563692855E-3</v>
      </c>
    </row>
    <row r="604" spans="1:16" outlineLevel="2" x14ac:dyDescent="0.3">
      <c r="A604" s="41" t="s">
        <v>1005</v>
      </c>
      <c r="B604" s="41" t="s">
        <v>1006</v>
      </c>
      <c r="C604" s="41" t="s">
        <v>401</v>
      </c>
      <c r="D604" s="41" t="s">
        <v>1012</v>
      </c>
      <c r="E604" s="41" t="s">
        <v>2059</v>
      </c>
      <c r="F604" s="42">
        <v>365</v>
      </c>
      <c r="G604" s="42">
        <v>0.1825</v>
      </c>
      <c r="H604" s="43"/>
      <c r="I604">
        <f t="shared" si="52"/>
        <v>5.0000000000000001E-4</v>
      </c>
      <c r="J604">
        <f t="shared" si="53"/>
        <v>0</v>
      </c>
      <c r="K604" s="169">
        <f>VLOOKUP(A604,'Point GF DLLR'!$A$2:$L$81,10,FALSE)</f>
        <v>1.1096316023080337</v>
      </c>
      <c r="L604" s="169">
        <f>VLOOKUP(A604,'Point GF DLLR'!$A$2:$L$81,11,FALSE)</f>
        <v>1.1754105636928549</v>
      </c>
      <c r="M604" s="168">
        <f t="shared" si="54"/>
        <v>5.5481580115401689E-4</v>
      </c>
      <c r="N604" s="168">
        <f t="shared" si="55"/>
        <v>5.8770528184642749E-4</v>
      </c>
      <c r="O604" s="177">
        <f t="shared" si="56"/>
        <v>0</v>
      </c>
      <c r="P604" s="177">
        <f t="shared" si="57"/>
        <v>0</v>
      </c>
    </row>
    <row r="605" spans="1:16" outlineLevel="2" x14ac:dyDescent="0.3">
      <c r="A605" s="41" t="s">
        <v>1005</v>
      </c>
      <c r="B605" s="41" t="s">
        <v>1006</v>
      </c>
      <c r="C605" s="41" t="s">
        <v>401</v>
      </c>
      <c r="D605" s="41" t="s">
        <v>1013</v>
      </c>
      <c r="E605" s="41" t="s">
        <v>2059</v>
      </c>
      <c r="F605" s="42">
        <v>365</v>
      </c>
      <c r="G605" s="42">
        <v>0.1825</v>
      </c>
      <c r="H605" s="43"/>
      <c r="I605">
        <f t="shared" si="52"/>
        <v>5.0000000000000001E-4</v>
      </c>
      <c r="J605">
        <f t="shared" si="53"/>
        <v>0</v>
      </c>
      <c r="K605" s="169">
        <f>VLOOKUP(A605,'Point GF DLLR'!$A$2:$L$81,10,FALSE)</f>
        <v>1.1096316023080337</v>
      </c>
      <c r="L605" s="169">
        <f>VLOOKUP(A605,'Point GF DLLR'!$A$2:$L$81,11,FALSE)</f>
        <v>1.1754105636928549</v>
      </c>
      <c r="M605" s="168">
        <f t="shared" si="54"/>
        <v>5.5481580115401689E-4</v>
      </c>
      <c r="N605" s="168">
        <f t="shared" si="55"/>
        <v>5.8770528184642749E-4</v>
      </c>
      <c r="O605" s="177">
        <f t="shared" si="56"/>
        <v>0</v>
      </c>
      <c r="P605" s="177">
        <f t="shared" si="57"/>
        <v>0</v>
      </c>
    </row>
    <row r="606" spans="1:16" outlineLevel="2" x14ac:dyDescent="0.3">
      <c r="A606" s="41" t="s">
        <v>1005</v>
      </c>
      <c r="B606" s="41" t="s">
        <v>1006</v>
      </c>
      <c r="C606" s="41" t="s">
        <v>401</v>
      </c>
      <c r="D606" s="41" t="s">
        <v>1014</v>
      </c>
      <c r="E606" s="41" t="s">
        <v>2059</v>
      </c>
      <c r="F606" s="42">
        <v>365</v>
      </c>
      <c r="G606" s="42">
        <v>0.1825</v>
      </c>
      <c r="H606" s="43"/>
      <c r="I606">
        <f t="shared" si="52"/>
        <v>5.0000000000000001E-4</v>
      </c>
      <c r="J606">
        <f t="shared" si="53"/>
        <v>0</v>
      </c>
      <c r="K606" s="169">
        <f>VLOOKUP(A606,'Point GF DLLR'!$A$2:$L$81,10,FALSE)</f>
        <v>1.1096316023080337</v>
      </c>
      <c r="L606" s="169">
        <f>VLOOKUP(A606,'Point GF DLLR'!$A$2:$L$81,11,FALSE)</f>
        <v>1.1754105636928549</v>
      </c>
      <c r="M606" s="168">
        <f t="shared" si="54"/>
        <v>5.5481580115401689E-4</v>
      </c>
      <c r="N606" s="168">
        <f t="shared" si="55"/>
        <v>5.8770528184642749E-4</v>
      </c>
      <c r="O606" s="177">
        <f t="shared" si="56"/>
        <v>0</v>
      </c>
      <c r="P606" s="177">
        <f t="shared" si="57"/>
        <v>0</v>
      </c>
    </row>
    <row r="607" spans="1:16" outlineLevel="2" x14ac:dyDescent="0.3">
      <c r="A607" s="41" t="s">
        <v>1005</v>
      </c>
      <c r="B607" s="41" t="s">
        <v>1006</v>
      </c>
      <c r="C607" s="41" t="s">
        <v>401</v>
      </c>
      <c r="D607" s="41" t="s">
        <v>1015</v>
      </c>
      <c r="E607" s="41" t="s">
        <v>2059</v>
      </c>
      <c r="F607" s="42">
        <v>365</v>
      </c>
      <c r="G607" s="42">
        <v>0.1825</v>
      </c>
      <c r="H607" s="43"/>
      <c r="I607">
        <f t="shared" si="52"/>
        <v>5.0000000000000001E-4</v>
      </c>
      <c r="J607">
        <f t="shared" si="53"/>
        <v>0</v>
      </c>
      <c r="K607" s="169">
        <f>VLOOKUP(A607,'Point GF DLLR'!$A$2:$L$81,10,FALSE)</f>
        <v>1.1096316023080337</v>
      </c>
      <c r="L607" s="169">
        <f>VLOOKUP(A607,'Point GF DLLR'!$A$2:$L$81,11,FALSE)</f>
        <v>1.1754105636928549</v>
      </c>
      <c r="M607" s="168">
        <f t="shared" si="54"/>
        <v>5.5481580115401689E-4</v>
      </c>
      <c r="N607" s="168">
        <f t="shared" si="55"/>
        <v>5.8770528184642749E-4</v>
      </c>
      <c r="O607" s="177">
        <f t="shared" si="56"/>
        <v>0</v>
      </c>
      <c r="P607" s="177">
        <f t="shared" si="57"/>
        <v>0</v>
      </c>
    </row>
    <row r="608" spans="1:16" outlineLevel="2" x14ac:dyDescent="0.3">
      <c r="A608" s="41" t="s">
        <v>1005</v>
      </c>
      <c r="B608" s="41" t="s">
        <v>1006</v>
      </c>
      <c r="C608" s="41" t="s">
        <v>401</v>
      </c>
      <c r="D608" s="41" t="s">
        <v>1016</v>
      </c>
      <c r="E608" s="41" t="s">
        <v>2111</v>
      </c>
      <c r="F608" s="42">
        <v>260</v>
      </c>
      <c r="G608" s="43"/>
      <c r="H608" s="42">
        <v>0.26</v>
      </c>
      <c r="I608">
        <f t="shared" si="52"/>
        <v>0</v>
      </c>
      <c r="J608">
        <f t="shared" si="53"/>
        <v>1E-3</v>
      </c>
      <c r="K608" s="169">
        <f>VLOOKUP(A608,'Point GF DLLR'!$A$2:$L$81,10,FALSE)</f>
        <v>1.1096316023080337</v>
      </c>
      <c r="L608" s="169">
        <f>VLOOKUP(A608,'Point GF DLLR'!$A$2:$L$81,11,FALSE)</f>
        <v>1.1754105636928549</v>
      </c>
      <c r="M608" s="168">
        <f t="shared" si="54"/>
        <v>0</v>
      </c>
      <c r="N608" s="168">
        <f t="shared" si="55"/>
        <v>0</v>
      </c>
      <c r="O608" s="177">
        <f t="shared" si="56"/>
        <v>1.1096316023080338E-3</v>
      </c>
      <c r="P608" s="177">
        <f t="shared" si="57"/>
        <v>1.175410563692855E-3</v>
      </c>
    </row>
    <row r="609" spans="1:16" outlineLevel="2" x14ac:dyDescent="0.3">
      <c r="A609" s="41" t="s">
        <v>1005</v>
      </c>
      <c r="B609" s="41" t="s">
        <v>1006</v>
      </c>
      <c r="C609" s="41" t="s">
        <v>401</v>
      </c>
      <c r="D609" s="41" t="s">
        <v>1017</v>
      </c>
      <c r="E609" s="41" t="s">
        <v>2047</v>
      </c>
      <c r="F609" s="42">
        <v>1</v>
      </c>
      <c r="G609" s="42">
        <v>0.28000000000000003</v>
      </c>
      <c r="H609" s="42">
        <v>7.4999999999999997E-3</v>
      </c>
      <c r="I609">
        <f t="shared" si="52"/>
        <v>0.28000000000000003</v>
      </c>
      <c r="J609">
        <f t="shared" si="53"/>
        <v>7.4999999999999997E-3</v>
      </c>
      <c r="K609" s="169">
        <f>VLOOKUP(A609,'Point GF DLLR'!$A$2:$L$81,10,FALSE)</f>
        <v>1.1096316023080337</v>
      </c>
      <c r="L609" s="169">
        <f>VLOOKUP(A609,'Point GF DLLR'!$A$2:$L$81,11,FALSE)</f>
        <v>1.1754105636928549</v>
      </c>
      <c r="M609" s="168">
        <f t="shared" si="54"/>
        <v>0.31069684864624947</v>
      </c>
      <c r="N609" s="168">
        <f t="shared" si="55"/>
        <v>0.32911495783399941</v>
      </c>
      <c r="O609" s="177">
        <f t="shared" si="56"/>
        <v>8.3222370173102519E-3</v>
      </c>
      <c r="P609" s="177">
        <f t="shared" si="57"/>
        <v>8.8155792276964108E-3</v>
      </c>
    </row>
    <row r="610" spans="1:16" outlineLevel="2" x14ac:dyDescent="0.3">
      <c r="A610" s="41" t="s">
        <v>1005</v>
      </c>
      <c r="B610" s="41" t="s">
        <v>1006</v>
      </c>
      <c r="C610" s="41" t="s">
        <v>401</v>
      </c>
      <c r="D610" s="41" t="s">
        <v>1018</v>
      </c>
      <c r="E610" s="41" t="s">
        <v>2047</v>
      </c>
      <c r="F610" s="42">
        <v>1</v>
      </c>
      <c r="G610" s="42">
        <v>0.30349999999999999</v>
      </c>
      <c r="H610" s="42">
        <v>8.0000000000000002E-3</v>
      </c>
      <c r="I610">
        <f t="shared" si="52"/>
        <v>0.30349999999999999</v>
      </c>
      <c r="J610">
        <f t="shared" si="53"/>
        <v>8.0000000000000002E-3</v>
      </c>
      <c r="K610" s="169">
        <f>VLOOKUP(A610,'Point GF DLLR'!$A$2:$L$81,10,FALSE)</f>
        <v>1.1096316023080337</v>
      </c>
      <c r="L610" s="169">
        <f>VLOOKUP(A610,'Point GF DLLR'!$A$2:$L$81,11,FALSE)</f>
        <v>1.1754105636928549</v>
      </c>
      <c r="M610" s="168">
        <f t="shared" si="54"/>
        <v>0.33677319130048822</v>
      </c>
      <c r="N610" s="168">
        <f t="shared" si="55"/>
        <v>0.35673710608078146</v>
      </c>
      <c r="O610" s="177">
        <f t="shared" si="56"/>
        <v>8.8770528184642702E-3</v>
      </c>
      <c r="P610" s="177">
        <f t="shared" si="57"/>
        <v>9.4032845095428398E-3</v>
      </c>
    </row>
    <row r="611" spans="1:16" outlineLevel="2" x14ac:dyDescent="0.3">
      <c r="A611" s="41" t="s">
        <v>1005</v>
      </c>
      <c r="B611" s="41" t="s">
        <v>1006</v>
      </c>
      <c r="C611" s="41" t="s">
        <v>401</v>
      </c>
      <c r="D611" s="41" t="s">
        <v>1019</v>
      </c>
      <c r="E611" s="41" t="s">
        <v>2047</v>
      </c>
      <c r="F611" s="42">
        <v>1</v>
      </c>
      <c r="G611" s="42">
        <v>0.28000000000000003</v>
      </c>
      <c r="H611" s="42">
        <v>7.4999999999999997E-3</v>
      </c>
      <c r="I611">
        <f t="shared" si="52"/>
        <v>0.28000000000000003</v>
      </c>
      <c r="J611">
        <f t="shared" si="53"/>
        <v>7.4999999999999997E-3</v>
      </c>
      <c r="K611" s="169">
        <f>VLOOKUP(A611,'Point GF DLLR'!$A$2:$L$81,10,FALSE)</f>
        <v>1.1096316023080337</v>
      </c>
      <c r="L611" s="169">
        <f>VLOOKUP(A611,'Point GF DLLR'!$A$2:$L$81,11,FALSE)</f>
        <v>1.1754105636928549</v>
      </c>
      <c r="M611" s="168">
        <f t="shared" si="54"/>
        <v>0.31069684864624947</v>
      </c>
      <c r="N611" s="168">
        <f t="shared" si="55"/>
        <v>0.32911495783399941</v>
      </c>
      <c r="O611" s="177">
        <f t="shared" si="56"/>
        <v>8.3222370173102519E-3</v>
      </c>
      <c r="P611" s="177">
        <f t="shared" si="57"/>
        <v>8.8155792276964108E-3</v>
      </c>
    </row>
    <row r="612" spans="1:16" outlineLevel="2" x14ac:dyDescent="0.3">
      <c r="A612" s="41" t="s">
        <v>1005</v>
      </c>
      <c r="B612" s="41" t="s">
        <v>1006</v>
      </c>
      <c r="C612" s="41" t="s">
        <v>401</v>
      </c>
      <c r="D612" s="41" t="s">
        <v>1020</v>
      </c>
      <c r="E612" s="41" t="s">
        <v>2047</v>
      </c>
      <c r="F612" s="42">
        <v>1</v>
      </c>
      <c r="G612" s="42">
        <v>0.28000000000000003</v>
      </c>
      <c r="H612" s="42">
        <v>7.4999999999999997E-3</v>
      </c>
      <c r="I612">
        <f t="shared" si="52"/>
        <v>0.28000000000000003</v>
      </c>
      <c r="J612">
        <f t="shared" si="53"/>
        <v>7.4999999999999997E-3</v>
      </c>
      <c r="K612" s="169">
        <f>VLOOKUP(A612,'Point GF DLLR'!$A$2:$L$81,10,FALSE)</f>
        <v>1.1096316023080337</v>
      </c>
      <c r="L612" s="169">
        <f>VLOOKUP(A612,'Point GF DLLR'!$A$2:$L$81,11,FALSE)</f>
        <v>1.1754105636928549</v>
      </c>
      <c r="M612" s="168">
        <f t="shared" si="54"/>
        <v>0.31069684864624947</v>
      </c>
      <c r="N612" s="168">
        <f t="shared" si="55"/>
        <v>0.32911495783399941</v>
      </c>
      <c r="O612" s="177">
        <f t="shared" si="56"/>
        <v>8.3222370173102519E-3</v>
      </c>
      <c r="P612" s="177">
        <f t="shared" si="57"/>
        <v>8.8155792276964108E-3</v>
      </c>
    </row>
    <row r="613" spans="1:16" outlineLevel="2" x14ac:dyDescent="0.3">
      <c r="A613" s="41" t="s">
        <v>1005</v>
      </c>
      <c r="B613" s="41" t="s">
        <v>1006</v>
      </c>
      <c r="C613" s="41" t="s">
        <v>401</v>
      </c>
      <c r="D613" s="41" t="s">
        <v>1021</v>
      </c>
      <c r="E613" s="41" t="s">
        <v>2047</v>
      </c>
      <c r="F613" s="42">
        <v>1</v>
      </c>
      <c r="G613" s="42">
        <v>0.28000000000000003</v>
      </c>
      <c r="H613" s="42">
        <v>7.4999999999999997E-3</v>
      </c>
      <c r="I613">
        <f t="shared" si="52"/>
        <v>0.28000000000000003</v>
      </c>
      <c r="J613">
        <f t="shared" si="53"/>
        <v>7.4999999999999997E-3</v>
      </c>
      <c r="K613" s="169">
        <f>VLOOKUP(A613,'Point GF DLLR'!$A$2:$L$81,10,FALSE)</f>
        <v>1.1096316023080337</v>
      </c>
      <c r="L613" s="169">
        <f>VLOOKUP(A613,'Point GF DLLR'!$A$2:$L$81,11,FALSE)</f>
        <v>1.1754105636928549</v>
      </c>
      <c r="M613" s="168">
        <f t="shared" si="54"/>
        <v>0.31069684864624947</v>
      </c>
      <c r="N613" s="168">
        <f t="shared" si="55"/>
        <v>0.32911495783399941</v>
      </c>
      <c r="O613" s="177">
        <f t="shared" si="56"/>
        <v>8.3222370173102519E-3</v>
      </c>
      <c r="P613" s="177">
        <f t="shared" si="57"/>
        <v>8.8155792276964108E-3</v>
      </c>
    </row>
    <row r="614" spans="1:16" outlineLevel="2" x14ac:dyDescent="0.3">
      <c r="A614" s="41" t="s">
        <v>1005</v>
      </c>
      <c r="B614" s="41" t="s">
        <v>1006</v>
      </c>
      <c r="C614" s="41" t="s">
        <v>401</v>
      </c>
      <c r="D614" s="41" t="s">
        <v>1022</v>
      </c>
      <c r="E614" s="41" t="s">
        <v>2047</v>
      </c>
      <c r="F614" s="42">
        <v>1</v>
      </c>
      <c r="G614" s="42">
        <v>0.14499999999999999</v>
      </c>
      <c r="H614" s="42">
        <v>4.0000000000000001E-3</v>
      </c>
      <c r="I614">
        <f t="shared" si="52"/>
        <v>0.14499999999999999</v>
      </c>
      <c r="J614">
        <f t="shared" si="53"/>
        <v>4.0000000000000001E-3</v>
      </c>
      <c r="K614" s="169">
        <f>VLOOKUP(A614,'Point GF DLLR'!$A$2:$L$81,10,FALSE)</f>
        <v>1.1096316023080337</v>
      </c>
      <c r="L614" s="169">
        <f>VLOOKUP(A614,'Point GF DLLR'!$A$2:$L$81,11,FALSE)</f>
        <v>1.1754105636928549</v>
      </c>
      <c r="M614" s="168">
        <f t="shared" si="54"/>
        <v>0.16089658233466489</v>
      </c>
      <c r="N614" s="168">
        <f t="shared" si="55"/>
        <v>0.17043453173546394</v>
      </c>
      <c r="O614" s="177">
        <f t="shared" si="56"/>
        <v>4.4385264092321351E-3</v>
      </c>
      <c r="P614" s="177">
        <f t="shared" si="57"/>
        <v>4.7016422547714199E-3</v>
      </c>
    </row>
    <row r="615" spans="1:16" outlineLevel="2" x14ac:dyDescent="0.3">
      <c r="A615" s="41" t="s">
        <v>1005</v>
      </c>
      <c r="B615" s="41" t="s">
        <v>1006</v>
      </c>
      <c r="C615" s="41" t="s">
        <v>401</v>
      </c>
      <c r="D615" s="41" t="s">
        <v>1023</v>
      </c>
      <c r="E615" s="41" t="s">
        <v>2047</v>
      </c>
      <c r="F615" s="42">
        <v>1</v>
      </c>
      <c r="G615" s="42">
        <v>0.14499999999999999</v>
      </c>
      <c r="H615" s="42">
        <v>4.0000000000000001E-3</v>
      </c>
      <c r="I615">
        <f t="shared" si="52"/>
        <v>0.14499999999999999</v>
      </c>
      <c r="J615">
        <f t="shared" si="53"/>
        <v>4.0000000000000001E-3</v>
      </c>
      <c r="K615" s="169">
        <f>VLOOKUP(A615,'Point GF DLLR'!$A$2:$L$81,10,FALSE)</f>
        <v>1.1096316023080337</v>
      </c>
      <c r="L615" s="169">
        <f>VLOOKUP(A615,'Point GF DLLR'!$A$2:$L$81,11,FALSE)</f>
        <v>1.1754105636928549</v>
      </c>
      <c r="M615" s="168">
        <f t="shared" si="54"/>
        <v>0.16089658233466489</v>
      </c>
      <c r="N615" s="168">
        <f t="shared" si="55"/>
        <v>0.17043453173546394</v>
      </c>
      <c r="O615" s="177">
        <f t="shared" si="56"/>
        <v>4.4385264092321351E-3</v>
      </c>
      <c r="P615" s="177">
        <f t="shared" si="57"/>
        <v>4.7016422547714199E-3</v>
      </c>
    </row>
    <row r="616" spans="1:16" outlineLevel="2" x14ac:dyDescent="0.3">
      <c r="A616" s="41" t="s">
        <v>1005</v>
      </c>
      <c r="B616" s="41" t="s">
        <v>1006</v>
      </c>
      <c r="C616" s="41" t="s">
        <v>401</v>
      </c>
      <c r="D616" s="41" t="s">
        <v>1024</v>
      </c>
      <c r="E616" s="41" t="s">
        <v>2047</v>
      </c>
      <c r="F616" s="42">
        <v>1</v>
      </c>
      <c r="G616" s="42">
        <v>0.1285</v>
      </c>
      <c r="H616" s="42">
        <v>3.5000000000000001E-3</v>
      </c>
      <c r="I616">
        <f t="shared" si="52"/>
        <v>0.1285</v>
      </c>
      <c r="J616">
        <f t="shared" si="53"/>
        <v>3.5000000000000001E-3</v>
      </c>
      <c r="K616" s="169">
        <f>VLOOKUP(A616,'Point GF DLLR'!$A$2:$L$81,10,FALSE)</f>
        <v>1.1096316023080337</v>
      </c>
      <c r="L616" s="169">
        <f>VLOOKUP(A616,'Point GF DLLR'!$A$2:$L$81,11,FALSE)</f>
        <v>1.1754105636928549</v>
      </c>
      <c r="M616" s="168">
        <f t="shared" si="54"/>
        <v>0.14258766089658234</v>
      </c>
      <c r="N616" s="168">
        <f t="shared" si="55"/>
        <v>0.15104025743453187</v>
      </c>
      <c r="O616" s="177">
        <f t="shared" si="56"/>
        <v>3.8837106080781181E-3</v>
      </c>
      <c r="P616" s="177">
        <f t="shared" si="57"/>
        <v>4.1139369729249926E-3</v>
      </c>
    </row>
    <row r="617" spans="1:16" outlineLevel="2" x14ac:dyDescent="0.3">
      <c r="A617" s="41" t="s">
        <v>1005</v>
      </c>
      <c r="B617" s="41" t="s">
        <v>1006</v>
      </c>
      <c r="C617" s="41" t="s">
        <v>401</v>
      </c>
      <c r="D617" s="41" t="s">
        <v>1025</v>
      </c>
      <c r="E617" s="41" t="s">
        <v>2047</v>
      </c>
      <c r="F617" s="42">
        <v>1</v>
      </c>
      <c r="G617" s="42">
        <v>0.14499999999999999</v>
      </c>
      <c r="H617" s="42">
        <v>4.0000000000000001E-3</v>
      </c>
      <c r="I617">
        <f t="shared" si="52"/>
        <v>0.14499999999999999</v>
      </c>
      <c r="J617">
        <f t="shared" si="53"/>
        <v>4.0000000000000001E-3</v>
      </c>
      <c r="K617" s="169">
        <f>VLOOKUP(A617,'Point GF DLLR'!$A$2:$L$81,10,FALSE)</f>
        <v>1.1096316023080337</v>
      </c>
      <c r="L617" s="169">
        <f>VLOOKUP(A617,'Point GF DLLR'!$A$2:$L$81,11,FALSE)</f>
        <v>1.1754105636928549</v>
      </c>
      <c r="M617" s="168">
        <f t="shared" si="54"/>
        <v>0.16089658233466489</v>
      </c>
      <c r="N617" s="168">
        <f t="shared" si="55"/>
        <v>0.17043453173546394</v>
      </c>
      <c r="O617" s="177">
        <f t="shared" si="56"/>
        <v>4.4385264092321351E-3</v>
      </c>
      <c r="P617" s="177">
        <f t="shared" si="57"/>
        <v>4.7016422547714199E-3</v>
      </c>
    </row>
    <row r="618" spans="1:16" outlineLevel="2" x14ac:dyDescent="0.3">
      <c r="A618" s="41" t="s">
        <v>1005</v>
      </c>
      <c r="B618" s="41" t="s">
        <v>1006</v>
      </c>
      <c r="C618" s="41" t="s">
        <v>401</v>
      </c>
      <c r="D618" s="41" t="s">
        <v>1026</v>
      </c>
      <c r="E618" s="41" t="s">
        <v>2067</v>
      </c>
      <c r="F618" s="42">
        <v>365</v>
      </c>
      <c r="G618" s="43"/>
      <c r="H618" s="42">
        <v>0.91249999999999998</v>
      </c>
      <c r="I618">
        <f t="shared" si="52"/>
        <v>0</v>
      </c>
      <c r="J618">
        <f t="shared" si="53"/>
        <v>2.5000000000000001E-3</v>
      </c>
      <c r="K618" s="169">
        <f>VLOOKUP(A618,'Point GF DLLR'!$A$2:$L$81,10,FALSE)</f>
        <v>1.1096316023080337</v>
      </c>
      <c r="L618" s="169">
        <f>VLOOKUP(A618,'Point GF DLLR'!$A$2:$L$81,11,FALSE)</f>
        <v>1.1754105636928549</v>
      </c>
      <c r="M618" s="168">
        <f t="shared" si="54"/>
        <v>0</v>
      </c>
      <c r="N618" s="168">
        <f t="shared" si="55"/>
        <v>0</v>
      </c>
      <c r="O618" s="177">
        <f t="shared" si="56"/>
        <v>2.7740790057700841E-3</v>
      </c>
      <c r="P618" s="177">
        <f t="shared" si="57"/>
        <v>2.9385264092321372E-3</v>
      </c>
    </row>
    <row r="619" spans="1:16" outlineLevel="2" x14ac:dyDescent="0.3">
      <c r="A619" s="41" t="s">
        <v>1005</v>
      </c>
      <c r="B619" s="41" t="s">
        <v>1006</v>
      </c>
      <c r="C619" s="41" t="s">
        <v>401</v>
      </c>
      <c r="D619" s="41" t="s">
        <v>1027</v>
      </c>
      <c r="E619" s="41" t="s">
        <v>2047</v>
      </c>
      <c r="F619" s="42">
        <v>1</v>
      </c>
      <c r="G619" s="42">
        <v>5.7000000000000002E-2</v>
      </c>
      <c r="H619" s="42">
        <v>1E-3</v>
      </c>
      <c r="I619">
        <f t="shared" si="52"/>
        <v>5.7000000000000002E-2</v>
      </c>
      <c r="J619">
        <f t="shared" si="53"/>
        <v>1E-3</v>
      </c>
      <c r="K619" s="169">
        <f>VLOOKUP(A619,'Point GF DLLR'!$A$2:$L$81,10,FALSE)</f>
        <v>1.1096316023080337</v>
      </c>
      <c r="L619" s="169">
        <f>VLOOKUP(A619,'Point GF DLLR'!$A$2:$L$81,11,FALSE)</f>
        <v>1.1754105636928549</v>
      </c>
      <c r="M619" s="168">
        <f t="shared" si="54"/>
        <v>6.3249001331557919E-2</v>
      </c>
      <c r="N619" s="168">
        <f t="shared" si="55"/>
        <v>6.6998402130492726E-2</v>
      </c>
      <c r="O619" s="177">
        <f t="shared" si="56"/>
        <v>1.1096316023080338E-3</v>
      </c>
      <c r="P619" s="177">
        <f t="shared" si="57"/>
        <v>1.175410563692855E-3</v>
      </c>
    </row>
    <row r="620" spans="1:16" outlineLevel="1" x14ac:dyDescent="0.3">
      <c r="A620" s="44" t="s">
        <v>1221</v>
      </c>
      <c r="B620" s="41"/>
      <c r="C620" s="41"/>
      <c r="D620" s="41"/>
      <c r="E620" s="41"/>
      <c r="F620" s="42"/>
      <c r="G620" s="42"/>
      <c r="H620" s="42"/>
      <c r="I620">
        <f>SUBTOTAL(9,I596:I619)</f>
        <v>2.2115</v>
      </c>
      <c r="J620">
        <f>SUBTOTAL(9,J596:J619)</f>
        <v>7.1000000000000021E-2</v>
      </c>
      <c r="K620" s="169"/>
      <c r="L620" s="169"/>
      <c r="M620" s="168">
        <f>SUBTOTAL(9,M596:M619)</f>
        <v>2.4539502885042164</v>
      </c>
      <c r="N620" s="168">
        <f>SUBTOTAL(9,N596:N619)</f>
        <v>2.5994204616067487</v>
      </c>
      <c r="O620" s="177">
        <f>SUBTOTAL(9,O596:O619)</f>
        <v>7.878384376387039E-2</v>
      </c>
      <c r="P620" s="177">
        <f>SUBTOTAL(9,P596:P619)</f>
        <v>8.3454150022192683E-2</v>
      </c>
    </row>
    <row r="621" spans="1:16" outlineLevel="2" x14ac:dyDescent="0.3">
      <c r="A621" s="41" t="s">
        <v>1028</v>
      </c>
      <c r="B621" s="41" t="s">
        <v>1029</v>
      </c>
      <c r="C621" s="41" t="s">
        <v>401</v>
      </c>
      <c r="D621" s="41" t="s">
        <v>1030</v>
      </c>
      <c r="E621" s="41" t="s">
        <v>2059</v>
      </c>
      <c r="F621" s="42">
        <v>317</v>
      </c>
      <c r="G621" s="42">
        <v>0.61973500000000004</v>
      </c>
      <c r="H621" s="42">
        <v>3.3285000000000002E-2</v>
      </c>
      <c r="I621">
        <f t="shared" ref="I621:I693" si="58">G621/F621</f>
        <v>1.9550000000000001E-3</v>
      </c>
      <c r="J621">
        <f t="shared" ref="J621:J693" si="59">H621/F621</f>
        <v>1.05E-4</v>
      </c>
      <c r="K621" s="169">
        <f>VLOOKUP(A621,'Point GF DLLR'!$A$2:$L$81,10,FALSE)</f>
        <v>1.1096316023080337</v>
      </c>
      <c r="L621" s="169">
        <f>VLOOKUP(A621,'Point GF DLLR'!$A$2:$L$81,11,FALSE)</f>
        <v>1.1754105636928549</v>
      </c>
      <c r="M621" s="168">
        <f t="shared" si="54"/>
        <v>2.1693297825122059E-3</v>
      </c>
      <c r="N621" s="168">
        <f t="shared" si="55"/>
        <v>2.2979276520195316E-3</v>
      </c>
      <c r="O621" s="177">
        <f t="shared" si="56"/>
        <v>1.1651131824234354E-4</v>
      </c>
      <c r="P621" s="177">
        <f t="shared" si="57"/>
        <v>1.2341810918774977E-4</v>
      </c>
    </row>
    <row r="622" spans="1:16" outlineLevel="2" x14ac:dyDescent="0.3">
      <c r="A622" s="41" t="s">
        <v>1028</v>
      </c>
      <c r="B622" s="41" t="s">
        <v>1029</v>
      </c>
      <c r="C622" s="41" t="s">
        <v>401</v>
      </c>
      <c r="D622" s="41" t="s">
        <v>1031</v>
      </c>
      <c r="E622" s="41" t="s">
        <v>2058</v>
      </c>
      <c r="F622" s="42">
        <v>30</v>
      </c>
      <c r="G622" s="42">
        <v>0.1176</v>
      </c>
      <c r="H622" s="42">
        <v>6.45E-3</v>
      </c>
      <c r="I622">
        <f t="shared" si="58"/>
        <v>3.9199999999999999E-3</v>
      </c>
      <c r="J622">
        <f t="shared" si="59"/>
        <v>2.1499999999999999E-4</v>
      </c>
      <c r="K622" s="169">
        <f>VLOOKUP(A622,'Point GF DLLR'!$A$2:$L$81,10,FALSE)</f>
        <v>1.1096316023080337</v>
      </c>
      <c r="L622" s="169">
        <f>VLOOKUP(A622,'Point GF DLLR'!$A$2:$L$81,11,FALSE)</f>
        <v>1.1754105636928549</v>
      </c>
      <c r="M622" s="168">
        <f t="shared" si="54"/>
        <v>4.3497558810474922E-3</v>
      </c>
      <c r="N622" s="168">
        <f t="shared" si="55"/>
        <v>4.6076094096759914E-3</v>
      </c>
      <c r="O622" s="177">
        <f t="shared" si="56"/>
        <v>2.3857079449622723E-4</v>
      </c>
      <c r="P622" s="177">
        <f t="shared" si="57"/>
        <v>2.5271327119396377E-4</v>
      </c>
    </row>
    <row r="623" spans="1:16" outlineLevel="2" x14ac:dyDescent="0.3">
      <c r="A623" s="41" t="s">
        <v>1028</v>
      </c>
      <c r="B623" s="41" t="s">
        <v>1029</v>
      </c>
      <c r="C623" s="41" t="s">
        <v>401</v>
      </c>
      <c r="D623" s="41" t="s">
        <v>1032</v>
      </c>
      <c r="E623" s="41" t="s">
        <v>2054</v>
      </c>
      <c r="F623" s="42">
        <v>365</v>
      </c>
      <c r="G623" s="42">
        <v>2.92E-2</v>
      </c>
      <c r="H623" s="43"/>
      <c r="I623">
        <f t="shared" si="58"/>
        <v>8.0000000000000007E-5</v>
      </c>
      <c r="J623">
        <f t="shared" si="59"/>
        <v>0</v>
      </c>
      <c r="K623" s="169">
        <f>VLOOKUP(A623,'Point GF DLLR'!$A$2:$L$81,10,FALSE)</f>
        <v>1.1096316023080337</v>
      </c>
      <c r="L623" s="169">
        <f>VLOOKUP(A623,'Point GF DLLR'!$A$2:$L$81,11,FALSE)</f>
        <v>1.1754105636928549</v>
      </c>
      <c r="M623" s="168">
        <f t="shared" si="54"/>
        <v>8.8770528184642703E-5</v>
      </c>
      <c r="N623" s="168">
        <f t="shared" si="55"/>
        <v>9.4032845095428394E-5</v>
      </c>
      <c r="O623" s="177">
        <f t="shared" si="56"/>
        <v>0</v>
      </c>
      <c r="P623" s="177">
        <f t="shared" si="57"/>
        <v>0</v>
      </c>
    </row>
    <row r="624" spans="1:16" outlineLevel="2" x14ac:dyDescent="0.3">
      <c r="A624" s="41" t="s">
        <v>1028</v>
      </c>
      <c r="B624" s="41" t="s">
        <v>1029</v>
      </c>
      <c r="C624" s="41" t="s">
        <v>401</v>
      </c>
      <c r="D624" s="41" t="s">
        <v>1033</v>
      </c>
      <c r="E624" s="41" t="s">
        <v>2089</v>
      </c>
      <c r="F624" s="42">
        <v>2</v>
      </c>
      <c r="G624" s="42">
        <v>1.6469999999999999E-2</v>
      </c>
      <c r="H624" s="42">
        <v>4.2900000000000004E-3</v>
      </c>
      <c r="I624">
        <f t="shared" si="58"/>
        <v>8.2349999999999993E-3</v>
      </c>
      <c r="J624">
        <f t="shared" si="59"/>
        <v>2.1450000000000002E-3</v>
      </c>
      <c r="K624" s="169">
        <f>VLOOKUP(A624,'Point GF DLLR'!$A$2:$L$81,10,FALSE)</f>
        <v>1.1096316023080337</v>
      </c>
      <c r="L624" s="169">
        <f>VLOOKUP(A624,'Point GF DLLR'!$A$2:$L$81,11,FALSE)</f>
        <v>1.1754105636928549</v>
      </c>
      <c r="M624" s="168">
        <f t="shared" si="54"/>
        <v>9.1378162450066573E-3</v>
      </c>
      <c r="N624" s="168">
        <f t="shared" si="55"/>
        <v>9.6795059920106591E-3</v>
      </c>
      <c r="O624" s="177">
        <f t="shared" si="56"/>
        <v>2.3801597869507326E-3</v>
      </c>
      <c r="P624" s="177">
        <f t="shared" si="57"/>
        <v>2.5212556591211739E-3</v>
      </c>
    </row>
    <row r="625" spans="1:16" outlineLevel="2" x14ac:dyDescent="0.3">
      <c r="A625" s="41" t="s">
        <v>1028</v>
      </c>
      <c r="B625" s="41" t="s">
        <v>1029</v>
      </c>
      <c r="C625" s="41" t="s">
        <v>401</v>
      </c>
      <c r="D625" s="41" t="s">
        <v>1033</v>
      </c>
      <c r="E625" s="41" t="s">
        <v>2058</v>
      </c>
      <c r="F625" s="42">
        <v>295</v>
      </c>
      <c r="G625" s="42">
        <v>1.1032999999999999</v>
      </c>
      <c r="H625" s="42">
        <v>0.39382499999999998</v>
      </c>
      <c r="I625">
        <f t="shared" si="58"/>
        <v>3.7399999999999998E-3</v>
      </c>
      <c r="J625">
        <f t="shared" si="59"/>
        <v>1.335E-3</v>
      </c>
      <c r="K625" s="169">
        <f>VLOOKUP(A625,'Point GF DLLR'!$A$2:$L$81,10,FALSE)</f>
        <v>1.1096316023080337</v>
      </c>
      <c r="L625" s="169">
        <f>VLOOKUP(A625,'Point GF DLLR'!$A$2:$L$81,11,FALSE)</f>
        <v>1.1754105636928549</v>
      </c>
      <c r="M625" s="168">
        <f t="shared" si="54"/>
        <v>4.1500221926320455E-3</v>
      </c>
      <c r="N625" s="168">
        <f t="shared" si="55"/>
        <v>4.3960355082112773E-3</v>
      </c>
      <c r="O625" s="177">
        <f t="shared" si="56"/>
        <v>1.481358189081225E-3</v>
      </c>
      <c r="P625" s="177">
        <f t="shared" si="57"/>
        <v>1.5691731025299614E-3</v>
      </c>
    </row>
    <row r="626" spans="1:16" outlineLevel="2" x14ac:dyDescent="0.3">
      <c r="A626" s="41" t="s">
        <v>1028</v>
      </c>
      <c r="B626" s="41" t="s">
        <v>1029</v>
      </c>
      <c r="C626" s="41" t="s">
        <v>401</v>
      </c>
      <c r="D626" s="41" t="s">
        <v>1034</v>
      </c>
      <c r="E626" s="41" t="s">
        <v>2059</v>
      </c>
      <c r="F626" s="42">
        <v>365</v>
      </c>
      <c r="G626" s="42">
        <v>5.475E-2</v>
      </c>
      <c r="H626" s="42">
        <v>3.65E-3</v>
      </c>
      <c r="I626">
        <f t="shared" si="58"/>
        <v>1.4999999999999999E-4</v>
      </c>
      <c r="J626">
        <f t="shared" si="59"/>
        <v>1.0000000000000001E-5</v>
      </c>
      <c r="K626" s="169">
        <f>VLOOKUP(A626,'Point GF DLLR'!$A$2:$L$81,10,FALSE)</f>
        <v>1.1096316023080337</v>
      </c>
      <c r="L626" s="169">
        <f>VLOOKUP(A626,'Point GF DLLR'!$A$2:$L$81,11,FALSE)</f>
        <v>1.1754105636928549</v>
      </c>
      <c r="M626" s="168">
        <f t="shared" si="54"/>
        <v>1.6644474034620504E-4</v>
      </c>
      <c r="N626" s="168">
        <f t="shared" si="55"/>
        <v>1.7631158455392822E-4</v>
      </c>
      <c r="O626" s="177">
        <f t="shared" si="56"/>
        <v>1.1096316023080338E-5</v>
      </c>
      <c r="P626" s="177">
        <f t="shared" si="57"/>
        <v>1.1754105636928549E-5</v>
      </c>
    </row>
    <row r="627" spans="1:16" outlineLevel="2" x14ac:dyDescent="0.3">
      <c r="A627" s="41" t="s">
        <v>1028</v>
      </c>
      <c r="B627" s="41" t="s">
        <v>1029</v>
      </c>
      <c r="C627" s="41" t="s">
        <v>401</v>
      </c>
      <c r="D627" s="41" t="s">
        <v>1035</v>
      </c>
      <c r="E627" s="41" t="s">
        <v>2059</v>
      </c>
      <c r="F627" s="42">
        <v>365</v>
      </c>
      <c r="G627" s="42">
        <v>5.475E-2</v>
      </c>
      <c r="H627" s="42">
        <v>3.65E-3</v>
      </c>
      <c r="I627">
        <f t="shared" si="58"/>
        <v>1.4999999999999999E-4</v>
      </c>
      <c r="J627">
        <f t="shared" si="59"/>
        <v>1.0000000000000001E-5</v>
      </c>
      <c r="K627" s="169">
        <f>VLOOKUP(A627,'Point GF DLLR'!$A$2:$L$81,10,FALSE)</f>
        <v>1.1096316023080337</v>
      </c>
      <c r="L627" s="169">
        <f>VLOOKUP(A627,'Point GF DLLR'!$A$2:$L$81,11,FALSE)</f>
        <v>1.1754105636928549</v>
      </c>
      <c r="M627" s="168">
        <f t="shared" si="54"/>
        <v>1.6644474034620504E-4</v>
      </c>
      <c r="N627" s="168">
        <f t="shared" si="55"/>
        <v>1.7631158455392822E-4</v>
      </c>
      <c r="O627" s="177">
        <f t="shared" si="56"/>
        <v>1.1096316023080338E-5</v>
      </c>
      <c r="P627" s="177">
        <f t="shared" si="57"/>
        <v>1.1754105636928549E-5</v>
      </c>
    </row>
    <row r="628" spans="1:16" outlineLevel="2" x14ac:dyDescent="0.3">
      <c r="A628" s="41" t="s">
        <v>1028</v>
      </c>
      <c r="B628" s="41" t="s">
        <v>1029</v>
      </c>
      <c r="C628" s="41" t="s">
        <v>401</v>
      </c>
      <c r="D628" s="41" t="s">
        <v>1036</v>
      </c>
      <c r="E628" s="41" t="s">
        <v>2059</v>
      </c>
      <c r="F628" s="42">
        <v>365</v>
      </c>
      <c r="G628" s="42">
        <v>5.8400000000000001E-2</v>
      </c>
      <c r="H628" s="42">
        <v>3.65E-3</v>
      </c>
      <c r="I628">
        <f t="shared" si="58"/>
        <v>1.6000000000000001E-4</v>
      </c>
      <c r="J628">
        <f t="shared" si="59"/>
        <v>1.0000000000000001E-5</v>
      </c>
      <c r="K628" s="169">
        <f>VLOOKUP(A628,'Point GF DLLR'!$A$2:$L$81,10,FALSE)</f>
        <v>1.1096316023080337</v>
      </c>
      <c r="L628" s="169">
        <f>VLOOKUP(A628,'Point GF DLLR'!$A$2:$L$81,11,FALSE)</f>
        <v>1.1754105636928549</v>
      </c>
      <c r="M628" s="168">
        <f t="shared" si="54"/>
        <v>1.7754105636928541E-4</v>
      </c>
      <c r="N628" s="168">
        <f t="shared" si="55"/>
        <v>1.8806569019085679E-4</v>
      </c>
      <c r="O628" s="177">
        <f t="shared" si="56"/>
        <v>1.1096316023080338E-5</v>
      </c>
      <c r="P628" s="177">
        <f t="shared" si="57"/>
        <v>1.1754105636928549E-5</v>
      </c>
    </row>
    <row r="629" spans="1:16" outlineLevel="2" x14ac:dyDescent="0.3">
      <c r="A629" s="41" t="s">
        <v>1028</v>
      </c>
      <c r="B629" s="41" t="s">
        <v>1029</v>
      </c>
      <c r="C629" s="41" t="s">
        <v>401</v>
      </c>
      <c r="D629" s="41" t="s">
        <v>1037</v>
      </c>
      <c r="E629" s="41" t="s">
        <v>2059</v>
      </c>
      <c r="F629" s="42">
        <v>365</v>
      </c>
      <c r="G629" s="42">
        <v>8.2125000000000004E-2</v>
      </c>
      <c r="H629" s="42">
        <v>3.65E-3</v>
      </c>
      <c r="I629">
        <f t="shared" si="58"/>
        <v>2.2500000000000002E-4</v>
      </c>
      <c r="J629">
        <f t="shared" si="59"/>
        <v>1.0000000000000001E-5</v>
      </c>
      <c r="K629" s="169">
        <f>VLOOKUP(A629,'Point GF DLLR'!$A$2:$L$81,10,FALSE)</f>
        <v>1.1096316023080337</v>
      </c>
      <c r="L629" s="169">
        <f>VLOOKUP(A629,'Point GF DLLR'!$A$2:$L$81,11,FALSE)</f>
        <v>1.1754105636928549</v>
      </c>
      <c r="M629" s="168">
        <f t="shared" si="54"/>
        <v>2.4966711051930759E-4</v>
      </c>
      <c r="N629" s="168">
        <f t="shared" si="55"/>
        <v>2.6446737683089239E-4</v>
      </c>
      <c r="O629" s="177">
        <f t="shared" si="56"/>
        <v>1.1096316023080338E-5</v>
      </c>
      <c r="P629" s="177">
        <f t="shared" si="57"/>
        <v>1.1754105636928549E-5</v>
      </c>
    </row>
    <row r="630" spans="1:16" outlineLevel="2" x14ac:dyDescent="0.3">
      <c r="A630" s="41" t="s">
        <v>1028</v>
      </c>
      <c r="B630" s="41" t="s">
        <v>1029</v>
      </c>
      <c r="C630" s="41" t="s">
        <v>401</v>
      </c>
      <c r="D630" s="41" t="s">
        <v>1038</v>
      </c>
      <c r="E630" s="41" t="s">
        <v>2058</v>
      </c>
      <c r="F630" s="42">
        <v>343</v>
      </c>
      <c r="G630" s="42">
        <v>0.75631499999999996</v>
      </c>
      <c r="H630" s="42">
        <v>0.65169999999999995</v>
      </c>
      <c r="I630">
        <f t="shared" si="58"/>
        <v>2.2049999999999999E-3</v>
      </c>
      <c r="J630">
        <f t="shared" si="59"/>
        <v>1.8999999999999998E-3</v>
      </c>
      <c r="K630" s="169">
        <f>VLOOKUP(A630,'Point GF DLLR'!$A$2:$L$81,10,FALSE)</f>
        <v>1.1096316023080337</v>
      </c>
      <c r="L630" s="169">
        <f>VLOOKUP(A630,'Point GF DLLR'!$A$2:$L$81,11,FALSE)</f>
        <v>1.1754105636928549</v>
      </c>
      <c r="M630" s="168">
        <f t="shared" si="54"/>
        <v>2.4467376830892141E-3</v>
      </c>
      <c r="N630" s="168">
        <f t="shared" si="55"/>
        <v>2.5917802929427448E-3</v>
      </c>
      <c r="O630" s="177">
        <f t="shared" si="56"/>
        <v>2.1083000443852637E-3</v>
      </c>
      <c r="P630" s="177">
        <f t="shared" si="57"/>
        <v>2.2332800710164239E-3</v>
      </c>
    </row>
    <row r="631" spans="1:16" outlineLevel="2" x14ac:dyDescent="0.3">
      <c r="A631" s="41" t="s">
        <v>1028</v>
      </c>
      <c r="B631" s="41" t="s">
        <v>1029</v>
      </c>
      <c r="C631" s="41" t="s">
        <v>401</v>
      </c>
      <c r="D631" s="41" t="s">
        <v>1039</v>
      </c>
      <c r="E631" s="41" t="s">
        <v>2058</v>
      </c>
      <c r="F631" s="42">
        <v>2</v>
      </c>
      <c r="G631" s="42">
        <v>4.3499999999999997E-3</v>
      </c>
      <c r="H631" s="42">
        <v>3.7499999999999999E-3</v>
      </c>
      <c r="I631">
        <f t="shared" si="58"/>
        <v>2.1749999999999999E-3</v>
      </c>
      <c r="J631">
        <f t="shared" si="59"/>
        <v>1.8749999999999999E-3</v>
      </c>
      <c r="K631" s="169">
        <f>VLOOKUP(A631,'Point GF DLLR'!$A$2:$L$81,10,FALSE)</f>
        <v>1.1096316023080337</v>
      </c>
      <c r="L631" s="169">
        <f>VLOOKUP(A631,'Point GF DLLR'!$A$2:$L$81,11,FALSE)</f>
        <v>1.1754105636928549</v>
      </c>
      <c r="M631" s="168">
        <f t="shared" si="54"/>
        <v>2.4134487350199732E-3</v>
      </c>
      <c r="N631" s="168">
        <f t="shared" si="55"/>
        <v>2.5565179760319592E-3</v>
      </c>
      <c r="O631" s="177">
        <f t="shared" si="56"/>
        <v>2.080559254327563E-3</v>
      </c>
      <c r="P631" s="177">
        <f t="shared" si="57"/>
        <v>2.2038948069241027E-3</v>
      </c>
    </row>
    <row r="632" spans="1:16" outlineLevel="2" x14ac:dyDescent="0.3">
      <c r="A632" s="41" t="s">
        <v>1028</v>
      </c>
      <c r="B632" s="41" t="s">
        <v>1029</v>
      </c>
      <c r="C632" s="41" t="s">
        <v>401</v>
      </c>
      <c r="D632" s="41" t="s">
        <v>1040</v>
      </c>
      <c r="E632" s="41" t="s">
        <v>2047</v>
      </c>
      <c r="F632" s="42">
        <v>7</v>
      </c>
      <c r="G632" s="42">
        <v>2.1139999999999999E-2</v>
      </c>
      <c r="H632" s="42">
        <v>2.2505000000000001E-2</v>
      </c>
      <c r="I632">
        <f t="shared" si="58"/>
        <v>3.0199999999999997E-3</v>
      </c>
      <c r="J632">
        <f t="shared" si="59"/>
        <v>3.215E-3</v>
      </c>
      <c r="K632" s="169">
        <f>VLOOKUP(A632,'Point GF DLLR'!$A$2:$L$81,10,FALSE)</f>
        <v>1.1096316023080337</v>
      </c>
      <c r="L632" s="169">
        <f>VLOOKUP(A632,'Point GF DLLR'!$A$2:$L$81,11,FALSE)</f>
        <v>1.1754105636928549</v>
      </c>
      <c r="M632" s="168">
        <f t="shared" si="54"/>
        <v>3.3510874389702616E-3</v>
      </c>
      <c r="N632" s="168">
        <f t="shared" si="55"/>
        <v>3.5497399023524216E-3</v>
      </c>
      <c r="O632" s="177">
        <f t="shared" si="56"/>
        <v>3.5674656014203282E-3</v>
      </c>
      <c r="P632" s="177">
        <f t="shared" si="57"/>
        <v>3.7789449622725284E-3</v>
      </c>
    </row>
    <row r="633" spans="1:16" outlineLevel="2" x14ac:dyDescent="0.3">
      <c r="A633" s="41" t="s">
        <v>1028</v>
      </c>
      <c r="B633" s="41" t="s">
        <v>1029</v>
      </c>
      <c r="C633" s="41" t="s">
        <v>401</v>
      </c>
      <c r="D633" s="41" t="s">
        <v>1041</v>
      </c>
      <c r="E633" s="41" t="s">
        <v>2047</v>
      </c>
      <c r="F633" s="42">
        <v>7</v>
      </c>
      <c r="G633" s="42">
        <v>1.9109999999999999E-2</v>
      </c>
      <c r="H633" s="42">
        <v>2.0334999999999999E-2</v>
      </c>
      <c r="I633">
        <f t="shared" si="58"/>
        <v>2.7299999999999998E-3</v>
      </c>
      <c r="J633">
        <f t="shared" si="59"/>
        <v>2.905E-3</v>
      </c>
      <c r="K633" s="169">
        <f>VLOOKUP(A633,'Point GF DLLR'!$A$2:$L$81,10,FALSE)</f>
        <v>1.1096316023080337</v>
      </c>
      <c r="L633" s="169">
        <f>VLOOKUP(A633,'Point GF DLLR'!$A$2:$L$81,11,FALSE)</f>
        <v>1.1754105636928549</v>
      </c>
      <c r="M633" s="168">
        <f t="shared" si="54"/>
        <v>3.0292942743009319E-3</v>
      </c>
      <c r="N633" s="168">
        <f t="shared" si="55"/>
        <v>3.2088708388814937E-3</v>
      </c>
      <c r="O633" s="177">
        <f t="shared" si="56"/>
        <v>3.2234798047048379E-3</v>
      </c>
      <c r="P633" s="177">
        <f t="shared" si="57"/>
        <v>3.4145676875277434E-3</v>
      </c>
    </row>
    <row r="634" spans="1:16" outlineLevel="2" x14ac:dyDescent="0.3">
      <c r="A634" s="41" t="s">
        <v>1028</v>
      </c>
      <c r="B634" s="41" t="s">
        <v>1029</v>
      </c>
      <c r="C634" s="41" t="s">
        <v>401</v>
      </c>
      <c r="D634" s="41" t="s">
        <v>1042</v>
      </c>
      <c r="E634" s="41" t="s">
        <v>2064</v>
      </c>
      <c r="F634" s="42">
        <v>9</v>
      </c>
      <c r="G634" s="42">
        <v>4.2840000000000003E-2</v>
      </c>
      <c r="H634" s="42">
        <v>1.1249999999999999E-3</v>
      </c>
      <c r="I634">
        <f t="shared" si="58"/>
        <v>4.7600000000000003E-3</v>
      </c>
      <c r="J634">
        <f t="shared" si="59"/>
        <v>1.25E-4</v>
      </c>
      <c r="K634" s="169">
        <f>VLOOKUP(A634,'Point GF DLLR'!$A$2:$L$81,10,FALSE)</f>
        <v>1.1096316023080337</v>
      </c>
      <c r="L634" s="169">
        <f>VLOOKUP(A634,'Point GF DLLR'!$A$2:$L$81,11,FALSE)</f>
        <v>1.1754105636928549</v>
      </c>
      <c r="M634" s="168">
        <f t="shared" si="54"/>
        <v>5.2818464269862404E-3</v>
      </c>
      <c r="N634" s="168">
        <f t="shared" si="55"/>
        <v>5.5949542831779898E-3</v>
      </c>
      <c r="O634" s="177">
        <f t="shared" si="56"/>
        <v>1.3870395028850422E-4</v>
      </c>
      <c r="P634" s="177">
        <f t="shared" si="57"/>
        <v>1.4692632046160687E-4</v>
      </c>
    </row>
    <row r="635" spans="1:16" outlineLevel="1" x14ac:dyDescent="0.3">
      <c r="A635" s="44" t="s">
        <v>1222</v>
      </c>
      <c r="B635" s="41"/>
      <c r="C635" s="41"/>
      <c r="D635" s="41"/>
      <c r="E635" s="41"/>
      <c r="F635" s="42"/>
      <c r="G635" s="42"/>
      <c r="H635" s="42"/>
      <c r="I635">
        <f>SUBTOTAL(9,I621:I634)</f>
        <v>3.3504999999999993E-2</v>
      </c>
      <c r="J635">
        <f>SUBTOTAL(9,J621:J634)</f>
        <v>1.3859999999999999E-2</v>
      </c>
      <c r="K635" s="169"/>
      <c r="L635" s="169"/>
      <c r="M635" s="168">
        <f>SUBTOTAL(9,M621:M634)</f>
        <v>3.7178206835330671E-2</v>
      </c>
      <c r="N635" s="168">
        <f>SUBTOTAL(9,N621:N634)</f>
        <v>3.9382130936529099E-2</v>
      </c>
      <c r="O635" s="177">
        <f>SUBTOTAL(9,O621:O634)</f>
        <v>1.5379494007989349E-2</v>
      </c>
      <c r="P635" s="177">
        <f>SUBTOTAL(9,P621:P634)</f>
        <v>1.6291190412782968E-2</v>
      </c>
    </row>
    <row r="636" spans="1:16" outlineLevel="2" x14ac:dyDescent="0.3">
      <c r="A636" s="41" t="s">
        <v>1043</v>
      </c>
      <c r="B636" s="41" t="s">
        <v>1044</v>
      </c>
      <c r="C636" s="41" t="s">
        <v>401</v>
      </c>
      <c r="D636" s="41" t="s">
        <v>1045</v>
      </c>
      <c r="E636" s="41" t="s">
        <v>2040</v>
      </c>
      <c r="F636" s="42">
        <v>254</v>
      </c>
      <c r="G636" s="42">
        <v>0.11176</v>
      </c>
      <c r="H636" s="42">
        <v>1.2699999999999999E-2</v>
      </c>
      <c r="I636">
        <f t="shared" si="58"/>
        <v>4.4000000000000002E-4</v>
      </c>
      <c r="J636">
        <f t="shared" si="59"/>
        <v>4.9999999999999996E-5</v>
      </c>
      <c r="K636" s="169">
        <f>VLOOKUP(A636,'Point GF DLLR'!$A$2:$L$81,10,FALSE)</f>
        <v>1.049371792603079</v>
      </c>
      <c r="L636" s="169">
        <f>VLOOKUP(A636,'Point GF DLLR'!$A$2:$L$81,11,FALSE)</f>
        <v>1.0789948681649268</v>
      </c>
      <c r="M636" s="168">
        <f t="shared" si="54"/>
        <v>4.6172358874535475E-4</v>
      </c>
      <c r="N636" s="168">
        <f t="shared" si="55"/>
        <v>4.7475774199256783E-4</v>
      </c>
      <c r="O636" s="177">
        <f t="shared" si="56"/>
        <v>5.2468589630153947E-5</v>
      </c>
      <c r="P636" s="177">
        <f t="shared" si="57"/>
        <v>5.394974340824634E-5</v>
      </c>
    </row>
    <row r="637" spans="1:16" outlineLevel="2" x14ac:dyDescent="0.3">
      <c r="A637" s="41" t="s">
        <v>1043</v>
      </c>
      <c r="B637" s="41" t="s">
        <v>1044</v>
      </c>
      <c r="C637" s="41" t="s">
        <v>401</v>
      </c>
      <c r="D637" s="41" t="s">
        <v>1046</v>
      </c>
      <c r="E637" s="41" t="s">
        <v>2112</v>
      </c>
      <c r="F637" s="42">
        <v>286</v>
      </c>
      <c r="G637" s="43"/>
      <c r="H637" s="42">
        <v>17.446000000000002</v>
      </c>
      <c r="I637">
        <f t="shared" si="58"/>
        <v>0</v>
      </c>
      <c r="J637">
        <f t="shared" si="59"/>
        <v>6.1000000000000006E-2</v>
      </c>
      <c r="K637" s="169">
        <f>VLOOKUP(A637,'Point GF DLLR'!$A$2:$L$81,10,FALSE)</f>
        <v>1.049371792603079</v>
      </c>
      <c r="L637" s="169">
        <f>VLOOKUP(A637,'Point GF DLLR'!$A$2:$L$81,11,FALSE)</f>
        <v>1.0789948681649268</v>
      </c>
      <c r="M637" s="168">
        <f t="shared" si="54"/>
        <v>0</v>
      </c>
      <c r="N637" s="168">
        <f t="shared" si="55"/>
        <v>0</v>
      </c>
      <c r="O637" s="177">
        <f t="shared" si="56"/>
        <v>6.401167934878782E-2</v>
      </c>
      <c r="P637" s="177">
        <f t="shared" si="57"/>
        <v>6.5818686958060549E-2</v>
      </c>
    </row>
    <row r="638" spans="1:16" outlineLevel="1" x14ac:dyDescent="0.3">
      <c r="A638" s="44" t="s">
        <v>1223</v>
      </c>
      <c r="B638" s="41"/>
      <c r="C638" s="41"/>
      <c r="D638" s="41"/>
      <c r="E638" s="41"/>
      <c r="F638" s="42"/>
      <c r="G638" s="43"/>
      <c r="H638" s="42"/>
      <c r="I638">
        <f>SUBTOTAL(9,I636:I637)</f>
        <v>4.4000000000000002E-4</v>
      </c>
      <c r="J638">
        <f>SUBTOTAL(9,J636:J637)</f>
        <v>6.1050000000000007E-2</v>
      </c>
      <c r="K638" s="169"/>
      <c r="L638" s="169"/>
      <c r="M638" s="168">
        <f>SUBTOTAL(9,M636:M637)</f>
        <v>4.6172358874535475E-4</v>
      </c>
      <c r="N638" s="168">
        <f>SUBTOTAL(9,N636:N637)</f>
        <v>4.7475774199256783E-4</v>
      </c>
      <c r="O638" s="177">
        <f>SUBTOTAL(9,O636:O637)</f>
        <v>6.406414793841797E-2</v>
      </c>
      <c r="P638" s="177">
        <f>SUBTOTAL(9,P636:P637)</f>
        <v>6.5872636701468798E-2</v>
      </c>
    </row>
    <row r="639" spans="1:16" outlineLevel="2" x14ac:dyDescent="0.3">
      <c r="A639" s="41" t="s">
        <v>1047</v>
      </c>
      <c r="B639" s="41" t="s">
        <v>1048</v>
      </c>
      <c r="C639" s="41" t="s">
        <v>401</v>
      </c>
      <c r="D639" s="41" t="s">
        <v>1049</v>
      </c>
      <c r="E639" s="41" t="s">
        <v>2089</v>
      </c>
      <c r="F639" s="42">
        <v>3</v>
      </c>
      <c r="G639" s="42">
        <v>3.0599999999999998E-3</v>
      </c>
      <c r="H639" s="42">
        <v>4.5000000000000003E-5</v>
      </c>
      <c r="I639">
        <f t="shared" si="58"/>
        <v>1.0199999999999999E-3</v>
      </c>
      <c r="J639">
        <f t="shared" si="59"/>
        <v>1.5E-5</v>
      </c>
      <c r="K639" s="169">
        <f>VLOOKUP(A639,'Point GF DLLR'!$A$2:$L$81,10,FALSE)</f>
        <v>1</v>
      </c>
      <c r="L639" s="169">
        <f>VLOOKUP(A639,'Point GF DLLR'!$A$2:$L$81,11,FALSE)</f>
        <v>1</v>
      </c>
      <c r="M639" s="168">
        <f t="shared" si="54"/>
        <v>1.0199999999999999E-3</v>
      </c>
      <c r="N639" s="168">
        <f t="shared" si="55"/>
        <v>1.0199999999999999E-3</v>
      </c>
      <c r="O639" s="177">
        <f t="shared" si="56"/>
        <v>1.5E-5</v>
      </c>
      <c r="P639" s="177">
        <f t="shared" si="57"/>
        <v>1.5E-5</v>
      </c>
    </row>
    <row r="640" spans="1:16" outlineLevel="2" x14ac:dyDescent="0.3">
      <c r="A640" s="41" t="s">
        <v>1047</v>
      </c>
      <c r="B640" s="41" t="s">
        <v>1048</v>
      </c>
      <c r="C640" s="41" t="s">
        <v>401</v>
      </c>
      <c r="D640" s="41" t="s">
        <v>1049</v>
      </c>
      <c r="E640" s="41" t="s">
        <v>2058</v>
      </c>
      <c r="F640" s="42">
        <v>365</v>
      </c>
      <c r="G640" s="42">
        <v>7.1175000000000002E-2</v>
      </c>
      <c r="H640" s="42">
        <v>3.65E-3</v>
      </c>
      <c r="I640">
        <f t="shared" si="58"/>
        <v>1.95E-4</v>
      </c>
      <c r="J640">
        <f t="shared" si="59"/>
        <v>1.0000000000000001E-5</v>
      </c>
      <c r="K640" s="169">
        <f>VLOOKUP(A640,'Point GF DLLR'!$A$2:$L$81,10,FALSE)</f>
        <v>1</v>
      </c>
      <c r="L640" s="169">
        <f>VLOOKUP(A640,'Point GF DLLR'!$A$2:$L$81,11,FALSE)</f>
        <v>1</v>
      </c>
      <c r="M640" s="168">
        <f t="shared" si="54"/>
        <v>1.95E-4</v>
      </c>
      <c r="N640" s="168">
        <f t="shared" si="55"/>
        <v>1.95E-4</v>
      </c>
      <c r="O640" s="177">
        <f t="shared" si="56"/>
        <v>1.0000000000000001E-5</v>
      </c>
      <c r="P640" s="177">
        <f t="shared" si="57"/>
        <v>1.0000000000000001E-5</v>
      </c>
    </row>
    <row r="641" spans="1:16" outlineLevel="2" x14ac:dyDescent="0.3">
      <c r="A641" s="41" t="s">
        <v>1047</v>
      </c>
      <c r="B641" s="41" t="s">
        <v>1048</v>
      </c>
      <c r="C641" s="41" t="s">
        <v>401</v>
      </c>
      <c r="D641" s="41" t="s">
        <v>1050</v>
      </c>
      <c r="E641" s="41" t="s">
        <v>2089</v>
      </c>
      <c r="F641" s="42">
        <v>3</v>
      </c>
      <c r="G641" s="42">
        <v>3.0599999999999998E-3</v>
      </c>
      <c r="H641" s="42">
        <v>4.5000000000000003E-5</v>
      </c>
      <c r="I641">
        <f t="shared" si="58"/>
        <v>1.0199999999999999E-3</v>
      </c>
      <c r="J641">
        <f t="shared" si="59"/>
        <v>1.5E-5</v>
      </c>
      <c r="K641" s="169">
        <f>VLOOKUP(A641,'Point GF DLLR'!$A$2:$L$81,10,FALSE)</f>
        <v>1</v>
      </c>
      <c r="L641" s="169">
        <f>VLOOKUP(A641,'Point GF DLLR'!$A$2:$L$81,11,FALSE)</f>
        <v>1</v>
      </c>
      <c r="M641" s="168">
        <f t="shared" si="54"/>
        <v>1.0199999999999999E-3</v>
      </c>
      <c r="N641" s="168">
        <f t="shared" si="55"/>
        <v>1.0199999999999999E-3</v>
      </c>
      <c r="O641" s="177">
        <f t="shared" si="56"/>
        <v>1.5E-5</v>
      </c>
      <c r="P641" s="177">
        <f t="shared" si="57"/>
        <v>1.5E-5</v>
      </c>
    </row>
    <row r="642" spans="1:16" outlineLevel="2" x14ac:dyDescent="0.3">
      <c r="A642" s="41" t="s">
        <v>1047</v>
      </c>
      <c r="B642" s="41" t="s">
        <v>1048</v>
      </c>
      <c r="C642" s="41" t="s">
        <v>401</v>
      </c>
      <c r="D642" s="41" t="s">
        <v>1050</v>
      </c>
      <c r="E642" s="41" t="s">
        <v>2058</v>
      </c>
      <c r="F642" s="42">
        <v>365</v>
      </c>
      <c r="G642" s="42">
        <v>7.1175000000000002E-2</v>
      </c>
      <c r="H642" s="42">
        <v>3.65E-3</v>
      </c>
      <c r="I642">
        <f t="shared" si="58"/>
        <v>1.95E-4</v>
      </c>
      <c r="J642">
        <f t="shared" si="59"/>
        <v>1.0000000000000001E-5</v>
      </c>
      <c r="K642" s="169">
        <f>VLOOKUP(A642,'Point GF DLLR'!$A$2:$L$81,10,FALSE)</f>
        <v>1</v>
      </c>
      <c r="L642" s="169">
        <f>VLOOKUP(A642,'Point GF DLLR'!$A$2:$L$81,11,FALSE)</f>
        <v>1</v>
      </c>
      <c r="M642" s="168">
        <f t="shared" si="54"/>
        <v>1.95E-4</v>
      </c>
      <c r="N642" s="168">
        <f t="shared" si="55"/>
        <v>1.95E-4</v>
      </c>
      <c r="O642" s="177">
        <f t="shared" si="56"/>
        <v>1.0000000000000001E-5</v>
      </c>
      <c r="P642" s="177">
        <f t="shared" si="57"/>
        <v>1.0000000000000001E-5</v>
      </c>
    </row>
    <row r="643" spans="1:16" outlineLevel="2" x14ac:dyDescent="0.3">
      <c r="A643" s="41" t="s">
        <v>1047</v>
      </c>
      <c r="B643" s="41" t="s">
        <v>1048</v>
      </c>
      <c r="C643" s="41" t="s">
        <v>401</v>
      </c>
      <c r="D643" s="41" t="s">
        <v>1051</v>
      </c>
      <c r="E643" s="41" t="s">
        <v>2089</v>
      </c>
      <c r="F643" s="42">
        <v>3</v>
      </c>
      <c r="G643" s="42">
        <v>3.0599999999999998E-3</v>
      </c>
      <c r="H643" s="42">
        <v>4.5000000000000003E-5</v>
      </c>
      <c r="I643">
        <f t="shared" si="58"/>
        <v>1.0199999999999999E-3</v>
      </c>
      <c r="J643">
        <f t="shared" si="59"/>
        <v>1.5E-5</v>
      </c>
      <c r="K643" s="169">
        <f>VLOOKUP(A643,'Point GF DLLR'!$A$2:$L$81,10,FALSE)</f>
        <v>1</v>
      </c>
      <c r="L643" s="169">
        <f>VLOOKUP(A643,'Point GF DLLR'!$A$2:$L$81,11,FALSE)</f>
        <v>1</v>
      </c>
      <c r="M643" s="168">
        <f t="shared" ref="M643:M706" si="60">I643*K643</f>
        <v>1.0199999999999999E-3</v>
      </c>
      <c r="N643" s="168">
        <f t="shared" ref="N643:N706" si="61">I643*L643</f>
        <v>1.0199999999999999E-3</v>
      </c>
      <c r="O643" s="177">
        <f t="shared" ref="O643:O706" si="62">J643*K643</f>
        <v>1.5E-5</v>
      </c>
      <c r="P643" s="177">
        <f t="shared" ref="P643:P706" si="63">J643*L643</f>
        <v>1.5E-5</v>
      </c>
    </row>
    <row r="644" spans="1:16" outlineLevel="2" x14ac:dyDescent="0.3">
      <c r="A644" s="41" t="s">
        <v>1047</v>
      </c>
      <c r="B644" s="41" t="s">
        <v>1048</v>
      </c>
      <c r="C644" s="41" t="s">
        <v>401</v>
      </c>
      <c r="D644" s="41" t="s">
        <v>1051</v>
      </c>
      <c r="E644" s="41" t="s">
        <v>2058</v>
      </c>
      <c r="F644" s="42">
        <v>365</v>
      </c>
      <c r="G644" s="42">
        <v>7.1175000000000002E-2</v>
      </c>
      <c r="H644" s="42">
        <v>3.65E-3</v>
      </c>
      <c r="I644">
        <f t="shared" si="58"/>
        <v>1.95E-4</v>
      </c>
      <c r="J644">
        <f t="shared" si="59"/>
        <v>1.0000000000000001E-5</v>
      </c>
      <c r="K644" s="169">
        <f>VLOOKUP(A644,'Point GF DLLR'!$A$2:$L$81,10,FALSE)</f>
        <v>1</v>
      </c>
      <c r="L644" s="169">
        <f>VLOOKUP(A644,'Point GF DLLR'!$A$2:$L$81,11,FALSE)</f>
        <v>1</v>
      </c>
      <c r="M644" s="168">
        <f t="shared" si="60"/>
        <v>1.95E-4</v>
      </c>
      <c r="N644" s="168">
        <f t="shared" si="61"/>
        <v>1.95E-4</v>
      </c>
      <c r="O644" s="177">
        <f t="shared" si="62"/>
        <v>1.0000000000000001E-5</v>
      </c>
      <c r="P644" s="177">
        <f t="shared" si="63"/>
        <v>1.0000000000000001E-5</v>
      </c>
    </row>
    <row r="645" spans="1:16" outlineLevel="2" x14ac:dyDescent="0.3">
      <c r="A645" s="41" t="s">
        <v>1047</v>
      </c>
      <c r="B645" s="41" t="s">
        <v>1048</v>
      </c>
      <c r="C645" s="41" t="s">
        <v>401</v>
      </c>
      <c r="D645" s="41" t="s">
        <v>1052</v>
      </c>
      <c r="E645" s="41" t="s">
        <v>2047</v>
      </c>
      <c r="F645" s="42">
        <v>21</v>
      </c>
      <c r="G645" s="42">
        <v>0.11025</v>
      </c>
      <c r="H645" s="42">
        <v>2.8349999999999998E-3</v>
      </c>
      <c r="I645">
        <f t="shared" si="58"/>
        <v>5.2500000000000003E-3</v>
      </c>
      <c r="J645">
        <f t="shared" si="59"/>
        <v>1.35E-4</v>
      </c>
      <c r="K645" s="169">
        <f>VLOOKUP(A645,'Point GF DLLR'!$A$2:$L$81,10,FALSE)</f>
        <v>1</v>
      </c>
      <c r="L645" s="169">
        <f>VLOOKUP(A645,'Point GF DLLR'!$A$2:$L$81,11,FALSE)</f>
        <v>1</v>
      </c>
      <c r="M645" s="168">
        <f t="shared" si="60"/>
        <v>5.2500000000000003E-3</v>
      </c>
      <c r="N645" s="168">
        <f t="shared" si="61"/>
        <v>5.2500000000000003E-3</v>
      </c>
      <c r="O645" s="177">
        <f t="shared" si="62"/>
        <v>1.35E-4</v>
      </c>
      <c r="P645" s="177">
        <f t="shared" si="63"/>
        <v>1.35E-4</v>
      </c>
    </row>
    <row r="646" spans="1:16" outlineLevel="2" x14ac:dyDescent="0.3">
      <c r="A646" s="41" t="s">
        <v>1047</v>
      </c>
      <c r="B646" s="41" t="s">
        <v>1048</v>
      </c>
      <c r="C646" s="41" t="s">
        <v>401</v>
      </c>
      <c r="D646" s="41" t="s">
        <v>1053</v>
      </c>
      <c r="E646" s="41" t="s">
        <v>2047</v>
      </c>
      <c r="F646" s="42">
        <v>21</v>
      </c>
      <c r="G646" s="42">
        <v>0.10458000000000001</v>
      </c>
      <c r="H646" s="42">
        <v>2.6250000000000002E-3</v>
      </c>
      <c r="I646">
        <f t="shared" si="58"/>
        <v>4.9800000000000001E-3</v>
      </c>
      <c r="J646">
        <f t="shared" si="59"/>
        <v>1.25E-4</v>
      </c>
      <c r="K646" s="169">
        <f>VLOOKUP(A646,'Point GF DLLR'!$A$2:$L$81,10,FALSE)</f>
        <v>1</v>
      </c>
      <c r="L646" s="169">
        <f>VLOOKUP(A646,'Point GF DLLR'!$A$2:$L$81,11,FALSE)</f>
        <v>1</v>
      </c>
      <c r="M646" s="168">
        <f t="shared" si="60"/>
        <v>4.9800000000000001E-3</v>
      </c>
      <c r="N646" s="168">
        <f t="shared" si="61"/>
        <v>4.9800000000000001E-3</v>
      </c>
      <c r="O646" s="177">
        <f t="shared" si="62"/>
        <v>1.25E-4</v>
      </c>
      <c r="P646" s="177">
        <f t="shared" si="63"/>
        <v>1.25E-4</v>
      </c>
    </row>
    <row r="647" spans="1:16" outlineLevel="2" x14ac:dyDescent="0.3">
      <c r="A647" s="41" t="s">
        <v>1047</v>
      </c>
      <c r="B647" s="41" t="s">
        <v>1048</v>
      </c>
      <c r="C647" s="41" t="s">
        <v>401</v>
      </c>
      <c r="D647" s="41" t="s">
        <v>1054</v>
      </c>
      <c r="E647" s="41" t="s">
        <v>2048</v>
      </c>
      <c r="F647" s="42">
        <v>24</v>
      </c>
      <c r="G647" s="42">
        <v>0.1608</v>
      </c>
      <c r="H647" s="42">
        <v>4.0800000000000003E-3</v>
      </c>
      <c r="I647">
        <f t="shared" si="58"/>
        <v>6.7000000000000002E-3</v>
      </c>
      <c r="J647">
        <f t="shared" si="59"/>
        <v>1.7000000000000001E-4</v>
      </c>
      <c r="K647" s="169">
        <f>VLOOKUP(A647,'Point GF DLLR'!$A$2:$L$81,10,FALSE)</f>
        <v>1</v>
      </c>
      <c r="L647" s="169">
        <f>VLOOKUP(A647,'Point GF DLLR'!$A$2:$L$81,11,FALSE)</f>
        <v>1</v>
      </c>
      <c r="M647" s="168">
        <f t="shared" si="60"/>
        <v>6.7000000000000002E-3</v>
      </c>
      <c r="N647" s="168">
        <f t="shared" si="61"/>
        <v>6.7000000000000002E-3</v>
      </c>
      <c r="O647" s="177">
        <f t="shared" si="62"/>
        <v>1.7000000000000001E-4</v>
      </c>
      <c r="P647" s="177">
        <f t="shared" si="63"/>
        <v>1.7000000000000001E-4</v>
      </c>
    </row>
    <row r="648" spans="1:16" outlineLevel="2" x14ac:dyDescent="0.3">
      <c r="A648" s="41" t="s">
        <v>1047</v>
      </c>
      <c r="B648" s="41" t="s">
        <v>1048</v>
      </c>
      <c r="C648" s="41" t="s">
        <v>401</v>
      </c>
      <c r="D648" s="41" t="s">
        <v>1055</v>
      </c>
      <c r="E648" s="41" t="s">
        <v>2048</v>
      </c>
      <c r="F648" s="42">
        <v>24</v>
      </c>
      <c r="G648" s="42">
        <v>0.16200000000000001</v>
      </c>
      <c r="H648" s="42">
        <v>4.0800000000000003E-3</v>
      </c>
      <c r="I648">
        <f t="shared" si="58"/>
        <v>6.7499999999999999E-3</v>
      </c>
      <c r="J648">
        <f t="shared" si="59"/>
        <v>1.7000000000000001E-4</v>
      </c>
      <c r="K648" s="169">
        <f>VLOOKUP(A648,'Point GF DLLR'!$A$2:$L$81,10,FALSE)</f>
        <v>1</v>
      </c>
      <c r="L648" s="169">
        <f>VLOOKUP(A648,'Point GF DLLR'!$A$2:$L$81,11,FALSE)</f>
        <v>1</v>
      </c>
      <c r="M648" s="168">
        <f t="shared" si="60"/>
        <v>6.7499999999999999E-3</v>
      </c>
      <c r="N648" s="168">
        <f t="shared" si="61"/>
        <v>6.7499999999999999E-3</v>
      </c>
      <c r="O648" s="177">
        <f t="shared" si="62"/>
        <v>1.7000000000000001E-4</v>
      </c>
      <c r="P648" s="177">
        <f t="shared" si="63"/>
        <v>1.7000000000000001E-4</v>
      </c>
    </row>
    <row r="649" spans="1:16" outlineLevel="2" x14ac:dyDescent="0.3">
      <c r="A649" s="41" t="s">
        <v>1047</v>
      </c>
      <c r="B649" s="41" t="s">
        <v>1048</v>
      </c>
      <c r="C649" s="41" t="s">
        <v>401</v>
      </c>
      <c r="D649" s="41" t="s">
        <v>1056</v>
      </c>
      <c r="E649" s="41" t="s">
        <v>2048</v>
      </c>
      <c r="F649" s="42">
        <v>24</v>
      </c>
      <c r="G649" s="42">
        <v>0.15959999999999999</v>
      </c>
      <c r="H649" s="42">
        <v>4.0800000000000003E-3</v>
      </c>
      <c r="I649">
        <f t="shared" si="58"/>
        <v>6.6499999999999997E-3</v>
      </c>
      <c r="J649">
        <f t="shared" si="59"/>
        <v>1.7000000000000001E-4</v>
      </c>
      <c r="K649" s="169">
        <f>VLOOKUP(A649,'Point GF DLLR'!$A$2:$L$81,10,FALSE)</f>
        <v>1</v>
      </c>
      <c r="L649" s="169">
        <f>VLOOKUP(A649,'Point GF DLLR'!$A$2:$L$81,11,FALSE)</f>
        <v>1</v>
      </c>
      <c r="M649" s="168">
        <f t="shared" si="60"/>
        <v>6.6499999999999997E-3</v>
      </c>
      <c r="N649" s="168">
        <f t="shared" si="61"/>
        <v>6.6499999999999997E-3</v>
      </c>
      <c r="O649" s="177">
        <f t="shared" si="62"/>
        <v>1.7000000000000001E-4</v>
      </c>
      <c r="P649" s="177">
        <f t="shared" si="63"/>
        <v>1.7000000000000001E-4</v>
      </c>
    </row>
    <row r="650" spans="1:16" outlineLevel="1" x14ac:dyDescent="0.3">
      <c r="A650" s="44" t="s">
        <v>1224</v>
      </c>
      <c r="B650" s="41"/>
      <c r="C650" s="41"/>
      <c r="D650" s="41"/>
      <c r="E650" s="41"/>
      <c r="F650" s="42"/>
      <c r="G650" s="42"/>
      <c r="H650" s="42"/>
      <c r="I650">
        <f>SUBTOTAL(9,I639:I649)</f>
        <v>3.3974999999999998E-2</v>
      </c>
      <c r="J650">
        <f>SUBTOTAL(9,J639:J649)</f>
        <v>8.4500000000000005E-4</v>
      </c>
      <c r="K650" s="169"/>
      <c r="L650" s="169"/>
      <c r="M650" s="168">
        <f>SUBTOTAL(9,M639:M649)</f>
        <v>3.3974999999999998E-2</v>
      </c>
      <c r="N650" s="168">
        <f>SUBTOTAL(9,N639:N649)</f>
        <v>3.3974999999999998E-2</v>
      </c>
      <c r="O650" s="177">
        <f>SUBTOTAL(9,O639:O649)</f>
        <v>8.4500000000000005E-4</v>
      </c>
      <c r="P650" s="177">
        <f>SUBTOTAL(9,P639:P649)</f>
        <v>8.4500000000000005E-4</v>
      </c>
    </row>
    <row r="651" spans="1:16" outlineLevel="2" x14ac:dyDescent="0.3">
      <c r="A651" s="41" t="s">
        <v>1057</v>
      </c>
      <c r="B651" s="41" t="s">
        <v>1058</v>
      </c>
      <c r="C651" s="41" t="s">
        <v>401</v>
      </c>
      <c r="D651" s="41" t="s">
        <v>1059</v>
      </c>
      <c r="E651" s="41" t="s">
        <v>2113</v>
      </c>
      <c r="F651" s="42">
        <v>304</v>
      </c>
      <c r="G651" s="42">
        <v>0.16567999999999999</v>
      </c>
      <c r="H651" s="42">
        <v>9.1199999999999996E-3</v>
      </c>
      <c r="I651">
        <f t="shared" si="58"/>
        <v>5.4500000000000002E-4</v>
      </c>
      <c r="J651">
        <f t="shared" si="59"/>
        <v>2.9999999999999997E-5</v>
      </c>
      <c r="K651" s="169">
        <f>VLOOKUP(A651,'Point GF DLLR'!$A$2:$L$81,10,FALSE)</f>
        <v>1</v>
      </c>
      <c r="L651" s="169">
        <f>VLOOKUP(A651,'Point GF DLLR'!$A$2:$L$81,11,FALSE)</f>
        <v>1</v>
      </c>
      <c r="M651" s="168">
        <f t="shared" si="60"/>
        <v>5.4500000000000002E-4</v>
      </c>
      <c r="N651" s="168">
        <f t="shared" si="61"/>
        <v>5.4500000000000002E-4</v>
      </c>
      <c r="O651" s="177">
        <f t="shared" si="62"/>
        <v>2.9999999999999997E-5</v>
      </c>
      <c r="P651" s="177">
        <f t="shared" si="63"/>
        <v>2.9999999999999997E-5</v>
      </c>
    </row>
    <row r="652" spans="1:16" outlineLevel="2" x14ac:dyDescent="0.3">
      <c r="A652" s="41" t="s">
        <v>1057</v>
      </c>
      <c r="B652" s="41" t="s">
        <v>1058</v>
      </c>
      <c r="C652" s="41" t="s">
        <v>401</v>
      </c>
      <c r="D652" s="41" t="s">
        <v>1060</v>
      </c>
      <c r="E652" s="41" t="s">
        <v>2114</v>
      </c>
      <c r="F652" s="42">
        <v>213</v>
      </c>
      <c r="G652" s="42">
        <v>3.8553000000000002</v>
      </c>
      <c r="H652" s="42">
        <v>4.7392500000000002</v>
      </c>
      <c r="I652">
        <f t="shared" si="58"/>
        <v>1.8100000000000002E-2</v>
      </c>
      <c r="J652">
        <f t="shared" si="59"/>
        <v>2.2250000000000002E-2</v>
      </c>
      <c r="K652" s="169">
        <f>VLOOKUP(A652,'Point GF DLLR'!$A$2:$L$81,10,FALSE)</f>
        <v>1</v>
      </c>
      <c r="L652" s="169">
        <f>VLOOKUP(A652,'Point GF DLLR'!$A$2:$L$81,11,FALSE)</f>
        <v>1</v>
      </c>
      <c r="M652" s="168">
        <f t="shared" si="60"/>
        <v>1.8100000000000002E-2</v>
      </c>
      <c r="N652" s="168">
        <f t="shared" si="61"/>
        <v>1.8100000000000002E-2</v>
      </c>
      <c r="O652" s="177">
        <f t="shared" si="62"/>
        <v>2.2250000000000002E-2</v>
      </c>
      <c r="P652" s="177">
        <f t="shared" si="63"/>
        <v>2.2250000000000002E-2</v>
      </c>
    </row>
    <row r="653" spans="1:16" outlineLevel="2" x14ac:dyDescent="0.3">
      <c r="A653" s="41" t="s">
        <v>1057</v>
      </c>
      <c r="B653" s="41" t="s">
        <v>1058</v>
      </c>
      <c r="C653" s="41" t="s">
        <v>401</v>
      </c>
      <c r="D653" s="41" t="s">
        <v>1061</v>
      </c>
      <c r="E653" s="41" t="s">
        <v>2115</v>
      </c>
      <c r="F653" s="42">
        <v>33</v>
      </c>
      <c r="G653" s="42">
        <v>1.4024999999999999E-2</v>
      </c>
      <c r="H653" s="43"/>
      <c r="I653">
        <f t="shared" si="58"/>
        <v>4.2499999999999998E-4</v>
      </c>
      <c r="J653">
        <f t="shared" si="59"/>
        <v>0</v>
      </c>
      <c r="K653" s="169">
        <f>VLOOKUP(A653,'Point GF DLLR'!$A$2:$L$81,10,FALSE)</f>
        <v>1</v>
      </c>
      <c r="L653" s="169">
        <f>VLOOKUP(A653,'Point GF DLLR'!$A$2:$L$81,11,FALSE)</f>
        <v>1</v>
      </c>
      <c r="M653" s="168">
        <f t="shared" si="60"/>
        <v>4.2499999999999998E-4</v>
      </c>
      <c r="N653" s="168">
        <f t="shared" si="61"/>
        <v>4.2499999999999998E-4</v>
      </c>
      <c r="O653" s="177">
        <f t="shared" si="62"/>
        <v>0</v>
      </c>
      <c r="P653" s="177">
        <f t="shared" si="63"/>
        <v>0</v>
      </c>
    </row>
    <row r="654" spans="1:16" outlineLevel="1" x14ac:dyDescent="0.3">
      <c r="A654" s="44" t="s">
        <v>1225</v>
      </c>
      <c r="B654" s="41"/>
      <c r="C654" s="41"/>
      <c r="D654" s="41"/>
      <c r="E654" s="41"/>
      <c r="F654" s="42"/>
      <c r="G654" s="42"/>
      <c r="H654" s="43"/>
      <c r="I654">
        <f>SUBTOTAL(9,I651:I653)</f>
        <v>1.907E-2</v>
      </c>
      <c r="J654">
        <f>SUBTOTAL(9,J651:J653)</f>
        <v>2.2280000000000001E-2</v>
      </c>
      <c r="K654" s="169"/>
      <c r="L654" s="169"/>
      <c r="M654" s="168">
        <f>SUBTOTAL(9,M651:M653)</f>
        <v>1.907E-2</v>
      </c>
      <c r="N654" s="168">
        <f>SUBTOTAL(9,N651:N653)</f>
        <v>1.907E-2</v>
      </c>
      <c r="O654" s="177">
        <f>SUBTOTAL(9,O651:O653)</f>
        <v>2.2280000000000001E-2</v>
      </c>
      <c r="P654" s="177">
        <f>SUBTOTAL(9,P651:P653)</f>
        <v>2.2280000000000001E-2</v>
      </c>
    </row>
    <row r="655" spans="1:16" outlineLevel="2" x14ac:dyDescent="0.3">
      <c r="A655" s="41" t="s">
        <v>1062</v>
      </c>
      <c r="B655" s="41" t="s">
        <v>1063</v>
      </c>
      <c r="C655" s="41" t="s">
        <v>401</v>
      </c>
      <c r="D655" s="41" t="s">
        <v>1064</v>
      </c>
      <c r="E655" s="41" t="s">
        <v>2110</v>
      </c>
      <c r="F655" s="42">
        <v>206</v>
      </c>
      <c r="G655" s="42">
        <v>0.55310999999999999</v>
      </c>
      <c r="H655" s="42">
        <v>9.2700000000000005E-3</v>
      </c>
      <c r="I655">
        <f t="shared" si="58"/>
        <v>2.6849999999999999E-3</v>
      </c>
      <c r="J655">
        <f t="shared" si="59"/>
        <v>4.5000000000000003E-5</v>
      </c>
      <c r="K655" s="169">
        <f>VLOOKUP(A655,'Point GF DLLR'!$A$2:$L$81,10,FALSE)</f>
        <v>1</v>
      </c>
      <c r="L655" s="169">
        <f>VLOOKUP(A655,'Point GF DLLR'!$A$2:$L$81,11,FALSE)</f>
        <v>1</v>
      </c>
      <c r="M655" s="168">
        <f t="shared" si="60"/>
        <v>2.6849999999999999E-3</v>
      </c>
      <c r="N655" s="168">
        <f t="shared" si="61"/>
        <v>2.6849999999999999E-3</v>
      </c>
      <c r="O655" s="177">
        <f t="shared" si="62"/>
        <v>4.5000000000000003E-5</v>
      </c>
      <c r="P655" s="177">
        <f t="shared" si="63"/>
        <v>4.5000000000000003E-5</v>
      </c>
    </row>
    <row r="656" spans="1:16" outlineLevel="2" x14ac:dyDescent="0.3">
      <c r="A656" s="41" t="s">
        <v>1062</v>
      </c>
      <c r="B656" s="41" t="s">
        <v>1063</v>
      </c>
      <c r="C656" s="41" t="s">
        <v>401</v>
      </c>
      <c r="D656" s="41" t="s">
        <v>1065</v>
      </c>
      <c r="E656" s="41" t="s">
        <v>2110</v>
      </c>
      <c r="F656" s="42">
        <v>209</v>
      </c>
      <c r="G656" s="42">
        <v>0.50995999999999997</v>
      </c>
      <c r="H656" s="43"/>
      <c r="I656">
        <f t="shared" si="58"/>
        <v>2.4399999999999999E-3</v>
      </c>
      <c r="J656">
        <f t="shared" si="59"/>
        <v>0</v>
      </c>
      <c r="K656" s="169">
        <f>VLOOKUP(A656,'Point GF DLLR'!$A$2:$L$81,10,FALSE)</f>
        <v>1</v>
      </c>
      <c r="L656" s="169">
        <f>VLOOKUP(A656,'Point GF DLLR'!$A$2:$L$81,11,FALSE)</f>
        <v>1</v>
      </c>
      <c r="M656" s="168">
        <f t="shared" si="60"/>
        <v>2.4399999999999999E-3</v>
      </c>
      <c r="N656" s="168">
        <f t="shared" si="61"/>
        <v>2.4399999999999999E-3</v>
      </c>
      <c r="O656" s="177">
        <f t="shared" si="62"/>
        <v>0</v>
      </c>
      <c r="P656" s="177">
        <f t="shared" si="63"/>
        <v>0</v>
      </c>
    </row>
    <row r="657" spans="1:16" outlineLevel="2" x14ac:dyDescent="0.3">
      <c r="A657" s="41" t="s">
        <v>1062</v>
      </c>
      <c r="B657" s="41" t="s">
        <v>1063</v>
      </c>
      <c r="C657" s="41" t="s">
        <v>401</v>
      </c>
      <c r="D657" s="41" t="s">
        <v>1066</v>
      </c>
      <c r="E657" s="41" t="s">
        <v>2059</v>
      </c>
      <c r="F657" s="42">
        <v>121</v>
      </c>
      <c r="G657" s="42">
        <v>0.13975499999999999</v>
      </c>
      <c r="H657" s="43"/>
      <c r="I657">
        <f t="shared" si="58"/>
        <v>1.155E-3</v>
      </c>
      <c r="J657">
        <f t="shared" si="59"/>
        <v>0</v>
      </c>
      <c r="K657" s="169">
        <f>VLOOKUP(A657,'Point GF DLLR'!$A$2:$L$81,10,FALSE)</f>
        <v>1</v>
      </c>
      <c r="L657" s="169">
        <f>VLOOKUP(A657,'Point GF DLLR'!$A$2:$L$81,11,FALSE)</f>
        <v>1</v>
      </c>
      <c r="M657" s="168">
        <f t="shared" si="60"/>
        <v>1.155E-3</v>
      </c>
      <c r="N657" s="168">
        <f t="shared" si="61"/>
        <v>1.155E-3</v>
      </c>
      <c r="O657" s="177">
        <f t="shared" si="62"/>
        <v>0</v>
      </c>
      <c r="P657" s="177">
        <f t="shared" si="63"/>
        <v>0</v>
      </c>
    </row>
    <row r="658" spans="1:16" outlineLevel="2" x14ac:dyDescent="0.3">
      <c r="A658" s="41" t="s">
        <v>1062</v>
      </c>
      <c r="B658" s="41" t="s">
        <v>1063</v>
      </c>
      <c r="C658" s="41" t="s">
        <v>401</v>
      </c>
      <c r="D658" s="41" t="s">
        <v>1067</v>
      </c>
      <c r="E658" s="41" t="s">
        <v>2059</v>
      </c>
      <c r="F658" s="42">
        <v>121</v>
      </c>
      <c r="G658" s="42">
        <v>0.13975499999999999</v>
      </c>
      <c r="H658" s="43"/>
      <c r="I658">
        <f t="shared" si="58"/>
        <v>1.155E-3</v>
      </c>
      <c r="J658">
        <f t="shared" si="59"/>
        <v>0</v>
      </c>
      <c r="K658" s="169">
        <f>VLOOKUP(A658,'Point GF DLLR'!$A$2:$L$81,10,FALSE)</f>
        <v>1</v>
      </c>
      <c r="L658" s="169">
        <f>VLOOKUP(A658,'Point GF DLLR'!$A$2:$L$81,11,FALSE)</f>
        <v>1</v>
      </c>
      <c r="M658" s="168">
        <f t="shared" si="60"/>
        <v>1.155E-3</v>
      </c>
      <c r="N658" s="168">
        <f t="shared" si="61"/>
        <v>1.155E-3</v>
      </c>
      <c r="O658" s="177">
        <f t="shared" si="62"/>
        <v>0</v>
      </c>
      <c r="P658" s="177">
        <f t="shared" si="63"/>
        <v>0</v>
      </c>
    </row>
    <row r="659" spans="1:16" outlineLevel="2" x14ac:dyDescent="0.3">
      <c r="A659" s="41" t="s">
        <v>1062</v>
      </c>
      <c r="B659" s="41" t="s">
        <v>1063</v>
      </c>
      <c r="C659" s="41" t="s">
        <v>401</v>
      </c>
      <c r="D659" s="41" t="s">
        <v>1068</v>
      </c>
      <c r="E659" s="41" t="s">
        <v>2059</v>
      </c>
      <c r="F659" s="42">
        <v>44</v>
      </c>
      <c r="G659" s="42">
        <v>6.0060000000000002E-2</v>
      </c>
      <c r="H659" s="43"/>
      <c r="I659">
        <f t="shared" si="58"/>
        <v>1.3650000000000001E-3</v>
      </c>
      <c r="J659">
        <f t="shared" si="59"/>
        <v>0</v>
      </c>
      <c r="K659" s="169">
        <f>VLOOKUP(A659,'Point GF DLLR'!$A$2:$L$81,10,FALSE)</f>
        <v>1</v>
      </c>
      <c r="L659" s="169">
        <f>VLOOKUP(A659,'Point GF DLLR'!$A$2:$L$81,11,FALSE)</f>
        <v>1</v>
      </c>
      <c r="M659" s="168">
        <f t="shared" si="60"/>
        <v>1.3650000000000001E-3</v>
      </c>
      <c r="N659" s="168">
        <f t="shared" si="61"/>
        <v>1.3650000000000001E-3</v>
      </c>
      <c r="O659" s="177">
        <f t="shared" si="62"/>
        <v>0</v>
      </c>
      <c r="P659" s="177">
        <f t="shared" si="63"/>
        <v>0</v>
      </c>
    </row>
    <row r="660" spans="1:16" outlineLevel="2" x14ac:dyDescent="0.3">
      <c r="A660" s="41" t="s">
        <v>1062</v>
      </c>
      <c r="B660" s="41" t="s">
        <v>1063</v>
      </c>
      <c r="C660" s="41" t="s">
        <v>401</v>
      </c>
      <c r="D660" s="41" t="s">
        <v>1069</v>
      </c>
      <c r="E660" s="41" t="s">
        <v>2059</v>
      </c>
      <c r="F660" s="42">
        <v>44</v>
      </c>
      <c r="G660" s="42">
        <v>6.0060000000000002E-2</v>
      </c>
      <c r="H660" s="43"/>
      <c r="I660">
        <f t="shared" si="58"/>
        <v>1.3650000000000001E-3</v>
      </c>
      <c r="J660">
        <f t="shared" si="59"/>
        <v>0</v>
      </c>
      <c r="K660" s="169">
        <f>VLOOKUP(A660,'Point GF DLLR'!$A$2:$L$81,10,FALSE)</f>
        <v>1</v>
      </c>
      <c r="L660" s="169">
        <f>VLOOKUP(A660,'Point GF DLLR'!$A$2:$L$81,11,FALSE)</f>
        <v>1</v>
      </c>
      <c r="M660" s="168">
        <f t="shared" si="60"/>
        <v>1.3650000000000001E-3</v>
      </c>
      <c r="N660" s="168">
        <f t="shared" si="61"/>
        <v>1.3650000000000001E-3</v>
      </c>
      <c r="O660" s="177">
        <f t="shared" si="62"/>
        <v>0</v>
      </c>
      <c r="P660" s="177">
        <f t="shared" si="63"/>
        <v>0</v>
      </c>
    </row>
    <row r="661" spans="1:16" outlineLevel="2" x14ac:dyDescent="0.3">
      <c r="A661" s="41" t="s">
        <v>1062</v>
      </c>
      <c r="B661" s="41" t="s">
        <v>1063</v>
      </c>
      <c r="C661" s="41" t="s">
        <v>401</v>
      </c>
      <c r="D661" s="41" t="s">
        <v>1070</v>
      </c>
      <c r="E661" s="41" t="s">
        <v>2110</v>
      </c>
      <c r="F661" s="42">
        <v>326</v>
      </c>
      <c r="G661" s="42">
        <v>0.12062</v>
      </c>
      <c r="H661" s="43"/>
      <c r="I661">
        <f t="shared" si="58"/>
        <v>3.6999999999999999E-4</v>
      </c>
      <c r="J661">
        <f t="shared" si="59"/>
        <v>0</v>
      </c>
      <c r="K661" s="169">
        <f>VLOOKUP(A661,'Point GF DLLR'!$A$2:$L$81,10,FALSE)</f>
        <v>1</v>
      </c>
      <c r="L661" s="169">
        <f>VLOOKUP(A661,'Point GF DLLR'!$A$2:$L$81,11,FALSE)</f>
        <v>1</v>
      </c>
      <c r="M661" s="168">
        <f t="shared" si="60"/>
        <v>3.6999999999999999E-4</v>
      </c>
      <c r="N661" s="168">
        <f t="shared" si="61"/>
        <v>3.6999999999999999E-4</v>
      </c>
      <c r="O661" s="177">
        <f t="shared" si="62"/>
        <v>0</v>
      </c>
      <c r="P661" s="177">
        <f t="shared" si="63"/>
        <v>0</v>
      </c>
    </row>
    <row r="662" spans="1:16" outlineLevel="2" x14ac:dyDescent="0.3">
      <c r="A662" s="41" t="s">
        <v>1062</v>
      </c>
      <c r="B662" s="41" t="s">
        <v>1063</v>
      </c>
      <c r="C662" s="41" t="s">
        <v>401</v>
      </c>
      <c r="D662" s="41" t="s">
        <v>1071</v>
      </c>
      <c r="E662" s="41" t="s">
        <v>2110</v>
      </c>
      <c r="F662" s="42">
        <v>326</v>
      </c>
      <c r="G662" s="42">
        <v>0.12062</v>
      </c>
      <c r="H662" s="43"/>
      <c r="I662">
        <f t="shared" si="58"/>
        <v>3.6999999999999999E-4</v>
      </c>
      <c r="J662">
        <f t="shared" si="59"/>
        <v>0</v>
      </c>
      <c r="K662" s="169">
        <f>VLOOKUP(A662,'Point GF DLLR'!$A$2:$L$81,10,FALSE)</f>
        <v>1</v>
      </c>
      <c r="L662" s="169">
        <f>VLOOKUP(A662,'Point GF DLLR'!$A$2:$L$81,11,FALSE)</f>
        <v>1</v>
      </c>
      <c r="M662" s="168">
        <f t="shared" si="60"/>
        <v>3.6999999999999999E-4</v>
      </c>
      <c r="N662" s="168">
        <f t="shared" si="61"/>
        <v>3.6999999999999999E-4</v>
      </c>
      <c r="O662" s="177">
        <f t="shared" si="62"/>
        <v>0</v>
      </c>
      <c r="P662" s="177">
        <f t="shared" si="63"/>
        <v>0</v>
      </c>
    </row>
    <row r="663" spans="1:16" outlineLevel="2" x14ac:dyDescent="0.3">
      <c r="A663" s="41" t="s">
        <v>1062</v>
      </c>
      <c r="B663" s="41" t="s">
        <v>1063</v>
      </c>
      <c r="C663" s="41" t="s">
        <v>401</v>
      </c>
      <c r="D663" s="41" t="s">
        <v>1072</v>
      </c>
      <c r="E663" s="41" t="s">
        <v>2110</v>
      </c>
      <c r="F663" s="42">
        <v>136</v>
      </c>
      <c r="G663" s="42">
        <v>7.0040000000000005E-2</v>
      </c>
      <c r="H663" s="43"/>
      <c r="I663">
        <f t="shared" si="58"/>
        <v>5.1500000000000005E-4</v>
      </c>
      <c r="J663">
        <f t="shared" si="59"/>
        <v>0</v>
      </c>
      <c r="K663" s="169">
        <f>VLOOKUP(A663,'Point GF DLLR'!$A$2:$L$81,10,FALSE)</f>
        <v>1</v>
      </c>
      <c r="L663" s="169">
        <f>VLOOKUP(A663,'Point GF DLLR'!$A$2:$L$81,11,FALSE)</f>
        <v>1</v>
      </c>
      <c r="M663" s="168">
        <f t="shared" si="60"/>
        <v>5.1500000000000005E-4</v>
      </c>
      <c r="N663" s="168">
        <f t="shared" si="61"/>
        <v>5.1500000000000005E-4</v>
      </c>
      <c r="O663" s="177">
        <f t="shared" si="62"/>
        <v>0</v>
      </c>
      <c r="P663" s="177">
        <f t="shared" si="63"/>
        <v>0</v>
      </c>
    </row>
    <row r="664" spans="1:16" outlineLevel="2" x14ac:dyDescent="0.3">
      <c r="A664" s="41" t="s">
        <v>1062</v>
      </c>
      <c r="B664" s="41" t="s">
        <v>1063</v>
      </c>
      <c r="C664" s="41" t="s">
        <v>401</v>
      </c>
      <c r="D664" s="41" t="s">
        <v>1073</v>
      </c>
      <c r="E664" s="41" t="s">
        <v>2047</v>
      </c>
      <c r="F664" s="42">
        <v>12</v>
      </c>
      <c r="G664" s="42">
        <v>7.0019999999999999E-2</v>
      </c>
      <c r="H664" s="43"/>
      <c r="I664">
        <f t="shared" si="58"/>
        <v>5.8349999999999999E-3</v>
      </c>
      <c r="J664">
        <f t="shared" si="59"/>
        <v>0</v>
      </c>
      <c r="K664" s="169">
        <f>VLOOKUP(A664,'Point GF DLLR'!$A$2:$L$81,10,FALSE)</f>
        <v>1</v>
      </c>
      <c r="L664" s="169">
        <f>VLOOKUP(A664,'Point GF DLLR'!$A$2:$L$81,11,FALSE)</f>
        <v>1</v>
      </c>
      <c r="M664" s="168">
        <f t="shared" si="60"/>
        <v>5.8349999999999999E-3</v>
      </c>
      <c r="N664" s="168">
        <f t="shared" si="61"/>
        <v>5.8349999999999999E-3</v>
      </c>
      <c r="O664" s="177">
        <f t="shared" si="62"/>
        <v>0</v>
      </c>
      <c r="P664" s="177">
        <f t="shared" si="63"/>
        <v>0</v>
      </c>
    </row>
    <row r="665" spans="1:16" outlineLevel="1" x14ac:dyDescent="0.3">
      <c r="A665" s="44" t="s">
        <v>1226</v>
      </c>
      <c r="B665" s="41"/>
      <c r="C665" s="41"/>
      <c r="D665" s="41"/>
      <c r="E665" s="41"/>
      <c r="F665" s="42"/>
      <c r="G665" s="42"/>
      <c r="H665" s="43"/>
      <c r="I665">
        <f>SUBTOTAL(9,I655:I664)</f>
        <v>1.7255E-2</v>
      </c>
      <c r="J665">
        <f>SUBTOTAL(9,J655:J664)</f>
        <v>4.5000000000000003E-5</v>
      </c>
      <c r="K665" s="169"/>
      <c r="L665" s="169"/>
      <c r="M665" s="168">
        <f>SUBTOTAL(9,M655:M664)</f>
        <v>1.7255E-2</v>
      </c>
      <c r="N665" s="168">
        <f>SUBTOTAL(9,N655:N664)</f>
        <v>1.7255E-2</v>
      </c>
      <c r="O665" s="177">
        <f>SUBTOTAL(9,O655:O664)</f>
        <v>4.5000000000000003E-5</v>
      </c>
      <c r="P665" s="177">
        <f>SUBTOTAL(9,P655:P664)</f>
        <v>4.5000000000000003E-5</v>
      </c>
    </row>
    <row r="666" spans="1:16" outlineLevel="2" x14ac:dyDescent="0.3">
      <c r="A666" s="41" t="s">
        <v>1074</v>
      </c>
      <c r="B666" s="41" t="s">
        <v>1075</v>
      </c>
      <c r="C666" s="41" t="s">
        <v>401</v>
      </c>
      <c r="D666" s="41" t="s">
        <v>1076</v>
      </c>
      <c r="E666" s="41" t="s">
        <v>2072</v>
      </c>
      <c r="F666" s="42">
        <v>226</v>
      </c>
      <c r="G666" s="42">
        <v>2.6667999999999998</v>
      </c>
      <c r="H666" s="42">
        <v>0.21131</v>
      </c>
      <c r="I666">
        <f t="shared" si="58"/>
        <v>1.18E-2</v>
      </c>
      <c r="J666">
        <f t="shared" si="59"/>
        <v>9.3499999999999996E-4</v>
      </c>
      <c r="K666" s="169">
        <f>VLOOKUP(A666,'Point GF DLLR'!$A$2:$L$81,10,FALSE)</f>
        <v>1.049371792603079</v>
      </c>
      <c r="L666" s="169">
        <f>VLOOKUP(A666,'Point GF DLLR'!$A$2:$L$81,11,FALSE)</f>
        <v>1.0789948681649268</v>
      </c>
      <c r="M666" s="168">
        <f t="shared" si="60"/>
        <v>1.2382587152716331E-2</v>
      </c>
      <c r="N666" s="168">
        <f t="shared" si="61"/>
        <v>1.2732139444346136E-2</v>
      </c>
      <c r="O666" s="177">
        <f t="shared" si="62"/>
        <v>9.811626260838788E-4</v>
      </c>
      <c r="P666" s="177">
        <f t="shared" si="63"/>
        <v>1.0088602017342065E-3</v>
      </c>
    </row>
    <row r="667" spans="1:16" outlineLevel="2" x14ac:dyDescent="0.3">
      <c r="A667" s="41" t="s">
        <v>1074</v>
      </c>
      <c r="B667" s="41" t="s">
        <v>1075</v>
      </c>
      <c r="C667" s="41" t="s">
        <v>401</v>
      </c>
      <c r="D667" s="41" t="s">
        <v>1077</v>
      </c>
      <c r="E667" s="41" t="s">
        <v>2072</v>
      </c>
      <c r="F667" s="42">
        <v>159</v>
      </c>
      <c r="G667" s="42">
        <v>1.6615500000000001</v>
      </c>
      <c r="H667" s="42">
        <v>0.13197</v>
      </c>
      <c r="I667">
        <f t="shared" si="58"/>
        <v>1.0450000000000001E-2</v>
      </c>
      <c r="J667">
        <f t="shared" si="59"/>
        <v>8.3000000000000001E-4</v>
      </c>
      <c r="K667" s="169">
        <f>VLOOKUP(A667,'Point GF DLLR'!$A$2:$L$81,10,FALSE)</f>
        <v>1.049371792603079</v>
      </c>
      <c r="L667" s="169">
        <f>VLOOKUP(A667,'Point GF DLLR'!$A$2:$L$81,11,FALSE)</f>
        <v>1.0789948681649268</v>
      </c>
      <c r="M667" s="168">
        <f t="shared" si="60"/>
        <v>1.0965935232702177E-2</v>
      </c>
      <c r="N667" s="168">
        <f t="shared" si="61"/>
        <v>1.1275496372323486E-2</v>
      </c>
      <c r="O667" s="177">
        <f t="shared" si="62"/>
        <v>8.709785878605556E-4</v>
      </c>
      <c r="P667" s="177">
        <f t="shared" si="63"/>
        <v>8.9556574057688928E-4</v>
      </c>
    </row>
    <row r="668" spans="1:16" outlineLevel="2" x14ac:dyDescent="0.3">
      <c r="A668" s="41" t="s">
        <v>1074</v>
      </c>
      <c r="B668" s="41" t="s">
        <v>1075</v>
      </c>
      <c r="C668" s="41" t="s">
        <v>401</v>
      </c>
      <c r="D668" s="41" t="s">
        <v>1078</v>
      </c>
      <c r="E668" s="41" t="s">
        <v>2072</v>
      </c>
      <c r="F668" s="42">
        <v>180</v>
      </c>
      <c r="G668" s="42">
        <v>2.6549999999999998</v>
      </c>
      <c r="H668" s="42">
        <v>0.20699999999999999</v>
      </c>
      <c r="I668">
        <f t="shared" si="58"/>
        <v>1.4749999999999999E-2</v>
      </c>
      <c r="J668">
        <f t="shared" si="59"/>
        <v>1.15E-3</v>
      </c>
      <c r="K668" s="169">
        <f>VLOOKUP(A668,'Point GF DLLR'!$A$2:$L$81,10,FALSE)</f>
        <v>1.049371792603079</v>
      </c>
      <c r="L668" s="169">
        <f>VLOOKUP(A668,'Point GF DLLR'!$A$2:$L$81,11,FALSE)</f>
        <v>1.0789948681649268</v>
      </c>
      <c r="M668" s="168">
        <f t="shared" si="60"/>
        <v>1.5478233940895415E-2</v>
      </c>
      <c r="N668" s="168">
        <f t="shared" si="61"/>
        <v>1.5915174305432669E-2</v>
      </c>
      <c r="O668" s="177">
        <f t="shared" si="62"/>
        <v>1.2067775614935409E-3</v>
      </c>
      <c r="P668" s="177">
        <f t="shared" si="63"/>
        <v>1.2408440983896658E-3</v>
      </c>
    </row>
    <row r="669" spans="1:16" outlineLevel="1" x14ac:dyDescent="0.3">
      <c r="A669" s="44" t="s">
        <v>1227</v>
      </c>
      <c r="B669" s="41"/>
      <c r="C669" s="41"/>
      <c r="D669" s="41"/>
      <c r="E669" s="41"/>
      <c r="F669" s="42"/>
      <c r="G669" s="168"/>
      <c r="H669" s="42"/>
      <c r="I669">
        <f>SUBTOTAL(9,I666:I668)</f>
        <v>3.6999999999999998E-2</v>
      </c>
      <c r="J669">
        <f>SUBTOTAL(9,J666:J668)</f>
        <v>2.9150000000000001E-3</v>
      </c>
      <c r="K669" s="169"/>
      <c r="L669" s="169"/>
      <c r="M669" s="168">
        <f>SUBTOTAL(9,M666:M668)</f>
        <v>3.8826756326313924E-2</v>
      </c>
      <c r="N669" s="168">
        <f>SUBTOTAL(9,N666:N668)</f>
        <v>3.992281012210229E-2</v>
      </c>
      <c r="O669" s="177">
        <f>SUBTOTAL(9,O666:O668)</f>
        <v>3.0589187754379754E-3</v>
      </c>
      <c r="P669" s="177">
        <f>SUBTOTAL(9,P666:P668)</f>
        <v>3.1452700407007617E-3</v>
      </c>
    </row>
    <row r="670" spans="1:16" outlineLevel="2" x14ac:dyDescent="0.3">
      <c r="A670" s="41" t="s">
        <v>1079</v>
      </c>
      <c r="B670" s="41" t="s">
        <v>1080</v>
      </c>
      <c r="C670" s="41" t="s">
        <v>401</v>
      </c>
      <c r="D670" s="41" t="s">
        <v>1081</v>
      </c>
      <c r="E670" s="41" t="s">
        <v>2068</v>
      </c>
      <c r="F670" s="42">
        <v>32</v>
      </c>
      <c r="G670" s="43"/>
      <c r="H670" s="42">
        <v>0.16816</v>
      </c>
      <c r="I670">
        <f t="shared" si="58"/>
        <v>0</v>
      </c>
      <c r="J670">
        <f t="shared" si="59"/>
        <v>5.2550000000000001E-3</v>
      </c>
      <c r="K670" s="169">
        <f>VLOOKUP(A670,'Point GF DLLR'!$A$2:$L$81,10,FALSE)</f>
        <v>1</v>
      </c>
      <c r="L670" s="169">
        <f>VLOOKUP(A670,'Point GF DLLR'!$A$2:$L$81,11,FALSE)</f>
        <v>1</v>
      </c>
      <c r="M670" s="168">
        <f t="shared" si="60"/>
        <v>0</v>
      </c>
      <c r="N670" s="168">
        <f t="shared" si="61"/>
        <v>0</v>
      </c>
      <c r="O670" s="177">
        <f t="shared" si="62"/>
        <v>5.2550000000000001E-3</v>
      </c>
      <c r="P670" s="177">
        <f t="shared" si="63"/>
        <v>5.2550000000000001E-3</v>
      </c>
    </row>
    <row r="671" spans="1:16" outlineLevel="2" x14ac:dyDescent="0.3">
      <c r="A671" s="41" t="s">
        <v>1079</v>
      </c>
      <c r="B671" s="41" t="s">
        <v>1080</v>
      </c>
      <c r="C671" s="41" t="s">
        <v>401</v>
      </c>
      <c r="D671" s="41" t="s">
        <v>1082</v>
      </c>
      <c r="E671" s="41" t="s">
        <v>2068</v>
      </c>
      <c r="F671" s="42">
        <v>28</v>
      </c>
      <c r="G671" s="43"/>
      <c r="H671" s="42">
        <v>7.3219999999999993E-2</v>
      </c>
      <c r="I671">
        <f t="shared" si="58"/>
        <v>0</v>
      </c>
      <c r="J671">
        <f t="shared" si="59"/>
        <v>2.6149999999999997E-3</v>
      </c>
      <c r="K671" s="169">
        <f>VLOOKUP(A671,'Point GF DLLR'!$A$2:$L$81,10,FALSE)</f>
        <v>1</v>
      </c>
      <c r="L671" s="169">
        <f>VLOOKUP(A671,'Point GF DLLR'!$A$2:$L$81,11,FALSE)</f>
        <v>1</v>
      </c>
      <c r="M671" s="168">
        <f t="shared" si="60"/>
        <v>0</v>
      </c>
      <c r="N671" s="168">
        <f t="shared" si="61"/>
        <v>0</v>
      </c>
      <c r="O671" s="177">
        <f t="shared" si="62"/>
        <v>2.6149999999999997E-3</v>
      </c>
      <c r="P671" s="177">
        <f t="shared" si="63"/>
        <v>2.6149999999999997E-3</v>
      </c>
    </row>
    <row r="672" spans="1:16" outlineLevel="1" x14ac:dyDescent="0.3">
      <c r="A672" s="44" t="s">
        <v>1228</v>
      </c>
      <c r="B672" s="41"/>
      <c r="C672" s="41"/>
      <c r="D672" s="41"/>
      <c r="E672" s="41"/>
      <c r="F672" s="42"/>
      <c r="G672" s="43"/>
      <c r="H672" s="42"/>
      <c r="I672">
        <f>SUBTOTAL(9,I670:I671)</f>
        <v>0</v>
      </c>
      <c r="J672">
        <f>SUBTOTAL(9,J670:J671)</f>
        <v>7.8700000000000003E-3</v>
      </c>
      <c r="K672" s="169"/>
      <c r="L672" s="169"/>
      <c r="M672" s="168">
        <f>SUBTOTAL(9,M670:M671)</f>
        <v>0</v>
      </c>
      <c r="N672" s="168">
        <f>SUBTOTAL(9,N670:N671)</f>
        <v>0</v>
      </c>
      <c r="O672" s="177">
        <f>SUBTOTAL(9,O670:O671)</f>
        <v>7.8700000000000003E-3</v>
      </c>
      <c r="P672" s="177">
        <f>SUBTOTAL(9,P670:P671)</f>
        <v>7.8700000000000003E-3</v>
      </c>
    </row>
    <row r="673" spans="1:16" outlineLevel="2" x14ac:dyDescent="0.3">
      <c r="A673" s="41" t="s">
        <v>1083</v>
      </c>
      <c r="B673" s="41" t="s">
        <v>1084</v>
      </c>
      <c r="C673" s="41" t="s">
        <v>401</v>
      </c>
      <c r="D673" s="41" t="s">
        <v>1085</v>
      </c>
      <c r="E673" s="41" t="s">
        <v>2073</v>
      </c>
      <c r="F673" s="42">
        <v>365</v>
      </c>
      <c r="G673" s="43"/>
      <c r="H673" s="42">
        <v>1.279325</v>
      </c>
      <c r="I673">
        <f t="shared" si="58"/>
        <v>0</v>
      </c>
      <c r="J673">
        <f t="shared" si="59"/>
        <v>3.5050000000000003E-3</v>
      </c>
      <c r="K673" s="169">
        <f>VLOOKUP(A673,'Point GF DLLR'!$A$2:$L$81,10,FALSE)</f>
        <v>1.0979462875197472</v>
      </c>
      <c r="L673" s="169">
        <f>VLOOKUP(A673,'Point GF DLLR'!$A$2:$L$81,11,FALSE)</f>
        <v>1.1567140600315948</v>
      </c>
      <c r="M673" s="168">
        <f t="shared" si="60"/>
        <v>0</v>
      </c>
      <c r="N673" s="168">
        <f t="shared" si="61"/>
        <v>0</v>
      </c>
      <c r="O673" s="177">
        <f t="shared" si="62"/>
        <v>3.8483017377567144E-3</v>
      </c>
      <c r="P673" s="177">
        <f t="shared" si="63"/>
        <v>4.0542827804107406E-3</v>
      </c>
    </row>
    <row r="674" spans="1:16" outlineLevel="2" x14ac:dyDescent="0.3">
      <c r="A674" s="41" t="s">
        <v>1083</v>
      </c>
      <c r="B674" s="41" t="s">
        <v>1084</v>
      </c>
      <c r="C674" s="41" t="s">
        <v>401</v>
      </c>
      <c r="D674" s="41" t="s">
        <v>1086</v>
      </c>
      <c r="E674" s="41" t="s">
        <v>2073</v>
      </c>
      <c r="F674" s="42">
        <v>178</v>
      </c>
      <c r="G674" s="42">
        <v>1.5397000000000001</v>
      </c>
      <c r="H674" s="42">
        <v>4.9840000000000002E-2</v>
      </c>
      <c r="I674">
        <f t="shared" si="58"/>
        <v>8.6499999999999997E-3</v>
      </c>
      <c r="J674">
        <f t="shared" si="59"/>
        <v>2.8000000000000003E-4</v>
      </c>
      <c r="K674" s="169">
        <f>VLOOKUP(A674,'Point GF DLLR'!$A$2:$L$81,10,FALSE)</f>
        <v>1.0979462875197472</v>
      </c>
      <c r="L674" s="169">
        <f>VLOOKUP(A674,'Point GF DLLR'!$A$2:$L$81,11,FALSE)</f>
        <v>1.1567140600315948</v>
      </c>
      <c r="M674" s="168">
        <f t="shared" si="60"/>
        <v>9.4972353870458135E-3</v>
      </c>
      <c r="N674" s="168">
        <f t="shared" si="61"/>
        <v>1.0005576619273295E-2</v>
      </c>
      <c r="O674" s="177">
        <f t="shared" si="62"/>
        <v>3.0742496050552927E-4</v>
      </c>
      <c r="P674" s="177">
        <f t="shared" si="63"/>
        <v>3.238799368088466E-4</v>
      </c>
    </row>
    <row r="675" spans="1:16" outlineLevel="1" x14ac:dyDescent="0.3">
      <c r="A675" s="44" t="s">
        <v>1229</v>
      </c>
      <c r="B675" s="41"/>
      <c r="C675" s="41"/>
      <c r="D675" s="41"/>
      <c r="E675" s="41"/>
      <c r="F675" s="42"/>
      <c r="G675" s="42"/>
      <c r="H675" s="168"/>
      <c r="I675">
        <f>SUBTOTAL(9,I673:I674)</f>
        <v>8.6499999999999997E-3</v>
      </c>
      <c r="J675">
        <f>SUBTOTAL(9,J673:J674)</f>
        <v>3.7850000000000002E-3</v>
      </c>
      <c r="K675" s="169"/>
      <c r="L675" s="169"/>
      <c r="M675" s="168">
        <f>SUBTOTAL(9,M673:M674)</f>
        <v>9.4972353870458135E-3</v>
      </c>
      <c r="N675" s="168">
        <f>SUBTOTAL(9,N673:N674)</f>
        <v>1.0005576619273295E-2</v>
      </c>
      <c r="O675" s="177">
        <f>SUBTOTAL(9,O673:O674)</f>
        <v>4.1557266982622434E-3</v>
      </c>
      <c r="P675" s="177">
        <f>SUBTOTAL(9,P673:P674)</f>
        <v>4.3781627172195872E-3</v>
      </c>
    </row>
    <row r="676" spans="1:16" outlineLevel="2" x14ac:dyDescent="0.3">
      <c r="A676" s="41" t="s">
        <v>1087</v>
      </c>
      <c r="B676" s="41" t="s">
        <v>1088</v>
      </c>
      <c r="C676" s="41" t="s">
        <v>401</v>
      </c>
      <c r="D676" s="41" t="s">
        <v>1089</v>
      </c>
      <c r="E676" s="41" t="s">
        <v>2054</v>
      </c>
      <c r="F676" s="42">
        <v>67</v>
      </c>
      <c r="G676" s="42">
        <v>5.9630000000000002E-2</v>
      </c>
      <c r="H676" s="43"/>
      <c r="I676">
        <f t="shared" si="58"/>
        <v>8.9000000000000006E-4</v>
      </c>
      <c r="J676">
        <f t="shared" si="59"/>
        <v>0</v>
      </c>
      <c r="K676" s="169">
        <f>VLOOKUP(A676,'Point GF DLLR'!$A$2:$L$81,10,FALSE)</f>
        <v>1.0979462875197472</v>
      </c>
      <c r="L676" s="169">
        <f>VLOOKUP(A676,'Point GF DLLR'!$A$2:$L$81,11,FALSE)</f>
        <v>1.1567140600315948</v>
      </c>
      <c r="M676" s="168">
        <f t="shared" si="60"/>
        <v>9.7717219589257506E-4</v>
      </c>
      <c r="N676" s="168">
        <f t="shared" si="61"/>
        <v>1.0294755134281194E-3</v>
      </c>
      <c r="O676" s="177">
        <f t="shared" si="62"/>
        <v>0</v>
      </c>
      <c r="P676" s="177">
        <f t="shared" si="63"/>
        <v>0</v>
      </c>
    </row>
    <row r="677" spans="1:16" outlineLevel="2" x14ac:dyDescent="0.3">
      <c r="A677" s="41" t="s">
        <v>1087</v>
      </c>
      <c r="B677" s="41" t="s">
        <v>1088</v>
      </c>
      <c r="C677" s="41" t="s">
        <v>401</v>
      </c>
      <c r="D677" s="41" t="s">
        <v>1090</v>
      </c>
      <c r="E677" s="41" t="s">
        <v>2054</v>
      </c>
      <c r="F677" s="42">
        <v>68</v>
      </c>
      <c r="G677" s="42">
        <v>6.0519999999999997E-2</v>
      </c>
      <c r="H677" s="43"/>
      <c r="I677">
        <f t="shared" si="58"/>
        <v>8.8999999999999995E-4</v>
      </c>
      <c r="J677">
        <f t="shared" si="59"/>
        <v>0</v>
      </c>
      <c r="K677" s="169">
        <f>VLOOKUP(A677,'Point GF DLLR'!$A$2:$L$81,10,FALSE)</f>
        <v>1.0979462875197472</v>
      </c>
      <c r="L677" s="169">
        <f>VLOOKUP(A677,'Point GF DLLR'!$A$2:$L$81,11,FALSE)</f>
        <v>1.1567140600315948</v>
      </c>
      <c r="M677" s="168">
        <f t="shared" si="60"/>
        <v>9.7717219589257506E-4</v>
      </c>
      <c r="N677" s="168">
        <f t="shared" si="61"/>
        <v>1.0294755134281194E-3</v>
      </c>
      <c r="O677" s="177">
        <f t="shared" si="62"/>
        <v>0</v>
      </c>
      <c r="P677" s="177">
        <f t="shared" si="63"/>
        <v>0</v>
      </c>
    </row>
    <row r="678" spans="1:16" outlineLevel="2" x14ac:dyDescent="0.3">
      <c r="A678" s="41" t="s">
        <v>1087</v>
      </c>
      <c r="B678" s="41" t="s">
        <v>1088</v>
      </c>
      <c r="C678" s="41" t="s">
        <v>401</v>
      </c>
      <c r="D678" s="41" t="s">
        <v>1091</v>
      </c>
      <c r="E678" s="41" t="s">
        <v>2055</v>
      </c>
      <c r="F678" s="42">
        <v>17</v>
      </c>
      <c r="G678" s="42">
        <v>1.9975E-2</v>
      </c>
      <c r="H678" s="43"/>
      <c r="I678">
        <f t="shared" si="58"/>
        <v>1.175E-3</v>
      </c>
      <c r="J678">
        <f t="shared" si="59"/>
        <v>0</v>
      </c>
      <c r="K678" s="169">
        <f>VLOOKUP(A678,'Point GF DLLR'!$A$2:$L$81,10,FALSE)</f>
        <v>1.0979462875197472</v>
      </c>
      <c r="L678" s="169">
        <f>VLOOKUP(A678,'Point GF DLLR'!$A$2:$L$81,11,FALSE)</f>
        <v>1.1567140600315948</v>
      </c>
      <c r="M678" s="168">
        <f t="shared" si="60"/>
        <v>1.2900868878357029E-3</v>
      </c>
      <c r="N678" s="168">
        <f t="shared" si="61"/>
        <v>1.359139020537124E-3</v>
      </c>
      <c r="O678" s="177">
        <f t="shared" si="62"/>
        <v>0</v>
      </c>
      <c r="P678" s="177">
        <f t="shared" si="63"/>
        <v>0</v>
      </c>
    </row>
    <row r="679" spans="1:16" outlineLevel="2" x14ac:dyDescent="0.3">
      <c r="A679" s="41" t="s">
        <v>1087</v>
      </c>
      <c r="B679" s="41" t="s">
        <v>1088</v>
      </c>
      <c r="C679" s="41" t="s">
        <v>401</v>
      </c>
      <c r="D679" s="41" t="s">
        <v>1092</v>
      </c>
      <c r="E679" s="41" t="s">
        <v>2055</v>
      </c>
      <c r="F679" s="42">
        <v>17</v>
      </c>
      <c r="G679" s="42">
        <v>1.9975E-2</v>
      </c>
      <c r="H679" s="43"/>
      <c r="I679">
        <f t="shared" si="58"/>
        <v>1.175E-3</v>
      </c>
      <c r="J679">
        <f t="shared" si="59"/>
        <v>0</v>
      </c>
      <c r="K679" s="169">
        <f>VLOOKUP(A679,'Point GF DLLR'!$A$2:$L$81,10,FALSE)</f>
        <v>1.0979462875197472</v>
      </c>
      <c r="L679" s="169">
        <f>VLOOKUP(A679,'Point GF DLLR'!$A$2:$L$81,11,FALSE)</f>
        <v>1.1567140600315948</v>
      </c>
      <c r="M679" s="168">
        <f t="shared" si="60"/>
        <v>1.2900868878357029E-3</v>
      </c>
      <c r="N679" s="168">
        <f t="shared" si="61"/>
        <v>1.359139020537124E-3</v>
      </c>
      <c r="O679" s="177">
        <f t="shared" si="62"/>
        <v>0</v>
      </c>
      <c r="P679" s="177">
        <f t="shared" si="63"/>
        <v>0</v>
      </c>
    </row>
    <row r="680" spans="1:16" outlineLevel="2" x14ac:dyDescent="0.3">
      <c r="A680" s="41" t="s">
        <v>1087</v>
      </c>
      <c r="B680" s="41" t="s">
        <v>1088</v>
      </c>
      <c r="C680" s="41" t="s">
        <v>401</v>
      </c>
      <c r="D680" s="41" t="s">
        <v>1093</v>
      </c>
      <c r="E680" s="41" t="s">
        <v>2073</v>
      </c>
      <c r="F680" s="42">
        <v>365</v>
      </c>
      <c r="G680" s="42">
        <v>16.649474999999999</v>
      </c>
      <c r="H680" s="42">
        <v>14.579924999999999</v>
      </c>
      <c r="I680">
        <f t="shared" si="58"/>
        <v>4.5614999999999996E-2</v>
      </c>
      <c r="J680">
        <f t="shared" si="59"/>
        <v>3.9945000000000001E-2</v>
      </c>
      <c r="K680" s="169">
        <f>VLOOKUP(A680,'Point GF DLLR'!$A$2:$L$81,10,FALSE)</f>
        <v>1.0979462875197472</v>
      </c>
      <c r="L680" s="169">
        <f>VLOOKUP(A680,'Point GF DLLR'!$A$2:$L$81,11,FALSE)</f>
        <v>1.1567140600315948</v>
      </c>
      <c r="M680" s="168">
        <f t="shared" si="60"/>
        <v>5.0082819905213266E-2</v>
      </c>
      <c r="N680" s="168">
        <f t="shared" si="61"/>
        <v>5.2763511848341195E-2</v>
      </c>
      <c r="O680" s="177">
        <f t="shared" si="62"/>
        <v>4.3857464454976305E-2</v>
      </c>
      <c r="P680" s="177">
        <f t="shared" si="63"/>
        <v>4.6204943127962056E-2</v>
      </c>
    </row>
    <row r="681" spans="1:16" outlineLevel="1" x14ac:dyDescent="0.3">
      <c r="A681" s="44" t="s">
        <v>1230</v>
      </c>
      <c r="B681" s="41"/>
      <c r="C681" s="41"/>
      <c r="D681" s="41"/>
      <c r="E681" s="41"/>
      <c r="F681" s="42"/>
      <c r="G681" s="42"/>
      <c r="H681" s="42"/>
      <c r="I681">
        <f>SUBTOTAL(9,I676:I680)</f>
        <v>4.9744999999999998E-2</v>
      </c>
      <c r="J681">
        <f>SUBTOTAL(9,J676:J680)</f>
        <v>3.9945000000000001E-2</v>
      </c>
      <c r="K681" s="169"/>
      <c r="L681" s="169"/>
      <c r="M681" s="168">
        <f>SUBTOTAL(9,M676:M680)</f>
        <v>5.4617338072669823E-2</v>
      </c>
      <c r="N681" s="168">
        <f>SUBTOTAL(9,N676:N680)</f>
        <v>5.7540740916271683E-2</v>
      </c>
      <c r="O681" s="177">
        <f>SUBTOTAL(9,O676:O680)</f>
        <v>4.3857464454976305E-2</v>
      </c>
      <c r="P681" s="177">
        <f>SUBTOTAL(9,P676:P680)</f>
        <v>4.6204943127962056E-2</v>
      </c>
    </row>
    <row r="682" spans="1:16" outlineLevel="2" x14ac:dyDescent="0.3">
      <c r="A682" s="41" t="s">
        <v>1094</v>
      </c>
      <c r="B682" s="41" t="s">
        <v>1095</v>
      </c>
      <c r="C682" s="41" t="s">
        <v>401</v>
      </c>
      <c r="D682" s="41" t="s">
        <v>1096</v>
      </c>
      <c r="E682" s="41" t="s">
        <v>2093</v>
      </c>
      <c r="F682" s="42">
        <v>287</v>
      </c>
      <c r="G682" s="42">
        <v>2.7265000000000001E-2</v>
      </c>
      <c r="H682" s="42">
        <v>1.5785E-3</v>
      </c>
      <c r="I682">
        <f t="shared" si="58"/>
        <v>9.5000000000000005E-5</v>
      </c>
      <c r="J682">
        <f t="shared" si="59"/>
        <v>5.4999999999999999E-6</v>
      </c>
      <c r="K682" s="169">
        <f>VLOOKUP(A682,'Point GF DLLR'!$A$2:$L$81,10,FALSE)</f>
        <v>1</v>
      </c>
      <c r="L682" s="169">
        <f>VLOOKUP(A682,'Point GF DLLR'!$A$2:$L$81,11,FALSE)</f>
        <v>1</v>
      </c>
      <c r="M682" s="168">
        <f t="shared" si="60"/>
        <v>9.5000000000000005E-5</v>
      </c>
      <c r="N682" s="168">
        <f t="shared" si="61"/>
        <v>9.5000000000000005E-5</v>
      </c>
      <c r="O682" s="177">
        <f t="shared" si="62"/>
        <v>5.4999999999999999E-6</v>
      </c>
      <c r="P682" s="177">
        <f t="shared" si="63"/>
        <v>5.4999999999999999E-6</v>
      </c>
    </row>
    <row r="683" spans="1:16" outlineLevel="2" x14ac:dyDescent="0.3">
      <c r="A683" s="41" t="s">
        <v>1094</v>
      </c>
      <c r="B683" s="41" t="s">
        <v>1095</v>
      </c>
      <c r="C683" s="41" t="s">
        <v>401</v>
      </c>
      <c r="D683" s="41" t="s">
        <v>1097</v>
      </c>
      <c r="E683" s="41" t="s">
        <v>2093</v>
      </c>
      <c r="F683" s="42">
        <v>287</v>
      </c>
      <c r="G683" s="42">
        <v>2.7695500000000001E-2</v>
      </c>
      <c r="H683" s="42">
        <v>1.5785E-3</v>
      </c>
      <c r="I683">
        <f t="shared" si="58"/>
        <v>9.6500000000000001E-5</v>
      </c>
      <c r="J683">
        <f t="shared" si="59"/>
        <v>5.4999999999999999E-6</v>
      </c>
      <c r="K683" s="169">
        <f>VLOOKUP(A683,'Point GF DLLR'!$A$2:$L$81,10,FALSE)</f>
        <v>1</v>
      </c>
      <c r="L683" s="169">
        <f>VLOOKUP(A683,'Point GF DLLR'!$A$2:$L$81,11,FALSE)</f>
        <v>1</v>
      </c>
      <c r="M683" s="168">
        <f t="shared" si="60"/>
        <v>9.6500000000000001E-5</v>
      </c>
      <c r="N683" s="168">
        <f t="shared" si="61"/>
        <v>9.6500000000000001E-5</v>
      </c>
      <c r="O683" s="177">
        <f t="shared" si="62"/>
        <v>5.4999999999999999E-6</v>
      </c>
      <c r="P683" s="177">
        <f t="shared" si="63"/>
        <v>5.4999999999999999E-6</v>
      </c>
    </row>
    <row r="684" spans="1:16" outlineLevel="1" x14ac:dyDescent="0.3">
      <c r="A684" s="44" t="s">
        <v>1231</v>
      </c>
      <c r="B684" s="41"/>
      <c r="C684" s="41"/>
      <c r="D684" s="41"/>
      <c r="E684" s="41"/>
      <c r="F684" s="42"/>
      <c r="G684" s="42"/>
      <c r="H684" s="42"/>
      <c r="I684">
        <f>SUBTOTAL(9,I682:I683)</f>
        <v>1.9149999999999999E-4</v>
      </c>
      <c r="J684">
        <f>SUBTOTAL(9,J682:J683)</f>
        <v>1.1E-5</v>
      </c>
      <c r="K684" s="169"/>
      <c r="L684" s="169"/>
      <c r="M684" s="168">
        <f>SUBTOTAL(9,M682:M683)</f>
        <v>1.9149999999999999E-4</v>
      </c>
      <c r="N684" s="168">
        <f>SUBTOTAL(9,N682:N683)</f>
        <v>1.9149999999999999E-4</v>
      </c>
      <c r="O684" s="177">
        <f>SUBTOTAL(9,O682:O683)</f>
        <v>1.1E-5</v>
      </c>
      <c r="P684" s="177">
        <f>SUBTOTAL(9,P682:P683)</f>
        <v>1.1E-5</v>
      </c>
    </row>
    <row r="685" spans="1:16" outlineLevel="2" x14ac:dyDescent="0.3">
      <c r="A685" s="41" t="s">
        <v>1098</v>
      </c>
      <c r="B685" s="41" t="s">
        <v>1099</v>
      </c>
      <c r="C685" s="41" t="s">
        <v>401</v>
      </c>
      <c r="D685" s="41" t="s">
        <v>1100</v>
      </c>
      <c r="E685" s="41" t="s">
        <v>2102</v>
      </c>
      <c r="F685" s="42">
        <v>210</v>
      </c>
      <c r="G685" s="42">
        <v>33.6</v>
      </c>
      <c r="H685" s="42">
        <v>2.0265</v>
      </c>
      <c r="I685">
        <f t="shared" si="58"/>
        <v>0.16</v>
      </c>
      <c r="J685">
        <f t="shared" si="59"/>
        <v>9.6500000000000006E-3</v>
      </c>
      <c r="K685" s="169">
        <f>VLOOKUP(A685,'Point GF DLLR'!$A$2:$L$81,10,FALSE)</f>
        <v>1.0979325353645266</v>
      </c>
      <c r="L685" s="169">
        <f>VLOOKUP(A685,'Point GF DLLR'!$A$2:$L$81,11,FALSE)</f>
        <v>1.1566920565832426</v>
      </c>
      <c r="M685" s="168">
        <f t="shared" si="60"/>
        <v>0.17566920565832425</v>
      </c>
      <c r="N685" s="168">
        <f t="shared" si="61"/>
        <v>0.18507072905331881</v>
      </c>
      <c r="O685" s="177">
        <f t="shared" si="62"/>
        <v>1.0595048966267683E-2</v>
      </c>
      <c r="P685" s="177">
        <f t="shared" si="63"/>
        <v>1.1162078346028292E-2</v>
      </c>
    </row>
    <row r="686" spans="1:16" outlineLevel="2" x14ac:dyDescent="0.3">
      <c r="A686" s="41" t="s">
        <v>1098</v>
      </c>
      <c r="B686" s="41" t="s">
        <v>1099</v>
      </c>
      <c r="C686" s="41" t="s">
        <v>401</v>
      </c>
      <c r="D686" s="41" t="s">
        <v>1101</v>
      </c>
      <c r="E686" s="41" t="s">
        <v>2102</v>
      </c>
      <c r="F686" s="42">
        <v>214</v>
      </c>
      <c r="G686" s="42">
        <v>31.457999999999998</v>
      </c>
      <c r="H686" s="42">
        <v>1.9688000000000001</v>
      </c>
      <c r="I686">
        <f t="shared" si="58"/>
        <v>0.14699999999999999</v>
      </c>
      <c r="J686">
        <f t="shared" si="59"/>
        <v>9.1999999999999998E-3</v>
      </c>
      <c r="K686" s="169">
        <f>VLOOKUP(A686,'Point GF DLLR'!$A$2:$L$81,10,FALSE)</f>
        <v>1.0979325353645266</v>
      </c>
      <c r="L686" s="169">
        <f>VLOOKUP(A686,'Point GF DLLR'!$A$2:$L$81,11,FALSE)</f>
        <v>1.1566920565832426</v>
      </c>
      <c r="M686" s="168">
        <f t="shared" si="60"/>
        <v>0.16139608269858541</v>
      </c>
      <c r="N686" s="168">
        <f t="shared" si="61"/>
        <v>0.17003373231773666</v>
      </c>
      <c r="O686" s="177">
        <f t="shared" si="62"/>
        <v>1.0100979325353645E-2</v>
      </c>
      <c r="P686" s="177">
        <f t="shared" si="63"/>
        <v>1.0641566920565832E-2</v>
      </c>
    </row>
    <row r="687" spans="1:16" outlineLevel="2" x14ac:dyDescent="0.3">
      <c r="A687" s="41" t="s">
        <v>1098</v>
      </c>
      <c r="B687" s="41" t="s">
        <v>1099</v>
      </c>
      <c r="C687" s="41" t="s">
        <v>401</v>
      </c>
      <c r="D687" s="41" t="s">
        <v>1102</v>
      </c>
      <c r="E687" s="41" t="s">
        <v>2048</v>
      </c>
      <c r="F687" s="42">
        <v>30</v>
      </c>
      <c r="G687" s="42">
        <v>0.36</v>
      </c>
      <c r="H687" s="42">
        <v>3.0000000000000001E-3</v>
      </c>
      <c r="I687">
        <f t="shared" si="58"/>
        <v>1.2E-2</v>
      </c>
      <c r="J687">
        <f t="shared" si="59"/>
        <v>1E-4</v>
      </c>
      <c r="K687" s="169">
        <f>VLOOKUP(A687,'Point GF DLLR'!$A$2:$L$81,10,FALSE)</f>
        <v>1.0979325353645266</v>
      </c>
      <c r="L687" s="169">
        <f>VLOOKUP(A687,'Point GF DLLR'!$A$2:$L$81,11,FALSE)</f>
        <v>1.1566920565832426</v>
      </c>
      <c r="M687" s="168">
        <f t="shared" si="60"/>
        <v>1.317519042437432E-2</v>
      </c>
      <c r="N687" s="168">
        <f t="shared" si="61"/>
        <v>1.3880304678998912E-2</v>
      </c>
      <c r="O687" s="177">
        <f t="shared" si="62"/>
        <v>1.0979325353645267E-4</v>
      </c>
      <c r="P687" s="177">
        <f t="shared" si="63"/>
        <v>1.1566920565832427E-4</v>
      </c>
    </row>
    <row r="688" spans="1:16" outlineLevel="1" x14ac:dyDescent="0.3">
      <c r="A688" s="44" t="s">
        <v>1232</v>
      </c>
      <c r="B688" s="41"/>
      <c r="C688" s="41"/>
      <c r="D688" s="41"/>
      <c r="E688" s="41"/>
      <c r="F688" s="42"/>
      <c r="G688" s="42"/>
      <c r="H688" s="42"/>
      <c r="I688">
        <f>SUBTOTAL(9,I685:I687)</f>
        <v>0.31900000000000001</v>
      </c>
      <c r="J688">
        <f>SUBTOTAL(9,J685:J687)</f>
        <v>1.8949999999999998E-2</v>
      </c>
      <c r="K688" s="169"/>
      <c r="L688" s="169"/>
      <c r="M688" s="168">
        <f>SUBTOTAL(9,M685:M687)</f>
        <v>0.35024047878128395</v>
      </c>
      <c r="N688" s="168">
        <f>SUBTOTAL(9,N685:N687)</f>
        <v>0.36898476605005437</v>
      </c>
      <c r="O688" s="177">
        <f>SUBTOTAL(9,O685:O687)</f>
        <v>2.0805821545157782E-2</v>
      </c>
      <c r="P688" s="177">
        <f>SUBTOTAL(9,P685:P687)</f>
        <v>2.1919314472252451E-2</v>
      </c>
    </row>
    <row r="689" spans="1:16" outlineLevel="2" x14ac:dyDescent="0.3">
      <c r="A689" s="41" t="s">
        <v>1103</v>
      </c>
      <c r="B689" s="41" t="s">
        <v>1104</v>
      </c>
      <c r="C689" s="41" t="s">
        <v>401</v>
      </c>
      <c r="D689" s="41" t="s">
        <v>1105</v>
      </c>
      <c r="E689" s="41" t="s">
        <v>2104</v>
      </c>
      <c r="F689" s="42">
        <v>260</v>
      </c>
      <c r="G689" s="42">
        <v>1.5301</v>
      </c>
      <c r="H689" s="42">
        <v>3.6400000000000002E-2</v>
      </c>
      <c r="I689">
        <f t="shared" si="58"/>
        <v>5.8850000000000005E-3</v>
      </c>
      <c r="J689">
        <f t="shared" si="59"/>
        <v>1.4000000000000001E-4</v>
      </c>
      <c r="K689" s="169">
        <f>VLOOKUP(A689,'Point GF DLLR'!$A$2:$L$81,10,FALSE)</f>
        <v>1.0979462875197472</v>
      </c>
      <c r="L689" s="169">
        <f>VLOOKUP(A689,'Point GF DLLR'!$A$2:$L$81,11,FALSE)</f>
        <v>1.1567140600315948</v>
      </c>
      <c r="M689" s="168">
        <f t="shared" si="60"/>
        <v>6.461413902053713E-3</v>
      </c>
      <c r="N689" s="168">
        <f t="shared" si="61"/>
        <v>6.8072622432859362E-3</v>
      </c>
      <c r="O689" s="177">
        <f t="shared" si="62"/>
        <v>1.5371248025276463E-4</v>
      </c>
      <c r="P689" s="177">
        <f t="shared" si="63"/>
        <v>1.619399684044233E-4</v>
      </c>
    </row>
    <row r="690" spans="1:16" outlineLevel="1" x14ac:dyDescent="0.3">
      <c r="A690" s="44" t="s">
        <v>1233</v>
      </c>
      <c r="B690" s="41"/>
      <c r="C690" s="41"/>
      <c r="D690" s="41"/>
      <c r="E690" s="41"/>
      <c r="F690" s="42"/>
      <c r="G690" s="42"/>
      <c r="H690" s="42"/>
      <c r="I690">
        <f>SUBTOTAL(9,I689:I689)</f>
        <v>5.8850000000000005E-3</v>
      </c>
      <c r="J690">
        <f>SUBTOTAL(9,J689:J689)</f>
        <v>1.4000000000000001E-4</v>
      </c>
      <c r="K690" s="169"/>
      <c r="L690" s="169"/>
      <c r="M690" s="168">
        <f>SUBTOTAL(9,M689:M689)</f>
        <v>6.461413902053713E-3</v>
      </c>
      <c r="N690" s="168">
        <f>SUBTOTAL(9,N689:N689)</f>
        <v>6.8072622432859362E-3</v>
      </c>
      <c r="O690" s="177">
        <f>SUBTOTAL(9,O689:O689)</f>
        <v>1.5371248025276463E-4</v>
      </c>
      <c r="P690" s="177">
        <f>SUBTOTAL(9,P689:P689)</f>
        <v>1.619399684044233E-4</v>
      </c>
    </row>
    <row r="691" spans="1:16" outlineLevel="2" x14ac:dyDescent="0.3">
      <c r="A691" s="41" t="s">
        <v>1106</v>
      </c>
      <c r="B691" s="41" t="s">
        <v>1107</v>
      </c>
      <c r="C691" s="41" t="s">
        <v>401</v>
      </c>
      <c r="D691" s="41" t="s">
        <v>1108</v>
      </c>
      <c r="E691" s="41" t="s">
        <v>2058</v>
      </c>
      <c r="F691" s="42">
        <v>365</v>
      </c>
      <c r="G691" s="42">
        <v>1.385175</v>
      </c>
      <c r="H691" s="42">
        <v>7.6649999999999996E-2</v>
      </c>
      <c r="I691">
        <f t="shared" si="58"/>
        <v>3.7950000000000002E-3</v>
      </c>
      <c r="J691">
        <f t="shared" si="59"/>
        <v>2.0999999999999998E-4</v>
      </c>
      <c r="K691" s="169">
        <f>VLOOKUP(A691,'Point GF DLLR'!$A$2:$L$81,10,FALSE)</f>
        <v>1.1248497338141852</v>
      </c>
      <c r="L691" s="169">
        <f>VLOOKUP(A691,'Point GF DLLR'!$A$2:$L$81,11,FALSE)</f>
        <v>1.1997595741026983</v>
      </c>
      <c r="M691" s="168">
        <f t="shared" si="60"/>
        <v>4.2688047398248326E-3</v>
      </c>
      <c r="N691" s="168">
        <f t="shared" si="61"/>
        <v>4.55308758371974E-3</v>
      </c>
      <c r="O691" s="177">
        <f t="shared" si="62"/>
        <v>2.3621844410097887E-4</v>
      </c>
      <c r="P691" s="177">
        <f t="shared" si="63"/>
        <v>2.5194951056156661E-4</v>
      </c>
    </row>
    <row r="692" spans="1:16" outlineLevel="2" x14ac:dyDescent="0.3">
      <c r="A692" s="41" t="s">
        <v>1106</v>
      </c>
      <c r="B692" s="41" t="s">
        <v>1107</v>
      </c>
      <c r="C692" s="41" t="s">
        <v>401</v>
      </c>
      <c r="D692" s="41" t="s">
        <v>1109</v>
      </c>
      <c r="E692" s="41" t="s">
        <v>2058</v>
      </c>
      <c r="F692" s="42">
        <v>365</v>
      </c>
      <c r="G692" s="42">
        <v>1.385175</v>
      </c>
      <c r="H692" s="42">
        <v>7.6649999999999996E-2</v>
      </c>
      <c r="I692">
        <f t="shared" si="58"/>
        <v>3.7950000000000002E-3</v>
      </c>
      <c r="J692">
        <f t="shared" si="59"/>
        <v>2.0999999999999998E-4</v>
      </c>
      <c r="K692" s="169">
        <f>VLOOKUP(A692,'Point GF DLLR'!$A$2:$L$81,10,FALSE)</f>
        <v>1.1248497338141852</v>
      </c>
      <c r="L692" s="169">
        <f>VLOOKUP(A692,'Point GF DLLR'!$A$2:$L$81,11,FALSE)</f>
        <v>1.1997595741026983</v>
      </c>
      <c r="M692" s="168">
        <f t="shared" si="60"/>
        <v>4.2688047398248326E-3</v>
      </c>
      <c r="N692" s="168">
        <f t="shared" si="61"/>
        <v>4.55308758371974E-3</v>
      </c>
      <c r="O692" s="177">
        <f t="shared" si="62"/>
        <v>2.3621844410097887E-4</v>
      </c>
      <c r="P692" s="177">
        <f t="shared" si="63"/>
        <v>2.5194951056156661E-4</v>
      </c>
    </row>
    <row r="693" spans="1:16" outlineLevel="2" x14ac:dyDescent="0.3">
      <c r="A693" s="41" t="s">
        <v>1106</v>
      </c>
      <c r="B693" s="41" t="s">
        <v>1107</v>
      </c>
      <c r="C693" s="41" t="s">
        <v>401</v>
      </c>
      <c r="D693" s="41" t="s">
        <v>1110</v>
      </c>
      <c r="E693" s="41" t="s">
        <v>2058</v>
      </c>
      <c r="F693" s="42">
        <v>365</v>
      </c>
      <c r="G693" s="42">
        <v>1.385175</v>
      </c>
      <c r="H693" s="42">
        <v>7.6649999999999996E-2</v>
      </c>
      <c r="I693">
        <f t="shared" si="58"/>
        <v>3.7950000000000002E-3</v>
      </c>
      <c r="J693">
        <f t="shared" si="59"/>
        <v>2.0999999999999998E-4</v>
      </c>
      <c r="K693" s="169">
        <f>VLOOKUP(A693,'Point GF DLLR'!$A$2:$L$81,10,FALSE)</f>
        <v>1.1248497338141852</v>
      </c>
      <c r="L693" s="169">
        <f>VLOOKUP(A693,'Point GF DLLR'!$A$2:$L$81,11,FALSE)</f>
        <v>1.1997595741026983</v>
      </c>
      <c r="M693" s="168">
        <f t="shared" si="60"/>
        <v>4.2688047398248326E-3</v>
      </c>
      <c r="N693" s="168">
        <f t="shared" si="61"/>
        <v>4.55308758371974E-3</v>
      </c>
      <c r="O693" s="177">
        <f t="shared" si="62"/>
        <v>2.3621844410097887E-4</v>
      </c>
      <c r="P693" s="177">
        <f t="shared" si="63"/>
        <v>2.5194951056156661E-4</v>
      </c>
    </row>
    <row r="694" spans="1:16" outlineLevel="2" x14ac:dyDescent="0.3">
      <c r="A694" s="41" t="s">
        <v>1106</v>
      </c>
      <c r="B694" s="41" t="s">
        <v>1107</v>
      </c>
      <c r="C694" s="41" t="s">
        <v>401</v>
      </c>
      <c r="D694" s="41" t="s">
        <v>1111</v>
      </c>
      <c r="E694" s="41" t="s">
        <v>2058</v>
      </c>
      <c r="F694" s="42">
        <v>365</v>
      </c>
      <c r="G694" s="42">
        <v>1.385175</v>
      </c>
      <c r="H694" s="42">
        <v>7.6649999999999996E-2</v>
      </c>
      <c r="I694">
        <f t="shared" ref="I694:I747" si="64">G694/F694</f>
        <v>3.7950000000000002E-3</v>
      </c>
      <c r="J694">
        <f t="shared" ref="J694:J747" si="65">H694/F694</f>
        <v>2.0999999999999998E-4</v>
      </c>
      <c r="K694" s="169">
        <f>VLOOKUP(A694,'Point GF DLLR'!$A$2:$L$81,10,FALSE)</f>
        <v>1.1248497338141852</v>
      </c>
      <c r="L694" s="169">
        <f>VLOOKUP(A694,'Point GF DLLR'!$A$2:$L$81,11,FALSE)</f>
        <v>1.1997595741026983</v>
      </c>
      <c r="M694" s="168">
        <f t="shared" si="60"/>
        <v>4.2688047398248326E-3</v>
      </c>
      <c r="N694" s="168">
        <f t="shared" si="61"/>
        <v>4.55308758371974E-3</v>
      </c>
      <c r="O694" s="177">
        <f t="shared" si="62"/>
        <v>2.3621844410097887E-4</v>
      </c>
      <c r="P694" s="177">
        <f t="shared" si="63"/>
        <v>2.5194951056156661E-4</v>
      </c>
    </row>
    <row r="695" spans="1:16" outlineLevel="2" x14ac:dyDescent="0.3">
      <c r="A695" s="41" t="s">
        <v>1106</v>
      </c>
      <c r="B695" s="41" t="s">
        <v>1107</v>
      </c>
      <c r="C695" s="41" t="s">
        <v>401</v>
      </c>
      <c r="D695" s="41" t="s">
        <v>1112</v>
      </c>
      <c r="E695" s="41" t="s">
        <v>2058</v>
      </c>
      <c r="F695" s="42">
        <v>365</v>
      </c>
      <c r="G695" s="42">
        <v>1.385175</v>
      </c>
      <c r="H695" s="42">
        <v>7.6649999999999996E-2</v>
      </c>
      <c r="I695">
        <f t="shared" si="64"/>
        <v>3.7950000000000002E-3</v>
      </c>
      <c r="J695">
        <f t="shared" si="65"/>
        <v>2.0999999999999998E-4</v>
      </c>
      <c r="K695" s="169">
        <f>VLOOKUP(A695,'Point GF DLLR'!$A$2:$L$81,10,FALSE)</f>
        <v>1.1248497338141852</v>
      </c>
      <c r="L695" s="169">
        <f>VLOOKUP(A695,'Point GF DLLR'!$A$2:$L$81,11,FALSE)</f>
        <v>1.1997595741026983</v>
      </c>
      <c r="M695" s="168">
        <f t="shared" si="60"/>
        <v>4.2688047398248326E-3</v>
      </c>
      <c r="N695" s="168">
        <f t="shared" si="61"/>
        <v>4.55308758371974E-3</v>
      </c>
      <c r="O695" s="177">
        <f t="shared" si="62"/>
        <v>2.3621844410097887E-4</v>
      </c>
      <c r="P695" s="177">
        <f t="shared" si="63"/>
        <v>2.5194951056156661E-4</v>
      </c>
    </row>
    <row r="696" spans="1:16" outlineLevel="2" x14ac:dyDescent="0.3">
      <c r="A696" s="41" t="s">
        <v>1106</v>
      </c>
      <c r="B696" s="41" t="s">
        <v>1107</v>
      </c>
      <c r="C696" s="41" t="s">
        <v>401</v>
      </c>
      <c r="D696" s="41" t="s">
        <v>1113</v>
      </c>
      <c r="E696" s="41" t="s">
        <v>2058</v>
      </c>
      <c r="F696" s="42">
        <v>365</v>
      </c>
      <c r="G696" s="42">
        <v>0.88877499999999998</v>
      </c>
      <c r="H696" s="42">
        <v>4.9274999999999999E-2</v>
      </c>
      <c r="I696">
        <f t="shared" si="64"/>
        <v>2.4350000000000001E-3</v>
      </c>
      <c r="J696">
        <f t="shared" si="65"/>
        <v>1.35E-4</v>
      </c>
      <c r="K696" s="169">
        <f>VLOOKUP(A696,'Point GF DLLR'!$A$2:$L$81,10,FALSE)</f>
        <v>1.1248497338141852</v>
      </c>
      <c r="L696" s="169">
        <f>VLOOKUP(A696,'Point GF DLLR'!$A$2:$L$81,11,FALSE)</f>
        <v>1.1997595741026983</v>
      </c>
      <c r="M696" s="168">
        <f t="shared" si="60"/>
        <v>2.7390091018375412E-3</v>
      </c>
      <c r="N696" s="168">
        <f t="shared" si="61"/>
        <v>2.9214145629400706E-3</v>
      </c>
      <c r="O696" s="177">
        <f t="shared" si="62"/>
        <v>1.5185471406491501E-4</v>
      </c>
      <c r="P696" s="177">
        <f t="shared" si="63"/>
        <v>1.6196754250386426E-4</v>
      </c>
    </row>
    <row r="697" spans="1:16" outlineLevel="2" x14ac:dyDescent="0.3">
      <c r="A697" s="41" t="s">
        <v>1106</v>
      </c>
      <c r="B697" s="41" t="s">
        <v>1107</v>
      </c>
      <c r="C697" s="41" t="s">
        <v>401</v>
      </c>
      <c r="D697" s="41" t="s">
        <v>1114</v>
      </c>
      <c r="E697" s="41" t="s">
        <v>2105</v>
      </c>
      <c r="F697" s="42">
        <v>365</v>
      </c>
      <c r="G697" s="42">
        <v>3.2849999999999997E-2</v>
      </c>
      <c r="H697" s="42">
        <v>1.825E-3</v>
      </c>
      <c r="I697">
        <f t="shared" si="64"/>
        <v>8.9999999999999992E-5</v>
      </c>
      <c r="J697">
        <f t="shared" si="65"/>
        <v>5.0000000000000004E-6</v>
      </c>
      <c r="K697" s="169">
        <f>VLOOKUP(A697,'Point GF DLLR'!$A$2:$L$81,10,FALSE)</f>
        <v>1.1248497338141852</v>
      </c>
      <c r="L697" s="169">
        <f>VLOOKUP(A697,'Point GF DLLR'!$A$2:$L$81,11,FALSE)</f>
        <v>1.1997595741026983</v>
      </c>
      <c r="M697" s="168">
        <f t="shared" si="60"/>
        <v>1.0123647604327666E-4</v>
      </c>
      <c r="N697" s="168">
        <f t="shared" si="61"/>
        <v>1.0797836166924284E-4</v>
      </c>
      <c r="O697" s="177">
        <f t="shared" si="62"/>
        <v>5.624248669070926E-6</v>
      </c>
      <c r="P697" s="177">
        <f t="shared" si="63"/>
        <v>5.9987978705134919E-6</v>
      </c>
    </row>
    <row r="698" spans="1:16" outlineLevel="2" x14ac:dyDescent="0.3">
      <c r="A698" s="41" t="s">
        <v>1106</v>
      </c>
      <c r="B698" s="41" t="s">
        <v>1107</v>
      </c>
      <c r="C698" s="41" t="s">
        <v>401</v>
      </c>
      <c r="D698" s="41" t="s">
        <v>1115</v>
      </c>
      <c r="E698" s="41" t="s">
        <v>2105</v>
      </c>
      <c r="F698" s="42">
        <v>365</v>
      </c>
      <c r="G698" s="42">
        <v>3.2849999999999997E-2</v>
      </c>
      <c r="H698" s="42">
        <v>1.825E-3</v>
      </c>
      <c r="I698">
        <f t="shared" si="64"/>
        <v>8.9999999999999992E-5</v>
      </c>
      <c r="J698">
        <f t="shared" si="65"/>
        <v>5.0000000000000004E-6</v>
      </c>
      <c r="K698" s="169">
        <f>VLOOKUP(A698,'Point GF DLLR'!$A$2:$L$81,10,FALSE)</f>
        <v>1.1248497338141852</v>
      </c>
      <c r="L698" s="169">
        <f>VLOOKUP(A698,'Point GF DLLR'!$A$2:$L$81,11,FALSE)</f>
        <v>1.1997595741026983</v>
      </c>
      <c r="M698" s="168">
        <f t="shared" si="60"/>
        <v>1.0123647604327666E-4</v>
      </c>
      <c r="N698" s="168">
        <f t="shared" si="61"/>
        <v>1.0797836166924284E-4</v>
      </c>
      <c r="O698" s="177">
        <f t="shared" si="62"/>
        <v>5.624248669070926E-6</v>
      </c>
      <c r="P698" s="177">
        <f t="shared" si="63"/>
        <v>5.9987978705134919E-6</v>
      </c>
    </row>
    <row r="699" spans="1:16" outlineLevel="2" x14ac:dyDescent="0.3">
      <c r="A699" s="41" t="s">
        <v>1106</v>
      </c>
      <c r="B699" s="41" t="s">
        <v>1107</v>
      </c>
      <c r="C699" s="41" t="s">
        <v>401</v>
      </c>
      <c r="D699" s="41" t="s">
        <v>1116</v>
      </c>
      <c r="E699" s="41" t="s">
        <v>2105</v>
      </c>
      <c r="F699" s="42">
        <v>365</v>
      </c>
      <c r="G699" s="42">
        <v>3.2849999999999997E-2</v>
      </c>
      <c r="H699" s="42">
        <v>1.825E-3</v>
      </c>
      <c r="I699">
        <f t="shared" si="64"/>
        <v>8.9999999999999992E-5</v>
      </c>
      <c r="J699">
        <f t="shared" si="65"/>
        <v>5.0000000000000004E-6</v>
      </c>
      <c r="K699" s="169">
        <f>VLOOKUP(A699,'Point GF DLLR'!$A$2:$L$81,10,FALSE)</f>
        <v>1.1248497338141852</v>
      </c>
      <c r="L699" s="169">
        <f>VLOOKUP(A699,'Point GF DLLR'!$A$2:$L$81,11,FALSE)</f>
        <v>1.1997595741026983</v>
      </c>
      <c r="M699" s="168">
        <f t="shared" si="60"/>
        <v>1.0123647604327666E-4</v>
      </c>
      <c r="N699" s="168">
        <f t="shared" si="61"/>
        <v>1.0797836166924284E-4</v>
      </c>
      <c r="O699" s="177">
        <f t="shared" si="62"/>
        <v>5.624248669070926E-6</v>
      </c>
      <c r="P699" s="177">
        <f t="shared" si="63"/>
        <v>5.9987978705134919E-6</v>
      </c>
    </row>
    <row r="700" spans="1:16" outlineLevel="2" x14ac:dyDescent="0.3">
      <c r="A700" s="41" t="s">
        <v>1106</v>
      </c>
      <c r="B700" s="41" t="s">
        <v>1107</v>
      </c>
      <c r="C700" s="41" t="s">
        <v>401</v>
      </c>
      <c r="D700" s="41" t="s">
        <v>1117</v>
      </c>
      <c r="E700" s="41" t="s">
        <v>2105</v>
      </c>
      <c r="F700" s="42">
        <v>365</v>
      </c>
      <c r="G700" s="42">
        <v>3.2849999999999997E-2</v>
      </c>
      <c r="H700" s="42">
        <v>1.825E-3</v>
      </c>
      <c r="I700">
        <f t="shared" si="64"/>
        <v>8.9999999999999992E-5</v>
      </c>
      <c r="J700">
        <f t="shared" si="65"/>
        <v>5.0000000000000004E-6</v>
      </c>
      <c r="K700" s="169">
        <f>VLOOKUP(A700,'Point GF DLLR'!$A$2:$L$81,10,FALSE)</f>
        <v>1.1248497338141852</v>
      </c>
      <c r="L700" s="169">
        <f>VLOOKUP(A700,'Point GF DLLR'!$A$2:$L$81,11,FALSE)</f>
        <v>1.1997595741026983</v>
      </c>
      <c r="M700" s="168">
        <f t="shared" si="60"/>
        <v>1.0123647604327666E-4</v>
      </c>
      <c r="N700" s="168">
        <f t="shared" si="61"/>
        <v>1.0797836166924284E-4</v>
      </c>
      <c r="O700" s="177">
        <f t="shared" si="62"/>
        <v>5.624248669070926E-6</v>
      </c>
      <c r="P700" s="177">
        <f t="shared" si="63"/>
        <v>5.9987978705134919E-6</v>
      </c>
    </row>
    <row r="701" spans="1:16" outlineLevel="2" x14ac:dyDescent="0.3">
      <c r="A701" s="41" t="s">
        <v>1106</v>
      </c>
      <c r="B701" s="41" t="s">
        <v>1107</v>
      </c>
      <c r="C701" s="41" t="s">
        <v>401</v>
      </c>
      <c r="D701" s="41" t="s">
        <v>1118</v>
      </c>
      <c r="E701" s="41" t="s">
        <v>2105</v>
      </c>
      <c r="F701" s="42">
        <v>365</v>
      </c>
      <c r="G701" s="42">
        <v>3.2849999999999997E-2</v>
      </c>
      <c r="H701" s="42">
        <v>1.825E-3</v>
      </c>
      <c r="I701">
        <f t="shared" si="64"/>
        <v>8.9999999999999992E-5</v>
      </c>
      <c r="J701">
        <f t="shared" si="65"/>
        <v>5.0000000000000004E-6</v>
      </c>
      <c r="K701" s="169">
        <f>VLOOKUP(A701,'Point GF DLLR'!$A$2:$L$81,10,FALSE)</f>
        <v>1.1248497338141852</v>
      </c>
      <c r="L701" s="169">
        <f>VLOOKUP(A701,'Point GF DLLR'!$A$2:$L$81,11,FALSE)</f>
        <v>1.1997595741026983</v>
      </c>
      <c r="M701" s="168">
        <f t="shared" si="60"/>
        <v>1.0123647604327666E-4</v>
      </c>
      <c r="N701" s="168">
        <f t="shared" si="61"/>
        <v>1.0797836166924284E-4</v>
      </c>
      <c r="O701" s="177">
        <f t="shared" si="62"/>
        <v>5.624248669070926E-6</v>
      </c>
      <c r="P701" s="177">
        <f t="shared" si="63"/>
        <v>5.9987978705134919E-6</v>
      </c>
    </row>
    <row r="702" spans="1:16" outlineLevel="2" x14ac:dyDescent="0.3">
      <c r="A702" s="41" t="s">
        <v>1106</v>
      </c>
      <c r="B702" s="41" t="s">
        <v>1107</v>
      </c>
      <c r="C702" s="41" t="s">
        <v>401</v>
      </c>
      <c r="D702" s="41" t="s">
        <v>1119</v>
      </c>
      <c r="E702" s="41" t="s">
        <v>2105</v>
      </c>
      <c r="F702" s="42">
        <v>365</v>
      </c>
      <c r="G702" s="42">
        <v>3.2849999999999997E-2</v>
      </c>
      <c r="H702" s="42">
        <v>1.825E-3</v>
      </c>
      <c r="I702">
        <f t="shared" si="64"/>
        <v>8.9999999999999992E-5</v>
      </c>
      <c r="J702">
        <f t="shared" si="65"/>
        <v>5.0000000000000004E-6</v>
      </c>
      <c r="K702" s="169">
        <f>VLOOKUP(A702,'Point GF DLLR'!$A$2:$L$81,10,FALSE)</f>
        <v>1.1248497338141852</v>
      </c>
      <c r="L702" s="169">
        <f>VLOOKUP(A702,'Point GF DLLR'!$A$2:$L$81,11,FALSE)</f>
        <v>1.1997595741026983</v>
      </c>
      <c r="M702" s="168">
        <f t="shared" si="60"/>
        <v>1.0123647604327666E-4</v>
      </c>
      <c r="N702" s="168">
        <f t="shared" si="61"/>
        <v>1.0797836166924284E-4</v>
      </c>
      <c r="O702" s="177">
        <f t="shared" si="62"/>
        <v>5.624248669070926E-6</v>
      </c>
      <c r="P702" s="177">
        <f t="shared" si="63"/>
        <v>5.9987978705134919E-6</v>
      </c>
    </row>
    <row r="703" spans="1:16" outlineLevel="2" x14ac:dyDescent="0.3">
      <c r="A703" s="41" t="s">
        <v>1106</v>
      </c>
      <c r="B703" s="41" t="s">
        <v>1107</v>
      </c>
      <c r="C703" s="41" t="s">
        <v>401</v>
      </c>
      <c r="D703" s="41" t="s">
        <v>1120</v>
      </c>
      <c r="E703" s="41" t="s">
        <v>2048</v>
      </c>
      <c r="F703" s="42">
        <v>50</v>
      </c>
      <c r="G703" s="42">
        <v>0.55149999999999999</v>
      </c>
      <c r="H703" s="42">
        <v>0.08</v>
      </c>
      <c r="I703">
        <f t="shared" si="64"/>
        <v>1.103E-2</v>
      </c>
      <c r="J703">
        <f t="shared" si="65"/>
        <v>1.6000000000000001E-3</v>
      </c>
      <c r="K703" s="169">
        <f>VLOOKUP(A703,'Point GF DLLR'!$A$2:$L$81,10,FALSE)</f>
        <v>1.1248497338141852</v>
      </c>
      <c r="L703" s="169">
        <f>VLOOKUP(A703,'Point GF DLLR'!$A$2:$L$81,11,FALSE)</f>
        <v>1.1997595741026983</v>
      </c>
      <c r="M703" s="168">
        <f t="shared" si="60"/>
        <v>1.2407092563970462E-2</v>
      </c>
      <c r="N703" s="168">
        <f t="shared" si="61"/>
        <v>1.3233348102352762E-2</v>
      </c>
      <c r="O703" s="177">
        <f t="shared" si="62"/>
        <v>1.7997595741026963E-3</v>
      </c>
      <c r="P703" s="177">
        <f t="shared" si="63"/>
        <v>1.9196153185643175E-3</v>
      </c>
    </row>
    <row r="704" spans="1:16" outlineLevel="2" x14ac:dyDescent="0.3">
      <c r="A704" s="41" t="s">
        <v>1106</v>
      </c>
      <c r="B704" s="41" t="s">
        <v>1107</v>
      </c>
      <c r="C704" s="41" t="s">
        <v>401</v>
      </c>
      <c r="D704" s="41" t="s">
        <v>1121</v>
      </c>
      <c r="E704" s="41" t="s">
        <v>2048</v>
      </c>
      <c r="F704" s="42">
        <v>50</v>
      </c>
      <c r="G704" s="42">
        <v>0.55600000000000005</v>
      </c>
      <c r="H704" s="42">
        <v>8.0500000000000002E-2</v>
      </c>
      <c r="I704">
        <f t="shared" si="64"/>
        <v>1.1120000000000001E-2</v>
      </c>
      <c r="J704">
        <f t="shared" si="65"/>
        <v>1.6100000000000001E-3</v>
      </c>
      <c r="K704" s="169">
        <f>VLOOKUP(A704,'Point GF DLLR'!$A$2:$L$81,10,FALSE)</f>
        <v>1.1248497338141852</v>
      </c>
      <c r="L704" s="169">
        <f>VLOOKUP(A704,'Point GF DLLR'!$A$2:$L$81,11,FALSE)</f>
        <v>1.1997595741026983</v>
      </c>
      <c r="M704" s="168">
        <f t="shared" si="60"/>
        <v>1.2508329040013741E-2</v>
      </c>
      <c r="N704" s="168">
        <f t="shared" si="61"/>
        <v>1.3341326464022007E-2</v>
      </c>
      <c r="O704" s="177">
        <f t="shared" si="62"/>
        <v>1.8110080714408383E-3</v>
      </c>
      <c r="P704" s="177">
        <f t="shared" si="63"/>
        <v>1.9316129143053444E-3</v>
      </c>
    </row>
    <row r="705" spans="1:16" outlineLevel="2" x14ac:dyDescent="0.3">
      <c r="A705" s="41" t="s">
        <v>1106</v>
      </c>
      <c r="B705" s="41" t="s">
        <v>1107</v>
      </c>
      <c r="C705" s="41" t="s">
        <v>401</v>
      </c>
      <c r="D705" s="41" t="s">
        <v>1122</v>
      </c>
      <c r="E705" s="41" t="s">
        <v>2116</v>
      </c>
      <c r="F705" s="42">
        <v>365</v>
      </c>
      <c r="G705" s="42">
        <v>8.9297249999999995</v>
      </c>
      <c r="H705" s="42">
        <v>0.21535000000000001</v>
      </c>
      <c r="I705">
        <f t="shared" si="64"/>
        <v>2.4464999999999997E-2</v>
      </c>
      <c r="J705">
        <f t="shared" si="65"/>
        <v>5.9000000000000003E-4</v>
      </c>
      <c r="K705" s="169">
        <f>VLOOKUP(A705,'Point GF DLLR'!$A$2:$L$81,10,FALSE)</f>
        <v>1.1248497338141852</v>
      </c>
      <c r="L705" s="169">
        <f>VLOOKUP(A705,'Point GF DLLR'!$A$2:$L$81,11,FALSE)</f>
        <v>1.1997595741026983</v>
      </c>
      <c r="M705" s="168">
        <f t="shared" si="60"/>
        <v>2.7519448737764036E-2</v>
      </c>
      <c r="N705" s="168">
        <f t="shared" si="61"/>
        <v>2.9352117980422511E-2</v>
      </c>
      <c r="O705" s="177">
        <f t="shared" si="62"/>
        <v>6.6366134295036934E-4</v>
      </c>
      <c r="P705" s="177">
        <f t="shared" si="63"/>
        <v>7.0785814872059206E-4</v>
      </c>
    </row>
    <row r="706" spans="1:16" outlineLevel="2" x14ac:dyDescent="0.3">
      <c r="A706" s="41" t="s">
        <v>1106</v>
      </c>
      <c r="B706" s="41" t="s">
        <v>1107</v>
      </c>
      <c r="C706" s="41" t="s">
        <v>401</v>
      </c>
      <c r="D706" s="41" t="s">
        <v>1123</v>
      </c>
      <c r="E706" s="41" t="s">
        <v>2116</v>
      </c>
      <c r="F706" s="42">
        <v>365</v>
      </c>
      <c r="G706" s="42">
        <v>7.7306999999999997</v>
      </c>
      <c r="H706" s="42">
        <v>0.26279999999999998</v>
      </c>
      <c r="I706">
        <f t="shared" si="64"/>
        <v>2.1179999999999997E-2</v>
      </c>
      <c r="J706">
        <f t="shared" si="65"/>
        <v>7.1999999999999994E-4</v>
      </c>
      <c r="K706" s="169">
        <f>VLOOKUP(A706,'Point GF DLLR'!$A$2:$L$81,10,FALSE)</f>
        <v>1.1248497338141852</v>
      </c>
      <c r="L706" s="169">
        <f>VLOOKUP(A706,'Point GF DLLR'!$A$2:$L$81,11,FALSE)</f>
        <v>1.1997595741026983</v>
      </c>
      <c r="M706" s="168">
        <f t="shared" si="60"/>
        <v>2.382431736218444E-2</v>
      </c>
      <c r="N706" s="168">
        <f t="shared" si="61"/>
        <v>2.5410907779495145E-2</v>
      </c>
      <c r="O706" s="177">
        <f t="shared" si="62"/>
        <v>8.0989180834621329E-4</v>
      </c>
      <c r="P706" s="177">
        <f t="shared" si="63"/>
        <v>8.6382689335394273E-4</v>
      </c>
    </row>
    <row r="707" spans="1:16" outlineLevel="2" x14ac:dyDescent="0.3">
      <c r="A707" s="41" t="s">
        <v>1106</v>
      </c>
      <c r="B707" s="41" t="s">
        <v>1107</v>
      </c>
      <c r="C707" s="41" t="s">
        <v>401</v>
      </c>
      <c r="D707" s="41" t="s">
        <v>1124</v>
      </c>
      <c r="E707" s="41" t="s">
        <v>2116</v>
      </c>
      <c r="F707" s="42">
        <v>320</v>
      </c>
      <c r="G707" s="42">
        <v>3.4432</v>
      </c>
      <c r="H707" s="42">
        <v>0.33279999999999998</v>
      </c>
      <c r="I707">
        <f t="shared" si="64"/>
        <v>1.076E-2</v>
      </c>
      <c r="J707">
        <f t="shared" si="65"/>
        <v>1.0399999999999999E-3</v>
      </c>
      <c r="K707" s="169">
        <f>VLOOKUP(A707,'Point GF DLLR'!$A$2:$L$81,10,FALSE)</f>
        <v>1.1248497338141852</v>
      </c>
      <c r="L707" s="169">
        <f>VLOOKUP(A707,'Point GF DLLR'!$A$2:$L$81,11,FALSE)</f>
        <v>1.1997595741026983</v>
      </c>
      <c r="M707" s="168">
        <f t="shared" ref="M707:M747" si="66">I707*K707</f>
        <v>1.2103383135840633E-2</v>
      </c>
      <c r="N707" s="168">
        <f t="shared" ref="N707:N747" si="67">I707*L707</f>
        <v>1.2909413017345035E-2</v>
      </c>
      <c r="O707" s="177">
        <f t="shared" ref="O707:O747" si="68">J707*K707</f>
        <v>1.1698437231667524E-3</v>
      </c>
      <c r="P707" s="177">
        <f t="shared" ref="P707:P747" si="69">J707*L707</f>
        <v>1.2477499570668061E-3</v>
      </c>
    </row>
    <row r="708" spans="1:16" outlineLevel="1" x14ac:dyDescent="0.3">
      <c r="A708" s="44" t="s">
        <v>1234</v>
      </c>
      <c r="B708" s="41"/>
      <c r="C708" s="41"/>
      <c r="D708" s="41"/>
      <c r="E708" s="41"/>
      <c r="F708" s="42"/>
      <c r="G708" s="42"/>
      <c r="H708" s="42"/>
      <c r="I708">
        <f>SUBTOTAL(9,I691:I707)</f>
        <v>0.100505</v>
      </c>
      <c r="J708">
        <f>SUBTOTAL(9,J691:J707)</f>
        <v>6.7750000000000006E-3</v>
      </c>
      <c r="K708" s="169"/>
      <c r="L708" s="169"/>
      <c r="M708" s="168">
        <f>SUBTOTAL(9,M691:M707)</f>
        <v>0.11305302249699467</v>
      </c>
      <c r="N708" s="168">
        <f>SUBTOTAL(9,N691:N707)</f>
        <v>0.12058183599519169</v>
      </c>
      <c r="O708" s="177">
        <f>SUBTOTAL(9,O691:O707)</f>
        <v>7.6208569465911029E-3</v>
      </c>
      <c r="P708" s="177">
        <f>SUBTOTAL(9,P691:P707)</f>
        <v>8.1283711145457797E-3</v>
      </c>
    </row>
    <row r="709" spans="1:16" outlineLevel="2" x14ac:dyDescent="0.3">
      <c r="A709" s="41" t="s">
        <v>1125</v>
      </c>
      <c r="B709" s="41" t="s">
        <v>1126</v>
      </c>
      <c r="C709" s="41" t="s">
        <v>401</v>
      </c>
      <c r="D709" s="41" t="s">
        <v>1127</v>
      </c>
      <c r="E709" s="41" t="s">
        <v>2117</v>
      </c>
      <c r="F709" s="42">
        <v>179</v>
      </c>
      <c r="G709" s="42">
        <v>4.2870499999999998</v>
      </c>
      <c r="H709" s="42">
        <v>0.34994500000000001</v>
      </c>
      <c r="I709">
        <f t="shared" si="64"/>
        <v>2.3949999999999999E-2</v>
      </c>
      <c r="J709">
        <f t="shared" si="65"/>
        <v>1.9550000000000001E-3</v>
      </c>
      <c r="K709" s="169">
        <f>VLOOKUP(A709,'Point GF DLLR'!$A$2:$L$81,10,FALSE)</f>
        <v>1</v>
      </c>
      <c r="L709" s="169">
        <f>VLOOKUP(A709,'Point GF DLLR'!$A$2:$L$81,11,FALSE)</f>
        <v>1</v>
      </c>
      <c r="M709" s="168">
        <f t="shared" si="66"/>
        <v>2.3949999999999999E-2</v>
      </c>
      <c r="N709" s="168">
        <f t="shared" si="67"/>
        <v>2.3949999999999999E-2</v>
      </c>
      <c r="O709" s="177">
        <f t="shared" si="68"/>
        <v>1.9550000000000001E-3</v>
      </c>
      <c r="P709" s="177">
        <f t="shared" si="69"/>
        <v>1.9550000000000001E-3</v>
      </c>
    </row>
    <row r="710" spans="1:16" outlineLevel="1" x14ac:dyDescent="0.3">
      <c r="A710" s="44" t="s">
        <v>1235</v>
      </c>
      <c r="B710" s="41"/>
      <c r="C710" s="41"/>
      <c r="D710" s="41"/>
      <c r="E710" s="41"/>
      <c r="F710" s="42"/>
      <c r="G710" s="42"/>
      <c r="H710" s="42"/>
      <c r="I710">
        <f>SUBTOTAL(9,I709:I709)</f>
        <v>2.3949999999999999E-2</v>
      </c>
      <c r="J710">
        <f>SUBTOTAL(9,J709:J709)</f>
        <v>1.9550000000000001E-3</v>
      </c>
      <c r="K710" s="169"/>
      <c r="L710" s="169"/>
      <c r="M710" s="168">
        <f>SUBTOTAL(9,M709:M709)</f>
        <v>2.3949999999999999E-2</v>
      </c>
      <c r="N710" s="168">
        <f>SUBTOTAL(9,N709:N709)</f>
        <v>2.3949999999999999E-2</v>
      </c>
      <c r="O710" s="177">
        <f>SUBTOTAL(9,O709:O709)</f>
        <v>1.9550000000000001E-3</v>
      </c>
      <c r="P710" s="177">
        <f>SUBTOTAL(9,P709:P709)</f>
        <v>1.9550000000000001E-3</v>
      </c>
    </row>
    <row r="711" spans="1:16" outlineLevel="2" x14ac:dyDescent="0.3">
      <c r="A711" s="41" t="s">
        <v>1128</v>
      </c>
      <c r="B711" s="41" t="s">
        <v>1129</v>
      </c>
      <c r="C711" s="41" t="s">
        <v>401</v>
      </c>
      <c r="D711" s="41" t="s">
        <v>1130</v>
      </c>
      <c r="E711" s="41" t="s">
        <v>2059</v>
      </c>
      <c r="F711" s="42">
        <v>334</v>
      </c>
      <c r="G711" s="42">
        <v>0.12692000000000001</v>
      </c>
      <c r="H711" s="42">
        <v>7.0674400000000004E-3</v>
      </c>
      <c r="I711">
        <f t="shared" si="64"/>
        <v>3.8000000000000002E-4</v>
      </c>
      <c r="J711">
        <f t="shared" si="65"/>
        <v>2.1160000000000001E-5</v>
      </c>
      <c r="K711" s="169">
        <f>VLOOKUP(A711,'Point GF DLLR'!$A$2:$L$81,10,FALSE)</f>
        <v>1</v>
      </c>
      <c r="L711" s="169">
        <f>VLOOKUP(A711,'Point GF DLLR'!$A$2:$L$81,11,FALSE)</f>
        <v>1</v>
      </c>
      <c r="M711" s="168">
        <f t="shared" si="66"/>
        <v>3.8000000000000002E-4</v>
      </c>
      <c r="N711" s="168">
        <f t="shared" si="67"/>
        <v>3.8000000000000002E-4</v>
      </c>
      <c r="O711" s="177">
        <f t="shared" si="68"/>
        <v>2.1160000000000001E-5</v>
      </c>
      <c r="P711" s="177">
        <f t="shared" si="69"/>
        <v>2.1160000000000001E-5</v>
      </c>
    </row>
    <row r="712" spans="1:16" outlineLevel="2" x14ac:dyDescent="0.3">
      <c r="A712" s="41" t="s">
        <v>1128</v>
      </c>
      <c r="B712" s="41" t="s">
        <v>1129</v>
      </c>
      <c r="C712" s="41" t="s">
        <v>401</v>
      </c>
      <c r="D712" s="41" t="s">
        <v>1131</v>
      </c>
      <c r="E712" s="41" t="s">
        <v>2114</v>
      </c>
      <c r="F712" s="42">
        <v>207</v>
      </c>
      <c r="G712" s="42">
        <v>3.2292000000000001</v>
      </c>
      <c r="H712" s="42">
        <v>3.9640499999999999</v>
      </c>
      <c r="I712">
        <f t="shared" si="64"/>
        <v>1.5600000000000001E-2</v>
      </c>
      <c r="J712">
        <f t="shared" si="65"/>
        <v>1.915E-2</v>
      </c>
      <c r="K712" s="169">
        <f>VLOOKUP(A712,'Point GF DLLR'!$A$2:$L$81,10,FALSE)</f>
        <v>1</v>
      </c>
      <c r="L712" s="169">
        <f>VLOOKUP(A712,'Point GF DLLR'!$A$2:$L$81,11,FALSE)</f>
        <v>1</v>
      </c>
      <c r="M712" s="168">
        <f t="shared" si="66"/>
        <v>1.5600000000000001E-2</v>
      </c>
      <c r="N712" s="168">
        <f t="shared" si="67"/>
        <v>1.5600000000000001E-2</v>
      </c>
      <c r="O712" s="177">
        <f t="shared" si="68"/>
        <v>1.915E-2</v>
      </c>
      <c r="P712" s="177">
        <f t="shared" si="69"/>
        <v>1.915E-2</v>
      </c>
    </row>
    <row r="713" spans="1:16" outlineLevel="1" x14ac:dyDescent="0.3">
      <c r="A713" s="44" t="s">
        <v>1236</v>
      </c>
      <c r="B713" s="41"/>
      <c r="C713" s="41"/>
      <c r="D713" s="41"/>
      <c r="E713" s="41"/>
      <c r="F713" s="42"/>
      <c r="G713" s="42"/>
      <c r="H713" s="42"/>
      <c r="I713">
        <f>SUBTOTAL(9,I711:I712)</f>
        <v>1.5980000000000001E-2</v>
      </c>
      <c r="J713">
        <f>SUBTOTAL(9,J711:J712)</f>
        <v>1.917116E-2</v>
      </c>
      <c r="K713" s="169"/>
      <c r="L713" s="169"/>
      <c r="M713" s="168">
        <f>SUBTOTAL(9,M711:M712)</f>
        <v>1.5980000000000001E-2</v>
      </c>
      <c r="N713" s="168">
        <f>SUBTOTAL(9,N711:N712)</f>
        <v>1.5980000000000001E-2</v>
      </c>
      <c r="O713" s="177">
        <f>SUBTOTAL(9,O711:O712)</f>
        <v>1.917116E-2</v>
      </c>
      <c r="P713" s="177">
        <f>SUBTOTAL(9,P711:P712)</f>
        <v>1.917116E-2</v>
      </c>
    </row>
    <row r="714" spans="1:16" outlineLevel="2" x14ac:dyDescent="0.3">
      <c r="A714" s="41" t="s">
        <v>1132</v>
      </c>
      <c r="B714" s="41" t="s">
        <v>1133</v>
      </c>
      <c r="C714" s="41" t="s">
        <v>401</v>
      </c>
      <c r="D714" s="41" t="s">
        <v>1134</v>
      </c>
      <c r="E714" s="41" t="s">
        <v>2043</v>
      </c>
      <c r="F714" s="42">
        <v>317</v>
      </c>
      <c r="G714" s="42">
        <v>47.764006700000003</v>
      </c>
      <c r="H714" s="42">
        <v>2.9716847999999998</v>
      </c>
      <c r="I714">
        <f t="shared" si="64"/>
        <v>0.15067510000000001</v>
      </c>
      <c r="J714">
        <f t="shared" si="65"/>
        <v>9.3743999999999997E-3</v>
      </c>
      <c r="K714" s="169">
        <f>VLOOKUP(A714,'Point GF DLLR'!$A$2:$L$81,10,FALSE)</f>
        <v>1.0979325353645266</v>
      </c>
      <c r="L714" s="169">
        <f>VLOOKUP(A714,'Point GF DLLR'!$A$2:$L$81,11,FALSE)</f>
        <v>1.1566920565832426</v>
      </c>
      <c r="M714" s="168">
        <f t="shared" si="66"/>
        <v>0.1654310945593036</v>
      </c>
      <c r="N714" s="168">
        <f t="shared" si="67"/>
        <v>0.17428469129488575</v>
      </c>
      <c r="O714" s="177">
        <f t="shared" si="68"/>
        <v>1.0292458759521218E-2</v>
      </c>
      <c r="P714" s="177">
        <f t="shared" si="69"/>
        <v>1.0843294015233949E-2</v>
      </c>
    </row>
    <row r="715" spans="1:16" outlineLevel="2" x14ac:dyDescent="0.3">
      <c r="A715" s="41" t="s">
        <v>1132</v>
      </c>
      <c r="B715" s="41" t="s">
        <v>1133</v>
      </c>
      <c r="C715" s="41" t="s">
        <v>401</v>
      </c>
      <c r="D715" s="41" t="s">
        <v>1135</v>
      </c>
      <c r="E715" s="41" t="s">
        <v>2043</v>
      </c>
      <c r="F715" s="42">
        <v>320</v>
      </c>
      <c r="G715" s="42">
        <v>47.943007999999999</v>
      </c>
      <c r="H715" s="42">
        <v>3.6539359999999999</v>
      </c>
      <c r="I715">
        <f t="shared" si="64"/>
        <v>0.14982190000000001</v>
      </c>
      <c r="J715">
        <f t="shared" si="65"/>
        <v>1.141855E-2</v>
      </c>
      <c r="K715" s="169">
        <f>VLOOKUP(A715,'Point GF DLLR'!$A$2:$L$81,10,FALSE)</f>
        <v>1.0979325353645266</v>
      </c>
      <c r="L715" s="169">
        <f>VLOOKUP(A715,'Point GF DLLR'!$A$2:$L$81,11,FALSE)</f>
        <v>1.1566920565832426</v>
      </c>
      <c r="M715" s="168">
        <f t="shared" si="66"/>
        <v>0.16449433852013057</v>
      </c>
      <c r="N715" s="168">
        <f t="shared" si="67"/>
        <v>0.17329780163220893</v>
      </c>
      <c r="O715" s="177">
        <f t="shared" si="68"/>
        <v>1.2536797551686615E-2</v>
      </c>
      <c r="P715" s="177">
        <f t="shared" si="69"/>
        <v>1.3207746082698583E-2</v>
      </c>
    </row>
    <row r="716" spans="1:16" outlineLevel="2" x14ac:dyDescent="0.3">
      <c r="A716" s="41" t="s">
        <v>1132</v>
      </c>
      <c r="B716" s="41" t="s">
        <v>1133</v>
      </c>
      <c r="C716" s="41" t="s">
        <v>401</v>
      </c>
      <c r="D716" s="41" t="s">
        <v>1136</v>
      </c>
      <c r="E716" s="41" t="s">
        <v>2044</v>
      </c>
      <c r="F716" s="42">
        <v>54</v>
      </c>
      <c r="G716" s="42">
        <v>7.3097099999999998E-2</v>
      </c>
      <c r="H716" s="42">
        <v>1.46205E-2</v>
      </c>
      <c r="I716">
        <f t="shared" si="64"/>
        <v>1.3536499999999999E-3</v>
      </c>
      <c r="J716">
        <f t="shared" si="65"/>
        <v>2.7074999999999999E-4</v>
      </c>
      <c r="K716" s="169">
        <f>VLOOKUP(A716,'Point GF DLLR'!$A$2:$L$81,10,FALSE)</f>
        <v>1.0979325353645266</v>
      </c>
      <c r="L716" s="169">
        <f>VLOOKUP(A716,'Point GF DLLR'!$A$2:$L$81,11,FALSE)</f>
        <v>1.1566920565832426</v>
      </c>
      <c r="M716" s="168">
        <f t="shared" si="66"/>
        <v>1.4862163764961913E-3</v>
      </c>
      <c r="N716" s="168">
        <f t="shared" si="67"/>
        <v>1.5657562023939061E-3</v>
      </c>
      <c r="O716" s="177">
        <f t="shared" si="68"/>
        <v>2.9726523394994558E-4</v>
      </c>
      <c r="P716" s="177">
        <f t="shared" si="69"/>
        <v>3.1317437431991295E-4</v>
      </c>
    </row>
    <row r="717" spans="1:16" outlineLevel="2" x14ac:dyDescent="0.3">
      <c r="A717" s="41" t="s">
        <v>1132</v>
      </c>
      <c r="B717" s="41" t="s">
        <v>1133</v>
      </c>
      <c r="C717" s="41" t="s">
        <v>401</v>
      </c>
      <c r="D717" s="41" t="s">
        <v>1137</v>
      </c>
      <c r="E717" s="41" t="s">
        <v>2048</v>
      </c>
      <c r="F717" s="42">
        <v>57</v>
      </c>
      <c r="G717" s="42">
        <v>1.8718800000000001E-2</v>
      </c>
      <c r="H717" s="42">
        <v>1.0459499999999999E-3</v>
      </c>
      <c r="I717">
        <f t="shared" si="64"/>
        <v>3.2840000000000001E-4</v>
      </c>
      <c r="J717">
        <f t="shared" si="65"/>
        <v>1.8349999999999999E-5</v>
      </c>
      <c r="K717" s="169">
        <f>VLOOKUP(A717,'Point GF DLLR'!$A$2:$L$81,10,FALSE)</f>
        <v>1.0979325353645266</v>
      </c>
      <c r="L717" s="169">
        <f>VLOOKUP(A717,'Point GF DLLR'!$A$2:$L$81,11,FALSE)</f>
        <v>1.1566920565832426</v>
      </c>
      <c r="M717" s="168">
        <f t="shared" si="66"/>
        <v>3.6056104461371053E-4</v>
      </c>
      <c r="N717" s="168">
        <f t="shared" si="67"/>
        <v>3.7985767138193691E-4</v>
      </c>
      <c r="O717" s="177">
        <f t="shared" si="68"/>
        <v>2.0147062023939064E-5</v>
      </c>
      <c r="P717" s="177">
        <f t="shared" si="69"/>
        <v>2.12252992383025E-5</v>
      </c>
    </row>
    <row r="718" spans="1:16" outlineLevel="2" x14ac:dyDescent="0.3">
      <c r="A718" s="41" t="s">
        <v>1132</v>
      </c>
      <c r="B718" s="41" t="s">
        <v>1133</v>
      </c>
      <c r="C718" s="41" t="s">
        <v>401</v>
      </c>
      <c r="D718" s="41" t="s">
        <v>1138</v>
      </c>
      <c r="E718" s="41" t="s">
        <v>2048</v>
      </c>
      <c r="F718" s="42">
        <v>21</v>
      </c>
      <c r="G718" s="42">
        <v>0.1044288</v>
      </c>
      <c r="H718" s="42">
        <v>1.1603550000000001E-2</v>
      </c>
      <c r="I718">
        <f t="shared" si="64"/>
        <v>4.9728000000000003E-3</v>
      </c>
      <c r="J718">
        <f t="shared" si="65"/>
        <v>5.5255000000000007E-4</v>
      </c>
      <c r="K718" s="169">
        <f>VLOOKUP(A718,'Point GF DLLR'!$A$2:$L$81,10,FALSE)</f>
        <v>1.0979325353645266</v>
      </c>
      <c r="L718" s="169">
        <f>VLOOKUP(A718,'Point GF DLLR'!$A$2:$L$81,11,FALSE)</f>
        <v>1.1566920565832426</v>
      </c>
      <c r="M718" s="168">
        <f t="shared" si="66"/>
        <v>5.4597989118607181E-3</v>
      </c>
      <c r="N718" s="168">
        <f t="shared" si="67"/>
        <v>5.7519982589771491E-3</v>
      </c>
      <c r="O718" s="177">
        <f t="shared" si="68"/>
        <v>6.0666262241566924E-4</v>
      </c>
      <c r="P718" s="177">
        <f t="shared" si="69"/>
        <v>6.3913019586507081E-4</v>
      </c>
    </row>
    <row r="719" spans="1:16" outlineLevel="1" x14ac:dyDescent="0.3">
      <c r="A719" s="44" t="s">
        <v>1237</v>
      </c>
      <c r="B719" s="41"/>
      <c r="C719" s="41"/>
      <c r="D719" s="41"/>
      <c r="E719" s="41"/>
      <c r="F719" s="42"/>
      <c r="G719" s="42"/>
      <c r="H719" s="42"/>
      <c r="I719">
        <f>SUBTOTAL(9,I714:I718)</f>
        <v>0.30715185</v>
      </c>
      <c r="J719">
        <f>SUBTOTAL(9,J714:J718)</f>
        <v>2.1634599999999997E-2</v>
      </c>
      <c r="K719" s="169"/>
      <c r="L719" s="169"/>
      <c r="M719" s="168">
        <f>SUBTOTAL(9,M714:M718)</f>
        <v>0.33723200941240478</v>
      </c>
      <c r="N719" s="168">
        <f>SUBTOTAL(9,N714:N718)</f>
        <v>0.35528010505984764</v>
      </c>
      <c r="O719" s="177">
        <f>SUBTOTAL(9,O714:O718)</f>
        <v>2.3753331229597385E-2</v>
      </c>
      <c r="P719" s="177">
        <f>SUBTOTAL(9,P714:P718)</f>
        <v>2.502456996735582E-2</v>
      </c>
    </row>
    <row r="720" spans="1:16" outlineLevel="2" x14ac:dyDescent="0.3">
      <c r="A720" s="41" t="s">
        <v>1139</v>
      </c>
      <c r="B720" s="41" t="s">
        <v>1140</v>
      </c>
      <c r="C720" s="41" t="s">
        <v>401</v>
      </c>
      <c r="D720" s="41" t="s">
        <v>1141</v>
      </c>
      <c r="E720" s="41" t="s">
        <v>2059</v>
      </c>
      <c r="F720" s="42">
        <v>334</v>
      </c>
      <c r="G720" s="42">
        <v>1.0721400000000001</v>
      </c>
      <c r="H720" s="42">
        <v>0.14529</v>
      </c>
      <c r="I720">
        <f t="shared" si="64"/>
        <v>3.2100000000000002E-3</v>
      </c>
      <c r="J720">
        <f t="shared" si="65"/>
        <v>4.35E-4</v>
      </c>
      <c r="K720" s="169">
        <f>VLOOKUP(A720,'Point GF DLLR'!$A$2:$L$81,10,FALSE)</f>
        <v>1.1248497338141852</v>
      </c>
      <c r="L720" s="169">
        <f>VLOOKUP(A720,'Point GF DLLR'!$A$2:$L$81,11,FALSE)</f>
        <v>1.1997595741026983</v>
      </c>
      <c r="M720" s="168">
        <f t="shared" si="66"/>
        <v>3.6107676455435348E-3</v>
      </c>
      <c r="N720" s="168">
        <f t="shared" si="67"/>
        <v>3.8512282328696619E-3</v>
      </c>
      <c r="O720" s="177">
        <f t="shared" si="68"/>
        <v>4.8930963420917059E-4</v>
      </c>
      <c r="P720" s="177">
        <f t="shared" si="69"/>
        <v>5.2189541473467377E-4</v>
      </c>
    </row>
    <row r="721" spans="1:16" outlineLevel="2" x14ac:dyDescent="0.3">
      <c r="A721" s="41" t="s">
        <v>1139</v>
      </c>
      <c r="B721" s="41" t="s">
        <v>1140</v>
      </c>
      <c r="C721" s="41" t="s">
        <v>401</v>
      </c>
      <c r="D721" s="41" t="s">
        <v>1142</v>
      </c>
      <c r="E721" s="41" t="s">
        <v>2059</v>
      </c>
      <c r="F721" s="42">
        <v>333</v>
      </c>
      <c r="G721" s="42">
        <v>1.0689299999999999</v>
      </c>
      <c r="H721" s="42">
        <v>0.14485500000000001</v>
      </c>
      <c r="I721">
        <f t="shared" si="64"/>
        <v>3.2099999999999997E-3</v>
      </c>
      <c r="J721">
        <f t="shared" si="65"/>
        <v>4.3500000000000006E-4</v>
      </c>
      <c r="K721" s="169">
        <f>VLOOKUP(A721,'Point GF DLLR'!$A$2:$L$81,10,FALSE)</f>
        <v>1.1248497338141852</v>
      </c>
      <c r="L721" s="169">
        <f>VLOOKUP(A721,'Point GF DLLR'!$A$2:$L$81,11,FALSE)</f>
        <v>1.1997595741026983</v>
      </c>
      <c r="M721" s="168">
        <f t="shared" si="66"/>
        <v>3.610767645543534E-3</v>
      </c>
      <c r="N721" s="168">
        <f t="shared" si="67"/>
        <v>3.851228232869661E-3</v>
      </c>
      <c r="O721" s="177">
        <f t="shared" si="68"/>
        <v>4.8930963420917059E-4</v>
      </c>
      <c r="P721" s="177">
        <f t="shared" si="69"/>
        <v>5.2189541473467377E-4</v>
      </c>
    </row>
    <row r="722" spans="1:16" outlineLevel="2" x14ac:dyDescent="0.3">
      <c r="A722" s="41" t="s">
        <v>1139</v>
      </c>
      <c r="B722" s="41" t="s">
        <v>1140</v>
      </c>
      <c r="C722" s="41" t="s">
        <v>401</v>
      </c>
      <c r="D722" s="41" t="s">
        <v>1143</v>
      </c>
      <c r="E722" s="41" t="s">
        <v>2059</v>
      </c>
      <c r="F722" s="42">
        <v>321</v>
      </c>
      <c r="G722" s="42">
        <v>1.03362</v>
      </c>
      <c r="H722" s="42">
        <v>0.13963500000000001</v>
      </c>
      <c r="I722">
        <f t="shared" si="64"/>
        <v>3.2199999999999998E-3</v>
      </c>
      <c r="J722">
        <f t="shared" si="65"/>
        <v>4.35E-4</v>
      </c>
      <c r="K722" s="169">
        <f>VLOOKUP(A722,'Point GF DLLR'!$A$2:$L$81,10,FALSE)</f>
        <v>1.1248497338141852</v>
      </c>
      <c r="L722" s="169">
        <f>VLOOKUP(A722,'Point GF DLLR'!$A$2:$L$81,11,FALSE)</f>
        <v>1.1997595741026983</v>
      </c>
      <c r="M722" s="168">
        <f t="shared" si="66"/>
        <v>3.6220161428816761E-3</v>
      </c>
      <c r="N722" s="168">
        <f t="shared" si="67"/>
        <v>3.8632258286106884E-3</v>
      </c>
      <c r="O722" s="177">
        <f t="shared" si="68"/>
        <v>4.8930963420917059E-4</v>
      </c>
      <c r="P722" s="177">
        <f t="shared" si="69"/>
        <v>5.2189541473467377E-4</v>
      </c>
    </row>
    <row r="723" spans="1:16" outlineLevel="2" x14ac:dyDescent="0.3">
      <c r="A723" s="41" t="s">
        <v>1139</v>
      </c>
      <c r="B723" s="41" t="s">
        <v>1140</v>
      </c>
      <c r="C723" s="41" t="s">
        <v>401</v>
      </c>
      <c r="D723" s="41" t="s">
        <v>1144</v>
      </c>
      <c r="E723" s="41" t="s">
        <v>2059</v>
      </c>
      <c r="F723" s="42">
        <v>304</v>
      </c>
      <c r="G723" s="42">
        <v>0.98343999999999998</v>
      </c>
      <c r="H723" s="42">
        <v>0.13224</v>
      </c>
      <c r="I723">
        <f t="shared" si="64"/>
        <v>3.235E-3</v>
      </c>
      <c r="J723">
        <f t="shared" si="65"/>
        <v>4.35E-4</v>
      </c>
      <c r="K723" s="169">
        <f>VLOOKUP(A723,'Point GF DLLR'!$A$2:$L$81,10,FALSE)</f>
        <v>1.1248497338141852</v>
      </c>
      <c r="L723" s="169">
        <f>VLOOKUP(A723,'Point GF DLLR'!$A$2:$L$81,11,FALSE)</f>
        <v>1.1997595741026983</v>
      </c>
      <c r="M723" s="168">
        <f t="shared" si="66"/>
        <v>3.638888888888889E-3</v>
      </c>
      <c r="N723" s="168">
        <f t="shared" si="67"/>
        <v>3.881222222222229E-3</v>
      </c>
      <c r="O723" s="177">
        <f t="shared" si="68"/>
        <v>4.8930963420917059E-4</v>
      </c>
      <c r="P723" s="177">
        <f t="shared" si="69"/>
        <v>5.2189541473467377E-4</v>
      </c>
    </row>
    <row r="724" spans="1:16" outlineLevel="2" x14ac:dyDescent="0.3">
      <c r="A724" s="41" t="s">
        <v>1139</v>
      </c>
      <c r="B724" s="41" t="s">
        <v>1140</v>
      </c>
      <c r="C724" s="41" t="s">
        <v>401</v>
      </c>
      <c r="D724" s="41" t="s">
        <v>1145</v>
      </c>
      <c r="E724" s="41" t="s">
        <v>2059</v>
      </c>
      <c r="F724" s="42">
        <v>1</v>
      </c>
      <c r="G724" s="42">
        <v>4.3449999999999999E-3</v>
      </c>
      <c r="H724" s="42">
        <v>1.2700000000000001E-3</v>
      </c>
      <c r="I724">
        <f t="shared" si="64"/>
        <v>4.3449999999999999E-3</v>
      </c>
      <c r="J724">
        <f t="shared" si="65"/>
        <v>1.2700000000000001E-3</v>
      </c>
      <c r="K724" s="169">
        <f>VLOOKUP(A724,'Point GF DLLR'!$A$2:$L$81,10,FALSE)</f>
        <v>1.1248497338141852</v>
      </c>
      <c r="L724" s="169">
        <f>VLOOKUP(A724,'Point GF DLLR'!$A$2:$L$81,11,FALSE)</f>
        <v>1.1997595741026983</v>
      </c>
      <c r="M724" s="168">
        <f t="shared" si="66"/>
        <v>4.8874720934226346E-3</v>
      </c>
      <c r="N724" s="168">
        <f t="shared" si="67"/>
        <v>5.212955349476224E-3</v>
      </c>
      <c r="O724" s="177">
        <f t="shared" si="68"/>
        <v>1.4285591619440153E-3</v>
      </c>
      <c r="P724" s="177">
        <f t="shared" si="69"/>
        <v>1.523694659110427E-3</v>
      </c>
    </row>
    <row r="725" spans="1:16" outlineLevel="2" x14ac:dyDescent="0.3">
      <c r="A725" s="41" t="s">
        <v>1139</v>
      </c>
      <c r="B725" s="41" t="s">
        <v>1140</v>
      </c>
      <c r="C725" s="41" t="s">
        <v>401</v>
      </c>
      <c r="D725" s="41" t="s">
        <v>1146</v>
      </c>
      <c r="E725" s="41" t="s">
        <v>2065</v>
      </c>
      <c r="F725" s="42">
        <v>1</v>
      </c>
      <c r="G725" s="42">
        <v>0.45828000000000002</v>
      </c>
      <c r="H725" s="42">
        <v>1.32E-2</v>
      </c>
      <c r="I725">
        <f t="shared" si="64"/>
        <v>0.45828000000000002</v>
      </c>
      <c r="J725">
        <f t="shared" si="65"/>
        <v>1.32E-2</v>
      </c>
      <c r="K725" s="169">
        <f>VLOOKUP(A725,'Point GF DLLR'!$A$2:$L$81,10,FALSE)</f>
        <v>1.1248497338141852</v>
      </c>
      <c r="L725" s="169">
        <f>VLOOKUP(A725,'Point GF DLLR'!$A$2:$L$81,11,FALSE)</f>
        <v>1.1997595741026983</v>
      </c>
      <c r="M725" s="168">
        <f t="shared" si="66"/>
        <v>0.51549613601236477</v>
      </c>
      <c r="N725" s="168">
        <f t="shared" si="67"/>
        <v>0.54982581761978455</v>
      </c>
      <c r="O725" s="177">
        <f t="shared" si="68"/>
        <v>1.4848016486347244E-2</v>
      </c>
      <c r="P725" s="177">
        <f t="shared" si="69"/>
        <v>1.5836826378155616E-2</v>
      </c>
    </row>
    <row r="726" spans="1:16" outlineLevel="2" x14ac:dyDescent="0.3">
      <c r="A726" s="41" t="s">
        <v>1139</v>
      </c>
      <c r="B726" s="41" t="s">
        <v>1140</v>
      </c>
      <c r="C726" s="41" t="s">
        <v>401</v>
      </c>
      <c r="D726" s="41" t="s">
        <v>1147</v>
      </c>
      <c r="E726" s="41" t="s">
        <v>2065</v>
      </c>
      <c r="F726" s="42">
        <v>1</v>
      </c>
      <c r="G726" s="42">
        <v>0.45827499999999999</v>
      </c>
      <c r="H726" s="42">
        <v>1.3195E-2</v>
      </c>
      <c r="I726">
        <f t="shared" si="64"/>
        <v>0.45827499999999999</v>
      </c>
      <c r="J726">
        <f t="shared" si="65"/>
        <v>1.3195E-2</v>
      </c>
      <c r="K726" s="169">
        <f>VLOOKUP(A726,'Point GF DLLR'!$A$2:$L$81,10,FALSE)</f>
        <v>1.1248497338141852</v>
      </c>
      <c r="L726" s="169">
        <f>VLOOKUP(A726,'Point GF DLLR'!$A$2:$L$81,11,FALSE)</f>
        <v>1.1997595741026983</v>
      </c>
      <c r="M726" s="168">
        <f t="shared" si="66"/>
        <v>0.51549051176369565</v>
      </c>
      <c r="N726" s="168">
        <f t="shared" si="67"/>
        <v>0.549819818821914</v>
      </c>
      <c r="O726" s="177">
        <f t="shared" si="68"/>
        <v>1.4842392237678173E-2</v>
      </c>
      <c r="P726" s="177">
        <f t="shared" si="69"/>
        <v>1.5830827580285103E-2</v>
      </c>
    </row>
    <row r="727" spans="1:16" outlineLevel="2" x14ac:dyDescent="0.3">
      <c r="A727" s="41" t="s">
        <v>1139</v>
      </c>
      <c r="B727" s="41" t="s">
        <v>1140</v>
      </c>
      <c r="C727" s="41" t="s">
        <v>401</v>
      </c>
      <c r="D727" s="41" t="s">
        <v>1148</v>
      </c>
      <c r="E727" s="41" t="s">
        <v>2091</v>
      </c>
      <c r="F727" s="42">
        <v>15</v>
      </c>
      <c r="G727" s="42">
        <v>0.35099999999999998</v>
      </c>
      <c r="H727" s="42">
        <v>8.8200000000000001E-2</v>
      </c>
      <c r="I727">
        <f t="shared" si="64"/>
        <v>2.3399999999999997E-2</v>
      </c>
      <c r="J727">
        <f t="shared" si="65"/>
        <v>5.8799999999999998E-3</v>
      </c>
      <c r="K727" s="169">
        <f>VLOOKUP(A727,'Point GF DLLR'!$A$2:$L$81,10,FALSE)</f>
        <v>1.1248497338141852</v>
      </c>
      <c r="L727" s="169">
        <f>VLOOKUP(A727,'Point GF DLLR'!$A$2:$L$81,11,FALSE)</f>
        <v>1.1997595741026983</v>
      </c>
      <c r="M727" s="168">
        <f t="shared" si="66"/>
        <v>2.632148377125193E-2</v>
      </c>
      <c r="N727" s="168">
        <f t="shared" si="67"/>
        <v>2.8074374034003136E-2</v>
      </c>
      <c r="O727" s="177">
        <f t="shared" si="68"/>
        <v>6.6141164348274091E-3</v>
      </c>
      <c r="P727" s="177">
        <f t="shared" si="69"/>
        <v>7.0545862957238654E-3</v>
      </c>
    </row>
    <row r="728" spans="1:16" outlineLevel="1" x14ac:dyDescent="0.3">
      <c r="A728" s="44" t="s">
        <v>1238</v>
      </c>
      <c r="B728" s="41"/>
      <c r="C728" s="41"/>
      <c r="D728" s="41"/>
      <c r="E728" s="41"/>
      <c r="F728" s="42"/>
      <c r="G728" s="42"/>
      <c r="H728" s="42"/>
      <c r="I728">
        <f>SUBTOTAL(9,I720:I727)</f>
        <v>0.957175</v>
      </c>
      <c r="J728">
        <f>SUBTOTAL(9,J720:J727)</f>
        <v>3.5284999999999997E-2</v>
      </c>
      <c r="K728" s="169"/>
      <c r="L728" s="169"/>
      <c r="M728" s="168">
        <f>SUBTOTAL(9,M720:M727)</f>
        <v>1.0766780439635928</v>
      </c>
      <c r="N728" s="168">
        <f>SUBTOTAL(9,N720:N727)</f>
        <v>1.14837987034175</v>
      </c>
      <c r="O728" s="177">
        <f>SUBTOTAL(9,O720:O727)</f>
        <v>3.969032285763352E-2</v>
      </c>
      <c r="P728" s="177">
        <f>SUBTOTAL(9,P720:P727)</f>
        <v>4.2333516572213709E-2</v>
      </c>
    </row>
    <row r="729" spans="1:16" outlineLevel="2" x14ac:dyDescent="0.3">
      <c r="A729" s="41" t="s">
        <v>1149</v>
      </c>
      <c r="B729" s="41" t="s">
        <v>1150</v>
      </c>
      <c r="C729" s="41" t="s">
        <v>401</v>
      </c>
      <c r="D729" s="41" t="s">
        <v>1151</v>
      </c>
      <c r="E729" s="41" t="s">
        <v>2054</v>
      </c>
      <c r="F729" s="42">
        <v>8</v>
      </c>
      <c r="G729" s="42">
        <v>1.4760000000000001E-2</v>
      </c>
      <c r="H729" s="42">
        <v>2.0000000000000001E-4</v>
      </c>
      <c r="I729">
        <f t="shared" si="64"/>
        <v>1.8450000000000001E-3</v>
      </c>
      <c r="J729">
        <f t="shared" si="65"/>
        <v>2.5000000000000001E-5</v>
      </c>
      <c r="K729" s="169">
        <f>VLOOKUP(A729,'Point GF DLLR'!$A$2:$L$81,10,FALSE)</f>
        <v>1</v>
      </c>
      <c r="L729" s="169">
        <f>VLOOKUP(A729,'Point GF DLLR'!$A$2:$L$81,11,FALSE)</f>
        <v>1</v>
      </c>
      <c r="M729" s="168">
        <f t="shared" si="66"/>
        <v>1.8450000000000001E-3</v>
      </c>
      <c r="N729" s="168">
        <f t="shared" si="67"/>
        <v>1.8450000000000001E-3</v>
      </c>
      <c r="O729" s="177">
        <f t="shared" si="68"/>
        <v>2.5000000000000001E-5</v>
      </c>
      <c r="P729" s="177">
        <f t="shared" si="69"/>
        <v>2.5000000000000001E-5</v>
      </c>
    </row>
    <row r="730" spans="1:16" outlineLevel="2" x14ac:dyDescent="0.3">
      <c r="A730" s="41" t="s">
        <v>1149</v>
      </c>
      <c r="B730" s="41" t="s">
        <v>1150</v>
      </c>
      <c r="C730" s="41" t="s">
        <v>401</v>
      </c>
      <c r="D730" s="41" t="s">
        <v>1151</v>
      </c>
      <c r="E730" s="41" t="s">
        <v>2059</v>
      </c>
      <c r="F730" s="42">
        <v>363</v>
      </c>
      <c r="G730" s="42">
        <v>0.12342</v>
      </c>
      <c r="H730" s="42">
        <v>1.8149999999999999E-2</v>
      </c>
      <c r="I730">
        <f t="shared" si="64"/>
        <v>3.4000000000000002E-4</v>
      </c>
      <c r="J730">
        <f t="shared" si="65"/>
        <v>4.9999999999999996E-5</v>
      </c>
      <c r="K730" s="169">
        <f>VLOOKUP(A730,'Point GF DLLR'!$A$2:$L$81,10,FALSE)</f>
        <v>1</v>
      </c>
      <c r="L730" s="169">
        <f>VLOOKUP(A730,'Point GF DLLR'!$A$2:$L$81,11,FALSE)</f>
        <v>1</v>
      </c>
      <c r="M730" s="168">
        <f t="shared" si="66"/>
        <v>3.4000000000000002E-4</v>
      </c>
      <c r="N730" s="168">
        <f t="shared" si="67"/>
        <v>3.4000000000000002E-4</v>
      </c>
      <c r="O730" s="177">
        <f t="shared" si="68"/>
        <v>4.9999999999999996E-5</v>
      </c>
      <c r="P730" s="177">
        <f t="shared" si="69"/>
        <v>4.9999999999999996E-5</v>
      </c>
    </row>
    <row r="731" spans="1:16" outlineLevel="2" x14ac:dyDescent="0.3">
      <c r="A731" s="41" t="s">
        <v>1149</v>
      </c>
      <c r="B731" s="41" t="s">
        <v>1150</v>
      </c>
      <c r="C731" s="41" t="s">
        <v>401</v>
      </c>
      <c r="D731" s="41" t="s">
        <v>1152</v>
      </c>
      <c r="E731" s="41" t="s">
        <v>2054</v>
      </c>
      <c r="F731" s="42">
        <v>8</v>
      </c>
      <c r="G731" s="42">
        <v>1.4760000000000001E-2</v>
      </c>
      <c r="H731" s="42">
        <v>2.0000000000000001E-4</v>
      </c>
      <c r="I731">
        <f t="shared" si="64"/>
        <v>1.8450000000000001E-3</v>
      </c>
      <c r="J731">
        <f t="shared" si="65"/>
        <v>2.5000000000000001E-5</v>
      </c>
      <c r="K731" s="169">
        <f>VLOOKUP(A731,'Point GF DLLR'!$A$2:$L$81,10,FALSE)</f>
        <v>1</v>
      </c>
      <c r="L731" s="169">
        <f>VLOOKUP(A731,'Point GF DLLR'!$A$2:$L$81,11,FALSE)</f>
        <v>1</v>
      </c>
      <c r="M731" s="168">
        <f t="shared" si="66"/>
        <v>1.8450000000000001E-3</v>
      </c>
      <c r="N731" s="168">
        <f t="shared" si="67"/>
        <v>1.8450000000000001E-3</v>
      </c>
      <c r="O731" s="177">
        <f t="shared" si="68"/>
        <v>2.5000000000000001E-5</v>
      </c>
      <c r="P731" s="177">
        <f t="shared" si="69"/>
        <v>2.5000000000000001E-5</v>
      </c>
    </row>
    <row r="732" spans="1:16" outlineLevel="2" x14ac:dyDescent="0.3">
      <c r="A732" s="41" t="s">
        <v>1149</v>
      </c>
      <c r="B732" s="41" t="s">
        <v>1150</v>
      </c>
      <c r="C732" s="41" t="s">
        <v>401</v>
      </c>
      <c r="D732" s="41" t="s">
        <v>1152</v>
      </c>
      <c r="E732" s="41" t="s">
        <v>2059</v>
      </c>
      <c r="F732" s="42">
        <v>363</v>
      </c>
      <c r="G732" s="42">
        <v>0.12342</v>
      </c>
      <c r="H732" s="42">
        <v>1.8149999999999999E-2</v>
      </c>
      <c r="I732">
        <f t="shared" si="64"/>
        <v>3.4000000000000002E-4</v>
      </c>
      <c r="J732">
        <f t="shared" si="65"/>
        <v>4.9999999999999996E-5</v>
      </c>
      <c r="K732" s="169">
        <f>VLOOKUP(A732,'Point GF DLLR'!$A$2:$L$81,10,FALSE)</f>
        <v>1</v>
      </c>
      <c r="L732" s="169">
        <f>VLOOKUP(A732,'Point GF DLLR'!$A$2:$L$81,11,FALSE)</f>
        <v>1</v>
      </c>
      <c r="M732" s="168">
        <f t="shared" si="66"/>
        <v>3.4000000000000002E-4</v>
      </c>
      <c r="N732" s="168">
        <f t="shared" si="67"/>
        <v>3.4000000000000002E-4</v>
      </c>
      <c r="O732" s="177">
        <f t="shared" si="68"/>
        <v>4.9999999999999996E-5</v>
      </c>
      <c r="P732" s="177">
        <f t="shared" si="69"/>
        <v>4.9999999999999996E-5</v>
      </c>
    </row>
    <row r="733" spans="1:16" outlineLevel="2" x14ac:dyDescent="0.3">
      <c r="A733" s="41" t="s">
        <v>1149</v>
      </c>
      <c r="B733" s="41" t="s">
        <v>1150</v>
      </c>
      <c r="C733" s="41" t="s">
        <v>401</v>
      </c>
      <c r="D733" s="41" t="s">
        <v>1153</v>
      </c>
      <c r="E733" s="41" t="s">
        <v>2054</v>
      </c>
      <c r="F733" s="42">
        <v>8</v>
      </c>
      <c r="G733" s="42">
        <v>1.4760000000000001E-2</v>
      </c>
      <c r="H733" s="42">
        <v>2.0000000000000001E-4</v>
      </c>
      <c r="I733">
        <f t="shared" si="64"/>
        <v>1.8450000000000001E-3</v>
      </c>
      <c r="J733">
        <f t="shared" si="65"/>
        <v>2.5000000000000001E-5</v>
      </c>
      <c r="K733" s="169">
        <f>VLOOKUP(A733,'Point GF DLLR'!$A$2:$L$81,10,FALSE)</f>
        <v>1</v>
      </c>
      <c r="L733" s="169">
        <f>VLOOKUP(A733,'Point GF DLLR'!$A$2:$L$81,11,FALSE)</f>
        <v>1</v>
      </c>
      <c r="M733" s="168">
        <f t="shared" si="66"/>
        <v>1.8450000000000001E-3</v>
      </c>
      <c r="N733" s="168">
        <f t="shared" si="67"/>
        <v>1.8450000000000001E-3</v>
      </c>
      <c r="O733" s="177">
        <f t="shared" si="68"/>
        <v>2.5000000000000001E-5</v>
      </c>
      <c r="P733" s="177">
        <f t="shared" si="69"/>
        <v>2.5000000000000001E-5</v>
      </c>
    </row>
    <row r="734" spans="1:16" outlineLevel="2" x14ac:dyDescent="0.3">
      <c r="A734" s="41" t="s">
        <v>1149</v>
      </c>
      <c r="B734" s="41" t="s">
        <v>1150</v>
      </c>
      <c r="C734" s="41" t="s">
        <v>401</v>
      </c>
      <c r="D734" s="41" t="s">
        <v>1153</v>
      </c>
      <c r="E734" s="41" t="s">
        <v>2059</v>
      </c>
      <c r="F734" s="42">
        <v>363</v>
      </c>
      <c r="G734" s="42">
        <v>0.12342</v>
      </c>
      <c r="H734" s="42">
        <v>1.8149999999999999E-2</v>
      </c>
      <c r="I734">
        <f t="shared" si="64"/>
        <v>3.4000000000000002E-4</v>
      </c>
      <c r="J734">
        <f t="shared" si="65"/>
        <v>4.9999999999999996E-5</v>
      </c>
      <c r="K734" s="169">
        <f>VLOOKUP(A734,'Point GF DLLR'!$A$2:$L$81,10,FALSE)</f>
        <v>1</v>
      </c>
      <c r="L734" s="169">
        <f>VLOOKUP(A734,'Point GF DLLR'!$A$2:$L$81,11,FALSE)</f>
        <v>1</v>
      </c>
      <c r="M734" s="168">
        <f t="shared" si="66"/>
        <v>3.4000000000000002E-4</v>
      </c>
      <c r="N734" s="168">
        <f t="shared" si="67"/>
        <v>3.4000000000000002E-4</v>
      </c>
      <c r="O734" s="177">
        <f t="shared" si="68"/>
        <v>4.9999999999999996E-5</v>
      </c>
      <c r="P734" s="177">
        <f t="shared" si="69"/>
        <v>4.9999999999999996E-5</v>
      </c>
    </row>
    <row r="735" spans="1:16" outlineLevel="2" x14ac:dyDescent="0.3">
      <c r="A735" s="41" t="s">
        <v>1149</v>
      </c>
      <c r="B735" s="41" t="s">
        <v>1150</v>
      </c>
      <c r="C735" s="41" t="s">
        <v>401</v>
      </c>
      <c r="D735" s="41" t="s">
        <v>1154</v>
      </c>
      <c r="E735" s="41" t="s">
        <v>2054</v>
      </c>
      <c r="F735" s="42">
        <v>8</v>
      </c>
      <c r="G735" s="42">
        <v>1.4760000000000001E-2</v>
      </c>
      <c r="H735" s="42">
        <v>2.0000000000000001E-4</v>
      </c>
      <c r="I735">
        <f t="shared" si="64"/>
        <v>1.8450000000000001E-3</v>
      </c>
      <c r="J735">
        <f t="shared" si="65"/>
        <v>2.5000000000000001E-5</v>
      </c>
      <c r="K735" s="169">
        <f>VLOOKUP(A735,'Point GF DLLR'!$A$2:$L$81,10,FALSE)</f>
        <v>1</v>
      </c>
      <c r="L735" s="169">
        <f>VLOOKUP(A735,'Point GF DLLR'!$A$2:$L$81,11,FALSE)</f>
        <v>1</v>
      </c>
      <c r="M735" s="168">
        <f t="shared" si="66"/>
        <v>1.8450000000000001E-3</v>
      </c>
      <c r="N735" s="168">
        <f t="shared" si="67"/>
        <v>1.8450000000000001E-3</v>
      </c>
      <c r="O735" s="177">
        <f t="shared" si="68"/>
        <v>2.5000000000000001E-5</v>
      </c>
      <c r="P735" s="177">
        <f t="shared" si="69"/>
        <v>2.5000000000000001E-5</v>
      </c>
    </row>
    <row r="736" spans="1:16" outlineLevel="2" x14ac:dyDescent="0.3">
      <c r="A736" s="41" t="s">
        <v>1149</v>
      </c>
      <c r="B736" s="41" t="s">
        <v>1150</v>
      </c>
      <c r="C736" s="41" t="s">
        <v>401</v>
      </c>
      <c r="D736" s="41" t="s">
        <v>1154</v>
      </c>
      <c r="E736" s="41" t="s">
        <v>2059</v>
      </c>
      <c r="F736" s="42">
        <v>363</v>
      </c>
      <c r="G736" s="42">
        <v>0.12342</v>
      </c>
      <c r="H736" s="42">
        <v>1.8149999999999999E-2</v>
      </c>
      <c r="I736">
        <f t="shared" si="64"/>
        <v>3.4000000000000002E-4</v>
      </c>
      <c r="J736">
        <f t="shared" si="65"/>
        <v>4.9999999999999996E-5</v>
      </c>
      <c r="K736" s="169">
        <f>VLOOKUP(A736,'Point GF DLLR'!$A$2:$L$81,10,FALSE)</f>
        <v>1</v>
      </c>
      <c r="L736" s="169">
        <f>VLOOKUP(A736,'Point GF DLLR'!$A$2:$L$81,11,FALSE)</f>
        <v>1</v>
      </c>
      <c r="M736" s="168">
        <f t="shared" si="66"/>
        <v>3.4000000000000002E-4</v>
      </c>
      <c r="N736" s="168">
        <f t="shared" si="67"/>
        <v>3.4000000000000002E-4</v>
      </c>
      <c r="O736" s="177">
        <f t="shared" si="68"/>
        <v>4.9999999999999996E-5</v>
      </c>
      <c r="P736" s="177">
        <f t="shared" si="69"/>
        <v>4.9999999999999996E-5</v>
      </c>
    </row>
    <row r="737" spans="1:16" outlineLevel="2" x14ac:dyDescent="0.3">
      <c r="A737" s="41" t="s">
        <v>1149</v>
      </c>
      <c r="B737" s="41" t="s">
        <v>1150</v>
      </c>
      <c r="C737" s="41" t="s">
        <v>401</v>
      </c>
      <c r="D737" s="41" t="s">
        <v>1155</v>
      </c>
      <c r="E737" s="41" t="s">
        <v>2054</v>
      </c>
      <c r="F737" s="42">
        <v>8</v>
      </c>
      <c r="G737" s="42">
        <v>1.4760000000000001E-2</v>
      </c>
      <c r="H737" s="42">
        <v>2.0000000000000001E-4</v>
      </c>
      <c r="I737">
        <f t="shared" si="64"/>
        <v>1.8450000000000001E-3</v>
      </c>
      <c r="J737">
        <f t="shared" si="65"/>
        <v>2.5000000000000001E-5</v>
      </c>
      <c r="K737" s="169">
        <f>VLOOKUP(A737,'Point GF DLLR'!$A$2:$L$81,10,FALSE)</f>
        <v>1</v>
      </c>
      <c r="L737" s="169">
        <f>VLOOKUP(A737,'Point GF DLLR'!$A$2:$L$81,11,FALSE)</f>
        <v>1</v>
      </c>
      <c r="M737" s="168">
        <f t="shared" si="66"/>
        <v>1.8450000000000001E-3</v>
      </c>
      <c r="N737" s="168">
        <f t="shared" si="67"/>
        <v>1.8450000000000001E-3</v>
      </c>
      <c r="O737" s="177">
        <f t="shared" si="68"/>
        <v>2.5000000000000001E-5</v>
      </c>
      <c r="P737" s="177">
        <f t="shared" si="69"/>
        <v>2.5000000000000001E-5</v>
      </c>
    </row>
    <row r="738" spans="1:16" outlineLevel="2" x14ac:dyDescent="0.3">
      <c r="A738" s="41" t="s">
        <v>1149</v>
      </c>
      <c r="B738" s="41" t="s">
        <v>1150</v>
      </c>
      <c r="C738" s="41" t="s">
        <v>401</v>
      </c>
      <c r="D738" s="41" t="s">
        <v>1155</v>
      </c>
      <c r="E738" s="41" t="s">
        <v>2059</v>
      </c>
      <c r="F738" s="42">
        <v>363</v>
      </c>
      <c r="G738" s="42">
        <v>0.12342</v>
      </c>
      <c r="H738" s="42">
        <v>1.8149999999999999E-2</v>
      </c>
      <c r="I738">
        <f t="shared" si="64"/>
        <v>3.4000000000000002E-4</v>
      </c>
      <c r="J738">
        <f t="shared" si="65"/>
        <v>4.9999999999999996E-5</v>
      </c>
      <c r="K738" s="169">
        <f>VLOOKUP(A738,'Point GF DLLR'!$A$2:$L$81,10,FALSE)</f>
        <v>1</v>
      </c>
      <c r="L738" s="169">
        <f>VLOOKUP(A738,'Point GF DLLR'!$A$2:$L$81,11,FALSE)</f>
        <v>1</v>
      </c>
      <c r="M738" s="168">
        <f t="shared" si="66"/>
        <v>3.4000000000000002E-4</v>
      </c>
      <c r="N738" s="168">
        <f t="shared" si="67"/>
        <v>3.4000000000000002E-4</v>
      </c>
      <c r="O738" s="177">
        <f t="shared" si="68"/>
        <v>4.9999999999999996E-5</v>
      </c>
      <c r="P738" s="177">
        <f t="shared" si="69"/>
        <v>4.9999999999999996E-5</v>
      </c>
    </row>
    <row r="739" spans="1:16" outlineLevel="2" x14ac:dyDescent="0.3">
      <c r="A739" s="41" t="s">
        <v>1149</v>
      </c>
      <c r="B739" s="41" t="s">
        <v>1150</v>
      </c>
      <c r="C739" s="41" t="s">
        <v>401</v>
      </c>
      <c r="D739" s="41" t="s">
        <v>1156</v>
      </c>
      <c r="E739" s="41" t="s">
        <v>2054</v>
      </c>
      <c r="F739" s="42">
        <v>8</v>
      </c>
      <c r="G739" s="42">
        <v>1.4760000000000001E-2</v>
      </c>
      <c r="H739" s="42">
        <v>2.0000000000000001E-4</v>
      </c>
      <c r="I739">
        <f t="shared" si="64"/>
        <v>1.8450000000000001E-3</v>
      </c>
      <c r="J739">
        <f t="shared" si="65"/>
        <v>2.5000000000000001E-5</v>
      </c>
      <c r="K739" s="169">
        <f>VLOOKUP(A739,'Point GF DLLR'!$A$2:$L$81,10,FALSE)</f>
        <v>1</v>
      </c>
      <c r="L739" s="169">
        <f>VLOOKUP(A739,'Point GF DLLR'!$A$2:$L$81,11,FALSE)</f>
        <v>1</v>
      </c>
      <c r="M739" s="168">
        <f t="shared" si="66"/>
        <v>1.8450000000000001E-3</v>
      </c>
      <c r="N739" s="168">
        <f t="shared" si="67"/>
        <v>1.8450000000000001E-3</v>
      </c>
      <c r="O739" s="177">
        <f t="shared" si="68"/>
        <v>2.5000000000000001E-5</v>
      </c>
      <c r="P739" s="177">
        <f t="shared" si="69"/>
        <v>2.5000000000000001E-5</v>
      </c>
    </row>
    <row r="740" spans="1:16" outlineLevel="2" x14ac:dyDescent="0.3">
      <c r="A740" s="41" t="s">
        <v>1149</v>
      </c>
      <c r="B740" s="41" t="s">
        <v>1150</v>
      </c>
      <c r="C740" s="41" t="s">
        <v>401</v>
      </c>
      <c r="D740" s="41" t="s">
        <v>1156</v>
      </c>
      <c r="E740" s="41" t="s">
        <v>2059</v>
      </c>
      <c r="F740" s="42">
        <v>363</v>
      </c>
      <c r="G740" s="42">
        <v>0.12342</v>
      </c>
      <c r="H740" s="42">
        <v>1.8149999999999999E-2</v>
      </c>
      <c r="I740">
        <f t="shared" si="64"/>
        <v>3.4000000000000002E-4</v>
      </c>
      <c r="J740">
        <f t="shared" si="65"/>
        <v>4.9999999999999996E-5</v>
      </c>
      <c r="K740" s="169">
        <f>VLOOKUP(A740,'Point GF DLLR'!$A$2:$L$81,10,FALSE)</f>
        <v>1</v>
      </c>
      <c r="L740" s="169">
        <f>VLOOKUP(A740,'Point GF DLLR'!$A$2:$L$81,11,FALSE)</f>
        <v>1</v>
      </c>
      <c r="M740" s="168">
        <f t="shared" si="66"/>
        <v>3.4000000000000002E-4</v>
      </c>
      <c r="N740" s="168">
        <f t="shared" si="67"/>
        <v>3.4000000000000002E-4</v>
      </c>
      <c r="O740" s="177">
        <f t="shared" si="68"/>
        <v>4.9999999999999996E-5</v>
      </c>
      <c r="P740" s="177">
        <f t="shared" si="69"/>
        <v>4.9999999999999996E-5</v>
      </c>
    </row>
    <row r="741" spans="1:16" outlineLevel="2" x14ac:dyDescent="0.3">
      <c r="A741" s="41" t="s">
        <v>1149</v>
      </c>
      <c r="B741" s="41" t="s">
        <v>1150</v>
      </c>
      <c r="C741" s="41" t="s">
        <v>401</v>
      </c>
      <c r="D741" s="41" t="s">
        <v>1157</v>
      </c>
      <c r="E741" s="41" t="s">
        <v>2054</v>
      </c>
      <c r="F741" s="42">
        <v>8</v>
      </c>
      <c r="G741" s="42">
        <v>1.4760000000000001E-2</v>
      </c>
      <c r="H741" s="42">
        <v>2.0000000000000001E-4</v>
      </c>
      <c r="I741">
        <f t="shared" si="64"/>
        <v>1.8450000000000001E-3</v>
      </c>
      <c r="J741">
        <f t="shared" si="65"/>
        <v>2.5000000000000001E-5</v>
      </c>
      <c r="K741" s="169">
        <f>VLOOKUP(A741,'Point GF DLLR'!$A$2:$L$81,10,FALSE)</f>
        <v>1</v>
      </c>
      <c r="L741" s="169">
        <f>VLOOKUP(A741,'Point GF DLLR'!$A$2:$L$81,11,FALSE)</f>
        <v>1</v>
      </c>
      <c r="M741" s="168">
        <f t="shared" si="66"/>
        <v>1.8450000000000001E-3</v>
      </c>
      <c r="N741" s="168">
        <f t="shared" si="67"/>
        <v>1.8450000000000001E-3</v>
      </c>
      <c r="O741" s="177">
        <f t="shared" si="68"/>
        <v>2.5000000000000001E-5</v>
      </c>
      <c r="P741" s="177">
        <f t="shared" si="69"/>
        <v>2.5000000000000001E-5</v>
      </c>
    </row>
    <row r="742" spans="1:16" outlineLevel="2" x14ac:dyDescent="0.3">
      <c r="A742" s="41" t="s">
        <v>1149</v>
      </c>
      <c r="B742" s="41" t="s">
        <v>1150</v>
      </c>
      <c r="C742" s="41" t="s">
        <v>401</v>
      </c>
      <c r="D742" s="41" t="s">
        <v>1157</v>
      </c>
      <c r="E742" s="41" t="s">
        <v>2059</v>
      </c>
      <c r="F742" s="42">
        <v>363</v>
      </c>
      <c r="G742" s="42">
        <v>0.12342</v>
      </c>
      <c r="H742" s="42">
        <v>1.8149999999999999E-2</v>
      </c>
      <c r="I742">
        <f t="shared" si="64"/>
        <v>3.4000000000000002E-4</v>
      </c>
      <c r="J742">
        <f t="shared" si="65"/>
        <v>4.9999999999999996E-5</v>
      </c>
      <c r="K742" s="169">
        <f>VLOOKUP(A742,'Point GF DLLR'!$A$2:$L$81,10,FALSE)</f>
        <v>1</v>
      </c>
      <c r="L742" s="169">
        <f>VLOOKUP(A742,'Point GF DLLR'!$A$2:$L$81,11,FALSE)</f>
        <v>1</v>
      </c>
      <c r="M742" s="168">
        <f t="shared" si="66"/>
        <v>3.4000000000000002E-4</v>
      </c>
      <c r="N742" s="168">
        <f t="shared" si="67"/>
        <v>3.4000000000000002E-4</v>
      </c>
      <c r="O742" s="177">
        <f t="shared" si="68"/>
        <v>4.9999999999999996E-5</v>
      </c>
      <c r="P742" s="177">
        <f t="shared" si="69"/>
        <v>4.9999999999999996E-5</v>
      </c>
    </row>
    <row r="743" spans="1:16" outlineLevel="2" x14ac:dyDescent="0.3">
      <c r="A743" s="41" t="s">
        <v>1149</v>
      </c>
      <c r="B743" s="41" t="s">
        <v>1150</v>
      </c>
      <c r="C743" s="41" t="s">
        <v>401</v>
      </c>
      <c r="D743" s="41" t="s">
        <v>1158</v>
      </c>
      <c r="E743" s="41" t="s">
        <v>2054</v>
      </c>
      <c r="F743" s="42">
        <v>8</v>
      </c>
      <c r="G743" s="42">
        <v>1.4760000000000001E-2</v>
      </c>
      <c r="H743" s="42">
        <v>2.0000000000000001E-4</v>
      </c>
      <c r="I743">
        <f t="shared" si="64"/>
        <v>1.8450000000000001E-3</v>
      </c>
      <c r="J743">
        <f t="shared" si="65"/>
        <v>2.5000000000000001E-5</v>
      </c>
      <c r="K743" s="169">
        <f>VLOOKUP(A743,'Point GF DLLR'!$A$2:$L$81,10,FALSE)</f>
        <v>1</v>
      </c>
      <c r="L743" s="169">
        <f>VLOOKUP(A743,'Point GF DLLR'!$A$2:$L$81,11,FALSE)</f>
        <v>1</v>
      </c>
      <c r="M743" s="168">
        <f t="shared" si="66"/>
        <v>1.8450000000000001E-3</v>
      </c>
      <c r="N743" s="168">
        <f t="shared" si="67"/>
        <v>1.8450000000000001E-3</v>
      </c>
      <c r="O743" s="177">
        <f t="shared" si="68"/>
        <v>2.5000000000000001E-5</v>
      </c>
      <c r="P743" s="177">
        <f t="shared" si="69"/>
        <v>2.5000000000000001E-5</v>
      </c>
    </row>
    <row r="744" spans="1:16" outlineLevel="2" x14ac:dyDescent="0.3">
      <c r="A744" s="41" t="s">
        <v>1149</v>
      </c>
      <c r="B744" s="41" t="s">
        <v>1150</v>
      </c>
      <c r="C744" s="41" t="s">
        <v>401</v>
      </c>
      <c r="D744" s="41" t="s">
        <v>1158</v>
      </c>
      <c r="E744" s="41" t="s">
        <v>2059</v>
      </c>
      <c r="F744" s="42">
        <v>363</v>
      </c>
      <c r="G744" s="42">
        <v>0.12342</v>
      </c>
      <c r="H744" s="42">
        <v>1.8149999999999999E-2</v>
      </c>
      <c r="I744">
        <f t="shared" si="64"/>
        <v>3.4000000000000002E-4</v>
      </c>
      <c r="J744">
        <f t="shared" si="65"/>
        <v>4.9999999999999996E-5</v>
      </c>
      <c r="K744" s="169">
        <f>VLOOKUP(A744,'Point GF DLLR'!$A$2:$L$81,10,FALSE)</f>
        <v>1</v>
      </c>
      <c r="L744" s="169">
        <f>VLOOKUP(A744,'Point GF DLLR'!$A$2:$L$81,11,FALSE)</f>
        <v>1</v>
      </c>
      <c r="M744" s="168">
        <f t="shared" si="66"/>
        <v>3.4000000000000002E-4</v>
      </c>
      <c r="N744" s="168">
        <f t="shared" si="67"/>
        <v>3.4000000000000002E-4</v>
      </c>
      <c r="O744" s="177">
        <f t="shared" si="68"/>
        <v>4.9999999999999996E-5</v>
      </c>
      <c r="P744" s="177">
        <f t="shared" si="69"/>
        <v>4.9999999999999996E-5</v>
      </c>
    </row>
    <row r="745" spans="1:16" outlineLevel="2" x14ac:dyDescent="0.3">
      <c r="A745" s="41" t="s">
        <v>1149</v>
      </c>
      <c r="B745" s="41" t="s">
        <v>1150</v>
      </c>
      <c r="C745" s="41" t="s">
        <v>401</v>
      </c>
      <c r="D745" s="41" t="s">
        <v>1159</v>
      </c>
      <c r="E745" s="41" t="s">
        <v>2047</v>
      </c>
      <c r="F745" s="42">
        <v>16</v>
      </c>
      <c r="G745" s="42">
        <v>0.96799999999999997</v>
      </c>
      <c r="H745" s="42">
        <v>1.1520000000000001E-2</v>
      </c>
      <c r="I745">
        <f t="shared" si="64"/>
        <v>6.0499999999999998E-2</v>
      </c>
      <c r="J745">
        <f t="shared" si="65"/>
        <v>7.2000000000000005E-4</v>
      </c>
      <c r="K745" s="169">
        <f>VLOOKUP(A745,'Point GF DLLR'!$A$2:$L$81,10,FALSE)</f>
        <v>1</v>
      </c>
      <c r="L745" s="169">
        <f>VLOOKUP(A745,'Point GF DLLR'!$A$2:$L$81,11,FALSE)</f>
        <v>1</v>
      </c>
      <c r="M745" s="168">
        <f t="shared" si="66"/>
        <v>6.0499999999999998E-2</v>
      </c>
      <c r="N745" s="168">
        <f t="shared" si="67"/>
        <v>6.0499999999999998E-2</v>
      </c>
      <c r="O745" s="177">
        <f t="shared" si="68"/>
        <v>7.2000000000000005E-4</v>
      </c>
      <c r="P745" s="177">
        <f t="shared" si="69"/>
        <v>7.2000000000000005E-4</v>
      </c>
    </row>
    <row r="746" spans="1:16" outlineLevel="2" x14ac:dyDescent="0.3">
      <c r="A746" s="41" t="s">
        <v>1149</v>
      </c>
      <c r="B746" s="41" t="s">
        <v>1150</v>
      </c>
      <c r="C746" s="41" t="s">
        <v>401</v>
      </c>
      <c r="D746" s="41" t="s">
        <v>1160</v>
      </c>
      <c r="E746" s="41" t="s">
        <v>2047</v>
      </c>
      <c r="F746" s="42">
        <v>16</v>
      </c>
      <c r="G746" s="42">
        <v>0.96799999999999997</v>
      </c>
      <c r="H746" s="42">
        <v>1.1520000000000001E-2</v>
      </c>
      <c r="I746">
        <f t="shared" si="64"/>
        <v>6.0499999999999998E-2</v>
      </c>
      <c r="J746">
        <f t="shared" si="65"/>
        <v>7.2000000000000005E-4</v>
      </c>
      <c r="K746" s="169">
        <f>VLOOKUP(A746,'Point GF DLLR'!$A$2:$L$81,10,FALSE)</f>
        <v>1</v>
      </c>
      <c r="L746" s="169">
        <f>VLOOKUP(A746,'Point GF DLLR'!$A$2:$L$81,11,FALSE)</f>
        <v>1</v>
      </c>
      <c r="M746" s="168">
        <f t="shared" si="66"/>
        <v>6.0499999999999998E-2</v>
      </c>
      <c r="N746" s="168">
        <f t="shared" si="67"/>
        <v>6.0499999999999998E-2</v>
      </c>
      <c r="O746" s="177">
        <f t="shared" si="68"/>
        <v>7.2000000000000005E-4</v>
      </c>
      <c r="P746" s="177">
        <f t="shared" si="69"/>
        <v>7.2000000000000005E-4</v>
      </c>
    </row>
    <row r="747" spans="1:16" outlineLevel="2" x14ac:dyDescent="0.3">
      <c r="A747" s="41" t="s">
        <v>1149</v>
      </c>
      <c r="B747" s="41" t="s">
        <v>1150</v>
      </c>
      <c r="C747" s="41" t="s">
        <v>401</v>
      </c>
      <c r="D747" s="41" t="s">
        <v>1161</v>
      </c>
      <c r="E747" s="41" t="s">
        <v>2116</v>
      </c>
      <c r="F747" s="42">
        <v>224</v>
      </c>
      <c r="G747" s="42">
        <v>4.22464</v>
      </c>
      <c r="H747" s="42">
        <v>8.0416000000000007</v>
      </c>
      <c r="I747">
        <f t="shared" si="64"/>
        <v>1.8859999999999998E-2</v>
      </c>
      <c r="J747">
        <f t="shared" si="65"/>
        <v>3.5900000000000001E-2</v>
      </c>
      <c r="K747" s="169">
        <f>VLOOKUP(A747,'Point GF DLLR'!$A$2:$L$81,10,FALSE)</f>
        <v>1</v>
      </c>
      <c r="L747" s="169">
        <f>VLOOKUP(A747,'Point GF DLLR'!$A$2:$L$81,11,FALSE)</f>
        <v>1</v>
      </c>
      <c r="M747" s="168">
        <f t="shared" si="66"/>
        <v>1.8859999999999998E-2</v>
      </c>
      <c r="N747" s="168">
        <f t="shared" si="67"/>
        <v>1.8859999999999998E-2</v>
      </c>
      <c r="O747" s="177">
        <f t="shared" si="68"/>
        <v>3.5900000000000001E-2</v>
      </c>
      <c r="P747" s="177">
        <f t="shared" si="69"/>
        <v>3.5900000000000001E-2</v>
      </c>
    </row>
    <row r="748" spans="1:16" outlineLevel="1" x14ac:dyDescent="0.3">
      <c r="A748" s="174" t="s">
        <v>1239</v>
      </c>
      <c r="B748" s="173"/>
      <c r="C748" s="173"/>
      <c r="D748" s="173"/>
      <c r="E748" s="173"/>
      <c r="F748" s="168"/>
      <c r="G748" s="168"/>
      <c r="H748" s="168"/>
      <c r="I748">
        <f>SUBTOTAL(9,I729:I747)</f>
        <v>0.15733999999999998</v>
      </c>
      <c r="J748">
        <f>SUBTOTAL(9,J729:J747)</f>
        <v>3.7940000000000002E-2</v>
      </c>
      <c r="K748" s="169"/>
      <c r="L748" s="169"/>
      <c r="M748" s="168">
        <f>SUBTOTAL(9,M729:M747)</f>
        <v>0.15733999999999998</v>
      </c>
      <c r="N748" s="168">
        <f>SUBTOTAL(9,N729:N747)</f>
        <v>0.15733999999999998</v>
      </c>
      <c r="O748" s="177">
        <f>SUBTOTAL(9,O729:O747)</f>
        <v>3.7940000000000002E-2</v>
      </c>
      <c r="P748" s="177">
        <f>SUBTOTAL(9,P729:P747)</f>
        <v>3.7940000000000002E-2</v>
      </c>
    </row>
    <row r="749" spans="1:16" x14ac:dyDescent="0.3">
      <c r="A749" s="174" t="s">
        <v>1240</v>
      </c>
      <c r="B749" s="173"/>
      <c r="C749" s="173"/>
      <c r="D749" s="173"/>
      <c r="E749" s="173"/>
      <c r="F749" s="168"/>
      <c r="G749" s="168"/>
      <c r="H749" s="168"/>
      <c r="I749" s="222">
        <f>SUBTOTAL(9,I2:I747)</f>
        <v>36.072994306999981</v>
      </c>
      <c r="J749" s="222">
        <f>SUBTOTAL(9,J2:J747)</f>
        <v>2.8725651689999925</v>
      </c>
      <c r="K749" s="224"/>
      <c r="L749" s="224"/>
      <c r="M749" s="225">
        <f>SUBTOTAL(9,M2:M747)</f>
        <v>38.124766588404732</v>
      </c>
      <c r="N749" s="225">
        <f>SUBTOTAL(9,N2:N747)</f>
        <v>39.208837207904487</v>
      </c>
      <c r="O749" s="226">
        <f>SUBTOTAL(9,O2:O747)</f>
        <v>3.0474410224168729</v>
      </c>
      <c r="P749" s="226">
        <f>SUBTOTAL(9,P2:P747)</f>
        <v>3.1458334714783596</v>
      </c>
    </row>
    <row r="750" spans="1:16" x14ac:dyDescent="0.3">
      <c r="A750" s="174"/>
      <c r="B750" s="173"/>
      <c r="C750" s="173"/>
      <c r="D750" s="173"/>
      <c r="E750" s="173"/>
      <c r="F750" s="168"/>
      <c r="G750" s="168"/>
      <c r="H750" s="168"/>
      <c r="K750" s="169"/>
      <c r="L750" s="169"/>
      <c r="M750" s="168"/>
      <c r="N750" s="168"/>
    </row>
    <row r="751" spans="1:16" x14ac:dyDescent="0.3">
      <c r="A751" s="223" t="s">
        <v>3435</v>
      </c>
    </row>
    <row r="752" spans="1:16" x14ac:dyDescent="0.3">
      <c r="A752" s="221" t="s">
        <v>3430</v>
      </c>
      <c r="I752" s="222">
        <f>SUM(I11,I34)</f>
        <v>2.1808499999999995</v>
      </c>
      <c r="J752" s="222">
        <f>SUM(J11,J34)</f>
        <v>0.10388600000000001</v>
      </c>
      <c r="M752" s="222">
        <f>SUM(M11,M34)</f>
        <v>2.1938286516853935</v>
      </c>
      <c r="N752" s="222">
        <f>SUM(N11,N34)</f>
        <v>2.2016158426966292</v>
      </c>
      <c r="O752" s="222">
        <f>SUM(O11,O34)</f>
        <v>0.10520939325842699</v>
      </c>
      <c r="P752" s="222">
        <f>SUM(P11,P34)</f>
        <v>0.10600342921348314</v>
      </c>
    </row>
    <row r="753" spans="1:16" x14ac:dyDescent="0.3">
      <c r="A753" s="221" t="s">
        <v>3431</v>
      </c>
      <c r="I753" s="222">
        <f>SUM(I48,I85,I88,I92,I94,I97,I99,I106)</f>
        <v>9.0328456650000017</v>
      </c>
      <c r="J753" s="222">
        <f>SUM(J48,J85,J88,J92,J94,J97,J99,J106)</f>
        <v>0.33509156849999999</v>
      </c>
      <c r="M753" s="222">
        <f>SUM(M48,M85,M88,M92,M94,M97,M99,M106)</f>
        <v>9.0735610535572206</v>
      </c>
      <c r="N753" s="222">
        <f>SUM(N48,N85,N88,N92,N94,N97,N99,N106)</f>
        <v>9.0979902866915516</v>
      </c>
      <c r="O753" s="222">
        <f>SUM(O48,O85,O88,O92,O94,O97,O99,O106)</f>
        <v>0.35360843069196002</v>
      </c>
      <c r="P753" s="222">
        <f>SUM(P48,P85,P88,P92,P94,P97,P99,P106)</f>
        <v>0.36471854800713582</v>
      </c>
    </row>
    <row r="754" spans="1:16" x14ac:dyDescent="0.3">
      <c r="A754" s="221" t="s">
        <v>3432</v>
      </c>
      <c r="I754" s="222">
        <f>SUM(I108,I148,I155,I163,I165,I168,I171,I173,I178,I199,I219,I227,I250,I255)</f>
        <v>1.4051465169999997</v>
      </c>
      <c r="J754" s="222">
        <f>SUM(J108,J148,J155,J163,J165,J168,J171,J173,J178,J199,J219,J227,J250,J255)</f>
        <v>1.3463410975000001</v>
      </c>
      <c r="M754" s="222">
        <f>SUM(M108,M148,M155,M163,M165,M168,M171,M173,M178,M199,M219,M227,M250,M255)</f>
        <v>1.5343402286794203</v>
      </c>
      <c r="N754" s="222">
        <f>SUM(N108,N148,N155,N163,N165,N168,N171,N173,N178,N199,N219,N227,N250,N255)</f>
        <v>1.6118564556870731</v>
      </c>
      <c r="O754" s="222">
        <f>SUM(O108,O148,O155,O163,O165,O168,O171,O173,O178,O199,O219,O227,O250,O255)</f>
        <v>1.4188648637667762</v>
      </c>
      <c r="P754" s="222">
        <f>SUM(P108,P148,P155,P163,P165,P168,P171,P173,P178,P199,P219,P227,P250,P255)</f>
        <v>1.4623791235268411</v>
      </c>
    </row>
    <row r="755" spans="1:16" x14ac:dyDescent="0.3">
      <c r="A755" s="221" t="s">
        <v>3433</v>
      </c>
      <c r="I755" s="222">
        <f>SUM(I262,I283,I325,I339,I351,I377,I402,I428,I431,I434,I438,I440,I455,I467,I475,I490,I494)</f>
        <v>8.3798348249999997</v>
      </c>
      <c r="J755" s="222">
        <f>SUM(J262,J283,J325,J339,J351,J377,J402,J428,J431,J434,J438,J440,J455,J467,J475,J490,J494)</f>
        <v>0.287581963</v>
      </c>
      <c r="L755" s="3"/>
      <c r="M755" s="222">
        <f>SUM(M262,M283,M325,M339,M351,M377,M402,M428,M431,M434,M438,M440,M455,M467,M475,M490,M494)</f>
        <v>8.7473166983577304</v>
      </c>
      <c r="N755" s="222">
        <f>SUM(N262,N283,N325,N339,N351,N377,N402,N428,N431,N434,N438,N440,N455,N467,N475,N490,N494)</f>
        <v>8.8208130730292726</v>
      </c>
      <c r="O755" s="222">
        <f>SUM(O262,O283,O325,O339,O351,O377,O402,O428,O431,O434,O438,O440,O455,O467,O475,O490,O494)</f>
        <v>0.30391462047160056</v>
      </c>
      <c r="P755" s="222">
        <f>SUM(P262,P283,P325,P339,P351,P377,P402,P428,P431,P434,P438,P440,P455,P467,P475,P490,P494)</f>
        <v>0.30718115196592072</v>
      </c>
    </row>
    <row r="756" spans="1:16" x14ac:dyDescent="0.3">
      <c r="A756" s="221" t="s">
        <v>3434</v>
      </c>
      <c r="I756" s="222">
        <f>SUM(I499,I573,I575,I593,I595,I620,I635,I638,I650,I654,I665,I669,I672,I675,I681,I684,I688,I690,I708,I710,I713,I719,I728,I748)</f>
        <v>15.074317299999997</v>
      </c>
      <c r="J756" s="222">
        <f>SUM(J499,J573,J575,J593,J595,J620,J635,J638,J650,J654,J665,J669,J672,J675,J681,J684,J688,J690,J708,J710,J713,J719,J728,J748)</f>
        <v>0.79966453999999998</v>
      </c>
      <c r="M756" s="222">
        <f>SUM(M499,M573,M575,M593,M595,M620,M635,M638,M650,M654,M665,M669,M672,M675,M681,M684,M688,M690,M708,M710,M713,M719,M728,M748)</f>
        <v>16.575719956124981</v>
      </c>
      <c r="N756" s="222">
        <f>SUM(N499,N573,N575,N593,N595,N620,N635,N638,N650,N654,N665,N669,N672,N675,N681,N684,N688,N690,N708,N710,N713,N719,N728,N748)</f>
        <v>17.476561549799968</v>
      </c>
      <c r="O756" s="222">
        <f>SUM(O499,O573,O575,O593,O595,O620,O635,O638,O650,O654,O665,O669,O672,O675,O681,O684,O688,O690,O708,O710,O713,O719,O728,O748)</f>
        <v>0.86584371422811157</v>
      </c>
      <c r="P756" s="222">
        <f>SUM(P499,P573,P575,P593,P595,P620,P635,P638,P650,P654,P665,P669,P672,P675,P681,P684,P688,P690,P708,P710,P713,P719,P728,P748)</f>
        <v>0.90555121876497857</v>
      </c>
    </row>
    <row r="757" spans="1:16" x14ac:dyDescent="0.3">
      <c r="A757" s="174" t="s">
        <v>1240</v>
      </c>
      <c r="I757" s="222">
        <f>SUM(I752:I756)</f>
        <v>36.072994307000002</v>
      </c>
      <c r="J757" s="222">
        <f>SUM(J752:J756)</f>
        <v>2.8725651690000005</v>
      </c>
      <c r="M757" s="222">
        <f>SUM(M752:M756)</f>
        <v>38.124766588404746</v>
      </c>
      <c r="N757" s="222">
        <f>SUM(N752:N756)</f>
        <v>39.208837207904494</v>
      </c>
      <c r="O757" s="222">
        <f>SUM(O752:O756)</f>
        <v>3.0474410224168755</v>
      </c>
      <c r="P757" s="222">
        <f>SUM(P752:P756)</f>
        <v>3.1458334714783596</v>
      </c>
    </row>
    <row r="758" spans="1:16" x14ac:dyDescent="0.3">
      <c r="I758" s="222"/>
    </row>
    <row r="759" spans="1:16" x14ac:dyDescent="0.3">
      <c r="A759" s="223" t="s">
        <v>3436</v>
      </c>
      <c r="I759" s="227" t="s">
        <v>3437</v>
      </c>
      <c r="M759" s="227" t="s">
        <v>3438</v>
      </c>
    </row>
    <row r="760" spans="1:16" x14ac:dyDescent="0.3">
      <c r="A760" s="221" t="s">
        <v>3430</v>
      </c>
      <c r="I760" s="222">
        <f>I752</f>
        <v>2.1808499999999995</v>
      </c>
      <c r="J760" s="222">
        <f>J752</f>
        <v>0.10388600000000001</v>
      </c>
      <c r="M760" s="222">
        <f>M752</f>
        <v>2.1938286516853935</v>
      </c>
      <c r="N760" s="222">
        <f>N752</f>
        <v>2.2016158426966292</v>
      </c>
      <c r="O760" s="222">
        <f>O752</f>
        <v>0.10520939325842699</v>
      </c>
      <c r="P760" s="222">
        <f>P752</f>
        <v>0.10600342921348314</v>
      </c>
    </row>
    <row r="761" spans="1:16" x14ac:dyDescent="0.3">
      <c r="A761" s="221" t="s">
        <v>3431</v>
      </c>
      <c r="I761" s="222">
        <f t="shared" ref="I761:J761" si="70">I753</f>
        <v>9.0328456650000017</v>
      </c>
      <c r="J761" s="222">
        <f t="shared" si="70"/>
        <v>0.33509156849999999</v>
      </c>
      <c r="M761" s="222">
        <f>M753+'Point ERCs'!E13</f>
        <v>10.610240505612015</v>
      </c>
      <c r="N761" s="222">
        <f>N753+'Point ERCs'!E13</f>
        <v>10.634669738746346</v>
      </c>
      <c r="O761" s="222">
        <f>O753+'Point ERCs'!H13</f>
        <v>0.43749706082894635</v>
      </c>
      <c r="P761" s="222">
        <f>P753+'Point ERCs'!H13</f>
        <v>0.4486071781441221</v>
      </c>
    </row>
    <row r="762" spans="1:16" x14ac:dyDescent="0.3">
      <c r="A762" s="221" t="s">
        <v>3432</v>
      </c>
      <c r="I762" s="222">
        <f t="shared" ref="I762:J762" si="71">I754</f>
        <v>1.4051465169999997</v>
      </c>
      <c r="J762" s="222">
        <f t="shared" si="71"/>
        <v>1.3463410975000001</v>
      </c>
      <c r="M762" s="222">
        <f>M754</f>
        <v>1.5343402286794203</v>
      </c>
      <c r="N762" s="222">
        <f>N754</f>
        <v>1.6118564556870731</v>
      </c>
      <c r="O762" s="222">
        <f>O754</f>
        <v>1.4188648637667762</v>
      </c>
      <c r="P762" s="222">
        <f>P754</f>
        <v>1.4623791235268411</v>
      </c>
    </row>
    <row r="763" spans="1:16" x14ac:dyDescent="0.3">
      <c r="A763" s="221" t="s">
        <v>3433</v>
      </c>
      <c r="I763" s="222">
        <f t="shared" ref="I763:J763" si="72">I755</f>
        <v>8.3798348249999997</v>
      </c>
      <c r="J763" s="222">
        <f t="shared" si="72"/>
        <v>0.287581963</v>
      </c>
      <c r="M763" s="222">
        <f>SUM(M755+'Point ERCs'!E12)</f>
        <v>9.5593139586317033</v>
      </c>
      <c r="N763" s="222">
        <f>SUM(N755+'Point ERCs'!E12)</f>
        <v>9.6328103333032455</v>
      </c>
      <c r="O763" s="222">
        <f>SUM(O755+'Point ERCs'!H12)</f>
        <v>0.31367582595105259</v>
      </c>
      <c r="P763" s="222">
        <f>SUM(P755+'Point ERCs'!H12)</f>
        <v>0.31694235744537275</v>
      </c>
    </row>
    <row r="764" spans="1:16" x14ac:dyDescent="0.3">
      <c r="A764" s="221" t="s">
        <v>3434</v>
      </c>
      <c r="I764" s="222">
        <f t="shared" ref="I764:J764" si="73">I756</f>
        <v>15.074317299999997</v>
      </c>
      <c r="J764" s="222">
        <f t="shared" si="73"/>
        <v>0.79966453999999998</v>
      </c>
      <c r="M764" s="222">
        <f>SUM(M756+'Point ERCs'!E11)</f>
        <v>18.578937764344161</v>
      </c>
      <c r="N764" s="222">
        <f>SUM(N756+'Point ERCs'!E11)</f>
        <v>19.479779358019144</v>
      </c>
      <c r="O764" s="222">
        <f>SUM(O756+'Point ERCs'!H11)</f>
        <v>0.90119302929660472</v>
      </c>
      <c r="P764" s="222">
        <f>SUM(P756+'Point ERCs'!H11)</f>
        <v>0.94090053383347172</v>
      </c>
    </row>
    <row r="765" spans="1:16" x14ac:dyDescent="0.3">
      <c r="A765" s="174" t="s">
        <v>1240</v>
      </c>
      <c r="I765" s="222">
        <f>SUM(I760:I764)</f>
        <v>36.072994307000002</v>
      </c>
      <c r="J765" s="222">
        <f>SUM(J760:J764)</f>
        <v>2.8725651690000005</v>
      </c>
      <c r="M765" s="222">
        <f>SUM(M760:M764)</f>
        <v>42.476661108952698</v>
      </c>
      <c r="N765" s="222">
        <f>SUM(N760:N764)</f>
        <v>43.560731728452438</v>
      </c>
      <c r="O765" s="222">
        <f>SUM(O760:O764)</f>
        <v>3.176440173101807</v>
      </c>
      <c r="P765" s="222">
        <f>SUM(P760:P764)</f>
        <v>3.2748326221632911</v>
      </c>
    </row>
  </sheetData>
  <pageMargins left="0.7" right="0.7" top="0.75" bottom="0.75" header="0.3" footer="0.3"/>
  <pageSetup orientation="portrait" r:id="rId1"/>
  <ignoredErrors>
    <ignoredError sqref="M761:P761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931A2-49AD-45DB-BCAA-74A40E31A6B7}">
  <dimension ref="A1:O81"/>
  <sheetViews>
    <sheetView topLeftCell="D1" workbookViewId="0">
      <selection activeCell="K9" sqref="K9"/>
    </sheetView>
  </sheetViews>
  <sheetFormatPr defaultRowHeight="14.4" x14ac:dyDescent="0.3"/>
  <cols>
    <col min="1" max="1" width="11.5546875" bestFit="1" customWidth="1"/>
    <col min="2" max="2" width="13.6640625" bestFit="1" customWidth="1"/>
    <col min="3" max="3" width="59.88671875" bestFit="1" customWidth="1"/>
    <col min="4" max="4" width="11.5546875" bestFit="1" customWidth="1"/>
    <col min="5" max="5" width="14.44140625" bestFit="1" customWidth="1"/>
    <col min="6" max="6" width="11.44140625" bestFit="1" customWidth="1"/>
    <col min="7" max="7" width="16.44140625" bestFit="1" customWidth="1"/>
    <col min="8" max="8" width="24.109375" bestFit="1" customWidth="1"/>
    <col min="9" max="9" width="12.6640625" bestFit="1" customWidth="1"/>
    <col min="10" max="11" width="12" bestFit="1" customWidth="1"/>
    <col min="12" max="12" width="8.44140625" bestFit="1" customWidth="1"/>
    <col min="13" max="13" width="2" bestFit="1" customWidth="1"/>
    <col min="14" max="14" width="8.44140625" bestFit="1" customWidth="1"/>
    <col min="15" max="15" width="8.33203125" bestFit="1" customWidth="1"/>
  </cols>
  <sheetData>
    <row r="1" spans="1:15" ht="15" thickBot="1" x14ac:dyDescent="0.35">
      <c r="A1" s="185" t="s">
        <v>3136</v>
      </c>
      <c r="B1" s="185" t="s">
        <v>3395</v>
      </c>
      <c r="C1" s="185" t="s">
        <v>3137</v>
      </c>
      <c r="D1" s="185" t="s">
        <v>3138</v>
      </c>
      <c r="E1" s="185" t="s">
        <v>3139</v>
      </c>
      <c r="F1" s="185" t="s">
        <v>3140</v>
      </c>
      <c r="G1" s="185" t="s">
        <v>3141</v>
      </c>
      <c r="H1" s="185" t="s">
        <v>3142</v>
      </c>
      <c r="I1" s="185" t="s">
        <v>3143</v>
      </c>
      <c r="J1" s="185" t="s">
        <v>3123</v>
      </c>
      <c r="K1" s="185" t="s">
        <v>3124</v>
      </c>
      <c r="L1" s="185" t="s">
        <v>3144</v>
      </c>
      <c r="N1" t="s">
        <v>3145</v>
      </c>
      <c r="O1" t="s">
        <v>2119</v>
      </c>
    </row>
    <row r="2" spans="1:15" x14ac:dyDescent="0.3">
      <c r="A2" t="s">
        <v>400</v>
      </c>
      <c r="B2" t="s">
        <v>1175</v>
      </c>
      <c r="C2" t="s">
        <v>402</v>
      </c>
      <c r="D2" t="s">
        <v>3146</v>
      </c>
      <c r="E2" t="s">
        <v>3147</v>
      </c>
      <c r="F2" t="s">
        <v>3148</v>
      </c>
      <c r="G2" t="s">
        <v>3149</v>
      </c>
      <c r="H2" t="s">
        <v>3150</v>
      </c>
      <c r="I2" t="s">
        <v>3151</v>
      </c>
      <c r="J2">
        <v>1</v>
      </c>
      <c r="K2">
        <v>1</v>
      </c>
      <c r="L2" t="s">
        <v>401</v>
      </c>
    </row>
    <row r="3" spans="1:15" x14ac:dyDescent="0.3">
      <c r="A3" t="s">
        <v>412</v>
      </c>
      <c r="B3" t="s">
        <v>1176</v>
      </c>
      <c r="C3" t="s">
        <v>3152</v>
      </c>
      <c r="D3" t="s">
        <v>3153</v>
      </c>
      <c r="E3" t="s">
        <v>3154</v>
      </c>
      <c r="F3" t="s">
        <v>3155</v>
      </c>
      <c r="G3" t="s">
        <v>3156</v>
      </c>
      <c r="H3" t="s">
        <v>3157</v>
      </c>
      <c r="I3" t="s">
        <v>3158</v>
      </c>
      <c r="J3">
        <v>1.0224719101123596</v>
      </c>
      <c r="K3">
        <v>1.0359550561797752</v>
      </c>
      <c r="L3" t="s">
        <v>401</v>
      </c>
    </row>
    <row r="4" spans="1:15" x14ac:dyDescent="0.3">
      <c r="A4" t="s">
        <v>436</v>
      </c>
      <c r="B4" t="s">
        <v>1177</v>
      </c>
      <c r="C4" t="s">
        <v>3159</v>
      </c>
      <c r="D4" t="s">
        <v>3146</v>
      </c>
      <c r="E4" t="s">
        <v>3147</v>
      </c>
      <c r="F4" t="s">
        <v>3148</v>
      </c>
      <c r="G4" t="s">
        <v>3149</v>
      </c>
      <c r="H4" t="s">
        <v>3160</v>
      </c>
      <c r="I4" t="s">
        <v>3151</v>
      </c>
      <c r="J4">
        <v>1</v>
      </c>
      <c r="K4">
        <v>1</v>
      </c>
      <c r="L4" t="s">
        <v>401</v>
      </c>
    </row>
    <row r="5" spans="1:15" x14ac:dyDescent="0.3">
      <c r="A5" t="s">
        <v>450</v>
      </c>
      <c r="B5" t="s">
        <v>1178</v>
      </c>
      <c r="C5" t="s">
        <v>451</v>
      </c>
      <c r="D5" t="s">
        <v>3161</v>
      </c>
      <c r="E5" t="s">
        <v>3162</v>
      </c>
      <c r="F5" t="s">
        <v>3163</v>
      </c>
      <c r="G5" t="s">
        <v>3164</v>
      </c>
      <c r="H5" t="s">
        <v>3165</v>
      </c>
      <c r="I5" t="s">
        <v>3166</v>
      </c>
      <c r="J5">
        <v>1.12673867433367</v>
      </c>
      <c r="K5">
        <v>1.2027818789338702</v>
      </c>
      <c r="L5" t="s">
        <v>401</v>
      </c>
    </row>
    <row r="6" spans="1:15" x14ac:dyDescent="0.3">
      <c r="A6" t="s">
        <v>487</v>
      </c>
      <c r="B6" t="s">
        <v>1179</v>
      </c>
      <c r="C6" t="s">
        <v>3167</v>
      </c>
      <c r="D6" t="s">
        <v>3168</v>
      </c>
      <c r="E6" t="s">
        <v>3169</v>
      </c>
      <c r="F6" t="s">
        <v>3170</v>
      </c>
      <c r="G6" t="s">
        <v>3171</v>
      </c>
      <c r="H6" t="s">
        <v>3172</v>
      </c>
      <c r="I6" t="s">
        <v>3173</v>
      </c>
      <c r="J6">
        <v>1</v>
      </c>
      <c r="K6">
        <v>1</v>
      </c>
      <c r="L6" t="s">
        <v>401</v>
      </c>
    </row>
    <row r="7" spans="1:15" x14ac:dyDescent="0.3">
      <c r="A7" t="s">
        <v>491</v>
      </c>
      <c r="B7" t="s">
        <v>1180</v>
      </c>
      <c r="C7" t="s">
        <v>492</v>
      </c>
      <c r="D7" t="s">
        <v>3174</v>
      </c>
      <c r="E7" t="s">
        <v>3175</v>
      </c>
      <c r="F7" t="s">
        <v>3176</v>
      </c>
      <c r="G7" t="s">
        <v>3177</v>
      </c>
      <c r="H7" t="s">
        <v>3178</v>
      </c>
      <c r="I7" t="s">
        <v>3179</v>
      </c>
      <c r="J7">
        <v>1.196078431372549</v>
      </c>
      <c r="K7">
        <v>1.3137254901960784</v>
      </c>
      <c r="L7" t="s">
        <v>401</v>
      </c>
    </row>
    <row r="8" spans="1:15" x14ac:dyDescent="0.3">
      <c r="A8" t="s">
        <v>496</v>
      </c>
      <c r="B8" t="s">
        <v>1181</v>
      </c>
      <c r="C8" t="s">
        <v>1538</v>
      </c>
      <c r="D8" t="s">
        <v>3180</v>
      </c>
      <c r="E8" t="s">
        <v>3181</v>
      </c>
      <c r="F8" t="s">
        <v>3182</v>
      </c>
      <c r="G8" t="s">
        <v>3183</v>
      </c>
      <c r="H8" t="s">
        <v>3184</v>
      </c>
      <c r="I8" t="s">
        <v>3185</v>
      </c>
      <c r="J8">
        <v>1.0238095238095237</v>
      </c>
      <c r="K8">
        <v>1.0380952380952382</v>
      </c>
      <c r="L8" t="s">
        <v>401</v>
      </c>
    </row>
    <row r="9" spans="1:15" x14ac:dyDescent="0.3">
      <c r="A9" t="s">
        <v>499</v>
      </c>
      <c r="B9" t="s">
        <v>1182</v>
      </c>
      <c r="C9" t="s">
        <v>500</v>
      </c>
      <c r="D9" t="s">
        <v>3174</v>
      </c>
      <c r="E9" t="s">
        <v>3175</v>
      </c>
      <c r="F9" t="s">
        <v>3176</v>
      </c>
      <c r="G9" t="s">
        <v>3177</v>
      </c>
      <c r="H9" t="s">
        <v>3178</v>
      </c>
      <c r="I9" t="s">
        <v>3179</v>
      </c>
      <c r="J9">
        <v>1.196078431372549</v>
      </c>
      <c r="K9">
        <v>1.3137254901960784</v>
      </c>
      <c r="L9" t="s">
        <v>401</v>
      </c>
    </row>
    <row r="10" spans="1:15" x14ac:dyDescent="0.3">
      <c r="A10" t="s">
        <v>503</v>
      </c>
      <c r="B10" t="s">
        <v>1183</v>
      </c>
      <c r="C10" t="s">
        <v>504</v>
      </c>
      <c r="D10" t="s">
        <v>3186</v>
      </c>
      <c r="E10" t="s">
        <v>3187</v>
      </c>
      <c r="F10" t="s">
        <v>3188</v>
      </c>
      <c r="G10" t="s">
        <v>3189</v>
      </c>
      <c r="H10" t="s">
        <v>3190</v>
      </c>
      <c r="I10" t="s">
        <v>3191</v>
      </c>
      <c r="J10">
        <v>1</v>
      </c>
      <c r="K10">
        <v>1</v>
      </c>
      <c r="L10" t="s">
        <v>401</v>
      </c>
    </row>
    <row r="11" spans="1:15" x14ac:dyDescent="0.3">
      <c r="A11" t="s">
        <v>3192</v>
      </c>
      <c r="B11" t="s">
        <v>3193</v>
      </c>
      <c r="C11" t="s">
        <v>3194</v>
      </c>
      <c r="D11" t="s">
        <v>3195</v>
      </c>
      <c r="E11" t="s">
        <v>3196</v>
      </c>
      <c r="F11" t="s">
        <v>3197</v>
      </c>
      <c r="G11" t="s">
        <v>3189</v>
      </c>
      <c r="H11" t="s">
        <v>3190</v>
      </c>
      <c r="I11" t="s">
        <v>3151</v>
      </c>
      <c r="J11">
        <v>1</v>
      </c>
      <c r="K11">
        <v>1</v>
      </c>
      <c r="L11" t="s">
        <v>401</v>
      </c>
    </row>
    <row r="12" spans="1:15" x14ac:dyDescent="0.3">
      <c r="A12" t="s">
        <v>506</v>
      </c>
      <c r="B12" t="s">
        <v>1184</v>
      </c>
      <c r="C12" t="s">
        <v>507</v>
      </c>
      <c r="D12" t="s">
        <v>3146</v>
      </c>
      <c r="E12" t="s">
        <v>3198</v>
      </c>
      <c r="F12" t="s">
        <v>3148</v>
      </c>
      <c r="G12" t="s">
        <v>3149</v>
      </c>
      <c r="H12" t="s">
        <v>3160</v>
      </c>
      <c r="I12" t="s">
        <v>3151</v>
      </c>
      <c r="J12">
        <v>1</v>
      </c>
      <c r="K12">
        <v>1</v>
      </c>
      <c r="L12" t="s">
        <v>401</v>
      </c>
    </row>
    <row r="13" spans="1:15" x14ac:dyDescent="0.3">
      <c r="A13" t="s">
        <v>3199</v>
      </c>
      <c r="B13" t="s">
        <v>3200</v>
      </c>
      <c r="C13" t="s">
        <v>3201</v>
      </c>
      <c r="D13" t="s">
        <v>3146</v>
      </c>
      <c r="E13" t="s">
        <v>3198</v>
      </c>
      <c r="F13" t="s">
        <v>3148</v>
      </c>
      <c r="G13" t="s">
        <v>3149</v>
      </c>
      <c r="H13" t="s">
        <v>3160</v>
      </c>
      <c r="I13" t="s">
        <v>3151</v>
      </c>
      <c r="J13">
        <v>1</v>
      </c>
      <c r="K13">
        <v>1</v>
      </c>
      <c r="L13" t="s">
        <v>401</v>
      </c>
    </row>
    <row r="14" spans="1:15" x14ac:dyDescent="0.3">
      <c r="A14" t="s">
        <v>3202</v>
      </c>
      <c r="B14" t="s">
        <v>3203</v>
      </c>
      <c r="C14" t="s">
        <v>1894</v>
      </c>
      <c r="D14" t="s">
        <v>3204</v>
      </c>
      <c r="E14" t="s">
        <v>3187</v>
      </c>
      <c r="F14" t="s">
        <v>3205</v>
      </c>
      <c r="G14" t="s">
        <v>3189</v>
      </c>
      <c r="H14" t="s">
        <v>3206</v>
      </c>
      <c r="I14" t="s">
        <v>3191</v>
      </c>
      <c r="J14">
        <v>1</v>
      </c>
      <c r="K14">
        <v>1</v>
      </c>
      <c r="L14" t="s">
        <v>401</v>
      </c>
    </row>
    <row r="15" spans="1:15" x14ac:dyDescent="0.3">
      <c r="A15" t="s">
        <v>3207</v>
      </c>
      <c r="B15" t="s">
        <v>3208</v>
      </c>
      <c r="C15" t="s">
        <v>3209</v>
      </c>
      <c r="D15" t="s">
        <v>3210</v>
      </c>
      <c r="E15" t="s">
        <v>3211</v>
      </c>
      <c r="F15" t="s">
        <v>3212</v>
      </c>
      <c r="G15" t="s">
        <v>3213</v>
      </c>
      <c r="H15" t="s">
        <v>3214</v>
      </c>
      <c r="I15" t="s">
        <v>3215</v>
      </c>
      <c r="J15">
        <v>1.1364764267990075</v>
      </c>
      <c r="K15">
        <v>1.218362282878412</v>
      </c>
      <c r="L15" t="s">
        <v>401</v>
      </c>
    </row>
    <row r="16" spans="1:15" x14ac:dyDescent="0.3">
      <c r="A16" t="s">
        <v>514</v>
      </c>
      <c r="B16" t="s">
        <v>1185</v>
      </c>
      <c r="C16" t="s">
        <v>3216</v>
      </c>
      <c r="D16" t="s">
        <v>3174</v>
      </c>
      <c r="E16" t="s">
        <v>3175</v>
      </c>
      <c r="F16" t="s">
        <v>3176</v>
      </c>
      <c r="G16" t="s">
        <v>3177</v>
      </c>
      <c r="H16" t="s">
        <v>3217</v>
      </c>
      <c r="I16" t="s">
        <v>3218</v>
      </c>
      <c r="J16">
        <v>1</v>
      </c>
      <c r="K16">
        <v>1</v>
      </c>
      <c r="L16" t="s">
        <v>401</v>
      </c>
    </row>
    <row r="17" spans="1:13" x14ac:dyDescent="0.3">
      <c r="A17" t="s">
        <v>517</v>
      </c>
      <c r="B17" t="s">
        <v>1186</v>
      </c>
      <c r="C17" t="s">
        <v>3219</v>
      </c>
      <c r="D17" t="s">
        <v>3161</v>
      </c>
      <c r="E17" t="s">
        <v>3162</v>
      </c>
      <c r="F17" t="s">
        <v>3163</v>
      </c>
      <c r="G17" t="s">
        <v>3164</v>
      </c>
      <c r="H17" t="s">
        <v>3220</v>
      </c>
      <c r="I17" t="s">
        <v>3166</v>
      </c>
      <c r="J17">
        <v>1.001117006422787</v>
      </c>
      <c r="K17">
        <v>1.0017872102764589</v>
      </c>
      <c r="L17" t="s">
        <v>401</v>
      </c>
    </row>
    <row r="18" spans="1:13" x14ac:dyDescent="0.3">
      <c r="A18" t="s">
        <v>558</v>
      </c>
      <c r="B18" t="s">
        <v>1187</v>
      </c>
      <c r="C18" t="s">
        <v>3221</v>
      </c>
      <c r="D18" t="s">
        <v>3222</v>
      </c>
      <c r="E18" t="s">
        <v>3223</v>
      </c>
      <c r="F18" t="s">
        <v>3176</v>
      </c>
      <c r="G18" t="s">
        <v>3177</v>
      </c>
      <c r="H18" t="s">
        <v>3217</v>
      </c>
      <c r="I18" t="s">
        <v>3218</v>
      </c>
      <c r="J18">
        <v>1</v>
      </c>
      <c r="K18">
        <v>1</v>
      </c>
      <c r="L18" t="s">
        <v>401</v>
      </c>
    </row>
    <row r="19" spans="1:13" x14ac:dyDescent="0.3">
      <c r="A19" t="s">
        <v>566</v>
      </c>
      <c r="B19" t="s">
        <v>1188</v>
      </c>
      <c r="C19" t="s">
        <v>567</v>
      </c>
      <c r="D19" t="s">
        <v>3224</v>
      </c>
      <c r="E19" t="s">
        <v>3225</v>
      </c>
      <c r="F19" t="s">
        <v>3226</v>
      </c>
      <c r="G19" t="s">
        <v>3227</v>
      </c>
      <c r="H19" t="s">
        <v>3228</v>
      </c>
      <c r="I19" t="s">
        <v>3229</v>
      </c>
      <c r="J19">
        <v>1.016</v>
      </c>
      <c r="K19">
        <v>1.0255999999999998</v>
      </c>
      <c r="L19" t="s">
        <v>401</v>
      </c>
    </row>
    <row r="20" spans="1:13" x14ac:dyDescent="0.3">
      <c r="A20" t="s">
        <v>575</v>
      </c>
      <c r="B20" t="s">
        <v>1189</v>
      </c>
      <c r="C20" t="s">
        <v>576</v>
      </c>
      <c r="D20" t="s">
        <v>3230</v>
      </c>
      <c r="E20" t="s">
        <v>3231</v>
      </c>
      <c r="F20" t="s">
        <v>3232</v>
      </c>
      <c r="G20" t="s">
        <v>3233</v>
      </c>
      <c r="H20" t="s">
        <v>3234</v>
      </c>
      <c r="I20" t="s">
        <v>3235</v>
      </c>
      <c r="J20">
        <v>1.0709090909090908</v>
      </c>
      <c r="K20">
        <v>1.1134545454545448</v>
      </c>
      <c r="L20" t="s">
        <v>401</v>
      </c>
    </row>
    <row r="21" spans="1:13" x14ac:dyDescent="0.3">
      <c r="A21" t="s">
        <v>3236</v>
      </c>
      <c r="B21" t="s">
        <v>3237</v>
      </c>
      <c r="C21" t="s">
        <v>3238</v>
      </c>
      <c r="D21" t="s">
        <v>3239</v>
      </c>
      <c r="E21" t="s">
        <v>3240</v>
      </c>
      <c r="F21" t="s">
        <v>3241</v>
      </c>
      <c r="G21" t="s">
        <v>3171</v>
      </c>
      <c r="H21" t="s">
        <v>3242</v>
      </c>
      <c r="I21" t="s">
        <v>3173</v>
      </c>
      <c r="J21">
        <v>1</v>
      </c>
      <c r="K21">
        <v>1</v>
      </c>
      <c r="L21" t="s">
        <v>401</v>
      </c>
    </row>
    <row r="22" spans="1:13" x14ac:dyDescent="0.3">
      <c r="A22" t="s">
        <v>578</v>
      </c>
      <c r="B22" t="s">
        <v>1190</v>
      </c>
      <c r="C22" t="s">
        <v>579</v>
      </c>
      <c r="D22" t="s">
        <v>3174</v>
      </c>
      <c r="E22" t="s">
        <v>3175</v>
      </c>
      <c r="F22" t="s">
        <v>3176</v>
      </c>
      <c r="G22" t="s">
        <v>3177</v>
      </c>
      <c r="H22" t="s">
        <v>3217</v>
      </c>
      <c r="I22" t="s">
        <v>3218</v>
      </c>
      <c r="J22">
        <v>1</v>
      </c>
      <c r="K22">
        <v>1</v>
      </c>
      <c r="L22" t="s">
        <v>401</v>
      </c>
    </row>
    <row r="23" spans="1:13" x14ac:dyDescent="0.3">
      <c r="A23" t="s">
        <v>582</v>
      </c>
      <c r="B23" t="s">
        <v>1191</v>
      </c>
      <c r="C23" t="s">
        <v>583</v>
      </c>
      <c r="D23" t="s">
        <v>3174</v>
      </c>
      <c r="E23" t="s">
        <v>3175</v>
      </c>
      <c r="F23" t="s">
        <v>3176</v>
      </c>
      <c r="G23" t="s">
        <v>3177</v>
      </c>
      <c r="H23" t="s">
        <v>3217</v>
      </c>
      <c r="I23" t="s">
        <v>3218</v>
      </c>
      <c r="J23">
        <v>1</v>
      </c>
      <c r="K23">
        <v>1</v>
      </c>
      <c r="L23" t="s">
        <v>401</v>
      </c>
    </row>
    <row r="24" spans="1:13" x14ac:dyDescent="0.3">
      <c r="A24" t="s">
        <v>585</v>
      </c>
      <c r="B24" t="s">
        <v>1192</v>
      </c>
      <c r="C24" t="s">
        <v>586</v>
      </c>
      <c r="D24" t="s">
        <v>3243</v>
      </c>
      <c r="E24" t="s">
        <v>3244</v>
      </c>
      <c r="F24" t="s">
        <v>3218</v>
      </c>
      <c r="G24" t="s">
        <v>3213</v>
      </c>
      <c r="H24" t="s">
        <v>3214</v>
      </c>
      <c r="I24" t="s">
        <v>3215</v>
      </c>
      <c r="J24">
        <v>1.1364764267990075</v>
      </c>
      <c r="K24">
        <v>1.218362282878412</v>
      </c>
      <c r="L24" t="s">
        <v>401</v>
      </c>
      <c r="M24" t="s">
        <v>3245</v>
      </c>
    </row>
    <row r="25" spans="1:13" x14ac:dyDescent="0.3">
      <c r="A25" t="s">
        <v>588</v>
      </c>
      <c r="B25" t="s">
        <v>1193</v>
      </c>
      <c r="C25" t="s">
        <v>589</v>
      </c>
      <c r="D25" t="s">
        <v>3180</v>
      </c>
      <c r="E25" t="s">
        <v>3181</v>
      </c>
      <c r="F25" t="s">
        <v>3182</v>
      </c>
      <c r="G25" t="s">
        <v>3183</v>
      </c>
      <c r="H25" t="s">
        <v>3246</v>
      </c>
      <c r="I25" t="s">
        <v>3185</v>
      </c>
      <c r="J25">
        <v>1.1363636363636365</v>
      </c>
      <c r="K25">
        <v>1.2181818181818189</v>
      </c>
      <c r="L25" t="s">
        <v>401</v>
      </c>
      <c r="M25" t="s">
        <v>3245</v>
      </c>
    </row>
    <row r="26" spans="1:13" x14ac:dyDescent="0.3">
      <c r="A26" t="s">
        <v>594</v>
      </c>
      <c r="B26" t="s">
        <v>1194</v>
      </c>
      <c r="C26" t="s">
        <v>595</v>
      </c>
      <c r="D26" t="s">
        <v>3247</v>
      </c>
      <c r="E26" t="s">
        <v>3248</v>
      </c>
      <c r="F26" t="s">
        <v>3249</v>
      </c>
      <c r="G26" t="s">
        <v>3250</v>
      </c>
      <c r="H26" t="s">
        <v>3251</v>
      </c>
      <c r="I26" t="s">
        <v>3252</v>
      </c>
      <c r="J26">
        <v>1.1525851197982346</v>
      </c>
      <c r="K26">
        <v>1.2441361916771754</v>
      </c>
      <c r="L26" t="s">
        <v>401</v>
      </c>
      <c r="M26" t="s">
        <v>3245</v>
      </c>
    </row>
    <row r="27" spans="1:13" x14ac:dyDescent="0.3">
      <c r="A27" t="s">
        <v>616</v>
      </c>
      <c r="B27" t="s">
        <v>1195</v>
      </c>
      <c r="C27" t="s">
        <v>3253</v>
      </c>
      <c r="D27" t="s">
        <v>3254</v>
      </c>
      <c r="E27" t="s">
        <v>3255</v>
      </c>
      <c r="F27" t="s">
        <v>3256</v>
      </c>
      <c r="G27" t="s">
        <v>3257</v>
      </c>
      <c r="H27" t="s">
        <v>3258</v>
      </c>
      <c r="I27" t="s">
        <v>3212</v>
      </c>
      <c r="J27">
        <v>1.162825278810409</v>
      </c>
      <c r="K27">
        <v>1.2605204460966553</v>
      </c>
      <c r="L27" t="s">
        <v>401</v>
      </c>
      <c r="M27" t="s">
        <v>3245</v>
      </c>
    </row>
    <row r="28" spans="1:13" x14ac:dyDescent="0.3">
      <c r="A28" t="s">
        <v>634</v>
      </c>
      <c r="B28" t="s">
        <v>1196</v>
      </c>
      <c r="C28" t="s">
        <v>635</v>
      </c>
      <c r="D28" t="s">
        <v>3259</v>
      </c>
      <c r="E28" t="s">
        <v>3260</v>
      </c>
      <c r="F28" t="s">
        <v>3261</v>
      </c>
      <c r="G28" t="s">
        <v>3164</v>
      </c>
      <c r="H28" t="s">
        <v>3220</v>
      </c>
      <c r="I28" t="s">
        <v>3262</v>
      </c>
      <c r="J28">
        <v>1.0050632911392405</v>
      </c>
      <c r="K28">
        <v>1.0081012658227848</v>
      </c>
      <c r="L28" t="s">
        <v>401</v>
      </c>
    </row>
    <row r="29" spans="1:13" x14ac:dyDescent="0.3">
      <c r="A29" t="s">
        <v>643</v>
      </c>
      <c r="B29" t="s">
        <v>1197</v>
      </c>
      <c r="C29" t="s">
        <v>644</v>
      </c>
      <c r="D29" t="s">
        <v>3263</v>
      </c>
      <c r="E29" t="s">
        <v>3264</v>
      </c>
      <c r="F29" t="s">
        <v>3265</v>
      </c>
      <c r="G29" t="s">
        <v>3149</v>
      </c>
      <c r="H29" t="s">
        <v>3266</v>
      </c>
      <c r="I29" t="s">
        <v>3151</v>
      </c>
      <c r="J29">
        <v>1.1507537688442211</v>
      </c>
      <c r="K29">
        <v>1.2412060301507537</v>
      </c>
      <c r="L29" t="s">
        <v>401</v>
      </c>
      <c r="M29" t="s">
        <v>3245</v>
      </c>
    </row>
    <row r="30" spans="1:13" x14ac:dyDescent="0.3">
      <c r="A30" t="s">
        <v>662</v>
      </c>
      <c r="B30" t="s">
        <v>1198</v>
      </c>
      <c r="C30" t="s">
        <v>1574</v>
      </c>
      <c r="D30" t="s">
        <v>3153</v>
      </c>
      <c r="E30" t="s">
        <v>3154</v>
      </c>
      <c r="F30" t="s">
        <v>3155</v>
      </c>
      <c r="G30" t="s">
        <v>3156</v>
      </c>
      <c r="H30" t="s">
        <v>3267</v>
      </c>
      <c r="I30" t="s">
        <v>3268</v>
      </c>
      <c r="J30">
        <v>1.015625</v>
      </c>
      <c r="K30">
        <v>1.0249999999999999</v>
      </c>
      <c r="L30" t="s">
        <v>401</v>
      </c>
    </row>
    <row r="31" spans="1:13" x14ac:dyDescent="0.3">
      <c r="A31" t="s">
        <v>1668</v>
      </c>
      <c r="B31" t="s">
        <v>3269</v>
      </c>
      <c r="C31" t="s">
        <v>3270</v>
      </c>
      <c r="D31" t="s">
        <v>3146</v>
      </c>
      <c r="E31" t="s">
        <v>3147</v>
      </c>
      <c r="F31" t="s">
        <v>3148</v>
      </c>
      <c r="G31" t="s">
        <v>3149</v>
      </c>
      <c r="H31" t="s">
        <v>3271</v>
      </c>
      <c r="I31" t="s">
        <v>3151</v>
      </c>
      <c r="J31">
        <v>1</v>
      </c>
      <c r="K31">
        <v>1</v>
      </c>
      <c r="L31" t="s">
        <v>401</v>
      </c>
    </row>
    <row r="32" spans="1:13" x14ac:dyDescent="0.3">
      <c r="A32" t="s">
        <v>668</v>
      </c>
      <c r="B32" t="s">
        <v>1199</v>
      </c>
      <c r="C32" t="s">
        <v>3272</v>
      </c>
      <c r="D32" t="s">
        <v>3273</v>
      </c>
      <c r="E32" t="s">
        <v>3274</v>
      </c>
      <c r="F32" t="s">
        <v>3275</v>
      </c>
      <c r="G32" t="s">
        <v>3276</v>
      </c>
      <c r="H32" t="s">
        <v>3277</v>
      </c>
      <c r="I32" t="s">
        <v>3278</v>
      </c>
      <c r="J32">
        <v>1.1320262471341609</v>
      </c>
      <c r="K32">
        <v>1.158431496560993</v>
      </c>
      <c r="L32" t="s">
        <v>401</v>
      </c>
      <c r="M32" t="s">
        <v>3245</v>
      </c>
    </row>
    <row r="33" spans="1:13" x14ac:dyDescent="0.3">
      <c r="A33" t="s">
        <v>676</v>
      </c>
      <c r="B33" t="s">
        <v>1200</v>
      </c>
      <c r="C33" t="s">
        <v>677</v>
      </c>
      <c r="D33" t="s">
        <v>3279</v>
      </c>
      <c r="E33" t="s">
        <v>3280</v>
      </c>
      <c r="F33" t="s">
        <v>3281</v>
      </c>
      <c r="G33" t="s">
        <v>3164</v>
      </c>
      <c r="H33" t="s">
        <v>3282</v>
      </c>
      <c r="I33" t="s">
        <v>3283</v>
      </c>
      <c r="J33">
        <v>1.0513352992482452</v>
      </c>
      <c r="K33">
        <v>1.0616023590978942</v>
      </c>
      <c r="L33" t="s">
        <v>401</v>
      </c>
    </row>
    <row r="34" spans="1:13" x14ac:dyDescent="0.3">
      <c r="A34" t="s">
        <v>692</v>
      </c>
      <c r="B34" t="s">
        <v>1201</v>
      </c>
      <c r="C34" t="s">
        <v>693</v>
      </c>
      <c r="D34" t="s">
        <v>3284</v>
      </c>
      <c r="E34" t="s">
        <v>3285</v>
      </c>
      <c r="F34" t="s">
        <v>3286</v>
      </c>
      <c r="G34" t="s">
        <v>3164</v>
      </c>
      <c r="H34" t="s">
        <v>3282</v>
      </c>
      <c r="I34" t="s">
        <v>3283</v>
      </c>
      <c r="J34">
        <v>1.0513352992482452</v>
      </c>
      <c r="K34">
        <v>1.0616023590978942</v>
      </c>
      <c r="L34" t="s">
        <v>401</v>
      </c>
    </row>
    <row r="35" spans="1:13" x14ac:dyDescent="0.3">
      <c r="A35" t="s">
        <v>729</v>
      </c>
      <c r="B35" t="s">
        <v>1202</v>
      </c>
      <c r="C35" t="s">
        <v>730</v>
      </c>
      <c r="D35" t="s">
        <v>3284</v>
      </c>
      <c r="E35" t="s">
        <v>3285</v>
      </c>
      <c r="F35" t="s">
        <v>3286</v>
      </c>
      <c r="G35" t="s">
        <v>3164</v>
      </c>
      <c r="H35" t="s">
        <v>3282</v>
      </c>
      <c r="I35" t="s">
        <v>3283</v>
      </c>
      <c r="J35">
        <v>1.0513352992482452</v>
      </c>
      <c r="K35">
        <v>1.0616023590978942</v>
      </c>
      <c r="L35" t="s">
        <v>401</v>
      </c>
    </row>
    <row r="36" spans="1:13" x14ac:dyDescent="0.3">
      <c r="A36" t="s">
        <v>743</v>
      </c>
      <c r="B36" t="s">
        <v>1203</v>
      </c>
      <c r="C36" t="s">
        <v>744</v>
      </c>
      <c r="D36" t="s">
        <v>3273</v>
      </c>
      <c r="E36" t="s">
        <v>3274</v>
      </c>
      <c r="F36" t="s">
        <v>3275</v>
      </c>
      <c r="G36" t="s">
        <v>3276</v>
      </c>
      <c r="H36" t="s">
        <v>3277</v>
      </c>
      <c r="I36" t="s">
        <v>3278</v>
      </c>
      <c r="J36">
        <v>1.1320262471341609</v>
      </c>
      <c r="K36">
        <v>1.158431496560993</v>
      </c>
      <c r="L36" t="s">
        <v>401</v>
      </c>
      <c r="M36" t="s">
        <v>3245</v>
      </c>
    </row>
    <row r="37" spans="1:13" x14ac:dyDescent="0.3">
      <c r="A37" t="s">
        <v>756</v>
      </c>
      <c r="B37" t="s">
        <v>1204</v>
      </c>
      <c r="C37" t="s">
        <v>757</v>
      </c>
      <c r="D37" t="s">
        <v>3284</v>
      </c>
      <c r="E37" t="s">
        <v>3162</v>
      </c>
      <c r="F37" t="s">
        <v>3286</v>
      </c>
      <c r="G37" t="s">
        <v>3164</v>
      </c>
      <c r="H37" t="s">
        <v>3282</v>
      </c>
      <c r="I37" t="s">
        <v>3283</v>
      </c>
      <c r="J37">
        <v>1.0513352992482452</v>
      </c>
      <c r="K37">
        <v>1.0616023590978942</v>
      </c>
      <c r="L37" t="s">
        <v>401</v>
      </c>
    </row>
    <row r="38" spans="1:13" x14ac:dyDescent="0.3">
      <c r="A38" t="s">
        <v>783</v>
      </c>
      <c r="B38" t="s">
        <v>1205</v>
      </c>
      <c r="C38" t="s">
        <v>784</v>
      </c>
      <c r="D38" t="s">
        <v>3161</v>
      </c>
      <c r="E38" t="s">
        <v>3162</v>
      </c>
      <c r="F38" t="s">
        <v>3163</v>
      </c>
      <c r="G38" t="s">
        <v>3164</v>
      </c>
      <c r="H38" t="s">
        <v>3282</v>
      </c>
      <c r="I38" t="s">
        <v>3283</v>
      </c>
      <c r="J38">
        <v>1.0513352992482452</v>
      </c>
      <c r="K38">
        <v>1.0616023590978942</v>
      </c>
      <c r="L38" t="s">
        <v>401</v>
      </c>
    </row>
    <row r="39" spans="1:13" x14ac:dyDescent="0.3">
      <c r="A39" t="s">
        <v>806</v>
      </c>
      <c r="B39" t="s">
        <v>1206</v>
      </c>
      <c r="C39" t="s">
        <v>1677</v>
      </c>
      <c r="D39" t="s">
        <v>3161</v>
      </c>
      <c r="E39" t="s">
        <v>3162</v>
      </c>
      <c r="F39" t="s">
        <v>3163</v>
      </c>
      <c r="G39" t="s">
        <v>3164</v>
      </c>
      <c r="H39" t="s">
        <v>3282</v>
      </c>
      <c r="I39" t="s">
        <v>3283</v>
      </c>
      <c r="J39">
        <v>1.0513352992482452</v>
      </c>
      <c r="K39">
        <v>1.0616023590978942</v>
      </c>
      <c r="L39" t="s">
        <v>401</v>
      </c>
    </row>
    <row r="40" spans="1:13" x14ac:dyDescent="0.3">
      <c r="A40" t="s">
        <v>827</v>
      </c>
      <c r="B40" t="s">
        <v>1207</v>
      </c>
      <c r="C40" t="s">
        <v>828</v>
      </c>
      <c r="D40" t="s">
        <v>3174</v>
      </c>
      <c r="E40" t="s">
        <v>3175</v>
      </c>
      <c r="F40" t="s">
        <v>3176</v>
      </c>
      <c r="G40" t="s">
        <v>3177</v>
      </c>
      <c r="H40" t="s">
        <v>3287</v>
      </c>
      <c r="I40" t="s">
        <v>3218</v>
      </c>
      <c r="J40">
        <v>1.1384615384615384</v>
      </c>
      <c r="K40">
        <v>1.1661538461538454</v>
      </c>
      <c r="L40" t="s">
        <v>401</v>
      </c>
      <c r="M40" t="s">
        <v>3245</v>
      </c>
    </row>
    <row r="41" spans="1:13" x14ac:dyDescent="0.3">
      <c r="A41" t="s">
        <v>831</v>
      </c>
      <c r="B41" t="s">
        <v>1208</v>
      </c>
      <c r="C41" t="s">
        <v>3288</v>
      </c>
      <c r="D41" t="s">
        <v>3174</v>
      </c>
      <c r="E41" t="s">
        <v>3289</v>
      </c>
      <c r="F41" t="s">
        <v>3176</v>
      </c>
      <c r="G41" t="s">
        <v>3189</v>
      </c>
      <c r="H41" t="s">
        <v>3290</v>
      </c>
      <c r="I41" t="s">
        <v>3291</v>
      </c>
      <c r="J41">
        <v>1.0642693737489277</v>
      </c>
      <c r="K41">
        <v>1.0771232484987134</v>
      </c>
      <c r="L41" t="s">
        <v>401</v>
      </c>
    </row>
    <row r="42" spans="1:13" x14ac:dyDescent="0.3">
      <c r="A42" t="s">
        <v>835</v>
      </c>
      <c r="B42" t="s">
        <v>1209</v>
      </c>
      <c r="C42" t="s">
        <v>836</v>
      </c>
      <c r="D42" t="s">
        <v>3180</v>
      </c>
      <c r="E42" t="s">
        <v>3181</v>
      </c>
      <c r="F42" t="s">
        <v>3182</v>
      </c>
      <c r="G42" t="s">
        <v>3183</v>
      </c>
      <c r="H42" t="s">
        <v>3292</v>
      </c>
      <c r="I42" t="s">
        <v>3185</v>
      </c>
      <c r="J42">
        <v>1.0675799086757991</v>
      </c>
      <c r="K42">
        <v>1.0810958904109582</v>
      </c>
      <c r="L42" t="s">
        <v>401</v>
      </c>
    </row>
    <row r="43" spans="1:13" x14ac:dyDescent="0.3">
      <c r="A43" t="s">
        <v>840</v>
      </c>
      <c r="B43" t="s">
        <v>1210</v>
      </c>
      <c r="C43" t="s">
        <v>841</v>
      </c>
      <c r="D43" t="s">
        <v>3180</v>
      </c>
      <c r="E43" t="s">
        <v>3181</v>
      </c>
      <c r="F43" t="s">
        <v>3182</v>
      </c>
      <c r="G43" t="s">
        <v>3183</v>
      </c>
      <c r="H43" t="s">
        <v>3292</v>
      </c>
      <c r="I43" t="s">
        <v>3185</v>
      </c>
      <c r="J43">
        <v>1.0675799086757991</v>
      </c>
      <c r="K43">
        <v>1.0810958904109582</v>
      </c>
      <c r="L43" t="s">
        <v>401</v>
      </c>
    </row>
    <row r="44" spans="1:13" x14ac:dyDescent="0.3">
      <c r="A44" t="s">
        <v>3293</v>
      </c>
      <c r="B44" t="s">
        <v>3294</v>
      </c>
      <c r="C44" t="s">
        <v>3295</v>
      </c>
      <c r="D44" t="s">
        <v>3296</v>
      </c>
      <c r="E44" t="s">
        <v>3297</v>
      </c>
      <c r="F44" t="s">
        <v>3298</v>
      </c>
      <c r="G44" t="s">
        <v>3299</v>
      </c>
      <c r="H44" t="s">
        <v>3300</v>
      </c>
      <c r="I44" t="s">
        <v>3301</v>
      </c>
      <c r="J44">
        <v>1.2576142131979695</v>
      </c>
      <c r="K44">
        <v>1.3091370558375648</v>
      </c>
      <c r="L44" t="s">
        <v>401</v>
      </c>
      <c r="M44" t="s">
        <v>3245</v>
      </c>
    </row>
    <row r="45" spans="1:13" x14ac:dyDescent="0.3">
      <c r="A45" t="s">
        <v>843</v>
      </c>
      <c r="B45" t="s">
        <v>1211</v>
      </c>
      <c r="C45" t="s">
        <v>844</v>
      </c>
      <c r="D45" t="s">
        <v>3302</v>
      </c>
      <c r="E45" t="s">
        <v>3303</v>
      </c>
      <c r="F45" t="s">
        <v>3155</v>
      </c>
      <c r="G45" t="s">
        <v>3149</v>
      </c>
      <c r="H45" t="s">
        <v>3271</v>
      </c>
      <c r="I45" t="s">
        <v>3151</v>
      </c>
      <c r="J45">
        <v>1</v>
      </c>
      <c r="K45">
        <v>1</v>
      </c>
      <c r="L45" t="s">
        <v>401</v>
      </c>
    </row>
    <row r="46" spans="1:13" x14ac:dyDescent="0.3">
      <c r="A46" t="s">
        <v>859</v>
      </c>
      <c r="B46" t="s">
        <v>1212</v>
      </c>
      <c r="C46" t="s">
        <v>3304</v>
      </c>
      <c r="D46" t="s">
        <v>3254</v>
      </c>
      <c r="E46" t="s">
        <v>3255</v>
      </c>
      <c r="F46" t="s">
        <v>3256</v>
      </c>
      <c r="G46" t="s">
        <v>3257</v>
      </c>
      <c r="H46" t="s">
        <v>3305</v>
      </c>
      <c r="I46" t="s">
        <v>3212</v>
      </c>
      <c r="J46">
        <v>1.1591721542803386</v>
      </c>
      <c r="K46">
        <v>1.1910065851364058</v>
      </c>
      <c r="L46" t="s">
        <v>401</v>
      </c>
      <c r="M46" t="s">
        <v>3245</v>
      </c>
    </row>
    <row r="47" spans="1:13" x14ac:dyDescent="0.3">
      <c r="A47" t="s">
        <v>1689</v>
      </c>
      <c r="B47" t="s">
        <v>3306</v>
      </c>
      <c r="C47" t="s">
        <v>3307</v>
      </c>
      <c r="D47" t="s">
        <v>3180</v>
      </c>
      <c r="E47" t="s">
        <v>3181</v>
      </c>
      <c r="F47" t="s">
        <v>3182</v>
      </c>
      <c r="G47" t="s">
        <v>3183</v>
      </c>
      <c r="H47" t="s">
        <v>3292</v>
      </c>
      <c r="I47" t="s">
        <v>3185</v>
      </c>
      <c r="J47">
        <v>1.0675799086757991</v>
      </c>
      <c r="K47">
        <v>1.0810958904109582</v>
      </c>
      <c r="L47" t="s">
        <v>401</v>
      </c>
    </row>
    <row r="48" spans="1:13" x14ac:dyDescent="0.3">
      <c r="A48" t="s">
        <v>872</v>
      </c>
      <c r="B48" t="s">
        <v>1213</v>
      </c>
      <c r="C48" t="s">
        <v>3308</v>
      </c>
      <c r="D48" t="s">
        <v>3309</v>
      </c>
      <c r="E48" t="s">
        <v>3310</v>
      </c>
      <c r="F48" t="s">
        <v>3311</v>
      </c>
      <c r="G48" t="s">
        <v>3312</v>
      </c>
      <c r="H48" t="s">
        <v>3313</v>
      </c>
      <c r="I48" t="s">
        <v>3262</v>
      </c>
      <c r="J48">
        <v>1.0048573163327261</v>
      </c>
      <c r="K48">
        <v>1.0058287795992713</v>
      </c>
      <c r="L48" t="s">
        <v>401</v>
      </c>
    </row>
    <row r="49" spans="1:13" x14ac:dyDescent="0.3">
      <c r="A49" t="s">
        <v>881</v>
      </c>
      <c r="B49" t="s">
        <v>1214</v>
      </c>
      <c r="C49" t="s">
        <v>882</v>
      </c>
      <c r="D49" t="s">
        <v>3273</v>
      </c>
      <c r="E49" t="s">
        <v>3274</v>
      </c>
      <c r="F49" t="s">
        <v>3275</v>
      </c>
      <c r="G49" t="s">
        <v>3276</v>
      </c>
      <c r="H49" t="s">
        <v>3277</v>
      </c>
      <c r="I49" t="s">
        <v>3278</v>
      </c>
      <c r="J49">
        <v>1.1320262471341609</v>
      </c>
      <c r="K49">
        <v>1.158431496560993</v>
      </c>
      <c r="L49" t="s">
        <v>401</v>
      </c>
      <c r="M49" t="s">
        <v>3245</v>
      </c>
    </row>
    <row r="50" spans="1:13" x14ac:dyDescent="0.3">
      <c r="A50" t="s">
        <v>896</v>
      </c>
      <c r="B50" t="s">
        <v>1215</v>
      </c>
      <c r="C50" t="s">
        <v>897</v>
      </c>
      <c r="D50" t="s">
        <v>3146</v>
      </c>
      <c r="E50" t="s">
        <v>3198</v>
      </c>
      <c r="F50" t="s">
        <v>3148</v>
      </c>
      <c r="G50" t="s">
        <v>3149</v>
      </c>
      <c r="H50" t="s">
        <v>3271</v>
      </c>
      <c r="I50" t="s">
        <v>3151</v>
      </c>
      <c r="J50">
        <v>1</v>
      </c>
      <c r="K50">
        <v>1</v>
      </c>
      <c r="L50" t="s">
        <v>401</v>
      </c>
    </row>
    <row r="51" spans="1:13" x14ac:dyDescent="0.3">
      <c r="A51" t="s">
        <v>901</v>
      </c>
      <c r="B51" t="s">
        <v>1216</v>
      </c>
      <c r="C51" t="s">
        <v>903</v>
      </c>
      <c r="D51" t="s">
        <v>3174</v>
      </c>
      <c r="E51" t="s">
        <v>3314</v>
      </c>
      <c r="F51" t="s">
        <v>3176</v>
      </c>
      <c r="G51" t="s">
        <v>3177</v>
      </c>
      <c r="H51" t="s">
        <v>3315</v>
      </c>
      <c r="I51" t="s">
        <v>3218</v>
      </c>
      <c r="J51">
        <v>1</v>
      </c>
      <c r="K51">
        <v>1</v>
      </c>
      <c r="L51" t="s">
        <v>401</v>
      </c>
    </row>
    <row r="52" spans="1:13" x14ac:dyDescent="0.3">
      <c r="A52" t="s">
        <v>908</v>
      </c>
      <c r="B52" t="s">
        <v>1217</v>
      </c>
      <c r="C52" t="s">
        <v>3316</v>
      </c>
      <c r="D52" t="s">
        <v>3317</v>
      </c>
      <c r="E52" t="s">
        <v>3318</v>
      </c>
      <c r="F52" t="s">
        <v>3319</v>
      </c>
      <c r="G52" t="s">
        <v>3320</v>
      </c>
      <c r="H52" t="s">
        <v>3321</v>
      </c>
      <c r="I52" t="s">
        <v>3322</v>
      </c>
      <c r="J52">
        <v>1.0978174603174604</v>
      </c>
      <c r="K52">
        <v>1.1565079365079354</v>
      </c>
      <c r="L52" t="s">
        <v>401</v>
      </c>
    </row>
    <row r="53" spans="1:13" x14ac:dyDescent="0.3">
      <c r="A53" t="s">
        <v>979</v>
      </c>
      <c r="B53" t="s">
        <v>1218</v>
      </c>
      <c r="C53" t="s">
        <v>3323</v>
      </c>
      <c r="D53" t="s">
        <v>3204</v>
      </c>
      <c r="E53" t="s">
        <v>3187</v>
      </c>
      <c r="F53" t="s">
        <v>3205</v>
      </c>
      <c r="G53" t="s">
        <v>3189</v>
      </c>
      <c r="H53" t="s">
        <v>3324</v>
      </c>
      <c r="I53" t="s">
        <v>3291</v>
      </c>
      <c r="J53">
        <v>1.0747974027281422</v>
      </c>
      <c r="K53">
        <v>1.1196758443650263</v>
      </c>
      <c r="L53" t="s">
        <v>401</v>
      </c>
    </row>
    <row r="54" spans="1:13" x14ac:dyDescent="0.3">
      <c r="A54" t="s">
        <v>1241</v>
      </c>
      <c r="B54" t="s">
        <v>1242</v>
      </c>
      <c r="C54" t="s">
        <v>3325</v>
      </c>
      <c r="D54" t="s">
        <v>3146</v>
      </c>
      <c r="E54" t="s">
        <v>3147</v>
      </c>
      <c r="F54" t="s">
        <v>3148</v>
      </c>
      <c r="G54" t="s">
        <v>3149</v>
      </c>
      <c r="H54" t="s">
        <v>3326</v>
      </c>
      <c r="I54" t="s">
        <v>3151</v>
      </c>
      <c r="J54">
        <v>1.0979325353645266</v>
      </c>
      <c r="K54">
        <v>1.1566920565832426</v>
      </c>
      <c r="L54" t="s">
        <v>401</v>
      </c>
    </row>
    <row r="55" spans="1:13" x14ac:dyDescent="0.3">
      <c r="A55" t="s">
        <v>3327</v>
      </c>
      <c r="B55" t="s">
        <v>3328</v>
      </c>
      <c r="C55" t="s">
        <v>3329</v>
      </c>
      <c r="D55" t="s">
        <v>3330</v>
      </c>
      <c r="E55" t="s">
        <v>3331</v>
      </c>
      <c r="F55" t="s">
        <v>3332</v>
      </c>
      <c r="G55" t="s">
        <v>3257</v>
      </c>
      <c r="H55" t="s">
        <v>3333</v>
      </c>
      <c r="I55" t="s">
        <v>3173</v>
      </c>
      <c r="J55">
        <v>1</v>
      </c>
      <c r="K55">
        <v>1</v>
      </c>
      <c r="L55" t="s">
        <v>401</v>
      </c>
    </row>
    <row r="56" spans="1:13" x14ac:dyDescent="0.3">
      <c r="A56" t="s">
        <v>982</v>
      </c>
      <c r="B56" t="s">
        <v>1219</v>
      </c>
      <c r="C56" t="s">
        <v>983</v>
      </c>
      <c r="D56" t="s">
        <v>3161</v>
      </c>
      <c r="E56" t="s">
        <v>3162</v>
      </c>
      <c r="F56" t="s">
        <v>3163</v>
      </c>
      <c r="G56" t="s">
        <v>3164</v>
      </c>
      <c r="H56" t="s">
        <v>3334</v>
      </c>
      <c r="I56" t="s">
        <v>3283</v>
      </c>
      <c r="J56">
        <v>1.1096316023080337</v>
      </c>
      <c r="K56">
        <v>1.1754105636928549</v>
      </c>
      <c r="L56" t="s">
        <v>401</v>
      </c>
      <c r="M56" t="s">
        <v>3245</v>
      </c>
    </row>
    <row r="57" spans="1:13" x14ac:dyDescent="0.3">
      <c r="A57" t="s">
        <v>1002</v>
      </c>
      <c r="B57" t="s">
        <v>1220</v>
      </c>
      <c r="C57" t="s">
        <v>1003</v>
      </c>
      <c r="D57" t="s">
        <v>3247</v>
      </c>
      <c r="E57" t="s">
        <v>3335</v>
      </c>
      <c r="F57" t="s">
        <v>3249</v>
      </c>
      <c r="G57" t="s">
        <v>3250</v>
      </c>
      <c r="H57" t="s">
        <v>3336</v>
      </c>
      <c r="I57" t="s">
        <v>3283</v>
      </c>
      <c r="J57">
        <v>1.1096316023080337</v>
      </c>
      <c r="K57">
        <v>1.1754105636928549</v>
      </c>
      <c r="L57" t="s">
        <v>401</v>
      </c>
      <c r="M57" t="s">
        <v>3245</v>
      </c>
    </row>
    <row r="58" spans="1:13" x14ac:dyDescent="0.3">
      <c r="A58" t="s">
        <v>1005</v>
      </c>
      <c r="B58" t="s">
        <v>1221</v>
      </c>
      <c r="C58" t="s">
        <v>1006</v>
      </c>
      <c r="D58" t="s">
        <v>3337</v>
      </c>
      <c r="E58" t="s">
        <v>3338</v>
      </c>
      <c r="F58" t="s">
        <v>3339</v>
      </c>
      <c r="G58" t="s">
        <v>3164</v>
      </c>
      <c r="H58" t="s">
        <v>3334</v>
      </c>
      <c r="I58" t="s">
        <v>3283</v>
      </c>
      <c r="J58">
        <v>1.1096316023080337</v>
      </c>
      <c r="K58">
        <v>1.1754105636928549</v>
      </c>
      <c r="L58" t="s">
        <v>401</v>
      </c>
      <c r="M58" t="s">
        <v>3245</v>
      </c>
    </row>
    <row r="59" spans="1:13" x14ac:dyDescent="0.3">
      <c r="A59" t="s">
        <v>3340</v>
      </c>
      <c r="B59" t="s">
        <v>3341</v>
      </c>
      <c r="C59" t="s">
        <v>3342</v>
      </c>
      <c r="D59" t="s">
        <v>3180</v>
      </c>
      <c r="E59" t="s">
        <v>3181</v>
      </c>
      <c r="F59" t="s">
        <v>3182</v>
      </c>
      <c r="G59" t="s">
        <v>3183</v>
      </c>
      <c r="H59" t="s">
        <v>3343</v>
      </c>
      <c r="I59" t="s">
        <v>3185</v>
      </c>
      <c r="J59">
        <v>1.0979462875197472</v>
      </c>
      <c r="K59">
        <v>1.1567140600315948</v>
      </c>
      <c r="L59" t="s">
        <v>401</v>
      </c>
    </row>
    <row r="60" spans="1:13" x14ac:dyDescent="0.3">
      <c r="A60" t="s">
        <v>1028</v>
      </c>
      <c r="B60" t="s">
        <v>1222</v>
      </c>
      <c r="C60" t="s">
        <v>1029</v>
      </c>
      <c r="D60" t="s">
        <v>3161</v>
      </c>
      <c r="E60" t="s">
        <v>3344</v>
      </c>
      <c r="F60" t="s">
        <v>3163</v>
      </c>
      <c r="G60" t="s">
        <v>3250</v>
      </c>
      <c r="H60" t="s">
        <v>3336</v>
      </c>
      <c r="I60" t="s">
        <v>3283</v>
      </c>
      <c r="J60">
        <v>1.1096316023080337</v>
      </c>
      <c r="K60">
        <v>1.1754105636928549</v>
      </c>
      <c r="L60" t="s">
        <v>401</v>
      </c>
      <c r="M60" t="s">
        <v>3245</v>
      </c>
    </row>
    <row r="61" spans="1:13" x14ac:dyDescent="0.3">
      <c r="A61" t="s">
        <v>1043</v>
      </c>
      <c r="B61" t="s">
        <v>1223</v>
      </c>
      <c r="C61" t="s">
        <v>1044</v>
      </c>
      <c r="D61" t="s">
        <v>3345</v>
      </c>
      <c r="E61" t="s">
        <v>3346</v>
      </c>
      <c r="F61" t="s">
        <v>3347</v>
      </c>
      <c r="G61" t="s">
        <v>3348</v>
      </c>
      <c r="H61" t="s">
        <v>3349</v>
      </c>
      <c r="I61" t="s">
        <v>3350</v>
      </c>
      <c r="J61">
        <v>1.049371792603079</v>
      </c>
      <c r="K61">
        <v>1.0789948681649268</v>
      </c>
      <c r="L61" t="s">
        <v>401</v>
      </c>
    </row>
    <row r="62" spans="1:13" x14ac:dyDescent="0.3">
      <c r="A62" t="s">
        <v>1047</v>
      </c>
      <c r="B62" t="s">
        <v>1224</v>
      </c>
      <c r="C62" t="s">
        <v>1048</v>
      </c>
      <c r="D62" t="s">
        <v>3273</v>
      </c>
      <c r="E62" t="s">
        <v>3274</v>
      </c>
      <c r="F62" t="s">
        <v>3275</v>
      </c>
      <c r="G62" t="s">
        <v>3276</v>
      </c>
      <c r="H62" t="s">
        <v>3351</v>
      </c>
      <c r="I62" t="s">
        <v>3278</v>
      </c>
      <c r="J62">
        <v>1</v>
      </c>
      <c r="K62">
        <v>1</v>
      </c>
      <c r="L62" t="s">
        <v>401</v>
      </c>
    </row>
    <row r="63" spans="1:13" x14ac:dyDescent="0.3">
      <c r="A63" t="s">
        <v>1057</v>
      </c>
      <c r="B63" t="s">
        <v>1225</v>
      </c>
      <c r="C63" t="s">
        <v>1058</v>
      </c>
      <c r="D63" t="s">
        <v>3174</v>
      </c>
      <c r="E63" t="s">
        <v>3175</v>
      </c>
      <c r="F63" t="s">
        <v>3176</v>
      </c>
      <c r="G63" t="s">
        <v>3177</v>
      </c>
      <c r="H63" t="s">
        <v>3315</v>
      </c>
      <c r="I63" t="s">
        <v>3218</v>
      </c>
      <c r="J63">
        <v>1</v>
      </c>
      <c r="K63">
        <v>1</v>
      </c>
      <c r="L63" t="s">
        <v>401</v>
      </c>
    </row>
    <row r="64" spans="1:13" x14ac:dyDescent="0.3">
      <c r="A64" t="s">
        <v>3352</v>
      </c>
      <c r="B64" t="s">
        <v>3353</v>
      </c>
      <c r="C64" t="s">
        <v>3354</v>
      </c>
      <c r="D64" t="s">
        <v>3355</v>
      </c>
      <c r="E64" t="s">
        <v>3356</v>
      </c>
      <c r="F64" t="s">
        <v>3357</v>
      </c>
      <c r="G64" t="s">
        <v>3358</v>
      </c>
      <c r="H64" t="s">
        <v>3359</v>
      </c>
      <c r="I64" t="s">
        <v>3360</v>
      </c>
      <c r="J64">
        <v>1.1270240089335566</v>
      </c>
      <c r="K64">
        <v>1.2032384142936907</v>
      </c>
      <c r="L64" t="s">
        <v>401</v>
      </c>
      <c r="M64" t="s">
        <v>3245</v>
      </c>
    </row>
    <row r="65" spans="1:13" x14ac:dyDescent="0.3">
      <c r="A65" t="s">
        <v>3361</v>
      </c>
      <c r="B65" t="s">
        <v>3362</v>
      </c>
      <c r="C65" t="s">
        <v>3363</v>
      </c>
      <c r="D65" t="s">
        <v>3239</v>
      </c>
      <c r="E65" t="s">
        <v>3364</v>
      </c>
      <c r="F65" t="s">
        <v>3241</v>
      </c>
      <c r="G65" t="s">
        <v>3171</v>
      </c>
      <c r="H65" t="s">
        <v>3365</v>
      </c>
      <c r="I65" t="s">
        <v>3173</v>
      </c>
      <c r="J65">
        <v>1</v>
      </c>
      <c r="K65">
        <v>1</v>
      </c>
      <c r="L65" t="s">
        <v>401</v>
      </c>
    </row>
    <row r="66" spans="1:13" x14ac:dyDescent="0.3">
      <c r="A66" t="s">
        <v>1062</v>
      </c>
      <c r="B66" t="s">
        <v>1226</v>
      </c>
      <c r="C66" t="s">
        <v>1063</v>
      </c>
      <c r="D66" t="s">
        <v>3366</v>
      </c>
      <c r="E66" t="s">
        <v>3367</v>
      </c>
      <c r="F66" t="s">
        <v>3368</v>
      </c>
      <c r="G66" t="s">
        <v>3369</v>
      </c>
      <c r="H66" t="s">
        <v>3370</v>
      </c>
      <c r="I66" t="s">
        <v>3371</v>
      </c>
      <c r="J66">
        <v>1</v>
      </c>
      <c r="K66">
        <v>1</v>
      </c>
      <c r="L66" t="s">
        <v>401</v>
      </c>
    </row>
    <row r="67" spans="1:13" x14ac:dyDescent="0.3">
      <c r="A67" t="s">
        <v>1074</v>
      </c>
      <c r="B67" t="s">
        <v>1227</v>
      </c>
      <c r="C67" t="s">
        <v>3372</v>
      </c>
      <c r="D67" t="s">
        <v>3345</v>
      </c>
      <c r="E67" t="s">
        <v>3373</v>
      </c>
      <c r="F67" t="s">
        <v>3347</v>
      </c>
      <c r="G67" t="s">
        <v>3348</v>
      </c>
      <c r="H67" t="s">
        <v>3349</v>
      </c>
      <c r="I67" t="s">
        <v>3350</v>
      </c>
      <c r="J67">
        <v>1.049371792603079</v>
      </c>
      <c r="K67">
        <v>1.0789948681649268</v>
      </c>
      <c r="L67" t="s">
        <v>401</v>
      </c>
    </row>
    <row r="68" spans="1:13" x14ac:dyDescent="0.3">
      <c r="A68" t="s">
        <v>1079</v>
      </c>
      <c r="B68" t="s">
        <v>1228</v>
      </c>
      <c r="C68" t="s">
        <v>1726</v>
      </c>
      <c r="D68" t="s">
        <v>3239</v>
      </c>
      <c r="E68" t="s">
        <v>3364</v>
      </c>
      <c r="F68" t="s">
        <v>3241</v>
      </c>
      <c r="G68" t="s">
        <v>3171</v>
      </c>
      <c r="H68" t="s">
        <v>3365</v>
      </c>
      <c r="I68" t="s">
        <v>3173</v>
      </c>
      <c r="J68">
        <v>1</v>
      </c>
      <c r="K68">
        <v>1</v>
      </c>
      <c r="L68" t="s">
        <v>401</v>
      </c>
    </row>
    <row r="69" spans="1:13" x14ac:dyDescent="0.3">
      <c r="A69" t="s">
        <v>1083</v>
      </c>
      <c r="B69" t="s">
        <v>1229</v>
      </c>
      <c r="C69" t="s">
        <v>1084</v>
      </c>
      <c r="D69" t="s">
        <v>3180</v>
      </c>
      <c r="E69" t="s">
        <v>3181</v>
      </c>
      <c r="F69" t="s">
        <v>3182</v>
      </c>
      <c r="G69" t="s">
        <v>3183</v>
      </c>
      <c r="H69" t="s">
        <v>3343</v>
      </c>
      <c r="I69" t="s">
        <v>3185</v>
      </c>
      <c r="J69">
        <v>1.0979462875197472</v>
      </c>
      <c r="K69">
        <v>1.1567140600315948</v>
      </c>
      <c r="L69" t="s">
        <v>401</v>
      </c>
    </row>
    <row r="70" spans="1:13" x14ac:dyDescent="0.3">
      <c r="A70" t="s">
        <v>1087</v>
      </c>
      <c r="B70" t="s">
        <v>1230</v>
      </c>
      <c r="C70" t="s">
        <v>1088</v>
      </c>
      <c r="D70" t="s">
        <v>3180</v>
      </c>
      <c r="E70" t="s">
        <v>3181</v>
      </c>
      <c r="F70" t="s">
        <v>3182</v>
      </c>
      <c r="G70" t="s">
        <v>3183</v>
      </c>
      <c r="H70" t="s">
        <v>3343</v>
      </c>
      <c r="I70" t="s">
        <v>3185</v>
      </c>
      <c r="J70">
        <v>1.0979462875197472</v>
      </c>
      <c r="K70">
        <v>1.1567140600315948</v>
      </c>
      <c r="L70" t="s">
        <v>401</v>
      </c>
    </row>
    <row r="71" spans="1:13" x14ac:dyDescent="0.3">
      <c r="A71" t="s">
        <v>1094</v>
      </c>
      <c r="B71" t="s">
        <v>1231</v>
      </c>
      <c r="C71" t="s">
        <v>1095</v>
      </c>
      <c r="D71" t="s">
        <v>3374</v>
      </c>
      <c r="E71" t="s">
        <v>3375</v>
      </c>
      <c r="F71" t="s">
        <v>3376</v>
      </c>
      <c r="G71" t="s">
        <v>3377</v>
      </c>
      <c r="H71" t="s">
        <v>3315</v>
      </c>
      <c r="I71" t="s">
        <v>3218</v>
      </c>
      <c r="J71">
        <v>1</v>
      </c>
      <c r="K71">
        <v>1</v>
      </c>
      <c r="L71" t="s">
        <v>401</v>
      </c>
    </row>
    <row r="72" spans="1:13" x14ac:dyDescent="0.3">
      <c r="A72" t="s">
        <v>1098</v>
      </c>
      <c r="B72" t="s">
        <v>1232</v>
      </c>
      <c r="C72" t="s">
        <v>1099</v>
      </c>
      <c r="D72" t="s">
        <v>3146</v>
      </c>
      <c r="E72" t="s">
        <v>3147</v>
      </c>
      <c r="F72" t="s">
        <v>3148</v>
      </c>
      <c r="G72" t="s">
        <v>3149</v>
      </c>
      <c r="H72" t="s">
        <v>3326</v>
      </c>
      <c r="I72" t="s">
        <v>3151</v>
      </c>
      <c r="J72">
        <v>1.0979325353645266</v>
      </c>
      <c r="K72">
        <v>1.1566920565832426</v>
      </c>
      <c r="L72" t="s">
        <v>401</v>
      </c>
    </row>
    <row r="73" spans="1:13" x14ac:dyDescent="0.3">
      <c r="A73" t="s">
        <v>1103</v>
      </c>
      <c r="B73" t="s">
        <v>1233</v>
      </c>
      <c r="C73" t="s">
        <v>1104</v>
      </c>
      <c r="D73" t="s">
        <v>3180</v>
      </c>
      <c r="E73" t="s">
        <v>3181</v>
      </c>
      <c r="F73" t="s">
        <v>3182</v>
      </c>
      <c r="G73" t="s">
        <v>3183</v>
      </c>
      <c r="H73" t="s">
        <v>3343</v>
      </c>
      <c r="I73" t="s">
        <v>3185</v>
      </c>
      <c r="J73">
        <v>1.0979462875197472</v>
      </c>
      <c r="K73">
        <v>1.1567140600315948</v>
      </c>
      <c r="L73" t="s">
        <v>401</v>
      </c>
    </row>
    <row r="74" spans="1:13" x14ac:dyDescent="0.3">
      <c r="A74" t="s">
        <v>1106</v>
      </c>
      <c r="B74" t="s">
        <v>1234</v>
      </c>
      <c r="C74" t="s">
        <v>1107</v>
      </c>
      <c r="D74" t="s">
        <v>3378</v>
      </c>
      <c r="E74" t="s">
        <v>3379</v>
      </c>
      <c r="F74" t="s">
        <v>3380</v>
      </c>
      <c r="G74" t="s">
        <v>3381</v>
      </c>
      <c r="H74" t="s">
        <v>3382</v>
      </c>
      <c r="I74" t="s">
        <v>3357</v>
      </c>
      <c r="J74">
        <v>1.1248497338141852</v>
      </c>
      <c r="K74">
        <v>1.1997595741026983</v>
      </c>
      <c r="L74" t="s">
        <v>401</v>
      </c>
      <c r="M74" t="s">
        <v>3245</v>
      </c>
    </row>
    <row r="75" spans="1:13" x14ac:dyDescent="0.3">
      <c r="A75" t="s">
        <v>1125</v>
      </c>
      <c r="B75" t="s">
        <v>1235</v>
      </c>
      <c r="C75" t="s">
        <v>1126</v>
      </c>
      <c r="D75" t="s">
        <v>3374</v>
      </c>
      <c r="E75" t="s">
        <v>3289</v>
      </c>
      <c r="F75" t="s">
        <v>3376</v>
      </c>
      <c r="G75" t="s">
        <v>3189</v>
      </c>
      <c r="H75" t="s">
        <v>3324</v>
      </c>
      <c r="I75" t="s">
        <v>3218</v>
      </c>
      <c r="J75">
        <v>1</v>
      </c>
      <c r="K75">
        <v>1</v>
      </c>
      <c r="L75" t="s">
        <v>401</v>
      </c>
    </row>
    <row r="76" spans="1:13" x14ac:dyDescent="0.3">
      <c r="A76" t="s">
        <v>3383</v>
      </c>
      <c r="B76" t="s">
        <v>3384</v>
      </c>
      <c r="C76" t="s">
        <v>3385</v>
      </c>
      <c r="D76" t="s">
        <v>3386</v>
      </c>
      <c r="E76" t="s">
        <v>3387</v>
      </c>
      <c r="F76" t="s">
        <v>3388</v>
      </c>
      <c r="G76" t="s">
        <v>3183</v>
      </c>
      <c r="H76" t="s">
        <v>3343</v>
      </c>
      <c r="I76" t="s">
        <v>3185</v>
      </c>
      <c r="J76">
        <v>1.0979462875197472</v>
      </c>
      <c r="K76">
        <v>1.1567140600315948</v>
      </c>
      <c r="L76" t="s">
        <v>401</v>
      </c>
    </row>
    <row r="77" spans="1:13" x14ac:dyDescent="0.3">
      <c r="A77" t="s">
        <v>1128</v>
      </c>
      <c r="B77" t="s">
        <v>1236</v>
      </c>
      <c r="C77" t="s">
        <v>1129</v>
      </c>
      <c r="D77" t="s">
        <v>3174</v>
      </c>
      <c r="E77" t="s">
        <v>3314</v>
      </c>
      <c r="F77" t="s">
        <v>3176</v>
      </c>
      <c r="G77" t="s">
        <v>3177</v>
      </c>
      <c r="H77" t="s">
        <v>3315</v>
      </c>
      <c r="I77" t="s">
        <v>3218</v>
      </c>
      <c r="J77">
        <v>1</v>
      </c>
      <c r="K77">
        <v>1</v>
      </c>
      <c r="L77" t="s">
        <v>401</v>
      </c>
    </row>
    <row r="78" spans="1:13" x14ac:dyDescent="0.3">
      <c r="A78" t="s">
        <v>1132</v>
      </c>
      <c r="B78" t="s">
        <v>1237</v>
      </c>
      <c r="C78" t="s">
        <v>3389</v>
      </c>
      <c r="D78" t="s">
        <v>3146</v>
      </c>
      <c r="E78" t="s">
        <v>3198</v>
      </c>
      <c r="F78" t="s">
        <v>3148</v>
      </c>
      <c r="G78" t="s">
        <v>3149</v>
      </c>
      <c r="H78" t="s">
        <v>3326</v>
      </c>
      <c r="I78" t="s">
        <v>3151</v>
      </c>
      <c r="J78">
        <v>1.0979325353645266</v>
      </c>
      <c r="K78">
        <v>1.1566920565832426</v>
      </c>
      <c r="L78" t="s">
        <v>401</v>
      </c>
    </row>
    <row r="79" spans="1:13" x14ac:dyDescent="0.3">
      <c r="A79" t="s">
        <v>1139</v>
      </c>
      <c r="B79" t="s">
        <v>1238</v>
      </c>
      <c r="C79" t="s">
        <v>1140</v>
      </c>
      <c r="D79" t="s">
        <v>3390</v>
      </c>
      <c r="E79" t="s">
        <v>3391</v>
      </c>
      <c r="F79" t="s">
        <v>3380</v>
      </c>
      <c r="G79" t="s">
        <v>3381</v>
      </c>
      <c r="H79" t="s">
        <v>3382</v>
      </c>
      <c r="I79" t="s">
        <v>3357</v>
      </c>
      <c r="J79">
        <v>1.1248497338141852</v>
      </c>
      <c r="K79">
        <v>1.1997595741026983</v>
      </c>
      <c r="L79" t="s">
        <v>401</v>
      </c>
      <c r="M79" t="s">
        <v>3245</v>
      </c>
    </row>
    <row r="80" spans="1:13" x14ac:dyDescent="0.3">
      <c r="A80" t="s">
        <v>1149</v>
      </c>
      <c r="B80" t="s">
        <v>1239</v>
      </c>
      <c r="C80" t="s">
        <v>1150</v>
      </c>
      <c r="D80" t="s">
        <v>3273</v>
      </c>
      <c r="E80" t="s">
        <v>3274</v>
      </c>
      <c r="F80" t="s">
        <v>3275</v>
      </c>
      <c r="G80" t="s">
        <v>3276</v>
      </c>
      <c r="H80" t="s">
        <v>3351</v>
      </c>
      <c r="I80" t="s">
        <v>3278</v>
      </c>
      <c r="J80">
        <v>1</v>
      </c>
      <c r="K80">
        <v>1</v>
      </c>
      <c r="L80" t="s">
        <v>401</v>
      </c>
    </row>
    <row r="81" spans="1:12" x14ac:dyDescent="0.3">
      <c r="A81" t="s">
        <v>3392</v>
      </c>
      <c r="B81" t="s">
        <v>3393</v>
      </c>
      <c r="C81" t="s">
        <v>3394</v>
      </c>
      <c r="D81" t="s">
        <v>3146</v>
      </c>
      <c r="E81" t="s">
        <v>3198</v>
      </c>
      <c r="F81" t="s">
        <v>3148</v>
      </c>
      <c r="G81" t="s">
        <v>3149</v>
      </c>
      <c r="H81" t="s">
        <v>3326</v>
      </c>
      <c r="I81" t="s">
        <v>3151</v>
      </c>
      <c r="J81">
        <v>1.0979325353645266</v>
      </c>
      <c r="K81">
        <v>1.1566920565832426</v>
      </c>
      <c r="L81" t="s">
        <v>401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91902-7764-49C5-8387-D385601E9742}">
  <sheetPr filterMode="1"/>
  <dimension ref="A1:R277"/>
  <sheetViews>
    <sheetView topLeftCell="C1" workbookViewId="0">
      <pane ySplit="1" topLeftCell="A55" activePane="bottomLeft" state="frozen"/>
      <selection pane="bottomLeft" activeCell="L83" sqref="L83"/>
    </sheetView>
  </sheetViews>
  <sheetFormatPr defaultRowHeight="14.4" x14ac:dyDescent="0.3"/>
  <cols>
    <col min="1" max="1" width="12.5546875" bestFit="1" customWidth="1"/>
    <col min="2" max="2" width="73.44140625" bestFit="1" customWidth="1"/>
    <col min="3" max="3" width="15.109375" bestFit="1" customWidth="1"/>
    <col min="4" max="4" width="12" customWidth="1"/>
    <col min="5" max="6" width="12.109375" customWidth="1"/>
    <col min="7" max="7" width="8.88671875" customWidth="1"/>
    <col min="8" max="8" width="12" customWidth="1"/>
    <col min="9" max="9" width="16.6640625" style="164" customWidth="1"/>
    <col min="10" max="10" width="16.88671875" style="164" customWidth="1"/>
    <col min="11" max="11" width="8.88671875" customWidth="1"/>
    <col min="12" max="14" width="12" customWidth="1"/>
    <col min="15" max="15" width="8.88671875" customWidth="1"/>
    <col min="16" max="16" width="12" bestFit="1" customWidth="1"/>
    <col min="17" max="17" width="16.6640625" style="164" customWidth="1"/>
    <col min="18" max="18" width="14.6640625" style="164" customWidth="1"/>
  </cols>
  <sheetData>
    <row r="1" spans="1:18" x14ac:dyDescent="0.3">
      <c r="A1" t="s">
        <v>1308</v>
      </c>
      <c r="B1" t="s">
        <v>1309</v>
      </c>
      <c r="C1" t="s">
        <v>1310</v>
      </c>
      <c r="D1" t="s">
        <v>1311</v>
      </c>
      <c r="E1" t="s">
        <v>1312</v>
      </c>
      <c r="F1" t="s">
        <v>1313</v>
      </c>
      <c r="H1" t="s">
        <v>1311</v>
      </c>
      <c r="I1" s="164" t="s">
        <v>1312</v>
      </c>
      <c r="J1" s="164" t="s">
        <v>1313</v>
      </c>
      <c r="L1" t="s">
        <v>1314</v>
      </c>
      <c r="M1" t="s">
        <v>1315</v>
      </c>
      <c r="N1" t="s">
        <v>1316</v>
      </c>
      <c r="P1" t="s">
        <v>1314</v>
      </c>
      <c r="Q1" s="164" t="s">
        <v>1315</v>
      </c>
      <c r="R1" s="164" t="s">
        <v>1316</v>
      </c>
    </row>
    <row r="2" spans="1:18" hidden="1" x14ac:dyDescent="0.3">
      <c r="A2" t="s">
        <v>1317</v>
      </c>
      <c r="B2" t="s">
        <v>1318</v>
      </c>
      <c r="C2" t="s">
        <v>1319</v>
      </c>
      <c r="D2">
        <v>1.0683290223539368</v>
      </c>
      <c r="E2">
        <v>1.0111212921690294</v>
      </c>
      <c r="F2">
        <v>1.20417</v>
      </c>
      <c r="H2">
        <v>1.0683290223539368</v>
      </c>
      <c r="I2" s="164">
        <v>1.0111212921690294</v>
      </c>
      <c r="J2" s="164">
        <v>1.20417</v>
      </c>
      <c r="L2">
        <v>1.0319621687763159</v>
      </c>
      <c r="M2">
        <v>0.95255189004211926</v>
      </c>
      <c r="N2">
        <v>0.86921805153432607</v>
      </c>
      <c r="P2">
        <v>1.0319621687763159</v>
      </c>
      <c r="Q2" s="164">
        <v>1</v>
      </c>
      <c r="R2" s="164">
        <v>1</v>
      </c>
    </row>
    <row r="3" spans="1:18" hidden="1" x14ac:dyDescent="0.3">
      <c r="A3" t="s">
        <v>1320</v>
      </c>
      <c r="B3" t="s">
        <v>1321</v>
      </c>
      <c r="C3" t="s">
        <v>1322</v>
      </c>
      <c r="D3">
        <v>0.94478240099999833</v>
      </c>
      <c r="E3">
        <v>0.81214747299999834</v>
      </c>
      <c r="F3">
        <v>2.958885</v>
      </c>
      <c r="H3">
        <v>1</v>
      </c>
      <c r="I3" s="164">
        <v>1</v>
      </c>
      <c r="J3" s="164">
        <v>2.958885</v>
      </c>
      <c r="L3">
        <v>0.94478240099999999</v>
      </c>
      <c r="M3">
        <v>0.81214747300000001</v>
      </c>
      <c r="N3">
        <v>0.72325203699999996</v>
      </c>
      <c r="P3">
        <v>1</v>
      </c>
      <c r="Q3" s="164">
        <v>1</v>
      </c>
      <c r="R3" s="164">
        <v>1</v>
      </c>
    </row>
    <row r="4" spans="1:18" hidden="1" x14ac:dyDescent="0.3">
      <c r="A4" t="s">
        <v>1323</v>
      </c>
      <c r="B4" t="s">
        <v>1324</v>
      </c>
      <c r="C4" t="s">
        <v>1325</v>
      </c>
      <c r="D4">
        <v>1.08</v>
      </c>
      <c r="E4">
        <v>1.212591733</v>
      </c>
      <c r="F4">
        <v>3.8616999999999999</v>
      </c>
      <c r="H4">
        <v>1.08</v>
      </c>
      <c r="I4" s="164">
        <v>1.212591733</v>
      </c>
      <c r="J4" s="164">
        <v>3.8616999999999999</v>
      </c>
      <c r="L4">
        <v>1.08</v>
      </c>
      <c r="M4">
        <v>1.212591733</v>
      </c>
      <c r="N4">
        <v>1.37</v>
      </c>
      <c r="P4">
        <v>1.08</v>
      </c>
      <c r="Q4" s="164">
        <v>1.212591733</v>
      </c>
      <c r="R4" s="164">
        <v>1.37</v>
      </c>
    </row>
    <row r="5" spans="1:18" hidden="1" x14ac:dyDescent="0.3">
      <c r="A5" t="s">
        <v>1326</v>
      </c>
      <c r="B5" t="s">
        <v>1327</v>
      </c>
      <c r="C5" t="s">
        <v>1328</v>
      </c>
      <c r="D5">
        <v>1.0111340474755093</v>
      </c>
      <c r="E5">
        <v>1.041630258920385</v>
      </c>
      <c r="F5">
        <v>9.4906431999999992</v>
      </c>
      <c r="H5">
        <v>1.0111340474755093</v>
      </c>
      <c r="I5" s="164">
        <v>1.041630258920385</v>
      </c>
      <c r="J5" s="164">
        <v>9.4906431999999992</v>
      </c>
      <c r="L5">
        <v>1.0114716714871788</v>
      </c>
      <c r="M5">
        <v>1.0423376995434155</v>
      </c>
      <c r="N5">
        <v>1.0512031471068559</v>
      </c>
      <c r="P5">
        <v>1.0114716714871788</v>
      </c>
      <c r="Q5" s="164">
        <v>1.0423376995434155</v>
      </c>
      <c r="R5" s="164">
        <v>1.0512031471068559</v>
      </c>
    </row>
    <row r="6" spans="1:18" hidden="1" x14ac:dyDescent="0.3">
      <c r="A6" t="s">
        <v>1329</v>
      </c>
      <c r="B6" t="s">
        <v>1330</v>
      </c>
      <c r="C6" t="s">
        <v>1331</v>
      </c>
      <c r="D6">
        <v>0.94478240100000077</v>
      </c>
      <c r="E6">
        <v>0.81214747300000034</v>
      </c>
      <c r="F6">
        <v>4.7521760000000004</v>
      </c>
      <c r="H6">
        <v>1</v>
      </c>
      <c r="I6" s="164">
        <v>1</v>
      </c>
      <c r="J6" s="164">
        <v>4.7521760000000004</v>
      </c>
      <c r="L6">
        <v>0.94478240099999977</v>
      </c>
      <c r="M6">
        <v>0.81214747300000067</v>
      </c>
      <c r="N6">
        <v>0.72325203699999929</v>
      </c>
      <c r="P6">
        <v>1</v>
      </c>
      <c r="Q6" s="164">
        <v>1</v>
      </c>
      <c r="R6" s="164">
        <v>1</v>
      </c>
    </row>
    <row r="7" spans="1:18" hidden="1" x14ac:dyDescent="0.3">
      <c r="A7" t="s">
        <v>1332</v>
      </c>
      <c r="B7" t="s">
        <v>1333</v>
      </c>
      <c r="C7" t="s">
        <v>1334</v>
      </c>
      <c r="D7">
        <v>1.057249281336599</v>
      </c>
      <c r="E7">
        <v>1.0120659334470641</v>
      </c>
      <c r="F7">
        <v>44.433</v>
      </c>
      <c r="H7">
        <v>1.057249281336599</v>
      </c>
      <c r="I7" s="164">
        <v>1.0120659334470641</v>
      </c>
      <c r="J7" s="164">
        <v>44.433</v>
      </c>
      <c r="L7">
        <v>1.057163379740597</v>
      </c>
      <c r="M7">
        <v>1.0119732184729444</v>
      </c>
      <c r="N7">
        <v>1.0045145237292818</v>
      </c>
      <c r="P7">
        <v>1.057163379740597</v>
      </c>
      <c r="Q7" s="164">
        <v>1.0119732184729444</v>
      </c>
      <c r="R7" s="164">
        <v>1.0045145237292818</v>
      </c>
    </row>
    <row r="8" spans="1:18" hidden="1" x14ac:dyDescent="0.3">
      <c r="A8" t="s">
        <v>1335</v>
      </c>
      <c r="B8" t="s">
        <v>1336</v>
      </c>
      <c r="C8" t="s">
        <v>1337</v>
      </c>
      <c r="D8">
        <v>0.94478240099999922</v>
      </c>
      <c r="E8">
        <v>0.81214747300000056</v>
      </c>
      <c r="F8">
        <v>3.2873423000000002</v>
      </c>
      <c r="H8">
        <v>1</v>
      </c>
      <c r="I8" s="164">
        <v>1</v>
      </c>
      <c r="J8" s="164">
        <v>3.2873423000000002</v>
      </c>
      <c r="L8">
        <v>0.94478240099999922</v>
      </c>
      <c r="M8">
        <v>0.81214747300000001</v>
      </c>
      <c r="N8">
        <v>0.7232520369999994</v>
      </c>
      <c r="P8">
        <v>1</v>
      </c>
      <c r="Q8" s="164">
        <v>1</v>
      </c>
      <c r="R8" s="164">
        <v>1</v>
      </c>
    </row>
    <row r="9" spans="1:18" hidden="1" x14ac:dyDescent="0.3">
      <c r="A9" t="s">
        <v>1338</v>
      </c>
      <c r="B9" t="s">
        <v>1339</v>
      </c>
      <c r="C9" t="s">
        <v>1340</v>
      </c>
      <c r="D9">
        <v>1.0346274606298311</v>
      </c>
      <c r="E9">
        <v>1.1089882224764178</v>
      </c>
      <c r="F9">
        <v>1.2483603999999999</v>
      </c>
      <c r="H9">
        <v>1.0346274606298311</v>
      </c>
      <c r="I9" s="164">
        <v>1.1089882224764178</v>
      </c>
      <c r="J9" s="164">
        <v>1.2483603999999999</v>
      </c>
      <c r="L9">
        <v>0.96878567833932616</v>
      </c>
      <c r="M9">
        <v>0.99376254486990756</v>
      </c>
      <c r="N9">
        <v>1.0290077555574859</v>
      </c>
      <c r="P9">
        <v>1</v>
      </c>
      <c r="Q9" s="164">
        <v>1</v>
      </c>
      <c r="R9" s="164">
        <v>1.0290077555574859</v>
      </c>
    </row>
    <row r="10" spans="1:18" hidden="1" x14ac:dyDescent="0.3">
      <c r="A10" t="s">
        <v>1341</v>
      </c>
      <c r="B10" t="s">
        <v>1342</v>
      </c>
      <c r="C10" t="s">
        <v>1343</v>
      </c>
      <c r="D10">
        <v>1.0107634715808351</v>
      </c>
      <c r="E10">
        <v>1.0416948843747427</v>
      </c>
      <c r="F10">
        <v>11.378954999999999</v>
      </c>
      <c r="H10">
        <v>1.0107634715808351</v>
      </c>
      <c r="I10" s="164">
        <v>1.0416948843747427</v>
      </c>
      <c r="J10" s="164">
        <v>11.378954999999999</v>
      </c>
      <c r="L10">
        <v>1.0108075660687945</v>
      </c>
      <c r="M10">
        <v>1.0417518862759325</v>
      </c>
      <c r="N10">
        <v>1.0320271727306087</v>
      </c>
      <c r="P10">
        <v>1.0108075660687945</v>
      </c>
      <c r="Q10" s="164">
        <v>1.0417518862759325</v>
      </c>
      <c r="R10" s="164">
        <v>1.0320271727306087</v>
      </c>
    </row>
    <row r="11" spans="1:18" hidden="1" x14ac:dyDescent="0.3">
      <c r="A11" t="s">
        <v>1344</v>
      </c>
      <c r="B11" t="s">
        <v>1345</v>
      </c>
      <c r="C11" t="s">
        <v>1346</v>
      </c>
      <c r="D11">
        <v>1.3384908597563907</v>
      </c>
      <c r="E11">
        <v>1.4846096448733521</v>
      </c>
      <c r="F11">
        <v>861.732691456</v>
      </c>
      <c r="H11">
        <v>1.3384908597563907</v>
      </c>
      <c r="I11" s="164">
        <v>1.4846096448733521</v>
      </c>
      <c r="J11" s="164">
        <v>861.732691456</v>
      </c>
      <c r="L11">
        <v>1.3186305724270735</v>
      </c>
      <c r="M11">
        <v>1.4594604355179521</v>
      </c>
      <c r="N11">
        <v>1.6043389033095192</v>
      </c>
      <c r="P11">
        <v>1.3186305724270735</v>
      </c>
      <c r="Q11" s="164">
        <v>1.4594604355179521</v>
      </c>
      <c r="R11" s="164">
        <v>1.6043389033095192</v>
      </c>
    </row>
    <row r="12" spans="1:18" s="122" customFormat="1" hidden="1" x14ac:dyDescent="0.3">
      <c r="A12" s="122" t="s">
        <v>1347</v>
      </c>
      <c r="B12" s="122" t="s">
        <v>1348</v>
      </c>
      <c r="C12" s="122" t="s">
        <v>1346</v>
      </c>
      <c r="D12" s="122">
        <v>1</v>
      </c>
      <c r="E12" s="122">
        <v>1</v>
      </c>
      <c r="F12" s="122">
        <v>1</v>
      </c>
      <c r="H12" s="122">
        <v>1</v>
      </c>
      <c r="I12" s="164">
        <v>1</v>
      </c>
      <c r="J12" s="164">
        <v>1</v>
      </c>
      <c r="L12" s="122">
        <v>1</v>
      </c>
      <c r="M12" s="122">
        <v>1</v>
      </c>
      <c r="N12" s="122">
        <v>1</v>
      </c>
      <c r="P12" s="122">
        <v>1</v>
      </c>
      <c r="Q12" s="164">
        <v>1</v>
      </c>
      <c r="R12" s="164">
        <v>1</v>
      </c>
    </row>
    <row r="13" spans="1:18" hidden="1" x14ac:dyDescent="0.3">
      <c r="A13" t="s">
        <v>1349</v>
      </c>
      <c r="B13" t="s">
        <v>1350</v>
      </c>
      <c r="C13" t="s">
        <v>1346</v>
      </c>
      <c r="D13">
        <v>1.0278453374893348</v>
      </c>
      <c r="E13">
        <v>1.0686757758970575</v>
      </c>
      <c r="F13">
        <v>21.346799600000001</v>
      </c>
      <c r="H13">
        <v>1.0278453374893348</v>
      </c>
      <c r="I13" s="164">
        <v>1.0686757758970575</v>
      </c>
      <c r="J13" s="164">
        <v>21.346799600000001</v>
      </c>
      <c r="L13">
        <v>0.95430158223338801</v>
      </c>
      <c r="M13">
        <v>0.94129568250409978</v>
      </c>
      <c r="N13">
        <v>0.95460610541189572</v>
      </c>
      <c r="P13">
        <v>1</v>
      </c>
      <c r="Q13" s="164">
        <v>1</v>
      </c>
      <c r="R13" s="164">
        <v>1</v>
      </c>
    </row>
    <row r="14" spans="1:18" hidden="1" x14ac:dyDescent="0.3">
      <c r="A14" t="s">
        <v>1351</v>
      </c>
      <c r="B14" t="s">
        <v>559</v>
      </c>
      <c r="C14" t="s">
        <v>1352</v>
      </c>
      <c r="D14">
        <v>0.97495621192698523</v>
      </c>
      <c r="E14">
        <v>0.86074288041163638</v>
      </c>
      <c r="F14">
        <v>13.6224115</v>
      </c>
      <c r="H14">
        <v>1</v>
      </c>
      <c r="I14" s="164">
        <v>1</v>
      </c>
      <c r="J14" s="164">
        <v>13.6224115</v>
      </c>
      <c r="L14">
        <v>0.94766475836850761</v>
      </c>
      <c r="M14">
        <v>0.81678955586343105</v>
      </c>
      <c r="N14">
        <v>0.72807799866835632</v>
      </c>
      <c r="P14">
        <v>1</v>
      </c>
      <c r="Q14" s="164">
        <v>1</v>
      </c>
      <c r="R14" s="164">
        <v>1</v>
      </c>
    </row>
    <row r="15" spans="1:18" hidden="1" x14ac:dyDescent="0.3">
      <c r="A15" t="s">
        <v>1353</v>
      </c>
      <c r="B15" t="s">
        <v>1354</v>
      </c>
      <c r="C15" t="s">
        <v>1352</v>
      </c>
      <c r="D15">
        <v>1.08</v>
      </c>
      <c r="E15">
        <v>1.22</v>
      </c>
      <c r="F15">
        <v>12.66253</v>
      </c>
      <c r="H15">
        <v>1.08</v>
      </c>
      <c r="I15" s="164">
        <v>1.22</v>
      </c>
      <c r="J15" s="164">
        <v>12.66253</v>
      </c>
      <c r="L15">
        <v>1.0741070999380953</v>
      </c>
      <c r="M15">
        <v>1.1400160219958471</v>
      </c>
      <c r="N15">
        <v>1.2389159438487241</v>
      </c>
      <c r="P15">
        <v>1.0741070999380953</v>
      </c>
      <c r="Q15" s="164">
        <v>1.1400160219958471</v>
      </c>
      <c r="R15" s="164">
        <v>1.2389159438487241</v>
      </c>
    </row>
    <row r="16" spans="1:18" hidden="1" x14ac:dyDescent="0.3">
      <c r="A16" t="s">
        <v>1355</v>
      </c>
      <c r="B16" t="s">
        <v>1356</v>
      </c>
      <c r="C16" t="s">
        <v>1352</v>
      </c>
      <c r="D16">
        <v>1.0756682020868082</v>
      </c>
      <c r="E16">
        <v>1.1797906044715807</v>
      </c>
      <c r="F16">
        <v>2.6879259200000001</v>
      </c>
      <c r="H16">
        <v>1.0756682020868082</v>
      </c>
      <c r="I16" s="164">
        <v>1.1797906044715807</v>
      </c>
      <c r="J16" s="164">
        <v>2.6879259200000001</v>
      </c>
      <c r="L16">
        <v>1.0449552854577202</v>
      </c>
      <c r="M16">
        <v>1.1285241399063533</v>
      </c>
      <c r="N16">
        <v>1.2016814640516367</v>
      </c>
      <c r="P16">
        <v>1.0449552854577202</v>
      </c>
      <c r="Q16" s="164">
        <v>1.1285241399063533</v>
      </c>
      <c r="R16" s="164">
        <v>1.2016814640516367</v>
      </c>
    </row>
    <row r="17" spans="1:18" hidden="1" x14ac:dyDescent="0.3">
      <c r="A17" t="s">
        <v>1357</v>
      </c>
      <c r="B17" t="s">
        <v>1358</v>
      </c>
      <c r="C17" t="s">
        <v>1359</v>
      </c>
      <c r="D17">
        <v>0.97824485894534552</v>
      </c>
      <c r="E17">
        <v>0.98964169464327068</v>
      </c>
      <c r="F17">
        <v>2.4674999999999998</v>
      </c>
      <c r="H17">
        <v>1</v>
      </c>
      <c r="I17" s="164">
        <v>1</v>
      </c>
      <c r="J17" s="164">
        <v>2.4674999999999998</v>
      </c>
      <c r="L17">
        <v>0.95361077945320039</v>
      </c>
      <c r="M17">
        <v>0.95651802465518376</v>
      </c>
      <c r="N17">
        <v>0.95565724698445897</v>
      </c>
      <c r="P17">
        <v>1</v>
      </c>
      <c r="Q17" s="164">
        <v>1</v>
      </c>
      <c r="R17" s="164">
        <v>1</v>
      </c>
    </row>
    <row r="18" spans="1:18" hidden="1" x14ac:dyDescent="0.3">
      <c r="A18" t="s">
        <v>1360</v>
      </c>
      <c r="B18" t="s">
        <v>1361</v>
      </c>
      <c r="C18" t="s">
        <v>1362</v>
      </c>
      <c r="D18">
        <v>0.96954500848124292</v>
      </c>
      <c r="E18">
        <v>0.89979431294445922</v>
      </c>
      <c r="F18">
        <v>0.93805000000000005</v>
      </c>
      <c r="H18">
        <v>1</v>
      </c>
      <c r="I18" s="164">
        <v>1</v>
      </c>
      <c r="J18" s="164">
        <v>1</v>
      </c>
      <c r="L18">
        <v>0.96954500848124192</v>
      </c>
      <c r="M18">
        <v>0.89979431294445833</v>
      </c>
      <c r="N18">
        <v>0.85689555700406073</v>
      </c>
      <c r="P18">
        <v>1</v>
      </c>
      <c r="Q18" s="164">
        <v>1</v>
      </c>
      <c r="R18" s="164">
        <v>1</v>
      </c>
    </row>
    <row r="19" spans="1:18" hidden="1" x14ac:dyDescent="0.3">
      <c r="A19" t="s">
        <v>1363</v>
      </c>
      <c r="B19" t="s">
        <v>1364</v>
      </c>
      <c r="C19" t="s">
        <v>1365</v>
      </c>
      <c r="D19">
        <v>1.0056862860597611</v>
      </c>
      <c r="E19">
        <v>1.0279601446153115</v>
      </c>
      <c r="F19">
        <v>10.295339999999999</v>
      </c>
      <c r="H19">
        <v>1.0056862860597611</v>
      </c>
      <c r="I19" s="164">
        <v>1.0279601446153115</v>
      </c>
      <c r="J19" s="164">
        <v>10.295339999999999</v>
      </c>
      <c r="L19">
        <v>1.0105361630678911</v>
      </c>
      <c r="M19">
        <v>1.040067567417623</v>
      </c>
      <c r="N19">
        <v>1.0474143418570683</v>
      </c>
      <c r="P19">
        <v>1.0105361630678911</v>
      </c>
      <c r="Q19" s="164">
        <v>1.040067567417623</v>
      </c>
      <c r="R19" s="164">
        <v>1.0474143418570683</v>
      </c>
    </row>
    <row r="20" spans="1:18" hidden="1" x14ac:dyDescent="0.3">
      <c r="A20" t="s">
        <v>1366</v>
      </c>
      <c r="B20" t="s">
        <v>1367</v>
      </c>
      <c r="C20" t="s">
        <v>1368</v>
      </c>
      <c r="D20">
        <v>0.9856656516977137</v>
      </c>
      <c r="E20">
        <v>0.96080665979882651</v>
      </c>
      <c r="F20">
        <v>20.622499999999999</v>
      </c>
      <c r="H20">
        <v>1</v>
      </c>
      <c r="I20" s="164">
        <v>1</v>
      </c>
      <c r="J20" s="164">
        <v>20.622499999999999</v>
      </c>
      <c r="L20">
        <v>1.0728748617142125</v>
      </c>
      <c r="M20">
        <v>1.2004113242570453</v>
      </c>
      <c r="N20">
        <v>1.3416890551763199</v>
      </c>
      <c r="P20">
        <v>1.0728748617142125</v>
      </c>
      <c r="Q20" s="164">
        <v>1.2004113242570453</v>
      </c>
      <c r="R20" s="164">
        <v>1.3416890551763199</v>
      </c>
    </row>
    <row r="21" spans="1:18" hidden="1" x14ac:dyDescent="0.3">
      <c r="A21" t="s">
        <v>1369</v>
      </c>
      <c r="B21" t="s">
        <v>1370</v>
      </c>
      <c r="C21" t="s">
        <v>1371</v>
      </c>
      <c r="D21">
        <v>1.0084378135736674</v>
      </c>
      <c r="E21">
        <v>1.0359439357883442</v>
      </c>
      <c r="F21">
        <v>19.825195000000001</v>
      </c>
      <c r="H21">
        <v>1.0084378135736674</v>
      </c>
      <c r="I21" s="164">
        <v>1.0359439357883442</v>
      </c>
      <c r="J21" s="164">
        <v>19.825195000000001</v>
      </c>
      <c r="L21">
        <v>1.0104692113162153</v>
      </c>
      <c r="M21">
        <v>1.0408020387911994</v>
      </c>
      <c r="N21">
        <v>1.0348551994227932</v>
      </c>
      <c r="P21">
        <v>1.0104692113162153</v>
      </c>
      <c r="Q21" s="164">
        <v>1.0408020387911994</v>
      </c>
      <c r="R21" s="164">
        <v>1.0348551994227932</v>
      </c>
    </row>
    <row r="22" spans="1:18" hidden="1" x14ac:dyDescent="0.3">
      <c r="A22" t="s">
        <v>1372</v>
      </c>
      <c r="B22" t="s">
        <v>1373</v>
      </c>
      <c r="C22" t="s">
        <v>1374</v>
      </c>
      <c r="D22">
        <v>1.0178067319381967</v>
      </c>
      <c r="E22">
        <v>1.0612053719648356</v>
      </c>
      <c r="F22">
        <v>13.2809358</v>
      </c>
      <c r="H22">
        <v>1.0178067319381967</v>
      </c>
      <c r="I22" s="164">
        <v>1.0612053719648356</v>
      </c>
      <c r="J22" s="164">
        <v>13.2809358</v>
      </c>
      <c r="L22">
        <v>1.0726372080597897</v>
      </c>
      <c r="M22">
        <v>1.2011328756311008</v>
      </c>
      <c r="N22">
        <v>1.3370837268118025</v>
      </c>
      <c r="P22">
        <v>1.0726372080597897</v>
      </c>
      <c r="Q22" s="164">
        <v>1.2011328756311008</v>
      </c>
      <c r="R22" s="164">
        <v>1.3370837268118025</v>
      </c>
    </row>
    <row r="23" spans="1:18" hidden="1" x14ac:dyDescent="0.3">
      <c r="A23" t="s">
        <v>1375</v>
      </c>
      <c r="B23" t="s">
        <v>1376</v>
      </c>
      <c r="C23" t="s">
        <v>1377</v>
      </c>
      <c r="D23">
        <v>0.56322774424552136</v>
      </c>
      <c r="E23">
        <v>2.0820561695497546E-4</v>
      </c>
      <c r="F23">
        <v>1152.77855</v>
      </c>
      <c r="H23">
        <v>1</v>
      </c>
      <c r="I23" s="164">
        <v>1</v>
      </c>
      <c r="J23" s="164">
        <v>1152.77855</v>
      </c>
      <c r="L23">
        <v>0.69943013391326325</v>
      </c>
      <c r="M23">
        <v>1.840511560049054E-3</v>
      </c>
      <c r="N23">
        <v>1.8509076703664155E-3</v>
      </c>
      <c r="P23">
        <v>1</v>
      </c>
      <c r="Q23" s="164">
        <v>1</v>
      </c>
      <c r="R23" s="164">
        <v>1</v>
      </c>
    </row>
    <row r="24" spans="1:18" hidden="1" x14ac:dyDescent="0.3">
      <c r="A24" t="s">
        <v>1378</v>
      </c>
      <c r="B24" t="s">
        <v>1379</v>
      </c>
      <c r="C24" t="s">
        <v>1380</v>
      </c>
      <c r="D24">
        <v>0.92585503471013408</v>
      </c>
      <c r="E24">
        <v>0.87025000985107615</v>
      </c>
      <c r="F24">
        <v>5.4036359999999999E-2</v>
      </c>
      <c r="H24">
        <v>1</v>
      </c>
      <c r="I24" s="164">
        <v>1</v>
      </c>
      <c r="J24" s="164">
        <v>1</v>
      </c>
      <c r="L24">
        <v>0.92585503471013397</v>
      </c>
      <c r="M24">
        <v>0.87025000985107126</v>
      </c>
      <c r="N24">
        <v>0.86958092821537802</v>
      </c>
      <c r="P24">
        <v>1</v>
      </c>
      <c r="Q24" s="164">
        <v>1</v>
      </c>
      <c r="R24" s="164">
        <v>1</v>
      </c>
    </row>
    <row r="25" spans="1:18" hidden="1" x14ac:dyDescent="0.3">
      <c r="A25" t="s">
        <v>1381</v>
      </c>
      <c r="B25" t="s">
        <v>1382</v>
      </c>
      <c r="C25" t="s">
        <v>1383</v>
      </c>
      <c r="D25">
        <v>0.99076573794390277</v>
      </c>
      <c r="E25">
        <v>0.88620437613176106</v>
      </c>
      <c r="F25">
        <v>0.74249600000000004</v>
      </c>
      <c r="H25">
        <v>1</v>
      </c>
      <c r="I25" s="164">
        <v>1</v>
      </c>
      <c r="J25" s="164">
        <v>1</v>
      </c>
      <c r="L25">
        <v>0.94782597256127288</v>
      </c>
      <c r="M25">
        <v>0.81704919391170183</v>
      </c>
      <c r="N25">
        <v>0.72834792130986548</v>
      </c>
      <c r="P25">
        <v>1</v>
      </c>
      <c r="Q25" s="164">
        <v>1</v>
      </c>
      <c r="R25" s="164">
        <v>1</v>
      </c>
    </row>
    <row r="26" spans="1:18" hidden="1" x14ac:dyDescent="0.3">
      <c r="A26" t="s">
        <v>1384</v>
      </c>
      <c r="B26" t="s">
        <v>1385</v>
      </c>
      <c r="C26" t="s">
        <v>1386</v>
      </c>
      <c r="D26">
        <v>1.08</v>
      </c>
      <c r="E26">
        <v>1.03662115</v>
      </c>
      <c r="F26">
        <v>0.72899999999999998</v>
      </c>
      <c r="H26">
        <v>1.08</v>
      </c>
      <c r="I26" s="164">
        <v>1.03662115</v>
      </c>
      <c r="J26" s="164">
        <v>1</v>
      </c>
      <c r="L26">
        <v>1.0799999999999998</v>
      </c>
      <c r="M26">
        <v>1.03662115</v>
      </c>
      <c r="N26">
        <v>1.027981633</v>
      </c>
      <c r="P26">
        <v>1.0799999999999998</v>
      </c>
      <c r="Q26" s="164">
        <v>1.03662115</v>
      </c>
      <c r="R26" s="164">
        <v>1.027981633</v>
      </c>
    </row>
    <row r="27" spans="1:18" hidden="1" x14ac:dyDescent="0.3">
      <c r="A27" t="s">
        <v>1387</v>
      </c>
      <c r="B27" t="s">
        <v>1388</v>
      </c>
      <c r="C27" t="s">
        <v>1389</v>
      </c>
      <c r="D27">
        <v>1.0258066308333278</v>
      </c>
      <c r="E27">
        <v>1.0790023446065604</v>
      </c>
      <c r="F27">
        <v>2.1921149999999998</v>
      </c>
      <c r="H27">
        <v>1.0258066308333278</v>
      </c>
      <c r="I27" s="164">
        <v>1.0790023446065604</v>
      </c>
      <c r="J27" s="164">
        <v>2.1921149999999998</v>
      </c>
      <c r="L27">
        <v>1.0755688123749243</v>
      </c>
      <c r="M27">
        <v>1.2016686320045631</v>
      </c>
      <c r="N27">
        <v>1.3481043926537983</v>
      </c>
      <c r="P27">
        <v>1.0755688123749243</v>
      </c>
      <c r="Q27" s="164">
        <v>1.2016686320045631</v>
      </c>
      <c r="R27" s="164">
        <v>1.3481043926537983</v>
      </c>
    </row>
    <row r="28" spans="1:18" hidden="1" x14ac:dyDescent="0.3">
      <c r="A28" t="s">
        <v>1390</v>
      </c>
      <c r="B28" t="s">
        <v>1391</v>
      </c>
      <c r="C28" t="s">
        <v>1392</v>
      </c>
      <c r="D28">
        <v>1.0108958583318555</v>
      </c>
      <c r="E28">
        <v>1.0418660235998352</v>
      </c>
      <c r="F28">
        <v>0.99576500000000001</v>
      </c>
      <c r="H28">
        <v>1.0108958583318555</v>
      </c>
      <c r="I28" s="164">
        <v>1.0418660235998352</v>
      </c>
      <c r="J28" s="164">
        <v>1</v>
      </c>
      <c r="L28">
        <v>1.0112821901691746</v>
      </c>
      <c r="M28">
        <v>1.0423654431471754</v>
      </c>
      <c r="N28">
        <v>1.0422550462428815</v>
      </c>
      <c r="P28">
        <v>1.0112821901691746</v>
      </c>
      <c r="Q28" s="164">
        <v>1.0423654431471754</v>
      </c>
      <c r="R28" s="164">
        <v>1.0422550462428815</v>
      </c>
    </row>
    <row r="29" spans="1:18" hidden="1" x14ac:dyDescent="0.3">
      <c r="A29" t="s">
        <v>1393</v>
      </c>
      <c r="B29" t="s">
        <v>1394</v>
      </c>
      <c r="C29" t="s">
        <v>1395</v>
      </c>
      <c r="D29">
        <v>1</v>
      </c>
      <c r="E29">
        <v>0.32572641723150297</v>
      </c>
      <c r="F29">
        <v>19.29025</v>
      </c>
      <c r="H29">
        <v>1</v>
      </c>
      <c r="I29" s="164">
        <v>1</v>
      </c>
      <c r="J29" s="164">
        <v>19.29025</v>
      </c>
      <c r="L29">
        <v>1</v>
      </c>
      <c r="M29">
        <v>0.94717806987840547</v>
      </c>
      <c r="N29">
        <v>0.94717806372171776</v>
      </c>
      <c r="P29">
        <v>1</v>
      </c>
      <c r="Q29" s="164">
        <v>1</v>
      </c>
      <c r="R29" s="164">
        <v>1</v>
      </c>
    </row>
    <row r="30" spans="1:18" hidden="1" x14ac:dyDescent="0.3">
      <c r="A30" t="s">
        <v>1396</v>
      </c>
      <c r="B30" t="s">
        <v>1397</v>
      </c>
      <c r="C30" t="s">
        <v>1398</v>
      </c>
      <c r="D30">
        <v>1.0116169525967778</v>
      </c>
      <c r="E30">
        <v>1.0427981977998031</v>
      </c>
      <c r="F30">
        <v>14.0838295</v>
      </c>
      <c r="H30">
        <v>1.0116169525967778</v>
      </c>
      <c r="I30" s="164">
        <v>1.0427981977998031</v>
      </c>
      <c r="J30" s="164">
        <v>14.0838295</v>
      </c>
      <c r="L30">
        <v>1.0345684444252803</v>
      </c>
      <c r="M30">
        <v>1.0997293227945459</v>
      </c>
      <c r="N30">
        <v>1.1578553447288986</v>
      </c>
      <c r="P30">
        <v>1.0345684444252803</v>
      </c>
      <c r="Q30" s="164">
        <v>1.0997293227945459</v>
      </c>
      <c r="R30" s="164">
        <v>1.1578553447288986</v>
      </c>
    </row>
    <row r="31" spans="1:18" hidden="1" x14ac:dyDescent="0.3">
      <c r="A31" t="s">
        <v>1399</v>
      </c>
      <c r="B31" t="s">
        <v>1400</v>
      </c>
      <c r="C31" t="s">
        <v>1401</v>
      </c>
      <c r="D31">
        <v>0.98749385019173919</v>
      </c>
      <c r="E31">
        <v>0.98840032939510625</v>
      </c>
      <c r="F31">
        <v>4.7766155000000001</v>
      </c>
      <c r="H31">
        <v>1</v>
      </c>
      <c r="I31" s="164">
        <v>1</v>
      </c>
      <c r="J31" s="164">
        <v>4.7766155000000001</v>
      </c>
      <c r="L31">
        <v>1.0034916462787087</v>
      </c>
      <c r="M31">
        <v>1.0242139594099517</v>
      </c>
      <c r="N31">
        <v>1.0299790248977569</v>
      </c>
      <c r="P31">
        <v>1.0034916462787087</v>
      </c>
      <c r="Q31" s="164">
        <v>1.0242139594099517</v>
      </c>
      <c r="R31" s="164">
        <v>1.0299790248977569</v>
      </c>
    </row>
    <row r="32" spans="1:18" hidden="1" x14ac:dyDescent="0.3">
      <c r="A32" t="s">
        <v>1402</v>
      </c>
      <c r="B32" t="s">
        <v>1403</v>
      </c>
      <c r="C32" t="s">
        <v>1404</v>
      </c>
      <c r="D32">
        <v>0.97308220106744259</v>
      </c>
      <c r="E32">
        <v>0.94780201195442781</v>
      </c>
      <c r="F32">
        <v>16.514424999999999</v>
      </c>
      <c r="H32">
        <v>1</v>
      </c>
      <c r="I32" s="164">
        <v>1</v>
      </c>
      <c r="J32" s="164">
        <v>16.514424999999999</v>
      </c>
      <c r="L32">
        <v>1.0117239523453621</v>
      </c>
      <c r="M32">
        <v>1.0429365186960908</v>
      </c>
      <c r="N32">
        <v>1.0517747643879405</v>
      </c>
      <c r="P32">
        <v>1.0117239523453621</v>
      </c>
      <c r="Q32" s="164">
        <v>1.0429365186960908</v>
      </c>
      <c r="R32" s="164">
        <v>1.0517747643879405</v>
      </c>
    </row>
    <row r="33" spans="1:18" hidden="1" x14ac:dyDescent="0.3">
      <c r="A33" t="s">
        <v>1405</v>
      </c>
      <c r="B33" t="s">
        <v>1406</v>
      </c>
      <c r="C33" t="s">
        <v>1407</v>
      </c>
      <c r="D33">
        <v>1.0117577674339913</v>
      </c>
      <c r="E33">
        <v>1.0429802321947619</v>
      </c>
      <c r="F33">
        <v>1.4504900000000001</v>
      </c>
      <c r="H33">
        <v>1.0117577674339913</v>
      </c>
      <c r="I33" s="164">
        <v>1.0429802321947619</v>
      </c>
      <c r="J33" s="164">
        <v>1.4504900000000001</v>
      </c>
      <c r="L33">
        <v>1.0624618237911554</v>
      </c>
      <c r="M33">
        <v>1.1110519514591983</v>
      </c>
      <c r="N33">
        <v>1.1809934832789009</v>
      </c>
      <c r="P33">
        <v>1.0624618237911554</v>
      </c>
      <c r="Q33" s="164">
        <v>1.1110519514591983</v>
      </c>
      <c r="R33" s="164">
        <v>1.1809934832789009</v>
      </c>
    </row>
    <row r="34" spans="1:18" hidden="1" x14ac:dyDescent="0.3">
      <c r="A34" t="s">
        <v>1408</v>
      </c>
      <c r="B34" t="s">
        <v>1409</v>
      </c>
      <c r="C34" t="s">
        <v>1410</v>
      </c>
      <c r="D34">
        <v>0.97521699100000003</v>
      </c>
      <c r="E34">
        <v>1.032770591</v>
      </c>
      <c r="F34">
        <v>2.46345E-2</v>
      </c>
      <c r="H34">
        <v>1</v>
      </c>
      <c r="I34" s="164">
        <v>1.032770591</v>
      </c>
      <c r="J34" s="164">
        <v>1</v>
      </c>
      <c r="L34">
        <v>0.97521699099999692</v>
      </c>
      <c r="M34">
        <v>1.0327705909999969</v>
      </c>
      <c r="N34">
        <v>1.1489642370000017</v>
      </c>
      <c r="P34">
        <v>1</v>
      </c>
      <c r="Q34" s="164">
        <v>1.0327705909999969</v>
      </c>
      <c r="R34" s="164">
        <v>1.1489642370000017</v>
      </c>
    </row>
    <row r="35" spans="1:18" hidden="1" x14ac:dyDescent="0.3">
      <c r="A35" t="s">
        <v>1411</v>
      </c>
      <c r="B35" t="s">
        <v>1412</v>
      </c>
      <c r="C35" t="s">
        <v>1413</v>
      </c>
      <c r="D35">
        <v>0.92</v>
      </c>
      <c r="E35">
        <v>0.77999999999999992</v>
      </c>
      <c r="F35">
        <v>0.1212</v>
      </c>
      <c r="H35">
        <v>1</v>
      </c>
      <c r="I35" s="164">
        <v>1</v>
      </c>
      <c r="J35" s="164">
        <v>1</v>
      </c>
      <c r="L35">
        <v>0.92</v>
      </c>
      <c r="M35">
        <v>0.77999999999999992</v>
      </c>
      <c r="N35">
        <v>0.75642130191046097</v>
      </c>
      <c r="P35">
        <v>1</v>
      </c>
      <c r="Q35" s="164">
        <v>1</v>
      </c>
      <c r="R35" s="164">
        <v>1</v>
      </c>
    </row>
    <row r="36" spans="1:18" hidden="1" x14ac:dyDescent="0.3">
      <c r="A36" t="s">
        <v>1414</v>
      </c>
      <c r="B36" t="s">
        <v>1415</v>
      </c>
      <c r="C36" t="s">
        <v>1413</v>
      </c>
      <c r="D36">
        <v>1.0228197670795085</v>
      </c>
      <c r="E36">
        <v>1.0458914442853171</v>
      </c>
      <c r="F36">
        <v>1.5440052</v>
      </c>
      <c r="H36">
        <v>1.0228197670795085</v>
      </c>
      <c r="I36" s="164">
        <v>1.0458914442853171</v>
      </c>
      <c r="J36" s="164">
        <v>1.5440052</v>
      </c>
      <c r="L36">
        <v>1.0095349295051381</v>
      </c>
      <c r="M36">
        <v>1.0288936183111761</v>
      </c>
      <c r="N36">
        <v>1.0480169433806412</v>
      </c>
      <c r="P36">
        <v>1.0095349295051381</v>
      </c>
      <c r="Q36" s="164">
        <v>1.0288936183111761</v>
      </c>
      <c r="R36" s="164">
        <v>1.0480169433806412</v>
      </c>
    </row>
    <row r="37" spans="1:18" hidden="1" x14ac:dyDescent="0.3">
      <c r="A37" t="s">
        <v>1416</v>
      </c>
      <c r="B37" t="s">
        <v>1417</v>
      </c>
      <c r="C37" t="s">
        <v>1418</v>
      </c>
      <c r="D37">
        <v>1.0147675504382778</v>
      </c>
      <c r="E37">
        <v>1.0568784028878</v>
      </c>
      <c r="F37">
        <v>3.1732149999999999</v>
      </c>
      <c r="H37">
        <v>1.0147675504382778</v>
      </c>
      <c r="I37" s="164">
        <v>1.0568784028878</v>
      </c>
      <c r="J37" s="164">
        <v>3.1732149999999999</v>
      </c>
      <c r="L37">
        <v>1.0150038116324658</v>
      </c>
      <c r="M37">
        <v>1.0772688157407251</v>
      </c>
      <c r="N37">
        <v>1.1557667376457899</v>
      </c>
      <c r="P37">
        <v>1.0150038116324658</v>
      </c>
      <c r="Q37" s="164">
        <v>1.0772688157407251</v>
      </c>
      <c r="R37" s="164">
        <v>1.1557667376457899</v>
      </c>
    </row>
    <row r="38" spans="1:18" hidden="1" x14ac:dyDescent="0.3">
      <c r="A38" t="s">
        <v>1419</v>
      </c>
      <c r="B38" t="s">
        <v>1420</v>
      </c>
      <c r="C38" t="s">
        <v>1421</v>
      </c>
      <c r="D38">
        <v>0.96723781032419587</v>
      </c>
      <c r="E38">
        <v>0.98935776384364293</v>
      </c>
      <c r="F38">
        <v>0.17688999999999999</v>
      </c>
      <c r="H38">
        <v>1</v>
      </c>
      <c r="I38" s="164">
        <v>1</v>
      </c>
      <c r="J38" s="164">
        <v>1</v>
      </c>
      <c r="L38">
        <v>0.96723781032419398</v>
      </c>
      <c r="M38">
        <v>0.98935776384363983</v>
      </c>
      <c r="N38">
        <v>0.9958852281391698</v>
      </c>
      <c r="P38">
        <v>1</v>
      </c>
      <c r="Q38" s="164">
        <v>1</v>
      </c>
      <c r="R38" s="164">
        <v>1</v>
      </c>
    </row>
    <row r="39" spans="1:18" hidden="1" x14ac:dyDescent="0.3">
      <c r="A39" t="s">
        <v>1422</v>
      </c>
      <c r="B39" t="s">
        <v>1423</v>
      </c>
      <c r="C39" t="s">
        <v>1424</v>
      </c>
      <c r="D39">
        <v>1.0107371762975907</v>
      </c>
      <c r="E39">
        <v>1.0395348671721842</v>
      </c>
      <c r="F39">
        <v>7.9097200000000001</v>
      </c>
      <c r="H39">
        <v>1.0107371762975907</v>
      </c>
      <c r="I39" s="164">
        <v>1.0395348671721842</v>
      </c>
      <c r="J39" s="164">
        <v>7.9097200000000001</v>
      </c>
      <c r="L39">
        <v>1.0013316134476657</v>
      </c>
      <c r="M39">
        <v>1.0225143325660864</v>
      </c>
      <c r="N39">
        <v>1.0480158089423064</v>
      </c>
      <c r="P39">
        <v>1.0013316134476657</v>
      </c>
      <c r="Q39" s="164">
        <v>1.0225143325660864</v>
      </c>
      <c r="R39" s="164">
        <v>1.0480158089423064</v>
      </c>
    </row>
    <row r="40" spans="1:18" hidden="1" x14ac:dyDescent="0.3">
      <c r="A40" t="s">
        <v>1425</v>
      </c>
      <c r="B40" t="s">
        <v>1426</v>
      </c>
      <c r="C40" t="s">
        <v>1427</v>
      </c>
      <c r="D40">
        <v>1.0621342242378395</v>
      </c>
      <c r="E40">
        <v>1.1091134844124149</v>
      </c>
      <c r="F40">
        <v>5.3460000000000001E-2</v>
      </c>
      <c r="H40">
        <v>1.0621342242378395</v>
      </c>
      <c r="I40" s="164">
        <v>1.1091134844124149</v>
      </c>
      <c r="J40" s="164">
        <v>1</v>
      </c>
      <c r="L40">
        <v>1.0621342242378449</v>
      </c>
      <c r="M40">
        <v>1.1091134844124222</v>
      </c>
      <c r="N40">
        <v>1.1847486897766029</v>
      </c>
      <c r="P40">
        <v>1.0621342242378449</v>
      </c>
      <c r="Q40" s="164">
        <v>1.1091134844124222</v>
      </c>
      <c r="R40" s="164">
        <v>1.1847486897766029</v>
      </c>
    </row>
    <row r="41" spans="1:18" hidden="1" x14ac:dyDescent="0.3">
      <c r="A41" t="s">
        <v>1428</v>
      </c>
      <c r="B41" t="s">
        <v>1429</v>
      </c>
      <c r="C41" t="s">
        <v>1430</v>
      </c>
      <c r="D41">
        <v>1.0112052605404203</v>
      </c>
      <c r="E41">
        <v>1.0422659945471391</v>
      </c>
      <c r="F41">
        <v>4.8772799999999998</v>
      </c>
      <c r="H41">
        <v>1.0112052605404203</v>
      </c>
      <c r="I41" s="164">
        <v>1.0422659945471391</v>
      </c>
      <c r="J41" s="164">
        <v>4.8772799999999998</v>
      </c>
      <c r="L41">
        <v>1.0116243703341359</v>
      </c>
      <c r="M41">
        <v>1.0428077868698082</v>
      </c>
      <c r="N41">
        <v>1.0496288299229508</v>
      </c>
      <c r="P41">
        <v>1.0116243703341359</v>
      </c>
      <c r="Q41" s="164">
        <v>1.0428077868698082</v>
      </c>
      <c r="R41" s="164">
        <v>1.0496288299229508</v>
      </c>
    </row>
    <row r="42" spans="1:18" hidden="1" x14ac:dyDescent="0.3">
      <c r="A42" t="s">
        <v>1431</v>
      </c>
      <c r="B42" t="s">
        <v>1432</v>
      </c>
      <c r="C42" t="s">
        <v>1433</v>
      </c>
      <c r="D42">
        <v>1.01235649046225</v>
      </c>
      <c r="E42">
        <v>1.0441571524463029</v>
      </c>
      <c r="F42">
        <v>6.1279820000000003</v>
      </c>
      <c r="H42">
        <v>1.01235649046225</v>
      </c>
      <c r="I42" s="164">
        <v>1.0441571524463029</v>
      </c>
      <c r="J42" s="164">
        <v>6.1279820000000003</v>
      </c>
      <c r="L42">
        <v>0.98449784069370083</v>
      </c>
      <c r="M42">
        <v>0.96133116118761908</v>
      </c>
      <c r="N42">
        <v>0.97939976287627573</v>
      </c>
      <c r="P42">
        <v>1</v>
      </c>
      <c r="Q42" s="164">
        <v>1</v>
      </c>
      <c r="R42" s="164">
        <v>1</v>
      </c>
    </row>
    <row r="43" spans="1:18" hidden="1" x14ac:dyDescent="0.3">
      <c r="A43" t="s">
        <v>1434</v>
      </c>
      <c r="B43" t="s">
        <v>1435</v>
      </c>
      <c r="C43" t="s">
        <v>1436</v>
      </c>
      <c r="D43">
        <v>1.0145741449477832</v>
      </c>
      <c r="E43">
        <v>1.038562936601988</v>
      </c>
      <c r="F43">
        <v>3.1744967000000002</v>
      </c>
      <c r="H43">
        <v>1.0145741449477832</v>
      </c>
      <c r="I43" s="164">
        <v>1.038562936601988</v>
      </c>
      <c r="J43" s="164">
        <v>3.1744967000000002</v>
      </c>
      <c r="L43">
        <v>1.0149982444418102</v>
      </c>
      <c r="M43">
        <v>1.0767592557661154</v>
      </c>
      <c r="N43">
        <v>1.1546468947536643</v>
      </c>
      <c r="P43">
        <v>1.0149982444418102</v>
      </c>
      <c r="Q43" s="164">
        <v>1.0767592557661154</v>
      </c>
      <c r="R43" s="164">
        <v>1.1546468947536643</v>
      </c>
    </row>
    <row r="44" spans="1:18" hidden="1" x14ac:dyDescent="0.3">
      <c r="A44" t="s">
        <v>1437</v>
      </c>
      <c r="B44" t="s">
        <v>1438</v>
      </c>
      <c r="C44" t="s">
        <v>1439</v>
      </c>
      <c r="D44" s="122">
        <v>1</v>
      </c>
      <c r="E44" s="122">
        <v>1</v>
      </c>
      <c r="F44" s="122">
        <v>1</v>
      </c>
      <c r="H44" s="122">
        <v>1</v>
      </c>
      <c r="I44" s="164">
        <v>1</v>
      </c>
      <c r="J44" s="164">
        <v>1</v>
      </c>
      <c r="L44">
        <v>0.91999999999999993</v>
      </c>
      <c r="M44">
        <v>0.850752281</v>
      </c>
      <c r="N44">
        <v>0.80547808799999998</v>
      </c>
      <c r="P44">
        <v>1</v>
      </c>
      <c r="Q44" s="164">
        <v>1</v>
      </c>
      <c r="R44" s="164">
        <v>1</v>
      </c>
    </row>
    <row r="45" spans="1:18" hidden="1" x14ac:dyDescent="0.3">
      <c r="A45" t="s">
        <v>1440</v>
      </c>
      <c r="B45" t="s">
        <v>1441</v>
      </c>
      <c r="C45" t="s">
        <v>1442</v>
      </c>
      <c r="D45">
        <v>0.96723781032420098</v>
      </c>
      <c r="E45">
        <v>0.98935776384363949</v>
      </c>
      <c r="F45">
        <v>12.4392</v>
      </c>
      <c r="H45">
        <v>1</v>
      </c>
      <c r="I45" s="164">
        <v>1</v>
      </c>
      <c r="J45" s="164">
        <v>12.4392</v>
      </c>
      <c r="L45">
        <v>0.96723781032419753</v>
      </c>
      <c r="M45">
        <v>0.98935776384364205</v>
      </c>
      <c r="N45">
        <v>0.99588522813917224</v>
      </c>
      <c r="P45">
        <v>1</v>
      </c>
      <c r="Q45" s="164">
        <v>1</v>
      </c>
      <c r="R45" s="164">
        <v>1</v>
      </c>
    </row>
    <row r="46" spans="1:18" hidden="1" x14ac:dyDescent="0.3">
      <c r="A46" t="s">
        <v>1443</v>
      </c>
      <c r="B46" t="s">
        <v>1444</v>
      </c>
      <c r="C46" t="s">
        <v>1445</v>
      </c>
      <c r="D46">
        <v>0.95603905289240776</v>
      </c>
      <c r="E46">
        <v>0.83027649177480034</v>
      </c>
      <c r="F46">
        <v>9.2499649999999995</v>
      </c>
      <c r="H46">
        <v>1</v>
      </c>
      <c r="I46" s="164">
        <v>1</v>
      </c>
      <c r="J46" s="164">
        <v>9.2499649999999995</v>
      </c>
      <c r="L46">
        <v>0.94552886235955302</v>
      </c>
      <c r="M46">
        <v>0.81334966101570305</v>
      </c>
      <c r="N46">
        <v>0.72450184521166472</v>
      </c>
      <c r="P46">
        <v>1</v>
      </c>
      <c r="Q46" s="164">
        <v>1</v>
      </c>
      <c r="R46" s="164">
        <v>1</v>
      </c>
    </row>
    <row r="47" spans="1:18" hidden="1" x14ac:dyDescent="0.3">
      <c r="A47" t="s">
        <v>1446</v>
      </c>
      <c r="B47" t="s">
        <v>1447</v>
      </c>
      <c r="C47" t="s">
        <v>1448</v>
      </c>
      <c r="D47">
        <v>1.0346274606298287</v>
      </c>
      <c r="E47">
        <v>1.1089882224764138</v>
      </c>
      <c r="F47">
        <v>0.70801000000000003</v>
      </c>
      <c r="H47">
        <v>1.0346274606298287</v>
      </c>
      <c r="I47" s="164">
        <v>1.1089882224764138</v>
      </c>
      <c r="J47" s="164">
        <v>1</v>
      </c>
      <c r="L47">
        <v>0.96815378094711246</v>
      </c>
      <c r="M47">
        <v>0.99265669987813188</v>
      </c>
      <c r="N47">
        <v>1.0274131452782864</v>
      </c>
      <c r="P47">
        <v>1</v>
      </c>
      <c r="Q47" s="164">
        <v>1</v>
      </c>
      <c r="R47" s="164">
        <v>1.0274131452782864</v>
      </c>
    </row>
    <row r="48" spans="1:18" hidden="1" x14ac:dyDescent="0.3">
      <c r="A48" t="s">
        <v>1449</v>
      </c>
      <c r="B48" t="s">
        <v>1450</v>
      </c>
      <c r="C48" t="s">
        <v>1451</v>
      </c>
      <c r="D48">
        <v>1.0692754148351153</v>
      </c>
      <c r="E48">
        <v>1.0250459327481645</v>
      </c>
      <c r="F48">
        <v>1.1406449999999999</v>
      </c>
      <c r="H48">
        <v>1.0692754148351153</v>
      </c>
      <c r="I48" s="164">
        <v>1.0250459327481645</v>
      </c>
      <c r="J48" s="164">
        <v>1.1406449999999999</v>
      </c>
      <c r="L48">
        <v>0.99833699331038217</v>
      </c>
      <c r="M48">
        <v>0.9484809534947698</v>
      </c>
      <c r="N48">
        <v>0.94406401823949726</v>
      </c>
      <c r="P48">
        <v>1</v>
      </c>
      <c r="Q48" s="164">
        <v>1</v>
      </c>
      <c r="R48" s="164">
        <v>1</v>
      </c>
    </row>
    <row r="49" spans="1:18" hidden="1" x14ac:dyDescent="0.3">
      <c r="A49" t="s">
        <v>1452</v>
      </c>
      <c r="B49" t="s">
        <v>1453</v>
      </c>
      <c r="C49" t="s">
        <v>1454</v>
      </c>
      <c r="D49">
        <v>1.0526009999291648</v>
      </c>
      <c r="E49">
        <v>1.1429822580791746</v>
      </c>
      <c r="F49">
        <v>2.9773244999999999</v>
      </c>
      <c r="H49">
        <v>1.0526009999291648</v>
      </c>
      <c r="I49" s="164">
        <v>1.1429822580791746</v>
      </c>
      <c r="J49" s="164">
        <v>2.9773244999999999</v>
      </c>
      <c r="L49">
        <v>0.98466923695014708</v>
      </c>
      <c r="M49">
        <v>1.0164130895922392</v>
      </c>
      <c r="N49">
        <v>1.0703268496353111</v>
      </c>
      <c r="P49">
        <v>1</v>
      </c>
      <c r="Q49" s="164">
        <v>1.0164130895922392</v>
      </c>
      <c r="R49" s="164">
        <v>1.0703268496353111</v>
      </c>
    </row>
    <row r="50" spans="1:18" hidden="1" x14ac:dyDescent="0.3">
      <c r="A50" t="s">
        <v>1455</v>
      </c>
      <c r="B50" t="s">
        <v>1456</v>
      </c>
      <c r="C50" t="s">
        <v>1457</v>
      </c>
      <c r="D50">
        <v>0.9514524639978319</v>
      </c>
      <c r="E50">
        <v>0.82288971665047217</v>
      </c>
      <c r="F50">
        <v>7.1028099999999998</v>
      </c>
      <c r="H50">
        <v>1</v>
      </c>
      <c r="I50" s="164">
        <v>1</v>
      </c>
      <c r="J50" s="164">
        <v>7.1028099999999998</v>
      </c>
      <c r="L50">
        <v>0.94516161679368216</v>
      </c>
      <c r="M50">
        <v>0.81275820612998206</v>
      </c>
      <c r="N50">
        <v>0.72388696204584613</v>
      </c>
      <c r="P50">
        <v>1</v>
      </c>
      <c r="Q50" s="164">
        <v>1</v>
      </c>
      <c r="R50" s="164">
        <v>1</v>
      </c>
    </row>
    <row r="51" spans="1:18" hidden="1" x14ac:dyDescent="0.3">
      <c r="A51" t="s">
        <v>1458</v>
      </c>
      <c r="B51" t="s">
        <v>1459</v>
      </c>
      <c r="C51" t="s">
        <v>1460</v>
      </c>
      <c r="D51">
        <v>1.0608380661588641</v>
      </c>
      <c r="E51">
        <v>1.1785904281958368</v>
      </c>
      <c r="F51">
        <v>2.1077750000000002</v>
      </c>
      <c r="H51">
        <v>1.0608380661588641</v>
      </c>
      <c r="I51" s="164">
        <v>1.1785904281958368</v>
      </c>
      <c r="J51" s="164">
        <v>2.1077750000000002</v>
      </c>
      <c r="L51">
        <v>1.0789419178271586</v>
      </c>
      <c r="M51">
        <v>1.2177134494840538</v>
      </c>
      <c r="N51">
        <v>1.3663391085874101</v>
      </c>
      <c r="P51">
        <v>1.0789419178271586</v>
      </c>
      <c r="Q51" s="164">
        <v>1.2177134494840538</v>
      </c>
      <c r="R51" s="164">
        <v>1.3663391085874101</v>
      </c>
    </row>
    <row r="52" spans="1:18" hidden="1" x14ac:dyDescent="0.3">
      <c r="A52" t="s">
        <v>1461</v>
      </c>
      <c r="B52" t="s">
        <v>1462</v>
      </c>
      <c r="C52" t="s">
        <v>1463</v>
      </c>
      <c r="D52">
        <v>0.91999999999999993</v>
      </c>
      <c r="E52">
        <v>0.85075228099999989</v>
      </c>
      <c r="F52">
        <v>0.23322000000000001</v>
      </c>
      <c r="H52">
        <v>1</v>
      </c>
      <c r="I52" s="164">
        <v>1</v>
      </c>
      <c r="J52" s="164">
        <v>1</v>
      </c>
      <c r="L52">
        <v>0.92</v>
      </c>
      <c r="M52">
        <v>0.85075228099999933</v>
      </c>
      <c r="N52">
        <v>0.80547808800000009</v>
      </c>
      <c r="P52">
        <v>1</v>
      </c>
      <c r="Q52" s="164">
        <v>1</v>
      </c>
      <c r="R52" s="164">
        <v>1</v>
      </c>
    </row>
    <row r="53" spans="1:18" hidden="1" x14ac:dyDescent="0.3">
      <c r="A53" t="s">
        <v>1464</v>
      </c>
      <c r="B53" t="s">
        <v>1465</v>
      </c>
      <c r="C53" t="s">
        <v>1466</v>
      </c>
      <c r="D53">
        <v>0.96811593500000037</v>
      </c>
      <c r="E53">
        <v>0.99259046800000006</v>
      </c>
      <c r="F53">
        <v>0.38329999999999997</v>
      </c>
      <c r="H53">
        <v>1</v>
      </c>
      <c r="I53" s="164">
        <v>1</v>
      </c>
      <c r="J53" s="164">
        <v>1</v>
      </c>
      <c r="L53">
        <v>0.96811593499999993</v>
      </c>
      <c r="M53">
        <v>0.99259046799999995</v>
      </c>
      <c r="N53">
        <v>1.0273176399999999</v>
      </c>
      <c r="P53">
        <v>1</v>
      </c>
      <c r="Q53" s="164">
        <v>1</v>
      </c>
      <c r="R53" s="164">
        <v>1.0273176399999999</v>
      </c>
    </row>
    <row r="54" spans="1:18" hidden="1" x14ac:dyDescent="0.3">
      <c r="A54" t="s">
        <v>1467</v>
      </c>
      <c r="B54" t="s">
        <v>1468</v>
      </c>
      <c r="C54" t="s">
        <v>1466</v>
      </c>
      <c r="D54">
        <v>1.08</v>
      </c>
      <c r="E54">
        <v>1.212591733</v>
      </c>
      <c r="F54">
        <v>25.283999999999999</v>
      </c>
      <c r="H54">
        <v>1.08</v>
      </c>
      <c r="I54" s="164">
        <v>1.212591733</v>
      </c>
      <c r="J54" s="164">
        <v>25.283999999999999</v>
      </c>
      <c r="L54">
        <v>1.08</v>
      </c>
      <c r="M54">
        <v>1.212591733</v>
      </c>
      <c r="N54">
        <v>1.37</v>
      </c>
      <c r="P54">
        <v>1.08</v>
      </c>
      <c r="Q54" s="164">
        <v>1.212591733</v>
      </c>
      <c r="R54" s="164">
        <v>1.37</v>
      </c>
    </row>
    <row r="55" spans="1:18" x14ac:dyDescent="0.3">
      <c r="A55" t="s">
        <v>1469</v>
      </c>
      <c r="B55" t="s">
        <v>402</v>
      </c>
      <c r="C55" t="s">
        <v>400</v>
      </c>
      <c r="D55">
        <v>0.9493963886896235</v>
      </c>
      <c r="E55">
        <v>0.89700285022690363</v>
      </c>
      <c r="F55">
        <v>15.28843</v>
      </c>
      <c r="H55">
        <v>1</v>
      </c>
      <c r="I55" s="164">
        <v>1</v>
      </c>
      <c r="J55" s="164">
        <v>15.28843</v>
      </c>
      <c r="L55">
        <v>0.9493963886896235</v>
      </c>
      <c r="M55">
        <v>0.89700285022690374</v>
      </c>
      <c r="N55">
        <v>0.87472351264572368</v>
      </c>
      <c r="P55">
        <v>1</v>
      </c>
      <c r="Q55" s="164">
        <v>1</v>
      </c>
      <c r="R55" s="164">
        <v>1</v>
      </c>
    </row>
    <row r="56" spans="1:18" x14ac:dyDescent="0.3">
      <c r="A56" t="s">
        <v>1470</v>
      </c>
      <c r="B56" t="s">
        <v>413</v>
      </c>
      <c r="C56" t="s">
        <v>412</v>
      </c>
      <c r="D56">
        <v>0.99818763842341474</v>
      </c>
      <c r="E56">
        <v>0.39402407822790197</v>
      </c>
      <c r="F56">
        <v>148.52833999999999</v>
      </c>
      <c r="H56">
        <v>1</v>
      </c>
      <c r="I56" s="164">
        <v>1</v>
      </c>
      <c r="J56" s="164">
        <v>148.52833999999999</v>
      </c>
      <c r="L56">
        <v>0.95852963605129538</v>
      </c>
      <c r="M56">
        <v>0.2350061324185781</v>
      </c>
      <c r="N56">
        <v>0.24095898367794705</v>
      </c>
      <c r="P56">
        <v>1</v>
      </c>
      <c r="Q56" s="164">
        <v>1</v>
      </c>
      <c r="R56" s="164">
        <v>1</v>
      </c>
    </row>
    <row r="57" spans="1:18" hidden="1" x14ac:dyDescent="0.3">
      <c r="A57" t="s">
        <v>1471</v>
      </c>
      <c r="B57" t="s">
        <v>1472</v>
      </c>
      <c r="C57" t="s">
        <v>1473</v>
      </c>
      <c r="D57">
        <v>1.0580702957456616</v>
      </c>
      <c r="E57">
        <v>1.1754268627853526</v>
      </c>
      <c r="F57">
        <v>1.2562</v>
      </c>
      <c r="H57">
        <v>1.0580702957456616</v>
      </c>
      <c r="I57" s="164">
        <v>1.1754268627853526</v>
      </c>
      <c r="J57" s="164">
        <v>1.2562</v>
      </c>
      <c r="L57">
        <v>0.96844850392174997</v>
      </c>
      <c r="M57">
        <v>0.99326642970064516</v>
      </c>
      <c r="N57">
        <v>1.0283362435247065</v>
      </c>
      <c r="P57">
        <v>1</v>
      </c>
      <c r="Q57" s="164">
        <v>1</v>
      </c>
      <c r="R57" s="164">
        <v>1.0283362435247065</v>
      </c>
    </row>
    <row r="58" spans="1:18" s="122" customFormat="1" hidden="1" x14ac:dyDescent="0.3">
      <c r="A58" s="122" t="s">
        <v>1474</v>
      </c>
      <c r="B58" s="122" t="s">
        <v>1475</v>
      </c>
      <c r="C58" s="122" t="s">
        <v>1476</v>
      </c>
      <c r="D58" s="122">
        <v>1</v>
      </c>
      <c r="E58" s="122">
        <v>1</v>
      </c>
      <c r="F58" s="122">
        <v>1</v>
      </c>
      <c r="H58" s="122">
        <v>1</v>
      </c>
      <c r="I58" s="164">
        <v>1</v>
      </c>
      <c r="J58" s="164">
        <v>1</v>
      </c>
      <c r="L58" s="122">
        <v>1.08</v>
      </c>
      <c r="M58" s="122">
        <v>1.212591732999998</v>
      </c>
      <c r="N58" s="122">
        <v>1.3699999999999999</v>
      </c>
      <c r="P58" s="122">
        <v>1.08</v>
      </c>
      <c r="Q58" s="164">
        <v>1.212591732999998</v>
      </c>
      <c r="R58" s="164">
        <v>1.3699999999999999</v>
      </c>
    </row>
    <row r="59" spans="1:18" s="122" customFormat="1" hidden="1" x14ac:dyDescent="0.3">
      <c r="A59" s="122" t="s">
        <v>1477</v>
      </c>
      <c r="B59" s="122" t="s">
        <v>1478</v>
      </c>
      <c r="C59" s="122" t="s">
        <v>1476</v>
      </c>
      <c r="D59" s="122">
        <v>1</v>
      </c>
      <c r="E59" s="122">
        <v>1</v>
      </c>
      <c r="F59" s="122">
        <v>1</v>
      </c>
      <c r="H59" s="122">
        <v>1</v>
      </c>
      <c r="I59" s="164">
        <v>1</v>
      </c>
      <c r="J59" s="164">
        <v>1</v>
      </c>
      <c r="L59" s="122">
        <v>1.08</v>
      </c>
      <c r="M59" s="122">
        <v>1.2125917329999971</v>
      </c>
      <c r="N59" s="122">
        <v>1.37</v>
      </c>
      <c r="P59" s="122">
        <v>1.08</v>
      </c>
      <c r="Q59" s="164">
        <v>1.2125917329999971</v>
      </c>
      <c r="R59" s="164">
        <v>1.37</v>
      </c>
    </row>
    <row r="60" spans="1:18" hidden="1" x14ac:dyDescent="0.3">
      <c r="A60" t="s">
        <v>1479</v>
      </c>
      <c r="B60" t="s">
        <v>1480</v>
      </c>
      <c r="C60" t="s">
        <v>1481</v>
      </c>
      <c r="D60">
        <v>0.93466083399999855</v>
      </c>
      <c r="E60">
        <v>0.9802711289999998</v>
      </c>
      <c r="F60">
        <v>2280.1623300000001</v>
      </c>
      <c r="H60">
        <v>1</v>
      </c>
      <c r="I60" s="164">
        <v>1</v>
      </c>
      <c r="J60" s="164">
        <v>2280.1623300000001</v>
      </c>
      <c r="L60">
        <v>0.93466083400000122</v>
      </c>
      <c r="M60">
        <v>0.98027112899999969</v>
      </c>
      <c r="N60">
        <v>1.05676115</v>
      </c>
      <c r="P60">
        <v>1</v>
      </c>
      <c r="Q60" s="164">
        <v>1</v>
      </c>
      <c r="R60" s="164">
        <v>1.05676115</v>
      </c>
    </row>
    <row r="61" spans="1:18" hidden="1" x14ac:dyDescent="0.3">
      <c r="A61" t="s">
        <v>1482</v>
      </c>
      <c r="B61" t="s">
        <v>1483</v>
      </c>
      <c r="C61" t="s">
        <v>1484</v>
      </c>
      <c r="D61">
        <v>0.96954500848124126</v>
      </c>
      <c r="E61">
        <v>0.89979431294445944</v>
      </c>
      <c r="F61">
        <v>4.7450000000000001</v>
      </c>
      <c r="H61">
        <v>1</v>
      </c>
      <c r="I61" s="164">
        <v>1</v>
      </c>
      <c r="J61" s="164">
        <v>4.7450000000000001</v>
      </c>
      <c r="L61">
        <v>0.96954500848124103</v>
      </c>
      <c r="M61">
        <v>0.89979431294445689</v>
      </c>
      <c r="N61">
        <v>0.85689555700405717</v>
      </c>
      <c r="P61">
        <v>1</v>
      </c>
      <c r="Q61" s="164">
        <v>1</v>
      </c>
      <c r="R61" s="164">
        <v>1</v>
      </c>
    </row>
    <row r="62" spans="1:18" hidden="1" x14ac:dyDescent="0.3">
      <c r="A62" t="s">
        <v>1485</v>
      </c>
      <c r="B62" t="s">
        <v>1486</v>
      </c>
      <c r="C62" t="s">
        <v>1487</v>
      </c>
      <c r="D62">
        <v>0.94746748974782569</v>
      </c>
      <c r="E62">
        <v>0.81647185157958169</v>
      </c>
      <c r="F62">
        <v>10.4656725</v>
      </c>
      <c r="H62">
        <v>1</v>
      </c>
      <c r="I62" s="164">
        <v>1</v>
      </c>
      <c r="J62" s="164">
        <v>10.4656725</v>
      </c>
      <c r="L62">
        <v>0.9449495377609759</v>
      </c>
      <c r="M62">
        <v>0.81241664943955327</v>
      </c>
      <c r="N62">
        <v>0.72353187586059964</v>
      </c>
      <c r="P62">
        <v>1</v>
      </c>
      <c r="Q62" s="164">
        <v>1</v>
      </c>
      <c r="R62" s="164">
        <v>1</v>
      </c>
    </row>
    <row r="63" spans="1:18" hidden="1" x14ac:dyDescent="0.3">
      <c r="A63" t="s">
        <v>1488</v>
      </c>
      <c r="B63" t="s">
        <v>1489</v>
      </c>
      <c r="C63" t="s">
        <v>1490</v>
      </c>
      <c r="D63">
        <v>0.96208904747132373</v>
      </c>
      <c r="E63">
        <v>0.82351443325233042</v>
      </c>
      <c r="F63">
        <v>4.0691129999999998</v>
      </c>
      <c r="H63">
        <v>1</v>
      </c>
      <c r="I63" s="164">
        <v>1</v>
      </c>
      <c r="J63" s="164">
        <v>4.0691129999999998</v>
      </c>
      <c r="L63">
        <v>0.95444519208627387</v>
      </c>
      <c r="M63">
        <v>0.81849396897691806</v>
      </c>
      <c r="N63">
        <v>0.72527283860573522</v>
      </c>
      <c r="P63">
        <v>1</v>
      </c>
      <c r="Q63" s="164">
        <v>1</v>
      </c>
      <c r="R63" s="164">
        <v>1</v>
      </c>
    </row>
    <row r="64" spans="1:18" hidden="1" x14ac:dyDescent="0.3">
      <c r="A64" t="s">
        <v>1491</v>
      </c>
      <c r="B64" t="s">
        <v>1492</v>
      </c>
      <c r="C64" t="s">
        <v>1493</v>
      </c>
      <c r="D64">
        <v>0.97502321985499363</v>
      </c>
      <c r="E64">
        <v>0.99123039692587267</v>
      </c>
      <c r="F64">
        <v>3.1831700000000001</v>
      </c>
      <c r="H64">
        <v>1</v>
      </c>
      <c r="I64" s="164">
        <v>1</v>
      </c>
      <c r="J64" s="164">
        <v>3.1831700000000001</v>
      </c>
      <c r="L64">
        <v>1.0555665741797871</v>
      </c>
      <c r="M64">
        <v>1.1610697128260177</v>
      </c>
      <c r="N64">
        <v>1.292337874234111</v>
      </c>
      <c r="P64">
        <v>1.0555665741797871</v>
      </c>
      <c r="Q64" s="164">
        <v>1.1610697128260177</v>
      </c>
      <c r="R64" s="164">
        <v>1.292337874234111</v>
      </c>
    </row>
    <row r="65" spans="1:18" hidden="1" x14ac:dyDescent="0.3">
      <c r="A65" t="s">
        <v>1494</v>
      </c>
      <c r="B65" t="s">
        <v>1495</v>
      </c>
      <c r="C65" t="s">
        <v>1496</v>
      </c>
      <c r="D65">
        <v>0.99096403962039459</v>
      </c>
      <c r="E65">
        <v>1.006834769560496</v>
      </c>
      <c r="F65">
        <v>11.719799999999999</v>
      </c>
      <c r="H65">
        <v>1</v>
      </c>
      <c r="I65" s="164">
        <v>1.006834769560496</v>
      </c>
      <c r="J65" s="164">
        <v>11.719799999999999</v>
      </c>
      <c r="L65">
        <v>0.99102170077392693</v>
      </c>
      <c r="M65">
        <v>1.0069365558658949</v>
      </c>
      <c r="N65">
        <v>0.99800398563322446</v>
      </c>
      <c r="P65">
        <v>1</v>
      </c>
      <c r="Q65" s="164">
        <v>1.0069365558658949</v>
      </c>
      <c r="R65" s="164">
        <v>1</v>
      </c>
    </row>
    <row r="66" spans="1:18" hidden="1" x14ac:dyDescent="0.3">
      <c r="A66" t="s">
        <v>1497</v>
      </c>
      <c r="B66" t="s">
        <v>1498</v>
      </c>
      <c r="C66" t="s">
        <v>1499</v>
      </c>
      <c r="D66">
        <v>1.014886961728902</v>
      </c>
      <c r="E66">
        <v>1.0671841389754153</v>
      </c>
      <c r="F66">
        <v>1.6074999999999999</v>
      </c>
      <c r="H66">
        <v>1.014886961728902</v>
      </c>
      <c r="I66" s="164">
        <v>1.0671841389754153</v>
      </c>
      <c r="J66" s="164">
        <v>1.6074999999999999</v>
      </c>
      <c r="L66">
        <v>1.0150054306492307</v>
      </c>
      <c r="M66">
        <v>1.0774085442321664</v>
      </c>
      <c r="N66">
        <v>1.1560668724671574</v>
      </c>
      <c r="P66">
        <v>1.0150054306492307</v>
      </c>
      <c r="Q66" s="164">
        <v>1.0774085442321664</v>
      </c>
      <c r="R66" s="164">
        <v>1.1560668724671574</v>
      </c>
    </row>
    <row r="67" spans="1:18" hidden="1" x14ac:dyDescent="0.3">
      <c r="A67" t="s">
        <v>1500</v>
      </c>
      <c r="B67" t="s">
        <v>1501</v>
      </c>
      <c r="C67" t="s">
        <v>1502</v>
      </c>
      <c r="D67">
        <v>0.9498766958074496</v>
      </c>
      <c r="E67">
        <v>0.89081709386186536</v>
      </c>
      <c r="F67">
        <v>12.24095</v>
      </c>
      <c r="H67">
        <v>1</v>
      </c>
      <c r="I67" s="164">
        <v>1</v>
      </c>
      <c r="J67" s="164">
        <v>12.24095</v>
      </c>
      <c r="L67">
        <v>1.0052468898263174</v>
      </c>
      <c r="M67">
        <v>1.0277396943550043</v>
      </c>
      <c r="N67">
        <v>1.0339365392892452</v>
      </c>
      <c r="P67">
        <v>1.0052468898263174</v>
      </c>
      <c r="Q67" s="164">
        <v>1.0277396943550043</v>
      </c>
      <c r="R67" s="164">
        <v>1.0339365392892452</v>
      </c>
    </row>
    <row r="68" spans="1:18" s="122" customFormat="1" hidden="1" x14ac:dyDescent="0.3">
      <c r="A68" s="122" t="s">
        <v>1503</v>
      </c>
      <c r="B68" s="122" t="s">
        <v>1504</v>
      </c>
      <c r="C68" s="122" t="s">
        <v>1505</v>
      </c>
      <c r="D68" s="122">
        <v>1</v>
      </c>
      <c r="E68" s="122">
        <v>1</v>
      </c>
      <c r="F68" s="122">
        <v>1</v>
      </c>
      <c r="H68" s="122">
        <v>1</v>
      </c>
      <c r="I68" s="164">
        <v>1</v>
      </c>
      <c r="J68" s="164">
        <v>1</v>
      </c>
      <c r="L68" s="122">
        <v>1</v>
      </c>
      <c r="M68" s="122">
        <v>1</v>
      </c>
      <c r="N68" s="122">
        <v>1</v>
      </c>
      <c r="P68" s="122">
        <v>1</v>
      </c>
      <c r="Q68" s="164">
        <v>1</v>
      </c>
      <c r="R68" s="164">
        <v>1</v>
      </c>
    </row>
    <row r="69" spans="1:18" hidden="1" x14ac:dyDescent="0.3">
      <c r="A69" t="s">
        <v>1506</v>
      </c>
      <c r="B69" t="s">
        <v>1507</v>
      </c>
      <c r="C69" t="s">
        <v>1508</v>
      </c>
      <c r="D69">
        <v>0.96092130140271803</v>
      </c>
      <c r="E69">
        <v>0.98620436262850641</v>
      </c>
      <c r="F69">
        <v>2.6677849999999999</v>
      </c>
      <c r="H69">
        <v>1</v>
      </c>
      <c r="I69" s="164">
        <v>1</v>
      </c>
      <c r="J69" s="164">
        <v>2.6677849999999999</v>
      </c>
      <c r="L69">
        <v>0.92032830708464608</v>
      </c>
      <c r="M69">
        <v>0.96254885546607383</v>
      </c>
      <c r="N69">
        <v>1.0609589809145166</v>
      </c>
      <c r="P69">
        <v>1</v>
      </c>
      <c r="Q69" s="164">
        <v>1</v>
      </c>
      <c r="R69" s="164">
        <v>1.0609589809145166</v>
      </c>
    </row>
    <row r="70" spans="1:18" hidden="1" x14ac:dyDescent="0.3">
      <c r="A70" t="s">
        <v>1509</v>
      </c>
      <c r="B70" t="s">
        <v>1510</v>
      </c>
      <c r="C70" t="s">
        <v>1511</v>
      </c>
      <c r="D70">
        <v>0.94691298375060506</v>
      </c>
      <c r="E70">
        <v>0.81354683419227725</v>
      </c>
      <c r="F70">
        <v>18.178757000000001</v>
      </c>
      <c r="H70">
        <v>1</v>
      </c>
      <c r="I70" s="164">
        <v>1</v>
      </c>
      <c r="J70" s="164">
        <v>18.178757000000001</v>
      </c>
      <c r="L70">
        <v>0.94483235296962453</v>
      </c>
      <c r="M70">
        <v>0.8121802813233342</v>
      </c>
      <c r="N70">
        <v>0.72326248356968414</v>
      </c>
      <c r="P70">
        <v>1</v>
      </c>
      <c r="Q70" s="164">
        <v>1</v>
      </c>
      <c r="R70" s="164">
        <v>1</v>
      </c>
    </row>
    <row r="71" spans="1:18" hidden="1" x14ac:dyDescent="0.3">
      <c r="A71" t="s">
        <v>1512</v>
      </c>
      <c r="B71" t="s">
        <v>1513</v>
      </c>
      <c r="C71" t="s">
        <v>1514</v>
      </c>
      <c r="D71">
        <v>0.97450365595274613</v>
      </c>
      <c r="E71">
        <v>1.0037010328988132</v>
      </c>
      <c r="F71">
        <v>14.939535899999999</v>
      </c>
      <c r="H71">
        <v>1</v>
      </c>
      <c r="I71" s="164">
        <v>1.0037010328988132</v>
      </c>
      <c r="J71" s="164">
        <v>14.939535899999999</v>
      </c>
      <c r="L71">
        <v>0.96849076672521495</v>
      </c>
      <c r="M71">
        <v>0.99324571632179126</v>
      </c>
      <c r="N71">
        <v>1.0282620362343438</v>
      </c>
      <c r="P71">
        <v>1</v>
      </c>
      <c r="Q71" s="164">
        <v>1</v>
      </c>
      <c r="R71" s="164">
        <v>1.0282620362343438</v>
      </c>
    </row>
    <row r="72" spans="1:18" hidden="1" x14ac:dyDescent="0.3">
      <c r="A72" t="s">
        <v>1515</v>
      </c>
      <c r="B72" t="s">
        <v>1516</v>
      </c>
      <c r="C72" t="s">
        <v>1517</v>
      </c>
      <c r="D72">
        <v>1.0594315195833797</v>
      </c>
      <c r="E72">
        <v>1.1658734104062718</v>
      </c>
      <c r="F72">
        <v>7.5305</v>
      </c>
      <c r="H72">
        <v>1.0594315195833797</v>
      </c>
      <c r="I72" s="164">
        <v>1.1658734104062718</v>
      </c>
      <c r="J72" s="164">
        <v>7.5305</v>
      </c>
      <c r="L72">
        <v>1.0787187098604094</v>
      </c>
      <c r="M72">
        <v>1.2096813597113252</v>
      </c>
      <c r="N72">
        <v>1.3655114641109036</v>
      </c>
      <c r="P72">
        <v>1.0787187098604094</v>
      </c>
      <c r="Q72" s="164">
        <v>1.2096813597113252</v>
      </c>
      <c r="R72" s="164">
        <v>1.3655114641109036</v>
      </c>
    </row>
    <row r="73" spans="1:18" hidden="1" x14ac:dyDescent="0.3">
      <c r="A73" t="s">
        <v>1518</v>
      </c>
      <c r="B73" t="s">
        <v>1519</v>
      </c>
      <c r="C73" t="s">
        <v>1520</v>
      </c>
      <c r="D73">
        <v>0.95693430742313679</v>
      </c>
      <c r="E73">
        <v>0.23977198105781117</v>
      </c>
      <c r="F73">
        <v>40.523299999999999</v>
      </c>
      <c r="H73">
        <v>1</v>
      </c>
      <c r="I73" s="164">
        <v>1</v>
      </c>
      <c r="J73" s="164">
        <v>40.523299999999999</v>
      </c>
      <c r="L73">
        <v>1.0227228573111586</v>
      </c>
      <c r="M73">
        <v>0.22844274971038112</v>
      </c>
      <c r="N73">
        <v>3.8001326066259104E-2</v>
      </c>
      <c r="P73">
        <v>1.0227228573111586</v>
      </c>
      <c r="Q73" s="164">
        <v>1</v>
      </c>
      <c r="R73" s="164">
        <v>1</v>
      </c>
    </row>
    <row r="74" spans="1:18" hidden="1" x14ac:dyDescent="0.3">
      <c r="A74" t="s">
        <v>1521</v>
      </c>
      <c r="B74" t="s">
        <v>1522</v>
      </c>
      <c r="C74" t="s">
        <v>1523</v>
      </c>
      <c r="D74">
        <v>0.96092130140271537</v>
      </c>
      <c r="E74">
        <v>0.98620436262850841</v>
      </c>
      <c r="F74">
        <v>1.3877299999999999</v>
      </c>
      <c r="H74">
        <v>1</v>
      </c>
      <c r="I74" s="164">
        <v>1</v>
      </c>
      <c r="J74" s="164">
        <v>1.3877299999999999</v>
      </c>
      <c r="L74">
        <v>0.92012269879646436</v>
      </c>
      <c r="M74">
        <v>0.96242903754144471</v>
      </c>
      <c r="N74">
        <v>1.0610749508089539</v>
      </c>
      <c r="P74">
        <v>1</v>
      </c>
      <c r="Q74" s="164">
        <v>1</v>
      </c>
      <c r="R74" s="164">
        <v>1.0610749508089539</v>
      </c>
    </row>
    <row r="75" spans="1:18" hidden="1" x14ac:dyDescent="0.3">
      <c r="A75" t="s">
        <v>1524</v>
      </c>
      <c r="B75" t="s">
        <v>1525</v>
      </c>
      <c r="C75" t="s">
        <v>1526</v>
      </c>
      <c r="D75">
        <v>0.96723781032419831</v>
      </c>
      <c r="E75">
        <v>0.98935776384364094</v>
      </c>
      <c r="F75">
        <v>3.0826500000000001</v>
      </c>
      <c r="H75">
        <v>1</v>
      </c>
      <c r="I75" s="164">
        <v>1</v>
      </c>
      <c r="J75" s="164">
        <v>3.0826500000000001</v>
      </c>
      <c r="L75">
        <v>0.96723781032419687</v>
      </c>
      <c r="M75">
        <v>0.98935776384364393</v>
      </c>
      <c r="N75">
        <v>0.99588522813917346</v>
      </c>
      <c r="P75">
        <v>1</v>
      </c>
      <c r="Q75" s="164">
        <v>1</v>
      </c>
      <c r="R75" s="164">
        <v>1</v>
      </c>
    </row>
    <row r="76" spans="1:18" hidden="1" x14ac:dyDescent="0.3">
      <c r="A76" t="s">
        <v>1527</v>
      </c>
      <c r="B76" t="s">
        <v>1528</v>
      </c>
      <c r="C76" t="s">
        <v>1529</v>
      </c>
      <c r="D76">
        <v>1.0952778258447704</v>
      </c>
      <c r="E76">
        <v>0.77260106684377094</v>
      </c>
      <c r="F76">
        <v>105.11677450000001</v>
      </c>
      <c r="H76">
        <v>1.0952778258447704</v>
      </c>
      <c r="I76" s="164">
        <v>1</v>
      </c>
      <c r="J76" s="164">
        <v>105.11677450000001</v>
      </c>
      <c r="L76">
        <v>1.154816482204146</v>
      </c>
      <c r="M76">
        <v>0.82566125789866396</v>
      </c>
      <c r="N76">
        <v>0.38002151065924256</v>
      </c>
      <c r="P76">
        <v>1.154816482204146</v>
      </c>
      <c r="Q76" s="164">
        <v>1</v>
      </c>
      <c r="R76" s="164">
        <v>1</v>
      </c>
    </row>
    <row r="77" spans="1:18" x14ac:dyDescent="0.3">
      <c r="A77" t="s">
        <v>1530</v>
      </c>
      <c r="B77" t="s">
        <v>1531</v>
      </c>
      <c r="C77" t="s">
        <v>436</v>
      </c>
      <c r="D77">
        <v>2.3217533523552956E-2</v>
      </c>
      <c r="E77">
        <v>1.814667905435155E-2</v>
      </c>
      <c r="F77">
        <v>354.23406</v>
      </c>
      <c r="H77">
        <v>1</v>
      </c>
      <c r="I77" s="164">
        <v>1</v>
      </c>
      <c r="J77" s="164">
        <v>354.23406</v>
      </c>
      <c r="L77">
        <v>5.4332322527492441E-2</v>
      </c>
      <c r="M77">
        <v>5.185285254427225E-2</v>
      </c>
      <c r="N77">
        <v>5.2112949624411008E-2</v>
      </c>
      <c r="P77">
        <v>1</v>
      </c>
      <c r="Q77" s="164">
        <v>1</v>
      </c>
      <c r="R77" s="164">
        <v>1</v>
      </c>
    </row>
    <row r="78" spans="1:18" x14ac:dyDescent="0.3">
      <c r="A78" t="s">
        <v>1532</v>
      </c>
      <c r="B78" t="s">
        <v>1533</v>
      </c>
      <c r="C78" t="s">
        <v>450</v>
      </c>
      <c r="D78">
        <v>1.0004474553027545</v>
      </c>
      <c r="E78">
        <v>1.0164443705119968</v>
      </c>
      <c r="F78">
        <v>22.01107</v>
      </c>
      <c r="H78">
        <v>1.0004474553027545</v>
      </c>
      <c r="I78" s="164">
        <v>1.0164443705119968</v>
      </c>
      <c r="J78" s="164">
        <v>22.01107</v>
      </c>
      <c r="L78">
        <v>1.0750023048406263</v>
      </c>
      <c r="M78">
        <v>1.2072243865339056</v>
      </c>
      <c r="N78">
        <v>1.3481941339989811</v>
      </c>
      <c r="P78">
        <v>1.0750023048406263</v>
      </c>
      <c r="Q78" s="164">
        <v>1.2072243865339056</v>
      </c>
      <c r="R78" s="164">
        <v>1.3481941339989811</v>
      </c>
    </row>
    <row r="79" spans="1:18" x14ac:dyDescent="0.3">
      <c r="A79" t="s">
        <v>1534</v>
      </c>
      <c r="B79" t="s">
        <v>1535</v>
      </c>
      <c r="C79" t="s">
        <v>487</v>
      </c>
      <c r="D79">
        <v>0.92</v>
      </c>
      <c r="E79">
        <v>0.850752281</v>
      </c>
      <c r="F79">
        <v>4.8099999999999997E-2</v>
      </c>
      <c r="H79">
        <v>1</v>
      </c>
      <c r="I79" s="164">
        <v>1</v>
      </c>
      <c r="J79" s="164">
        <v>1</v>
      </c>
      <c r="L79">
        <v>0.92</v>
      </c>
      <c r="M79">
        <v>0.85075228100000011</v>
      </c>
      <c r="N79">
        <v>0.80547808800000009</v>
      </c>
      <c r="P79">
        <v>1</v>
      </c>
      <c r="Q79" s="164">
        <v>1</v>
      </c>
      <c r="R79" s="164">
        <v>1</v>
      </c>
    </row>
    <row r="80" spans="1:18" x14ac:dyDescent="0.3">
      <c r="A80" t="s">
        <v>1536</v>
      </c>
      <c r="B80" t="s">
        <v>492</v>
      </c>
      <c r="C80" t="s">
        <v>491</v>
      </c>
      <c r="D80">
        <v>0.94478240100000133</v>
      </c>
      <c r="E80">
        <v>0.81214747299999968</v>
      </c>
      <c r="F80">
        <v>2.2160169999999999</v>
      </c>
      <c r="H80">
        <v>1</v>
      </c>
      <c r="I80" s="164">
        <v>1</v>
      </c>
      <c r="J80" s="164">
        <v>2.2160169999999999</v>
      </c>
      <c r="L80">
        <v>0.94478240100000144</v>
      </c>
      <c r="M80">
        <v>0.81214747299999956</v>
      </c>
      <c r="N80">
        <v>0.72325203700000051</v>
      </c>
      <c r="P80">
        <v>1</v>
      </c>
      <c r="Q80" s="164">
        <v>1</v>
      </c>
      <c r="R80" s="164">
        <v>1</v>
      </c>
    </row>
    <row r="81" spans="1:18" x14ac:dyDescent="0.3">
      <c r="A81" t="s">
        <v>1537</v>
      </c>
      <c r="B81" t="s">
        <v>1538</v>
      </c>
      <c r="C81" t="s">
        <v>496</v>
      </c>
      <c r="D81">
        <v>1.0799999999999998</v>
      </c>
      <c r="E81">
        <v>1.212591733</v>
      </c>
      <c r="F81">
        <v>14.2788</v>
      </c>
      <c r="H81">
        <v>1.0799999999999998</v>
      </c>
      <c r="I81" s="164">
        <v>1.212591733</v>
      </c>
      <c r="J81" s="164">
        <v>14.2788</v>
      </c>
      <c r="L81">
        <v>1.08</v>
      </c>
      <c r="M81">
        <v>1.212591733</v>
      </c>
      <c r="N81">
        <v>1.37</v>
      </c>
      <c r="P81">
        <v>1.08</v>
      </c>
      <c r="Q81" s="164">
        <v>1.212591733</v>
      </c>
      <c r="R81" s="164">
        <v>1.37</v>
      </c>
    </row>
    <row r="82" spans="1:18" x14ac:dyDescent="0.3">
      <c r="A82" t="s">
        <v>1539</v>
      </c>
      <c r="B82" t="s">
        <v>500</v>
      </c>
      <c r="C82" t="s">
        <v>499</v>
      </c>
      <c r="D82">
        <v>0.94800025505883678</v>
      </c>
      <c r="E82">
        <v>0.81426095115102093</v>
      </c>
      <c r="F82">
        <v>3.729298</v>
      </c>
      <c r="H82">
        <v>1</v>
      </c>
      <c r="I82" s="164">
        <v>1</v>
      </c>
      <c r="J82" s="164">
        <v>3.729298</v>
      </c>
      <c r="L82">
        <v>0.94481680002575141</v>
      </c>
      <c r="M82">
        <v>0.81217006619037224</v>
      </c>
      <c r="N82">
        <v>0.72325923094695077</v>
      </c>
      <c r="P82">
        <v>1</v>
      </c>
      <c r="Q82" s="164">
        <v>1</v>
      </c>
      <c r="R82" s="164">
        <v>1</v>
      </c>
    </row>
    <row r="83" spans="1:18" x14ac:dyDescent="0.3">
      <c r="A83" t="s">
        <v>1540</v>
      </c>
      <c r="B83" t="s">
        <v>1541</v>
      </c>
      <c r="C83" t="s">
        <v>503</v>
      </c>
      <c r="D83">
        <v>0.91999999999999993</v>
      </c>
      <c r="E83">
        <v>0.77999999999999992</v>
      </c>
      <c r="F83">
        <v>4.02905E-2</v>
      </c>
      <c r="H83">
        <v>1</v>
      </c>
      <c r="I83" s="164">
        <v>1</v>
      </c>
      <c r="J83" s="164">
        <v>1</v>
      </c>
      <c r="L83">
        <v>0.91999999999999993</v>
      </c>
      <c r="M83" t="e">
        <v>#VALUE!</v>
      </c>
      <c r="N83" t="e">
        <v>#VALUE!</v>
      </c>
      <c r="P83">
        <v>1</v>
      </c>
      <c r="Q83" s="164">
        <v>1</v>
      </c>
      <c r="R83" s="164">
        <v>1</v>
      </c>
    </row>
    <row r="84" spans="1:18" x14ac:dyDescent="0.3">
      <c r="A84" t="s">
        <v>1542</v>
      </c>
      <c r="B84" t="s">
        <v>1543</v>
      </c>
      <c r="C84" s="56" t="s">
        <v>506</v>
      </c>
      <c r="D84" s="56">
        <v>0.86752301707557555</v>
      </c>
      <c r="E84" s="56">
        <v>1.1428908972762046</v>
      </c>
      <c r="F84" s="56">
        <v>61.004174999999996</v>
      </c>
      <c r="G84" s="56"/>
      <c r="H84" s="56">
        <v>1</v>
      </c>
      <c r="I84" s="56">
        <v>1.1428908972762046</v>
      </c>
      <c r="J84" s="56">
        <v>61.004174999999996</v>
      </c>
      <c r="K84" s="56"/>
      <c r="L84" s="56">
        <v>149.27133738900747</v>
      </c>
      <c r="M84" s="56">
        <v>205.93097407722254</v>
      </c>
      <c r="N84" s="56">
        <v>104.29429297047469</v>
      </c>
      <c r="O84" s="56"/>
      <c r="P84" s="56">
        <v>149.27133738900747</v>
      </c>
      <c r="Q84" s="56">
        <v>205.930974077223</v>
      </c>
      <c r="R84" s="56">
        <v>104.29429297047469</v>
      </c>
    </row>
    <row r="85" spans="1:18" hidden="1" x14ac:dyDescent="0.3">
      <c r="A85" t="s">
        <v>1544</v>
      </c>
      <c r="B85" t="s">
        <v>1545</v>
      </c>
      <c r="C85" t="s">
        <v>1546</v>
      </c>
      <c r="D85">
        <v>1.7714486849372468E-3</v>
      </c>
      <c r="E85">
        <v>1.6736892391307438E-3</v>
      </c>
      <c r="F85">
        <v>32.719349999999999</v>
      </c>
      <c r="H85">
        <v>1</v>
      </c>
      <c r="I85" s="164">
        <v>1</v>
      </c>
      <c r="J85" s="164">
        <v>32.719349999999999</v>
      </c>
      <c r="L85">
        <v>3.7437564085597355E-2</v>
      </c>
      <c r="M85">
        <v>3.5371528784392411E-2</v>
      </c>
      <c r="N85">
        <v>3.449298728326932E-2</v>
      </c>
      <c r="P85">
        <v>1</v>
      </c>
      <c r="Q85" s="164">
        <v>1</v>
      </c>
      <c r="R85" s="164">
        <v>1</v>
      </c>
    </row>
    <row r="86" spans="1:18" hidden="1" x14ac:dyDescent="0.3">
      <c r="A86" t="s">
        <v>1547</v>
      </c>
      <c r="B86" t="s">
        <v>1548</v>
      </c>
      <c r="C86" t="s">
        <v>1549</v>
      </c>
      <c r="D86">
        <v>1.010336145940508</v>
      </c>
      <c r="E86">
        <v>0.95456602950432701</v>
      </c>
      <c r="F86">
        <v>30.349744999999999</v>
      </c>
      <c r="H86">
        <v>1.010336145940508</v>
      </c>
      <c r="I86" s="164">
        <v>1</v>
      </c>
      <c r="J86" s="164">
        <v>30.349744999999999</v>
      </c>
      <c r="L86">
        <v>1.011738029234118</v>
      </c>
      <c r="M86">
        <v>1.0082642982352621</v>
      </c>
      <c r="N86">
        <v>1.0359257847119483</v>
      </c>
      <c r="P86">
        <v>1.011738029234118</v>
      </c>
      <c r="Q86" s="164">
        <v>1.0082642982352621</v>
      </c>
      <c r="R86" s="164">
        <v>1.0359257847119483</v>
      </c>
    </row>
    <row r="87" spans="1:18" hidden="1" x14ac:dyDescent="0.3">
      <c r="A87" t="s">
        <v>1550</v>
      </c>
      <c r="B87" t="s">
        <v>1551</v>
      </c>
      <c r="C87" t="s">
        <v>1549</v>
      </c>
      <c r="D87">
        <v>1.0138146766519702</v>
      </c>
      <c r="E87">
        <v>0.97464107243572662</v>
      </c>
      <c r="F87">
        <v>5.8804999999999996</v>
      </c>
      <c r="H87">
        <v>1.0138146766519702</v>
      </c>
      <c r="I87" s="164">
        <v>1</v>
      </c>
      <c r="J87" s="164">
        <v>5.8804999999999996</v>
      </c>
      <c r="L87">
        <v>1.0148801881908496</v>
      </c>
      <c r="M87">
        <v>1.0665995519136486</v>
      </c>
      <c r="N87">
        <v>1.1328493099987225</v>
      </c>
      <c r="P87">
        <v>1.0148801881908496</v>
      </c>
      <c r="Q87" s="164">
        <v>1.0665995519136486</v>
      </c>
      <c r="R87" s="164">
        <v>1.1328493099987225</v>
      </c>
    </row>
    <row r="88" spans="1:18" hidden="1" x14ac:dyDescent="0.3">
      <c r="A88" t="s">
        <v>1552</v>
      </c>
      <c r="B88" t="s">
        <v>1553</v>
      </c>
      <c r="C88" t="s">
        <v>1554</v>
      </c>
      <c r="D88">
        <v>0.94478240099999999</v>
      </c>
      <c r="E88">
        <v>0.8121474729999999</v>
      </c>
      <c r="F88">
        <v>0.19359000000000001</v>
      </c>
      <c r="H88">
        <v>1</v>
      </c>
      <c r="I88" s="164">
        <v>1</v>
      </c>
      <c r="J88" s="164">
        <v>1</v>
      </c>
      <c r="L88">
        <v>0.9447824010000001</v>
      </c>
      <c r="M88">
        <v>0.81214747299999912</v>
      </c>
      <c r="N88">
        <v>0.72325203699999996</v>
      </c>
      <c r="P88">
        <v>1</v>
      </c>
      <c r="Q88" s="164">
        <v>1</v>
      </c>
      <c r="R88" s="164">
        <v>1</v>
      </c>
    </row>
    <row r="89" spans="1:18" x14ac:dyDescent="0.3">
      <c r="A89" t="s">
        <v>1555</v>
      </c>
      <c r="B89" t="s">
        <v>515</v>
      </c>
      <c r="C89" t="s">
        <v>514</v>
      </c>
      <c r="D89">
        <v>0.94478240099999922</v>
      </c>
      <c r="E89">
        <v>0.81214747300000023</v>
      </c>
      <c r="F89">
        <v>3.8614030000000001</v>
      </c>
      <c r="H89">
        <v>1</v>
      </c>
      <c r="I89" s="164">
        <v>1</v>
      </c>
      <c r="J89" s="164">
        <v>3.8614030000000001</v>
      </c>
      <c r="L89">
        <v>0.94478240100000088</v>
      </c>
      <c r="M89">
        <v>0.81214747300000045</v>
      </c>
      <c r="N89">
        <v>0.72325203699999951</v>
      </c>
      <c r="P89">
        <v>1</v>
      </c>
      <c r="Q89" s="164">
        <v>1</v>
      </c>
      <c r="R89" s="164">
        <v>1</v>
      </c>
    </row>
    <row r="90" spans="1:18" x14ac:dyDescent="0.3">
      <c r="A90" t="s">
        <v>1556</v>
      </c>
      <c r="B90" t="s">
        <v>1557</v>
      </c>
      <c r="C90" t="s">
        <v>517</v>
      </c>
      <c r="D90">
        <v>0.99230839880719512</v>
      </c>
      <c r="E90">
        <v>1.0070723325453679</v>
      </c>
      <c r="F90">
        <v>9.27684</v>
      </c>
      <c r="H90">
        <v>1</v>
      </c>
      <c r="I90" s="164">
        <v>1.0070723325453679</v>
      </c>
      <c r="J90" s="164">
        <v>9.27684</v>
      </c>
      <c r="L90">
        <v>0.99946138956411745</v>
      </c>
      <c r="M90">
        <v>1.020443751658541</v>
      </c>
      <c r="N90">
        <v>1.0250531819004123</v>
      </c>
      <c r="P90">
        <v>1</v>
      </c>
      <c r="Q90" s="164">
        <v>1.020443751658541</v>
      </c>
      <c r="R90" s="164">
        <v>1.0250531819004123</v>
      </c>
    </row>
    <row r="91" spans="1:18" x14ac:dyDescent="0.3">
      <c r="A91" t="s">
        <v>1558</v>
      </c>
      <c r="B91" t="s">
        <v>567</v>
      </c>
      <c r="C91" t="s">
        <v>566</v>
      </c>
      <c r="D91">
        <v>1.0146494177132663</v>
      </c>
      <c r="E91">
        <v>1.0466830128123166</v>
      </c>
      <c r="F91">
        <v>3.0609250000000001</v>
      </c>
      <c r="H91">
        <v>1.0146494177132663</v>
      </c>
      <c r="I91" s="164">
        <v>1.0466830128123166</v>
      </c>
      <c r="J91" s="164">
        <v>3.0609250000000001</v>
      </c>
      <c r="L91">
        <v>1.0150048011115913</v>
      </c>
      <c r="M91">
        <v>1.0773542122778348</v>
      </c>
      <c r="N91">
        <v>1.1559501681984745</v>
      </c>
      <c r="P91">
        <v>1.0150048011115913</v>
      </c>
      <c r="Q91" s="164">
        <v>1.0773542122778348</v>
      </c>
      <c r="R91" s="164">
        <v>1.1559501681984745</v>
      </c>
    </row>
    <row r="92" spans="1:18" x14ac:dyDescent="0.3">
      <c r="A92" t="s">
        <v>1559</v>
      </c>
      <c r="B92" t="s">
        <v>1560</v>
      </c>
      <c r="C92" t="s">
        <v>575</v>
      </c>
      <c r="D92">
        <v>0.9752169910000007</v>
      </c>
      <c r="E92">
        <v>1.0327705910000007</v>
      </c>
      <c r="F92">
        <v>5.4774760000000002</v>
      </c>
      <c r="H92">
        <v>1</v>
      </c>
      <c r="I92" s="164">
        <v>1.0327705910000007</v>
      </c>
      <c r="J92" s="164">
        <v>5.4774760000000002</v>
      </c>
      <c r="L92">
        <v>0.97521699100000125</v>
      </c>
      <c r="M92">
        <v>1.0327705910000013</v>
      </c>
      <c r="N92">
        <v>1.1489642370000004</v>
      </c>
      <c r="P92">
        <v>1</v>
      </c>
      <c r="Q92" s="164">
        <v>1.0327705910000013</v>
      </c>
      <c r="R92" s="164">
        <v>1.1489642370000004</v>
      </c>
    </row>
    <row r="93" spans="1:18" x14ac:dyDescent="0.3">
      <c r="A93" t="s">
        <v>1561</v>
      </c>
      <c r="B93" t="s">
        <v>1562</v>
      </c>
      <c r="C93" t="s">
        <v>578</v>
      </c>
      <c r="D93">
        <v>0.94478240099999911</v>
      </c>
      <c r="E93">
        <v>0.81214747299999968</v>
      </c>
      <c r="F93">
        <v>5.4347640000000004</v>
      </c>
      <c r="H93">
        <v>1</v>
      </c>
      <c r="I93" s="164">
        <v>1</v>
      </c>
      <c r="J93" s="164">
        <v>5.4347640000000004</v>
      </c>
      <c r="L93">
        <v>0.94478240099999988</v>
      </c>
      <c r="M93">
        <v>0.81214747300000001</v>
      </c>
      <c r="N93">
        <v>0.72325203700000007</v>
      </c>
      <c r="P93">
        <v>1</v>
      </c>
      <c r="Q93" s="164">
        <v>1</v>
      </c>
      <c r="R93" s="164">
        <v>1</v>
      </c>
    </row>
    <row r="94" spans="1:18" x14ac:dyDescent="0.3">
      <c r="A94" t="s">
        <v>1563</v>
      </c>
      <c r="B94" t="s">
        <v>583</v>
      </c>
      <c r="C94" t="s">
        <v>582</v>
      </c>
      <c r="D94">
        <v>1.0762466648264817</v>
      </c>
      <c r="E94">
        <v>1.1975892423666032</v>
      </c>
      <c r="F94">
        <v>5.0962252000000001</v>
      </c>
      <c r="H94">
        <v>1.0762466648264817</v>
      </c>
      <c r="I94" s="164">
        <v>1.1975892423666032</v>
      </c>
      <c r="J94" s="164">
        <v>5.0962252000000001</v>
      </c>
      <c r="L94">
        <v>1.0798465711931187</v>
      </c>
      <c r="M94">
        <v>1.2190838932186667</v>
      </c>
      <c r="N94">
        <v>1.3683873686451198</v>
      </c>
      <c r="P94">
        <v>1.0798465711931187</v>
      </c>
      <c r="Q94" s="164">
        <v>1.2190838932186667</v>
      </c>
      <c r="R94" s="164">
        <v>1.3683873686451198</v>
      </c>
    </row>
    <row r="95" spans="1:18" x14ac:dyDescent="0.3">
      <c r="A95" t="s">
        <v>1564</v>
      </c>
      <c r="B95" t="s">
        <v>1565</v>
      </c>
      <c r="C95" t="s">
        <v>588</v>
      </c>
      <c r="D95">
        <v>1.0346274606298289</v>
      </c>
      <c r="E95">
        <v>1.1089882224764145</v>
      </c>
      <c r="F95">
        <v>5.7541500000000001</v>
      </c>
      <c r="H95">
        <v>1.0346274606298289</v>
      </c>
      <c r="I95" s="164">
        <v>1.1089882224764145</v>
      </c>
      <c r="J95" s="164">
        <v>5.7541500000000001</v>
      </c>
      <c r="L95">
        <v>1.0346274606298274</v>
      </c>
      <c r="M95">
        <v>1.1089882224764154</v>
      </c>
      <c r="N95">
        <v>1.1951612863918959</v>
      </c>
      <c r="P95">
        <v>1.0346274606298274</v>
      </c>
      <c r="Q95" s="164">
        <v>1.1089882224764154</v>
      </c>
      <c r="R95" s="164">
        <v>1.1951612863918959</v>
      </c>
    </row>
    <row r="96" spans="1:18" x14ac:dyDescent="0.3">
      <c r="A96" t="s">
        <v>1566</v>
      </c>
      <c r="B96" t="s">
        <v>1567</v>
      </c>
      <c r="C96" t="s">
        <v>588</v>
      </c>
      <c r="D96">
        <v>1.0145686247823875</v>
      </c>
      <c r="E96">
        <v>1.0397102163619139</v>
      </c>
      <c r="F96">
        <v>9.1815750000000005</v>
      </c>
      <c r="H96">
        <v>1.0145686247823875</v>
      </c>
      <c r="I96" s="164">
        <v>1.0397102163619139</v>
      </c>
      <c r="J96" s="164">
        <v>9.1815750000000005</v>
      </c>
      <c r="L96">
        <v>1.0145619105620247</v>
      </c>
      <c r="M96">
        <v>1.0391307486857191</v>
      </c>
      <c r="N96">
        <v>1.073846709563417</v>
      </c>
      <c r="P96">
        <v>1.0145619105620247</v>
      </c>
      <c r="Q96" s="164">
        <v>1.0391307486857191</v>
      </c>
      <c r="R96" s="164">
        <v>1.073846709563417</v>
      </c>
    </row>
    <row r="97" spans="1:18" x14ac:dyDescent="0.3">
      <c r="A97" t="s">
        <v>1568</v>
      </c>
      <c r="B97" t="s">
        <v>1569</v>
      </c>
      <c r="C97" t="s">
        <v>588</v>
      </c>
      <c r="D97">
        <v>1.0517771480310938</v>
      </c>
      <c r="E97">
        <v>1.1529801206103811</v>
      </c>
      <c r="F97">
        <v>15.4918</v>
      </c>
      <c r="H97">
        <v>1.0517771480310938</v>
      </c>
      <c r="I97" s="164">
        <v>1.1529801206103811</v>
      </c>
      <c r="J97" s="164">
        <v>15.4918</v>
      </c>
      <c r="L97">
        <v>1.0175747281934557</v>
      </c>
      <c r="M97">
        <v>1.0807390036478079</v>
      </c>
      <c r="N97">
        <v>1.170499487644548</v>
      </c>
      <c r="P97">
        <v>1.0175747281934557</v>
      </c>
      <c r="Q97" s="164">
        <v>1.0807390036478079</v>
      </c>
      <c r="R97" s="164">
        <v>1.170499487644548</v>
      </c>
    </row>
    <row r="98" spans="1:18" x14ac:dyDescent="0.3">
      <c r="A98" t="s">
        <v>1570</v>
      </c>
      <c r="B98" t="s">
        <v>595</v>
      </c>
      <c r="C98" t="s">
        <v>594</v>
      </c>
      <c r="D98">
        <v>0.98357530693266448</v>
      </c>
      <c r="E98">
        <v>0.97816269172331338</v>
      </c>
      <c r="F98">
        <v>14.6656815</v>
      </c>
      <c r="H98">
        <v>1</v>
      </c>
      <c r="I98" s="164">
        <v>1</v>
      </c>
      <c r="J98" s="164">
        <v>14.6656815</v>
      </c>
      <c r="L98">
        <v>1.0023303504620866</v>
      </c>
      <c r="M98">
        <v>1.0212849439638056</v>
      </c>
      <c r="N98">
        <v>1.0255894688532838</v>
      </c>
      <c r="P98">
        <v>1.0023303504620866</v>
      </c>
      <c r="Q98" s="164">
        <v>1.0212849439638056</v>
      </c>
      <c r="R98" s="164">
        <v>1.0255894688532838</v>
      </c>
    </row>
    <row r="99" spans="1:18" x14ac:dyDescent="0.3">
      <c r="A99" t="s">
        <v>1571</v>
      </c>
      <c r="B99" t="s">
        <v>1572</v>
      </c>
      <c r="C99" t="s">
        <v>616</v>
      </c>
      <c r="D99">
        <v>0.92</v>
      </c>
      <c r="E99">
        <v>0.81559455136605108</v>
      </c>
      <c r="F99">
        <v>6.7725799999999996</v>
      </c>
      <c r="H99">
        <v>1</v>
      </c>
      <c r="I99" s="164">
        <v>1</v>
      </c>
      <c r="J99" s="164">
        <v>6.7725799999999996</v>
      </c>
      <c r="L99">
        <v>0.92</v>
      </c>
      <c r="M99">
        <v>0.88264783703520278</v>
      </c>
      <c r="N99">
        <v>0.98036880401609583</v>
      </c>
      <c r="P99">
        <v>1</v>
      </c>
      <c r="Q99" s="164">
        <v>1</v>
      </c>
      <c r="R99" s="164">
        <v>1</v>
      </c>
    </row>
    <row r="100" spans="1:18" x14ac:dyDescent="0.3">
      <c r="A100" t="s">
        <v>1573</v>
      </c>
      <c r="B100" t="s">
        <v>1574</v>
      </c>
      <c r="C100" t="s">
        <v>662</v>
      </c>
      <c r="D100">
        <v>0.96331456429833062</v>
      </c>
      <c r="E100">
        <v>0.94174648281512063</v>
      </c>
      <c r="F100">
        <v>5.6886549999999998</v>
      </c>
      <c r="H100">
        <v>1</v>
      </c>
      <c r="I100" s="164">
        <v>1</v>
      </c>
      <c r="J100" s="164">
        <v>5.6886549999999998</v>
      </c>
      <c r="L100">
        <v>0.99524044500000008</v>
      </c>
      <c r="M100">
        <v>1.034771039</v>
      </c>
      <c r="N100">
        <v>1.1088649779999982</v>
      </c>
      <c r="P100">
        <v>1</v>
      </c>
      <c r="Q100" s="164">
        <v>1.034771039</v>
      </c>
      <c r="R100" s="164">
        <v>1.1088649779999982</v>
      </c>
    </row>
    <row r="101" spans="1:18" s="122" customFormat="1" hidden="1" x14ac:dyDescent="0.3">
      <c r="A101" s="122" t="s">
        <v>1575</v>
      </c>
      <c r="B101" s="122" t="s">
        <v>1576</v>
      </c>
      <c r="C101" s="122" t="s">
        <v>1577</v>
      </c>
      <c r="D101" s="122">
        <v>1</v>
      </c>
      <c r="E101" s="122">
        <v>1</v>
      </c>
      <c r="F101" s="122">
        <v>1</v>
      </c>
      <c r="H101" s="122">
        <v>1</v>
      </c>
      <c r="I101" s="164">
        <v>1</v>
      </c>
      <c r="J101" s="164">
        <v>1</v>
      </c>
      <c r="L101" s="122">
        <v>1</v>
      </c>
      <c r="M101" s="122">
        <v>1</v>
      </c>
      <c r="N101" s="122">
        <v>1</v>
      </c>
      <c r="P101" s="122">
        <v>1</v>
      </c>
      <c r="Q101" s="164">
        <v>1</v>
      </c>
      <c r="R101" s="164">
        <v>1</v>
      </c>
    </row>
    <row r="102" spans="1:18" hidden="1" x14ac:dyDescent="0.3">
      <c r="A102" t="s">
        <v>1578</v>
      </c>
      <c r="B102" t="s">
        <v>1579</v>
      </c>
      <c r="C102" t="s">
        <v>1580</v>
      </c>
      <c r="D102">
        <v>0.92000000000000015</v>
      </c>
      <c r="E102">
        <v>0.78</v>
      </c>
      <c r="F102">
        <v>193.10759999999999</v>
      </c>
      <c r="H102">
        <v>1</v>
      </c>
      <c r="I102" s="164">
        <v>1</v>
      </c>
      <c r="J102" s="164">
        <v>193.10759999999999</v>
      </c>
      <c r="L102">
        <v>0.91999999999999993</v>
      </c>
      <c r="M102">
        <v>0.78</v>
      </c>
      <c r="N102">
        <v>0.63</v>
      </c>
      <c r="P102">
        <v>1</v>
      </c>
      <c r="Q102" s="164">
        <v>1</v>
      </c>
      <c r="R102" s="164">
        <v>1</v>
      </c>
    </row>
    <row r="103" spans="1:18" hidden="1" x14ac:dyDescent="0.3">
      <c r="A103" t="s">
        <v>1581</v>
      </c>
      <c r="B103" t="s">
        <v>1582</v>
      </c>
      <c r="C103" t="s">
        <v>1583</v>
      </c>
      <c r="D103">
        <v>0.99524044499999997</v>
      </c>
      <c r="E103">
        <v>1.0347710390000011</v>
      </c>
      <c r="F103">
        <v>56.862760000000002</v>
      </c>
      <c r="H103">
        <v>1</v>
      </c>
      <c r="I103" s="164">
        <v>1.0347710390000011</v>
      </c>
      <c r="J103" s="164">
        <v>56.862760000000002</v>
      </c>
      <c r="L103">
        <v>0.99524044500000031</v>
      </c>
      <c r="M103">
        <v>1.0347710389999993</v>
      </c>
      <c r="N103">
        <v>1.1088649779999975</v>
      </c>
      <c r="P103">
        <v>1</v>
      </c>
      <c r="Q103" s="164">
        <v>1.0347710389999993</v>
      </c>
      <c r="R103" s="164">
        <v>1.1088649779999975</v>
      </c>
    </row>
    <row r="104" spans="1:18" hidden="1" x14ac:dyDescent="0.3">
      <c r="A104" t="s">
        <v>1584</v>
      </c>
      <c r="B104" t="s">
        <v>1585</v>
      </c>
      <c r="C104" t="s">
        <v>1586</v>
      </c>
      <c r="D104">
        <v>1.0271288568890549</v>
      </c>
      <c r="E104">
        <v>1.0496804145287955</v>
      </c>
      <c r="F104">
        <v>6.8321300000000003</v>
      </c>
      <c r="H104">
        <v>1.0271288568890549</v>
      </c>
      <c r="I104" s="164">
        <v>1.0496804145287955</v>
      </c>
      <c r="J104" s="164">
        <v>6.8321300000000003</v>
      </c>
      <c r="L104">
        <v>1.0094520018619948</v>
      </c>
      <c r="M104">
        <v>1.0220312259691364</v>
      </c>
      <c r="N104">
        <v>1.0121744143468681</v>
      </c>
      <c r="P104">
        <v>1.0094520018619948</v>
      </c>
      <c r="Q104" s="164">
        <v>1.0220312259691364</v>
      </c>
      <c r="R104" s="164">
        <v>1.0121744143468681</v>
      </c>
    </row>
    <row r="105" spans="1:18" hidden="1" x14ac:dyDescent="0.3">
      <c r="A105" t="s">
        <v>1587</v>
      </c>
      <c r="B105" t="s">
        <v>1588</v>
      </c>
      <c r="C105" t="s">
        <v>1589</v>
      </c>
      <c r="D105">
        <v>1.0210114107969486</v>
      </c>
      <c r="E105">
        <v>1.104664409571797</v>
      </c>
      <c r="F105">
        <v>9.2414620000000003</v>
      </c>
      <c r="H105">
        <v>1.0210114107969486</v>
      </c>
      <c r="I105" s="164">
        <v>1.104664409571797</v>
      </c>
      <c r="J105" s="164">
        <v>9.2414620000000003</v>
      </c>
      <c r="L105">
        <v>1.0009509648185801</v>
      </c>
      <c r="M105">
        <v>1.0678266455173633</v>
      </c>
      <c r="N105">
        <v>1.1097115476715245</v>
      </c>
      <c r="P105">
        <v>1.0009509648185801</v>
      </c>
      <c r="Q105" s="164">
        <v>1.0678266455173633</v>
      </c>
      <c r="R105" s="164">
        <v>1.1097115476715245</v>
      </c>
    </row>
    <row r="106" spans="1:18" hidden="1" x14ac:dyDescent="0.3">
      <c r="A106" t="s">
        <v>1590</v>
      </c>
      <c r="B106" t="s">
        <v>1591</v>
      </c>
      <c r="C106" t="s">
        <v>1592</v>
      </c>
      <c r="D106">
        <v>0.68558749465051816</v>
      </c>
      <c r="E106">
        <v>3.437155329981343E-2</v>
      </c>
      <c r="F106">
        <v>94.869</v>
      </c>
      <c r="H106">
        <v>1</v>
      </c>
      <c r="I106" s="164">
        <v>1</v>
      </c>
      <c r="J106" s="164">
        <v>94.869</v>
      </c>
      <c r="L106">
        <v>1.4301775655285058</v>
      </c>
      <c r="M106">
        <v>9.4229565217391301E-2</v>
      </c>
      <c r="N106">
        <v>1.2645397837753754E-2</v>
      </c>
      <c r="P106">
        <v>1.4301775655285058</v>
      </c>
      <c r="Q106" s="164">
        <v>1</v>
      </c>
      <c r="R106" s="164">
        <v>1</v>
      </c>
    </row>
    <row r="107" spans="1:18" hidden="1" x14ac:dyDescent="0.3">
      <c r="A107" t="s">
        <v>1593</v>
      </c>
      <c r="B107" t="s">
        <v>1594</v>
      </c>
      <c r="C107" t="s">
        <v>1595</v>
      </c>
      <c r="D107">
        <v>0.94932244533509402</v>
      </c>
      <c r="E107">
        <v>0.81512936227510213</v>
      </c>
      <c r="F107">
        <v>5.775855</v>
      </c>
      <c r="H107">
        <v>1</v>
      </c>
      <c r="I107" s="164">
        <v>1</v>
      </c>
      <c r="J107" s="164">
        <v>5.775855</v>
      </c>
      <c r="L107">
        <v>0.9451054391474738</v>
      </c>
      <c r="M107">
        <v>0.81235964361250967</v>
      </c>
      <c r="N107">
        <v>0.7233195947068054</v>
      </c>
      <c r="P107">
        <v>1</v>
      </c>
      <c r="Q107" s="164">
        <v>1</v>
      </c>
      <c r="R107" s="164">
        <v>1</v>
      </c>
    </row>
    <row r="108" spans="1:18" hidden="1" x14ac:dyDescent="0.3">
      <c r="A108" t="s">
        <v>1596</v>
      </c>
      <c r="B108" t="s">
        <v>1597</v>
      </c>
      <c r="C108" t="s">
        <v>1598</v>
      </c>
      <c r="D108">
        <v>0.96954500848124148</v>
      </c>
      <c r="E108">
        <v>0.89979431294445855</v>
      </c>
      <c r="F108">
        <v>9.1980000000000006E-2</v>
      </c>
      <c r="H108">
        <v>1</v>
      </c>
      <c r="I108" s="164">
        <v>1</v>
      </c>
      <c r="J108" s="164">
        <v>1</v>
      </c>
      <c r="L108">
        <v>0.96954500848124348</v>
      </c>
      <c r="M108">
        <v>0.89979431294445877</v>
      </c>
      <c r="N108">
        <v>0.85689555700405995</v>
      </c>
      <c r="P108">
        <v>1</v>
      </c>
      <c r="Q108" s="164">
        <v>1</v>
      </c>
      <c r="R108" s="164">
        <v>1</v>
      </c>
    </row>
    <row r="109" spans="1:18" hidden="1" x14ac:dyDescent="0.3">
      <c r="A109" t="s">
        <v>1599</v>
      </c>
      <c r="B109" t="s">
        <v>1600</v>
      </c>
      <c r="C109" t="s">
        <v>1601</v>
      </c>
      <c r="D109">
        <v>1.0110241582614639</v>
      </c>
      <c r="E109">
        <v>1.042034801326357</v>
      </c>
      <c r="F109">
        <v>27.659072500000001</v>
      </c>
      <c r="H109">
        <v>1.0110241582614639</v>
      </c>
      <c r="I109" s="164">
        <v>1.042034801326357</v>
      </c>
      <c r="J109" s="164">
        <v>27.659072500000001</v>
      </c>
      <c r="L109">
        <v>1.0448097825594156</v>
      </c>
      <c r="M109">
        <v>1.1290591526122842</v>
      </c>
      <c r="N109">
        <v>1.2016868528345461</v>
      </c>
      <c r="P109">
        <v>1.0448097825594156</v>
      </c>
      <c r="Q109" s="164">
        <v>1.1290591526122842</v>
      </c>
      <c r="R109" s="164">
        <v>1.2016868528345461</v>
      </c>
    </row>
    <row r="110" spans="1:18" hidden="1" x14ac:dyDescent="0.3">
      <c r="A110" t="s">
        <v>1602</v>
      </c>
      <c r="B110" t="s">
        <v>1603</v>
      </c>
      <c r="C110" t="s">
        <v>1604</v>
      </c>
      <c r="D110">
        <v>0.99589407055328061</v>
      </c>
      <c r="E110">
        <v>1.0009377362247858</v>
      </c>
      <c r="F110">
        <v>27.589019</v>
      </c>
      <c r="H110">
        <v>1</v>
      </c>
      <c r="I110" s="164">
        <v>1.0009377362247858</v>
      </c>
      <c r="J110" s="164">
        <v>27.589019</v>
      </c>
      <c r="L110">
        <v>0.94652392324333601</v>
      </c>
      <c r="M110">
        <v>0.85647485908414789</v>
      </c>
      <c r="N110">
        <v>0.82854853120542171</v>
      </c>
      <c r="P110">
        <v>1</v>
      </c>
      <c r="Q110" s="164">
        <v>1</v>
      </c>
      <c r="R110" s="164">
        <v>1</v>
      </c>
    </row>
    <row r="111" spans="1:18" hidden="1" x14ac:dyDescent="0.3">
      <c r="A111" t="s">
        <v>1605</v>
      </c>
      <c r="B111" t="s">
        <v>1606</v>
      </c>
      <c r="C111" t="s">
        <v>1607</v>
      </c>
      <c r="D111">
        <v>0.93852233045396039</v>
      </c>
      <c r="E111">
        <v>0.9142620841757032</v>
      </c>
      <c r="F111">
        <v>0.16639999999999999</v>
      </c>
      <c r="H111">
        <v>1</v>
      </c>
      <c r="I111" s="164">
        <v>1</v>
      </c>
      <c r="J111" s="164">
        <v>1</v>
      </c>
      <c r="L111">
        <v>0.9385223304539605</v>
      </c>
      <c r="M111">
        <v>0.91426208417570243</v>
      </c>
      <c r="N111">
        <v>0.92031043758667308</v>
      </c>
      <c r="P111">
        <v>1</v>
      </c>
      <c r="Q111" s="164">
        <v>1</v>
      </c>
      <c r="R111" s="164">
        <v>1</v>
      </c>
    </row>
    <row r="112" spans="1:18" hidden="1" x14ac:dyDescent="0.3">
      <c r="A112" t="s">
        <v>1608</v>
      </c>
      <c r="B112" t="s">
        <v>1609</v>
      </c>
      <c r="C112" t="s">
        <v>1610</v>
      </c>
      <c r="D112">
        <v>1.0177273484810463</v>
      </c>
      <c r="E112">
        <v>1.0812792911240634</v>
      </c>
      <c r="F112">
        <v>4.2247700000000004</v>
      </c>
      <c r="H112">
        <v>1.0177273484810463</v>
      </c>
      <c r="I112" s="164">
        <v>1.0812792911240634</v>
      </c>
      <c r="J112" s="164">
        <v>4.2247700000000004</v>
      </c>
      <c r="L112">
        <v>1.08</v>
      </c>
      <c r="M112">
        <v>1.212591733</v>
      </c>
      <c r="N112">
        <v>1.37</v>
      </c>
      <c r="P112">
        <v>1.08</v>
      </c>
      <c r="Q112" s="164">
        <v>1.212591733</v>
      </c>
      <c r="R112" s="164">
        <v>1.37</v>
      </c>
    </row>
    <row r="113" spans="1:18" hidden="1" x14ac:dyDescent="0.3">
      <c r="A113" t="s">
        <v>1611</v>
      </c>
      <c r="B113" t="s">
        <v>1612</v>
      </c>
      <c r="C113" t="s">
        <v>1613</v>
      </c>
      <c r="D113">
        <v>1.065059294745615</v>
      </c>
      <c r="E113">
        <v>1.1661943159816053</v>
      </c>
      <c r="F113">
        <v>1.3908459</v>
      </c>
      <c r="H113">
        <v>1.065059294745615</v>
      </c>
      <c r="I113" s="164">
        <v>1.1661943159816053</v>
      </c>
      <c r="J113" s="164">
        <v>1.3908459</v>
      </c>
      <c r="L113">
        <v>0.98411886766237378</v>
      </c>
      <c r="M113">
        <v>1.0153876520051648</v>
      </c>
      <c r="N113">
        <v>1.0691256181405746</v>
      </c>
      <c r="P113">
        <v>1</v>
      </c>
      <c r="Q113" s="164">
        <v>1.0153876520051648</v>
      </c>
      <c r="R113" s="164">
        <v>1.0691256181405746</v>
      </c>
    </row>
    <row r="114" spans="1:18" hidden="1" x14ac:dyDescent="0.3">
      <c r="A114" t="s">
        <v>1614</v>
      </c>
      <c r="B114" t="s">
        <v>1615</v>
      </c>
      <c r="C114" t="s">
        <v>1616</v>
      </c>
      <c r="D114">
        <v>0.94902010882767929</v>
      </c>
      <c r="E114">
        <v>0.88826233706172575</v>
      </c>
      <c r="F114">
        <v>12.974349999999999</v>
      </c>
      <c r="H114">
        <v>1</v>
      </c>
      <c r="I114" s="164">
        <v>1</v>
      </c>
      <c r="J114" s="164">
        <v>12.974349999999999</v>
      </c>
      <c r="L114">
        <v>1.0117434273976107</v>
      </c>
      <c r="M114">
        <v>1.0429616945186333</v>
      </c>
      <c r="N114">
        <v>1.0521944404449859</v>
      </c>
      <c r="P114">
        <v>1.0117434273976107</v>
      </c>
      <c r="Q114" s="164">
        <v>1.0429616945186333</v>
      </c>
      <c r="R114" s="164">
        <v>1.0521944404449859</v>
      </c>
    </row>
    <row r="115" spans="1:18" hidden="1" x14ac:dyDescent="0.3">
      <c r="A115" t="s">
        <v>1617</v>
      </c>
      <c r="B115" t="s">
        <v>1618</v>
      </c>
      <c r="C115" t="s">
        <v>1619</v>
      </c>
      <c r="D115">
        <v>1.0200033619712612</v>
      </c>
      <c r="E115">
        <v>1.083395481534456</v>
      </c>
      <c r="F115">
        <v>2.4785200000000001</v>
      </c>
      <c r="H115">
        <v>1.0200033619712612</v>
      </c>
      <c r="I115" s="164">
        <v>1.083395481534456</v>
      </c>
      <c r="J115" s="164">
        <v>2.4785200000000001</v>
      </c>
      <c r="L115">
        <v>0.96820524921710927</v>
      </c>
      <c r="M115">
        <v>0.99274677135067291</v>
      </c>
      <c r="N115">
        <v>1.0275430268593786</v>
      </c>
      <c r="P115">
        <v>1</v>
      </c>
      <c r="Q115" s="164">
        <v>1</v>
      </c>
      <c r="R115" s="164">
        <v>1.0275430268593786</v>
      </c>
    </row>
    <row r="116" spans="1:18" s="122" customFormat="1" hidden="1" x14ac:dyDescent="0.3">
      <c r="A116" s="122" t="s">
        <v>1620</v>
      </c>
      <c r="B116" s="122" t="s">
        <v>1621</v>
      </c>
      <c r="C116" s="122" t="s">
        <v>1622</v>
      </c>
      <c r="D116" s="122">
        <v>1</v>
      </c>
      <c r="E116" s="122">
        <v>1</v>
      </c>
      <c r="F116" s="122">
        <v>1</v>
      </c>
      <c r="H116" s="122">
        <v>1</v>
      </c>
      <c r="I116" s="164">
        <v>1</v>
      </c>
      <c r="J116" s="164">
        <v>1</v>
      </c>
      <c r="L116" s="122">
        <v>0.92</v>
      </c>
      <c r="M116" s="122">
        <v>0.85075228100000011</v>
      </c>
      <c r="N116" s="122">
        <v>0.80547808799999998</v>
      </c>
      <c r="P116" s="122">
        <v>1</v>
      </c>
      <c r="Q116" s="164">
        <v>1</v>
      </c>
      <c r="R116" s="164">
        <v>1</v>
      </c>
    </row>
    <row r="117" spans="1:18" hidden="1" x14ac:dyDescent="0.3">
      <c r="A117" t="s">
        <v>1623</v>
      </c>
      <c r="B117" t="s">
        <v>1624</v>
      </c>
      <c r="C117" t="s">
        <v>1625</v>
      </c>
      <c r="D117">
        <v>1.08</v>
      </c>
      <c r="E117">
        <v>1.03662115</v>
      </c>
      <c r="F117">
        <v>1.5338400000000001</v>
      </c>
      <c r="H117">
        <v>1.08</v>
      </c>
      <c r="I117" s="164">
        <v>1.03662115</v>
      </c>
      <c r="J117" s="164">
        <v>1.5338400000000001</v>
      </c>
      <c r="L117">
        <v>1.08</v>
      </c>
      <c r="M117">
        <v>1.03662115</v>
      </c>
      <c r="N117">
        <v>1.027981633</v>
      </c>
      <c r="P117">
        <v>1.08</v>
      </c>
      <c r="Q117" s="164">
        <v>1.03662115</v>
      </c>
      <c r="R117" s="164">
        <v>1.027981633</v>
      </c>
    </row>
    <row r="118" spans="1:18" hidden="1" x14ac:dyDescent="0.3">
      <c r="A118" t="s">
        <v>1626</v>
      </c>
      <c r="B118" t="s">
        <v>1627</v>
      </c>
      <c r="C118" t="s">
        <v>1628</v>
      </c>
      <c r="D118">
        <v>0.98603645972676546</v>
      </c>
      <c r="E118">
        <v>0.98677216402430412</v>
      </c>
      <c r="F118">
        <v>11.876239999999999</v>
      </c>
      <c r="H118">
        <v>1</v>
      </c>
      <c r="I118" s="164">
        <v>1</v>
      </c>
      <c r="J118" s="164">
        <v>11.876239999999999</v>
      </c>
      <c r="L118">
        <v>0.99652410196587449</v>
      </c>
      <c r="M118">
        <v>1.0092163432066832</v>
      </c>
      <c r="N118">
        <v>1.0071818837872029</v>
      </c>
      <c r="P118">
        <v>1</v>
      </c>
      <c r="Q118" s="164">
        <v>1.0092163432066832</v>
      </c>
      <c r="R118" s="164">
        <v>1.0071818837872029</v>
      </c>
    </row>
    <row r="119" spans="1:18" hidden="1" x14ac:dyDescent="0.3">
      <c r="A119" t="s">
        <v>1629</v>
      </c>
      <c r="B119" t="s">
        <v>1630</v>
      </c>
      <c r="C119" t="s">
        <v>1631</v>
      </c>
      <c r="D119">
        <v>0.98246358563837943</v>
      </c>
      <c r="E119">
        <v>0.89222794627683688</v>
      </c>
      <c r="F119">
        <v>7.0202</v>
      </c>
      <c r="H119">
        <v>1</v>
      </c>
      <c r="I119" s="164">
        <v>1</v>
      </c>
      <c r="J119" s="164">
        <v>7.0202</v>
      </c>
      <c r="L119">
        <v>0.98649987909554715</v>
      </c>
      <c r="M119">
        <v>0.92595709763984591</v>
      </c>
      <c r="N119">
        <v>0.91092577127383534</v>
      </c>
      <c r="P119">
        <v>1</v>
      </c>
      <c r="Q119" s="164">
        <v>1</v>
      </c>
      <c r="R119" s="164">
        <v>1</v>
      </c>
    </row>
    <row r="120" spans="1:18" hidden="1" x14ac:dyDescent="0.3">
      <c r="A120" t="s">
        <v>1632</v>
      </c>
      <c r="B120" t="s">
        <v>1633</v>
      </c>
      <c r="C120" t="s">
        <v>1634</v>
      </c>
      <c r="D120">
        <v>0.97709028739970494</v>
      </c>
      <c r="E120">
        <v>1.0345627487657971</v>
      </c>
      <c r="F120">
        <v>4.5581250000000004</v>
      </c>
      <c r="H120">
        <v>1</v>
      </c>
      <c r="I120" s="164">
        <v>1.0345627487657971</v>
      </c>
      <c r="J120" s="164">
        <v>4.5581250000000004</v>
      </c>
      <c r="L120">
        <v>0.9770975633872433</v>
      </c>
      <c r="M120">
        <v>1.0345697096063624</v>
      </c>
      <c r="N120">
        <v>1.1502687168687549</v>
      </c>
      <c r="P120">
        <v>1</v>
      </c>
      <c r="Q120" s="164">
        <v>1.0345697096063624</v>
      </c>
      <c r="R120" s="164">
        <v>1.1502687168687549</v>
      </c>
    </row>
    <row r="121" spans="1:18" hidden="1" x14ac:dyDescent="0.3">
      <c r="A121" t="s">
        <v>1635</v>
      </c>
      <c r="B121" t="s">
        <v>1636</v>
      </c>
      <c r="C121" t="s">
        <v>1637</v>
      </c>
      <c r="D121">
        <v>0.96292864641134246</v>
      </c>
      <c r="E121">
        <v>0.94064439557157087</v>
      </c>
      <c r="F121">
        <v>60.21555</v>
      </c>
      <c r="H121">
        <v>1</v>
      </c>
      <c r="I121" s="164">
        <v>1</v>
      </c>
      <c r="J121" s="164">
        <v>60.21555</v>
      </c>
      <c r="L121">
        <v>0.99524044499999997</v>
      </c>
      <c r="M121">
        <v>1.034771039</v>
      </c>
      <c r="N121">
        <v>1.1088649779999999</v>
      </c>
      <c r="P121">
        <v>1</v>
      </c>
      <c r="Q121" s="164">
        <v>1.034771039</v>
      </c>
      <c r="R121" s="164">
        <v>1.1088649779999999</v>
      </c>
    </row>
    <row r="122" spans="1:18" hidden="1" x14ac:dyDescent="0.3">
      <c r="A122" t="s">
        <v>1638</v>
      </c>
      <c r="B122" t="s">
        <v>1639</v>
      </c>
      <c r="C122" t="s">
        <v>1640</v>
      </c>
      <c r="D122">
        <v>0.95869094832000112</v>
      </c>
      <c r="E122">
        <v>0.91897249497921718</v>
      </c>
      <c r="F122">
        <v>2.7823349999999998</v>
      </c>
      <c r="H122">
        <v>1</v>
      </c>
      <c r="I122" s="164">
        <v>1</v>
      </c>
      <c r="J122" s="164">
        <v>2.7823349999999998</v>
      </c>
      <c r="L122">
        <v>1.08</v>
      </c>
      <c r="M122">
        <v>1.212591733</v>
      </c>
      <c r="N122">
        <v>1.37</v>
      </c>
      <c r="P122">
        <v>1.08</v>
      </c>
      <c r="Q122" s="164">
        <v>1.212591733</v>
      </c>
      <c r="R122" s="164">
        <v>1.37</v>
      </c>
    </row>
    <row r="123" spans="1:18" hidden="1" x14ac:dyDescent="0.3">
      <c r="A123" t="s">
        <v>1641</v>
      </c>
      <c r="B123" t="s">
        <v>1642</v>
      </c>
      <c r="C123" t="s">
        <v>1640</v>
      </c>
      <c r="D123">
        <v>1.0799999999999998</v>
      </c>
      <c r="E123">
        <v>1.03662115</v>
      </c>
      <c r="F123">
        <v>2.319318</v>
      </c>
      <c r="H123">
        <v>1.0799999999999998</v>
      </c>
      <c r="I123" s="164">
        <v>1.03662115</v>
      </c>
      <c r="J123" s="164">
        <v>2.319318</v>
      </c>
      <c r="L123">
        <v>1.0799999999999998</v>
      </c>
      <c r="M123">
        <v>1.03662115</v>
      </c>
      <c r="N123">
        <v>1.027981633</v>
      </c>
      <c r="P123">
        <v>1.0799999999999998</v>
      </c>
      <c r="Q123" s="164">
        <v>1.03662115</v>
      </c>
      <c r="R123" s="164">
        <v>1.027981633</v>
      </c>
    </row>
    <row r="124" spans="1:18" hidden="1" x14ac:dyDescent="0.3">
      <c r="A124" t="s">
        <v>1643</v>
      </c>
      <c r="B124" t="s">
        <v>1644</v>
      </c>
      <c r="C124" t="s">
        <v>1640</v>
      </c>
      <c r="D124">
        <v>0.94761294692569775</v>
      </c>
      <c r="E124">
        <v>0.89983351730359185</v>
      </c>
      <c r="F124">
        <v>0.77758000000000005</v>
      </c>
      <c r="H124">
        <v>1</v>
      </c>
      <c r="I124" s="164">
        <v>1</v>
      </c>
      <c r="J124" s="164">
        <v>1</v>
      </c>
      <c r="L124">
        <v>0.94758404565032317</v>
      </c>
      <c r="M124">
        <v>0.89987938921835398</v>
      </c>
      <c r="N124">
        <v>0.88232133346919994</v>
      </c>
      <c r="P124">
        <v>1</v>
      </c>
      <c r="Q124" s="164">
        <v>1</v>
      </c>
      <c r="R124" s="164">
        <v>1</v>
      </c>
    </row>
    <row r="125" spans="1:18" hidden="1" x14ac:dyDescent="0.3">
      <c r="A125" t="s">
        <v>1645</v>
      </c>
      <c r="B125" t="s">
        <v>1646</v>
      </c>
      <c r="C125" t="s">
        <v>1647</v>
      </c>
      <c r="D125">
        <v>1.005746220087711</v>
      </c>
      <c r="E125">
        <v>1.4824072286497803</v>
      </c>
      <c r="F125">
        <v>2.5013999999999998</v>
      </c>
      <c r="H125">
        <v>1.005746220087711</v>
      </c>
      <c r="I125" s="164">
        <v>1.4824072286497803</v>
      </c>
      <c r="J125" s="164">
        <v>2.5013999999999998</v>
      </c>
      <c r="L125">
        <v>1.0430228611570813</v>
      </c>
      <c r="M125">
        <v>1.1918136225691112</v>
      </c>
      <c r="N125">
        <v>1.2764655477705833</v>
      </c>
      <c r="P125">
        <v>1.0430228611570813</v>
      </c>
      <c r="Q125" s="164">
        <v>1.1918136225691112</v>
      </c>
      <c r="R125" s="164">
        <v>1.2764655477705833</v>
      </c>
    </row>
    <row r="126" spans="1:18" s="122" customFormat="1" hidden="1" x14ac:dyDescent="0.3">
      <c r="A126" s="122" t="s">
        <v>1648</v>
      </c>
      <c r="B126" s="122" t="s">
        <v>1649</v>
      </c>
      <c r="C126" s="122" t="s">
        <v>1650</v>
      </c>
      <c r="D126" s="122">
        <v>1</v>
      </c>
      <c r="E126" s="122">
        <v>1</v>
      </c>
      <c r="F126" s="122">
        <v>1</v>
      </c>
      <c r="H126" s="122">
        <v>1</v>
      </c>
      <c r="I126" s="164">
        <v>1</v>
      </c>
      <c r="J126" s="164">
        <v>1</v>
      </c>
      <c r="L126" s="122">
        <v>1</v>
      </c>
      <c r="M126" s="122">
        <v>1</v>
      </c>
      <c r="N126" s="122">
        <v>1</v>
      </c>
      <c r="P126" s="122">
        <v>1</v>
      </c>
      <c r="Q126" s="164">
        <v>1</v>
      </c>
      <c r="R126" s="164">
        <v>1</v>
      </c>
    </row>
    <row r="127" spans="1:18" hidden="1" x14ac:dyDescent="0.3">
      <c r="A127" t="s">
        <v>1651</v>
      </c>
      <c r="B127" t="s">
        <v>1652</v>
      </c>
      <c r="C127" t="s">
        <v>1653</v>
      </c>
      <c r="D127">
        <v>0.944782400999998</v>
      </c>
      <c r="E127">
        <v>0.81214747299999901</v>
      </c>
      <c r="F127">
        <v>20.468240000000002</v>
      </c>
      <c r="H127">
        <v>1</v>
      </c>
      <c r="I127" s="164">
        <v>1</v>
      </c>
      <c r="J127" s="164">
        <v>20.468240000000002</v>
      </c>
      <c r="L127">
        <v>0.94478240099999822</v>
      </c>
      <c r="M127">
        <v>0.81214747300000001</v>
      </c>
      <c r="N127">
        <v>0.72325203700000007</v>
      </c>
      <c r="P127">
        <v>1</v>
      </c>
      <c r="Q127" s="164">
        <v>1</v>
      </c>
      <c r="R127" s="164">
        <v>1</v>
      </c>
    </row>
    <row r="128" spans="1:18" hidden="1" x14ac:dyDescent="0.3">
      <c r="A128" t="s">
        <v>1654</v>
      </c>
      <c r="B128" t="s">
        <v>1655</v>
      </c>
      <c r="C128" t="s">
        <v>1656</v>
      </c>
      <c r="D128">
        <v>0.94478240099999866</v>
      </c>
      <c r="E128">
        <v>0.81214747299999868</v>
      </c>
      <c r="F128">
        <v>4.0141850000000003</v>
      </c>
      <c r="H128">
        <v>1</v>
      </c>
      <c r="I128" s="164">
        <v>1</v>
      </c>
      <c r="J128" s="164">
        <v>4.0141850000000003</v>
      </c>
      <c r="L128">
        <v>0.94478240099999999</v>
      </c>
      <c r="M128">
        <v>0.81214747300000001</v>
      </c>
      <c r="N128">
        <v>0.72325203699999974</v>
      </c>
      <c r="P128">
        <v>1</v>
      </c>
      <c r="Q128" s="164">
        <v>1</v>
      </c>
      <c r="R128" s="164">
        <v>1</v>
      </c>
    </row>
    <row r="129" spans="1:18" hidden="1" x14ac:dyDescent="0.3">
      <c r="A129" t="s">
        <v>1657</v>
      </c>
      <c r="B129" t="s">
        <v>1658</v>
      </c>
      <c r="C129" t="s">
        <v>1659</v>
      </c>
      <c r="D129">
        <v>0.99806981870038813</v>
      </c>
      <c r="E129">
        <v>1.0119285104151232</v>
      </c>
      <c r="F129">
        <v>1.056</v>
      </c>
      <c r="H129">
        <v>1</v>
      </c>
      <c r="I129" s="164">
        <v>1.0119285104151232</v>
      </c>
      <c r="J129" s="164">
        <v>1.056</v>
      </c>
      <c r="L129">
        <v>0.99812081137898234</v>
      </c>
      <c r="M129">
        <v>1.0120489121877396</v>
      </c>
      <c r="N129">
        <v>0.99595677939395311</v>
      </c>
      <c r="P129">
        <v>1</v>
      </c>
      <c r="Q129" s="164">
        <v>1.0120489121877396</v>
      </c>
      <c r="R129" s="164">
        <v>1</v>
      </c>
    </row>
    <row r="130" spans="1:18" hidden="1" x14ac:dyDescent="0.3">
      <c r="A130" t="s">
        <v>1660</v>
      </c>
      <c r="B130" t="s">
        <v>1661</v>
      </c>
      <c r="C130" t="s">
        <v>1662</v>
      </c>
      <c r="D130">
        <v>0.92931892769402746</v>
      </c>
      <c r="E130">
        <v>0.92360636736536261</v>
      </c>
      <c r="F130">
        <v>12.041145</v>
      </c>
      <c r="H130">
        <v>1</v>
      </c>
      <c r="I130" s="164">
        <v>1</v>
      </c>
      <c r="J130" s="164">
        <v>12.041145</v>
      </c>
      <c r="L130">
        <v>0.92068928997492039</v>
      </c>
      <c r="M130">
        <v>0.93541778400895936</v>
      </c>
      <c r="N130">
        <v>0.94097884565181644</v>
      </c>
      <c r="P130">
        <v>1</v>
      </c>
      <c r="Q130" s="164">
        <v>1</v>
      </c>
      <c r="R130" s="164">
        <v>1</v>
      </c>
    </row>
    <row r="131" spans="1:18" hidden="1" x14ac:dyDescent="0.3">
      <c r="A131" t="s">
        <v>1663</v>
      </c>
      <c r="B131" t="s">
        <v>1664</v>
      </c>
      <c r="C131" t="s">
        <v>1665</v>
      </c>
      <c r="D131">
        <v>0.94478240100000199</v>
      </c>
      <c r="E131">
        <v>0.81214747299999812</v>
      </c>
      <c r="F131">
        <v>2.6351849999999999</v>
      </c>
      <c r="H131">
        <v>1</v>
      </c>
      <c r="I131" s="164">
        <v>1</v>
      </c>
      <c r="J131" s="164">
        <v>2.6351849999999999</v>
      </c>
      <c r="L131">
        <v>0.94478240099999999</v>
      </c>
      <c r="M131">
        <v>0.81214747300000001</v>
      </c>
      <c r="N131">
        <v>0.72325203700000007</v>
      </c>
      <c r="P131">
        <v>1</v>
      </c>
      <c r="Q131" s="164">
        <v>1</v>
      </c>
      <c r="R131" s="164">
        <v>1</v>
      </c>
    </row>
    <row r="132" spans="1:18" x14ac:dyDescent="0.3">
      <c r="A132" t="s">
        <v>1666</v>
      </c>
      <c r="B132" t="s">
        <v>1667</v>
      </c>
      <c r="C132" t="s">
        <v>1668</v>
      </c>
      <c r="D132">
        <v>2.5388754523333503</v>
      </c>
      <c r="E132">
        <v>4.6823926703619852E-2</v>
      </c>
      <c r="F132">
        <v>66.589124999999996</v>
      </c>
      <c r="H132">
        <v>2.5388754523333503</v>
      </c>
      <c r="I132" s="164">
        <v>1</v>
      </c>
      <c r="J132" s="164">
        <v>66.589124999999996</v>
      </c>
      <c r="L132">
        <v>2.39064681347562</v>
      </c>
      <c r="M132">
        <v>0.1676327071220185</v>
      </c>
      <c r="N132">
        <v>0.15085936295116506</v>
      </c>
      <c r="P132">
        <v>2.39064681347562</v>
      </c>
      <c r="Q132" s="164">
        <v>1</v>
      </c>
      <c r="R132" s="164">
        <v>1</v>
      </c>
    </row>
    <row r="133" spans="1:18" x14ac:dyDescent="0.3">
      <c r="A133" t="s">
        <v>1669</v>
      </c>
      <c r="B133" t="s">
        <v>670</v>
      </c>
      <c r="C133" t="s">
        <v>668</v>
      </c>
      <c r="D133">
        <v>1.0107541978458607</v>
      </c>
      <c r="E133">
        <v>1.0408923167135329</v>
      </c>
      <c r="F133">
        <v>1.086355</v>
      </c>
      <c r="H133">
        <v>1.0107541978458607</v>
      </c>
      <c r="I133" s="164">
        <v>1.0408923167135329</v>
      </c>
      <c r="J133" s="164">
        <v>1.086355</v>
      </c>
      <c r="L133">
        <v>1.0116181299282012</v>
      </c>
      <c r="M133">
        <v>1.042796989323665</v>
      </c>
      <c r="N133">
        <v>1.0495430647688084</v>
      </c>
      <c r="P133">
        <v>1.0116181299282012</v>
      </c>
      <c r="Q133" s="164">
        <v>1.042796989323665</v>
      </c>
      <c r="R133" s="164">
        <v>1.0495430647688084</v>
      </c>
    </row>
    <row r="134" spans="1:18" x14ac:dyDescent="0.3">
      <c r="A134" t="s">
        <v>1670</v>
      </c>
      <c r="B134" t="s">
        <v>677</v>
      </c>
      <c r="C134" t="s">
        <v>676</v>
      </c>
      <c r="D134">
        <v>1.0028877484796281</v>
      </c>
      <c r="E134">
        <v>0.2387409549500778</v>
      </c>
      <c r="F134">
        <v>27.384715</v>
      </c>
      <c r="H134">
        <v>1.0028877484796281</v>
      </c>
      <c r="I134" s="164">
        <v>1</v>
      </c>
      <c r="J134" s="164">
        <v>27.384715</v>
      </c>
      <c r="L134">
        <v>1.0021078868283779</v>
      </c>
      <c r="M134">
        <v>0.17631710918407756</v>
      </c>
      <c r="N134">
        <v>0.17816465718154936</v>
      </c>
      <c r="P134">
        <v>1.0021078868283779</v>
      </c>
      <c r="Q134" s="164">
        <v>1</v>
      </c>
      <c r="R134" s="164">
        <v>1</v>
      </c>
    </row>
    <row r="135" spans="1:18" x14ac:dyDescent="0.3">
      <c r="A135" t="s">
        <v>1671</v>
      </c>
      <c r="B135" t="s">
        <v>693</v>
      </c>
      <c r="C135" t="s">
        <v>692</v>
      </c>
      <c r="D135">
        <v>1.0104252343004878</v>
      </c>
      <c r="E135">
        <v>1.0405922389315323</v>
      </c>
      <c r="F135">
        <v>81.42483</v>
      </c>
      <c r="H135">
        <v>1.0104252343004878</v>
      </c>
      <c r="I135" s="164">
        <v>1.0405922389315323</v>
      </c>
      <c r="J135" s="164">
        <v>81.42483</v>
      </c>
      <c r="L135">
        <v>1.0106881897925279</v>
      </c>
      <c r="M135">
        <v>1.0410630236104068</v>
      </c>
      <c r="N135">
        <v>1.0495539267487921</v>
      </c>
      <c r="P135">
        <v>1.0106881897925279</v>
      </c>
      <c r="Q135" s="164">
        <v>1.0410630236104068</v>
      </c>
      <c r="R135" s="164">
        <v>1.0495539267487921</v>
      </c>
    </row>
    <row r="136" spans="1:18" s="122" customFormat="1" x14ac:dyDescent="0.3">
      <c r="A136" s="122" t="s">
        <v>1672</v>
      </c>
      <c r="B136" s="122" t="s">
        <v>730</v>
      </c>
      <c r="C136" s="122" t="s">
        <v>729</v>
      </c>
      <c r="D136" s="122">
        <v>1.0100089169446143</v>
      </c>
      <c r="E136" s="122">
        <v>1.0401185883520783</v>
      </c>
      <c r="F136" s="122">
        <v>9.0068704700000009</v>
      </c>
      <c r="H136" s="122">
        <v>1.0100089169446143</v>
      </c>
      <c r="I136" s="164">
        <v>1.0401185883520783</v>
      </c>
      <c r="J136" s="164">
        <v>9.0068704700000009</v>
      </c>
      <c r="L136" s="122">
        <v>1.0100089169446143</v>
      </c>
      <c r="M136" s="122">
        <v>1.0401185883520783</v>
      </c>
      <c r="N136" s="122">
        <v>1</v>
      </c>
      <c r="P136" s="122">
        <v>1</v>
      </c>
      <c r="Q136" s="164">
        <v>1</v>
      </c>
      <c r="R136" s="164">
        <v>1</v>
      </c>
    </row>
    <row r="137" spans="1:18" x14ac:dyDescent="0.3">
      <c r="A137" t="s">
        <v>1673</v>
      </c>
      <c r="B137" t="s">
        <v>1674</v>
      </c>
      <c r="C137" t="s">
        <v>743</v>
      </c>
      <c r="D137">
        <v>1.0094706423822561</v>
      </c>
      <c r="E137">
        <v>1.037907901474491</v>
      </c>
      <c r="F137">
        <v>11.121600000000001</v>
      </c>
      <c r="H137">
        <v>1.0094706423822561</v>
      </c>
      <c r="I137" s="164">
        <v>1.037907901474491</v>
      </c>
      <c r="J137" s="164">
        <v>11.121600000000001</v>
      </c>
      <c r="L137">
        <v>1.0104459700173702</v>
      </c>
      <c r="M137">
        <v>1.0400692165087888</v>
      </c>
      <c r="N137">
        <v>1.0459150565316981</v>
      </c>
      <c r="P137">
        <v>1.0104459700173702</v>
      </c>
      <c r="Q137" s="164">
        <v>1.0400692165087888</v>
      </c>
      <c r="R137" s="164">
        <v>1.0459150565316981</v>
      </c>
    </row>
    <row r="138" spans="1:18" x14ac:dyDescent="0.3">
      <c r="A138" t="s">
        <v>1675</v>
      </c>
      <c r="B138" t="s">
        <v>757</v>
      </c>
      <c r="C138" t="s">
        <v>756</v>
      </c>
      <c r="D138">
        <v>0.96961119788147188</v>
      </c>
      <c r="E138">
        <v>0.94293719923057062</v>
      </c>
      <c r="F138">
        <v>33.458559999999999</v>
      </c>
      <c r="H138">
        <v>1</v>
      </c>
      <c r="I138" s="164">
        <v>1</v>
      </c>
      <c r="J138" s="164">
        <v>33.458559999999999</v>
      </c>
      <c r="L138">
        <v>1.0380181784461964</v>
      </c>
      <c r="M138">
        <v>1.107325448798292</v>
      </c>
      <c r="N138">
        <v>1.185083167057293</v>
      </c>
      <c r="P138">
        <v>1.0380181784461964</v>
      </c>
      <c r="Q138" s="164">
        <v>1.107325448798292</v>
      </c>
      <c r="R138" s="164">
        <v>1.185083167057293</v>
      </c>
    </row>
    <row r="139" spans="1:18" x14ac:dyDescent="0.3">
      <c r="A139" t="s">
        <v>1676</v>
      </c>
      <c r="B139" t="s">
        <v>1677</v>
      </c>
      <c r="C139" t="s">
        <v>806</v>
      </c>
      <c r="D139">
        <v>0.92625143711335023</v>
      </c>
      <c r="E139">
        <v>0.82864852258637356</v>
      </c>
      <c r="F139">
        <v>11.808325</v>
      </c>
      <c r="H139">
        <v>1</v>
      </c>
      <c r="I139" s="164">
        <v>1</v>
      </c>
      <c r="J139" s="164">
        <v>11.808325</v>
      </c>
      <c r="L139">
        <v>0.97489897202321818</v>
      </c>
      <c r="M139">
        <v>0.93953556748843348</v>
      </c>
      <c r="N139">
        <v>0.92956115075628032</v>
      </c>
      <c r="P139">
        <v>1</v>
      </c>
      <c r="Q139" s="164">
        <v>1</v>
      </c>
      <c r="R139" s="164">
        <v>1</v>
      </c>
    </row>
    <row r="140" spans="1:18" x14ac:dyDescent="0.3">
      <c r="A140" t="s">
        <v>1678</v>
      </c>
      <c r="B140" t="s">
        <v>828</v>
      </c>
      <c r="C140" t="s">
        <v>827</v>
      </c>
      <c r="D140">
        <v>1.08</v>
      </c>
      <c r="E140">
        <v>1.0299175892285934</v>
      </c>
      <c r="F140">
        <v>6.1933999999999996</v>
      </c>
      <c r="H140">
        <v>1.08</v>
      </c>
      <c r="I140" s="164">
        <v>1.0299175892285934</v>
      </c>
      <c r="J140" s="164">
        <v>6.1933999999999996</v>
      </c>
      <c r="L140">
        <v>1.0799999999999998</v>
      </c>
      <c r="M140">
        <v>1.0299175892285932</v>
      </c>
      <c r="N140">
        <v>0.94964830444099668</v>
      </c>
      <c r="P140">
        <v>1.0799999999999998</v>
      </c>
      <c r="Q140" s="164">
        <v>1.0299175892285932</v>
      </c>
      <c r="R140" s="164">
        <v>1</v>
      </c>
    </row>
    <row r="141" spans="1:18" x14ac:dyDescent="0.3">
      <c r="A141" t="s">
        <v>1679</v>
      </c>
      <c r="B141" t="s">
        <v>1680</v>
      </c>
      <c r="C141" t="s">
        <v>831</v>
      </c>
      <c r="D141">
        <v>0.95508029198658861</v>
      </c>
      <c r="E141">
        <v>0.82873239192803716</v>
      </c>
      <c r="F141">
        <v>8.7634024999999998</v>
      </c>
      <c r="H141">
        <v>1</v>
      </c>
      <c r="I141" s="164">
        <v>1</v>
      </c>
      <c r="J141" s="164">
        <v>8.7634024999999998</v>
      </c>
      <c r="L141">
        <v>0.945278627203195</v>
      </c>
      <c r="M141">
        <v>0.81294665327493953</v>
      </c>
      <c r="N141">
        <v>0.72408287382183867</v>
      </c>
      <c r="P141">
        <v>1</v>
      </c>
      <c r="Q141" s="164">
        <v>1</v>
      </c>
      <c r="R141" s="164">
        <v>1</v>
      </c>
    </row>
    <row r="142" spans="1:18" x14ac:dyDescent="0.3">
      <c r="A142" t="s">
        <v>1681</v>
      </c>
      <c r="B142" t="s">
        <v>1682</v>
      </c>
      <c r="C142" t="s">
        <v>835</v>
      </c>
      <c r="D142">
        <v>1</v>
      </c>
      <c r="E142">
        <v>0.96943084398290846</v>
      </c>
      <c r="F142">
        <v>407.77839999999998</v>
      </c>
      <c r="H142">
        <v>1</v>
      </c>
      <c r="I142" s="164">
        <v>1</v>
      </c>
      <c r="J142" s="164">
        <v>407.77839999999998</v>
      </c>
      <c r="L142">
        <v>1</v>
      </c>
      <c r="M142">
        <v>0.89294358691288644</v>
      </c>
      <c r="N142">
        <v>0.89294358691288644</v>
      </c>
      <c r="P142">
        <v>1</v>
      </c>
      <c r="Q142" s="164">
        <v>1</v>
      </c>
      <c r="R142" s="164">
        <v>1</v>
      </c>
    </row>
    <row r="143" spans="1:18" x14ac:dyDescent="0.3">
      <c r="A143" t="s">
        <v>1683</v>
      </c>
      <c r="B143" t="s">
        <v>841</v>
      </c>
      <c r="C143" t="s">
        <v>840</v>
      </c>
      <c r="D143">
        <v>1.08</v>
      </c>
      <c r="E143">
        <v>1.212591733</v>
      </c>
      <c r="F143">
        <v>4.0296000000000003</v>
      </c>
      <c r="H143">
        <v>1.08</v>
      </c>
      <c r="I143" s="164">
        <v>1.212591733</v>
      </c>
      <c r="J143" s="164">
        <v>4.0296000000000003</v>
      </c>
      <c r="L143">
        <v>1.08</v>
      </c>
      <c r="M143">
        <v>1.212591733</v>
      </c>
      <c r="N143">
        <v>1.3699999999999999</v>
      </c>
      <c r="P143">
        <v>1.08</v>
      </c>
      <c r="Q143" s="164">
        <v>1.212591733</v>
      </c>
      <c r="R143" s="164">
        <v>1.3699999999999999</v>
      </c>
    </row>
    <row r="144" spans="1:18" x14ac:dyDescent="0.3">
      <c r="A144" t="s">
        <v>1684</v>
      </c>
      <c r="B144" t="s">
        <v>844</v>
      </c>
      <c r="C144" t="s">
        <v>843</v>
      </c>
      <c r="D144">
        <v>0.97496634263518933</v>
      </c>
      <c r="E144">
        <v>0.94186309831227966</v>
      </c>
      <c r="F144">
        <v>8.2896249999999991</v>
      </c>
      <c r="H144">
        <v>1</v>
      </c>
      <c r="I144" s="164">
        <v>1</v>
      </c>
      <c r="J144" s="164">
        <v>8.2896249999999991</v>
      </c>
      <c r="L144">
        <v>1</v>
      </c>
      <c r="M144">
        <v>1</v>
      </c>
      <c r="N144">
        <v>1</v>
      </c>
      <c r="P144">
        <v>1</v>
      </c>
      <c r="Q144" s="164">
        <v>1</v>
      </c>
      <c r="R144" s="164">
        <v>1</v>
      </c>
    </row>
    <row r="145" spans="1:18" x14ac:dyDescent="0.3">
      <c r="A145" t="s">
        <v>1685</v>
      </c>
      <c r="B145" t="s">
        <v>1686</v>
      </c>
      <c r="C145" t="s">
        <v>859</v>
      </c>
      <c r="D145">
        <v>0.99879178501605703</v>
      </c>
      <c r="E145">
        <v>1.005598594047683</v>
      </c>
      <c r="F145">
        <v>2.6854300000000002</v>
      </c>
      <c r="H145">
        <v>1</v>
      </c>
      <c r="I145" s="164">
        <v>1.005598594047683</v>
      </c>
      <c r="J145" s="164">
        <v>2.6854300000000002</v>
      </c>
      <c r="L145">
        <v>1.002587038669474</v>
      </c>
      <c r="M145">
        <v>0.99630745720552183</v>
      </c>
      <c r="N145">
        <v>1.0094430507295735</v>
      </c>
      <c r="P145">
        <v>1.002587038669474</v>
      </c>
      <c r="Q145" s="164">
        <v>1</v>
      </c>
      <c r="R145" s="164">
        <v>1.0094430507295735</v>
      </c>
    </row>
    <row r="146" spans="1:18" x14ac:dyDescent="0.3">
      <c r="A146" t="s">
        <v>1687</v>
      </c>
      <c r="B146" t="s">
        <v>1688</v>
      </c>
      <c r="C146" t="s">
        <v>1689</v>
      </c>
      <c r="D146">
        <v>0.99903106849071432</v>
      </c>
      <c r="E146">
        <v>1.0368558808815485</v>
      </c>
      <c r="F146">
        <v>0.74426999999999999</v>
      </c>
      <c r="H146">
        <v>1</v>
      </c>
      <c r="I146" s="164">
        <v>1.0368558808815485</v>
      </c>
      <c r="J146" s="164">
        <v>1</v>
      </c>
      <c r="L146">
        <v>0.98378966964145642</v>
      </c>
      <c r="M146">
        <v>1.014763230505493</v>
      </c>
      <c r="N146">
        <v>1.0683953995890585</v>
      </c>
      <c r="P146">
        <v>1</v>
      </c>
      <c r="Q146" s="164">
        <v>1.014763230505493</v>
      </c>
      <c r="R146" s="164">
        <v>1.0683953995890585</v>
      </c>
    </row>
    <row r="147" spans="1:18" x14ac:dyDescent="0.3">
      <c r="A147" t="s">
        <v>1690</v>
      </c>
      <c r="B147" t="s">
        <v>1691</v>
      </c>
      <c r="C147" t="s">
        <v>1689</v>
      </c>
      <c r="D147">
        <v>1.0799999999999998</v>
      </c>
      <c r="E147">
        <v>1.212591732999998</v>
      </c>
      <c r="F147">
        <v>2.6167050000000001</v>
      </c>
      <c r="H147">
        <v>1.0799999999999998</v>
      </c>
      <c r="I147" s="164">
        <v>1.212591732999998</v>
      </c>
      <c r="J147" s="164">
        <v>2.6167050000000001</v>
      </c>
      <c r="L147">
        <v>1.08</v>
      </c>
      <c r="M147">
        <v>1.212591733</v>
      </c>
      <c r="N147">
        <v>1.37</v>
      </c>
      <c r="P147">
        <v>1.08</v>
      </c>
      <c r="Q147" s="164">
        <v>1.212591733</v>
      </c>
      <c r="R147" s="164">
        <v>1.37</v>
      </c>
    </row>
    <row r="148" spans="1:18" x14ac:dyDescent="0.3">
      <c r="A148" t="s">
        <v>1692</v>
      </c>
      <c r="B148" t="s">
        <v>1693</v>
      </c>
      <c r="C148" t="s">
        <v>872</v>
      </c>
      <c r="D148">
        <v>0.91999999999999993</v>
      </c>
      <c r="E148">
        <v>0.850752281</v>
      </c>
      <c r="F148">
        <v>0.23452000000000001</v>
      </c>
      <c r="H148">
        <v>1</v>
      </c>
      <c r="I148" s="164">
        <v>1</v>
      </c>
      <c r="J148" s="164">
        <v>1</v>
      </c>
      <c r="L148">
        <v>0.92000000000000015</v>
      </c>
      <c r="M148">
        <v>0.850752281</v>
      </c>
      <c r="N148">
        <v>0.80547808800000009</v>
      </c>
      <c r="P148">
        <v>1</v>
      </c>
      <c r="Q148" s="164">
        <v>1</v>
      </c>
      <c r="R148" s="164">
        <v>1</v>
      </c>
    </row>
    <row r="149" spans="1:18" x14ac:dyDescent="0.3">
      <c r="A149" t="s">
        <v>1694</v>
      </c>
      <c r="B149" t="s">
        <v>635</v>
      </c>
      <c r="C149" t="s">
        <v>872</v>
      </c>
      <c r="D149">
        <v>1.08</v>
      </c>
      <c r="E149">
        <v>1.22</v>
      </c>
      <c r="F149">
        <v>0.38380999999999998</v>
      </c>
      <c r="H149">
        <v>1.08</v>
      </c>
      <c r="I149" s="164">
        <v>1.22</v>
      </c>
      <c r="J149" s="164">
        <v>1</v>
      </c>
      <c r="L149">
        <v>1.08</v>
      </c>
      <c r="M149">
        <v>1.22</v>
      </c>
      <c r="N149">
        <v>1.3697000000000001</v>
      </c>
      <c r="P149">
        <v>1.08</v>
      </c>
      <c r="Q149" s="164">
        <v>1.22</v>
      </c>
      <c r="R149" s="164">
        <v>1.3697000000000001</v>
      </c>
    </row>
    <row r="150" spans="1:18" x14ac:dyDescent="0.3">
      <c r="A150" t="s">
        <v>1695</v>
      </c>
      <c r="B150" t="s">
        <v>1696</v>
      </c>
      <c r="C150" t="s">
        <v>872</v>
      </c>
      <c r="D150">
        <v>1.08</v>
      </c>
      <c r="E150">
        <v>1.2200000000000002</v>
      </c>
      <c r="F150">
        <v>0.284165</v>
      </c>
      <c r="H150">
        <v>1.08</v>
      </c>
      <c r="I150" s="164">
        <v>1.2200000000000002</v>
      </c>
      <c r="J150" s="164">
        <v>1</v>
      </c>
      <c r="L150">
        <v>1.0800000000000085</v>
      </c>
      <c r="M150">
        <v>1.219999999999978</v>
      </c>
      <c r="N150">
        <v>1.369699999999987</v>
      </c>
      <c r="P150">
        <v>1.0800000000000085</v>
      </c>
      <c r="Q150" s="164">
        <v>1.219999999999978</v>
      </c>
      <c r="R150" s="164">
        <v>1.369699999999987</v>
      </c>
    </row>
    <row r="151" spans="1:18" x14ac:dyDescent="0.3">
      <c r="A151" t="s">
        <v>1697</v>
      </c>
      <c r="B151" t="s">
        <v>1698</v>
      </c>
      <c r="C151" t="s">
        <v>881</v>
      </c>
      <c r="D151">
        <v>0.94160271416909791</v>
      </c>
      <c r="E151">
        <v>0.84222259852475223</v>
      </c>
      <c r="F151">
        <v>8.2382767999999995</v>
      </c>
      <c r="H151">
        <v>1</v>
      </c>
      <c r="I151" s="164">
        <v>1</v>
      </c>
      <c r="J151" s="164">
        <v>8.2382767999999995</v>
      </c>
      <c r="L151">
        <v>0.92297082090265503</v>
      </c>
      <c r="M151">
        <v>0.78852246428149253</v>
      </c>
      <c r="N151">
        <v>0.75102872259869491</v>
      </c>
      <c r="P151">
        <v>1</v>
      </c>
      <c r="Q151" s="164">
        <v>1</v>
      </c>
      <c r="R151" s="164">
        <v>1</v>
      </c>
    </row>
    <row r="152" spans="1:18" x14ac:dyDescent="0.3">
      <c r="A152" t="s">
        <v>1699</v>
      </c>
      <c r="B152" t="s">
        <v>903</v>
      </c>
      <c r="C152" t="s">
        <v>901</v>
      </c>
      <c r="D152">
        <v>0.95024151578210203</v>
      </c>
      <c r="E152">
        <v>0.82093946508827209</v>
      </c>
      <c r="F152">
        <v>3.3405524999999998</v>
      </c>
      <c r="H152">
        <v>1</v>
      </c>
      <c r="I152" s="164">
        <v>1</v>
      </c>
      <c r="J152" s="164">
        <v>3.3405524999999998</v>
      </c>
      <c r="L152">
        <v>0.94504484170065284</v>
      </c>
      <c r="M152">
        <v>0.81257013796599942</v>
      </c>
      <c r="N152">
        <v>0.72369144426274912</v>
      </c>
      <c r="P152">
        <v>1</v>
      </c>
      <c r="Q152" s="164">
        <v>1</v>
      </c>
      <c r="R152" s="164">
        <v>1</v>
      </c>
    </row>
    <row r="153" spans="1:18" x14ac:dyDescent="0.3">
      <c r="A153" t="s">
        <v>1700</v>
      </c>
      <c r="B153" t="s">
        <v>909</v>
      </c>
      <c r="C153" t="s">
        <v>908</v>
      </c>
      <c r="D153">
        <v>1.0027210167393483</v>
      </c>
      <c r="E153">
        <v>0.43604511952159897</v>
      </c>
      <c r="F153">
        <v>144.5983784</v>
      </c>
      <c r="H153">
        <v>1.0027210167393483</v>
      </c>
      <c r="I153" s="164">
        <v>1</v>
      </c>
      <c r="J153" s="164">
        <v>144.5983784</v>
      </c>
      <c r="L153">
        <v>1.0008011184297854</v>
      </c>
      <c r="M153">
        <v>0.73209456954662733</v>
      </c>
      <c r="N153">
        <v>0.41503157043635569</v>
      </c>
      <c r="P153">
        <v>1.0008011184297854</v>
      </c>
      <c r="Q153" s="164">
        <v>1</v>
      </c>
      <c r="R153" s="164">
        <v>1</v>
      </c>
    </row>
    <row r="154" spans="1:18" x14ac:dyDescent="0.3">
      <c r="A154" t="s">
        <v>1701</v>
      </c>
      <c r="B154" t="s">
        <v>1702</v>
      </c>
      <c r="C154" t="s">
        <v>979</v>
      </c>
      <c r="D154">
        <v>1</v>
      </c>
      <c r="E154">
        <v>1.0681146040079039</v>
      </c>
      <c r="F154">
        <v>18.18357</v>
      </c>
      <c r="H154">
        <v>1</v>
      </c>
      <c r="I154" s="164">
        <v>1.0681146040079039</v>
      </c>
      <c r="J154" s="164">
        <v>18.18357</v>
      </c>
      <c r="L154">
        <v>1</v>
      </c>
      <c r="M154">
        <v>0.90676586421922645</v>
      </c>
      <c r="N154">
        <v>0.90676586249210922</v>
      </c>
      <c r="P154">
        <v>1</v>
      </c>
      <c r="Q154" s="164">
        <v>1</v>
      </c>
      <c r="R154" s="164">
        <v>1</v>
      </c>
    </row>
    <row r="155" spans="1:18" x14ac:dyDescent="0.3">
      <c r="A155" t="s">
        <v>1703</v>
      </c>
      <c r="B155" t="s">
        <v>1704</v>
      </c>
      <c r="C155" t="s">
        <v>979</v>
      </c>
      <c r="D155">
        <v>1.0226473696303844</v>
      </c>
      <c r="E155">
        <v>1.0597669150156863</v>
      </c>
      <c r="F155">
        <v>7.5834149999999996</v>
      </c>
      <c r="H155">
        <v>1.0226473696303844</v>
      </c>
      <c r="I155" s="164">
        <v>1.0597669150156863</v>
      </c>
      <c r="J155" s="164">
        <v>7.5834149999999996</v>
      </c>
      <c r="L155">
        <v>1.0427165647814247</v>
      </c>
      <c r="M155">
        <v>1.094479110981784</v>
      </c>
      <c r="N155">
        <v>1.1306861028228903</v>
      </c>
      <c r="P155">
        <v>1.0427165647814247</v>
      </c>
      <c r="Q155" s="164">
        <v>1.094479110981784</v>
      </c>
      <c r="R155" s="164">
        <v>1.1306861028228903</v>
      </c>
    </row>
    <row r="156" spans="1:18" x14ac:dyDescent="0.3">
      <c r="A156" t="s">
        <v>1705</v>
      </c>
      <c r="B156" t="s">
        <v>1706</v>
      </c>
      <c r="C156" t="s">
        <v>979</v>
      </c>
      <c r="D156">
        <v>0.94478240099999999</v>
      </c>
      <c r="E156">
        <v>0.81214747300000001</v>
      </c>
      <c r="F156">
        <v>3.7410000000000001</v>
      </c>
      <c r="H156">
        <v>1</v>
      </c>
      <c r="I156" s="164">
        <v>1</v>
      </c>
      <c r="J156" s="164">
        <v>3.7410000000000001</v>
      </c>
      <c r="L156">
        <v>0.94478240099999988</v>
      </c>
      <c r="M156">
        <v>0.81214747300000001</v>
      </c>
      <c r="N156">
        <v>0.72325203699999996</v>
      </c>
      <c r="P156">
        <v>1</v>
      </c>
      <c r="Q156" s="164">
        <v>1</v>
      </c>
      <c r="R156" s="164">
        <v>1</v>
      </c>
    </row>
    <row r="157" spans="1:18" x14ac:dyDescent="0.3">
      <c r="A157" t="s">
        <v>1707</v>
      </c>
      <c r="B157" t="s">
        <v>1708</v>
      </c>
      <c r="C157" t="s">
        <v>1241</v>
      </c>
      <c r="D157">
        <v>2.4693122211042557</v>
      </c>
      <c r="E157">
        <v>4.9306288979287162E-2</v>
      </c>
      <c r="F157">
        <v>189.73069000000001</v>
      </c>
      <c r="H157">
        <v>2.4693122211042557</v>
      </c>
      <c r="I157" s="164">
        <v>1</v>
      </c>
      <c r="J157" s="164">
        <v>189.73069000000001</v>
      </c>
      <c r="L157">
        <v>3.4189735700489057</v>
      </c>
      <c r="M157">
        <v>1.0774516284324916E-2</v>
      </c>
      <c r="N157">
        <v>6.1766034077283035E-3</v>
      </c>
      <c r="P157">
        <v>3.4189735700489057</v>
      </c>
      <c r="Q157" s="164">
        <v>1</v>
      </c>
      <c r="R157" s="164">
        <v>1</v>
      </c>
    </row>
    <row r="158" spans="1:18" x14ac:dyDescent="0.3">
      <c r="A158" t="s">
        <v>1709</v>
      </c>
      <c r="B158" t="s">
        <v>983</v>
      </c>
      <c r="C158" t="s">
        <v>982</v>
      </c>
      <c r="D158">
        <v>0.99089001802656185</v>
      </c>
      <c r="E158">
        <v>0.99798800140929711</v>
      </c>
      <c r="F158">
        <v>4.4040749999999997</v>
      </c>
      <c r="H158">
        <v>1</v>
      </c>
      <c r="I158" s="164">
        <v>1</v>
      </c>
      <c r="J158" s="164">
        <v>4.4040749999999997</v>
      </c>
      <c r="L158">
        <v>1.0756378463787706</v>
      </c>
      <c r="M158">
        <v>1.2090049007459627</v>
      </c>
      <c r="N158">
        <v>1.3508259324792722</v>
      </c>
      <c r="P158">
        <v>1.0756378463787706</v>
      </c>
      <c r="Q158" s="164">
        <v>1.2090049007459627</v>
      </c>
      <c r="R158" s="164">
        <v>1.3508259324792722</v>
      </c>
    </row>
    <row r="159" spans="1:18" x14ac:dyDescent="0.3">
      <c r="A159" t="s">
        <v>1710</v>
      </c>
      <c r="B159" t="s">
        <v>1281</v>
      </c>
      <c r="C159" t="s">
        <v>982</v>
      </c>
      <c r="D159">
        <v>1.0014364245037324</v>
      </c>
      <c r="E159">
        <v>1.0014469023879216</v>
      </c>
      <c r="F159">
        <v>284.10349000354103</v>
      </c>
      <c r="H159">
        <v>1.0014364245037324</v>
      </c>
      <c r="I159" s="164">
        <v>1.0014469023879216</v>
      </c>
      <c r="J159" s="164">
        <v>284.10349000354103</v>
      </c>
      <c r="L159">
        <v>1.0015495546689701</v>
      </c>
      <c r="M159">
        <v>1.0015962473897868</v>
      </c>
      <c r="N159">
        <v>1.0016440845400376</v>
      </c>
      <c r="P159">
        <v>1.0015495546689701</v>
      </c>
      <c r="Q159" s="164">
        <v>1.0015962473897868</v>
      </c>
      <c r="R159" s="164">
        <v>1.0016440845400376</v>
      </c>
    </row>
    <row r="160" spans="1:18" x14ac:dyDescent="0.3">
      <c r="A160" t="s">
        <v>1711</v>
      </c>
      <c r="B160" t="s">
        <v>1003</v>
      </c>
      <c r="C160" t="s">
        <v>1002</v>
      </c>
      <c r="D160">
        <v>1.0799999999999998</v>
      </c>
      <c r="E160">
        <v>1.212591733</v>
      </c>
      <c r="F160">
        <v>22.143000000000001</v>
      </c>
      <c r="H160">
        <v>1.0799999999999998</v>
      </c>
      <c r="I160" s="164">
        <v>1.212591733</v>
      </c>
      <c r="J160" s="164">
        <v>22.143000000000001</v>
      </c>
      <c r="L160">
        <v>1.0799999999999998</v>
      </c>
      <c r="M160">
        <v>1.212591733</v>
      </c>
      <c r="N160">
        <v>1.3699999999999999</v>
      </c>
      <c r="P160">
        <v>1.0799999999999998</v>
      </c>
      <c r="Q160" s="164">
        <v>1.212591733</v>
      </c>
      <c r="R160" s="164">
        <v>1.3699999999999999</v>
      </c>
    </row>
    <row r="161" spans="1:18" x14ac:dyDescent="0.3">
      <c r="A161" t="s">
        <v>1712</v>
      </c>
      <c r="B161" t="s">
        <v>1713</v>
      </c>
      <c r="C161" t="s">
        <v>1005</v>
      </c>
      <c r="D161">
        <v>1.0230762862512464</v>
      </c>
      <c r="E161">
        <v>1.0576366265531105</v>
      </c>
      <c r="F161">
        <v>18.936</v>
      </c>
      <c r="H161">
        <v>1.0230762862512464</v>
      </c>
      <c r="I161" s="164">
        <v>1.0576366265531105</v>
      </c>
      <c r="J161" s="164">
        <v>18.936</v>
      </c>
      <c r="L161">
        <v>1.0519558480203026</v>
      </c>
      <c r="M161">
        <v>1.1380138926825158</v>
      </c>
      <c r="N161">
        <v>1.2248335633103542</v>
      </c>
      <c r="P161">
        <v>1.0519558480203026</v>
      </c>
      <c r="Q161" s="164">
        <v>1.1380138926825158</v>
      </c>
      <c r="R161" s="164">
        <v>1.2248335633103542</v>
      </c>
    </row>
    <row r="162" spans="1:18" x14ac:dyDescent="0.3">
      <c r="A162" t="s">
        <v>1714</v>
      </c>
      <c r="B162" t="s">
        <v>1715</v>
      </c>
      <c r="C162" t="s">
        <v>1028</v>
      </c>
      <c r="D162">
        <v>1.0106707684782883</v>
      </c>
      <c r="E162">
        <v>1.0410856320074731</v>
      </c>
      <c r="F162">
        <v>2.9800849999999999</v>
      </c>
      <c r="H162">
        <v>1.0106707684782883</v>
      </c>
      <c r="I162" s="164">
        <v>1.0410856320074731</v>
      </c>
      <c r="J162" s="164">
        <v>2.9800849999999999</v>
      </c>
      <c r="L162">
        <v>1.0116376933728608</v>
      </c>
      <c r="M162">
        <v>1.0427917587768185</v>
      </c>
      <c r="N162">
        <v>1.0513281968984038</v>
      </c>
      <c r="P162">
        <v>1.0116376933728608</v>
      </c>
      <c r="Q162" s="164">
        <v>1.0427917587768185</v>
      </c>
      <c r="R162" s="164">
        <v>1.0513281968984038</v>
      </c>
    </row>
    <row r="163" spans="1:18" x14ac:dyDescent="0.3">
      <c r="A163" t="s">
        <v>1716</v>
      </c>
      <c r="B163" t="s">
        <v>1717</v>
      </c>
      <c r="C163" t="s">
        <v>1028</v>
      </c>
      <c r="D163">
        <v>1.0428650573055476</v>
      </c>
      <c r="E163">
        <v>1.0947359474696492</v>
      </c>
      <c r="F163">
        <v>0.11176</v>
      </c>
      <c r="H163">
        <v>1.0428650573055476</v>
      </c>
      <c r="I163" s="164">
        <v>1.0947359474696492</v>
      </c>
      <c r="J163" s="164">
        <v>1</v>
      </c>
      <c r="L163">
        <v>1.0625022868712903</v>
      </c>
      <c r="M163">
        <v>1.1111135437557722</v>
      </c>
      <c r="N163">
        <v>1.1810957690060027</v>
      </c>
      <c r="P163">
        <v>1.0625022868712903</v>
      </c>
      <c r="Q163" s="164">
        <v>1.1111135437557722</v>
      </c>
      <c r="R163" s="164">
        <v>1.1810957690060027</v>
      </c>
    </row>
    <row r="164" spans="1:18" x14ac:dyDescent="0.3">
      <c r="A164" t="s">
        <v>1718</v>
      </c>
      <c r="B164" t="s">
        <v>1048</v>
      </c>
      <c r="C164" t="s">
        <v>1047</v>
      </c>
      <c r="D164">
        <v>0.97876748596883056</v>
      </c>
      <c r="E164">
        <v>0.96605841086089028</v>
      </c>
      <c r="F164">
        <v>0.91993499999999995</v>
      </c>
      <c r="H164">
        <v>1</v>
      </c>
      <c r="I164" s="164">
        <v>1</v>
      </c>
      <c r="J164" s="164">
        <v>1</v>
      </c>
      <c r="L164">
        <v>0.98500974993888468</v>
      </c>
      <c r="M164">
        <v>0.98060938734427638</v>
      </c>
      <c r="N164">
        <v>0.97193787422727085</v>
      </c>
      <c r="P164">
        <v>1</v>
      </c>
      <c r="Q164" s="164">
        <v>1</v>
      </c>
      <c r="R164" s="164">
        <v>1</v>
      </c>
    </row>
    <row r="165" spans="1:18" x14ac:dyDescent="0.3">
      <c r="A165" t="s">
        <v>1719</v>
      </c>
      <c r="B165" t="s">
        <v>1720</v>
      </c>
      <c r="C165" t="s">
        <v>1057</v>
      </c>
      <c r="D165">
        <v>0.94478240100000077</v>
      </c>
      <c r="E165">
        <v>0.81214747300000056</v>
      </c>
      <c r="F165">
        <v>7.8903049999999997</v>
      </c>
      <c r="H165">
        <v>1</v>
      </c>
      <c r="I165" s="164">
        <v>1</v>
      </c>
      <c r="J165" s="164">
        <v>7.8903049999999997</v>
      </c>
      <c r="L165">
        <v>0.94478240099999999</v>
      </c>
      <c r="M165">
        <v>0.81214747300000001</v>
      </c>
      <c r="N165">
        <v>0.72325203700000007</v>
      </c>
      <c r="P165">
        <v>1</v>
      </c>
      <c r="Q165" s="164">
        <v>1</v>
      </c>
      <c r="R165" s="164">
        <v>1</v>
      </c>
    </row>
    <row r="166" spans="1:18" x14ac:dyDescent="0.3">
      <c r="A166" t="s">
        <v>1721</v>
      </c>
      <c r="B166" t="s">
        <v>1722</v>
      </c>
      <c r="C166" t="s">
        <v>1062</v>
      </c>
      <c r="D166">
        <v>1.0029495431089697</v>
      </c>
      <c r="E166">
        <v>1.0108884323969902</v>
      </c>
      <c r="F166">
        <v>1.8440000000000001</v>
      </c>
      <c r="H166">
        <v>1.0029495431089697</v>
      </c>
      <c r="I166" s="164">
        <v>1.0108884323969902</v>
      </c>
      <c r="J166" s="164">
        <v>1.8440000000000001</v>
      </c>
      <c r="L166">
        <v>1</v>
      </c>
      <c r="M166">
        <v>1</v>
      </c>
      <c r="N166">
        <v>1</v>
      </c>
      <c r="P166">
        <v>1</v>
      </c>
      <c r="Q166" s="164">
        <v>1</v>
      </c>
      <c r="R166" s="164">
        <v>1</v>
      </c>
    </row>
    <row r="167" spans="1:18" x14ac:dyDescent="0.3">
      <c r="A167" t="s">
        <v>1723</v>
      </c>
      <c r="B167" t="s">
        <v>1724</v>
      </c>
      <c r="C167" t="s">
        <v>1074</v>
      </c>
      <c r="D167">
        <v>0.93092115899999994</v>
      </c>
      <c r="E167">
        <v>0.95421951100000002</v>
      </c>
      <c r="F167">
        <v>6.9833499999999997</v>
      </c>
      <c r="H167">
        <v>1</v>
      </c>
      <c r="I167" s="164">
        <v>1</v>
      </c>
      <c r="J167" s="164">
        <v>6.9833499999999997</v>
      </c>
      <c r="L167">
        <v>0.93092115899999994</v>
      </c>
      <c r="M167">
        <v>0.95421951099999991</v>
      </c>
      <c r="N167">
        <v>0.99774705999999991</v>
      </c>
      <c r="P167">
        <v>1</v>
      </c>
      <c r="Q167" s="164">
        <v>1</v>
      </c>
      <c r="R167" s="164">
        <v>1</v>
      </c>
    </row>
    <row r="168" spans="1:18" s="122" customFormat="1" x14ac:dyDescent="0.3">
      <c r="A168" s="122" t="s">
        <v>1725</v>
      </c>
      <c r="B168" s="122" t="s">
        <v>1726</v>
      </c>
      <c r="C168" s="122" t="s">
        <v>1079</v>
      </c>
      <c r="D168" s="122">
        <v>1</v>
      </c>
      <c r="E168" s="122">
        <v>1</v>
      </c>
      <c r="F168" s="122">
        <v>1</v>
      </c>
      <c r="H168" s="122">
        <v>1</v>
      </c>
      <c r="I168" s="164">
        <v>1</v>
      </c>
      <c r="J168" s="164">
        <v>1</v>
      </c>
      <c r="L168" s="122">
        <v>0.91999999999999993</v>
      </c>
      <c r="M168" s="122">
        <v>0.850752281</v>
      </c>
      <c r="N168" s="122">
        <v>0.80547808799999998</v>
      </c>
      <c r="P168" s="122">
        <v>1</v>
      </c>
      <c r="Q168" s="164">
        <v>1</v>
      </c>
      <c r="R168" s="164">
        <v>1</v>
      </c>
    </row>
    <row r="169" spans="1:18" x14ac:dyDescent="0.3">
      <c r="A169" t="s">
        <v>1727</v>
      </c>
      <c r="B169" t="s">
        <v>1084</v>
      </c>
      <c r="C169" t="s">
        <v>1083</v>
      </c>
      <c r="D169">
        <v>1.08</v>
      </c>
      <c r="E169">
        <v>1.212591733</v>
      </c>
      <c r="F169">
        <v>1.5397000000000001</v>
      </c>
      <c r="H169">
        <v>1.08</v>
      </c>
      <c r="I169" s="164">
        <v>1.212591733</v>
      </c>
      <c r="J169" s="164">
        <v>1.5397000000000001</v>
      </c>
      <c r="L169">
        <v>1.08</v>
      </c>
      <c r="M169">
        <v>1.2125917330000038</v>
      </c>
      <c r="N169">
        <v>1.37</v>
      </c>
      <c r="P169">
        <v>1.08</v>
      </c>
      <c r="Q169" s="164">
        <v>1.2125917330000038</v>
      </c>
      <c r="R169" s="164">
        <v>1.37</v>
      </c>
    </row>
    <row r="170" spans="1:18" x14ac:dyDescent="0.3">
      <c r="A170" t="s">
        <v>1728</v>
      </c>
      <c r="B170" t="s">
        <v>1088</v>
      </c>
      <c r="C170" t="s">
        <v>1087</v>
      </c>
      <c r="D170">
        <v>1.079750684540002</v>
      </c>
      <c r="E170">
        <v>1.7234996082456351</v>
      </c>
      <c r="F170">
        <v>33.459060000000001</v>
      </c>
      <c r="H170">
        <v>1.079750684540002</v>
      </c>
      <c r="I170" s="164">
        <v>1.7234996082456351</v>
      </c>
      <c r="J170" s="164">
        <v>33.459060000000001</v>
      </c>
      <c r="L170">
        <v>1.08</v>
      </c>
      <c r="M170">
        <v>1.3301723754177903</v>
      </c>
      <c r="N170">
        <v>1.4875806424177911</v>
      </c>
      <c r="P170">
        <v>1.08</v>
      </c>
      <c r="Q170" s="164">
        <v>1.3301723754177903</v>
      </c>
      <c r="R170" s="164">
        <v>1.4875806424177911</v>
      </c>
    </row>
    <row r="171" spans="1:18" s="122" customFormat="1" x14ac:dyDescent="0.3">
      <c r="A171" s="122" t="s">
        <v>1729</v>
      </c>
      <c r="B171" s="122" t="s">
        <v>1730</v>
      </c>
      <c r="C171" s="122" t="s">
        <v>1094</v>
      </c>
      <c r="D171" s="122">
        <v>1</v>
      </c>
      <c r="E171" s="122">
        <v>1</v>
      </c>
      <c r="F171" s="122">
        <v>1</v>
      </c>
      <c r="H171" s="122">
        <v>1</v>
      </c>
      <c r="I171" s="164">
        <v>1</v>
      </c>
      <c r="J171" s="164">
        <v>1</v>
      </c>
      <c r="L171" s="122">
        <v>1.0001215940000001</v>
      </c>
      <c r="M171" s="122">
        <v>1.066293248</v>
      </c>
      <c r="N171" s="122">
        <v>1.1079207760000001</v>
      </c>
      <c r="P171" s="122">
        <v>1.0001215940000001</v>
      </c>
      <c r="Q171" s="164">
        <v>1.066293248</v>
      </c>
      <c r="R171" s="164">
        <v>1.1079207760000001</v>
      </c>
    </row>
    <row r="172" spans="1:18" x14ac:dyDescent="0.3">
      <c r="A172" t="s">
        <v>1731</v>
      </c>
      <c r="B172" t="s">
        <v>1732</v>
      </c>
      <c r="C172" t="s">
        <v>1094</v>
      </c>
      <c r="D172">
        <v>1.0037478776153173</v>
      </c>
      <c r="E172">
        <v>0.90711232070442016</v>
      </c>
      <c r="F172">
        <v>15.473295</v>
      </c>
      <c r="H172">
        <v>1.0037478776153173</v>
      </c>
      <c r="I172" s="164">
        <v>1</v>
      </c>
      <c r="J172" s="164">
        <v>15.473295</v>
      </c>
      <c r="L172">
        <v>1.0689612527864012</v>
      </c>
      <c r="M172">
        <v>1.0121395094408916</v>
      </c>
      <c r="N172">
        <v>0.93116601230694152</v>
      </c>
      <c r="P172">
        <v>1.0689612527864012</v>
      </c>
      <c r="Q172" s="164">
        <v>1.0121395094408916</v>
      </c>
      <c r="R172" s="164">
        <v>1</v>
      </c>
    </row>
    <row r="173" spans="1:18" x14ac:dyDescent="0.3">
      <c r="A173" t="s">
        <v>1733</v>
      </c>
      <c r="B173" t="s">
        <v>1734</v>
      </c>
      <c r="C173" t="s">
        <v>1094</v>
      </c>
      <c r="D173">
        <v>0.92585503471013364</v>
      </c>
      <c r="E173">
        <v>0.87025000985107492</v>
      </c>
      <c r="F173">
        <v>5.4960500000000002E-2</v>
      </c>
      <c r="H173">
        <v>1</v>
      </c>
      <c r="I173" s="164">
        <v>1</v>
      </c>
      <c r="J173" s="164">
        <v>1</v>
      </c>
      <c r="L173">
        <v>0.92585503471010444</v>
      </c>
      <c r="M173">
        <v>0.87025000985106116</v>
      </c>
      <c r="N173">
        <v>0.86958092821533106</v>
      </c>
      <c r="P173">
        <v>1</v>
      </c>
      <c r="Q173" s="164">
        <v>1</v>
      </c>
      <c r="R173" s="164">
        <v>1</v>
      </c>
    </row>
    <row r="174" spans="1:18" x14ac:dyDescent="0.3">
      <c r="A174" t="s">
        <v>1735</v>
      </c>
      <c r="B174" t="s">
        <v>1736</v>
      </c>
      <c r="C174" t="s">
        <v>1098</v>
      </c>
      <c r="D174">
        <v>1.2130437605749109</v>
      </c>
      <c r="E174">
        <v>0.33878569383327617</v>
      </c>
      <c r="F174">
        <v>65.360200000000006</v>
      </c>
      <c r="H174">
        <v>1.2130437605749109</v>
      </c>
      <c r="I174" s="164">
        <v>1</v>
      </c>
      <c r="J174" s="164">
        <v>65.360200000000006</v>
      </c>
      <c r="L174">
        <v>1.5107983490898806</v>
      </c>
      <c r="M174">
        <v>0.40333859604098737</v>
      </c>
      <c r="N174">
        <v>0.20882804705448241</v>
      </c>
      <c r="P174">
        <v>1.5107983490898806</v>
      </c>
      <c r="Q174" s="164">
        <v>1</v>
      </c>
      <c r="R174" s="164">
        <v>1</v>
      </c>
    </row>
    <row r="175" spans="1:18" x14ac:dyDescent="0.3">
      <c r="A175" t="s">
        <v>1737</v>
      </c>
      <c r="B175" t="s">
        <v>1738</v>
      </c>
      <c r="C175" t="s">
        <v>1103</v>
      </c>
      <c r="D175">
        <v>1.08</v>
      </c>
      <c r="E175">
        <v>1.212591733</v>
      </c>
      <c r="F175">
        <v>1.5301</v>
      </c>
      <c r="H175">
        <v>1.08</v>
      </c>
      <c r="I175" s="164">
        <v>1.212591733</v>
      </c>
      <c r="J175" s="164">
        <v>1.5301</v>
      </c>
      <c r="L175">
        <v>1.0799999999999998</v>
      </c>
      <c r="M175">
        <v>1.2125917329999998</v>
      </c>
      <c r="N175">
        <v>1.37</v>
      </c>
      <c r="P175">
        <v>1.0799999999999998</v>
      </c>
      <c r="Q175" s="164">
        <v>1.2125917329999998</v>
      </c>
      <c r="R175" s="164">
        <v>1.37</v>
      </c>
    </row>
    <row r="176" spans="1:18" x14ac:dyDescent="0.3">
      <c r="A176" t="s">
        <v>1739</v>
      </c>
      <c r="B176" t="s">
        <v>1107</v>
      </c>
      <c r="C176" t="s">
        <v>1106</v>
      </c>
      <c r="D176">
        <v>1.0098546458923703</v>
      </c>
      <c r="E176">
        <v>1.0385919054568655</v>
      </c>
      <c r="F176">
        <v>29.222874999999998</v>
      </c>
      <c r="H176">
        <v>1.0098546458923703</v>
      </c>
      <c r="I176" s="164">
        <v>1.0385919054568655</v>
      </c>
      <c r="J176" s="164">
        <v>29.222874999999998</v>
      </c>
      <c r="L176">
        <v>1.0052120149440218</v>
      </c>
      <c r="M176">
        <v>1.0277341068722017</v>
      </c>
      <c r="N176">
        <v>1.0347943273120979</v>
      </c>
      <c r="P176">
        <v>1.0052120149440218</v>
      </c>
      <c r="Q176" s="164">
        <v>1.0277341068722017</v>
      </c>
      <c r="R176" s="164">
        <v>1.0347943273120979</v>
      </c>
    </row>
    <row r="177" spans="1:18" x14ac:dyDescent="0.3">
      <c r="A177" t="s">
        <v>1740</v>
      </c>
      <c r="B177" t="s">
        <v>1741</v>
      </c>
      <c r="C177" t="s">
        <v>1125</v>
      </c>
      <c r="D177">
        <v>1.08</v>
      </c>
      <c r="E177">
        <v>1.03662115</v>
      </c>
      <c r="F177">
        <v>4.2870499999999998</v>
      </c>
      <c r="H177">
        <v>1.08</v>
      </c>
      <c r="I177" s="164">
        <v>1.03662115</v>
      </c>
      <c r="J177" s="164">
        <v>4.2870499999999998</v>
      </c>
      <c r="L177">
        <v>1.08</v>
      </c>
      <c r="M177">
        <v>1.03662115</v>
      </c>
      <c r="N177">
        <v>1.027981633</v>
      </c>
      <c r="P177">
        <v>1.08</v>
      </c>
      <c r="Q177" s="164">
        <v>1.03662115</v>
      </c>
      <c r="R177" s="164">
        <v>1.027981633</v>
      </c>
    </row>
    <row r="178" spans="1:18" x14ac:dyDescent="0.3">
      <c r="A178" t="s">
        <v>1742</v>
      </c>
      <c r="B178" t="s">
        <v>1743</v>
      </c>
      <c r="C178" t="s">
        <v>1128</v>
      </c>
      <c r="D178">
        <v>1.0753667876118602</v>
      </c>
      <c r="E178">
        <v>1.1978872297501493</v>
      </c>
      <c r="F178">
        <v>1.6718975</v>
      </c>
      <c r="H178">
        <v>1.0753667876118602</v>
      </c>
      <c r="I178" s="164">
        <v>1.1978872297501493</v>
      </c>
      <c r="J178" s="164">
        <v>1.6718975</v>
      </c>
      <c r="L178">
        <v>1.0797333118857002</v>
      </c>
      <c r="M178">
        <v>1.2117453404941325</v>
      </c>
      <c r="N178">
        <v>1.3682834977064493</v>
      </c>
      <c r="P178">
        <v>1.0797333118857002</v>
      </c>
      <c r="Q178" s="164">
        <v>1.2117453404941325</v>
      </c>
      <c r="R178" s="164">
        <v>1.3682834977064493</v>
      </c>
    </row>
    <row r="179" spans="1:18" s="122" customFormat="1" x14ac:dyDescent="0.3">
      <c r="A179" s="122" t="s">
        <v>1744</v>
      </c>
      <c r="B179" s="122" t="s">
        <v>1745</v>
      </c>
      <c r="C179" s="122" t="s">
        <v>1128</v>
      </c>
      <c r="D179" s="122">
        <v>1</v>
      </c>
      <c r="E179" s="122">
        <v>1</v>
      </c>
      <c r="F179" s="122">
        <v>1</v>
      </c>
      <c r="H179" s="122">
        <v>1</v>
      </c>
      <c r="I179" s="164">
        <v>1</v>
      </c>
      <c r="J179" s="164">
        <v>1</v>
      </c>
      <c r="L179" s="122">
        <v>0.97521699099999637</v>
      </c>
      <c r="M179" s="122">
        <v>1.0327705909999962</v>
      </c>
      <c r="N179" s="122">
        <v>1.1489642370000017</v>
      </c>
      <c r="P179" s="122">
        <v>1</v>
      </c>
      <c r="Q179" s="164">
        <v>1.0327705909999962</v>
      </c>
      <c r="R179" s="164">
        <v>1.1489642370000017</v>
      </c>
    </row>
    <row r="180" spans="1:18" x14ac:dyDescent="0.3">
      <c r="A180" t="s">
        <v>1746</v>
      </c>
      <c r="B180" t="s">
        <v>1747</v>
      </c>
      <c r="C180" t="s">
        <v>1128</v>
      </c>
      <c r="D180">
        <v>0.94738847293956852</v>
      </c>
      <c r="E180">
        <v>0.81634459374002932</v>
      </c>
      <c r="F180">
        <v>6.5853200000000003</v>
      </c>
      <c r="H180">
        <v>1</v>
      </c>
      <c r="I180" s="164">
        <v>1</v>
      </c>
      <c r="J180" s="164">
        <v>6.5853200000000003</v>
      </c>
      <c r="L180">
        <v>0.94490283226690175</v>
      </c>
      <c r="M180">
        <v>0.81234142949075816</v>
      </c>
      <c r="N180">
        <v>0.72345367635398505</v>
      </c>
      <c r="P180">
        <v>1</v>
      </c>
      <c r="Q180" s="164">
        <v>1</v>
      </c>
      <c r="R180" s="164">
        <v>1</v>
      </c>
    </row>
    <row r="181" spans="1:18" x14ac:dyDescent="0.3">
      <c r="A181" t="s">
        <v>1748</v>
      </c>
      <c r="B181" t="s">
        <v>1749</v>
      </c>
      <c r="C181" t="s">
        <v>1132</v>
      </c>
      <c r="D181">
        <v>0.91813915934741719</v>
      </c>
      <c r="E181">
        <v>1.0606298151498255</v>
      </c>
      <c r="F181">
        <v>95.823344700000007</v>
      </c>
      <c r="H181">
        <v>1</v>
      </c>
      <c r="I181" s="164">
        <v>1.0606298151498255</v>
      </c>
      <c r="J181" s="164">
        <v>95.823344700000007</v>
      </c>
      <c r="L181">
        <v>0.92814359496025556</v>
      </c>
      <c r="M181">
        <v>1.0983364371299542</v>
      </c>
      <c r="N181">
        <v>0.57144160860009563</v>
      </c>
      <c r="P181">
        <v>1</v>
      </c>
      <c r="Q181" s="164">
        <v>1.0983364371299542</v>
      </c>
      <c r="R181" s="164">
        <v>1</v>
      </c>
    </row>
    <row r="182" spans="1:18" x14ac:dyDescent="0.3">
      <c r="A182" t="s">
        <v>1750</v>
      </c>
      <c r="B182" t="s">
        <v>1140</v>
      </c>
      <c r="C182" t="s">
        <v>1139</v>
      </c>
      <c r="D182">
        <v>1.0069329662014022</v>
      </c>
      <c r="E182">
        <v>1.0313108156644586</v>
      </c>
      <c r="F182">
        <v>5.4300300000000004</v>
      </c>
      <c r="H182">
        <v>1.0069329662014022</v>
      </c>
      <c r="I182" s="164">
        <v>1.0313108156644586</v>
      </c>
      <c r="J182" s="164">
        <v>5.4300300000000004</v>
      </c>
      <c r="L182">
        <v>1.0117115687635749</v>
      </c>
      <c r="M182">
        <v>1.0429205101712606</v>
      </c>
      <c r="N182">
        <v>1.0515079053977296</v>
      </c>
      <c r="P182">
        <v>1.0117115687635749</v>
      </c>
      <c r="Q182" s="164">
        <v>1.0429205101712606</v>
      </c>
      <c r="R182" s="164">
        <v>1.0515079053977296</v>
      </c>
    </row>
    <row r="183" spans="1:18" x14ac:dyDescent="0.3">
      <c r="A183" t="s">
        <v>1751</v>
      </c>
      <c r="B183" t="s">
        <v>1150</v>
      </c>
      <c r="C183" t="s">
        <v>1149</v>
      </c>
      <c r="D183">
        <v>1.0114223535671285</v>
      </c>
      <c r="E183">
        <v>1.0425466354124673</v>
      </c>
      <c r="F183">
        <v>7.2660799999999997</v>
      </c>
      <c r="H183">
        <v>1.0114223535671285</v>
      </c>
      <c r="I183" s="164">
        <v>1.0425466354124673</v>
      </c>
      <c r="J183" s="164">
        <v>7.2660799999999997</v>
      </c>
      <c r="L183">
        <v>1.0117542071453045</v>
      </c>
      <c r="M183">
        <v>1.0429756297323367</v>
      </c>
      <c r="N183">
        <v>1.0524267377426335</v>
      </c>
      <c r="P183">
        <v>1.0117542071453045</v>
      </c>
      <c r="Q183" s="164">
        <v>1.0429756297323367</v>
      </c>
      <c r="R183" s="164">
        <v>1.0524267377426335</v>
      </c>
    </row>
    <row r="184" spans="1:18" hidden="1" x14ac:dyDescent="0.3">
      <c r="A184" t="s">
        <v>1752</v>
      </c>
      <c r="B184" t="s">
        <v>1753</v>
      </c>
      <c r="C184" t="s">
        <v>1754</v>
      </c>
      <c r="D184">
        <v>0.91999999999999982</v>
      </c>
      <c r="E184">
        <v>0.850752281</v>
      </c>
      <c r="F184">
        <v>0.27600000000000002</v>
      </c>
      <c r="H184">
        <v>1</v>
      </c>
      <c r="I184" s="164">
        <v>1</v>
      </c>
      <c r="J184" s="164">
        <v>1</v>
      </c>
      <c r="L184">
        <v>0.91999999999999993</v>
      </c>
      <c r="M184">
        <v>0.850752281</v>
      </c>
      <c r="N184">
        <v>0.80547808799999998</v>
      </c>
      <c r="P184">
        <v>1</v>
      </c>
      <c r="Q184" s="164">
        <v>1</v>
      </c>
      <c r="R184" s="164">
        <v>1</v>
      </c>
    </row>
    <row r="185" spans="1:18" hidden="1" x14ac:dyDescent="0.3">
      <c r="A185" t="s">
        <v>1755</v>
      </c>
      <c r="B185" t="s">
        <v>1756</v>
      </c>
      <c r="C185" t="s">
        <v>1757</v>
      </c>
      <c r="D185">
        <v>0.94478240099999999</v>
      </c>
      <c r="E185">
        <v>0.81214747300000023</v>
      </c>
      <c r="F185">
        <v>4.1524200000000002</v>
      </c>
      <c r="H185">
        <v>1</v>
      </c>
      <c r="I185" s="164">
        <v>1</v>
      </c>
      <c r="J185" s="164">
        <v>4.1524200000000002</v>
      </c>
      <c r="L185">
        <v>0.94478240099999988</v>
      </c>
      <c r="M185">
        <v>0.8121474729999999</v>
      </c>
      <c r="N185">
        <v>0.72325203699999996</v>
      </c>
      <c r="P185">
        <v>1</v>
      </c>
      <c r="Q185" s="164">
        <v>1</v>
      </c>
      <c r="R185" s="164">
        <v>1</v>
      </c>
    </row>
    <row r="186" spans="1:18" hidden="1" x14ac:dyDescent="0.3">
      <c r="A186" t="s">
        <v>1758</v>
      </c>
      <c r="B186" t="s">
        <v>1759</v>
      </c>
      <c r="C186" t="s">
        <v>1760</v>
      </c>
      <c r="D186">
        <v>0.94939638868962339</v>
      </c>
      <c r="E186">
        <v>0.89700285022690507</v>
      </c>
      <c r="F186">
        <v>7.629975E-2</v>
      </c>
      <c r="H186">
        <v>1</v>
      </c>
      <c r="I186" s="164">
        <v>1</v>
      </c>
      <c r="J186" s="164">
        <v>1</v>
      </c>
      <c r="L186">
        <v>1.0363704259999982</v>
      </c>
      <c r="M186">
        <v>1.0818990640000017</v>
      </c>
      <c r="N186">
        <v>1.1329799500000002</v>
      </c>
      <c r="P186">
        <v>1.0363704259999982</v>
      </c>
      <c r="Q186" s="164">
        <v>1.0818990640000017</v>
      </c>
      <c r="R186" s="164">
        <v>1.1329799500000002</v>
      </c>
    </row>
    <row r="187" spans="1:18" hidden="1" x14ac:dyDescent="0.3">
      <c r="A187" t="s">
        <v>1761</v>
      </c>
      <c r="B187" t="s">
        <v>1762</v>
      </c>
      <c r="C187" t="s">
        <v>1763</v>
      </c>
      <c r="D187">
        <v>1.0279036314738992</v>
      </c>
      <c r="E187">
        <v>1.0666226681206421</v>
      </c>
      <c r="F187">
        <v>28.757529999999999</v>
      </c>
      <c r="H187">
        <v>1.0279036314738992</v>
      </c>
      <c r="I187" s="164">
        <v>1.0666226681206421</v>
      </c>
      <c r="J187" s="164">
        <v>28.757529999999999</v>
      </c>
      <c r="L187">
        <v>1.071748967429202</v>
      </c>
      <c r="M187">
        <v>1.1954008104579206</v>
      </c>
      <c r="N187">
        <v>1.3253627916656392</v>
      </c>
      <c r="P187">
        <v>1.071748967429202</v>
      </c>
      <c r="Q187" s="164">
        <v>1.1954008104579206</v>
      </c>
      <c r="R187" s="164">
        <v>1.3253627916656392</v>
      </c>
    </row>
    <row r="188" spans="1:18" hidden="1" x14ac:dyDescent="0.3">
      <c r="A188" t="s">
        <v>1764</v>
      </c>
      <c r="B188" t="s">
        <v>1765</v>
      </c>
      <c r="C188" t="s">
        <v>1766</v>
      </c>
      <c r="D188">
        <v>0.94478240099999988</v>
      </c>
      <c r="E188">
        <v>0.81214747300000012</v>
      </c>
      <c r="F188">
        <v>6.3796999999999997</v>
      </c>
      <c r="H188">
        <v>1</v>
      </c>
      <c r="I188" s="164">
        <v>1</v>
      </c>
      <c r="J188" s="164">
        <v>6.3796999999999997</v>
      </c>
      <c r="L188">
        <v>0.94478240099999999</v>
      </c>
      <c r="M188">
        <v>0.8121474729999999</v>
      </c>
      <c r="N188">
        <v>0.72325203699999996</v>
      </c>
      <c r="P188">
        <v>1</v>
      </c>
      <c r="Q188" s="164">
        <v>1</v>
      </c>
      <c r="R188" s="164">
        <v>1</v>
      </c>
    </row>
    <row r="189" spans="1:18" s="122" customFormat="1" hidden="1" x14ac:dyDescent="0.3">
      <c r="A189" s="122" t="s">
        <v>1767</v>
      </c>
      <c r="B189" s="122" t="s">
        <v>1768</v>
      </c>
      <c r="C189" s="122" t="s">
        <v>1769</v>
      </c>
      <c r="D189" s="122">
        <v>1</v>
      </c>
      <c r="E189" s="122" t="e">
        <v>#VALUE!</v>
      </c>
      <c r="F189" s="122">
        <v>40.980499999999999</v>
      </c>
      <c r="H189" s="122">
        <v>1</v>
      </c>
      <c r="I189" s="164" t="e">
        <v>#VALUE!</v>
      </c>
      <c r="J189" s="164">
        <v>40.980499999999999</v>
      </c>
      <c r="L189" s="122">
        <v>1</v>
      </c>
      <c r="M189" s="122">
        <v>1</v>
      </c>
      <c r="N189" s="122">
        <v>1</v>
      </c>
      <c r="P189" s="122">
        <v>1</v>
      </c>
      <c r="Q189" s="164">
        <v>1</v>
      </c>
      <c r="R189" s="164">
        <v>1</v>
      </c>
    </row>
    <row r="190" spans="1:18" hidden="1" x14ac:dyDescent="0.3">
      <c r="A190" t="s">
        <v>1770</v>
      </c>
      <c r="B190" t="s">
        <v>1771</v>
      </c>
      <c r="C190" t="s">
        <v>1772</v>
      </c>
      <c r="D190">
        <v>1.000963849196624</v>
      </c>
      <c r="E190">
        <v>1.0036291327641669</v>
      </c>
      <c r="F190">
        <v>34.570961500000003</v>
      </c>
      <c r="H190">
        <v>1.000963849196624</v>
      </c>
      <c r="I190" s="164">
        <v>1.0036291327641669</v>
      </c>
      <c r="J190" s="164">
        <v>34.570961500000003</v>
      </c>
      <c r="L190">
        <v>1.0202853057605967</v>
      </c>
      <c r="M190">
        <v>1.0437752992603901</v>
      </c>
      <c r="N190">
        <v>1.0718479078688954</v>
      </c>
      <c r="P190">
        <v>1.0202853057605967</v>
      </c>
      <c r="Q190" s="164">
        <v>1.0437752992603901</v>
      </c>
      <c r="R190" s="164">
        <v>1.0718479078688954</v>
      </c>
    </row>
    <row r="191" spans="1:18" hidden="1" x14ac:dyDescent="0.3">
      <c r="A191" t="s">
        <v>1773</v>
      </c>
      <c r="B191" t="s">
        <v>1774</v>
      </c>
      <c r="C191" t="s">
        <v>1775</v>
      </c>
      <c r="D191">
        <v>0.9493963886896255</v>
      </c>
      <c r="E191">
        <v>0.89700285022690518</v>
      </c>
      <c r="F191">
        <v>1.4781500000000001</v>
      </c>
      <c r="H191">
        <v>1</v>
      </c>
      <c r="I191" s="164">
        <v>1</v>
      </c>
      <c r="J191" s="164">
        <v>1.4781500000000001</v>
      </c>
      <c r="L191">
        <v>0.9493963886896245</v>
      </c>
      <c r="M191">
        <v>0.89700285022690485</v>
      </c>
      <c r="N191">
        <v>0.87472351264572334</v>
      </c>
      <c r="P191">
        <v>1</v>
      </c>
      <c r="Q191" s="164">
        <v>1</v>
      </c>
      <c r="R191" s="164">
        <v>1</v>
      </c>
    </row>
    <row r="192" spans="1:18" s="122" customFormat="1" hidden="1" x14ac:dyDescent="0.3">
      <c r="A192" s="122" t="s">
        <v>1776</v>
      </c>
      <c r="B192" s="122" t="s">
        <v>1777</v>
      </c>
      <c r="C192" s="122" t="s">
        <v>1778</v>
      </c>
      <c r="D192" s="122">
        <v>1</v>
      </c>
      <c r="E192" s="122" t="e">
        <v>#VALUE!</v>
      </c>
      <c r="F192" s="122">
        <v>82.878649999999993</v>
      </c>
      <c r="H192" s="122">
        <v>1</v>
      </c>
      <c r="I192" s="164">
        <v>1</v>
      </c>
      <c r="J192" s="164">
        <v>82.878649999999993</v>
      </c>
      <c r="L192" s="122">
        <v>1</v>
      </c>
      <c r="M192" s="122">
        <v>1</v>
      </c>
      <c r="N192" s="122">
        <v>1</v>
      </c>
      <c r="P192" s="122">
        <v>1</v>
      </c>
      <c r="Q192" s="164">
        <v>1</v>
      </c>
      <c r="R192" s="164">
        <v>1</v>
      </c>
    </row>
    <row r="193" spans="1:18" hidden="1" x14ac:dyDescent="0.3">
      <c r="A193" t="s">
        <v>1779</v>
      </c>
      <c r="B193" t="s">
        <v>1780</v>
      </c>
      <c r="C193" t="s">
        <v>1778</v>
      </c>
      <c r="D193">
        <v>0.92</v>
      </c>
      <c r="E193">
        <v>0.91462811399999999</v>
      </c>
      <c r="F193">
        <v>1.5904</v>
      </c>
      <c r="H193">
        <v>1</v>
      </c>
      <c r="I193" s="164">
        <v>1</v>
      </c>
      <c r="J193" s="164">
        <v>1.5904</v>
      </c>
      <c r="L193">
        <v>0.91999999999999993</v>
      </c>
      <c r="M193">
        <v>0.91462811400000044</v>
      </c>
      <c r="N193">
        <v>0.9215889659999994</v>
      </c>
      <c r="P193">
        <v>1</v>
      </c>
      <c r="Q193" s="164">
        <v>1</v>
      </c>
      <c r="R193" s="164">
        <v>1</v>
      </c>
    </row>
    <row r="194" spans="1:18" s="122" customFormat="1" hidden="1" x14ac:dyDescent="0.3">
      <c r="A194" s="122" t="s">
        <v>1781</v>
      </c>
      <c r="B194" s="122" t="s">
        <v>1782</v>
      </c>
      <c r="C194" s="122" t="s">
        <v>1783</v>
      </c>
      <c r="D194" s="122">
        <v>1</v>
      </c>
      <c r="E194" s="122" t="e">
        <v>#VALUE!</v>
      </c>
      <c r="F194" s="122">
        <v>82.661450000000002</v>
      </c>
      <c r="H194" s="122">
        <v>1</v>
      </c>
      <c r="I194" s="164">
        <v>1</v>
      </c>
      <c r="J194" s="164">
        <v>82.661450000000002</v>
      </c>
      <c r="L194" s="122">
        <v>1</v>
      </c>
      <c r="M194" s="122">
        <v>1</v>
      </c>
      <c r="N194" s="122">
        <v>1</v>
      </c>
      <c r="P194" s="122">
        <v>1</v>
      </c>
      <c r="Q194" s="164">
        <v>1</v>
      </c>
      <c r="R194" s="164">
        <v>1</v>
      </c>
    </row>
    <row r="195" spans="1:18" hidden="1" x14ac:dyDescent="0.3">
      <c r="A195" t="s">
        <v>1784</v>
      </c>
      <c r="B195" t="s">
        <v>1785</v>
      </c>
      <c r="C195" t="s">
        <v>1786</v>
      </c>
      <c r="D195">
        <v>1.0232149505386556</v>
      </c>
      <c r="E195">
        <v>1.0788268607674838</v>
      </c>
      <c r="F195">
        <v>43.357399999999998</v>
      </c>
      <c r="H195">
        <v>1.0232149505386556</v>
      </c>
      <c r="I195" s="164">
        <v>1.0788268607674838</v>
      </c>
      <c r="J195" s="164">
        <v>43.357399999999998</v>
      </c>
      <c r="L195">
        <v>0.95932467750141837</v>
      </c>
      <c r="M195">
        <v>1.0007226022702918</v>
      </c>
      <c r="N195">
        <v>1.0724265069080219</v>
      </c>
      <c r="P195">
        <v>1</v>
      </c>
      <c r="Q195" s="164">
        <v>1.0007226022702918</v>
      </c>
      <c r="R195" s="164">
        <v>1.0724265069080219</v>
      </c>
    </row>
    <row r="196" spans="1:18" hidden="1" x14ac:dyDescent="0.3">
      <c r="A196" t="s">
        <v>1787</v>
      </c>
      <c r="B196" t="s">
        <v>1788</v>
      </c>
      <c r="C196" t="s">
        <v>1789</v>
      </c>
      <c r="D196">
        <v>0.93466083400000033</v>
      </c>
      <c r="E196">
        <v>0.98027112900000046</v>
      </c>
      <c r="F196">
        <v>452.36320000000001</v>
      </c>
      <c r="H196">
        <v>1</v>
      </c>
      <c r="I196" s="164">
        <v>1</v>
      </c>
      <c r="J196" s="164">
        <v>452.36320000000001</v>
      </c>
      <c r="L196">
        <v>0.93466083399999988</v>
      </c>
      <c r="M196">
        <v>0.98027112900000002</v>
      </c>
      <c r="N196">
        <v>1.05676115</v>
      </c>
      <c r="P196">
        <v>1</v>
      </c>
      <c r="Q196" s="164">
        <v>1</v>
      </c>
      <c r="R196" s="164">
        <v>1.05676115</v>
      </c>
    </row>
    <row r="197" spans="1:18" hidden="1" x14ac:dyDescent="0.3">
      <c r="A197" t="s">
        <v>1790</v>
      </c>
      <c r="B197" t="s">
        <v>1791</v>
      </c>
      <c r="C197" t="s">
        <v>1792</v>
      </c>
      <c r="D197">
        <v>0.94478240099999999</v>
      </c>
      <c r="E197">
        <v>0.81214747300000001</v>
      </c>
      <c r="F197">
        <v>7.8454800000000002</v>
      </c>
      <c r="H197">
        <v>1</v>
      </c>
      <c r="I197" s="164">
        <v>1</v>
      </c>
      <c r="J197" s="164">
        <v>7.8454800000000002</v>
      </c>
      <c r="L197">
        <v>0.94478240099999999</v>
      </c>
      <c r="M197">
        <v>0.81214747300000001</v>
      </c>
      <c r="N197">
        <v>0.72325203699999996</v>
      </c>
      <c r="P197">
        <v>1</v>
      </c>
      <c r="Q197" s="164">
        <v>1</v>
      </c>
      <c r="R197" s="164">
        <v>1</v>
      </c>
    </row>
    <row r="198" spans="1:18" s="122" customFormat="1" hidden="1" x14ac:dyDescent="0.3">
      <c r="A198" s="122" t="s">
        <v>1793</v>
      </c>
      <c r="B198" s="122" t="s">
        <v>1794</v>
      </c>
      <c r="C198" s="122" t="s">
        <v>1795</v>
      </c>
      <c r="D198" s="122">
        <v>1</v>
      </c>
      <c r="E198" s="122">
        <v>1</v>
      </c>
      <c r="F198" s="122">
        <v>1</v>
      </c>
      <c r="H198" s="122">
        <v>1</v>
      </c>
      <c r="I198" s="164">
        <v>1</v>
      </c>
      <c r="J198" s="164">
        <v>1</v>
      </c>
      <c r="L198" s="122">
        <v>1.0001215939999999</v>
      </c>
      <c r="M198" s="122">
        <v>1.0662932479999998</v>
      </c>
      <c r="N198" s="122">
        <v>1.1079207759999998</v>
      </c>
      <c r="P198" s="122">
        <v>1.0001215939999999</v>
      </c>
      <c r="Q198" s="164">
        <v>1.0662932479999998</v>
      </c>
      <c r="R198" s="164">
        <v>1.1079207759999998</v>
      </c>
    </row>
    <row r="199" spans="1:18" hidden="1" x14ac:dyDescent="0.3">
      <c r="A199" t="s">
        <v>1796</v>
      </c>
      <c r="B199" t="s">
        <v>1797</v>
      </c>
      <c r="C199" t="s">
        <v>1798</v>
      </c>
      <c r="D199">
        <v>1.0346274606298274</v>
      </c>
      <c r="E199">
        <v>1.1089882224764149</v>
      </c>
      <c r="F199">
        <v>0.39632450000000002</v>
      </c>
      <c r="H199">
        <v>1.0346274606298274</v>
      </c>
      <c r="I199" s="164">
        <v>1.1089882224764149</v>
      </c>
      <c r="J199" s="164">
        <v>1</v>
      </c>
      <c r="L199">
        <v>0.96813565954819814</v>
      </c>
      <c r="M199">
        <v>0.99262498672583821</v>
      </c>
      <c r="N199">
        <v>1.0273674154345815</v>
      </c>
      <c r="P199">
        <v>1</v>
      </c>
      <c r="Q199" s="164">
        <v>1</v>
      </c>
      <c r="R199" s="164">
        <v>1.0273674154345815</v>
      </c>
    </row>
    <row r="200" spans="1:18" hidden="1" x14ac:dyDescent="0.3">
      <c r="A200" t="s">
        <v>1799</v>
      </c>
      <c r="B200" t="s">
        <v>1800</v>
      </c>
      <c r="C200" t="s">
        <v>1801</v>
      </c>
      <c r="D200">
        <v>0.91999999999999993</v>
      </c>
      <c r="E200">
        <v>0.84592245699999991</v>
      </c>
      <c r="F200">
        <v>0.66066000000000003</v>
      </c>
      <c r="H200">
        <v>1</v>
      </c>
      <c r="I200" s="164">
        <v>1</v>
      </c>
      <c r="J200" s="164">
        <v>1</v>
      </c>
      <c r="L200">
        <v>0.92</v>
      </c>
      <c r="M200">
        <v>0.84592245699999991</v>
      </c>
      <c r="N200">
        <v>0.81262844400000001</v>
      </c>
      <c r="P200">
        <v>1</v>
      </c>
      <c r="Q200" s="164">
        <v>1</v>
      </c>
      <c r="R200" s="164">
        <v>1</v>
      </c>
    </row>
    <row r="201" spans="1:18" hidden="1" x14ac:dyDescent="0.3">
      <c r="A201" t="s">
        <v>1802</v>
      </c>
      <c r="B201" t="s">
        <v>1803</v>
      </c>
      <c r="C201" t="s">
        <v>1804</v>
      </c>
      <c r="D201">
        <v>0.94478240099999666</v>
      </c>
      <c r="E201">
        <v>0.81214747300000001</v>
      </c>
      <c r="F201">
        <v>11.70994</v>
      </c>
      <c r="H201">
        <v>1</v>
      </c>
      <c r="I201" s="164">
        <v>1</v>
      </c>
      <c r="J201" s="164">
        <v>11.70994</v>
      </c>
      <c r="L201">
        <v>0.94478240099999999</v>
      </c>
      <c r="M201">
        <v>0.81214747300000001</v>
      </c>
      <c r="N201">
        <v>0.72325203699999996</v>
      </c>
      <c r="P201">
        <v>1</v>
      </c>
      <c r="Q201" s="164">
        <v>1</v>
      </c>
      <c r="R201" s="164">
        <v>1</v>
      </c>
    </row>
    <row r="202" spans="1:18" hidden="1" x14ac:dyDescent="0.3">
      <c r="A202" t="s">
        <v>1805</v>
      </c>
      <c r="B202" t="s">
        <v>1806</v>
      </c>
      <c r="C202" t="s">
        <v>1807</v>
      </c>
      <c r="D202">
        <v>1.08</v>
      </c>
      <c r="E202">
        <v>1.22</v>
      </c>
      <c r="F202">
        <v>3.5331999999999999</v>
      </c>
      <c r="H202">
        <v>1.08</v>
      </c>
      <c r="I202" s="164">
        <v>1.22</v>
      </c>
      <c r="J202" s="164">
        <v>3.5331999999999999</v>
      </c>
      <c r="L202">
        <v>1.0005199711926738</v>
      </c>
      <c r="M202">
        <v>1.0670598289500126</v>
      </c>
      <c r="N202">
        <v>1.1092278424619373</v>
      </c>
      <c r="P202">
        <v>1.0005199711926738</v>
      </c>
      <c r="Q202" s="164">
        <v>1.0670598289500126</v>
      </c>
      <c r="R202" s="164">
        <v>1.1092278424619373</v>
      </c>
    </row>
    <row r="203" spans="1:18" hidden="1" x14ac:dyDescent="0.3">
      <c r="A203" t="s">
        <v>1808</v>
      </c>
      <c r="B203" t="s">
        <v>1809</v>
      </c>
      <c r="C203" t="s">
        <v>1810</v>
      </c>
      <c r="D203">
        <v>0.95796779701555312</v>
      </c>
      <c r="E203">
        <v>0.93746571753704255</v>
      </c>
      <c r="F203">
        <v>0.14235</v>
      </c>
      <c r="H203">
        <v>1</v>
      </c>
      <c r="I203" s="164">
        <v>1</v>
      </c>
      <c r="J203" s="164">
        <v>1</v>
      </c>
      <c r="L203">
        <v>0.9200201302741382</v>
      </c>
      <c r="M203">
        <v>0.85079825588887648</v>
      </c>
      <c r="N203">
        <v>0.80551028251818568</v>
      </c>
      <c r="P203">
        <v>1</v>
      </c>
      <c r="Q203" s="164">
        <v>1</v>
      </c>
      <c r="R203" s="164">
        <v>1</v>
      </c>
    </row>
    <row r="204" spans="1:18" s="122" customFormat="1" hidden="1" x14ac:dyDescent="0.3">
      <c r="A204" s="122" t="s">
        <v>1811</v>
      </c>
      <c r="B204" s="122" t="s">
        <v>1812</v>
      </c>
      <c r="C204" s="122" t="s">
        <v>1813</v>
      </c>
      <c r="D204" s="122">
        <v>1</v>
      </c>
      <c r="E204" s="122">
        <v>1</v>
      </c>
      <c r="F204" s="122">
        <v>1</v>
      </c>
      <c r="H204" s="122">
        <v>1</v>
      </c>
      <c r="I204" s="164">
        <v>1</v>
      </c>
      <c r="J204" s="164">
        <v>1</v>
      </c>
      <c r="L204" s="122">
        <v>1.0799999999999998</v>
      </c>
      <c r="M204" s="122">
        <v>1.212591733</v>
      </c>
      <c r="N204" s="122">
        <v>1.3699999999999999</v>
      </c>
      <c r="P204" s="122">
        <v>1.0799999999999998</v>
      </c>
      <c r="Q204" s="164">
        <v>1.212591733</v>
      </c>
      <c r="R204" s="164">
        <v>1.3699999999999999</v>
      </c>
    </row>
    <row r="205" spans="1:18" hidden="1" x14ac:dyDescent="0.3">
      <c r="A205" t="s">
        <v>1814</v>
      </c>
      <c r="B205" t="s">
        <v>1815</v>
      </c>
      <c r="C205" t="s">
        <v>1816</v>
      </c>
      <c r="D205">
        <v>1.08</v>
      </c>
      <c r="E205">
        <v>1.03662115</v>
      </c>
      <c r="F205">
        <v>0.10851</v>
      </c>
      <c r="H205">
        <v>1.08</v>
      </c>
      <c r="I205" s="164">
        <v>1.03662115</v>
      </c>
      <c r="J205" s="164">
        <v>1</v>
      </c>
      <c r="L205">
        <v>1.08</v>
      </c>
      <c r="M205">
        <v>1.03662115</v>
      </c>
      <c r="N205">
        <v>1.027981633</v>
      </c>
      <c r="P205">
        <v>1.08</v>
      </c>
      <c r="Q205" s="164">
        <v>1.03662115</v>
      </c>
      <c r="R205" s="164">
        <v>1.027981633</v>
      </c>
    </row>
    <row r="206" spans="1:18" hidden="1" x14ac:dyDescent="0.3">
      <c r="A206" t="s">
        <v>1817</v>
      </c>
      <c r="B206" t="s">
        <v>1818</v>
      </c>
      <c r="C206" t="s">
        <v>1819</v>
      </c>
      <c r="D206">
        <v>0.94389412764745917</v>
      </c>
      <c r="E206">
        <v>0.87560310087510862</v>
      </c>
      <c r="F206">
        <v>37.608699999999999</v>
      </c>
      <c r="H206">
        <v>1</v>
      </c>
      <c r="I206" s="164">
        <v>1</v>
      </c>
      <c r="J206" s="164">
        <v>37.608699999999999</v>
      </c>
      <c r="L206">
        <v>1.0115711079784337</v>
      </c>
      <c r="M206">
        <v>1.0425504657385656</v>
      </c>
      <c r="N206">
        <v>1.0518433871636104</v>
      </c>
      <c r="P206">
        <v>1.0115711079784337</v>
      </c>
      <c r="Q206" s="164">
        <v>1.0425504657385656</v>
      </c>
      <c r="R206" s="164">
        <v>1.0518433871636104</v>
      </c>
    </row>
    <row r="207" spans="1:18" hidden="1" x14ac:dyDescent="0.3">
      <c r="A207" t="s">
        <v>1820</v>
      </c>
      <c r="B207" t="s">
        <v>1821</v>
      </c>
      <c r="C207" t="s">
        <v>1822</v>
      </c>
      <c r="D207">
        <v>1.0795518055627549</v>
      </c>
      <c r="E207">
        <v>1.1493497632773479</v>
      </c>
      <c r="F207">
        <v>43.750247000000002</v>
      </c>
      <c r="H207">
        <v>1.0795518055627549</v>
      </c>
      <c r="I207" s="164">
        <v>1.1493497632773479</v>
      </c>
      <c r="J207" s="164">
        <v>43.750247000000002</v>
      </c>
      <c r="L207">
        <v>1.0755045112089554</v>
      </c>
      <c r="M207">
        <v>1.1735086747540326</v>
      </c>
      <c r="N207">
        <v>1.3202509547041332</v>
      </c>
      <c r="P207">
        <v>1.0755045112089554</v>
      </c>
      <c r="Q207" s="164">
        <v>1.1735086747540326</v>
      </c>
      <c r="R207" s="164">
        <v>1.3202509547041332</v>
      </c>
    </row>
    <row r="208" spans="1:18" hidden="1" x14ac:dyDescent="0.3">
      <c r="A208" t="s">
        <v>1823</v>
      </c>
      <c r="B208" t="s">
        <v>1824</v>
      </c>
      <c r="C208" t="s">
        <v>1825</v>
      </c>
      <c r="D208">
        <v>1.0067750266798088</v>
      </c>
      <c r="E208">
        <v>1.0602453807240204</v>
      </c>
      <c r="F208">
        <v>8.2399754999999999</v>
      </c>
      <c r="H208">
        <v>1.0067750266798088</v>
      </c>
      <c r="I208" s="164">
        <v>1.0602453807240204</v>
      </c>
      <c r="J208" s="164">
        <v>8.2399754999999999</v>
      </c>
      <c r="L208">
        <v>0.96918837554502635</v>
      </c>
      <c r="M208">
        <v>0.99446728062861112</v>
      </c>
      <c r="N208">
        <v>1.0300239729236731</v>
      </c>
      <c r="P208">
        <v>1</v>
      </c>
      <c r="Q208" s="164">
        <v>1</v>
      </c>
      <c r="R208" s="164">
        <v>1.0300239729236731</v>
      </c>
    </row>
    <row r="209" spans="1:18" hidden="1" x14ac:dyDescent="0.3">
      <c r="A209" t="s">
        <v>1826</v>
      </c>
      <c r="B209" t="s">
        <v>1827</v>
      </c>
      <c r="C209" t="s">
        <v>1828</v>
      </c>
      <c r="D209">
        <v>0.9695450084812407</v>
      </c>
      <c r="E209">
        <v>0.89979431294445777</v>
      </c>
      <c r="F209">
        <v>2.1133500000000001</v>
      </c>
      <c r="H209">
        <v>1</v>
      </c>
      <c r="I209" s="164">
        <v>1</v>
      </c>
      <c r="J209" s="164">
        <v>2.1133500000000001</v>
      </c>
      <c r="L209">
        <v>0.96954500848124325</v>
      </c>
      <c r="M209">
        <v>0.7927187897040685</v>
      </c>
      <c r="N209">
        <v>0.75492498572057609</v>
      </c>
      <c r="P209">
        <v>1</v>
      </c>
      <c r="Q209" s="164">
        <v>1</v>
      </c>
      <c r="R209" s="164">
        <v>1</v>
      </c>
    </row>
    <row r="210" spans="1:18" hidden="1" x14ac:dyDescent="0.3">
      <c r="A210" t="s">
        <v>1829</v>
      </c>
      <c r="B210" t="s">
        <v>1830</v>
      </c>
      <c r="C210" t="s">
        <v>1831</v>
      </c>
      <c r="D210">
        <v>1.031222587872995</v>
      </c>
      <c r="E210">
        <v>1.0841549761153031</v>
      </c>
      <c r="F210">
        <v>1.14767</v>
      </c>
      <c r="H210">
        <v>1.031222587872995</v>
      </c>
      <c r="I210" s="164">
        <v>1.0841549761153031</v>
      </c>
      <c r="J210" s="164">
        <v>1.14767</v>
      </c>
      <c r="L210">
        <v>0.97879659306073452</v>
      </c>
      <c r="M210">
        <v>1.0338263352079464</v>
      </c>
      <c r="N210">
        <v>1.1179454156224555</v>
      </c>
      <c r="P210">
        <v>1</v>
      </c>
      <c r="Q210" s="164">
        <v>1.0338263352079464</v>
      </c>
      <c r="R210" s="164">
        <v>1.1179454156224555</v>
      </c>
    </row>
    <row r="211" spans="1:18" hidden="1" x14ac:dyDescent="0.3">
      <c r="A211" t="s">
        <v>1832</v>
      </c>
      <c r="B211" t="s">
        <v>1833</v>
      </c>
      <c r="C211" t="s">
        <v>1834</v>
      </c>
      <c r="D211">
        <v>0.96954500848124026</v>
      </c>
      <c r="E211">
        <v>0.89979431294445489</v>
      </c>
      <c r="F211">
        <v>4.1828999999999998E-2</v>
      </c>
      <c r="H211">
        <v>1</v>
      </c>
      <c r="I211" s="164">
        <v>1</v>
      </c>
      <c r="J211" s="164">
        <v>1</v>
      </c>
      <c r="L211">
        <v>0.9695450084812417</v>
      </c>
      <c r="M211">
        <v>0.899794312944458</v>
      </c>
      <c r="N211">
        <v>0.85689555700406117</v>
      </c>
      <c r="P211">
        <v>1</v>
      </c>
      <c r="Q211" s="164">
        <v>1</v>
      </c>
      <c r="R211" s="164">
        <v>1</v>
      </c>
    </row>
    <row r="212" spans="1:18" hidden="1" x14ac:dyDescent="0.3">
      <c r="A212" t="s">
        <v>1835</v>
      </c>
      <c r="B212" t="s">
        <v>1836</v>
      </c>
      <c r="C212" t="s">
        <v>1837</v>
      </c>
      <c r="D212">
        <v>0.94260628804530122</v>
      </c>
      <c r="E212">
        <v>0.92287380104909567</v>
      </c>
      <c r="F212">
        <v>9.0028400000000008</v>
      </c>
      <c r="H212">
        <v>1</v>
      </c>
      <c r="I212" s="164">
        <v>1</v>
      </c>
      <c r="J212" s="164">
        <v>9.0028400000000008</v>
      </c>
      <c r="L212">
        <v>1.073122216553168</v>
      </c>
      <c r="M212">
        <v>1.1980887607149258</v>
      </c>
      <c r="N212">
        <v>1.3481388296930261</v>
      </c>
      <c r="P212">
        <v>1.073122216553168</v>
      </c>
      <c r="Q212" s="164">
        <v>1.1980887607149258</v>
      </c>
      <c r="R212" s="164">
        <v>1.3481388296930261</v>
      </c>
    </row>
    <row r="213" spans="1:18" hidden="1" x14ac:dyDescent="0.3">
      <c r="A213" t="s">
        <v>1838</v>
      </c>
      <c r="B213" t="s">
        <v>1839</v>
      </c>
      <c r="C213" t="s">
        <v>1840</v>
      </c>
      <c r="D213">
        <v>1</v>
      </c>
      <c r="E213">
        <v>0.47131395767518586</v>
      </c>
      <c r="F213">
        <v>44.179402500000002</v>
      </c>
      <c r="H213">
        <v>1</v>
      </c>
      <c r="I213" s="164">
        <v>1</v>
      </c>
      <c r="J213" s="164">
        <v>44.179402500000002</v>
      </c>
      <c r="L213">
        <v>1</v>
      </c>
      <c r="M213">
        <v>0.87837432230615209</v>
      </c>
      <c r="N213">
        <v>0.8783743607228095</v>
      </c>
      <c r="P213">
        <v>1</v>
      </c>
      <c r="Q213" s="164">
        <v>1</v>
      </c>
      <c r="R213" s="164">
        <v>1</v>
      </c>
    </row>
    <row r="214" spans="1:18" hidden="1" x14ac:dyDescent="0.3">
      <c r="A214" t="s">
        <v>1841</v>
      </c>
      <c r="B214" t="s">
        <v>1842</v>
      </c>
      <c r="C214" t="s">
        <v>1843</v>
      </c>
      <c r="D214">
        <v>0.94478240099999999</v>
      </c>
      <c r="E214">
        <v>0.8121474729999999</v>
      </c>
      <c r="F214">
        <v>6.09</v>
      </c>
      <c r="H214">
        <v>1</v>
      </c>
      <c r="I214" s="164">
        <v>1</v>
      </c>
      <c r="J214" s="164">
        <v>6.09</v>
      </c>
      <c r="L214">
        <v>0.94478240099999999</v>
      </c>
      <c r="M214">
        <v>0.8121474729999999</v>
      </c>
      <c r="N214">
        <v>0.72325203700000007</v>
      </c>
      <c r="P214">
        <v>1</v>
      </c>
      <c r="Q214" s="164">
        <v>1</v>
      </c>
      <c r="R214" s="164">
        <v>1</v>
      </c>
    </row>
    <row r="215" spans="1:18" hidden="1" x14ac:dyDescent="0.3">
      <c r="A215" t="s">
        <v>1844</v>
      </c>
      <c r="B215" t="s">
        <v>1845</v>
      </c>
      <c r="C215" t="s">
        <v>1846</v>
      </c>
      <c r="D215">
        <v>1.0141971322808849</v>
      </c>
      <c r="E215">
        <v>1.007648728213695</v>
      </c>
      <c r="F215">
        <v>4.23515</v>
      </c>
      <c r="H215">
        <v>1.0141971322808849</v>
      </c>
      <c r="I215" s="164">
        <v>1.007648728213695</v>
      </c>
      <c r="J215" s="164">
        <v>4.23515</v>
      </c>
      <c r="L215">
        <v>1.0141995595951809</v>
      </c>
      <c r="M215">
        <v>1.0078582164487973</v>
      </c>
      <c r="N215">
        <v>1.0066737530693044</v>
      </c>
      <c r="P215">
        <v>1.0141995595951809</v>
      </c>
      <c r="Q215" s="164">
        <v>1.0078582164487973</v>
      </c>
      <c r="R215" s="164">
        <v>1.0066737530693044</v>
      </c>
    </row>
    <row r="216" spans="1:18" hidden="1" x14ac:dyDescent="0.3">
      <c r="A216" t="s">
        <v>1847</v>
      </c>
      <c r="B216" t="s">
        <v>1848</v>
      </c>
      <c r="C216" t="s">
        <v>1849</v>
      </c>
      <c r="D216">
        <v>0.99099925980754999</v>
      </c>
      <c r="E216">
        <v>8.7757216876387864E-2</v>
      </c>
      <c r="F216">
        <v>2.0265</v>
      </c>
      <c r="H216">
        <v>1</v>
      </c>
      <c r="I216" s="164">
        <v>1</v>
      </c>
      <c r="J216" s="164">
        <v>2.0265</v>
      </c>
      <c r="L216">
        <v>0.98724252491694353</v>
      </c>
      <c r="M216">
        <v>0.12438538205980067</v>
      </c>
      <c r="N216">
        <v>0.11817199528553157</v>
      </c>
      <c r="P216">
        <v>1</v>
      </c>
      <c r="Q216" s="164">
        <v>1</v>
      </c>
      <c r="R216" s="164">
        <v>1</v>
      </c>
    </row>
    <row r="217" spans="1:18" hidden="1" x14ac:dyDescent="0.3">
      <c r="A217" t="s">
        <v>1850</v>
      </c>
      <c r="B217" t="s">
        <v>1851</v>
      </c>
      <c r="C217" t="s">
        <v>1852</v>
      </c>
      <c r="D217">
        <v>0.94478240099999689</v>
      </c>
      <c r="E217">
        <v>0.8121474729999969</v>
      </c>
      <c r="F217">
        <v>1.560225</v>
      </c>
      <c r="H217">
        <v>1</v>
      </c>
      <c r="I217" s="164">
        <v>1</v>
      </c>
      <c r="J217" s="164">
        <v>1.560225</v>
      </c>
      <c r="L217">
        <v>0.94478240099999999</v>
      </c>
      <c r="M217">
        <v>0.81214747300000023</v>
      </c>
      <c r="N217">
        <v>0.72325203700000007</v>
      </c>
      <c r="P217">
        <v>1</v>
      </c>
      <c r="Q217" s="164">
        <v>1</v>
      </c>
      <c r="R217" s="164">
        <v>1</v>
      </c>
    </row>
    <row r="218" spans="1:18" hidden="1" x14ac:dyDescent="0.3">
      <c r="A218" t="s">
        <v>1853</v>
      </c>
      <c r="B218" t="s">
        <v>1854</v>
      </c>
      <c r="C218" t="s">
        <v>1855</v>
      </c>
      <c r="D218">
        <v>0.94478240099999999</v>
      </c>
      <c r="E218">
        <v>0.81214747300000001</v>
      </c>
      <c r="F218">
        <v>1.8146</v>
      </c>
      <c r="H218">
        <v>1</v>
      </c>
      <c r="I218" s="164">
        <v>1</v>
      </c>
      <c r="J218" s="164">
        <v>1.8146</v>
      </c>
      <c r="L218">
        <v>0.94478240099999988</v>
      </c>
      <c r="M218">
        <v>0.8121474729999999</v>
      </c>
      <c r="N218">
        <v>0.72325203699999996</v>
      </c>
      <c r="P218">
        <v>1</v>
      </c>
      <c r="Q218" s="164">
        <v>1</v>
      </c>
      <c r="R218" s="164">
        <v>1</v>
      </c>
    </row>
    <row r="219" spans="1:18" hidden="1" x14ac:dyDescent="0.3">
      <c r="A219" t="s">
        <v>1856</v>
      </c>
      <c r="B219" t="s">
        <v>1857</v>
      </c>
      <c r="C219" t="s">
        <v>1858</v>
      </c>
      <c r="D219">
        <v>0.93852233045395828</v>
      </c>
      <c r="E219">
        <v>0.91426208417570587</v>
      </c>
      <c r="F219">
        <v>0.13389999999999999</v>
      </c>
      <c r="H219">
        <v>1</v>
      </c>
      <c r="I219" s="164">
        <v>1</v>
      </c>
      <c r="J219" s="164">
        <v>1</v>
      </c>
      <c r="L219">
        <v>1.0778013855380792</v>
      </c>
      <c r="M219">
        <v>1.20795558170892</v>
      </c>
      <c r="N219">
        <v>1.3630116605788816</v>
      </c>
      <c r="P219">
        <v>1.0778013855380792</v>
      </c>
      <c r="Q219" s="164">
        <v>1.20795558170892</v>
      </c>
      <c r="R219" s="164">
        <v>1.3630116605788816</v>
      </c>
    </row>
    <row r="220" spans="1:18" hidden="1" x14ac:dyDescent="0.3">
      <c r="A220" t="s">
        <v>1859</v>
      </c>
      <c r="B220" t="s">
        <v>1860</v>
      </c>
      <c r="C220" t="s">
        <v>1861</v>
      </c>
      <c r="D220">
        <v>0.96976428955531258</v>
      </c>
      <c r="E220">
        <v>0.96263637313568018</v>
      </c>
      <c r="F220">
        <v>47.289724999999997</v>
      </c>
      <c r="H220">
        <v>1</v>
      </c>
      <c r="I220" s="164">
        <v>1</v>
      </c>
      <c r="J220" s="164">
        <v>47.289724999999997</v>
      </c>
      <c r="L220">
        <v>1.0034257440800383</v>
      </c>
      <c r="M220">
        <v>1.0283359198290805</v>
      </c>
      <c r="N220">
        <v>1.0374638097672979</v>
      </c>
      <c r="P220">
        <v>1.0034257440800383</v>
      </c>
      <c r="Q220" s="164">
        <v>1.0283359198290805</v>
      </c>
      <c r="R220" s="164">
        <v>1.0374638097672979</v>
      </c>
    </row>
    <row r="221" spans="1:18" hidden="1" x14ac:dyDescent="0.3">
      <c r="A221" t="s">
        <v>1862</v>
      </c>
      <c r="B221" t="s">
        <v>1863</v>
      </c>
      <c r="C221" t="s">
        <v>1864</v>
      </c>
      <c r="D221">
        <v>0.94478240100000144</v>
      </c>
      <c r="E221">
        <v>0.81214747300000134</v>
      </c>
      <c r="F221">
        <v>3.572845</v>
      </c>
      <c r="H221">
        <v>1</v>
      </c>
      <c r="I221" s="164">
        <v>1</v>
      </c>
      <c r="J221" s="164">
        <v>3.572845</v>
      </c>
      <c r="L221">
        <v>0.94478240099999988</v>
      </c>
      <c r="M221">
        <v>0.81214747299999968</v>
      </c>
      <c r="N221">
        <v>0.72325203699999974</v>
      </c>
      <c r="P221">
        <v>1</v>
      </c>
      <c r="Q221" s="164">
        <v>1</v>
      </c>
      <c r="R221" s="164">
        <v>1</v>
      </c>
    </row>
    <row r="222" spans="1:18" hidden="1" x14ac:dyDescent="0.3">
      <c r="A222" t="s">
        <v>1865</v>
      </c>
      <c r="B222" t="s">
        <v>1866</v>
      </c>
      <c r="C222" t="s">
        <v>1867</v>
      </c>
      <c r="D222">
        <v>1.0441599173950911</v>
      </c>
      <c r="E222">
        <v>0.96879027603144496</v>
      </c>
      <c r="F222">
        <v>4.6309300000000002</v>
      </c>
      <c r="H222">
        <v>1.0441599173950911</v>
      </c>
      <c r="I222" s="164">
        <v>1</v>
      </c>
      <c r="J222" s="164">
        <v>4.6309300000000002</v>
      </c>
      <c r="L222">
        <v>0.96747914735735807</v>
      </c>
      <c r="M222">
        <v>0.84870094776072547</v>
      </c>
      <c r="N222">
        <v>0.76125344137607187</v>
      </c>
      <c r="P222">
        <v>1</v>
      </c>
      <c r="Q222" s="164">
        <v>1</v>
      </c>
      <c r="R222" s="164">
        <v>1</v>
      </c>
    </row>
    <row r="223" spans="1:18" hidden="1" x14ac:dyDescent="0.3">
      <c r="A223" t="s">
        <v>1868</v>
      </c>
      <c r="B223" t="s">
        <v>1869</v>
      </c>
      <c r="C223" t="s">
        <v>1870</v>
      </c>
      <c r="D223">
        <v>0.46358152474630931</v>
      </c>
      <c r="E223">
        <v>6.2092854293912126E-4</v>
      </c>
      <c r="F223">
        <v>554.82038999999997</v>
      </c>
      <c r="H223">
        <v>1</v>
      </c>
      <c r="I223" s="164">
        <v>1</v>
      </c>
      <c r="J223" s="164">
        <v>554.82038999999997</v>
      </c>
      <c r="L223">
        <v>0.52214577319943367</v>
      </c>
      <c r="M223">
        <v>1.4126016829043297E-3</v>
      </c>
      <c r="N223">
        <v>1.4401937666410152E-3</v>
      </c>
      <c r="P223">
        <v>1</v>
      </c>
      <c r="Q223" s="164">
        <v>1</v>
      </c>
      <c r="R223" s="164">
        <v>1</v>
      </c>
    </row>
    <row r="224" spans="1:18" hidden="1" x14ac:dyDescent="0.3">
      <c r="A224" t="s">
        <v>1871</v>
      </c>
      <c r="B224" t="s">
        <v>1872</v>
      </c>
      <c r="C224" t="s">
        <v>1870</v>
      </c>
      <c r="D224">
        <v>0.99784404471057164</v>
      </c>
      <c r="E224">
        <v>1.0038778019946497</v>
      </c>
      <c r="F224">
        <v>155.95920000000001</v>
      </c>
      <c r="H224">
        <v>1</v>
      </c>
      <c r="I224" s="164">
        <v>1.0038778019946497</v>
      </c>
      <c r="J224" s="164">
        <v>155.95920000000001</v>
      </c>
      <c r="L224">
        <v>0.98848778450172015</v>
      </c>
      <c r="M224">
        <v>0.98924042490065256</v>
      </c>
      <c r="N224">
        <v>0.97264479167764306</v>
      </c>
      <c r="P224">
        <v>1</v>
      </c>
      <c r="Q224" s="164">
        <v>1</v>
      </c>
      <c r="R224" s="164">
        <v>1</v>
      </c>
    </row>
    <row r="225" spans="1:18" hidden="1" x14ac:dyDescent="0.3">
      <c r="A225" t="s">
        <v>1873</v>
      </c>
      <c r="B225" t="s">
        <v>1874</v>
      </c>
      <c r="C225" t="s">
        <v>1875</v>
      </c>
      <c r="D225">
        <v>0.98713405921048591</v>
      </c>
      <c r="E225">
        <v>0.97137851652260587</v>
      </c>
      <c r="F225">
        <v>27.724525</v>
      </c>
      <c r="H225">
        <v>1</v>
      </c>
      <c r="I225" s="164">
        <v>1</v>
      </c>
      <c r="J225" s="164">
        <v>27.724525</v>
      </c>
      <c r="L225">
        <v>1.0011156269855301</v>
      </c>
      <c r="M225">
        <v>1.0112553732604892</v>
      </c>
      <c r="N225">
        <v>1.0154569827590227</v>
      </c>
      <c r="P225">
        <v>1.0011156269855301</v>
      </c>
      <c r="Q225" s="164">
        <v>1.0112553732604892</v>
      </c>
      <c r="R225" s="164">
        <v>1.0154569827590227</v>
      </c>
    </row>
    <row r="226" spans="1:18" hidden="1" x14ac:dyDescent="0.3">
      <c r="A226" t="s">
        <v>1876</v>
      </c>
      <c r="B226" t="s">
        <v>1877</v>
      </c>
      <c r="C226" t="s">
        <v>1878</v>
      </c>
      <c r="D226">
        <v>1.0115244873109051</v>
      </c>
      <c r="E226">
        <v>1.0426786659187752</v>
      </c>
      <c r="F226">
        <v>3.5437500000000002</v>
      </c>
      <c r="H226">
        <v>1.0115244873109051</v>
      </c>
      <c r="I226" s="164">
        <v>1.0426786659187752</v>
      </c>
      <c r="J226" s="164">
        <v>3.5437500000000002</v>
      </c>
      <c r="L226">
        <v>1.0117034836087297</v>
      </c>
      <c r="M226">
        <v>1.0429100583161894</v>
      </c>
      <c r="N226">
        <v>1.0513336750099171</v>
      </c>
      <c r="P226">
        <v>1.0117034836087297</v>
      </c>
      <c r="Q226" s="164">
        <v>1.0429100583161894</v>
      </c>
      <c r="R226" s="164">
        <v>1.0513336750099171</v>
      </c>
    </row>
    <row r="227" spans="1:18" hidden="1" x14ac:dyDescent="0.3">
      <c r="A227" t="s">
        <v>1879</v>
      </c>
      <c r="B227" t="s">
        <v>1880</v>
      </c>
      <c r="C227" t="s">
        <v>1881</v>
      </c>
      <c r="D227">
        <v>1.0115060235106004</v>
      </c>
      <c r="E227">
        <v>1.0426547973635611</v>
      </c>
      <c r="F227">
        <v>8.1772650000000002</v>
      </c>
      <c r="H227">
        <v>1.0115060235106004</v>
      </c>
      <c r="I227" s="164">
        <v>1.0426547973635611</v>
      </c>
      <c r="J227" s="164">
        <v>8.1772650000000002</v>
      </c>
      <c r="L227">
        <v>1.0116331721369849</v>
      </c>
      <c r="M227">
        <v>1.0428191651513012</v>
      </c>
      <c r="N227">
        <v>1.0498185036587455</v>
      </c>
      <c r="P227">
        <v>1.0116331721369849</v>
      </c>
      <c r="Q227" s="164">
        <v>1.0428191651513012</v>
      </c>
      <c r="R227" s="164">
        <v>1.0498185036587455</v>
      </c>
    </row>
    <row r="228" spans="1:18" hidden="1" x14ac:dyDescent="0.3">
      <c r="A228" t="s">
        <v>1882</v>
      </c>
      <c r="B228" t="s">
        <v>1883</v>
      </c>
      <c r="C228" t="s">
        <v>1884</v>
      </c>
      <c r="D228">
        <v>0.99669579940323472</v>
      </c>
      <c r="E228">
        <v>1.0474406065305171</v>
      </c>
      <c r="F228">
        <v>19.288319999999999</v>
      </c>
      <c r="H228">
        <v>1</v>
      </c>
      <c r="I228" s="164">
        <v>1.0474406065305171</v>
      </c>
      <c r="J228" s="164">
        <v>19.288319999999999</v>
      </c>
      <c r="L228">
        <v>1.021435704376044</v>
      </c>
      <c r="M228">
        <v>1.0774320139429872</v>
      </c>
      <c r="N228">
        <v>1.1143621846966258</v>
      </c>
      <c r="P228">
        <v>1.021435704376044</v>
      </c>
      <c r="Q228" s="164">
        <v>1.0774320139429872</v>
      </c>
      <c r="R228" s="164">
        <v>1.1143621846966258</v>
      </c>
    </row>
    <row r="229" spans="1:18" hidden="1" x14ac:dyDescent="0.3">
      <c r="A229" t="s">
        <v>1885</v>
      </c>
      <c r="B229" t="s">
        <v>1886</v>
      </c>
      <c r="C229" t="s">
        <v>1887</v>
      </c>
      <c r="D229">
        <v>0.96954500848124292</v>
      </c>
      <c r="E229">
        <v>0.89979431294445866</v>
      </c>
      <c r="F229">
        <v>0.59860000000000002</v>
      </c>
      <c r="H229">
        <v>1</v>
      </c>
      <c r="I229" s="164">
        <v>1</v>
      </c>
      <c r="J229" s="164">
        <v>1</v>
      </c>
      <c r="L229">
        <v>0.96954500848124403</v>
      </c>
      <c r="M229">
        <v>0.89979431294445811</v>
      </c>
      <c r="N229">
        <v>0.85689555700405862</v>
      </c>
      <c r="P229">
        <v>1</v>
      </c>
      <c r="Q229" s="164">
        <v>1</v>
      </c>
      <c r="R229" s="164">
        <v>1</v>
      </c>
    </row>
    <row r="230" spans="1:18" hidden="1" x14ac:dyDescent="0.3">
      <c r="A230" t="s">
        <v>1888</v>
      </c>
      <c r="B230" t="s">
        <v>1889</v>
      </c>
      <c r="C230" t="s">
        <v>1887</v>
      </c>
      <c r="D230">
        <v>0.96954500848124325</v>
      </c>
      <c r="E230">
        <v>0.89979431294446066</v>
      </c>
      <c r="F230">
        <v>17.585699999999999</v>
      </c>
      <c r="H230">
        <v>1</v>
      </c>
      <c r="I230" s="164">
        <v>1</v>
      </c>
      <c r="J230" s="164">
        <v>17.585699999999999</v>
      </c>
      <c r="L230">
        <v>0.96954500848124225</v>
      </c>
      <c r="M230">
        <v>0.79271878970406817</v>
      </c>
      <c r="N230">
        <v>0.75492498572057709</v>
      </c>
      <c r="P230">
        <v>1</v>
      </c>
      <c r="Q230" s="164">
        <v>1</v>
      </c>
      <c r="R230" s="164">
        <v>1</v>
      </c>
    </row>
    <row r="231" spans="1:18" hidden="1" x14ac:dyDescent="0.3">
      <c r="A231" t="s">
        <v>1890</v>
      </c>
      <c r="B231" t="s">
        <v>1891</v>
      </c>
      <c r="C231" t="s">
        <v>1892</v>
      </c>
      <c r="D231">
        <v>0.94171394690217647</v>
      </c>
      <c r="E231">
        <v>0.8079096961518607</v>
      </c>
      <c r="F231">
        <v>5.1066500000000001</v>
      </c>
      <c r="H231">
        <v>1</v>
      </c>
      <c r="I231" s="164">
        <v>1</v>
      </c>
      <c r="J231" s="164">
        <v>5.1066500000000001</v>
      </c>
      <c r="L231">
        <v>0.9447824010000001</v>
      </c>
      <c r="M231">
        <v>0.81214747300000001</v>
      </c>
      <c r="N231">
        <v>0.72325203699999996</v>
      </c>
      <c r="P231">
        <v>1</v>
      </c>
      <c r="Q231" s="164">
        <v>1</v>
      </c>
      <c r="R231" s="164">
        <v>1</v>
      </c>
    </row>
    <row r="232" spans="1:18" s="122" customFormat="1" hidden="1" x14ac:dyDescent="0.3">
      <c r="A232" s="122" t="s">
        <v>1893</v>
      </c>
      <c r="B232" s="122" t="s">
        <v>1894</v>
      </c>
      <c r="C232" s="122" t="s">
        <v>1895</v>
      </c>
      <c r="D232" s="122">
        <v>1</v>
      </c>
      <c r="E232" s="122">
        <v>1</v>
      </c>
      <c r="F232" s="122">
        <v>1</v>
      </c>
      <c r="H232" s="122">
        <v>1</v>
      </c>
      <c r="I232" s="164">
        <v>1</v>
      </c>
      <c r="J232" s="164">
        <v>1</v>
      </c>
      <c r="L232" s="122">
        <v>1</v>
      </c>
      <c r="M232" s="122">
        <v>1</v>
      </c>
      <c r="N232" s="122">
        <v>1</v>
      </c>
      <c r="P232" s="122">
        <v>1</v>
      </c>
      <c r="Q232" s="164">
        <v>1</v>
      </c>
      <c r="R232" s="164">
        <v>1</v>
      </c>
    </row>
    <row r="233" spans="1:18" hidden="1" x14ac:dyDescent="0.3">
      <c r="A233" t="s">
        <v>1896</v>
      </c>
      <c r="B233" t="s">
        <v>1897</v>
      </c>
      <c r="C233" t="s">
        <v>1895</v>
      </c>
      <c r="D233">
        <v>0.96283921100000092</v>
      </c>
      <c r="E233">
        <v>1.0063973310000009</v>
      </c>
      <c r="F233">
        <v>31.074570000000001</v>
      </c>
      <c r="H233">
        <v>1</v>
      </c>
      <c r="I233" s="164">
        <v>1.0063973310000009</v>
      </c>
      <c r="J233" s="164">
        <v>31.074570000000001</v>
      </c>
      <c r="L233">
        <v>0.96283921100000025</v>
      </c>
      <c r="M233">
        <v>1.0063973310000003</v>
      </c>
      <c r="N233">
        <v>1.0670575840000012</v>
      </c>
      <c r="P233">
        <v>1</v>
      </c>
      <c r="Q233" s="164">
        <v>1.0063973310000003</v>
      </c>
      <c r="R233" s="164">
        <v>1.0670575840000012</v>
      </c>
    </row>
    <row r="234" spans="1:18" hidden="1" x14ac:dyDescent="0.3">
      <c r="A234" t="s">
        <v>1898</v>
      </c>
      <c r="B234" t="s">
        <v>1899</v>
      </c>
      <c r="C234" t="s">
        <v>1900</v>
      </c>
      <c r="D234">
        <v>1</v>
      </c>
      <c r="E234" t="e">
        <v>#VALUE!</v>
      </c>
      <c r="F234">
        <v>25.135999999999999</v>
      </c>
      <c r="H234">
        <v>1</v>
      </c>
      <c r="I234" s="164" t="e">
        <v>#VALUE!</v>
      </c>
      <c r="J234" s="164">
        <v>25.135999999999999</v>
      </c>
      <c r="L234">
        <v>1</v>
      </c>
      <c r="M234" t="e">
        <v>#VALUE!</v>
      </c>
      <c r="N234" t="e">
        <v>#VALUE!</v>
      </c>
      <c r="P234">
        <v>1</v>
      </c>
      <c r="Q234" s="164" t="e">
        <v>#VALUE!</v>
      </c>
      <c r="R234" s="164" t="e">
        <v>#VALUE!</v>
      </c>
    </row>
    <row r="235" spans="1:18" hidden="1" x14ac:dyDescent="0.3">
      <c r="A235" t="s">
        <v>1901</v>
      </c>
      <c r="B235" t="s">
        <v>1902</v>
      </c>
      <c r="C235" t="s">
        <v>1903</v>
      </c>
      <c r="D235">
        <v>1.0150059810000001</v>
      </c>
      <c r="E235">
        <v>1.0774560420000001</v>
      </c>
      <c r="F235">
        <v>3.1667999999999998</v>
      </c>
      <c r="H235">
        <v>1.0150059810000001</v>
      </c>
      <c r="I235" s="164">
        <v>1.0774560420000001</v>
      </c>
      <c r="J235" s="164">
        <v>3.1667999999999998</v>
      </c>
      <c r="L235">
        <v>1.0150059809999998</v>
      </c>
      <c r="M235">
        <v>1.0774560419999999</v>
      </c>
      <c r="N235">
        <v>1.1561688969999997</v>
      </c>
      <c r="P235">
        <v>1.0150059809999998</v>
      </c>
      <c r="Q235" s="164">
        <v>1.0774560419999999</v>
      </c>
      <c r="R235" s="164">
        <v>1.1561688969999997</v>
      </c>
    </row>
    <row r="236" spans="1:18" hidden="1" x14ac:dyDescent="0.3">
      <c r="A236" t="s">
        <v>1904</v>
      </c>
      <c r="B236" t="s">
        <v>1905</v>
      </c>
      <c r="C236" t="s">
        <v>1906</v>
      </c>
      <c r="D236">
        <v>1.07230577234637</v>
      </c>
      <c r="E236">
        <v>1.2006167510375447</v>
      </c>
      <c r="F236">
        <v>0.82025000000000003</v>
      </c>
      <c r="H236">
        <v>1.07230577234637</v>
      </c>
      <c r="I236" s="164">
        <v>1.2006167510375447</v>
      </c>
      <c r="J236" s="164">
        <v>1</v>
      </c>
      <c r="L236">
        <v>1.000501996241526</v>
      </c>
      <c r="M236">
        <v>1.0670011172701868</v>
      </c>
      <c r="N236">
        <v>1.1087517211011015</v>
      </c>
      <c r="P236">
        <v>1.000501996241526</v>
      </c>
      <c r="Q236" s="164">
        <v>1.0670011172701868</v>
      </c>
      <c r="R236" s="164">
        <v>1.1087517211011015</v>
      </c>
    </row>
    <row r="237" spans="1:18" hidden="1" x14ac:dyDescent="0.3">
      <c r="A237" t="s">
        <v>1907</v>
      </c>
      <c r="B237" t="s">
        <v>1908</v>
      </c>
      <c r="C237" t="s">
        <v>1909</v>
      </c>
      <c r="D237">
        <v>1.014767782262443</v>
      </c>
      <c r="E237">
        <v>1.056898410364717</v>
      </c>
      <c r="F237">
        <v>2.7610199999999998</v>
      </c>
      <c r="H237">
        <v>1.014767782262443</v>
      </c>
      <c r="I237" s="164">
        <v>1.056898410364717</v>
      </c>
      <c r="J237" s="164">
        <v>2.7610199999999998</v>
      </c>
      <c r="L237">
        <v>1.0150053867558635</v>
      </c>
      <c r="M237">
        <v>1.0774047560352653</v>
      </c>
      <c r="N237">
        <v>1.1560587354738479</v>
      </c>
      <c r="P237">
        <v>1.0150053867558635</v>
      </c>
      <c r="Q237" s="164">
        <v>1.0774047560352653</v>
      </c>
      <c r="R237" s="164">
        <v>1.1560587354738479</v>
      </c>
    </row>
    <row r="238" spans="1:18" hidden="1" x14ac:dyDescent="0.3">
      <c r="A238" t="s">
        <v>1910</v>
      </c>
      <c r="B238" t="s">
        <v>1911</v>
      </c>
      <c r="C238" t="s">
        <v>1912</v>
      </c>
      <c r="D238">
        <v>1.0139185424001247</v>
      </c>
      <c r="E238">
        <v>0.97732298419769492</v>
      </c>
      <c r="F238">
        <v>67.770600000000002</v>
      </c>
      <c r="H238">
        <v>1.0139185424001247</v>
      </c>
      <c r="I238" s="164">
        <v>1</v>
      </c>
      <c r="J238" s="164">
        <v>67.770600000000002</v>
      </c>
      <c r="L238">
        <v>1.0144353067920036</v>
      </c>
      <c r="M238">
        <v>1.0247002912707532</v>
      </c>
      <c r="N238">
        <v>1.0428263153502821</v>
      </c>
      <c r="P238">
        <v>1.0144353067920036</v>
      </c>
      <c r="Q238" s="164">
        <v>1.0247002912707532</v>
      </c>
      <c r="R238" s="164">
        <v>1.0428263153502821</v>
      </c>
    </row>
    <row r="239" spans="1:18" s="122" customFormat="1" hidden="1" x14ac:dyDescent="0.3">
      <c r="A239" s="122" t="s">
        <v>1913</v>
      </c>
      <c r="B239" s="122" t="s">
        <v>1914</v>
      </c>
      <c r="C239" s="122" t="s">
        <v>1915</v>
      </c>
      <c r="D239" s="122">
        <v>1</v>
      </c>
      <c r="E239" s="122">
        <v>1</v>
      </c>
      <c r="F239" s="122">
        <v>1</v>
      </c>
      <c r="H239" s="122">
        <v>1</v>
      </c>
      <c r="I239" s="164">
        <v>1</v>
      </c>
      <c r="J239" s="164">
        <v>1</v>
      </c>
      <c r="L239" s="122">
        <v>1</v>
      </c>
      <c r="M239" s="122">
        <v>1</v>
      </c>
      <c r="N239" s="122">
        <v>1</v>
      </c>
      <c r="P239" s="122">
        <v>1</v>
      </c>
      <c r="Q239" s="164">
        <v>1</v>
      </c>
      <c r="R239" s="164">
        <v>1</v>
      </c>
    </row>
    <row r="240" spans="1:18" hidden="1" x14ac:dyDescent="0.3">
      <c r="A240" t="s">
        <v>1916</v>
      </c>
      <c r="B240" t="s">
        <v>1917</v>
      </c>
      <c r="C240" t="s">
        <v>1918</v>
      </c>
      <c r="D240">
        <v>1.08</v>
      </c>
      <c r="E240">
        <v>1.1432308344448661</v>
      </c>
      <c r="F240">
        <v>3.6761400000000002</v>
      </c>
      <c r="H240">
        <v>1.08</v>
      </c>
      <c r="I240" s="164">
        <v>1.1432308344448661</v>
      </c>
      <c r="J240" s="164">
        <v>3.6761400000000002</v>
      </c>
      <c r="L240">
        <v>1.08</v>
      </c>
      <c r="M240">
        <v>1.146773859684135</v>
      </c>
      <c r="N240">
        <v>1.0875625283628214</v>
      </c>
      <c r="P240">
        <v>1.08</v>
      </c>
      <c r="Q240" s="164">
        <v>1.146773859684135</v>
      </c>
      <c r="R240" s="164">
        <v>1.0875625283628214</v>
      </c>
    </row>
    <row r="241" spans="1:18" hidden="1" x14ac:dyDescent="0.3">
      <c r="A241" t="s">
        <v>1919</v>
      </c>
      <c r="B241" t="s">
        <v>1920</v>
      </c>
      <c r="C241" t="s">
        <v>1921</v>
      </c>
      <c r="D241">
        <v>1.011756943809909</v>
      </c>
      <c r="E241">
        <v>1.0429791674780391</v>
      </c>
      <c r="F241">
        <v>18.403300000000002</v>
      </c>
      <c r="H241">
        <v>1.011756943809909</v>
      </c>
      <c r="I241" s="164">
        <v>1.0429791674780391</v>
      </c>
      <c r="J241" s="164">
        <v>18.403300000000002</v>
      </c>
      <c r="L241">
        <v>1.0117575007703044</v>
      </c>
      <c r="M241">
        <v>1.0429798874728256</v>
      </c>
      <c r="N241">
        <v>1.0524977134471094</v>
      </c>
      <c r="P241">
        <v>1.0117575007703044</v>
      </c>
      <c r="Q241" s="164">
        <v>1.0429798874728256</v>
      </c>
      <c r="R241" s="164">
        <v>1.0524977134471094</v>
      </c>
    </row>
    <row r="242" spans="1:18" hidden="1" x14ac:dyDescent="0.3">
      <c r="A242" t="s">
        <v>1922</v>
      </c>
      <c r="B242" t="s">
        <v>1923</v>
      </c>
      <c r="C242" t="s">
        <v>1924</v>
      </c>
      <c r="D242">
        <v>1.0117577674339941</v>
      </c>
      <c r="E242">
        <v>1.0429802321947603</v>
      </c>
      <c r="F242">
        <v>1.5321400000000001</v>
      </c>
      <c r="H242">
        <v>1.0117577674339941</v>
      </c>
      <c r="I242" s="164">
        <v>1.0429802321947603</v>
      </c>
      <c r="J242" s="164">
        <v>1.5321400000000001</v>
      </c>
      <c r="L242">
        <v>1.0117577674339893</v>
      </c>
      <c r="M242">
        <v>1.0429802321947574</v>
      </c>
      <c r="N242">
        <v>1.0525034598945922</v>
      </c>
      <c r="P242">
        <v>1.0117577674339893</v>
      </c>
      <c r="Q242" s="164">
        <v>1.0429802321947574</v>
      </c>
      <c r="R242" s="164">
        <v>1.0525034598945922</v>
      </c>
    </row>
    <row r="243" spans="1:18" hidden="1" x14ac:dyDescent="0.3">
      <c r="A243" t="s">
        <v>1925</v>
      </c>
      <c r="B243" t="s">
        <v>1926</v>
      </c>
      <c r="C243" t="s">
        <v>1927</v>
      </c>
      <c r="D243">
        <v>1.0105712781104319</v>
      </c>
      <c r="E243">
        <v>1.0414464317060317</v>
      </c>
      <c r="F243">
        <v>8.4519999999999998E-2</v>
      </c>
      <c r="H243">
        <v>1.0105712781104319</v>
      </c>
      <c r="I243" s="164">
        <v>1.0414464317060317</v>
      </c>
      <c r="J243" s="164">
        <v>1</v>
      </c>
      <c r="L243">
        <v>0.96954695768469945</v>
      </c>
      <c r="M243">
        <v>0.7927247188771217</v>
      </c>
      <c r="N243">
        <v>0.75493210312268744</v>
      </c>
      <c r="P243">
        <v>1</v>
      </c>
      <c r="Q243" s="164">
        <v>1</v>
      </c>
      <c r="R243" s="164">
        <v>1</v>
      </c>
    </row>
    <row r="244" spans="1:18" hidden="1" x14ac:dyDescent="0.3">
      <c r="A244" t="s">
        <v>1928</v>
      </c>
      <c r="B244" t="s">
        <v>1929</v>
      </c>
      <c r="C244" t="s">
        <v>1930</v>
      </c>
      <c r="D244">
        <v>0.96954500848123926</v>
      </c>
      <c r="E244">
        <v>0.89979431294445522</v>
      </c>
      <c r="F244">
        <v>0.11862499999999999</v>
      </c>
      <c r="H244">
        <v>1</v>
      </c>
      <c r="I244" s="164">
        <v>1</v>
      </c>
      <c r="J244" s="164">
        <v>1</v>
      </c>
      <c r="L244">
        <v>0.96954500848124359</v>
      </c>
      <c r="M244">
        <v>0.79271878970407128</v>
      </c>
      <c r="N244">
        <v>0.75492498572057742</v>
      </c>
      <c r="P244">
        <v>1</v>
      </c>
      <c r="Q244" s="164">
        <v>1</v>
      </c>
      <c r="R244" s="164">
        <v>1</v>
      </c>
    </row>
    <row r="245" spans="1:18" s="122" customFormat="1" hidden="1" x14ac:dyDescent="0.3">
      <c r="A245" s="122" t="s">
        <v>1931</v>
      </c>
      <c r="B245" s="122" t="s">
        <v>1932</v>
      </c>
      <c r="C245" s="122" t="s">
        <v>1933</v>
      </c>
      <c r="D245" s="122">
        <v>1</v>
      </c>
      <c r="E245" s="122">
        <v>1</v>
      </c>
      <c r="F245" s="122">
        <v>1</v>
      </c>
      <c r="H245" s="122">
        <v>1</v>
      </c>
      <c r="I245" s="164">
        <v>1</v>
      </c>
      <c r="J245" s="164">
        <v>1</v>
      </c>
      <c r="L245" s="122">
        <v>1.0150059810000014</v>
      </c>
      <c r="M245" s="122">
        <v>1.0774560419999983</v>
      </c>
      <c r="N245" s="122">
        <v>1.1561688970000006</v>
      </c>
      <c r="P245" s="122">
        <v>1.0150059810000014</v>
      </c>
      <c r="Q245" s="164">
        <v>1.0774560419999983</v>
      </c>
      <c r="R245" s="164">
        <v>1.1561688970000006</v>
      </c>
    </row>
    <row r="246" spans="1:18" hidden="1" x14ac:dyDescent="0.3">
      <c r="A246" t="s">
        <v>1934</v>
      </c>
      <c r="B246" t="s">
        <v>1935</v>
      </c>
      <c r="C246" t="s">
        <v>1936</v>
      </c>
      <c r="D246">
        <v>0.98290779645306325</v>
      </c>
      <c r="E246">
        <v>0.94593224471058079</v>
      </c>
      <c r="F246">
        <v>8.6609999999999895E-2</v>
      </c>
      <c r="H246">
        <v>1</v>
      </c>
      <c r="I246" s="164">
        <v>1</v>
      </c>
      <c r="J246" s="164">
        <v>1</v>
      </c>
      <c r="L246">
        <v>0.97158783909772906</v>
      </c>
      <c r="M246">
        <v>0.90536119415039373</v>
      </c>
      <c r="N246">
        <v>0.86533536436610148</v>
      </c>
      <c r="P246">
        <v>1</v>
      </c>
      <c r="Q246" s="164">
        <v>1</v>
      </c>
      <c r="R246" s="164">
        <v>1</v>
      </c>
    </row>
    <row r="247" spans="1:18" hidden="1" x14ac:dyDescent="0.3">
      <c r="A247" t="s">
        <v>1937</v>
      </c>
      <c r="B247" t="s">
        <v>1938</v>
      </c>
      <c r="C247" t="s">
        <v>1936</v>
      </c>
      <c r="D247">
        <v>0.93104650389882382</v>
      </c>
      <c r="E247">
        <v>0.80816320872641079</v>
      </c>
      <c r="F247">
        <v>3.2846161999999999</v>
      </c>
      <c r="H247">
        <v>1</v>
      </c>
      <c r="I247" s="164">
        <v>1</v>
      </c>
      <c r="J247" s="164">
        <v>3.2846161999999999</v>
      </c>
      <c r="L247">
        <v>0.96948940022240748</v>
      </c>
      <c r="M247">
        <v>0.89966101537644549</v>
      </c>
      <c r="N247">
        <v>0.85664040799872376</v>
      </c>
      <c r="P247">
        <v>1</v>
      </c>
      <c r="Q247" s="164">
        <v>1</v>
      </c>
      <c r="R247" s="164">
        <v>1</v>
      </c>
    </row>
    <row r="248" spans="1:18" hidden="1" x14ac:dyDescent="0.3">
      <c r="A248" t="s">
        <v>1939</v>
      </c>
      <c r="B248" t="s">
        <v>1940</v>
      </c>
      <c r="C248" t="s">
        <v>1941</v>
      </c>
      <c r="D248">
        <v>1.0108141849884187</v>
      </c>
      <c r="E248">
        <v>1.0407956512482257</v>
      </c>
      <c r="F248">
        <v>11.68699</v>
      </c>
      <c r="H248">
        <v>1.0108141849884187</v>
      </c>
      <c r="I248" s="164">
        <v>1.0407956512482257</v>
      </c>
      <c r="J248" s="164">
        <v>11.68699</v>
      </c>
      <c r="L248">
        <v>1.0116261298592824</v>
      </c>
      <c r="M248">
        <v>1.0426754455427312</v>
      </c>
      <c r="N248">
        <v>1.0520683413633403</v>
      </c>
      <c r="P248">
        <v>1.0116261298592824</v>
      </c>
      <c r="Q248" s="164">
        <v>1.0426754455427312</v>
      </c>
      <c r="R248" s="164">
        <v>1.0520683413633403</v>
      </c>
    </row>
    <row r="249" spans="1:18" hidden="1" x14ac:dyDescent="0.3">
      <c r="A249" t="s">
        <v>1942</v>
      </c>
      <c r="B249" t="s">
        <v>1943</v>
      </c>
      <c r="C249" t="s">
        <v>1944</v>
      </c>
      <c r="D249">
        <v>1.0117109252091032</v>
      </c>
      <c r="E249">
        <v>1.0429196782344363</v>
      </c>
      <c r="F249">
        <v>1.765085</v>
      </c>
      <c r="H249">
        <v>1.0117109252091032</v>
      </c>
      <c r="I249" s="164">
        <v>1.0429196782344363</v>
      </c>
      <c r="J249" s="164">
        <v>1.765085</v>
      </c>
      <c r="L249">
        <v>1.0117489174147245</v>
      </c>
      <c r="M249">
        <v>1.0429687915828567</v>
      </c>
      <c r="N249">
        <v>1.0523127471229829</v>
      </c>
      <c r="P249">
        <v>1.0117489174147245</v>
      </c>
      <c r="Q249" s="164">
        <v>1.0429687915828567</v>
      </c>
      <c r="R249" s="164">
        <v>1.0523127471229829</v>
      </c>
    </row>
    <row r="250" spans="1:18" hidden="1" x14ac:dyDescent="0.3">
      <c r="A250" t="s">
        <v>1945</v>
      </c>
      <c r="B250" t="s">
        <v>1946</v>
      </c>
      <c r="C250" t="s">
        <v>1947</v>
      </c>
      <c r="D250">
        <v>1.011639042205418</v>
      </c>
      <c r="E250">
        <v>1.0428267535161075</v>
      </c>
      <c r="F250">
        <v>9.9915749999999992</v>
      </c>
      <c r="H250">
        <v>1.011639042205418</v>
      </c>
      <c r="I250" s="164">
        <v>1.0428267535161075</v>
      </c>
      <c r="J250" s="164">
        <v>9.9915749999999992</v>
      </c>
      <c r="L250">
        <v>1.0116920607531124</v>
      </c>
      <c r="M250">
        <v>1.0428952917429224</v>
      </c>
      <c r="N250">
        <v>1.0510875191103313</v>
      </c>
      <c r="P250">
        <v>1.0116920607531124</v>
      </c>
      <c r="Q250" s="164">
        <v>1.0428952917429224</v>
      </c>
      <c r="R250" s="164">
        <v>1.0510875191103313</v>
      </c>
    </row>
    <row r="251" spans="1:18" hidden="1" x14ac:dyDescent="0.3">
      <c r="A251" t="s">
        <v>1948</v>
      </c>
      <c r="B251" t="s">
        <v>1949</v>
      </c>
      <c r="C251" t="s">
        <v>1950</v>
      </c>
      <c r="D251">
        <v>1.014231442191609</v>
      </c>
      <c r="E251">
        <v>1.0106098291553991</v>
      </c>
      <c r="F251">
        <v>2.18946</v>
      </c>
      <c r="H251">
        <v>1.014231442191609</v>
      </c>
      <c r="I251" s="164">
        <v>1.0106098291553991</v>
      </c>
      <c r="J251" s="164">
        <v>2.18946</v>
      </c>
      <c r="L251">
        <v>1.0149988816287583</v>
      </c>
      <c r="M251">
        <v>1.0768433340558463</v>
      </c>
      <c r="N251">
        <v>1.1548528090105694</v>
      </c>
      <c r="P251">
        <v>1.0149988816287583</v>
      </c>
      <c r="Q251" s="164">
        <v>1.0768433340558463</v>
      </c>
      <c r="R251" s="164">
        <v>1.1548528090105694</v>
      </c>
    </row>
    <row r="252" spans="1:18" hidden="1" x14ac:dyDescent="0.3">
      <c r="A252" t="s">
        <v>1951</v>
      </c>
      <c r="B252" t="s">
        <v>1952</v>
      </c>
      <c r="C252" t="s">
        <v>1953</v>
      </c>
      <c r="D252">
        <v>1.0150059810000001</v>
      </c>
      <c r="E252">
        <v>1.0774560419999999</v>
      </c>
      <c r="F252">
        <v>1.4430000000000001</v>
      </c>
      <c r="H252">
        <v>1.0150059810000001</v>
      </c>
      <c r="I252" s="164">
        <v>1.0774560419999999</v>
      </c>
      <c r="J252" s="164">
        <v>1.4430000000000001</v>
      </c>
      <c r="L252">
        <v>1.0150059809999983</v>
      </c>
      <c r="M252">
        <v>1.0774560419999966</v>
      </c>
      <c r="N252">
        <v>1.1561688969999964</v>
      </c>
      <c r="P252">
        <v>1.0150059809999983</v>
      </c>
      <c r="Q252" s="164">
        <v>1.0774560419999966</v>
      </c>
      <c r="R252" s="164">
        <v>1.1561688969999964</v>
      </c>
    </row>
    <row r="253" spans="1:18" hidden="1" x14ac:dyDescent="0.3">
      <c r="A253" t="s">
        <v>1954</v>
      </c>
      <c r="B253" t="s">
        <v>1955</v>
      </c>
      <c r="C253" t="s">
        <v>1956</v>
      </c>
      <c r="D253">
        <v>1</v>
      </c>
      <c r="E253">
        <v>1.6696012415867074</v>
      </c>
      <c r="F253">
        <v>672.37350000000004</v>
      </c>
      <c r="H253">
        <v>1</v>
      </c>
      <c r="I253" s="164">
        <v>1.6696012415867074</v>
      </c>
      <c r="J253" s="164">
        <v>672.37350000000004</v>
      </c>
      <c r="L253">
        <v>1</v>
      </c>
      <c r="M253">
        <v>8.4346237647772035</v>
      </c>
      <c r="N253">
        <v>8.4346237041527736</v>
      </c>
      <c r="P253">
        <v>1</v>
      </c>
      <c r="Q253" s="164">
        <v>8.4346237647772035</v>
      </c>
      <c r="R253" s="164">
        <v>8.4346237041527736</v>
      </c>
    </row>
    <row r="254" spans="1:18" hidden="1" x14ac:dyDescent="0.3">
      <c r="A254" t="s">
        <v>1957</v>
      </c>
      <c r="B254" t="s">
        <v>1958</v>
      </c>
      <c r="C254" t="s">
        <v>1959</v>
      </c>
      <c r="D254">
        <v>1.0231903449642423</v>
      </c>
      <c r="E254">
        <v>1.0620015365242852</v>
      </c>
      <c r="F254">
        <v>2.9982924999999998</v>
      </c>
      <c r="H254">
        <v>1.0231903449642423</v>
      </c>
      <c r="I254" s="164">
        <v>1.0620015365242852</v>
      </c>
      <c r="J254" s="164">
        <v>2.9982924999999998</v>
      </c>
      <c r="L254">
        <v>0.97849112551641604</v>
      </c>
      <c r="M254">
        <v>0.81655178513306881</v>
      </c>
      <c r="N254">
        <v>0.78790327357137646</v>
      </c>
      <c r="P254">
        <v>1</v>
      </c>
      <c r="Q254" s="164">
        <v>1</v>
      </c>
      <c r="R254" s="164">
        <v>1</v>
      </c>
    </row>
    <row r="255" spans="1:18" s="122" customFormat="1" hidden="1" x14ac:dyDescent="0.3">
      <c r="A255" s="122" t="s">
        <v>1960</v>
      </c>
      <c r="B255" s="122" t="s">
        <v>1961</v>
      </c>
      <c r="C255" s="122" t="s">
        <v>1962</v>
      </c>
      <c r="D255" s="122">
        <v>1</v>
      </c>
      <c r="E255" s="122">
        <v>1</v>
      </c>
      <c r="F255" s="122">
        <v>1</v>
      </c>
      <c r="H255" s="122">
        <v>1</v>
      </c>
      <c r="I255" s="164">
        <v>1</v>
      </c>
      <c r="J255" s="164">
        <v>1</v>
      </c>
      <c r="L255" s="122">
        <v>1.0001215940000001</v>
      </c>
      <c r="M255" s="122">
        <v>1.066293248</v>
      </c>
      <c r="N255" s="122">
        <v>1.1079207760000001</v>
      </c>
      <c r="P255" s="122">
        <v>1.0001215940000001</v>
      </c>
      <c r="Q255" s="164">
        <v>1.066293248</v>
      </c>
      <c r="R255" s="164">
        <v>1.1079207760000001</v>
      </c>
    </row>
    <row r="256" spans="1:18" hidden="1" x14ac:dyDescent="0.3">
      <c r="A256" t="s">
        <v>1963</v>
      </c>
      <c r="B256" t="s">
        <v>1964</v>
      </c>
      <c r="C256" t="s">
        <v>1965</v>
      </c>
      <c r="D256">
        <v>1.0317397125811307</v>
      </c>
      <c r="E256">
        <v>1.0259210851446554</v>
      </c>
      <c r="F256">
        <v>11.501645</v>
      </c>
      <c r="H256">
        <v>1.0317397125811307</v>
      </c>
      <c r="I256" s="164">
        <v>1.0259210851446554</v>
      </c>
      <c r="J256" s="164">
        <v>11.501645</v>
      </c>
      <c r="L256">
        <v>1.0640749400869707</v>
      </c>
      <c r="M256">
        <v>1.1670268450767785</v>
      </c>
      <c r="N256">
        <v>1.2842560087017343</v>
      </c>
      <c r="P256">
        <v>1.0640749400869707</v>
      </c>
      <c r="Q256" s="164">
        <v>1.1670268450767785</v>
      </c>
      <c r="R256" s="164">
        <v>1.2842560087017343</v>
      </c>
    </row>
    <row r="257" spans="1:18" hidden="1" x14ac:dyDescent="0.3">
      <c r="A257" t="s">
        <v>1966</v>
      </c>
      <c r="B257" t="s">
        <v>1967</v>
      </c>
      <c r="C257" t="s">
        <v>1965</v>
      </c>
      <c r="D257">
        <v>0.97636636133054455</v>
      </c>
      <c r="E257">
        <v>0.98077711305820048</v>
      </c>
      <c r="F257">
        <v>5.1143049999999999</v>
      </c>
      <c r="H257">
        <v>1</v>
      </c>
      <c r="I257" s="164">
        <v>1</v>
      </c>
      <c r="J257" s="164">
        <v>5.1143049999999999</v>
      </c>
      <c r="L257">
        <v>0.98065999480102672</v>
      </c>
      <c r="M257">
        <v>0.9396862465752055</v>
      </c>
      <c r="N257">
        <v>0.92340025532342573</v>
      </c>
      <c r="P257">
        <v>1</v>
      </c>
      <c r="Q257" s="164">
        <v>1</v>
      </c>
      <c r="R257" s="164">
        <v>1</v>
      </c>
    </row>
    <row r="258" spans="1:18" hidden="1" x14ac:dyDescent="0.3">
      <c r="A258" t="s">
        <v>1968</v>
      </c>
      <c r="B258" t="s">
        <v>1969</v>
      </c>
      <c r="C258" t="s">
        <v>1970</v>
      </c>
      <c r="D258">
        <v>1.036370426</v>
      </c>
      <c r="E258">
        <v>1.0818990639999999</v>
      </c>
      <c r="F258">
        <v>0.55510000000000004</v>
      </c>
      <c r="H258">
        <v>1.036370426</v>
      </c>
      <c r="I258" s="164">
        <v>1.0818990639999999</v>
      </c>
      <c r="J258" s="164">
        <v>1</v>
      </c>
      <c r="L258">
        <v>1.0363704260000002</v>
      </c>
      <c r="M258">
        <v>1.0818990640000001</v>
      </c>
      <c r="N258">
        <v>1.13297995</v>
      </c>
      <c r="P258">
        <v>1.0363704260000002</v>
      </c>
      <c r="Q258" s="164">
        <v>1.0818990640000001</v>
      </c>
      <c r="R258" s="164">
        <v>1.13297995</v>
      </c>
    </row>
    <row r="259" spans="1:18" hidden="1" x14ac:dyDescent="0.3">
      <c r="A259" t="s">
        <v>1971</v>
      </c>
      <c r="B259" t="s">
        <v>1972</v>
      </c>
      <c r="C259" t="s">
        <v>1973</v>
      </c>
      <c r="D259">
        <v>1.0117577674339917</v>
      </c>
      <c r="E259">
        <v>1.0429802321947601</v>
      </c>
      <c r="F259">
        <v>0.78839999999999999</v>
      </c>
      <c r="H259">
        <v>1.0117577674339917</v>
      </c>
      <c r="I259" s="164">
        <v>1.0429802321947601</v>
      </c>
      <c r="J259" s="164">
        <v>1</v>
      </c>
      <c r="L259">
        <v>1.0797203855667059</v>
      </c>
      <c r="M259">
        <v>1.2118967700438541</v>
      </c>
      <c r="N259">
        <v>1.3686990956802452</v>
      </c>
      <c r="P259">
        <v>1.0797203855667059</v>
      </c>
      <c r="Q259" s="164">
        <v>1.2118967700438541</v>
      </c>
      <c r="R259" s="164">
        <v>1.3686990956802452</v>
      </c>
    </row>
    <row r="260" spans="1:18" hidden="1" x14ac:dyDescent="0.3">
      <c r="A260" t="s">
        <v>1974</v>
      </c>
      <c r="B260" t="s">
        <v>1975</v>
      </c>
      <c r="C260" t="s">
        <v>1976</v>
      </c>
      <c r="D260">
        <v>1.08</v>
      </c>
      <c r="E260">
        <v>1.212591733</v>
      </c>
      <c r="F260">
        <v>0.87965000000000004</v>
      </c>
      <c r="H260">
        <v>1.08</v>
      </c>
      <c r="I260" s="164">
        <v>1.212591733</v>
      </c>
      <c r="J260" s="164">
        <v>1</v>
      </c>
      <c r="L260">
        <v>1.08</v>
      </c>
      <c r="M260">
        <v>1.212591733</v>
      </c>
      <c r="N260">
        <v>1.37</v>
      </c>
      <c r="P260">
        <v>1.08</v>
      </c>
      <c r="Q260" s="164">
        <v>1.212591733</v>
      </c>
      <c r="R260" s="164">
        <v>1.37</v>
      </c>
    </row>
    <row r="261" spans="1:18" s="122" customFormat="1" hidden="1" x14ac:dyDescent="0.3">
      <c r="A261" s="122" t="s">
        <v>1977</v>
      </c>
      <c r="B261" s="122" t="s">
        <v>1978</v>
      </c>
      <c r="C261" s="122" t="s">
        <v>1979</v>
      </c>
      <c r="D261" s="122">
        <v>1</v>
      </c>
      <c r="E261" s="122">
        <v>1</v>
      </c>
      <c r="F261" s="122">
        <v>1</v>
      </c>
      <c r="H261" s="122">
        <v>1</v>
      </c>
      <c r="I261" s="164">
        <v>1</v>
      </c>
      <c r="J261" s="164">
        <v>1</v>
      </c>
      <c r="L261" s="122">
        <v>0.97729294400000011</v>
      </c>
      <c r="M261" s="122">
        <v>0.99611647400000003</v>
      </c>
      <c r="N261" s="122">
        <v>0.99721659800000007</v>
      </c>
      <c r="P261" s="122">
        <v>1</v>
      </c>
      <c r="Q261" s="164">
        <v>1</v>
      </c>
      <c r="R261" s="164">
        <v>1</v>
      </c>
    </row>
    <row r="262" spans="1:18" hidden="1" x14ac:dyDescent="0.3">
      <c r="A262" t="s">
        <v>1980</v>
      </c>
      <c r="B262" t="s">
        <v>1981</v>
      </c>
      <c r="C262" t="s">
        <v>1982</v>
      </c>
      <c r="D262">
        <v>1.0117577674339919</v>
      </c>
      <c r="E262">
        <v>1.0429802321947601</v>
      </c>
      <c r="F262">
        <v>131.30848</v>
      </c>
      <c r="H262">
        <v>1.0117577674339919</v>
      </c>
      <c r="I262" s="164">
        <v>1.0429802321947601</v>
      </c>
      <c r="J262" s="164">
        <v>131.30848</v>
      </c>
      <c r="L262">
        <v>1.0117576928087368</v>
      </c>
      <c r="M262">
        <v>1.0429801357250728</v>
      </c>
      <c r="N262">
        <v>1.0525018517637128</v>
      </c>
      <c r="P262">
        <v>1.0117576928087368</v>
      </c>
      <c r="Q262" s="164">
        <v>1.0429801357250728</v>
      </c>
      <c r="R262" s="164">
        <v>1.0525018517637128</v>
      </c>
    </row>
    <row r="263" spans="1:18" hidden="1" x14ac:dyDescent="0.3">
      <c r="A263" t="s">
        <v>1983</v>
      </c>
      <c r="B263" t="s">
        <v>1984</v>
      </c>
      <c r="C263" t="s">
        <v>1985</v>
      </c>
      <c r="D263">
        <v>0.93092115899999994</v>
      </c>
      <c r="E263">
        <v>0.95421951100000002</v>
      </c>
      <c r="F263">
        <v>1.4470400000000001</v>
      </c>
      <c r="H263">
        <v>1</v>
      </c>
      <c r="I263" s="164">
        <v>1</v>
      </c>
      <c r="J263" s="164">
        <v>1.4470400000000001</v>
      </c>
      <c r="L263">
        <v>0.93092115899999994</v>
      </c>
      <c r="M263">
        <v>0.95421951100000024</v>
      </c>
      <c r="N263">
        <v>0.99774706000000002</v>
      </c>
      <c r="P263">
        <v>1</v>
      </c>
      <c r="Q263" s="164">
        <v>1</v>
      </c>
      <c r="R263" s="164">
        <v>1</v>
      </c>
    </row>
    <row r="264" spans="1:18" hidden="1" x14ac:dyDescent="0.3">
      <c r="A264" t="s">
        <v>1986</v>
      </c>
      <c r="B264" t="s">
        <v>1987</v>
      </c>
      <c r="C264" t="s">
        <v>1988</v>
      </c>
      <c r="D264">
        <v>1.0150059810000012</v>
      </c>
      <c r="E264">
        <v>1.0774560419999999</v>
      </c>
      <c r="F264">
        <v>3.4198750000000002</v>
      </c>
      <c r="H264">
        <v>1.0150059810000012</v>
      </c>
      <c r="I264" s="164">
        <v>1.0774560419999999</v>
      </c>
      <c r="J264" s="164">
        <v>3.4198750000000002</v>
      </c>
      <c r="L264">
        <v>1.0150059810000001</v>
      </c>
      <c r="M264">
        <v>1.0774560420000001</v>
      </c>
      <c r="N264">
        <v>1.1561688969999999</v>
      </c>
      <c r="P264">
        <v>1.0150059810000001</v>
      </c>
      <c r="Q264" s="164">
        <v>1.0774560420000001</v>
      </c>
      <c r="R264" s="164">
        <v>1.1561688969999999</v>
      </c>
    </row>
    <row r="265" spans="1:18" hidden="1" x14ac:dyDescent="0.3">
      <c r="A265" t="s">
        <v>1989</v>
      </c>
      <c r="B265" t="s">
        <v>1990</v>
      </c>
      <c r="C265" t="s">
        <v>1991</v>
      </c>
      <c r="D265">
        <v>1.08</v>
      </c>
      <c r="E265">
        <v>1.2125917330000002</v>
      </c>
      <c r="F265">
        <v>29.053999999999998</v>
      </c>
      <c r="H265">
        <v>1.08</v>
      </c>
      <c r="I265" s="164">
        <v>1.2125917330000002</v>
      </c>
      <c r="J265" s="164">
        <v>29.053999999999998</v>
      </c>
      <c r="L265">
        <v>1.08</v>
      </c>
      <c r="M265">
        <v>1.212591733</v>
      </c>
      <c r="N265">
        <v>1.37</v>
      </c>
      <c r="P265">
        <v>1.08</v>
      </c>
      <c r="Q265" s="164">
        <v>1.212591733</v>
      </c>
      <c r="R265" s="164">
        <v>1.37</v>
      </c>
    </row>
    <row r="266" spans="1:18" hidden="1" x14ac:dyDescent="0.3">
      <c r="A266" t="s">
        <v>1992</v>
      </c>
      <c r="B266" t="s">
        <v>1993</v>
      </c>
      <c r="C266" t="s">
        <v>1994</v>
      </c>
      <c r="D266">
        <v>0.96176428410925596</v>
      </c>
      <c r="E266">
        <v>0.92620540582912692</v>
      </c>
      <c r="F266">
        <v>2.8608950000000002</v>
      </c>
      <c r="H266">
        <v>1</v>
      </c>
      <c r="I266" s="164">
        <v>1</v>
      </c>
      <c r="J266" s="164">
        <v>2.8608950000000002</v>
      </c>
      <c r="L266">
        <v>0.96173167549949035</v>
      </c>
      <c r="M266">
        <v>0.92612841174828719</v>
      </c>
      <c r="N266">
        <v>0.9054154538467627</v>
      </c>
      <c r="P266">
        <v>1</v>
      </c>
      <c r="Q266" s="164">
        <v>1</v>
      </c>
      <c r="R266" s="164">
        <v>1</v>
      </c>
    </row>
    <row r="267" spans="1:18" hidden="1" x14ac:dyDescent="0.3">
      <c r="A267" t="s">
        <v>1995</v>
      </c>
      <c r="B267" t="s">
        <v>1996</v>
      </c>
      <c r="C267" t="s">
        <v>1997</v>
      </c>
      <c r="D267">
        <v>1.0044413868362583</v>
      </c>
      <c r="E267">
        <v>1.0134506196498252</v>
      </c>
      <c r="F267">
        <v>0.85296000000000005</v>
      </c>
      <c r="H267">
        <v>1.0044413868362583</v>
      </c>
      <c r="I267" s="164">
        <v>1.0134506196498252</v>
      </c>
      <c r="J267" s="164">
        <v>1</v>
      </c>
      <c r="L267">
        <v>1.063344239361925</v>
      </c>
      <c r="M267">
        <v>1.1220329504376818</v>
      </c>
      <c r="N267">
        <v>1.2164189262697469</v>
      </c>
      <c r="P267">
        <v>1.063344239361925</v>
      </c>
      <c r="Q267" s="164">
        <v>1.1220329504376818</v>
      </c>
      <c r="R267" s="164">
        <v>1.2164189262697469</v>
      </c>
    </row>
    <row r="268" spans="1:18" hidden="1" x14ac:dyDescent="0.3">
      <c r="A268" t="s">
        <v>1998</v>
      </c>
      <c r="B268" t="s">
        <v>1999</v>
      </c>
      <c r="C268" t="s">
        <v>2000</v>
      </c>
      <c r="D268">
        <v>1.0117577674339926</v>
      </c>
      <c r="E268">
        <v>1.0429802321947605</v>
      </c>
      <c r="F268">
        <v>20.433299999999999</v>
      </c>
      <c r="H268">
        <v>1.0117577674339926</v>
      </c>
      <c r="I268" s="164">
        <v>1.0429802321947605</v>
      </c>
      <c r="J268" s="164">
        <v>20.433299999999999</v>
      </c>
      <c r="L268">
        <v>1.0117577674339922</v>
      </c>
      <c r="M268">
        <v>1.0429802321947603</v>
      </c>
      <c r="N268">
        <v>1.0525034598945935</v>
      </c>
      <c r="P268">
        <v>1.0117577674339922</v>
      </c>
      <c r="Q268" s="164">
        <v>1.0429802321947603</v>
      </c>
      <c r="R268" s="164">
        <v>1.0525034598945935</v>
      </c>
    </row>
    <row r="269" spans="1:18" hidden="1" x14ac:dyDescent="0.3">
      <c r="A269" t="s">
        <v>2001</v>
      </c>
      <c r="B269" t="s">
        <v>2002</v>
      </c>
      <c r="C269" t="s">
        <v>2003</v>
      </c>
      <c r="D269">
        <v>1.08</v>
      </c>
      <c r="E269">
        <v>1.212591733</v>
      </c>
      <c r="F269">
        <v>9.4500000000000001E-3</v>
      </c>
      <c r="H269">
        <v>1.08</v>
      </c>
      <c r="I269" s="164">
        <v>1.212591733</v>
      </c>
      <c r="J269" s="164">
        <v>1</v>
      </c>
      <c r="L269">
        <v>1.08</v>
      </c>
      <c r="M269">
        <v>1.2125917329999036</v>
      </c>
      <c r="N269">
        <v>1.37</v>
      </c>
      <c r="P269">
        <v>1.08</v>
      </c>
      <c r="Q269" s="164">
        <v>1.2125917329999036</v>
      </c>
      <c r="R269" s="164">
        <v>1.37</v>
      </c>
    </row>
    <row r="270" spans="1:18" hidden="1" x14ac:dyDescent="0.3">
      <c r="A270" t="s">
        <v>2004</v>
      </c>
      <c r="B270" t="s">
        <v>2005</v>
      </c>
      <c r="C270" t="s">
        <v>2006</v>
      </c>
      <c r="D270">
        <v>1.0074253549890284</v>
      </c>
      <c r="E270">
        <v>1.0328387914656618</v>
      </c>
      <c r="F270">
        <v>1.18032</v>
      </c>
      <c r="H270">
        <v>1.0074253549890284</v>
      </c>
      <c r="I270" s="164">
        <v>1.0328387914656618</v>
      </c>
      <c r="J270" s="164">
        <v>1.18032</v>
      </c>
      <c r="L270">
        <v>1.0109181743133577</v>
      </c>
      <c r="M270">
        <v>1.0410148874872502</v>
      </c>
      <c r="N270">
        <v>1.0501099460932317</v>
      </c>
      <c r="P270">
        <v>1.0109181743133577</v>
      </c>
      <c r="Q270" s="164">
        <v>1.0410148874872502</v>
      </c>
      <c r="R270" s="164">
        <v>1.0501099460932317</v>
      </c>
    </row>
    <row r="271" spans="1:18" hidden="1" x14ac:dyDescent="0.3">
      <c r="A271" t="s">
        <v>2007</v>
      </c>
      <c r="B271" t="s">
        <v>2008</v>
      </c>
      <c r="C271" t="s">
        <v>2009</v>
      </c>
      <c r="D271">
        <v>1.0799999999999998</v>
      </c>
      <c r="E271">
        <v>1.03662115</v>
      </c>
      <c r="F271">
        <v>5.4200000000000003E-3</v>
      </c>
      <c r="H271">
        <v>1.0799999999999998</v>
      </c>
      <c r="I271" s="164">
        <v>1.03662115</v>
      </c>
      <c r="J271" s="164">
        <v>1</v>
      </c>
      <c r="L271">
        <v>1.08</v>
      </c>
      <c r="M271">
        <v>1.03662115</v>
      </c>
      <c r="N271">
        <v>1.027981633</v>
      </c>
      <c r="P271">
        <v>1.08</v>
      </c>
      <c r="Q271" s="164">
        <v>1.03662115</v>
      </c>
      <c r="R271" s="164">
        <v>1.027981633</v>
      </c>
    </row>
    <row r="272" spans="1:18" s="122" customFormat="1" hidden="1" x14ac:dyDescent="0.3">
      <c r="A272" s="122" t="s">
        <v>2010</v>
      </c>
      <c r="B272" s="122" t="s">
        <v>2011</v>
      </c>
      <c r="C272" s="122" t="s">
        <v>2012</v>
      </c>
      <c r="D272" s="122">
        <v>1</v>
      </c>
      <c r="E272" s="122">
        <v>1</v>
      </c>
      <c r="F272" s="122">
        <v>1</v>
      </c>
      <c r="H272" s="122">
        <v>1</v>
      </c>
      <c r="I272" s="164">
        <v>1</v>
      </c>
      <c r="J272" s="164">
        <v>1</v>
      </c>
      <c r="L272" s="122">
        <v>0.92000000000000015</v>
      </c>
      <c r="M272" s="122">
        <v>0.85075228100000011</v>
      </c>
      <c r="N272" s="122">
        <v>0.80547808800000009</v>
      </c>
      <c r="P272" s="122">
        <v>1</v>
      </c>
      <c r="Q272" s="164">
        <v>1</v>
      </c>
      <c r="R272" s="164">
        <v>1</v>
      </c>
    </row>
    <row r="273" spans="1:18" hidden="1" x14ac:dyDescent="0.3">
      <c r="A273" t="s">
        <v>2013</v>
      </c>
      <c r="B273" t="s">
        <v>2014</v>
      </c>
      <c r="C273" t="s">
        <v>2015</v>
      </c>
      <c r="D273">
        <v>0.98516963477955821</v>
      </c>
      <c r="E273">
        <v>0.99624909579836196</v>
      </c>
      <c r="F273">
        <v>16.157769999999999</v>
      </c>
      <c r="H273">
        <v>1</v>
      </c>
      <c r="I273" s="164">
        <v>1</v>
      </c>
      <c r="J273" s="164">
        <v>16.157769999999999</v>
      </c>
      <c r="L273">
        <v>0.99585545273906317</v>
      </c>
      <c r="M273">
        <v>1.0150304229063196</v>
      </c>
      <c r="N273">
        <v>1.023799117735926</v>
      </c>
      <c r="P273">
        <v>1</v>
      </c>
      <c r="Q273" s="164">
        <v>1.0150304229063196</v>
      </c>
      <c r="R273" s="164">
        <v>1.023799117735926</v>
      </c>
    </row>
    <row r="274" spans="1:18" hidden="1" x14ac:dyDescent="0.3">
      <c r="A274" t="s">
        <v>2016</v>
      </c>
      <c r="B274" t="s">
        <v>2017</v>
      </c>
      <c r="C274" t="s">
        <v>2018</v>
      </c>
      <c r="D274">
        <v>1.062516582</v>
      </c>
      <c r="E274">
        <v>1.1111254659999998</v>
      </c>
      <c r="F274">
        <v>0.2079</v>
      </c>
      <c r="H274">
        <v>1.062516582</v>
      </c>
      <c r="I274" s="164">
        <v>1.1111254659999998</v>
      </c>
      <c r="J274" s="164">
        <v>1</v>
      </c>
      <c r="L274">
        <v>1.062516582</v>
      </c>
      <c r="M274">
        <v>0.97890153554599746</v>
      </c>
      <c r="N274">
        <v>1.0405775096069949</v>
      </c>
      <c r="P274">
        <v>1.062516582</v>
      </c>
      <c r="Q274" s="164">
        <v>1</v>
      </c>
      <c r="R274" s="164">
        <v>1.0405775096069949</v>
      </c>
    </row>
    <row r="275" spans="1:18" hidden="1" x14ac:dyDescent="0.3">
      <c r="A275" t="s">
        <v>2019</v>
      </c>
      <c r="B275" t="s">
        <v>2020</v>
      </c>
      <c r="C275" t="s">
        <v>2021</v>
      </c>
      <c r="D275">
        <v>1.0799999999999998</v>
      </c>
      <c r="E275">
        <v>1.03662115</v>
      </c>
      <c r="F275">
        <v>8.4000000000000005E-2</v>
      </c>
      <c r="H275">
        <v>1.0799999999999998</v>
      </c>
      <c r="I275" s="164">
        <v>1.03662115</v>
      </c>
      <c r="J275" s="164">
        <v>1</v>
      </c>
      <c r="L275">
        <v>1.0799999999999998</v>
      </c>
      <c r="M275">
        <v>1.03662115</v>
      </c>
      <c r="N275">
        <v>1.027981633</v>
      </c>
      <c r="P275">
        <v>1.0799999999999998</v>
      </c>
      <c r="Q275" s="164">
        <v>1.03662115</v>
      </c>
      <c r="R275" s="164">
        <v>1.027981633</v>
      </c>
    </row>
    <row r="276" spans="1:18" hidden="1" x14ac:dyDescent="0.3">
      <c r="A276" t="s">
        <v>2022</v>
      </c>
      <c r="B276" t="s">
        <v>2023</v>
      </c>
      <c r="C276" t="s">
        <v>2024</v>
      </c>
      <c r="D276">
        <v>1.0502258900176025</v>
      </c>
      <c r="E276">
        <v>1.1367841372350938</v>
      </c>
      <c r="F276">
        <v>0.84630000000000005</v>
      </c>
      <c r="H276">
        <v>1.0502258900176025</v>
      </c>
      <c r="I276" s="164">
        <v>1.1367841372350938</v>
      </c>
      <c r="J276" s="164">
        <v>1</v>
      </c>
      <c r="L276">
        <v>1.0789180078943437</v>
      </c>
      <c r="M276">
        <v>1.2098487972764191</v>
      </c>
      <c r="N276">
        <v>1.3648268173077822</v>
      </c>
      <c r="P276">
        <v>1.0789180078943437</v>
      </c>
      <c r="Q276" s="164">
        <v>1.2098487972764191</v>
      </c>
      <c r="R276" s="164">
        <v>1.3648268173077822</v>
      </c>
    </row>
    <row r="277" spans="1:18" hidden="1" x14ac:dyDescent="0.3">
      <c r="A277" t="s">
        <v>2025</v>
      </c>
      <c r="B277" t="s">
        <v>2026</v>
      </c>
      <c r="C277" t="s">
        <v>2027</v>
      </c>
      <c r="D277">
        <v>1.0428650573055511</v>
      </c>
      <c r="E277">
        <v>1.094735947469645</v>
      </c>
      <c r="F277">
        <v>1.0889500000000001</v>
      </c>
      <c r="H277">
        <v>1.0428650573055511</v>
      </c>
      <c r="I277" s="164">
        <v>1.094735947469645</v>
      </c>
      <c r="J277" s="164">
        <v>1.0889500000000001</v>
      </c>
      <c r="L277">
        <v>1.0623211227525862</v>
      </c>
      <c r="M277">
        <v>0.97875791979458282</v>
      </c>
      <c r="N277">
        <v>1.0401380944753023</v>
      </c>
      <c r="P277">
        <v>1.0623211227525862</v>
      </c>
      <c r="Q277" s="164">
        <v>1</v>
      </c>
      <c r="R277" s="164">
        <v>1.0401380944753023</v>
      </c>
    </row>
  </sheetData>
  <autoFilter ref="A1:F277" xr:uid="{A5991902-7764-49C5-8387-D385601E9742}">
    <filterColumn colId="2">
      <filters>
        <filter val="009-0012"/>
        <filter val="009-0021"/>
        <filter val="017-0014"/>
        <filter val="017-0040"/>
        <filter val="017-0072"/>
        <filter val="017-0119"/>
        <filter val="017-0137"/>
        <filter val="017-0150"/>
        <filter val="017-0202"/>
        <filter val="017-0235"/>
        <filter val="021-0037"/>
        <filter val="021-0131"/>
        <filter val="021-0234"/>
        <filter val="021-0254"/>
        <filter val="021-0408"/>
        <filter val="021-0409"/>
        <filter val="021-0419"/>
        <filter val="021-0444"/>
        <filter val="021-0459"/>
        <filter val="021-0707"/>
        <filter val="031-0019"/>
        <filter val="031-0142"/>
        <filter val="031-0323"/>
        <filter val="031-0324"/>
        <filter val="031-0325"/>
        <filter val="031-0983"/>
        <filter val="031-1124"/>
        <filter val="031-1129"/>
        <filter val="031-1361"/>
        <filter val="031-1385"/>
        <filter val="031-1718"/>
        <filter val="031-1723"/>
        <filter val="031-1951"/>
        <filter val="031-2164"/>
        <filter val="031-2253"/>
        <filter val="031-2308"/>
        <filter val="031-2679"/>
        <filter val="033-0002"/>
        <filter val="033-0010"/>
        <filter val="033-0011"/>
        <filter val="033-0014"/>
        <filter val="033-0655"/>
        <filter val="033-0667"/>
        <filter val="033-0675"/>
        <filter val="033-0883"/>
        <filter val="033-0996"/>
        <filter val="033-1068"/>
        <filter val="033-1522"/>
        <filter val="033-1711"/>
        <filter val="033-1832"/>
        <filter val="033-1862"/>
        <filter val="033-2084"/>
        <filter val="033-2190"/>
        <filter val="033-2200"/>
        <filter val="033-2331"/>
        <filter val="033-2568"/>
        <filter val="033-2612"/>
        <filter val="033-2658"/>
        <filter val="033-2737"/>
        <filter val="033-2805"/>
        <filter val="033-2863"/>
      </filters>
    </filterColumn>
  </autoFilter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37204-ED7F-47AF-AD97-7F15688570ED}">
  <dimension ref="A1:Q733"/>
  <sheetViews>
    <sheetView topLeftCell="B1" workbookViewId="0">
      <pane ySplit="1" topLeftCell="A668" activePane="bottomLeft" state="frozen"/>
      <selection activeCell="C1" sqref="C1"/>
      <selection pane="bottomLeft" activeCell="K738" sqref="K738"/>
    </sheetView>
  </sheetViews>
  <sheetFormatPr defaultRowHeight="14.4" outlineLevelRow="2" x14ac:dyDescent="0.3"/>
  <cols>
    <col min="1" max="1" width="13.6640625" bestFit="1" customWidth="1"/>
    <col min="2" max="2" width="67.88671875" bestFit="1" customWidth="1"/>
    <col min="3" max="3" width="8.44140625" bestFit="1" customWidth="1"/>
    <col min="4" max="4" width="16.33203125" customWidth="1"/>
    <col min="5" max="5" width="14.33203125" customWidth="1"/>
    <col min="6" max="9" width="12" bestFit="1" customWidth="1"/>
    <col min="10" max="10" width="11.44140625" customWidth="1"/>
    <col min="11" max="11" width="8.88671875" customWidth="1"/>
    <col min="14" max="15" width="0" hidden="1" customWidth="1"/>
  </cols>
  <sheetData>
    <row r="1" spans="1:17" ht="43.2" x14ac:dyDescent="0.3">
      <c r="A1" s="34" t="s">
        <v>395</v>
      </c>
      <c r="B1" s="34" t="s">
        <v>398</v>
      </c>
      <c r="C1" s="34" t="s">
        <v>397</v>
      </c>
      <c r="D1" s="35" t="s">
        <v>399</v>
      </c>
      <c r="E1" s="35" t="s">
        <v>1283</v>
      </c>
      <c r="F1" s="35" t="s">
        <v>1284</v>
      </c>
      <c r="G1" s="35" t="s">
        <v>1285</v>
      </c>
      <c r="H1" s="35" t="s">
        <v>1286</v>
      </c>
      <c r="I1" s="35" t="s">
        <v>1287</v>
      </c>
      <c r="J1" s="35" t="s">
        <v>3000</v>
      </c>
      <c r="K1" s="35" t="s">
        <v>3002</v>
      </c>
      <c r="L1" s="40" t="s">
        <v>2028</v>
      </c>
      <c r="M1" s="40" t="s">
        <v>2029</v>
      </c>
      <c r="N1" s="35" t="s">
        <v>3001</v>
      </c>
      <c r="O1" s="35" t="s">
        <v>3003</v>
      </c>
      <c r="P1" s="40" t="s">
        <v>2030</v>
      </c>
      <c r="Q1" s="40" t="s">
        <v>2031</v>
      </c>
    </row>
    <row r="2" spans="1:17" hidden="1" outlineLevel="2" x14ac:dyDescent="0.3">
      <c r="A2" s="27" t="s">
        <v>400</v>
      </c>
      <c r="B2" s="27" t="s">
        <v>402</v>
      </c>
      <c r="C2" s="27" t="s">
        <v>401</v>
      </c>
      <c r="D2" s="27" t="s">
        <v>403</v>
      </c>
      <c r="E2" s="28">
        <v>1</v>
      </c>
      <c r="F2" s="28">
        <v>3.1549999999999998E-3</v>
      </c>
      <c r="G2" s="28">
        <v>2.0000000000000002E-5</v>
      </c>
      <c r="H2">
        <f>F2/E2</f>
        <v>3.1549999999999998E-3</v>
      </c>
      <c r="I2">
        <f>G2/E2</f>
        <v>2.0000000000000002E-5</v>
      </c>
      <c r="J2" s="30">
        <f>H2*L2</f>
        <v>3.1549999999999998E-3</v>
      </c>
      <c r="K2" s="30">
        <f>H2*M2</f>
        <v>3.1549999999999998E-3</v>
      </c>
      <c r="L2">
        <f>VLOOKUP(LEFT(A2,8),'Point GF'!$C$2:$R$277,7,FALSE)</f>
        <v>1</v>
      </c>
      <c r="M2">
        <f>VLOOKUP(LEFT(A2,8),'Point GF'!$C$2:$R$277,7,FALSE)</f>
        <v>1</v>
      </c>
      <c r="N2">
        <f>I2*P2</f>
        <v>2.0000000000000002E-5</v>
      </c>
      <c r="O2">
        <f>I2*Q2</f>
        <v>2.0000000000000002E-5</v>
      </c>
      <c r="P2">
        <f>VLOOKUP(LEFT(A2,8),'Point GF'!$C$2:$R$277,15,FALSE)</f>
        <v>1</v>
      </c>
      <c r="Q2">
        <f>VLOOKUP(LEFT(A2,8),'Point GF'!$C$2:$R$277,16,FALSE)</f>
        <v>1</v>
      </c>
    </row>
    <row r="3" spans="1:17" hidden="1" outlineLevel="2" x14ac:dyDescent="0.3">
      <c r="A3" s="27" t="s">
        <v>400</v>
      </c>
      <c r="B3" s="27" t="s">
        <v>402</v>
      </c>
      <c r="C3" s="27" t="s">
        <v>401</v>
      </c>
      <c r="D3" s="27" t="s">
        <v>404</v>
      </c>
      <c r="E3" s="28">
        <v>2</v>
      </c>
      <c r="F3" s="28">
        <v>4.1999999999999997E-3</v>
      </c>
      <c r="G3" s="28">
        <v>4.0000000000000003E-5</v>
      </c>
      <c r="H3">
        <f t="shared" ref="H3:H69" si="0">F3/E3</f>
        <v>2.0999999999999999E-3</v>
      </c>
      <c r="I3">
        <f t="shared" ref="I3:I69" si="1">G3/E3</f>
        <v>2.0000000000000002E-5</v>
      </c>
      <c r="J3" s="30">
        <f t="shared" ref="J3:J66" si="2">H3*L3</f>
        <v>2.0999999999999999E-3</v>
      </c>
      <c r="K3" s="30">
        <f t="shared" ref="K3:K66" si="3">H3*M3</f>
        <v>2.0999999999999999E-3</v>
      </c>
      <c r="L3">
        <f>VLOOKUP(LEFT(A3,8),'Point GF'!$C$2:$R$277,7,FALSE)</f>
        <v>1</v>
      </c>
      <c r="M3">
        <f>VLOOKUP(LEFT(A3,8),'Point GF'!$C$2:$R$277,7,FALSE)</f>
        <v>1</v>
      </c>
      <c r="N3">
        <f t="shared" ref="N3:N66" si="4">I3*P3</f>
        <v>2.0000000000000002E-5</v>
      </c>
      <c r="O3">
        <f t="shared" ref="O3:O66" si="5">I3*Q3</f>
        <v>2.0000000000000002E-5</v>
      </c>
      <c r="P3">
        <f>VLOOKUP(LEFT(A3,8),'Point GF'!$C$2:$R$277,15,FALSE)</f>
        <v>1</v>
      </c>
      <c r="Q3">
        <f>VLOOKUP(LEFT(A3,8),'Point GF'!$C$2:$R$277,16,FALSE)</f>
        <v>1</v>
      </c>
    </row>
    <row r="4" spans="1:17" hidden="1" outlineLevel="2" x14ac:dyDescent="0.3">
      <c r="A4" s="27" t="s">
        <v>400</v>
      </c>
      <c r="B4" s="27" t="s">
        <v>402</v>
      </c>
      <c r="C4" s="27" t="s">
        <v>401</v>
      </c>
      <c r="D4" s="27" t="s">
        <v>405</v>
      </c>
      <c r="E4" s="28">
        <v>17</v>
      </c>
      <c r="F4" s="28">
        <v>2.3290000000000002</v>
      </c>
      <c r="G4" s="28">
        <v>6.5449999999999994E-2</v>
      </c>
      <c r="H4">
        <f t="shared" si="0"/>
        <v>0.13700000000000001</v>
      </c>
      <c r="I4">
        <f t="shared" si="1"/>
        <v>3.8499999999999997E-3</v>
      </c>
      <c r="J4" s="30">
        <f t="shared" si="2"/>
        <v>0.13700000000000001</v>
      </c>
      <c r="K4" s="30">
        <f t="shared" si="3"/>
        <v>0.13700000000000001</v>
      </c>
      <c r="L4">
        <f>VLOOKUP(LEFT(A4,8),'Point GF'!$C$2:$R$277,7,FALSE)</f>
        <v>1</v>
      </c>
      <c r="M4">
        <f>VLOOKUP(LEFT(A4,8),'Point GF'!$C$2:$R$277,7,FALSE)</f>
        <v>1</v>
      </c>
      <c r="N4">
        <f t="shared" si="4"/>
        <v>3.8499999999999997E-3</v>
      </c>
      <c r="O4">
        <f t="shared" si="5"/>
        <v>3.8499999999999997E-3</v>
      </c>
      <c r="P4">
        <f>VLOOKUP(LEFT(A4,8),'Point GF'!$C$2:$R$277,15,FALSE)</f>
        <v>1</v>
      </c>
      <c r="Q4">
        <f>VLOOKUP(LEFT(A4,8),'Point GF'!$C$2:$R$277,16,FALSE)</f>
        <v>1</v>
      </c>
    </row>
    <row r="5" spans="1:17" hidden="1" outlineLevel="2" x14ac:dyDescent="0.3">
      <c r="A5" s="27" t="s">
        <v>400</v>
      </c>
      <c r="B5" s="27" t="s">
        <v>402</v>
      </c>
      <c r="C5" s="27" t="s">
        <v>401</v>
      </c>
      <c r="D5" s="27" t="s">
        <v>406</v>
      </c>
      <c r="E5" s="28">
        <v>13</v>
      </c>
      <c r="F5" s="28">
        <v>2.08</v>
      </c>
      <c r="G5" s="28">
        <v>5.8564999999999999E-2</v>
      </c>
      <c r="H5">
        <f t="shared" si="0"/>
        <v>0.16</v>
      </c>
      <c r="I5">
        <f t="shared" si="1"/>
        <v>4.5050000000000003E-3</v>
      </c>
      <c r="J5" s="30">
        <f t="shared" si="2"/>
        <v>0.16</v>
      </c>
      <c r="K5" s="30">
        <f t="shared" si="3"/>
        <v>0.16</v>
      </c>
      <c r="L5">
        <f>VLOOKUP(LEFT(A5,8),'Point GF'!$C$2:$R$277,7,FALSE)</f>
        <v>1</v>
      </c>
      <c r="M5">
        <f>VLOOKUP(LEFT(A5,8),'Point GF'!$C$2:$R$277,7,FALSE)</f>
        <v>1</v>
      </c>
      <c r="N5">
        <f t="shared" si="4"/>
        <v>4.5050000000000003E-3</v>
      </c>
      <c r="O5">
        <f t="shared" si="5"/>
        <v>4.5050000000000003E-3</v>
      </c>
      <c r="P5">
        <f>VLOOKUP(LEFT(A5,8),'Point GF'!$C$2:$R$277,15,FALSE)</f>
        <v>1</v>
      </c>
      <c r="Q5">
        <f>VLOOKUP(LEFT(A5,8),'Point GF'!$C$2:$R$277,16,FALSE)</f>
        <v>1</v>
      </c>
    </row>
    <row r="6" spans="1:17" hidden="1" outlineLevel="2" x14ac:dyDescent="0.3">
      <c r="A6" s="27" t="s">
        <v>400</v>
      </c>
      <c r="B6" s="27" t="s">
        <v>402</v>
      </c>
      <c r="C6" s="27" t="s">
        <v>401</v>
      </c>
      <c r="D6" s="27" t="s">
        <v>407</v>
      </c>
      <c r="E6" s="28">
        <v>14</v>
      </c>
      <c r="F6" s="28">
        <v>2.4500000000000002</v>
      </c>
      <c r="G6" s="28">
        <v>6.8879999999999997E-2</v>
      </c>
      <c r="H6">
        <f t="shared" si="0"/>
        <v>0.17500000000000002</v>
      </c>
      <c r="I6">
        <f t="shared" si="1"/>
        <v>4.9199999999999999E-3</v>
      </c>
      <c r="J6" s="30">
        <f t="shared" si="2"/>
        <v>0.17500000000000002</v>
      </c>
      <c r="K6" s="30">
        <f t="shared" si="3"/>
        <v>0.17500000000000002</v>
      </c>
      <c r="L6">
        <f>VLOOKUP(LEFT(A6,8),'Point GF'!$C$2:$R$277,7,FALSE)</f>
        <v>1</v>
      </c>
      <c r="M6">
        <f>VLOOKUP(LEFT(A6,8),'Point GF'!$C$2:$R$277,7,FALSE)</f>
        <v>1</v>
      </c>
      <c r="N6">
        <f t="shared" si="4"/>
        <v>4.9199999999999999E-3</v>
      </c>
      <c r="O6">
        <f t="shared" si="5"/>
        <v>4.9199999999999999E-3</v>
      </c>
      <c r="P6">
        <f>VLOOKUP(LEFT(A6,8),'Point GF'!$C$2:$R$277,15,FALSE)</f>
        <v>1</v>
      </c>
      <c r="Q6">
        <f>VLOOKUP(LEFT(A6,8),'Point GF'!$C$2:$R$277,16,FALSE)</f>
        <v>1</v>
      </c>
    </row>
    <row r="7" spans="1:17" hidden="1" outlineLevel="2" x14ac:dyDescent="0.3">
      <c r="A7" s="27" t="s">
        <v>400</v>
      </c>
      <c r="B7" s="27" t="s">
        <v>402</v>
      </c>
      <c r="C7" s="27" t="s">
        <v>401</v>
      </c>
      <c r="D7" s="27" t="s">
        <v>408</v>
      </c>
      <c r="E7" s="28">
        <v>2</v>
      </c>
      <c r="F7" s="28">
        <v>4.8000000000000001E-2</v>
      </c>
      <c r="G7" s="28">
        <v>1.3600000000000001E-3</v>
      </c>
      <c r="H7">
        <f t="shared" si="0"/>
        <v>2.4E-2</v>
      </c>
      <c r="I7">
        <f t="shared" si="1"/>
        <v>6.8000000000000005E-4</v>
      </c>
      <c r="J7" s="30">
        <f t="shared" si="2"/>
        <v>2.4E-2</v>
      </c>
      <c r="K7" s="30">
        <f t="shared" si="3"/>
        <v>2.4E-2</v>
      </c>
      <c r="L7">
        <f>VLOOKUP(LEFT(A7,8),'Point GF'!$C$2:$R$277,7,FALSE)</f>
        <v>1</v>
      </c>
      <c r="M7">
        <f>VLOOKUP(LEFT(A7,8),'Point GF'!$C$2:$R$277,7,FALSE)</f>
        <v>1</v>
      </c>
      <c r="N7">
        <f t="shared" si="4"/>
        <v>6.8000000000000005E-4</v>
      </c>
      <c r="O7">
        <f t="shared" si="5"/>
        <v>6.8000000000000005E-4</v>
      </c>
      <c r="P7">
        <f>VLOOKUP(LEFT(A7,8),'Point GF'!$C$2:$R$277,15,FALSE)</f>
        <v>1</v>
      </c>
      <c r="Q7">
        <f>VLOOKUP(LEFT(A7,8),'Point GF'!$C$2:$R$277,16,FALSE)</f>
        <v>1</v>
      </c>
    </row>
    <row r="8" spans="1:17" hidden="1" outlineLevel="2" x14ac:dyDescent="0.3">
      <c r="A8" s="27" t="s">
        <v>400</v>
      </c>
      <c r="B8" s="27" t="s">
        <v>402</v>
      </c>
      <c r="C8" s="27" t="s">
        <v>401</v>
      </c>
      <c r="D8" s="27" t="s">
        <v>409</v>
      </c>
      <c r="E8" s="28">
        <v>15</v>
      </c>
      <c r="F8" s="28">
        <v>4.2957749999999999</v>
      </c>
      <c r="G8" s="28">
        <v>0.120825</v>
      </c>
      <c r="H8">
        <f t="shared" si="0"/>
        <v>0.286385</v>
      </c>
      <c r="I8">
        <f t="shared" si="1"/>
        <v>8.0549999999999997E-3</v>
      </c>
      <c r="J8" s="30">
        <f t="shared" si="2"/>
        <v>0.286385</v>
      </c>
      <c r="K8" s="30">
        <f t="shared" si="3"/>
        <v>0.286385</v>
      </c>
      <c r="L8">
        <f>VLOOKUP(LEFT(A8,8),'Point GF'!$C$2:$R$277,7,FALSE)</f>
        <v>1</v>
      </c>
      <c r="M8">
        <f>VLOOKUP(LEFT(A8,8),'Point GF'!$C$2:$R$277,7,FALSE)</f>
        <v>1</v>
      </c>
      <c r="N8">
        <f t="shared" si="4"/>
        <v>8.0549999999999997E-3</v>
      </c>
      <c r="O8">
        <f t="shared" si="5"/>
        <v>8.0549999999999997E-3</v>
      </c>
      <c r="P8">
        <f>VLOOKUP(LEFT(A8,8),'Point GF'!$C$2:$R$277,15,FALSE)</f>
        <v>1</v>
      </c>
      <c r="Q8">
        <f>VLOOKUP(LEFT(A8,8),'Point GF'!$C$2:$R$277,16,FALSE)</f>
        <v>1</v>
      </c>
    </row>
    <row r="9" spans="1:17" hidden="1" outlineLevel="2" x14ac:dyDescent="0.3">
      <c r="A9" s="27" t="s">
        <v>400</v>
      </c>
      <c r="B9" s="27" t="s">
        <v>402</v>
      </c>
      <c r="C9" s="27" t="s">
        <v>401</v>
      </c>
      <c r="D9" s="27" t="s">
        <v>410</v>
      </c>
      <c r="E9" s="28">
        <v>5</v>
      </c>
      <c r="F9" s="28">
        <v>0.86</v>
      </c>
      <c r="G9" s="28">
        <v>2.4199999999999999E-2</v>
      </c>
      <c r="H9">
        <f t="shared" si="0"/>
        <v>0.17199999999999999</v>
      </c>
      <c r="I9">
        <f t="shared" si="1"/>
        <v>4.8399999999999997E-3</v>
      </c>
      <c r="J9" s="30">
        <f t="shared" si="2"/>
        <v>0.17199999999999999</v>
      </c>
      <c r="K9" s="30">
        <f t="shared" si="3"/>
        <v>0.17199999999999999</v>
      </c>
      <c r="L9">
        <f>VLOOKUP(LEFT(A9,8),'Point GF'!$C$2:$R$277,7,FALSE)</f>
        <v>1</v>
      </c>
      <c r="M9">
        <f>VLOOKUP(LEFT(A9,8),'Point GF'!$C$2:$R$277,7,FALSE)</f>
        <v>1</v>
      </c>
      <c r="N9">
        <f t="shared" si="4"/>
        <v>4.8399999999999997E-3</v>
      </c>
      <c r="O9">
        <f t="shared" si="5"/>
        <v>4.8399999999999997E-3</v>
      </c>
      <c r="P9">
        <f>VLOOKUP(LEFT(A9,8),'Point GF'!$C$2:$R$277,15,FALSE)</f>
        <v>1</v>
      </c>
      <c r="Q9">
        <f>VLOOKUP(LEFT(A9,8),'Point GF'!$C$2:$R$277,16,FALSE)</f>
        <v>1</v>
      </c>
    </row>
    <row r="10" spans="1:17" hidden="1" outlineLevel="2" x14ac:dyDescent="0.3">
      <c r="A10" s="27" t="s">
        <v>400</v>
      </c>
      <c r="B10" s="27" t="s">
        <v>402</v>
      </c>
      <c r="C10" s="27" t="s">
        <v>401</v>
      </c>
      <c r="D10" s="27" t="s">
        <v>411</v>
      </c>
      <c r="E10" s="28">
        <v>5</v>
      </c>
      <c r="F10" s="28">
        <v>3.2183000000000002</v>
      </c>
      <c r="G10" s="28">
        <v>9.0524999999999994E-2</v>
      </c>
      <c r="H10">
        <f t="shared" si="0"/>
        <v>0.64366000000000001</v>
      </c>
      <c r="I10">
        <f t="shared" si="1"/>
        <v>1.8105E-2</v>
      </c>
      <c r="J10" s="30">
        <f t="shared" si="2"/>
        <v>0.64366000000000001</v>
      </c>
      <c r="K10" s="30">
        <f t="shared" si="3"/>
        <v>0.64366000000000001</v>
      </c>
      <c r="L10">
        <f>VLOOKUP(LEFT(A10,8),'Point GF'!$C$2:$R$277,7,FALSE)</f>
        <v>1</v>
      </c>
      <c r="M10">
        <f>VLOOKUP(LEFT(A10,8),'Point GF'!$C$2:$R$277,7,FALSE)</f>
        <v>1</v>
      </c>
      <c r="N10">
        <f t="shared" si="4"/>
        <v>1.8105E-2</v>
      </c>
      <c r="O10">
        <f t="shared" si="5"/>
        <v>1.8105E-2</v>
      </c>
      <c r="P10">
        <f>VLOOKUP(LEFT(A10,8),'Point GF'!$C$2:$R$277,15,FALSE)</f>
        <v>1</v>
      </c>
      <c r="Q10">
        <f>VLOOKUP(LEFT(A10,8),'Point GF'!$C$2:$R$277,16,FALSE)</f>
        <v>1</v>
      </c>
    </row>
    <row r="11" spans="1:17" outlineLevel="1" collapsed="1" x14ac:dyDescent="0.3">
      <c r="A11" s="32" t="s">
        <v>1175</v>
      </c>
      <c r="B11" s="27" t="str">
        <f>B10</f>
        <v>Calvert Cliffs Nuclear Power Plant, LLC</v>
      </c>
      <c r="C11" s="27"/>
      <c r="D11" s="27"/>
      <c r="E11" s="28"/>
      <c r="F11" s="28">
        <f>SUBTOTAL(9,F2:F10)</f>
        <v>15.288429999999998</v>
      </c>
      <c r="G11" s="28">
        <f>SUBTOTAL(9,G2:G10)</f>
        <v>0.42986499999999994</v>
      </c>
      <c r="H11" s="36">
        <f>SUBTOTAL(9,H2:H10)</f>
        <v>1.6032999999999999</v>
      </c>
      <c r="I11" s="36">
        <f>SUBTOTAL(9,I2:I10)</f>
        <v>4.4995E-2</v>
      </c>
      <c r="J11" s="30">
        <f t="shared" si="2"/>
        <v>1.6032999999999999</v>
      </c>
      <c r="K11" s="30">
        <f t="shared" si="3"/>
        <v>1.6032999999999999</v>
      </c>
      <c r="L11">
        <f>VLOOKUP(LEFT(A11,8),'Point GF'!$C$2:$R$277,7,FALSE)</f>
        <v>1</v>
      </c>
      <c r="M11">
        <f>VLOOKUP(LEFT(A11,8),'Point GF'!$C$2:$R$277,7,FALSE)</f>
        <v>1</v>
      </c>
      <c r="N11">
        <f t="shared" si="4"/>
        <v>4.4995E-2</v>
      </c>
      <c r="O11">
        <f t="shared" si="5"/>
        <v>4.4995E-2</v>
      </c>
      <c r="P11">
        <f>VLOOKUP(LEFT(A11,8),'Point GF'!$C$2:$R$277,15,FALSE)</f>
        <v>1</v>
      </c>
      <c r="Q11">
        <f>VLOOKUP(LEFT(A11,8),'Point GF'!$C$2:$R$277,16,FALSE)</f>
        <v>1</v>
      </c>
    </row>
    <row r="12" spans="1:17" hidden="1" outlineLevel="2" x14ac:dyDescent="0.3">
      <c r="A12" s="27" t="s">
        <v>412</v>
      </c>
      <c r="B12" s="27" t="s">
        <v>413</v>
      </c>
      <c r="C12" s="27" t="s">
        <v>401</v>
      </c>
      <c r="D12" s="27" t="s">
        <v>414</v>
      </c>
      <c r="E12" s="28">
        <v>148</v>
      </c>
      <c r="F12" s="28">
        <v>0.31080000000000002</v>
      </c>
      <c r="G12" s="28">
        <v>3.6999999999999998E-2</v>
      </c>
      <c r="H12">
        <f t="shared" si="0"/>
        <v>2.1000000000000003E-3</v>
      </c>
      <c r="I12">
        <f t="shared" si="1"/>
        <v>2.5000000000000001E-4</v>
      </c>
      <c r="J12" s="30">
        <f t="shared" si="2"/>
        <v>2.1000000000000003E-3</v>
      </c>
      <c r="K12" s="30">
        <f t="shared" si="3"/>
        <v>2.1000000000000003E-3</v>
      </c>
      <c r="L12">
        <f>VLOOKUP(LEFT(A12,8),'Point GF'!$C$2:$R$277,7,FALSE)</f>
        <v>1</v>
      </c>
      <c r="M12">
        <f>VLOOKUP(LEFT(A12,8),'Point GF'!$C$2:$R$277,7,FALSE)</f>
        <v>1</v>
      </c>
      <c r="N12">
        <f t="shared" si="4"/>
        <v>2.5000000000000001E-4</v>
      </c>
      <c r="O12">
        <f t="shared" si="5"/>
        <v>2.5000000000000001E-4</v>
      </c>
      <c r="P12">
        <f>VLOOKUP(LEFT(A12,8),'Point GF'!$C$2:$R$277,15,FALSE)</f>
        <v>1</v>
      </c>
      <c r="Q12">
        <f>VLOOKUP(LEFT(A12,8),'Point GF'!$C$2:$R$277,16,FALSE)</f>
        <v>1</v>
      </c>
    </row>
    <row r="13" spans="1:17" hidden="1" outlineLevel="2" x14ac:dyDescent="0.3">
      <c r="A13" s="27" t="s">
        <v>412</v>
      </c>
      <c r="B13" s="27" t="s">
        <v>413</v>
      </c>
      <c r="C13" s="27" t="s">
        <v>401</v>
      </c>
      <c r="D13" s="27" t="s">
        <v>415</v>
      </c>
      <c r="E13" s="28">
        <v>114</v>
      </c>
      <c r="F13" s="28">
        <v>0.19494</v>
      </c>
      <c r="G13" s="28">
        <v>3.3059999999999999E-2</v>
      </c>
      <c r="H13">
        <f t="shared" si="0"/>
        <v>1.7099999999999999E-3</v>
      </c>
      <c r="I13">
        <f t="shared" si="1"/>
        <v>2.9E-4</v>
      </c>
      <c r="J13" s="30">
        <f t="shared" si="2"/>
        <v>1.7099999999999999E-3</v>
      </c>
      <c r="K13" s="30">
        <f t="shared" si="3"/>
        <v>1.7099999999999999E-3</v>
      </c>
      <c r="L13">
        <f>VLOOKUP(LEFT(A13,8),'Point GF'!$C$2:$R$277,7,FALSE)</f>
        <v>1</v>
      </c>
      <c r="M13">
        <f>VLOOKUP(LEFT(A13,8),'Point GF'!$C$2:$R$277,7,FALSE)</f>
        <v>1</v>
      </c>
      <c r="N13">
        <f t="shared" si="4"/>
        <v>2.9E-4</v>
      </c>
      <c r="O13">
        <f t="shared" si="5"/>
        <v>2.9E-4</v>
      </c>
      <c r="P13">
        <f>VLOOKUP(LEFT(A13,8),'Point GF'!$C$2:$R$277,15,FALSE)</f>
        <v>1</v>
      </c>
      <c r="Q13">
        <f>VLOOKUP(LEFT(A13,8),'Point GF'!$C$2:$R$277,16,FALSE)</f>
        <v>1</v>
      </c>
    </row>
    <row r="14" spans="1:17" hidden="1" outlineLevel="2" x14ac:dyDescent="0.3">
      <c r="A14" s="27" t="s">
        <v>412</v>
      </c>
      <c r="B14" s="27" t="s">
        <v>413</v>
      </c>
      <c r="C14" s="27" t="s">
        <v>401</v>
      </c>
      <c r="D14" s="27" t="s">
        <v>416</v>
      </c>
      <c r="E14" s="28">
        <v>237</v>
      </c>
      <c r="F14" s="28">
        <v>18.925635</v>
      </c>
      <c r="G14" s="28">
        <v>1.31298</v>
      </c>
      <c r="H14">
        <f t="shared" si="0"/>
        <v>7.9854999999999995E-2</v>
      </c>
      <c r="I14">
        <f t="shared" si="1"/>
        <v>5.5399999999999998E-3</v>
      </c>
      <c r="J14" s="30">
        <f t="shared" si="2"/>
        <v>7.9854999999999995E-2</v>
      </c>
      <c r="K14" s="30">
        <f t="shared" si="3"/>
        <v>7.9854999999999995E-2</v>
      </c>
      <c r="L14">
        <f>VLOOKUP(LEFT(A14,8),'Point GF'!$C$2:$R$277,7,FALSE)</f>
        <v>1</v>
      </c>
      <c r="M14">
        <f>VLOOKUP(LEFT(A14,8),'Point GF'!$C$2:$R$277,7,FALSE)</f>
        <v>1</v>
      </c>
      <c r="N14">
        <f t="shared" si="4"/>
        <v>5.5399999999999998E-3</v>
      </c>
      <c r="O14">
        <f t="shared" si="5"/>
        <v>5.5399999999999998E-3</v>
      </c>
      <c r="P14">
        <f>VLOOKUP(LEFT(A14,8),'Point GF'!$C$2:$R$277,15,FALSE)</f>
        <v>1</v>
      </c>
      <c r="Q14">
        <f>VLOOKUP(LEFT(A14,8),'Point GF'!$C$2:$R$277,16,FALSE)</f>
        <v>1</v>
      </c>
    </row>
    <row r="15" spans="1:17" hidden="1" outlineLevel="2" x14ac:dyDescent="0.3">
      <c r="A15" s="27" t="s">
        <v>412</v>
      </c>
      <c r="B15" s="27" t="s">
        <v>413</v>
      </c>
      <c r="C15" s="27" t="s">
        <v>401</v>
      </c>
      <c r="D15" s="27" t="s">
        <v>417</v>
      </c>
      <c r="E15" s="28">
        <v>122</v>
      </c>
      <c r="F15" s="28">
        <v>5.0276199999999998</v>
      </c>
      <c r="G15" s="28">
        <v>0.99673999999999996</v>
      </c>
      <c r="H15">
        <f t="shared" si="0"/>
        <v>4.1209999999999997E-2</v>
      </c>
      <c r="I15">
        <f t="shared" si="1"/>
        <v>8.1700000000000002E-3</v>
      </c>
      <c r="J15" s="30">
        <f t="shared" si="2"/>
        <v>4.1209999999999997E-2</v>
      </c>
      <c r="K15" s="30">
        <f t="shared" si="3"/>
        <v>4.1209999999999997E-2</v>
      </c>
      <c r="L15">
        <f>VLOOKUP(LEFT(A15,8),'Point GF'!$C$2:$R$277,7,FALSE)</f>
        <v>1</v>
      </c>
      <c r="M15">
        <f>VLOOKUP(LEFT(A15,8),'Point GF'!$C$2:$R$277,7,FALSE)</f>
        <v>1</v>
      </c>
      <c r="N15">
        <f t="shared" si="4"/>
        <v>8.1700000000000002E-3</v>
      </c>
      <c r="O15">
        <f t="shared" si="5"/>
        <v>8.1700000000000002E-3</v>
      </c>
      <c r="P15">
        <f>VLOOKUP(LEFT(A15,8),'Point GF'!$C$2:$R$277,15,FALSE)</f>
        <v>1</v>
      </c>
      <c r="Q15">
        <f>VLOOKUP(LEFT(A15,8),'Point GF'!$C$2:$R$277,16,FALSE)</f>
        <v>1</v>
      </c>
    </row>
    <row r="16" spans="1:17" hidden="1" outlineLevel="2" x14ac:dyDescent="0.3">
      <c r="A16" s="27" t="s">
        <v>412</v>
      </c>
      <c r="B16" s="27" t="s">
        <v>413</v>
      </c>
      <c r="C16" s="27" t="s">
        <v>401</v>
      </c>
      <c r="D16" s="27" t="s">
        <v>418</v>
      </c>
      <c r="E16" s="28">
        <v>7</v>
      </c>
      <c r="F16" s="28">
        <v>1.9599999999999999E-2</v>
      </c>
      <c r="G16" s="28">
        <v>3.8499999999999998E-4</v>
      </c>
      <c r="H16">
        <f t="shared" si="0"/>
        <v>2.8E-3</v>
      </c>
      <c r="I16">
        <f t="shared" si="1"/>
        <v>5.4999999999999995E-5</v>
      </c>
      <c r="J16" s="30">
        <f t="shared" si="2"/>
        <v>2.8E-3</v>
      </c>
      <c r="K16" s="30">
        <f t="shared" si="3"/>
        <v>2.8E-3</v>
      </c>
      <c r="L16">
        <f>VLOOKUP(LEFT(A16,8),'Point GF'!$C$2:$R$277,7,FALSE)</f>
        <v>1</v>
      </c>
      <c r="M16">
        <f>VLOOKUP(LEFT(A16,8),'Point GF'!$C$2:$R$277,7,FALSE)</f>
        <v>1</v>
      </c>
      <c r="N16">
        <f t="shared" si="4"/>
        <v>5.4999999999999995E-5</v>
      </c>
      <c r="O16">
        <f t="shared" si="5"/>
        <v>5.4999999999999995E-5</v>
      </c>
      <c r="P16">
        <f>VLOOKUP(LEFT(A16,8),'Point GF'!$C$2:$R$277,15,FALSE)</f>
        <v>1</v>
      </c>
      <c r="Q16">
        <f>VLOOKUP(LEFT(A16,8),'Point GF'!$C$2:$R$277,16,FALSE)</f>
        <v>1</v>
      </c>
    </row>
    <row r="17" spans="1:17" hidden="1" outlineLevel="2" x14ac:dyDescent="0.3">
      <c r="A17" s="27" t="s">
        <v>412</v>
      </c>
      <c r="B17" s="27" t="s">
        <v>413</v>
      </c>
      <c r="C17" s="27" t="s">
        <v>401</v>
      </c>
      <c r="D17" s="27" t="s">
        <v>419</v>
      </c>
      <c r="E17" s="28">
        <v>8</v>
      </c>
      <c r="F17" s="28">
        <v>1.856E-2</v>
      </c>
      <c r="G17" s="28">
        <v>4.0000000000000002E-4</v>
      </c>
      <c r="H17">
        <f t="shared" si="0"/>
        <v>2.32E-3</v>
      </c>
      <c r="I17">
        <f t="shared" si="1"/>
        <v>5.0000000000000002E-5</v>
      </c>
      <c r="J17" s="30">
        <f t="shared" si="2"/>
        <v>2.32E-3</v>
      </c>
      <c r="K17" s="30">
        <f t="shared" si="3"/>
        <v>2.32E-3</v>
      </c>
      <c r="L17">
        <f>VLOOKUP(LEFT(A17,8),'Point GF'!$C$2:$R$277,7,FALSE)</f>
        <v>1</v>
      </c>
      <c r="M17">
        <f>VLOOKUP(LEFT(A17,8),'Point GF'!$C$2:$R$277,7,FALSE)</f>
        <v>1</v>
      </c>
      <c r="N17">
        <f t="shared" si="4"/>
        <v>5.0000000000000002E-5</v>
      </c>
      <c r="O17">
        <f t="shared" si="5"/>
        <v>5.0000000000000002E-5</v>
      </c>
      <c r="P17">
        <f>VLOOKUP(LEFT(A17,8),'Point GF'!$C$2:$R$277,15,FALSE)</f>
        <v>1</v>
      </c>
      <c r="Q17">
        <f>VLOOKUP(LEFT(A17,8),'Point GF'!$C$2:$R$277,16,FALSE)</f>
        <v>1</v>
      </c>
    </row>
    <row r="18" spans="1:17" hidden="1" outlineLevel="2" x14ac:dyDescent="0.3">
      <c r="A18" s="27" t="s">
        <v>412</v>
      </c>
      <c r="B18" s="27" t="s">
        <v>413</v>
      </c>
      <c r="C18" s="27" t="s">
        <v>401</v>
      </c>
      <c r="D18" s="27" t="s">
        <v>420</v>
      </c>
      <c r="E18" s="28">
        <v>4</v>
      </c>
      <c r="F18" s="28">
        <v>1.8000000000000001E-4</v>
      </c>
      <c r="G18" s="28">
        <v>2.0000000000000002E-5</v>
      </c>
      <c r="H18">
        <f t="shared" si="0"/>
        <v>4.5000000000000003E-5</v>
      </c>
      <c r="I18">
        <f t="shared" si="1"/>
        <v>5.0000000000000004E-6</v>
      </c>
      <c r="J18" s="30">
        <f t="shared" si="2"/>
        <v>4.5000000000000003E-5</v>
      </c>
      <c r="K18" s="30">
        <f t="shared" si="3"/>
        <v>4.5000000000000003E-5</v>
      </c>
      <c r="L18">
        <f>VLOOKUP(LEFT(A18,8),'Point GF'!$C$2:$R$277,7,FALSE)</f>
        <v>1</v>
      </c>
      <c r="M18">
        <f>VLOOKUP(LEFT(A18,8),'Point GF'!$C$2:$R$277,7,FALSE)</f>
        <v>1</v>
      </c>
      <c r="N18">
        <f t="shared" si="4"/>
        <v>5.0000000000000004E-6</v>
      </c>
      <c r="O18">
        <f t="shared" si="5"/>
        <v>5.0000000000000004E-6</v>
      </c>
      <c r="P18">
        <f>VLOOKUP(LEFT(A18,8),'Point GF'!$C$2:$R$277,15,FALSE)</f>
        <v>1</v>
      </c>
      <c r="Q18">
        <f>VLOOKUP(LEFT(A18,8),'Point GF'!$C$2:$R$277,16,FALSE)</f>
        <v>1</v>
      </c>
    </row>
    <row r="19" spans="1:17" hidden="1" outlineLevel="2" x14ac:dyDescent="0.3">
      <c r="A19" s="27" t="s">
        <v>412</v>
      </c>
      <c r="B19" s="27" t="s">
        <v>413</v>
      </c>
      <c r="C19" s="27" t="s">
        <v>401</v>
      </c>
      <c r="D19" s="27" t="s">
        <v>421</v>
      </c>
      <c r="E19" s="28">
        <v>7</v>
      </c>
      <c r="F19" s="28">
        <v>2.5725000000000001E-2</v>
      </c>
      <c r="G19" s="28">
        <v>4.13E-3</v>
      </c>
      <c r="H19">
        <f t="shared" si="0"/>
        <v>3.6750000000000003E-3</v>
      </c>
      <c r="I19">
        <f t="shared" si="1"/>
        <v>5.9000000000000003E-4</v>
      </c>
      <c r="J19" s="30">
        <f t="shared" si="2"/>
        <v>3.6750000000000003E-3</v>
      </c>
      <c r="K19" s="30">
        <f t="shared" si="3"/>
        <v>3.6750000000000003E-3</v>
      </c>
      <c r="L19">
        <f>VLOOKUP(LEFT(A19,8),'Point GF'!$C$2:$R$277,7,FALSE)</f>
        <v>1</v>
      </c>
      <c r="M19">
        <f>VLOOKUP(LEFT(A19,8),'Point GF'!$C$2:$R$277,7,FALSE)</f>
        <v>1</v>
      </c>
      <c r="N19">
        <f t="shared" si="4"/>
        <v>5.9000000000000003E-4</v>
      </c>
      <c r="O19">
        <f t="shared" si="5"/>
        <v>5.9000000000000003E-4</v>
      </c>
      <c r="P19">
        <f>VLOOKUP(LEFT(A19,8),'Point GF'!$C$2:$R$277,15,FALSE)</f>
        <v>1</v>
      </c>
      <c r="Q19">
        <f>VLOOKUP(LEFT(A19,8),'Point GF'!$C$2:$R$277,16,FALSE)</f>
        <v>1</v>
      </c>
    </row>
    <row r="20" spans="1:17" hidden="1" outlineLevel="2" x14ac:dyDescent="0.3">
      <c r="A20" s="27" t="s">
        <v>412</v>
      </c>
      <c r="B20" s="27" t="s">
        <v>413</v>
      </c>
      <c r="C20" s="27" t="s">
        <v>401</v>
      </c>
      <c r="D20" s="27" t="s">
        <v>422</v>
      </c>
      <c r="E20" s="28">
        <v>6</v>
      </c>
      <c r="F20" s="28">
        <v>2.2440000000000002E-2</v>
      </c>
      <c r="G20" s="28">
        <v>5.1000000000000004E-4</v>
      </c>
      <c r="H20">
        <f t="shared" si="0"/>
        <v>3.7400000000000003E-3</v>
      </c>
      <c r="I20">
        <f t="shared" si="1"/>
        <v>8.5000000000000006E-5</v>
      </c>
      <c r="J20" s="30">
        <f t="shared" si="2"/>
        <v>3.7400000000000003E-3</v>
      </c>
      <c r="K20" s="30">
        <f t="shared" si="3"/>
        <v>3.7400000000000003E-3</v>
      </c>
      <c r="L20">
        <f>VLOOKUP(LEFT(A20,8),'Point GF'!$C$2:$R$277,7,FALSE)</f>
        <v>1</v>
      </c>
      <c r="M20">
        <f>VLOOKUP(LEFT(A20,8),'Point GF'!$C$2:$R$277,7,FALSE)</f>
        <v>1</v>
      </c>
      <c r="N20">
        <f t="shared" si="4"/>
        <v>8.5000000000000006E-5</v>
      </c>
      <c r="O20">
        <f t="shared" si="5"/>
        <v>8.5000000000000006E-5</v>
      </c>
      <c r="P20">
        <f>VLOOKUP(LEFT(A20,8),'Point GF'!$C$2:$R$277,15,FALSE)</f>
        <v>1</v>
      </c>
      <c r="Q20">
        <f>VLOOKUP(LEFT(A20,8),'Point GF'!$C$2:$R$277,16,FALSE)</f>
        <v>1</v>
      </c>
    </row>
    <row r="21" spans="1:17" hidden="1" outlineLevel="2" x14ac:dyDescent="0.3">
      <c r="A21" s="27" t="s">
        <v>412</v>
      </c>
      <c r="B21" s="27" t="s">
        <v>413</v>
      </c>
      <c r="C21" s="27" t="s">
        <v>401</v>
      </c>
      <c r="D21" s="27" t="s">
        <v>423</v>
      </c>
      <c r="E21" s="28">
        <v>7</v>
      </c>
      <c r="F21" s="28">
        <v>2.0615000000000001E-2</v>
      </c>
      <c r="G21" s="28">
        <v>3.4299999999999999E-3</v>
      </c>
      <c r="H21">
        <f t="shared" si="0"/>
        <v>2.9450000000000001E-3</v>
      </c>
      <c r="I21">
        <f t="shared" si="1"/>
        <v>4.8999999999999998E-4</v>
      </c>
      <c r="J21" s="30">
        <f t="shared" si="2"/>
        <v>2.9450000000000001E-3</v>
      </c>
      <c r="K21" s="30">
        <f t="shared" si="3"/>
        <v>2.9450000000000001E-3</v>
      </c>
      <c r="L21">
        <f>VLOOKUP(LEFT(A21,8),'Point GF'!$C$2:$R$277,7,FALSE)</f>
        <v>1</v>
      </c>
      <c r="M21">
        <f>VLOOKUP(LEFT(A21,8),'Point GF'!$C$2:$R$277,7,FALSE)</f>
        <v>1</v>
      </c>
      <c r="N21">
        <f t="shared" si="4"/>
        <v>4.8999999999999998E-4</v>
      </c>
      <c r="O21">
        <f t="shared" si="5"/>
        <v>4.8999999999999998E-4</v>
      </c>
      <c r="P21">
        <f>VLOOKUP(LEFT(A21,8),'Point GF'!$C$2:$R$277,15,FALSE)</f>
        <v>1</v>
      </c>
      <c r="Q21">
        <f>VLOOKUP(LEFT(A21,8),'Point GF'!$C$2:$R$277,16,FALSE)</f>
        <v>1</v>
      </c>
    </row>
    <row r="22" spans="1:17" hidden="1" outlineLevel="2" x14ac:dyDescent="0.3">
      <c r="A22" s="27" t="s">
        <v>412</v>
      </c>
      <c r="B22" s="27" t="s">
        <v>413</v>
      </c>
      <c r="C22" s="27" t="s">
        <v>401</v>
      </c>
      <c r="D22" s="27" t="s">
        <v>424</v>
      </c>
      <c r="E22" s="28">
        <v>5</v>
      </c>
      <c r="F22" s="29"/>
      <c r="G22" s="28">
        <v>5.5000000000000003E-4</v>
      </c>
      <c r="H22">
        <f t="shared" si="0"/>
        <v>0</v>
      </c>
      <c r="I22">
        <f t="shared" si="1"/>
        <v>1.1E-4</v>
      </c>
      <c r="J22" s="30">
        <f t="shared" si="2"/>
        <v>0</v>
      </c>
      <c r="K22" s="30">
        <f t="shared" si="3"/>
        <v>0</v>
      </c>
      <c r="L22">
        <f>VLOOKUP(LEFT(A22,8),'Point GF'!$C$2:$R$277,7,FALSE)</f>
        <v>1</v>
      </c>
      <c r="M22">
        <f>VLOOKUP(LEFT(A22,8),'Point GF'!$C$2:$R$277,7,FALSE)</f>
        <v>1</v>
      </c>
      <c r="N22">
        <f t="shared" si="4"/>
        <v>1.1E-4</v>
      </c>
      <c r="O22">
        <f t="shared" si="5"/>
        <v>1.1E-4</v>
      </c>
      <c r="P22">
        <f>VLOOKUP(LEFT(A22,8),'Point GF'!$C$2:$R$277,15,FALSE)</f>
        <v>1</v>
      </c>
      <c r="Q22">
        <f>VLOOKUP(LEFT(A22,8),'Point GF'!$C$2:$R$277,16,FALSE)</f>
        <v>1</v>
      </c>
    </row>
    <row r="23" spans="1:17" hidden="1" outlineLevel="2" x14ac:dyDescent="0.3">
      <c r="A23" s="27" t="s">
        <v>412</v>
      </c>
      <c r="B23" s="27" t="s">
        <v>413</v>
      </c>
      <c r="C23" s="27" t="s">
        <v>401</v>
      </c>
      <c r="D23" s="27" t="s">
        <v>425</v>
      </c>
      <c r="E23" s="28">
        <v>51</v>
      </c>
      <c r="F23" s="28">
        <v>6.6299999999999996E-3</v>
      </c>
      <c r="G23" s="28">
        <v>5.6099999999999998E-4</v>
      </c>
      <c r="H23">
        <f t="shared" si="0"/>
        <v>1.2999999999999999E-4</v>
      </c>
      <c r="I23">
        <f t="shared" si="1"/>
        <v>1.1E-5</v>
      </c>
      <c r="J23" s="30">
        <f t="shared" si="2"/>
        <v>1.2999999999999999E-4</v>
      </c>
      <c r="K23" s="30">
        <f t="shared" si="3"/>
        <v>1.2999999999999999E-4</v>
      </c>
      <c r="L23">
        <f>VLOOKUP(LEFT(A23,8),'Point GF'!$C$2:$R$277,7,FALSE)</f>
        <v>1</v>
      </c>
      <c r="M23">
        <f>VLOOKUP(LEFT(A23,8),'Point GF'!$C$2:$R$277,7,FALSE)</f>
        <v>1</v>
      </c>
      <c r="N23">
        <f t="shared" si="4"/>
        <v>1.1E-5</v>
      </c>
      <c r="O23">
        <f t="shared" si="5"/>
        <v>1.1E-5</v>
      </c>
      <c r="P23">
        <f>VLOOKUP(LEFT(A23,8),'Point GF'!$C$2:$R$277,15,FALSE)</f>
        <v>1</v>
      </c>
      <c r="Q23">
        <f>VLOOKUP(LEFT(A23,8),'Point GF'!$C$2:$R$277,16,FALSE)</f>
        <v>1</v>
      </c>
    </row>
    <row r="24" spans="1:17" hidden="1" outlineLevel="2" x14ac:dyDescent="0.3">
      <c r="A24" s="27" t="s">
        <v>412</v>
      </c>
      <c r="B24" s="27" t="s">
        <v>413</v>
      </c>
      <c r="C24" s="27" t="s">
        <v>401</v>
      </c>
      <c r="D24" s="27" t="s">
        <v>426</v>
      </c>
      <c r="E24" s="28">
        <v>162</v>
      </c>
      <c r="F24" s="28">
        <v>1.2757499999999999</v>
      </c>
      <c r="G24" s="28">
        <v>2.2679999999999999E-2</v>
      </c>
      <c r="H24">
        <f t="shared" si="0"/>
        <v>7.8750000000000001E-3</v>
      </c>
      <c r="I24">
        <f t="shared" si="1"/>
        <v>1.3999999999999999E-4</v>
      </c>
      <c r="J24" s="30">
        <f t="shared" si="2"/>
        <v>7.8750000000000001E-3</v>
      </c>
      <c r="K24" s="30">
        <f t="shared" si="3"/>
        <v>7.8750000000000001E-3</v>
      </c>
      <c r="L24">
        <f>VLOOKUP(LEFT(A24,8),'Point GF'!$C$2:$R$277,7,FALSE)</f>
        <v>1</v>
      </c>
      <c r="M24">
        <f>VLOOKUP(LEFT(A24,8),'Point GF'!$C$2:$R$277,7,FALSE)</f>
        <v>1</v>
      </c>
      <c r="N24">
        <f t="shared" si="4"/>
        <v>1.3999999999999999E-4</v>
      </c>
      <c r="O24">
        <f t="shared" si="5"/>
        <v>1.3999999999999999E-4</v>
      </c>
      <c r="P24">
        <f>VLOOKUP(LEFT(A24,8),'Point GF'!$C$2:$R$277,15,FALSE)</f>
        <v>1</v>
      </c>
      <c r="Q24">
        <f>VLOOKUP(LEFT(A24,8),'Point GF'!$C$2:$R$277,16,FALSE)</f>
        <v>1</v>
      </c>
    </row>
    <row r="25" spans="1:17" hidden="1" outlineLevel="2" x14ac:dyDescent="0.3">
      <c r="A25" s="27" t="s">
        <v>412</v>
      </c>
      <c r="B25" s="27" t="s">
        <v>413</v>
      </c>
      <c r="C25" s="27" t="s">
        <v>401</v>
      </c>
      <c r="D25" s="27" t="s">
        <v>427</v>
      </c>
      <c r="E25" s="28">
        <v>346</v>
      </c>
      <c r="F25" s="28">
        <v>51.9</v>
      </c>
      <c r="G25" s="28">
        <v>3.09843</v>
      </c>
      <c r="H25">
        <f t="shared" si="0"/>
        <v>0.15</v>
      </c>
      <c r="I25">
        <f t="shared" si="1"/>
        <v>8.9549999999999994E-3</v>
      </c>
      <c r="J25" s="30">
        <f t="shared" si="2"/>
        <v>0.15</v>
      </c>
      <c r="K25" s="30">
        <f t="shared" si="3"/>
        <v>0.15</v>
      </c>
      <c r="L25">
        <f>VLOOKUP(LEFT(A25,8),'Point GF'!$C$2:$R$277,7,FALSE)</f>
        <v>1</v>
      </c>
      <c r="M25">
        <f>VLOOKUP(LEFT(A25,8),'Point GF'!$C$2:$R$277,7,FALSE)</f>
        <v>1</v>
      </c>
      <c r="N25">
        <f t="shared" si="4"/>
        <v>8.9549999999999994E-3</v>
      </c>
      <c r="O25">
        <f t="shared" si="5"/>
        <v>8.9549999999999994E-3</v>
      </c>
      <c r="P25">
        <f>VLOOKUP(LEFT(A25,8),'Point GF'!$C$2:$R$277,15,FALSE)</f>
        <v>1</v>
      </c>
      <c r="Q25">
        <f>VLOOKUP(LEFT(A25,8),'Point GF'!$C$2:$R$277,16,FALSE)</f>
        <v>1</v>
      </c>
    </row>
    <row r="26" spans="1:17" hidden="1" outlineLevel="2" x14ac:dyDescent="0.3">
      <c r="A26" s="27" t="s">
        <v>412</v>
      </c>
      <c r="B26" s="27" t="s">
        <v>413</v>
      </c>
      <c r="C26" s="27" t="s">
        <v>401</v>
      </c>
      <c r="D26" s="27" t="s">
        <v>428</v>
      </c>
      <c r="E26" s="28">
        <v>345</v>
      </c>
      <c r="F26" s="28">
        <v>0.60375000000000001</v>
      </c>
      <c r="G26" s="28">
        <v>0.65549999999999997</v>
      </c>
      <c r="H26">
        <f t="shared" si="0"/>
        <v>1.75E-3</v>
      </c>
      <c r="I26">
        <f t="shared" si="1"/>
        <v>1.9E-3</v>
      </c>
      <c r="J26" s="30">
        <f t="shared" si="2"/>
        <v>1.75E-3</v>
      </c>
      <c r="K26" s="30">
        <f t="shared" si="3"/>
        <v>1.75E-3</v>
      </c>
      <c r="L26">
        <f>VLOOKUP(LEFT(A26,8),'Point GF'!$C$2:$R$277,7,FALSE)</f>
        <v>1</v>
      </c>
      <c r="M26">
        <f>VLOOKUP(LEFT(A26,8),'Point GF'!$C$2:$R$277,7,FALSE)</f>
        <v>1</v>
      </c>
      <c r="N26">
        <f t="shared" si="4"/>
        <v>1.9E-3</v>
      </c>
      <c r="O26">
        <f t="shared" si="5"/>
        <v>1.9E-3</v>
      </c>
      <c r="P26">
        <f>VLOOKUP(LEFT(A26,8),'Point GF'!$C$2:$R$277,15,FALSE)</f>
        <v>1</v>
      </c>
      <c r="Q26">
        <f>VLOOKUP(LEFT(A26,8),'Point GF'!$C$2:$R$277,16,FALSE)</f>
        <v>1</v>
      </c>
    </row>
    <row r="27" spans="1:17" hidden="1" outlineLevel="2" x14ac:dyDescent="0.3">
      <c r="A27" s="27" t="s">
        <v>412</v>
      </c>
      <c r="B27" s="27" t="s">
        <v>413</v>
      </c>
      <c r="C27" s="27" t="s">
        <v>401</v>
      </c>
      <c r="D27" s="27" t="s">
        <v>429</v>
      </c>
      <c r="E27" s="28">
        <v>365</v>
      </c>
      <c r="F27" s="28">
        <v>55.6479</v>
      </c>
      <c r="G27" s="28">
        <v>10.772975000000001</v>
      </c>
      <c r="H27">
        <f t="shared" si="0"/>
        <v>0.15246000000000001</v>
      </c>
      <c r="I27">
        <f t="shared" si="1"/>
        <v>2.9515000000000003E-2</v>
      </c>
      <c r="J27" s="30">
        <f t="shared" si="2"/>
        <v>0.15246000000000001</v>
      </c>
      <c r="K27" s="30">
        <f t="shared" si="3"/>
        <v>0.15246000000000001</v>
      </c>
      <c r="L27">
        <f>VLOOKUP(LEFT(A27,8),'Point GF'!$C$2:$R$277,7,FALSE)</f>
        <v>1</v>
      </c>
      <c r="M27">
        <f>VLOOKUP(LEFT(A27,8),'Point GF'!$C$2:$R$277,7,FALSE)</f>
        <v>1</v>
      </c>
      <c r="N27">
        <f t="shared" si="4"/>
        <v>2.9515000000000003E-2</v>
      </c>
      <c r="O27">
        <f t="shared" si="5"/>
        <v>2.9515000000000003E-2</v>
      </c>
      <c r="P27">
        <f>VLOOKUP(LEFT(A27,8),'Point GF'!$C$2:$R$277,15,FALSE)</f>
        <v>1</v>
      </c>
      <c r="Q27">
        <f>VLOOKUP(LEFT(A27,8),'Point GF'!$C$2:$R$277,16,FALSE)</f>
        <v>1</v>
      </c>
    </row>
    <row r="28" spans="1:17" hidden="1" outlineLevel="2" x14ac:dyDescent="0.3">
      <c r="A28" s="27" t="s">
        <v>412</v>
      </c>
      <c r="B28" s="27" t="s">
        <v>413</v>
      </c>
      <c r="C28" s="27" t="s">
        <v>401</v>
      </c>
      <c r="D28" s="27" t="s">
        <v>430</v>
      </c>
      <c r="E28" s="28">
        <v>124</v>
      </c>
      <c r="F28" s="28">
        <v>4.5396400000000003</v>
      </c>
      <c r="G28" s="28">
        <v>7.3160000000000003E-2</v>
      </c>
      <c r="H28">
        <f t="shared" si="0"/>
        <v>3.6610000000000004E-2</v>
      </c>
      <c r="I28">
        <f t="shared" si="1"/>
        <v>5.9000000000000003E-4</v>
      </c>
      <c r="J28" s="30">
        <f t="shared" si="2"/>
        <v>3.6610000000000004E-2</v>
      </c>
      <c r="K28" s="30">
        <f t="shared" si="3"/>
        <v>3.6610000000000004E-2</v>
      </c>
      <c r="L28">
        <f>VLOOKUP(LEFT(A28,8),'Point GF'!$C$2:$R$277,7,FALSE)</f>
        <v>1</v>
      </c>
      <c r="M28">
        <f>VLOOKUP(LEFT(A28,8),'Point GF'!$C$2:$R$277,7,FALSE)</f>
        <v>1</v>
      </c>
      <c r="N28">
        <f t="shared" si="4"/>
        <v>5.9000000000000003E-4</v>
      </c>
      <c r="O28">
        <f t="shared" si="5"/>
        <v>5.9000000000000003E-4</v>
      </c>
      <c r="P28">
        <f>VLOOKUP(LEFT(A28,8),'Point GF'!$C$2:$R$277,15,FALSE)</f>
        <v>1</v>
      </c>
      <c r="Q28">
        <f>VLOOKUP(LEFT(A28,8),'Point GF'!$C$2:$R$277,16,FALSE)</f>
        <v>1</v>
      </c>
    </row>
    <row r="29" spans="1:17" hidden="1" outlineLevel="2" x14ac:dyDescent="0.3">
      <c r="A29" s="27" t="s">
        <v>412</v>
      </c>
      <c r="B29" s="27" t="s">
        <v>413</v>
      </c>
      <c r="C29" s="27" t="s">
        <v>401</v>
      </c>
      <c r="D29" s="27" t="s">
        <v>431</v>
      </c>
      <c r="E29" s="28">
        <v>160</v>
      </c>
      <c r="F29" s="28">
        <v>6.1703999999999999</v>
      </c>
      <c r="G29" s="28">
        <v>0.1008</v>
      </c>
      <c r="H29">
        <f t="shared" si="0"/>
        <v>3.8565000000000002E-2</v>
      </c>
      <c r="I29">
        <f t="shared" si="1"/>
        <v>6.3000000000000003E-4</v>
      </c>
      <c r="J29" s="30">
        <f t="shared" si="2"/>
        <v>3.8565000000000002E-2</v>
      </c>
      <c r="K29" s="30">
        <f t="shared" si="3"/>
        <v>3.8565000000000002E-2</v>
      </c>
      <c r="L29">
        <f>VLOOKUP(LEFT(A29,8),'Point GF'!$C$2:$R$277,7,FALSE)</f>
        <v>1</v>
      </c>
      <c r="M29">
        <f>VLOOKUP(LEFT(A29,8),'Point GF'!$C$2:$R$277,7,FALSE)</f>
        <v>1</v>
      </c>
      <c r="N29">
        <f t="shared" si="4"/>
        <v>6.3000000000000003E-4</v>
      </c>
      <c r="O29">
        <f t="shared" si="5"/>
        <v>6.3000000000000003E-4</v>
      </c>
      <c r="P29">
        <f>VLOOKUP(LEFT(A29,8),'Point GF'!$C$2:$R$277,15,FALSE)</f>
        <v>1</v>
      </c>
      <c r="Q29">
        <f>VLOOKUP(LEFT(A29,8),'Point GF'!$C$2:$R$277,16,FALSE)</f>
        <v>1</v>
      </c>
    </row>
    <row r="30" spans="1:17" hidden="1" outlineLevel="2" x14ac:dyDescent="0.3">
      <c r="A30" s="27" t="s">
        <v>412</v>
      </c>
      <c r="B30" s="27" t="s">
        <v>413</v>
      </c>
      <c r="C30" s="27" t="s">
        <v>401</v>
      </c>
      <c r="D30" s="27" t="s">
        <v>432</v>
      </c>
      <c r="E30" s="28">
        <v>111</v>
      </c>
      <c r="F30" s="28">
        <v>4.2413100000000004</v>
      </c>
      <c r="G30" s="28">
        <v>6.9375000000000006E-2</v>
      </c>
      <c r="H30">
        <f t="shared" si="0"/>
        <v>3.8210000000000001E-2</v>
      </c>
      <c r="I30">
        <f t="shared" si="1"/>
        <v>6.2500000000000001E-4</v>
      </c>
      <c r="J30" s="30">
        <f t="shared" si="2"/>
        <v>3.8210000000000001E-2</v>
      </c>
      <c r="K30" s="30">
        <f t="shared" si="3"/>
        <v>3.8210000000000001E-2</v>
      </c>
      <c r="L30">
        <f>VLOOKUP(LEFT(A30,8),'Point GF'!$C$2:$R$277,7,FALSE)</f>
        <v>1</v>
      </c>
      <c r="M30">
        <f>VLOOKUP(LEFT(A30,8),'Point GF'!$C$2:$R$277,7,FALSE)</f>
        <v>1</v>
      </c>
      <c r="N30">
        <f t="shared" si="4"/>
        <v>6.2500000000000001E-4</v>
      </c>
      <c r="O30">
        <f t="shared" si="5"/>
        <v>6.2500000000000001E-4</v>
      </c>
      <c r="P30">
        <f>VLOOKUP(LEFT(A30,8),'Point GF'!$C$2:$R$277,15,FALSE)</f>
        <v>1</v>
      </c>
      <c r="Q30">
        <f>VLOOKUP(LEFT(A30,8),'Point GF'!$C$2:$R$277,16,FALSE)</f>
        <v>1</v>
      </c>
    </row>
    <row r="31" spans="1:17" hidden="1" outlineLevel="2" x14ac:dyDescent="0.3">
      <c r="A31" s="27" t="s">
        <v>412</v>
      </c>
      <c r="B31" s="27" t="s">
        <v>413</v>
      </c>
      <c r="C31" s="27" t="s">
        <v>401</v>
      </c>
      <c r="D31" s="27" t="s">
        <v>433</v>
      </c>
      <c r="E31" s="28">
        <v>12</v>
      </c>
      <c r="F31" s="28">
        <v>5.04E-2</v>
      </c>
      <c r="G31" s="28">
        <v>1.4400000000000001E-3</v>
      </c>
      <c r="H31">
        <f t="shared" si="0"/>
        <v>4.1999999999999997E-3</v>
      </c>
      <c r="I31">
        <f t="shared" si="1"/>
        <v>1.2E-4</v>
      </c>
      <c r="J31" s="30">
        <f t="shared" si="2"/>
        <v>4.1999999999999997E-3</v>
      </c>
      <c r="K31" s="30">
        <f t="shared" si="3"/>
        <v>4.1999999999999997E-3</v>
      </c>
      <c r="L31">
        <f>VLOOKUP(LEFT(A31,8),'Point GF'!$C$2:$R$277,7,FALSE)</f>
        <v>1</v>
      </c>
      <c r="M31">
        <f>VLOOKUP(LEFT(A31,8),'Point GF'!$C$2:$R$277,7,FALSE)</f>
        <v>1</v>
      </c>
      <c r="N31">
        <f t="shared" si="4"/>
        <v>1.2E-4</v>
      </c>
      <c r="O31">
        <f t="shared" si="5"/>
        <v>1.2E-4</v>
      </c>
      <c r="P31">
        <f>VLOOKUP(LEFT(A31,8),'Point GF'!$C$2:$R$277,15,FALSE)</f>
        <v>1</v>
      </c>
      <c r="Q31">
        <f>VLOOKUP(LEFT(A31,8),'Point GF'!$C$2:$R$277,16,FALSE)</f>
        <v>1</v>
      </c>
    </row>
    <row r="32" spans="1:17" hidden="1" outlineLevel="2" x14ac:dyDescent="0.3">
      <c r="A32" s="27" t="s">
        <v>412</v>
      </c>
      <c r="B32" s="27" t="s">
        <v>413</v>
      </c>
      <c r="C32" s="27" t="s">
        <v>401</v>
      </c>
      <c r="D32" s="27" t="s">
        <v>434</v>
      </c>
      <c r="E32" s="28">
        <v>12</v>
      </c>
      <c r="F32" s="28">
        <v>5.04E-2</v>
      </c>
      <c r="G32" s="28">
        <v>1.4400000000000001E-3</v>
      </c>
      <c r="H32">
        <f t="shared" si="0"/>
        <v>4.1999999999999997E-3</v>
      </c>
      <c r="I32">
        <f t="shared" si="1"/>
        <v>1.2E-4</v>
      </c>
      <c r="J32" s="30">
        <f t="shared" si="2"/>
        <v>4.1999999999999997E-3</v>
      </c>
      <c r="K32" s="30">
        <f t="shared" si="3"/>
        <v>4.1999999999999997E-3</v>
      </c>
      <c r="L32">
        <f>VLOOKUP(LEFT(A32,8),'Point GF'!$C$2:$R$277,7,FALSE)</f>
        <v>1</v>
      </c>
      <c r="M32">
        <f>VLOOKUP(LEFT(A32,8),'Point GF'!$C$2:$R$277,7,FALSE)</f>
        <v>1</v>
      </c>
      <c r="N32">
        <f t="shared" si="4"/>
        <v>1.2E-4</v>
      </c>
      <c r="O32">
        <f t="shared" si="5"/>
        <v>1.2E-4</v>
      </c>
      <c r="P32">
        <f>VLOOKUP(LEFT(A32,8),'Point GF'!$C$2:$R$277,15,FALSE)</f>
        <v>1</v>
      </c>
      <c r="Q32">
        <f>VLOOKUP(LEFT(A32,8),'Point GF'!$C$2:$R$277,16,FALSE)</f>
        <v>1</v>
      </c>
    </row>
    <row r="33" spans="1:17" hidden="1" outlineLevel="2" x14ac:dyDescent="0.3">
      <c r="A33" s="27" t="s">
        <v>412</v>
      </c>
      <c r="B33" s="27" t="s">
        <v>413</v>
      </c>
      <c r="C33" s="27" t="s">
        <v>401</v>
      </c>
      <c r="D33" s="27" t="s">
        <v>435</v>
      </c>
      <c r="E33" s="28">
        <v>60</v>
      </c>
      <c r="F33" s="28">
        <v>0.189</v>
      </c>
      <c r="G33" s="28">
        <v>3.9E-2</v>
      </c>
      <c r="H33">
        <f t="shared" si="0"/>
        <v>3.15E-3</v>
      </c>
      <c r="I33">
        <f t="shared" si="1"/>
        <v>6.4999999999999997E-4</v>
      </c>
      <c r="J33" s="30">
        <f t="shared" si="2"/>
        <v>3.15E-3</v>
      </c>
      <c r="K33" s="30">
        <f t="shared" si="3"/>
        <v>3.15E-3</v>
      </c>
      <c r="L33">
        <f>VLOOKUP(LEFT(A33,8),'Point GF'!$C$2:$R$277,7,FALSE)</f>
        <v>1</v>
      </c>
      <c r="M33">
        <f>VLOOKUP(LEFT(A33,8),'Point GF'!$C$2:$R$277,7,FALSE)</f>
        <v>1</v>
      </c>
      <c r="N33">
        <f t="shared" si="4"/>
        <v>6.4999999999999997E-4</v>
      </c>
      <c r="O33">
        <f t="shared" si="5"/>
        <v>6.4999999999999997E-4</v>
      </c>
      <c r="P33">
        <f>VLOOKUP(LEFT(A33,8),'Point GF'!$C$2:$R$277,15,FALSE)</f>
        <v>1</v>
      </c>
      <c r="Q33">
        <f>VLOOKUP(LEFT(A33,8),'Point GF'!$C$2:$R$277,16,FALSE)</f>
        <v>1</v>
      </c>
    </row>
    <row r="34" spans="1:17" outlineLevel="1" collapsed="1" x14ac:dyDescent="0.3">
      <c r="A34" s="32" t="s">
        <v>1176</v>
      </c>
      <c r="B34" s="27" t="str">
        <f>B33</f>
        <v>Dominion Energy Cove Point LNG, LP</v>
      </c>
      <c r="C34" s="27"/>
      <c r="D34" s="27"/>
      <c r="E34" s="28"/>
      <c r="F34" s="28">
        <f>SUBTOTAL(9,F12:F33)</f>
        <v>149.24129499999998</v>
      </c>
      <c r="G34" s="28">
        <f>SUBTOTAL(9,G12:G33)</f>
        <v>17.224566000000003</v>
      </c>
      <c r="H34" s="36">
        <f>SUBTOTAL(9,H12:H33)</f>
        <v>0.57754999999999979</v>
      </c>
      <c r="I34" s="36">
        <f>SUBTOTAL(9,I12:I33)</f>
        <v>5.8890999999999999E-2</v>
      </c>
      <c r="J34" s="30">
        <f t="shared" si="2"/>
        <v>0.57754999999999979</v>
      </c>
      <c r="K34" s="30">
        <f t="shared" si="3"/>
        <v>0.57754999999999979</v>
      </c>
      <c r="L34">
        <f>VLOOKUP(LEFT(A34,8),'Point GF'!$C$2:$R$277,7,FALSE)</f>
        <v>1</v>
      </c>
      <c r="M34">
        <f>VLOOKUP(LEFT(A34,8),'Point GF'!$C$2:$R$277,7,FALSE)</f>
        <v>1</v>
      </c>
      <c r="N34">
        <f t="shared" si="4"/>
        <v>5.8890999999999999E-2</v>
      </c>
      <c r="O34">
        <f t="shared" si="5"/>
        <v>5.8890999999999999E-2</v>
      </c>
      <c r="P34">
        <f>VLOOKUP(LEFT(A34,8),'Point GF'!$C$2:$R$277,15,FALSE)</f>
        <v>1</v>
      </c>
      <c r="Q34">
        <f>VLOOKUP(LEFT(A34,8),'Point GF'!$C$2:$R$277,16,FALSE)</f>
        <v>1</v>
      </c>
    </row>
    <row r="35" spans="1:17" hidden="1" outlineLevel="2" x14ac:dyDescent="0.3">
      <c r="A35" s="27" t="s">
        <v>436</v>
      </c>
      <c r="B35" s="27" t="s">
        <v>438</v>
      </c>
      <c r="C35" s="27" t="s">
        <v>401</v>
      </c>
      <c r="D35" s="27" t="s">
        <v>439</v>
      </c>
      <c r="E35" s="28">
        <v>101</v>
      </c>
      <c r="F35" s="28">
        <v>191.24350000000001</v>
      </c>
      <c r="G35" s="28">
        <v>9.4349150000000002</v>
      </c>
      <c r="H35">
        <f t="shared" si="0"/>
        <v>1.8935000000000002</v>
      </c>
      <c r="I35">
        <f t="shared" si="1"/>
        <v>9.3414999999999998E-2</v>
      </c>
      <c r="J35" s="30">
        <f t="shared" si="2"/>
        <v>1.8935000000000002</v>
      </c>
      <c r="K35" s="30">
        <f t="shared" si="3"/>
        <v>1.8935000000000002</v>
      </c>
      <c r="L35">
        <f>VLOOKUP(LEFT(A35,8),'Point GF'!$C$2:$R$277,7,FALSE)</f>
        <v>1</v>
      </c>
      <c r="M35">
        <f>VLOOKUP(LEFT(A35,8),'Point GF'!$C$2:$R$277,7,FALSE)</f>
        <v>1</v>
      </c>
      <c r="N35">
        <f t="shared" si="4"/>
        <v>9.3414999999999998E-2</v>
      </c>
      <c r="O35">
        <f t="shared" si="5"/>
        <v>9.3414999999999998E-2</v>
      </c>
      <c r="P35">
        <f>VLOOKUP(LEFT(A35,8),'Point GF'!$C$2:$R$277,15,FALSE)</f>
        <v>1</v>
      </c>
      <c r="Q35">
        <f>VLOOKUP(LEFT(A35,8),'Point GF'!$C$2:$R$277,16,FALSE)</f>
        <v>1</v>
      </c>
    </row>
    <row r="36" spans="1:17" hidden="1" outlineLevel="2" x14ac:dyDescent="0.3">
      <c r="A36" s="27" t="s">
        <v>436</v>
      </c>
      <c r="B36" s="27" t="s">
        <v>438</v>
      </c>
      <c r="C36" s="27" t="s">
        <v>401</v>
      </c>
      <c r="D36" s="27" t="s">
        <v>440</v>
      </c>
      <c r="E36" s="28">
        <v>71</v>
      </c>
      <c r="F36" s="28">
        <v>128.97149999999999</v>
      </c>
      <c r="G36" s="28">
        <v>5.6839050000000002</v>
      </c>
      <c r="H36">
        <f t="shared" si="0"/>
        <v>1.8164999999999998</v>
      </c>
      <c r="I36">
        <f t="shared" si="1"/>
        <v>8.0055000000000001E-2</v>
      </c>
      <c r="J36" s="30">
        <f t="shared" si="2"/>
        <v>1.8164999999999998</v>
      </c>
      <c r="K36" s="30">
        <f t="shared" si="3"/>
        <v>1.8164999999999998</v>
      </c>
      <c r="L36">
        <f>VLOOKUP(LEFT(A36,8),'Point GF'!$C$2:$R$277,7,FALSE)</f>
        <v>1</v>
      </c>
      <c r="M36">
        <f>VLOOKUP(LEFT(A36,8),'Point GF'!$C$2:$R$277,7,FALSE)</f>
        <v>1</v>
      </c>
      <c r="N36">
        <f t="shared" si="4"/>
        <v>8.0055000000000001E-2</v>
      </c>
      <c r="O36">
        <f t="shared" si="5"/>
        <v>8.0055000000000001E-2</v>
      </c>
      <c r="P36">
        <f>VLOOKUP(LEFT(A36,8),'Point GF'!$C$2:$R$277,15,FALSE)</f>
        <v>1</v>
      </c>
      <c r="Q36">
        <f>VLOOKUP(LEFT(A36,8),'Point GF'!$C$2:$R$277,16,FALSE)</f>
        <v>1</v>
      </c>
    </row>
    <row r="37" spans="1:17" hidden="1" outlineLevel="2" x14ac:dyDescent="0.3">
      <c r="A37" s="27" t="s">
        <v>436</v>
      </c>
      <c r="B37" s="27" t="s">
        <v>438</v>
      </c>
      <c r="C37" s="27" t="s">
        <v>401</v>
      </c>
      <c r="D37" s="27" t="s">
        <v>441</v>
      </c>
      <c r="E37" s="28">
        <v>43</v>
      </c>
      <c r="F37" s="28">
        <v>1.85846</v>
      </c>
      <c r="G37" s="28">
        <v>1.5480000000000001E-2</v>
      </c>
      <c r="H37">
        <f t="shared" si="0"/>
        <v>4.3220000000000001E-2</v>
      </c>
      <c r="I37">
        <f t="shared" si="1"/>
        <v>3.6000000000000002E-4</v>
      </c>
      <c r="J37" s="30">
        <f t="shared" si="2"/>
        <v>4.3220000000000001E-2</v>
      </c>
      <c r="K37" s="30">
        <f t="shared" si="3"/>
        <v>4.3220000000000001E-2</v>
      </c>
      <c r="L37">
        <f>VLOOKUP(LEFT(A37,8),'Point GF'!$C$2:$R$277,7,FALSE)</f>
        <v>1</v>
      </c>
      <c r="M37">
        <f>VLOOKUP(LEFT(A37,8),'Point GF'!$C$2:$R$277,7,FALSE)</f>
        <v>1</v>
      </c>
      <c r="N37">
        <f t="shared" si="4"/>
        <v>3.6000000000000002E-4</v>
      </c>
      <c r="O37">
        <f t="shared" si="5"/>
        <v>3.6000000000000002E-4</v>
      </c>
      <c r="P37">
        <f>VLOOKUP(LEFT(A37,8),'Point GF'!$C$2:$R$277,15,FALSE)</f>
        <v>1</v>
      </c>
      <c r="Q37">
        <f>VLOOKUP(LEFT(A37,8),'Point GF'!$C$2:$R$277,16,FALSE)</f>
        <v>1</v>
      </c>
    </row>
    <row r="38" spans="1:17" hidden="1" outlineLevel="2" x14ac:dyDescent="0.3">
      <c r="A38" s="27" t="s">
        <v>436</v>
      </c>
      <c r="B38" s="27" t="s">
        <v>438</v>
      </c>
      <c r="C38" s="27" t="s">
        <v>401</v>
      </c>
      <c r="D38" s="27" t="s">
        <v>442</v>
      </c>
      <c r="E38" s="28">
        <v>4</v>
      </c>
      <c r="F38" s="28">
        <v>2.1520000000000001</v>
      </c>
      <c r="G38" s="28">
        <v>1E-3</v>
      </c>
      <c r="H38">
        <f t="shared" si="0"/>
        <v>0.53800000000000003</v>
      </c>
      <c r="I38">
        <f t="shared" si="1"/>
        <v>2.5000000000000001E-4</v>
      </c>
      <c r="J38" s="30">
        <f t="shared" si="2"/>
        <v>0.53800000000000003</v>
      </c>
      <c r="K38" s="30">
        <f t="shared" si="3"/>
        <v>0.53800000000000003</v>
      </c>
      <c r="L38">
        <f>VLOOKUP(LEFT(A38,8),'Point GF'!$C$2:$R$277,7,FALSE)</f>
        <v>1</v>
      </c>
      <c r="M38">
        <f>VLOOKUP(LEFT(A38,8),'Point GF'!$C$2:$R$277,7,FALSE)</f>
        <v>1</v>
      </c>
      <c r="N38">
        <f t="shared" si="4"/>
        <v>2.5000000000000001E-4</v>
      </c>
      <c r="O38">
        <f t="shared" si="5"/>
        <v>2.5000000000000001E-4</v>
      </c>
      <c r="P38">
        <f>VLOOKUP(LEFT(A38,8),'Point GF'!$C$2:$R$277,15,FALSE)</f>
        <v>1</v>
      </c>
      <c r="Q38">
        <f>VLOOKUP(LEFT(A38,8),'Point GF'!$C$2:$R$277,16,FALSE)</f>
        <v>1</v>
      </c>
    </row>
    <row r="39" spans="1:17" hidden="1" outlineLevel="2" x14ac:dyDescent="0.3">
      <c r="A39" s="27" t="s">
        <v>436</v>
      </c>
      <c r="B39" s="27" t="s">
        <v>438</v>
      </c>
      <c r="C39" s="27" t="s">
        <v>401</v>
      </c>
      <c r="D39" s="27" t="s">
        <v>443</v>
      </c>
      <c r="E39" s="28">
        <v>3</v>
      </c>
      <c r="F39" s="28">
        <v>1.9784999999999999</v>
      </c>
      <c r="G39" s="28">
        <v>9.1500000000000001E-4</v>
      </c>
      <c r="H39">
        <f t="shared" si="0"/>
        <v>0.65949999999999998</v>
      </c>
      <c r="I39">
        <f t="shared" si="1"/>
        <v>3.0499999999999999E-4</v>
      </c>
      <c r="J39" s="30">
        <f t="shared" si="2"/>
        <v>0.65949999999999998</v>
      </c>
      <c r="K39" s="30">
        <f t="shared" si="3"/>
        <v>0.65949999999999998</v>
      </c>
      <c r="L39">
        <f>VLOOKUP(LEFT(A39,8),'Point GF'!$C$2:$R$277,7,FALSE)</f>
        <v>1</v>
      </c>
      <c r="M39">
        <f>VLOOKUP(LEFT(A39,8),'Point GF'!$C$2:$R$277,7,FALSE)</f>
        <v>1</v>
      </c>
      <c r="N39">
        <f t="shared" si="4"/>
        <v>3.0499999999999999E-4</v>
      </c>
      <c r="O39">
        <f t="shared" si="5"/>
        <v>3.0499999999999999E-4</v>
      </c>
      <c r="P39">
        <f>VLOOKUP(LEFT(A39,8),'Point GF'!$C$2:$R$277,15,FALSE)</f>
        <v>1</v>
      </c>
      <c r="Q39">
        <f>VLOOKUP(LEFT(A39,8),'Point GF'!$C$2:$R$277,16,FALSE)</f>
        <v>1</v>
      </c>
    </row>
    <row r="40" spans="1:17" hidden="1" outlineLevel="2" x14ac:dyDescent="0.3">
      <c r="A40" s="27" t="s">
        <v>436</v>
      </c>
      <c r="B40" s="27" t="s">
        <v>438</v>
      </c>
      <c r="C40" s="27" t="s">
        <v>401</v>
      </c>
      <c r="D40" s="27" t="s">
        <v>444</v>
      </c>
      <c r="E40" s="28">
        <v>9</v>
      </c>
      <c r="F40" s="28">
        <v>6.6014999999999997</v>
      </c>
      <c r="G40" s="28">
        <v>5.1749999999999999E-3</v>
      </c>
      <c r="H40">
        <f t="shared" si="0"/>
        <v>0.73349999999999993</v>
      </c>
      <c r="I40">
        <f t="shared" si="1"/>
        <v>5.7499999999999999E-4</v>
      </c>
      <c r="J40" s="30">
        <f t="shared" si="2"/>
        <v>0.73349999999999993</v>
      </c>
      <c r="K40" s="30">
        <f t="shared" si="3"/>
        <v>0.73349999999999993</v>
      </c>
      <c r="L40">
        <f>VLOOKUP(LEFT(A40,8),'Point GF'!$C$2:$R$277,7,FALSE)</f>
        <v>1</v>
      </c>
      <c r="M40">
        <f>VLOOKUP(LEFT(A40,8),'Point GF'!$C$2:$R$277,7,FALSE)</f>
        <v>1</v>
      </c>
      <c r="N40">
        <f t="shared" si="4"/>
        <v>5.7499999999999999E-4</v>
      </c>
      <c r="O40">
        <f t="shared" si="5"/>
        <v>5.7499999999999999E-4</v>
      </c>
      <c r="P40">
        <f>VLOOKUP(LEFT(A40,8),'Point GF'!$C$2:$R$277,15,FALSE)</f>
        <v>1</v>
      </c>
      <c r="Q40">
        <f>VLOOKUP(LEFT(A40,8),'Point GF'!$C$2:$R$277,16,FALSE)</f>
        <v>1</v>
      </c>
    </row>
    <row r="41" spans="1:17" hidden="1" outlineLevel="2" x14ac:dyDescent="0.3">
      <c r="A41" s="27" t="s">
        <v>436</v>
      </c>
      <c r="B41" s="27" t="s">
        <v>438</v>
      </c>
      <c r="C41" s="27" t="s">
        <v>401</v>
      </c>
      <c r="D41" s="27" t="s">
        <v>445</v>
      </c>
      <c r="E41" s="28">
        <v>8</v>
      </c>
      <c r="F41" s="28">
        <v>9.5</v>
      </c>
      <c r="G41" s="28">
        <v>7.5199999999999998E-3</v>
      </c>
      <c r="H41">
        <f t="shared" si="0"/>
        <v>1.1875</v>
      </c>
      <c r="I41">
        <f t="shared" si="1"/>
        <v>9.3999999999999997E-4</v>
      </c>
      <c r="J41" s="30">
        <f t="shared" si="2"/>
        <v>1.1875</v>
      </c>
      <c r="K41" s="30">
        <f t="shared" si="3"/>
        <v>1.1875</v>
      </c>
      <c r="L41">
        <f>VLOOKUP(LEFT(A41,8),'Point GF'!$C$2:$R$277,7,FALSE)</f>
        <v>1</v>
      </c>
      <c r="M41">
        <f>VLOOKUP(LEFT(A41,8),'Point GF'!$C$2:$R$277,7,FALSE)</f>
        <v>1</v>
      </c>
      <c r="N41">
        <f t="shared" si="4"/>
        <v>9.3999999999999997E-4</v>
      </c>
      <c r="O41">
        <f t="shared" si="5"/>
        <v>9.3999999999999997E-4</v>
      </c>
      <c r="P41">
        <f>VLOOKUP(LEFT(A41,8),'Point GF'!$C$2:$R$277,15,FALSE)</f>
        <v>1</v>
      </c>
      <c r="Q41">
        <f>VLOOKUP(LEFT(A41,8),'Point GF'!$C$2:$R$277,16,FALSE)</f>
        <v>1</v>
      </c>
    </row>
    <row r="42" spans="1:17" hidden="1" outlineLevel="2" x14ac:dyDescent="0.3">
      <c r="A42" s="27" t="s">
        <v>436</v>
      </c>
      <c r="B42" s="27" t="s">
        <v>438</v>
      </c>
      <c r="C42" s="27" t="s">
        <v>401</v>
      </c>
      <c r="D42" s="27" t="s">
        <v>446</v>
      </c>
      <c r="E42" s="28">
        <v>5</v>
      </c>
      <c r="F42" s="28">
        <v>4</v>
      </c>
      <c r="G42" s="28">
        <v>3.075E-3</v>
      </c>
      <c r="H42">
        <f t="shared" si="0"/>
        <v>0.8</v>
      </c>
      <c r="I42">
        <f t="shared" si="1"/>
        <v>6.1499999999999999E-4</v>
      </c>
      <c r="J42" s="30">
        <f t="shared" si="2"/>
        <v>0.8</v>
      </c>
      <c r="K42" s="30">
        <f t="shared" si="3"/>
        <v>0.8</v>
      </c>
      <c r="L42">
        <f>VLOOKUP(LEFT(A42,8),'Point GF'!$C$2:$R$277,7,FALSE)</f>
        <v>1</v>
      </c>
      <c r="M42">
        <f>VLOOKUP(LEFT(A42,8),'Point GF'!$C$2:$R$277,7,FALSE)</f>
        <v>1</v>
      </c>
      <c r="N42">
        <f t="shared" si="4"/>
        <v>6.1499999999999999E-4</v>
      </c>
      <c r="O42">
        <f t="shared" si="5"/>
        <v>6.1499999999999999E-4</v>
      </c>
      <c r="P42">
        <f>VLOOKUP(LEFT(A42,8),'Point GF'!$C$2:$R$277,15,FALSE)</f>
        <v>1</v>
      </c>
      <c r="Q42">
        <f>VLOOKUP(LEFT(A42,8),'Point GF'!$C$2:$R$277,16,FALSE)</f>
        <v>1</v>
      </c>
    </row>
    <row r="43" spans="1:17" hidden="1" outlineLevel="2" x14ac:dyDescent="0.3">
      <c r="A43" s="27" t="s">
        <v>436</v>
      </c>
      <c r="B43" s="27" t="s">
        <v>438</v>
      </c>
      <c r="C43" s="27" t="s">
        <v>401</v>
      </c>
      <c r="D43" s="27" t="s">
        <v>447</v>
      </c>
      <c r="E43" s="28">
        <v>4</v>
      </c>
      <c r="F43" s="28">
        <v>3</v>
      </c>
      <c r="G43" s="28">
        <v>2.3999999999999998E-3</v>
      </c>
      <c r="H43">
        <f t="shared" si="0"/>
        <v>0.75</v>
      </c>
      <c r="I43">
        <f t="shared" si="1"/>
        <v>5.9999999999999995E-4</v>
      </c>
      <c r="J43" s="30">
        <f t="shared" si="2"/>
        <v>0.75</v>
      </c>
      <c r="K43" s="30">
        <f t="shared" si="3"/>
        <v>0.75</v>
      </c>
      <c r="L43">
        <f>VLOOKUP(LEFT(A43,8),'Point GF'!$C$2:$R$277,7,FALSE)</f>
        <v>1</v>
      </c>
      <c r="M43">
        <f>VLOOKUP(LEFT(A43,8),'Point GF'!$C$2:$R$277,7,FALSE)</f>
        <v>1</v>
      </c>
      <c r="N43">
        <f t="shared" si="4"/>
        <v>5.9999999999999995E-4</v>
      </c>
      <c r="O43">
        <f t="shared" si="5"/>
        <v>5.9999999999999995E-4</v>
      </c>
      <c r="P43">
        <f>VLOOKUP(LEFT(A43,8),'Point GF'!$C$2:$R$277,15,FALSE)</f>
        <v>1</v>
      </c>
      <c r="Q43">
        <f>VLOOKUP(LEFT(A43,8),'Point GF'!$C$2:$R$277,16,FALSE)</f>
        <v>1</v>
      </c>
    </row>
    <row r="44" spans="1:17" hidden="1" outlineLevel="2" x14ac:dyDescent="0.3">
      <c r="A44" s="27" t="s">
        <v>436</v>
      </c>
      <c r="B44" s="27" t="s">
        <v>438</v>
      </c>
      <c r="C44" s="27" t="s">
        <v>401</v>
      </c>
      <c r="D44" s="27" t="s">
        <v>448</v>
      </c>
      <c r="E44" s="28">
        <v>45</v>
      </c>
      <c r="F44" s="28">
        <v>2.2814999999999999</v>
      </c>
      <c r="G44" s="28">
        <v>1.9125E-2</v>
      </c>
      <c r="H44">
        <f t="shared" si="0"/>
        <v>5.0699999999999995E-2</v>
      </c>
      <c r="I44">
        <f t="shared" si="1"/>
        <v>4.2499999999999998E-4</v>
      </c>
      <c r="J44" s="30">
        <f t="shared" si="2"/>
        <v>5.0699999999999995E-2</v>
      </c>
      <c r="K44" s="30">
        <f t="shared" si="3"/>
        <v>5.0699999999999995E-2</v>
      </c>
      <c r="L44">
        <f>VLOOKUP(LEFT(A44,8),'Point GF'!$C$2:$R$277,7,FALSE)</f>
        <v>1</v>
      </c>
      <c r="M44">
        <f>VLOOKUP(LEFT(A44,8),'Point GF'!$C$2:$R$277,7,FALSE)</f>
        <v>1</v>
      </c>
      <c r="N44">
        <f t="shared" si="4"/>
        <v>4.2499999999999998E-4</v>
      </c>
      <c r="O44">
        <f t="shared" si="5"/>
        <v>4.2499999999999998E-4</v>
      </c>
      <c r="P44">
        <f>VLOOKUP(LEFT(A44,8),'Point GF'!$C$2:$R$277,15,FALSE)</f>
        <v>1</v>
      </c>
      <c r="Q44">
        <f>VLOOKUP(LEFT(A44,8),'Point GF'!$C$2:$R$277,16,FALSE)</f>
        <v>1</v>
      </c>
    </row>
    <row r="45" spans="1:17" hidden="1" outlineLevel="2" x14ac:dyDescent="0.3">
      <c r="A45" s="27" t="s">
        <v>436</v>
      </c>
      <c r="B45" s="27" t="s">
        <v>438</v>
      </c>
      <c r="C45" s="27" t="s">
        <v>401</v>
      </c>
      <c r="D45" s="27" t="s">
        <v>449</v>
      </c>
      <c r="E45" s="28">
        <v>65</v>
      </c>
      <c r="F45" s="28">
        <v>2.4998999999999998</v>
      </c>
      <c r="G45" s="28">
        <v>0.83460000000000001</v>
      </c>
      <c r="H45">
        <f t="shared" si="0"/>
        <v>3.8459999999999994E-2</v>
      </c>
      <c r="I45">
        <f t="shared" si="1"/>
        <v>1.2840000000000001E-2</v>
      </c>
      <c r="J45" s="30">
        <f t="shared" si="2"/>
        <v>3.8459999999999994E-2</v>
      </c>
      <c r="K45" s="30">
        <f t="shared" si="3"/>
        <v>3.8459999999999994E-2</v>
      </c>
      <c r="L45">
        <f>VLOOKUP(LEFT(A45,8),'Point GF'!$C$2:$R$277,7,FALSE)</f>
        <v>1</v>
      </c>
      <c r="M45">
        <f>VLOOKUP(LEFT(A45,8),'Point GF'!$C$2:$R$277,7,FALSE)</f>
        <v>1</v>
      </c>
      <c r="N45">
        <f t="shared" si="4"/>
        <v>1.2840000000000001E-2</v>
      </c>
      <c r="O45">
        <f t="shared" si="5"/>
        <v>1.2840000000000001E-2</v>
      </c>
      <c r="P45">
        <f>VLOOKUP(LEFT(A45,8),'Point GF'!$C$2:$R$277,15,FALSE)</f>
        <v>1</v>
      </c>
      <c r="Q45">
        <f>VLOOKUP(LEFT(A45,8),'Point GF'!$C$2:$R$277,16,FALSE)</f>
        <v>1</v>
      </c>
    </row>
    <row r="46" spans="1:17" outlineLevel="1" collapsed="1" x14ac:dyDescent="0.3">
      <c r="A46" s="32" t="s">
        <v>1177</v>
      </c>
      <c r="B46" s="27" t="str">
        <f>B45</f>
        <v>Morgantown Station, LLC.</v>
      </c>
      <c r="C46" s="27"/>
      <c r="D46" s="27"/>
      <c r="E46" s="28"/>
      <c r="F46" s="28">
        <f>SUBTOTAL(9,F35:F45)</f>
        <v>354.08686</v>
      </c>
      <c r="G46" s="28">
        <f>SUBTOTAL(9,G35:G45)</f>
        <v>16.008110000000002</v>
      </c>
      <c r="H46" s="36">
        <f>SUBTOTAL(9,H35:H45)</f>
        <v>8.510880000000002</v>
      </c>
      <c r="I46" s="36">
        <f>SUBTOTAL(9,I35:I45)</f>
        <v>0.19037999999999999</v>
      </c>
      <c r="J46" s="30">
        <f t="shared" si="2"/>
        <v>8.510880000000002</v>
      </c>
      <c r="K46" s="30">
        <f t="shared" si="3"/>
        <v>8.510880000000002</v>
      </c>
      <c r="L46">
        <f>VLOOKUP(LEFT(A46,8),'Point GF'!$C$2:$R$277,7,FALSE)</f>
        <v>1</v>
      </c>
      <c r="M46">
        <f>VLOOKUP(LEFT(A46,8),'Point GF'!$C$2:$R$277,7,FALSE)</f>
        <v>1</v>
      </c>
      <c r="N46">
        <f t="shared" si="4"/>
        <v>0.19037999999999999</v>
      </c>
      <c r="O46">
        <f t="shared" si="5"/>
        <v>0.19037999999999999</v>
      </c>
      <c r="P46">
        <f>VLOOKUP(LEFT(A46,8),'Point GF'!$C$2:$R$277,15,FALSE)</f>
        <v>1</v>
      </c>
      <c r="Q46">
        <f>VLOOKUP(LEFT(A46,8),'Point GF'!$C$2:$R$277,16,FALSE)</f>
        <v>1</v>
      </c>
    </row>
    <row r="47" spans="1:17" hidden="1" outlineLevel="2" x14ac:dyDescent="0.3">
      <c r="A47" s="27" t="s">
        <v>450</v>
      </c>
      <c r="B47" s="27" t="s">
        <v>451</v>
      </c>
      <c r="C47" s="27" t="s">
        <v>401</v>
      </c>
      <c r="D47" s="27" t="s">
        <v>452</v>
      </c>
      <c r="E47" s="28">
        <v>53</v>
      </c>
      <c r="F47" s="28">
        <v>7.4200000000000002E-2</v>
      </c>
      <c r="G47" s="28">
        <v>7.9500000000000003E-4</v>
      </c>
      <c r="H47">
        <f t="shared" si="0"/>
        <v>1.4E-3</v>
      </c>
      <c r="I47">
        <f t="shared" si="1"/>
        <v>1.5E-5</v>
      </c>
      <c r="J47" s="30">
        <f t="shared" si="2"/>
        <v>1.4230221187167954E-3</v>
      </c>
      <c r="K47" s="30">
        <f t="shared" si="3"/>
        <v>1.4230221187167954E-3</v>
      </c>
      <c r="L47">
        <f>VLOOKUP(LEFT(A47,8),'Point GF'!$C$2:$R$277,7,FALSE)</f>
        <v>1.0164443705119968</v>
      </c>
      <c r="M47">
        <f>VLOOKUP(LEFT(A47,8),'Point GF'!$C$2:$R$277,7,FALSE)</f>
        <v>1.0164443705119968</v>
      </c>
      <c r="N47">
        <f t="shared" si="4"/>
        <v>1.8108365798008586E-5</v>
      </c>
      <c r="O47">
        <f t="shared" si="5"/>
        <v>2.0222912009984718E-5</v>
      </c>
      <c r="P47">
        <f>VLOOKUP(LEFT(A47,8),'Point GF'!$C$2:$R$277,15,FALSE)</f>
        <v>1.2072243865339056</v>
      </c>
      <c r="Q47">
        <f>VLOOKUP(LEFT(A47,8),'Point GF'!$C$2:$R$277,16,FALSE)</f>
        <v>1.3481941339989811</v>
      </c>
    </row>
    <row r="48" spans="1:17" hidden="1" outlineLevel="2" x14ac:dyDescent="0.3">
      <c r="A48" s="27" t="s">
        <v>450</v>
      </c>
      <c r="B48" s="27" t="s">
        <v>451</v>
      </c>
      <c r="C48" s="27" t="s">
        <v>401</v>
      </c>
      <c r="D48" s="27" t="s">
        <v>453</v>
      </c>
      <c r="E48" s="28">
        <v>75</v>
      </c>
      <c r="F48" s="28">
        <v>0.14249999999999999</v>
      </c>
      <c r="G48" s="28">
        <v>1.5E-3</v>
      </c>
      <c r="H48">
        <f t="shared" si="0"/>
        <v>1.8999999999999998E-3</v>
      </c>
      <c r="I48">
        <f t="shared" si="1"/>
        <v>2.0000000000000002E-5</v>
      </c>
      <c r="J48" s="30">
        <f t="shared" si="2"/>
        <v>1.9312443039727937E-3</v>
      </c>
      <c r="K48" s="30">
        <f t="shared" si="3"/>
        <v>1.9312443039727937E-3</v>
      </c>
      <c r="L48">
        <f>VLOOKUP(LEFT(A48,8),'Point GF'!$C$2:$R$277,7,FALSE)</f>
        <v>1.0164443705119968</v>
      </c>
      <c r="M48">
        <f>VLOOKUP(LEFT(A48,8),'Point GF'!$C$2:$R$277,7,FALSE)</f>
        <v>1.0164443705119968</v>
      </c>
      <c r="N48">
        <f t="shared" si="4"/>
        <v>2.4144487730678115E-5</v>
      </c>
      <c r="O48">
        <f t="shared" si="5"/>
        <v>2.6963882679979624E-5</v>
      </c>
      <c r="P48">
        <f>VLOOKUP(LEFT(A48,8),'Point GF'!$C$2:$R$277,15,FALSE)</f>
        <v>1.2072243865339056</v>
      </c>
      <c r="Q48">
        <f>VLOOKUP(LEFT(A48,8),'Point GF'!$C$2:$R$277,16,FALSE)</f>
        <v>1.3481941339989811</v>
      </c>
    </row>
    <row r="49" spans="1:17" hidden="1" outlineLevel="2" x14ac:dyDescent="0.3">
      <c r="A49" s="27" t="s">
        <v>450</v>
      </c>
      <c r="B49" s="27" t="s">
        <v>451</v>
      </c>
      <c r="C49" s="27" t="s">
        <v>401</v>
      </c>
      <c r="D49" s="27" t="s">
        <v>454</v>
      </c>
      <c r="E49" s="28">
        <v>69</v>
      </c>
      <c r="F49" s="28">
        <v>0.1104</v>
      </c>
      <c r="G49" s="28">
        <v>6.8999999999999999E-3</v>
      </c>
      <c r="H49">
        <f t="shared" si="0"/>
        <v>1.6000000000000001E-3</v>
      </c>
      <c r="I49">
        <f t="shared" si="1"/>
        <v>1E-4</v>
      </c>
      <c r="J49" s="30">
        <f t="shared" si="2"/>
        <v>1.6263109928191949E-3</v>
      </c>
      <c r="K49" s="30">
        <f t="shared" si="3"/>
        <v>1.6263109928191949E-3</v>
      </c>
      <c r="L49">
        <f>VLOOKUP(LEFT(A49,8),'Point GF'!$C$2:$R$277,7,FALSE)</f>
        <v>1.0164443705119968</v>
      </c>
      <c r="M49">
        <f>VLOOKUP(LEFT(A49,8),'Point GF'!$C$2:$R$277,7,FALSE)</f>
        <v>1.0164443705119968</v>
      </c>
      <c r="N49">
        <f t="shared" si="4"/>
        <v>1.2072243865339056E-4</v>
      </c>
      <c r="O49">
        <f t="shared" si="5"/>
        <v>1.3481941339989813E-4</v>
      </c>
      <c r="P49">
        <f>VLOOKUP(LEFT(A49,8),'Point GF'!$C$2:$R$277,15,FALSE)</f>
        <v>1.2072243865339056</v>
      </c>
      <c r="Q49">
        <f>VLOOKUP(LEFT(A49,8),'Point GF'!$C$2:$R$277,16,FALSE)</f>
        <v>1.3481941339989811</v>
      </c>
    </row>
    <row r="50" spans="1:17" hidden="1" outlineLevel="2" x14ac:dyDescent="0.3">
      <c r="A50" s="27" t="s">
        <v>450</v>
      </c>
      <c r="B50" s="27" t="s">
        <v>451</v>
      </c>
      <c r="C50" s="27" t="s">
        <v>401</v>
      </c>
      <c r="D50" s="27" t="s">
        <v>455</v>
      </c>
      <c r="E50" s="28">
        <v>7</v>
      </c>
      <c r="F50" s="28">
        <v>0.67200000000000004</v>
      </c>
      <c r="G50" s="28">
        <v>1.0499999999999999E-3</v>
      </c>
      <c r="H50">
        <f t="shared" si="0"/>
        <v>9.6000000000000002E-2</v>
      </c>
      <c r="I50">
        <f t="shared" si="1"/>
        <v>1.4999999999999999E-4</v>
      </c>
      <c r="J50" s="30">
        <f t="shared" si="2"/>
        <v>9.7578659569151696E-2</v>
      </c>
      <c r="K50" s="30">
        <f t="shared" si="3"/>
        <v>9.7578659569151696E-2</v>
      </c>
      <c r="L50">
        <f>VLOOKUP(LEFT(A50,8),'Point GF'!$C$2:$R$277,7,FALSE)</f>
        <v>1.0164443705119968</v>
      </c>
      <c r="M50">
        <f>VLOOKUP(LEFT(A50,8),'Point GF'!$C$2:$R$277,7,FALSE)</f>
        <v>1.0164443705119968</v>
      </c>
      <c r="N50">
        <f t="shared" si="4"/>
        <v>1.8108365798008582E-4</v>
      </c>
      <c r="O50">
        <f t="shared" si="5"/>
        <v>2.0222912009984715E-4</v>
      </c>
      <c r="P50">
        <f>VLOOKUP(LEFT(A50,8),'Point GF'!$C$2:$R$277,15,FALSE)</f>
        <v>1.2072243865339056</v>
      </c>
      <c r="Q50">
        <f>VLOOKUP(LEFT(A50,8),'Point GF'!$C$2:$R$277,16,FALSE)</f>
        <v>1.3481941339989811</v>
      </c>
    </row>
    <row r="51" spans="1:17" hidden="1" outlineLevel="2" x14ac:dyDescent="0.3">
      <c r="A51" s="27" t="s">
        <v>450</v>
      </c>
      <c r="B51" s="27" t="s">
        <v>451</v>
      </c>
      <c r="C51" s="27" t="s">
        <v>401</v>
      </c>
      <c r="D51" s="27" t="s">
        <v>455</v>
      </c>
      <c r="E51" s="28">
        <v>11</v>
      </c>
      <c r="F51" s="28">
        <v>0.37014999999999998</v>
      </c>
      <c r="G51" s="28">
        <v>3.0800000000000001E-2</v>
      </c>
      <c r="H51">
        <f t="shared" si="0"/>
        <v>3.3649999999999999E-2</v>
      </c>
      <c r="I51">
        <f t="shared" si="1"/>
        <v>2.8E-3</v>
      </c>
      <c r="J51" s="30">
        <f t="shared" si="2"/>
        <v>3.420335306772869E-2</v>
      </c>
      <c r="K51" s="30">
        <f t="shared" si="3"/>
        <v>3.420335306772869E-2</v>
      </c>
      <c r="L51">
        <f>VLOOKUP(LEFT(A51,8),'Point GF'!$C$2:$R$277,7,FALSE)</f>
        <v>1.0164443705119968</v>
      </c>
      <c r="M51">
        <f>VLOOKUP(LEFT(A51,8),'Point GF'!$C$2:$R$277,7,FALSE)</f>
        <v>1.0164443705119968</v>
      </c>
      <c r="N51">
        <f t="shared" si="4"/>
        <v>3.3802282822949356E-3</v>
      </c>
      <c r="O51">
        <f t="shared" si="5"/>
        <v>3.7749435751971471E-3</v>
      </c>
      <c r="P51">
        <f>VLOOKUP(LEFT(A51,8),'Point GF'!$C$2:$R$277,15,FALSE)</f>
        <v>1.2072243865339056</v>
      </c>
      <c r="Q51">
        <f>VLOOKUP(LEFT(A51,8),'Point GF'!$C$2:$R$277,16,FALSE)</f>
        <v>1.3481941339989811</v>
      </c>
    </row>
    <row r="52" spans="1:17" hidden="1" outlineLevel="2" x14ac:dyDescent="0.3">
      <c r="A52" s="27" t="s">
        <v>450</v>
      </c>
      <c r="B52" s="27" t="s">
        <v>451</v>
      </c>
      <c r="C52" s="27" t="s">
        <v>401</v>
      </c>
      <c r="D52" s="27" t="s">
        <v>456</v>
      </c>
      <c r="E52" s="28">
        <v>220</v>
      </c>
      <c r="F52" s="28">
        <v>6.3140000000000001</v>
      </c>
      <c r="G52" s="28">
        <v>3.3E-3</v>
      </c>
      <c r="H52">
        <f t="shared" si="0"/>
        <v>2.87E-2</v>
      </c>
      <c r="I52">
        <f t="shared" si="1"/>
        <v>1.5E-5</v>
      </c>
      <c r="J52" s="30">
        <f t="shared" si="2"/>
        <v>2.9171953433694307E-2</v>
      </c>
      <c r="K52" s="30">
        <f t="shared" si="3"/>
        <v>2.9171953433694307E-2</v>
      </c>
      <c r="L52">
        <f>VLOOKUP(LEFT(A52,8),'Point GF'!$C$2:$R$277,7,FALSE)</f>
        <v>1.0164443705119968</v>
      </c>
      <c r="M52">
        <f>VLOOKUP(LEFT(A52,8),'Point GF'!$C$2:$R$277,7,FALSE)</f>
        <v>1.0164443705119968</v>
      </c>
      <c r="N52">
        <f t="shared" si="4"/>
        <v>1.8108365798008586E-5</v>
      </c>
      <c r="O52">
        <f t="shared" si="5"/>
        <v>2.0222912009984718E-5</v>
      </c>
      <c r="P52">
        <f>VLOOKUP(LEFT(A52,8),'Point GF'!$C$2:$R$277,15,FALSE)</f>
        <v>1.2072243865339056</v>
      </c>
      <c r="Q52">
        <f>VLOOKUP(LEFT(A52,8),'Point GF'!$C$2:$R$277,16,FALSE)</f>
        <v>1.3481941339989811</v>
      </c>
    </row>
    <row r="53" spans="1:17" hidden="1" outlineLevel="2" x14ac:dyDescent="0.3">
      <c r="A53" s="27" t="s">
        <v>450</v>
      </c>
      <c r="B53" s="27" t="s">
        <v>451</v>
      </c>
      <c r="C53" s="27" t="s">
        <v>401</v>
      </c>
      <c r="D53" s="27" t="s">
        <v>457</v>
      </c>
      <c r="E53" s="28">
        <v>163</v>
      </c>
      <c r="F53" s="28">
        <v>0.26079999999999998</v>
      </c>
      <c r="G53" s="28">
        <v>2.4450000000000001E-3</v>
      </c>
      <c r="H53">
        <f t="shared" si="0"/>
        <v>1.5999999999999999E-3</v>
      </c>
      <c r="I53">
        <f t="shared" si="1"/>
        <v>1.5E-5</v>
      </c>
      <c r="J53" s="30">
        <f t="shared" si="2"/>
        <v>1.6263109928191946E-3</v>
      </c>
      <c r="K53" s="30">
        <f t="shared" si="3"/>
        <v>1.6263109928191946E-3</v>
      </c>
      <c r="L53">
        <f>VLOOKUP(LEFT(A53,8),'Point GF'!$C$2:$R$277,7,FALSE)</f>
        <v>1.0164443705119968</v>
      </c>
      <c r="M53">
        <f>VLOOKUP(LEFT(A53,8),'Point GF'!$C$2:$R$277,7,FALSE)</f>
        <v>1.0164443705119968</v>
      </c>
      <c r="N53">
        <f t="shared" si="4"/>
        <v>1.8108365798008586E-5</v>
      </c>
      <c r="O53">
        <f t="shared" si="5"/>
        <v>2.0222912009984718E-5</v>
      </c>
      <c r="P53">
        <f>VLOOKUP(LEFT(A53,8),'Point GF'!$C$2:$R$277,15,FALSE)</f>
        <v>1.2072243865339056</v>
      </c>
      <c r="Q53">
        <f>VLOOKUP(LEFT(A53,8),'Point GF'!$C$2:$R$277,16,FALSE)</f>
        <v>1.3481941339989811</v>
      </c>
    </row>
    <row r="54" spans="1:17" hidden="1" outlineLevel="2" x14ac:dyDescent="0.3">
      <c r="A54" s="27" t="s">
        <v>450</v>
      </c>
      <c r="B54" s="27" t="s">
        <v>451</v>
      </c>
      <c r="C54" s="27" t="s">
        <v>401</v>
      </c>
      <c r="D54" s="27" t="s">
        <v>458</v>
      </c>
      <c r="E54" s="28">
        <v>260</v>
      </c>
      <c r="F54" s="28">
        <v>1.95</v>
      </c>
      <c r="G54" s="28">
        <v>0.442</v>
      </c>
      <c r="H54">
        <f t="shared" si="0"/>
        <v>7.4999999999999997E-3</v>
      </c>
      <c r="I54">
        <f t="shared" si="1"/>
        <v>1.7000000000000001E-3</v>
      </c>
      <c r="J54" s="30">
        <f t="shared" si="2"/>
        <v>7.6233327788399752E-3</v>
      </c>
      <c r="K54" s="30">
        <f t="shared" si="3"/>
        <v>7.6233327788399752E-3</v>
      </c>
      <c r="L54">
        <f>VLOOKUP(LEFT(A54,8),'Point GF'!$C$2:$R$277,7,FALSE)</f>
        <v>1.0164443705119968</v>
      </c>
      <c r="M54">
        <f>VLOOKUP(LEFT(A54,8),'Point GF'!$C$2:$R$277,7,FALSE)</f>
        <v>1.0164443705119968</v>
      </c>
      <c r="N54">
        <f t="shared" si="4"/>
        <v>2.0522814571076399E-3</v>
      </c>
      <c r="O54">
        <f t="shared" si="5"/>
        <v>2.2919300277982682E-3</v>
      </c>
      <c r="P54">
        <f>VLOOKUP(LEFT(A54,8),'Point GF'!$C$2:$R$277,15,FALSE)</f>
        <v>1.2072243865339056</v>
      </c>
      <c r="Q54">
        <f>VLOOKUP(LEFT(A54,8),'Point GF'!$C$2:$R$277,16,FALSE)</f>
        <v>1.3481941339989811</v>
      </c>
    </row>
    <row r="55" spans="1:17" hidden="1" outlineLevel="2" x14ac:dyDescent="0.3">
      <c r="A55" s="27" t="s">
        <v>450</v>
      </c>
      <c r="B55" s="27" t="s">
        <v>451</v>
      </c>
      <c r="C55" s="27" t="s">
        <v>401</v>
      </c>
      <c r="D55" s="27" t="s">
        <v>459</v>
      </c>
      <c r="E55" s="28">
        <v>1</v>
      </c>
      <c r="F55" s="28">
        <v>1E-4</v>
      </c>
      <c r="G55" s="28">
        <v>9.9999999999999995E-7</v>
      </c>
      <c r="H55">
        <f t="shared" si="0"/>
        <v>1E-4</v>
      </c>
      <c r="I55">
        <f t="shared" si="1"/>
        <v>9.9999999999999995E-7</v>
      </c>
      <c r="J55" s="30">
        <f t="shared" si="2"/>
        <v>1.0164443705119968E-4</v>
      </c>
      <c r="K55" s="30">
        <f t="shared" si="3"/>
        <v>1.0164443705119968E-4</v>
      </c>
      <c r="L55">
        <f>VLOOKUP(LEFT(A55,8),'Point GF'!$C$2:$R$277,7,FALSE)</f>
        <v>1.0164443705119968</v>
      </c>
      <c r="M55">
        <f>VLOOKUP(LEFT(A55,8),'Point GF'!$C$2:$R$277,7,FALSE)</f>
        <v>1.0164443705119968</v>
      </c>
      <c r="N55">
        <f t="shared" si="4"/>
        <v>1.2072243865339056E-6</v>
      </c>
      <c r="O55">
        <f t="shared" si="5"/>
        <v>1.348194133998981E-6</v>
      </c>
      <c r="P55">
        <f>VLOOKUP(LEFT(A55,8),'Point GF'!$C$2:$R$277,15,FALSE)</f>
        <v>1.2072243865339056</v>
      </c>
      <c r="Q55">
        <f>VLOOKUP(LEFT(A55,8),'Point GF'!$C$2:$R$277,16,FALSE)</f>
        <v>1.3481941339989811</v>
      </c>
    </row>
    <row r="56" spans="1:17" hidden="1" outlineLevel="2" x14ac:dyDescent="0.3">
      <c r="A56" s="27" t="s">
        <v>450</v>
      </c>
      <c r="B56" s="27" t="s">
        <v>451</v>
      </c>
      <c r="C56" s="27" t="s">
        <v>401</v>
      </c>
      <c r="D56" s="27" t="s">
        <v>460</v>
      </c>
      <c r="E56" s="28">
        <v>87</v>
      </c>
      <c r="F56" s="28">
        <v>0.29144999999999999</v>
      </c>
      <c r="G56" s="28">
        <v>2.6099999999999999E-3</v>
      </c>
      <c r="H56">
        <f t="shared" si="0"/>
        <v>3.3499999999999997E-3</v>
      </c>
      <c r="I56">
        <f t="shared" si="1"/>
        <v>2.9999999999999997E-5</v>
      </c>
      <c r="J56" s="30">
        <f t="shared" si="2"/>
        <v>3.4050886412151887E-3</v>
      </c>
      <c r="K56" s="30">
        <f t="shared" si="3"/>
        <v>3.4050886412151887E-3</v>
      </c>
      <c r="L56">
        <f>VLOOKUP(LEFT(A56,8),'Point GF'!$C$2:$R$277,7,FALSE)</f>
        <v>1.0164443705119968</v>
      </c>
      <c r="M56">
        <f>VLOOKUP(LEFT(A56,8),'Point GF'!$C$2:$R$277,7,FALSE)</f>
        <v>1.0164443705119968</v>
      </c>
      <c r="N56">
        <f t="shared" si="4"/>
        <v>3.6216731596017166E-5</v>
      </c>
      <c r="O56">
        <f t="shared" si="5"/>
        <v>4.0445824019969429E-5</v>
      </c>
      <c r="P56">
        <f>VLOOKUP(LEFT(A56,8),'Point GF'!$C$2:$R$277,15,FALSE)</f>
        <v>1.2072243865339056</v>
      </c>
      <c r="Q56">
        <f>VLOOKUP(LEFT(A56,8),'Point GF'!$C$2:$R$277,16,FALSE)</f>
        <v>1.3481941339989811</v>
      </c>
    </row>
    <row r="57" spans="1:17" hidden="1" outlineLevel="2" x14ac:dyDescent="0.3">
      <c r="A57" s="27" t="s">
        <v>450</v>
      </c>
      <c r="B57" s="27" t="s">
        <v>451</v>
      </c>
      <c r="C57" s="27" t="s">
        <v>401</v>
      </c>
      <c r="D57" s="27" t="s">
        <v>461</v>
      </c>
      <c r="E57" s="28">
        <v>322</v>
      </c>
      <c r="F57" s="28">
        <v>1.5295000000000001</v>
      </c>
      <c r="G57" s="28">
        <v>1.4489999999999999E-2</v>
      </c>
      <c r="H57">
        <f t="shared" si="0"/>
        <v>4.7499999999999999E-3</v>
      </c>
      <c r="I57">
        <f t="shared" si="1"/>
        <v>4.4999999999999996E-5</v>
      </c>
      <c r="J57" s="30">
        <f t="shared" si="2"/>
        <v>4.8281107599319846E-3</v>
      </c>
      <c r="K57" s="30">
        <f t="shared" si="3"/>
        <v>4.8281107599319846E-3</v>
      </c>
      <c r="L57">
        <f>VLOOKUP(LEFT(A57,8),'Point GF'!$C$2:$R$277,7,FALSE)</f>
        <v>1.0164443705119968</v>
      </c>
      <c r="M57">
        <f>VLOOKUP(LEFT(A57,8),'Point GF'!$C$2:$R$277,7,FALSE)</f>
        <v>1.0164443705119968</v>
      </c>
      <c r="N57">
        <f t="shared" si="4"/>
        <v>5.4325097394025745E-5</v>
      </c>
      <c r="O57">
        <f t="shared" si="5"/>
        <v>6.0668736029954144E-5</v>
      </c>
      <c r="P57">
        <f>VLOOKUP(LEFT(A57,8),'Point GF'!$C$2:$R$277,15,FALSE)</f>
        <v>1.2072243865339056</v>
      </c>
      <c r="Q57">
        <f>VLOOKUP(LEFT(A57,8),'Point GF'!$C$2:$R$277,16,FALSE)</f>
        <v>1.3481941339989811</v>
      </c>
    </row>
    <row r="58" spans="1:17" hidden="1" outlineLevel="2" x14ac:dyDescent="0.3">
      <c r="A58" s="27" t="s">
        <v>450</v>
      </c>
      <c r="B58" s="27" t="s">
        <v>451</v>
      </c>
      <c r="C58" s="27" t="s">
        <v>401</v>
      </c>
      <c r="D58" s="27" t="s">
        <v>462</v>
      </c>
      <c r="E58" s="28">
        <v>96</v>
      </c>
      <c r="F58" s="28">
        <v>0.23519999999999999</v>
      </c>
      <c r="G58" s="28">
        <v>1.92E-3</v>
      </c>
      <c r="H58">
        <f t="shared" si="0"/>
        <v>2.4499999999999999E-3</v>
      </c>
      <c r="I58">
        <f t="shared" si="1"/>
        <v>2.0000000000000002E-5</v>
      </c>
      <c r="J58" s="30">
        <f t="shared" si="2"/>
        <v>2.4902887077543918E-3</v>
      </c>
      <c r="K58" s="30">
        <f t="shared" si="3"/>
        <v>2.4902887077543918E-3</v>
      </c>
      <c r="L58">
        <f>VLOOKUP(LEFT(A58,8),'Point GF'!$C$2:$R$277,7,FALSE)</f>
        <v>1.0164443705119968</v>
      </c>
      <c r="M58">
        <f>VLOOKUP(LEFT(A58,8),'Point GF'!$C$2:$R$277,7,FALSE)</f>
        <v>1.0164443705119968</v>
      </c>
      <c r="N58">
        <f t="shared" si="4"/>
        <v>2.4144487730678115E-5</v>
      </c>
      <c r="O58">
        <f t="shared" si="5"/>
        <v>2.6963882679979624E-5</v>
      </c>
      <c r="P58">
        <f>VLOOKUP(LEFT(A58,8),'Point GF'!$C$2:$R$277,15,FALSE)</f>
        <v>1.2072243865339056</v>
      </c>
      <c r="Q58">
        <f>VLOOKUP(LEFT(A58,8),'Point GF'!$C$2:$R$277,16,FALSE)</f>
        <v>1.3481941339989811</v>
      </c>
    </row>
    <row r="59" spans="1:17" hidden="1" outlineLevel="2" x14ac:dyDescent="0.3">
      <c r="A59" s="27" t="s">
        <v>450</v>
      </c>
      <c r="B59" s="27" t="s">
        <v>451</v>
      </c>
      <c r="C59" s="27" t="s">
        <v>401</v>
      </c>
      <c r="D59" s="27" t="s">
        <v>463</v>
      </c>
      <c r="E59" s="28">
        <v>364</v>
      </c>
      <c r="F59" s="28">
        <v>1.1284000000000001</v>
      </c>
      <c r="G59" s="28">
        <v>1.0919999999999999E-2</v>
      </c>
      <c r="H59">
        <f t="shared" si="0"/>
        <v>3.1000000000000003E-3</v>
      </c>
      <c r="I59">
        <f t="shared" si="1"/>
        <v>2.9999999999999997E-5</v>
      </c>
      <c r="J59" s="30">
        <f t="shared" si="2"/>
        <v>3.1509775485871901E-3</v>
      </c>
      <c r="K59" s="30">
        <f t="shared" si="3"/>
        <v>3.1509775485871901E-3</v>
      </c>
      <c r="L59">
        <f>VLOOKUP(LEFT(A59,8),'Point GF'!$C$2:$R$277,7,FALSE)</f>
        <v>1.0164443705119968</v>
      </c>
      <c r="M59">
        <f>VLOOKUP(LEFT(A59,8),'Point GF'!$C$2:$R$277,7,FALSE)</f>
        <v>1.0164443705119968</v>
      </c>
      <c r="N59">
        <f t="shared" si="4"/>
        <v>3.6216731596017166E-5</v>
      </c>
      <c r="O59">
        <f t="shared" si="5"/>
        <v>4.0445824019969429E-5</v>
      </c>
      <c r="P59">
        <f>VLOOKUP(LEFT(A59,8),'Point GF'!$C$2:$R$277,15,FALSE)</f>
        <v>1.2072243865339056</v>
      </c>
      <c r="Q59">
        <f>VLOOKUP(LEFT(A59,8),'Point GF'!$C$2:$R$277,16,FALSE)</f>
        <v>1.3481941339989811</v>
      </c>
    </row>
    <row r="60" spans="1:17" hidden="1" outlineLevel="2" x14ac:dyDescent="0.3">
      <c r="A60" s="27" t="s">
        <v>450</v>
      </c>
      <c r="B60" s="27" t="s">
        <v>451</v>
      </c>
      <c r="C60" s="27" t="s">
        <v>401</v>
      </c>
      <c r="D60" s="27" t="s">
        <v>464</v>
      </c>
      <c r="E60" s="28">
        <v>273</v>
      </c>
      <c r="F60" s="28">
        <v>0.4914</v>
      </c>
      <c r="G60" s="28">
        <v>4.0949999999999997E-3</v>
      </c>
      <c r="H60">
        <f t="shared" si="0"/>
        <v>1.8E-3</v>
      </c>
      <c r="I60">
        <f t="shared" si="1"/>
        <v>1.4999999999999999E-5</v>
      </c>
      <c r="J60" s="30">
        <f t="shared" si="2"/>
        <v>1.8295998669215941E-3</v>
      </c>
      <c r="K60" s="30">
        <f t="shared" si="3"/>
        <v>1.8295998669215941E-3</v>
      </c>
      <c r="L60">
        <f>VLOOKUP(LEFT(A60,8),'Point GF'!$C$2:$R$277,7,FALSE)</f>
        <v>1.0164443705119968</v>
      </c>
      <c r="M60">
        <f>VLOOKUP(LEFT(A60,8),'Point GF'!$C$2:$R$277,7,FALSE)</f>
        <v>1.0164443705119968</v>
      </c>
      <c r="N60">
        <f t="shared" si="4"/>
        <v>1.8108365798008583E-5</v>
      </c>
      <c r="O60">
        <f t="shared" si="5"/>
        <v>2.0222912009984715E-5</v>
      </c>
      <c r="P60">
        <f>VLOOKUP(LEFT(A60,8),'Point GF'!$C$2:$R$277,15,FALSE)</f>
        <v>1.2072243865339056</v>
      </c>
      <c r="Q60">
        <f>VLOOKUP(LEFT(A60,8),'Point GF'!$C$2:$R$277,16,FALSE)</f>
        <v>1.3481941339989811</v>
      </c>
    </row>
    <row r="61" spans="1:17" hidden="1" outlineLevel="2" x14ac:dyDescent="0.3">
      <c r="A61" s="27" t="s">
        <v>450</v>
      </c>
      <c r="B61" s="27" t="s">
        <v>451</v>
      </c>
      <c r="C61" s="27" t="s">
        <v>401</v>
      </c>
      <c r="D61" s="27" t="s">
        <v>465</v>
      </c>
      <c r="E61" s="28">
        <v>282</v>
      </c>
      <c r="F61" s="28">
        <v>0.52170000000000005</v>
      </c>
      <c r="G61" s="28">
        <v>4.2300000000000003E-3</v>
      </c>
      <c r="H61">
        <f t="shared" si="0"/>
        <v>1.8500000000000001E-3</v>
      </c>
      <c r="I61">
        <f t="shared" si="1"/>
        <v>1.5E-5</v>
      </c>
      <c r="J61" s="30">
        <f t="shared" si="2"/>
        <v>1.8804220854471941E-3</v>
      </c>
      <c r="K61" s="30">
        <f t="shared" si="3"/>
        <v>1.8804220854471941E-3</v>
      </c>
      <c r="L61">
        <f>VLOOKUP(LEFT(A61,8),'Point GF'!$C$2:$R$277,7,FALSE)</f>
        <v>1.0164443705119968</v>
      </c>
      <c r="M61">
        <f>VLOOKUP(LEFT(A61,8),'Point GF'!$C$2:$R$277,7,FALSE)</f>
        <v>1.0164443705119968</v>
      </c>
      <c r="N61">
        <f t="shared" si="4"/>
        <v>1.8108365798008586E-5</v>
      </c>
      <c r="O61">
        <f t="shared" si="5"/>
        <v>2.0222912009984718E-5</v>
      </c>
      <c r="P61">
        <f>VLOOKUP(LEFT(A61,8),'Point GF'!$C$2:$R$277,15,FALSE)</f>
        <v>1.2072243865339056</v>
      </c>
      <c r="Q61">
        <f>VLOOKUP(LEFT(A61,8),'Point GF'!$C$2:$R$277,16,FALSE)</f>
        <v>1.3481941339989811</v>
      </c>
    </row>
    <row r="62" spans="1:17" hidden="1" outlineLevel="2" x14ac:dyDescent="0.3">
      <c r="A62" s="27" t="s">
        <v>450</v>
      </c>
      <c r="B62" s="27" t="s">
        <v>451</v>
      </c>
      <c r="C62" s="27" t="s">
        <v>401</v>
      </c>
      <c r="D62" s="27" t="s">
        <v>466</v>
      </c>
      <c r="E62" s="28">
        <v>301</v>
      </c>
      <c r="F62" s="28">
        <v>0.57189999999999996</v>
      </c>
      <c r="G62" s="28">
        <v>4.5149999999999999E-3</v>
      </c>
      <c r="H62">
        <f t="shared" si="0"/>
        <v>1.8999999999999998E-3</v>
      </c>
      <c r="I62">
        <f t="shared" si="1"/>
        <v>1.5E-5</v>
      </c>
      <c r="J62" s="30">
        <f t="shared" si="2"/>
        <v>1.9312443039727937E-3</v>
      </c>
      <c r="K62" s="30">
        <f t="shared" si="3"/>
        <v>1.9312443039727937E-3</v>
      </c>
      <c r="L62">
        <f>VLOOKUP(LEFT(A62,8),'Point GF'!$C$2:$R$277,7,FALSE)</f>
        <v>1.0164443705119968</v>
      </c>
      <c r="M62">
        <f>VLOOKUP(LEFT(A62,8),'Point GF'!$C$2:$R$277,7,FALSE)</f>
        <v>1.0164443705119968</v>
      </c>
      <c r="N62">
        <f t="shared" si="4"/>
        <v>1.8108365798008586E-5</v>
      </c>
      <c r="O62">
        <f t="shared" si="5"/>
        <v>2.0222912009984718E-5</v>
      </c>
      <c r="P62">
        <f>VLOOKUP(LEFT(A62,8),'Point GF'!$C$2:$R$277,15,FALSE)</f>
        <v>1.2072243865339056</v>
      </c>
      <c r="Q62">
        <f>VLOOKUP(LEFT(A62,8),'Point GF'!$C$2:$R$277,16,FALSE)</f>
        <v>1.3481941339989811</v>
      </c>
    </row>
    <row r="63" spans="1:17" hidden="1" outlineLevel="2" x14ac:dyDescent="0.3">
      <c r="A63" s="27" t="s">
        <v>450</v>
      </c>
      <c r="B63" s="27" t="s">
        <v>451</v>
      </c>
      <c r="C63" s="27" t="s">
        <v>401</v>
      </c>
      <c r="D63" s="27" t="s">
        <v>467</v>
      </c>
      <c r="E63" s="28">
        <v>151</v>
      </c>
      <c r="F63" s="28">
        <v>0.23405000000000001</v>
      </c>
      <c r="G63" s="28">
        <v>2.2650000000000001E-3</v>
      </c>
      <c r="H63">
        <f t="shared" si="0"/>
        <v>1.5499999999999999E-3</v>
      </c>
      <c r="I63">
        <f t="shared" si="1"/>
        <v>1.5E-5</v>
      </c>
      <c r="J63" s="30">
        <f t="shared" si="2"/>
        <v>1.5754887742935948E-3</v>
      </c>
      <c r="K63" s="30">
        <f t="shared" si="3"/>
        <v>1.5754887742935948E-3</v>
      </c>
      <c r="L63">
        <f>VLOOKUP(LEFT(A63,8),'Point GF'!$C$2:$R$277,7,FALSE)</f>
        <v>1.0164443705119968</v>
      </c>
      <c r="M63">
        <f>VLOOKUP(LEFT(A63,8),'Point GF'!$C$2:$R$277,7,FALSE)</f>
        <v>1.0164443705119968</v>
      </c>
      <c r="N63">
        <f t="shared" si="4"/>
        <v>1.8108365798008586E-5</v>
      </c>
      <c r="O63">
        <f t="shared" si="5"/>
        <v>2.0222912009984718E-5</v>
      </c>
      <c r="P63">
        <f>VLOOKUP(LEFT(A63,8),'Point GF'!$C$2:$R$277,15,FALSE)</f>
        <v>1.2072243865339056</v>
      </c>
      <c r="Q63">
        <f>VLOOKUP(LEFT(A63,8),'Point GF'!$C$2:$R$277,16,FALSE)</f>
        <v>1.3481941339989811</v>
      </c>
    </row>
    <row r="64" spans="1:17" hidden="1" outlineLevel="2" x14ac:dyDescent="0.3">
      <c r="A64" s="27" t="s">
        <v>450</v>
      </c>
      <c r="B64" s="27" t="s">
        <v>451</v>
      </c>
      <c r="C64" s="27" t="s">
        <v>401</v>
      </c>
      <c r="D64" s="27" t="s">
        <v>468</v>
      </c>
      <c r="E64" s="28">
        <v>2</v>
      </c>
      <c r="F64" s="28">
        <v>3.6700000000000001E-3</v>
      </c>
      <c r="G64" s="28">
        <v>1.9999999999999999E-6</v>
      </c>
      <c r="H64">
        <f t="shared" si="0"/>
        <v>1.835E-3</v>
      </c>
      <c r="I64">
        <f t="shared" si="1"/>
        <v>9.9999999999999995E-7</v>
      </c>
      <c r="J64" s="30">
        <f t="shared" si="2"/>
        <v>1.8651754198895142E-3</v>
      </c>
      <c r="K64" s="30">
        <f t="shared" si="3"/>
        <v>1.8651754198895142E-3</v>
      </c>
      <c r="L64">
        <f>VLOOKUP(LEFT(A64,8),'Point GF'!$C$2:$R$277,7,FALSE)</f>
        <v>1.0164443705119968</v>
      </c>
      <c r="M64">
        <f>VLOOKUP(LEFT(A64,8),'Point GF'!$C$2:$R$277,7,FALSE)</f>
        <v>1.0164443705119968</v>
      </c>
      <c r="N64">
        <f t="shared" si="4"/>
        <v>1.2072243865339056E-6</v>
      </c>
      <c r="O64">
        <f t="shared" si="5"/>
        <v>1.348194133998981E-6</v>
      </c>
      <c r="P64">
        <f>VLOOKUP(LEFT(A64,8),'Point GF'!$C$2:$R$277,15,FALSE)</f>
        <v>1.2072243865339056</v>
      </c>
      <c r="Q64">
        <f>VLOOKUP(LEFT(A64,8),'Point GF'!$C$2:$R$277,16,FALSE)</f>
        <v>1.3481941339989811</v>
      </c>
    </row>
    <row r="65" spans="1:17" hidden="1" outlineLevel="2" x14ac:dyDescent="0.3">
      <c r="A65" s="27" t="s">
        <v>450</v>
      </c>
      <c r="B65" s="27" t="s">
        <v>451</v>
      </c>
      <c r="C65" s="27" t="s">
        <v>401</v>
      </c>
      <c r="D65" s="27" t="s">
        <v>469</v>
      </c>
      <c r="E65" s="28">
        <v>142</v>
      </c>
      <c r="F65" s="29"/>
      <c r="G65" s="28">
        <v>2.1299999999999999E-3</v>
      </c>
      <c r="H65">
        <f t="shared" si="0"/>
        <v>0</v>
      </c>
      <c r="I65">
        <f t="shared" si="1"/>
        <v>1.5E-5</v>
      </c>
      <c r="J65" s="30">
        <f t="shared" si="2"/>
        <v>0</v>
      </c>
      <c r="K65" s="30">
        <f t="shared" si="3"/>
        <v>0</v>
      </c>
      <c r="L65">
        <f>VLOOKUP(LEFT(A65,8),'Point GF'!$C$2:$R$277,7,FALSE)</f>
        <v>1.0164443705119968</v>
      </c>
      <c r="M65">
        <f>VLOOKUP(LEFT(A65,8),'Point GF'!$C$2:$R$277,7,FALSE)</f>
        <v>1.0164443705119968</v>
      </c>
      <c r="N65">
        <f t="shared" si="4"/>
        <v>1.8108365798008586E-5</v>
      </c>
      <c r="O65">
        <f t="shared" si="5"/>
        <v>2.0222912009984718E-5</v>
      </c>
      <c r="P65">
        <f>VLOOKUP(LEFT(A65,8),'Point GF'!$C$2:$R$277,15,FALSE)</f>
        <v>1.2072243865339056</v>
      </c>
      <c r="Q65">
        <f>VLOOKUP(LEFT(A65,8),'Point GF'!$C$2:$R$277,16,FALSE)</f>
        <v>1.3481941339989811</v>
      </c>
    </row>
    <row r="66" spans="1:17" hidden="1" outlineLevel="2" x14ac:dyDescent="0.3">
      <c r="A66" s="27" t="s">
        <v>450</v>
      </c>
      <c r="B66" s="27" t="s">
        <v>451</v>
      </c>
      <c r="C66" s="27" t="s">
        <v>401</v>
      </c>
      <c r="D66" s="27" t="s">
        <v>470</v>
      </c>
      <c r="E66" s="28">
        <v>120</v>
      </c>
      <c r="F66" s="28">
        <v>0.28799999999999998</v>
      </c>
      <c r="G66" s="28">
        <v>2.3999999999999998E-3</v>
      </c>
      <c r="H66">
        <f t="shared" si="0"/>
        <v>2.3999999999999998E-3</v>
      </c>
      <c r="I66">
        <f t="shared" si="1"/>
        <v>1.9999999999999998E-5</v>
      </c>
      <c r="J66" s="30">
        <f t="shared" si="2"/>
        <v>2.439466489228792E-3</v>
      </c>
      <c r="K66" s="30">
        <f t="shared" si="3"/>
        <v>2.439466489228792E-3</v>
      </c>
      <c r="L66">
        <f>VLOOKUP(LEFT(A66,8),'Point GF'!$C$2:$R$277,7,FALSE)</f>
        <v>1.0164443705119968</v>
      </c>
      <c r="M66">
        <f>VLOOKUP(LEFT(A66,8),'Point GF'!$C$2:$R$277,7,FALSE)</f>
        <v>1.0164443705119968</v>
      </c>
      <c r="N66">
        <f t="shared" si="4"/>
        <v>2.4144487730678112E-5</v>
      </c>
      <c r="O66">
        <f t="shared" si="5"/>
        <v>2.6963882679979621E-5</v>
      </c>
      <c r="P66">
        <f>VLOOKUP(LEFT(A66,8),'Point GF'!$C$2:$R$277,15,FALSE)</f>
        <v>1.2072243865339056</v>
      </c>
      <c r="Q66">
        <f>VLOOKUP(LEFT(A66,8),'Point GF'!$C$2:$R$277,16,FALSE)</f>
        <v>1.3481941339989811</v>
      </c>
    </row>
    <row r="67" spans="1:17" hidden="1" outlineLevel="2" x14ac:dyDescent="0.3">
      <c r="A67" s="27" t="s">
        <v>450</v>
      </c>
      <c r="B67" s="27" t="s">
        <v>451</v>
      </c>
      <c r="C67" s="27" t="s">
        <v>401</v>
      </c>
      <c r="D67" s="27" t="s">
        <v>471</v>
      </c>
      <c r="E67" s="28">
        <v>274</v>
      </c>
      <c r="F67" s="28">
        <v>5.3841000000000001</v>
      </c>
      <c r="G67" s="28">
        <v>0.30071500000000001</v>
      </c>
      <c r="H67">
        <f t="shared" si="0"/>
        <v>1.9650000000000001E-2</v>
      </c>
      <c r="I67">
        <f t="shared" si="1"/>
        <v>1.0975E-3</v>
      </c>
      <c r="J67" s="30">
        <f t="shared" ref="J67:J130" si="6">H67*L67</f>
        <v>1.9973131880560737E-2</v>
      </c>
      <c r="K67" s="30">
        <f t="shared" ref="K67:K130" si="7">H67*M67</f>
        <v>1.9973131880560737E-2</v>
      </c>
      <c r="L67">
        <f>VLOOKUP(LEFT(A67,8),'Point GF'!$C$2:$R$277,7,FALSE)</f>
        <v>1.0164443705119968</v>
      </c>
      <c r="M67">
        <f>VLOOKUP(LEFT(A67,8),'Point GF'!$C$2:$R$277,7,FALSE)</f>
        <v>1.0164443705119968</v>
      </c>
      <c r="N67">
        <f t="shared" ref="N67:N130" si="8">I67*P67</f>
        <v>1.3249287642209614E-3</v>
      </c>
      <c r="O67">
        <f t="shared" ref="O67:O130" si="9">I67*Q67</f>
        <v>1.4796430620638817E-3</v>
      </c>
      <c r="P67">
        <f>VLOOKUP(LEFT(A67,8),'Point GF'!$C$2:$R$277,15,FALSE)</f>
        <v>1.2072243865339056</v>
      </c>
      <c r="Q67">
        <f>VLOOKUP(LEFT(A67,8),'Point GF'!$C$2:$R$277,16,FALSE)</f>
        <v>1.3481941339989811</v>
      </c>
    </row>
    <row r="68" spans="1:17" hidden="1" outlineLevel="2" x14ac:dyDescent="0.3">
      <c r="A68" s="27" t="s">
        <v>450</v>
      </c>
      <c r="B68" s="27" t="s">
        <v>451</v>
      </c>
      <c r="C68" s="27" t="s">
        <v>401</v>
      </c>
      <c r="D68" s="27" t="s">
        <v>472</v>
      </c>
      <c r="E68" s="28">
        <v>133</v>
      </c>
      <c r="F68" s="29"/>
      <c r="G68" s="28">
        <v>0.37905</v>
      </c>
      <c r="H68">
        <f t="shared" si="0"/>
        <v>0</v>
      </c>
      <c r="I68">
        <f t="shared" si="1"/>
        <v>2.8500000000000001E-3</v>
      </c>
      <c r="J68" s="30">
        <f t="shared" si="6"/>
        <v>0</v>
      </c>
      <c r="K68" s="30">
        <f t="shared" si="7"/>
        <v>0</v>
      </c>
      <c r="L68">
        <f>VLOOKUP(LEFT(A68,8),'Point GF'!$C$2:$R$277,7,FALSE)</f>
        <v>1.0164443705119968</v>
      </c>
      <c r="M68">
        <f>VLOOKUP(LEFT(A68,8),'Point GF'!$C$2:$R$277,7,FALSE)</f>
        <v>1.0164443705119968</v>
      </c>
      <c r="N68">
        <f t="shared" si="8"/>
        <v>3.4405895016216314E-3</v>
      </c>
      <c r="O68">
        <f t="shared" si="9"/>
        <v>3.8423532818970966E-3</v>
      </c>
      <c r="P68">
        <f>VLOOKUP(LEFT(A68,8),'Point GF'!$C$2:$R$277,15,FALSE)</f>
        <v>1.2072243865339056</v>
      </c>
      <c r="Q68">
        <f>VLOOKUP(LEFT(A68,8),'Point GF'!$C$2:$R$277,16,FALSE)</f>
        <v>1.3481941339989811</v>
      </c>
    </row>
    <row r="69" spans="1:17" hidden="1" outlineLevel="2" x14ac:dyDescent="0.3">
      <c r="A69" s="27" t="s">
        <v>450</v>
      </c>
      <c r="B69" s="27" t="s">
        <v>451</v>
      </c>
      <c r="C69" s="27" t="s">
        <v>401</v>
      </c>
      <c r="D69" s="27" t="s">
        <v>473</v>
      </c>
      <c r="E69" s="28">
        <v>57</v>
      </c>
      <c r="F69" s="29"/>
      <c r="G69" s="28">
        <v>0.29354999999999998</v>
      </c>
      <c r="H69">
        <f t="shared" si="0"/>
        <v>0</v>
      </c>
      <c r="I69">
        <f t="shared" si="1"/>
        <v>5.1499999999999992E-3</v>
      </c>
      <c r="J69" s="30">
        <f t="shared" si="6"/>
        <v>0</v>
      </c>
      <c r="K69" s="30">
        <f t="shared" si="7"/>
        <v>0</v>
      </c>
      <c r="L69">
        <f>VLOOKUP(LEFT(A69,8),'Point GF'!$C$2:$R$277,7,FALSE)</f>
        <v>1.0164443705119968</v>
      </c>
      <c r="M69">
        <f>VLOOKUP(LEFT(A69,8),'Point GF'!$C$2:$R$277,7,FALSE)</f>
        <v>1.0164443705119968</v>
      </c>
      <c r="N69">
        <f t="shared" si="8"/>
        <v>6.2172055906496134E-3</v>
      </c>
      <c r="O69">
        <f t="shared" si="9"/>
        <v>6.9431997900947515E-3</v>
      </c>
      <c r="P69">
        <f>VLOOKUP(LEFT(A69,8),'Point GF'!$C$2:$R$277,15,FALSE)</f>
        <v>1.2072243865339056</v>
      </c>
      <c r="Q69">
        <f>VLOOKUP(LEFT(A69,8),'Point GF'!$C$2:$R$277,16,FALSE)</f>
        <v>1.3481941339989811</v>
      </c>
    </row>
    <row r="70" spans="1:17" hidden="1" outlineLevel="2" x14ac:dyDescent="0.3">
      <c r="A70" s="27" t="s">
        <v>450</v>
      </c>
      <c r="B70" s="27" t="s">
        <v>451</v>
      </c>
      <c r="C70" s="27" t="s">
        <v>401</v>
      </c>
      <c r="D70" s="27" t="s">
        <v>474</v>
      </c>
      <c r="E70" s="28">
        <v>196</v>
      </c>
      <c r="F70" s="29"/>
      <c r="G70" s="28">
        <v>14.308</v>
      </c>
      <c r="H70">
        <f t="shared" ref="H70:H141" si="10">F70/E70</f>
        <v>0</v>
      </c>
      <c r="I70">
        <f t="shared" ref="I70:I141" si="11">G70/E70</f>
        <v>7.2999999999999995E-2</v>
      </c>
      <c r="J70" s="30">
        <f t="shared" si="6"/>
        <v>0</v>
      </c>
      <c r="K70" s="30">
        <f t="shared" si="7"/>
        <v>0</v>
      </c>
      <c r="L70">
        <f>VLOOKUP(LEFT(A70,8),'Point GF'!$C$2:$R$277,7,FALSE)</f>
        <v>1.0164443705119968</v>
      </c>
      <c r="M70">
        <f>VLOOKUP(LEFT(A70,8),'Point GF'!$C$2:$R$277,7,FALSE)</f>
        <v>1.0164443705119968</v>
      </c>
      <c r="N70">
        <f t="shared" si="8"/>
        <v>8.812738021697511E-2</v>
      </c>
      <c r="O70">
        <f t="shared" si="9"/>
        <v>9.841817178192562E-2</v>
      </c>
      <c r="P70">
        <f>VLOOKUP(LEFT(A70,8),'Point GF'!$C$2:$R$277,15,FALSE)</f>
        <v>1.2072243865339056</v>
      </c>
      <c r="Q70">
        <f>VLOOKUP(LEFT(A70,8),'Point GF'!$C$2:$R$277,16,FALSE)</f>
        <v>1.3481941339989811</v>
      </c>
    </row>
    <row r="71" spans="1:17" hidden="1" outlineLevel="2" x14ac:dyDescent="0.3">
      <c r="A71" s="27" t="s">
        <v>450</v>
      </c>
      <c r="B71" s="27" t="s">
        <v>451</v>
      </c>
      <c r="C71" s="27" t="s">
        <v>401</v>
      </c>
      <c r="D71" s="27" t="s">
        <v>475</v>
      </c>
      <c r="E71" s="28">
        <v>8</v>
      </c>
      <c r="F71" s="29"/>
      <c r="G71" s="28">
        <v>5.5999999999999999E-3</v>
      </c>
      <c r="H71">
        <f t="shared" si="10"/>
        <v>0</v>
      </c>
      <c r="I71">
        <f t="shared" si="11"/>
        <v>6.9999999999999999E-4</v>
      </c>
      <c r="J71" s="30">
        <f t="shared" si="6"/>
        <v>0</v>
      </c>
      <c r="K71" s="30">
        <f t="shared" si="7"/>
        <v>0</v>
      </c>
      <c r="L71">
        <f>VLOOKUP(LEFT(A71,8),'Point GF'!$C$2:$R$277,7,FALSE)</f>
        <v>1.0164443705119968</v>
      </c>
      <c r="M71">
        <f>VLOOKUP(LEFT(A71,8),'Point GF'!$C$2:$R$277,7,FALSE)</f>
        <v>1.0164443705119968</v>
      </c>
      <c r="N71">
        <f t="shared" si="8"/>
        <v>8.4505707057373389E-4</v>
      </c>
      <c r="O71">
        <f t="shared" si="9"/>
        <v>9.4373589379928677E-4</v>
      </c>
      <c r="P71">
        <f>VLOOKUP(LEFT(A71,8),'Point GF'!$C$2:$R$277,15,FALSE)</f>
        <v>1.2072243865339056</v>
      </c>
      <c r="Q71">
        <f>VLOOKUP(LEFT(A71,8),'Point GF'!$C$2:$R$277,16,FALSE)</f>
        <v>1.3481941339989811</v>
      </c>
    </row>
    <row r="72" spans="1:17" hidden="1" outlineLevel="2" x14ac:dyDescent="0.3">
      <c r="A72" s="27" t="s">
        <v>450</v>
      </c>
      <c r="B72" s="27" t="s">
        <v>451</v>
      </c>
      <c r="C72" s="27" t="s">
        <v>401</v>
      </c>
      <c r="D72" s="27" t="s">
        <v>476</v>
      </c>
      <c r="E72" s="28">
        <v>15</v>
      </c>
      <c r="F72" s="29"/>
      <c r="G72" s="28">
        <v>5.2500000000000003E-3</v>
      </c>
      <c r="H72">
        <f t="shared" si="10"/>
        <v>0</v>
      </c>
      <c r="I72">
        <f t="shared" si="11"/>
        <v>3.5E-4</v>
      </c>
      <c r="J72" s="30">
        <f t="shared" si="6"/>
        <v>0</v>
      </c>
      <c r="K72" s="30">
        <f t="shared" si="7"/>
        <v>0</v>
      </c>
      <c r="L72">
        <f>VLOOKUP(LEFT(A72,8),'Point GF'!$C$2:$R$277,7,FALSE)</f>
        <v>1.0164443705119968</v>
      </c>
      <c r="M72">
        <f>VLOOKUP(LEFT(A72,8),'Point GF'!$C$2:$R$277,7,FALSE)</f>
        <v>1.0164443705119968</v>
      </c>
      <c r="N72">
        <f t="shared" si="8"/>
        <v>4.2252853528686695E-4</v>
      </c>
      <c r="O72">
        <f t="shared" si="9"/>
        <v>4.7186794689964338E-4</v>
      </c>
      <c r="P72">
        <f>VLOOKUP(LEFT(A72,8),'Point GF'!$C$2:$R$277,15,FALSE)</f>
        <v>1.2072243865339056</v>
      </c>
      <c r="Q72">
        <f>VLOOKUP(LEFT(A72,8),'Point GF'!$C$2:$R$277,16,FALSE)</f>
        <v>1.3481941339989811</v>
      </c>
    </row>
    <row r="73" spans="1:17" hidden="1" outlineLevel="2" x14ac:dyDescent="0.3">
      <c r="A73" s="27" t="s">
        <v>450</v>
      </c>
      <c r="B73" s="27" t="s">
        <v>451</v>
      </c>
      <c r="C73" s="27" t="s">
        <v>401</v>
      </c>
      <c r="D73" s="27" t="s">
        <v>477</v>
      </c>
      <c r="E73" s="28">
        <v>41</v>
      </c>
      <c r="F73" s="28">
        <v>0.30135000000000001</v>
      </c>
      <c r="G73" s="28">
        <v>8.2000000000000007E-3</v>
      </c>
      <c r="H73">
        <f t="shared" si="10"/>
        <v>7.3499999999999998E-3</v>
      </c>
      <c r="I73">
        <f t="shared" si="11"/>
        <v>2.0000000000000001E-4</v>
      </c>
      <c r="J73" s="30">
        <f t="shared" si="6"/>
        <v>7.4708661232631762E-3</v>
      </c>
      <c r="K73" s="30">
        <f t="shared" si="7"/>
        <v>7.4708661232631762E-3</v>
      </c>
      <c r="L73">
        <f>VLOOKUP(LEFT(A73,8),'Point GF'!$C$2:$R$277,7,FALSE)</f>
        <v>1.0164443705119968</v>
      </c>
      <c r="M73">
        <f>VLOOKUP(LEFT(A73,8),'Point GF'!$C$2:$R$277,7,FALSE)</f>
        <v>1.0164443705119968</v>
      </c>
      <c r="N73">
        <f t="shared" si="8"/>
        <v>2.4144487730678112E-4</v>
      </c>
      <c r="O73">
        <f t="shared" si="9"/>
        <v>2.6963882679979627E-4</v>
      </c>
      <c r="P73">
        <f>VLOOKUP(LEFT(A73,8),'Point GF'!$C$2:$R$277,15,FALSE)</f>
        <v>1.2072243865339056</v>
      </c>
      <c r="Q73">
        <f>VLOOKUP(LEFT(A73,8),'Point GF'!$C$2:$R$277,16,FALSE)</f>
        <v>1.3481941339989811</v>
      </c>
    </row>
    <row r="74" spans="1:17" hidden="1" outlineLevel="2" x14ac:dyDescent="0.3">
      <c r="A74" s="27" t="s">
        <v>450</v>
      </c>
      <c r="B74" s="27" t="s">
        <v>451</v>
      </c>
      <c r="C74" s="27" t="s">
        <v>401</v>
      </c>
      <c r="D74" s="27" t="s">
        <v>478</v>
      </c>
      <c r="E74" s="28">
        <v>72</v>
      </c>
      <c r="F74" s="28">
        <v>0.20880000000000001</v>
      </c>
      <c r="G74" s="28">
        <v>2.1600000000000001E-2</v>
      </c>
      <c r="H74">
        <f t="shared" si="10"/>
        <v>2.9000000000000002E-3</v>
      </c>
      <c r="I74">
        <f t="shared" si="11"/>
        <v>3.0000000000000003E-4</v>
      </c>
      <c r="J74" s="30">
        <f t="shared" si="6"/>
        <v>2.9476886744847909E-3</v>
      </c>
      <c r="K74" s="30">
        <f t="shared" si="7"/>
        <v>2.9476886744847909E-3</v>
      </c>
      <c r="L74">
        <f>VLOOKUP(LEFT(A74,8),'Point GF'!$C$2:$R$277,7,FALSE)</f>
        <v>1.0164443705119968</v>
      </c>
      <c r="M74">
        <f>VLOOKUP(LEFT(A74,8),'Point GF'!$C$2:$R$277,7,FALSE)</f>
        <v>1.0164443705119968</v>
      </c>
      <c r="N74">
        <f t="shared" si="8"/>
        <v>3.621673159601717E-4</v>
      </c>
      <c r="O74">
        <f t="shared" si="9"/>
        <v>4.044582401996944E-4</v>
      </c>
      <c r="P74">
        <f>VLOOKUP(LEFT(A74,8),'Point GF'!$C$2:$R$277,15,FALSE)</f>
        <v>1.2072243865339056</v>
      </c>
      <c r="Q74">
        <f>VLOOKUP(LEFT(A74,8),'Point GF'!$C$2:$R$277,16,FALSE)</f>
        <v>1.3481941339989811</v>
      </c>
    </row>
    <row r="75" spans="1:17" hidden="1" outlineLevel="2" x14ac:dyDescent="0.3">
      <c r="A75" s="27" t="s">
        <v>450</v>
      </c>
      <c r="B75" s="27" t="s">
        <v>451</v>
      </c>
      <c r="C75" s="27" t="s">
        <v>401</v>
      </c>
      <c r="D75" s="27" t="s">
        <v>479</v>
      </c>
      <c r="E75" s="28">
        <v>40</v>
      </c>
      <c r="F75" s="28">
        <v>8.5999999999999993E-2</v>
      </c>
      <c r="G75" s="28">
        <v>8.0000000000000002E-3</v>
      </c>
      <c r="H75">
        <f t="shared" si="10"/>
        <v>2.15E-3</v>
      </c>
      <c r="I75">
        <f t="shared" si="11"/>
        <v>2.0000000000000001E-4</v>
      </c>
      <c r="J75" s="30">
        <f t="shared" si="6"/>
        <v>2.1853553966007929E-3</v>
      </c>
      <c r="K75" s="30">
        <f t="shared" si="7"/>
        <v>2.1853553966007929E-3</v>
      </c>
      <c r="L75">
        <f>VLOOKUP(LEFT(A75,8),'Point GF'!$C$2:$R$277,7,FALSE)</f>
        <v>1.0164443705119968</v>
      </c>
      <c r="M75">
        <f>VLOOKUP(LEFT(A75,8),'Point GF'!$C$2:$R$277,7,FALSE)</f>
        <v>1.0164443705119968</v>
      </c>
      <c r="N75">
        <f t="shared" si="8"/>
        <v>2.4144487730678112E-4</v>
      </c>
      <c r="O75">
        <f t="shared" si="9"/>
        <v>2.6963882679979627E-4</v>
      </c>
      <c r="P75">
        <f>VLOOKUP(LEFT(A75,8),'Point GF'!$C$2:$R$277,15,FALSE)</f>
        <v>1.2072243865339056</v>
      </c>
      <c r="Q75">
        <f>VLOOKUP(LEFT(A75,8),'Point GF'!$C$2:$R$277,16,FALSE)</f>
        <v>1.3481941339989811</v>
      </c>
    </row>
    <row r="76" spans="1:17" hidden="1" outlineLevel="2" x14ac:dyDescent="0.3">
      <c r="A76" s="27" t="s">
        <v>450</v>
      </c>
      <c r="B76" s="27" t="s">
        <v>451</v>
      </c>
      <c r="C76" s="27" t="s">
        <v>401</v>
      </c>
      <c r="D76" s="27" t="s">
        <v>480</v>
      </c>
      <c r="E76" s="28">
        <v>61</v>
      </c>
      <c r="F76" s="28">
        <v>1.92455</v>
      </c>
      <c r="G76" s="28">
        <v>3.9649999999999998E-2</v>
      </c>
      <c r="H76">
        <f t="shared" si="10"/>
        <v>3.1550000000000002E-2</v>
      </c>
      <c r="I76">
        <f t="shared" si="11"/>
        <v>6.4999999999999997E-4</v>
      </c>
      <c r="J76" s="30">
        <f t="shared" si="6"/>
        <v>3.2068819889653502E-2</v>
      </c>
      <c r="K76" s="30">
        <f t="shared" si="7"/>
        <v>3.2068819889653502E-2</v>
      </c>
      <c r="L76">
        <f>VLOOKUP(LEFT(A76,8),'Point GF'!$C$2:$R$277,7,FALSE)</f>
        <v>1.0164443705119968</v>
      </c>
      <c r="M76">
        <f>VLOOKUP(LEFT(A76,8),'Point GF'!$C$2:$R$277,7,FALSE)</f>
        <v>1.0164443705119968</v>
      </c>
      <c r="N76">
        <f t="shared" si="8"/>
        <v>7.8469585124703865E-4</v>
      </c>
      <c r="O76">
        <f t="shared" si="9"/>
        <v>8.7632618709933773E-4</v>
      </c>
      <c r="P76">
        <f>VLOOKUP(LEFT(A76,8),'Point GF'!$C$2:$R$277,15,FALSE)</f>
        <v>1.2072243865339056</v>
      </c>
      <c r="Q76">
        <f>VLOOKUP(LEFT(A76,8),'Point GF'!$C$2:$R$277,16,FALSE)</f>
        <v>1.3481941339989811</v>
      </c>
    </row>
    <row r="77" spans="1:17" hidden="1" outlineLevel="2" x14ac:dyDescent="0.3">
      <c r="A77" s="27" t="s">
        <v>450</v>
      </c>
      <c r="B77" s="27" t="s">
        <v>451</v>
      </c>
      <c r="C77" s="27" t="s">
        <v>401</v>
      </c>
      <c r="D77" s="27" t="s">
        <v>481</v>
      </c>
      <c r="E77" s="28">
        <v>37</v>
      </c>
      <c r="F77" s="28">
        <v>0.10545</v>
      </c>
      <c r="G77" s="28">
        <v>5.5500000000000002E-3</v>
      </c>
      <c r="H77">
        <f t="shared" si="10"/>
        <v>2.8500000000000001E-3</v>
      </c>
      <c r="I77">
        <f t="shared" si="11"/>
        <v>1.5000000000000001E-4</v>
      </c>
      <c r="J77" s="30">
        <f t="shared" si="6"/>
        <v>2.8968664559591911E-3</v>
      </c>
      <c r="K77" s="30">
        <f t="shared" si="7"/>
        <v>2.8968664559591911E-3</v>
      </c>
      <c r="L77">
        <f>VLOOKUP(LEFT(A77,8),'Point GF'!$C$2:$R$277,7,FALSE)</f>
        <v>1.0164443705119968</v>
      </c>
      <c r="M77">
        <f>VLOOKUP(LEFT(A77,8),'Point GF'!$C$2:$R$277,7,FALSE)</f>
        <v>1.0164443705119968</v>
      </c>
      <c r="N77">
        <f t="shared" si="8"/>
        <v>1.8108365798008585E-4</v>
      </c>
      <c r="O77">
        <f t="shared" si="9"/>
        <v>2.022291200998472E-4</v>
      </c>
      <c r="P77">
        <f>VLOOKUP(LEFT(A77,8),'Point GF'!$C$2:$R$277,15,FALSE)</f>
        <v>1.2072243865339056</v>
      </c>
      <c r="Q77">
        <f>VLOOKUP(LEFT(A77,8),'Point GF'!$C$2:$R$277,16,FALSE)</f>
        <v>1.3481941339989811</v>
      </c>
    </row>
    <row r="78" spans="1:17" hidden="1" outlineLevel="2" x14ac:dyDescent="0.3">
      <c r="A78" s="27" t="s">
        <v>450</v>
      </c>
      <c r="B78" s="27" t="s">
        <v>451</v>
      </c>
      <c r="C78" s="27" t="s">
        <v>401</v>
      </c>
      <c r="D78" s="27" t="s">
        <v>482</v>
      </c>
      <c r="E78" s="28">
        <v>38</v>
      </c>
      <c r="F78" s="28">
        <v>3.4200000000000001E-2</v>
      </c>
      <c r="G78" s="28">
        <v>1.3299999999999999E-2</v>
      </c>
      <c r="H78">
        <f t="shared" si="10"/>
        <v>9.0000000000000008E-4</v>
      </c>
      <c r="I78">
        <f t="shared" si="11"/>
        <v>3.5E-4</v>
      </c>
      <c r="J78" s="30">
        <f t="shared" si="6"/>
        <v>9.1479993346079715E-4</v>
      </c>
      <c r="K78" s="30">
        <f t="shared" si="7"/>
        <v>9.1479993346079715E-4</v>
      </c>
      <c r="L78">
        <f>VLOOKUP(LEFT(A78,8),'Point GF'!$C$2:$R$277,7,FALSE)</f>
        <v>1.0164443705119968</v>
      </c>
      <c r="M78">
        <f>VLOOKUP(LEFT(A78,8),'Point GF'!$C$2:$R$277,7,FALSE)</f>
        <v>1.0164443705119968</v>
      </c>
      <c r="N78">
        <f t="shared" si="8"/>
        <v>4.2252853528686695E-4</v>
      </c>
      <c r="O78">
        <f t="shared" si="9"/>
        <v>4.7186794689964338E-4</v>
      </c>
      <c r="P78">
        <f>VLOOKUP(LEFT(A78,8),'Point GF'!$C$2:$R$277,15,FALSE)</f>
        <v>1.2072243865339056</v>
      </c>
      <c r="Q78">
        <f>VLOOKUP(LEFT(A78,8),'Point GF'!$C$2:$R$277,16,FALSE)</f>
        <v>1.3481941339989811</v>
      </c>
    </row>
    <row r="79" spans="1:17" hidden="1" outlineLevel="2" x14ac:dyDescent="0.3">
      <c r="A79" s="27" t="s">
        <v>450</v>
      </c>
      <c r="B79" s="27" t="s">
        <v>451</v>
      </c>
      <c r="C79" s="27" t="s">
        <v>401</v>
      </c>
      <c r="D79" s="27" t="s">
        <v>483</v>
      </c>
      <c r="E79" s="28">
        <v>70</v>
      </c>
      <c r="F79" s="28">
        <v>0.1925</v>
      </c>
      <c r="G79" s="28">
        <v>7.3499999999999996E-2</v>
      </c>
      <c r="H79">
        <f t="shared" si="10"/>
        <v>2.7500000000000003E-3</v>
      </c>
      <c r="I79">
        <f t="shared" si="11"/>
        <v>1.0499999999999999E-3</v>
      </c>
      <c r="J79" s="30">
        <f t="shared" si="6"/>
        <v>2.7952220189079915E-3</v>
      </c>
      <c r="K79" s="30">
        <f t="shared" si="7"/>
        <v>2.7952220189079915E-3</v>
      </c>
      <c r="L79">
        <f>VLOOKUP(LEFT(A79,8),'Point GF'!$C$2:$R$277,7,FALSE)</f>
        <v>1.0164443705119968</v>
      </c>
      <c r="M79">
        <f>VLOOKUP(LEFT(A79,8),'Point GF'!$C$2:$R$277,7,FALSE)</f>
        <v>1.0164443705119968</v>
      </c>
      <c r="N79">
        <f t="shared" si="8"/>
        <v>1.2675856058606007E-3</v>
      </c>
      <c r="O79">
        <f t="shared" si="9"/>
        <v>1.41560384069893E-3</v>
      </c>
      <c r="P79">
        <f>VLOOKUP(LEFT(A79,8),'Point GF'!$C$2:$R$277,15,FALSE)</f>
        <v>1.2072243865339056</v>
      </c>
      <c r="Q79">
        <f>VLOOKUP(LEFT(A79,8),'Point GF'!$C$2:$R$277,16,FALSE)</f>
        <v>1.3481941339989811</v>
      </c>
    </row>
    <row r="80" spans="1:17" hidden="1" outlineLevel="2" x14ac:dyDescent="0.3">
      <c r="A80" s="27" t="s">
        <v>450</v>
      </c>
      <c r="B80" s="27" t="s">
        <v>451</v>
      </c>
      <c r="C80" s="27" t="s">
        <v>401</v>
      </c>
      <c r="D80" s="27" t="s">
        <v>484</v>
      </c>
      <c r="E80" s="28">
        <v>365</v>
      </c>
      <c r="F80" s="29"/>
      <c r="G80" s="28">
        <v>0.73</v>
      </c>
      <c r="H80">
        <f t="shared" si="10"/>
        <v>0</v>
      </c>
      <c r="I80">
        <f t="shared" si="11"/>
        <v>2E-3</v>
      </c>
      <c r="J80" s="30">
        <f t="shared" si="6"/>
        <v>0</v>
      </c>
      <c r="K80" s="30">
        <f t="shared" si="7"/>
        <v>0</v>
      </c>
      <c r="L80">
        <f>VLOOKUP(LEFT(A80,8),'Point GF'!$C$2:$R$277,7,FALSE)</f>
        <v>1.0164443705119968</v>
      </c>
      <c r="M80">
        <f>VLOOKUP(LEFT(A80,8),'Point GF'!$C$2:$R$277,7,FALSE)</f>
        <v>1.0164443705119968</v>
      </c>
      <c r="N80">
        <f t="shared" si="8"/>
        <v>2.4144487730678112E-3</v>
      </c>
      <c r="O80">
        <f t="shared" si="9"/>
        <v>2.6963882679979624E-3</v>
      </c>
      <c r="P80">
        <f>VLOOKUP(LEFT(A80,8),'Point GF'!$C$2:$R$277,15,FALSE)</f>
        <v>1.2072243865339056</v>
      </c>
      <c r="Q80">
        <f>VLOOKUP(LEFT(A80,8),'Point GF'!$C$2:$R$277,16,FALSE)</f>
        <v>1.3481941339989811</v>
      </c>
    </row>
    <row r="81" spans="1:17" hidden="1" outlineLevel="2" x14ac:dyDescent="0.3">
      <c r="A81" s="27" t="s">
        <v>450</v>
      </c>
      <c r="B81" s="27" t="s">
        <v>451</v>
      </c>
      <c r="C81" s="27" t="s">
        <v>401</v>
      </c>
      <c r="D81" s="27" t="s">
        <v>485</v>
      </c>
      <c r="E81" s="28">
        <v>54</v>
      </c>
      <c r="F81" s="28">
        <v>0.1512</v>
      </c>
      <c r="G81" s="28">
        <v>5.9400000000000001E-2</v>
      </c>
      <c r="H81">
        <f t="shared" si="10"/>
        <v>2.8E-3</v>
      </c>
      <c r="I81">
        <f t="shared" si="11"/>
        <v>1.1000000000000001E-3</v>
      </c>
      <c r="J81" s="30">
        <f t="shared" si="6"/>
        <v>2.8460442374335908E-3</v>
      </c>
      <c r="K81" s="30">
        <f t="shared" si="7"/>
        <v>2.8460442374335908E-3</v>
      </c>
      <c r="L81">
        <f>VLOOKUP(LEFT(A81,8),'Point GF'!$C$2:$R$277,7,FALSE)</f>
        <v>1.0164443705119968</v>
      </c>
      <c r="M81">
        <f>VLOOKUP(LEFT(A81,8),'Point GF'!$C$2:$R$277,7,FALSE)</f>
        <v>1.0164443705119968</v>
      </c>
      <c r="N81">
        <f t="shared" si="8"/>
        <v>1.3279468251872963E-3</v>
      </c>
      <c r="O81">
        <f t="shared" si="9"/>
        <v>1.4830135473988793E-3</v>
      </c>
      <c r="P81">
        <f>VLOOKUP(LEFT(A81,8),'Point GF'!$C$2:$R$277,15,FALSE)</f>
        <v>1.2072243865339056</v>
      </c>
      <c r="Q81">
        <f>VLOOKUP(LEFT(A81,8),'Point GF'!$C$2:$R$277,16,FALSE)</f>
        <v>1.3481941339989811</v>
      </c>
    </row>
    <row r="82" spans="1:17" hidden="1" outlineLevel="2" x14ac:dyDescent="0.3">
      <c r="A82" s="27" t="s">
        <v>450</v>
      </c>
      <c r="B82" s="27" t="s">
        <v>451</v>
      </c>
      <c r="C82" s="27" t="s">
        <v>401</v>
      </c>
      <c r="D82" s="27" t="s">
        <v>486</v>
      </c>
      <c r="E82" s="28">
        <v>63</v>
      </c>
      <c r="F82" s="28">
        <v>0.1323</v>
      </c>
      <c r="G82" s="28">
        <v>1.26E-2</v>
      </c>
      <c r="H82">
        <f t="shared" si="10"/>
        <v>2.0999999999999999E-3</v>
      </c>
      <c r="I82">
        <f t="shared" si="11"/>
        <v>2.0000000000000001E-4</v>
      </c>
      <c r="J82" s="30">
        <f t="shared" si="6"/>
        <v>2.1345331780751931E-3</v>
      </c>
      <c r="K82" s="30">
        <f t="shared" si="7"/>
        <v>2.1345331780751931E-3</v>
      </c>
      <c r="L82">
        <f>VLOOKUP(LEFT(A82,8),'Point GF'!$C$2:$R$277,7,FALSE)</f>
        <v>1.0164443705119968</v>
      </c>
      <c r="M82">
        <f>VLOOKUP(LEFT(A82,8),'Point GF'!$C$2:$R$277,7,FALSE)</f>
        <v>1.0164443705119968</v>
      </c>
      <c r="N82">
        <f t="shared" si="8"/>
        <v>2.4144487730678112E-4</v>
      </c>
      <c r="O82">
        <f t="shared" si="9"/>
        <v>2.6963882679979627E-4</v>
      </c>
      <c r="P82">
        <f>VLOOKUP(LEFT(A82,8),'Point GF'!$C$2:$R$277,15,FALSE)</f>
        <v>1.2072243865339056</v>
      </c>
      <c r="Q82">
        <f>VLOOKUP(LEFT(A82,8),'Point GF'!$C$2:$R$277,16,FALSE)</f>
        <v>1.3481941339989811</v>
      </c>
    </row>
    <row r="83" spans="1:17" outlineLevel="1" collapsed="1" x14ac:dyDescent="0.3">
      <c r="A83" s="32" t="s">
        <v>1178</v>
      </c>
      <c r="B83" s="27" t="str">
        <f>B82</f>
        <v>Naval Support Facility Indian Head</v>
      </c>
      <c r="C83" s="27"/>
      <c r="D83" s="27"/>
      <c r="E83" s="28"/>
      <c r="F83" s="28">
        <f>SUBTOTAL(9,F47:F82)</f>
        <v>23.709869999999999</v>
      </c>
      <c r="G83" s="28">
        <f>SUBTOTAL(9,G47:G82)</f>
        <v>16.802332999999997</v>
      </c>
      <c r="H83" s="36">
        <f>SUBTOTAL(9,H47:H82)</f>
        <v>0.27243500000000004</v>
      </c>
      <c r="I83" s="36">
        <f>SUBTOTAL(9,I47:I82)</f>
        <v>9.4384500000000024E-2</v>
      </c>
      <c r="J83" s="30">
        <f t="shared" si="6"/>
        <v>0.27691502208043589</v>
      </c>
      <c r="K83" s="30">
        <f t="shared" si="7"/>
        <v>0.27691502208043589</v>
      </c>
      <c r="L83">
        <f>VLOOKUP(LEFT(A83,8),'Point GF'!$C$2:$R$277,7,FALSE)</f>
        <v>1.0164443705119968</v>
      </c>
      <c r="M83">
        <f>VLOOKUP(LEFT(A83,8),'Point GF'!$C$2:$R$277,7,FALSE)</f>
        <v>1.0164443705119968</v>
      </c>
      <c r="N83">
        <f t="shared" si="8"/>
        <v>0.11394327011080944</v>
      </c>
      <c r="O83">
        <f t="shared" si="9"/>
        <v>0.12724862924042687</v>
      </c>
      <c r="P83">
        <f>VLOOKUP(LEFT(A83,8),'Point GF'!$C$2:$R$277,15,FALSE)</f>
        <v>1.2072243865339056</v>
      </c>
      <c r="Q83">
        <f>VLOOKUP(LEFT(A83,8),'Point GF'!$C$2:$R$277,16,FALSE)</f>
        <v>1.3481941339989811</v>
      </c>
    </row>
    <row r="84" spans="1:17" hidden="1" outlineLevel="2" x14ac:dyDescent="0.3">
      <c r="A84" s="27" t="s">
        <v>487</v>
      </c>
      <c r="B84" s="27" t="s">
        <v>488</v>
      </c>
      <c r="C84" s="27" t="s">
        <v>401</v>
      </c>
      <c r="D84" s="27" t="s">
        <v>489</v>
      </c>
      <c r="E84" s="28">
        <v>260</v>
      </c>
      <c r="F84" s="28">
        <v>4.8099999999999997E-2</v>
      </c>
      <c r="G84" s="28">
        <v>2.8222999999999998</v>
      </c>
      <c r="H84">
        <f t="shared" si="10"/>
        <v>1.85E-4</v>
      </c>
      <c r="I84">
        <f t="shared" si="11"/>
        <v>1.0855E-2</v>
      </c>
      <c r="J84" s="30">
        <f t="shared" si="6"/>
        <v>1.85E-4</v>
      </c>
      <c r="K84" s="30">
        <f t="shared" si="7"/>
        <v>1.85E-4</v>
      </c>
      <c r="L84">
        <f>VLOOKUP(LEFT(A84,8),'Point GF'!$C$2:$R$277,7,FALSE)</f>
        <v>1</v>
      </c>
      <c r="M84">
        <f>VLOOKUP(LEFT(A84,8),'Point GF'!$C$2:$R$277,7,FALSE)</f>
        <v>1</v>
      </c>
      <c r="N84">
        <f t="shared" si="8"/>
        <v>1.0855E-2</v>
      </c>
      <c r="O84">
        <f t="shared" si="9"/>
        <v>1.0855E-2</v>
      </c>
      <c r="P84">
        <f>VLOOKUP(LEFT(A84,8),'Point GF'!$C$2:$R$277,15,FALSE)</f>
        <v>1</v>
      </c>
      <c r="Q84">
        <f>VLOOKUP(LEFT(A84,8),'Point GF'!$C$2:$R$277,16,FALSE)</f>
        <v>1</v>
      </c>
    </row>
    <row r="85" spans="1:17" hidden="1" outlineLevel="2" x14ac:dyDescent="0.3">
      <c r="A85" s="27" t="s">
        <v>487</v>
      </c>
      <c r="B85" s="27" t="s">
        <v>488</v>
      </c>
      <c r="C85" s="27" t="s">
        <v>401</v>
      </c>
      <c r="D85" s="27" t="s">
        <v>490</v>
      </c>
      <c r="E85" s="28">
        <v>260</v>
      </c>
      <c r="F85" s="29"/>
      <c r="G85" s="28">
        <v>0.16900000000000001</v>
      </c>
      <c r="H85">
        <f t="shared" si="10"/>
        <v>0</v>
      </c>
      <c r="I85">
        <f t="shared" si="11"/>
        <v>6.5000000000000008E-4</v>
      </c>
      <c r="J85" s="30">
        <f t="shared" si="6"/>
        <v>0</v>
      </c>
      <c r="K85" s="30">
        <f t="shared" si="7"/>
        <v>0</v>
      </c>
      <c r="L85">
        <f>VLOOKUP(LEFT(A85,8),'Point GF'!$C$2:$R$277,7,FALSE)</f>
        <v>1</v>
      </c>
      <c r="M85">
        <f>VLOOKUP(LEFT(A85,8),'Point GF'!$C$2:$R$277,7,FALSE)</f>
        <v>1</v>
      </c>
      <c r="N85">
        <f t="shared" si="8"/>
        <v>6.5000000000000008E-4</v>
      </c>
      <c r="O85">
        <f t="shared" si="9"/>
        <v>6.5000000000000008E-4</v>
      </c>
      <c r="P85">
        <f>VLOOKUP(LEFT(A85,8),'Point GF'!$C$2:$R$277,15,FALSE)</f>
        <v>1</v>
      </c>
      <c r="Q85">
        <f>VLOOKUP(LEFT(A85,8),'Point GF'!$C$2:$R$277,16,FALSE)</f>
        <v>1</v>
      </c>
    </row>
    <row r="86" spans="1:17" outlineLevel="1" collapsed="1" x14ac:dyDescent="0.3">
      <c r="A86" s="32" t="s">
        <v>1179</v>
      </c>
      <c r="B86" s="27" t="str">
        <f>B85</f>
        <v>Automated Graphic Systems</v>
      </c>
      <c r="C86" s="27"/>
      <c r="D86" s="27"/>
      <c r="E86" s="28"/>
      <c r="F86" s="29">
        <f>SUBTOTAL(9,F84:F85)</f>
        <v>4.8099999999999997E-2</v>
      </c>
      <c r="G86" s="28">
        <f>SUBTOTAL(9,G84:G85)</f>
        <v>2.9912999999999998</v>
      </c>
      <c r="H86" s="36">
        <f>SUBTOTAL(9,H84:H85)</f>
        <v>1.85E-4</v>
      </c>
      <c r="I86" s="36">
        <f>SUBTOTAL(9,I84:I85)</f>
        <v>1.1505E-2</v>
      </c>
      <c r="J86" s="30">
        <f t="shared" si="6"/>
        <v>1.85E-4</v>
      </c>
      <c r="K86" s="30">
        <f t="shared" si="7"/>
        <v>1.85E-4</v>
      </c>
      <c r="L86">
        <f>VLOOKUP(LEFT(A86,8),'Point GF'!$C$2:$R$277,7,FALSE)</f>
        <v>1</v>
      </c>
      <c r="M86">
        <f>VLOOKUP(LEFT(A86,8),'Point GF'!$C$2:$R$277,7,FALSE)</f>
        <v>1</v>
      </c>
      <c r="N86">
        <f t="shared" si="8"/>
        <v>1.1505E-2</v>
      </c>
      <c r="O86">
        <f t="shared" si="9"/>
        <v>1.1505E-2</v>
      </c>
      <c r="P86">
        <f>VLOOKUP(LEFT(A86,8),'Point GF'!$C$2:$R$277,15,FALSE)</f>
        <v>1</v>
      </c>
      <c r="Q86">
        <f>VLOOKUP(LEFT(A86,8),'Point GF'!$C$2:$R$277,16,FALSE)</f>
        <v>1</v>
      </c>
    </row>
    <row r="87" spans="1:17" hidden="1" outlineLevel="2" x14ac:dyDescent="0.3">
      <c r="A87" s="27" t="s">
        <v>491</v>
      </c>
      <c r="B87" s="27" t="s">
        <v>492</v>
      </c>
      <c r="C87" s="27" t="s">
        <v>401</v>
      </c>
      <c r="D87" s="27" t="s">
        <v>493</v>
      </c>
      <c r="E87" s="28">
        <v>306</v>
      </c>
      <c r="F87" s="28">
        <v>0.52463700000000002</v>
      </c>
      <c r="G87" s="28">
        <v>2.8917000000000002E-2</v>
      </c>
      <c r="H87">
        <f t="shared" si="10"/>
        <v>1.7145000000000001E-3</v>
      </c>
      <c r="I87">
        <f t="shared" si="11"/>
        <v>9.4500000000000007E-5</v>
      </c>
      <c r="J87" s="30">
        <f t="shared" si="6"/>
        <v>1.7145000000000001E-3</v>
      </c>
      <c r="K87" s="30">
        <f t="shared" si="7"/>
        <v>1.7145000000000001E-3</v>
      </c>
      <c r="L87">
        <f>VLOOKUP(LEFT(A87,8),'Point GF'!$C$2:$R$277,7,FALSE)</f>
        <v>1</v>
      </c>
      <c r="M87">
        <f>VLOOKUP(LEFT(A87,8),'Point GF'!$C$2:$R$277,7,FALSE)</f>
        <v>1</v>
      </c>
      <c r="N87">
        <f t="shared" si="8"/>
        <v>9.4500000000000007E-5</v>
      </c>
      <c r="O87">
        <f t="shared" si="9"/>
        <v>9.4500000000000007E-5</v>
      </c>
      <c r="P87">
        <f>VLOOKUP(LEFT(A87,8),'Point GF'!$C$2:$R$277,15,FALSE)</f>
        <v>1</v>
      </c>
      <c r="Q87">
        <f>VLOOKUP(LEFT(A87,8),'Point GF'!$C$2:$R$277,16,FALSE)</f>
        <v>1</v>
      </c>
    </row>
    <row r="88" spans="1:17" hidden="1" outlineLevel="2" x14ac:dyDescent="0.3">
      <c r="A88" s="27" t="s">
        <v>491</v>
      </c>
      <c r="B88" s="27" t="s">
        <v>492</v>
      </c>
      <c r="C88" s="27" t="s">
        <v>401</v>
      </c>
      <c r="D88" s="27" t="s">
        <v>494</v>
      </c>
      <c r="E88" s="28">
        <v>178</v>
      </c>
      <c r="F88" s="28">
        <v>1.6820999999999999</v>
      </c>
      <c r="G88" s="28">
        <v>2.07281</v>
      </c>
      <c r="H88">
        <f t="shared" si="10"/>
        <v>9.4500000000000001E-3</v>
      </c>
      <c r="I88">
        <f t="shared" si="11"/>
        <v>1.1645000000000001E-2</v>
      </c>
      <c r="J88" s="30">
        <f t="shared" si="6"/>
        <v>9.4500000000000001E-3</v>
      </c>
      <c r="K88" s="30">
        <f t="shared" si="7"/>
        <v>9.4500000000000001E-3</v>
      </c>
      <c r="L88">
        <f>VLOOKUP(LEFT(A88,8),'Point GF'!$C$2:$R$277,7,FALSE)</f>
        <v>1</v>
      </c>
      <c r="M88">
        <f>VLOOKUP(LEFT(A88,8),'Point GF'!$C$2:$R$277,7,FALSE)</f>
        <v>1</v>
      </c>
      <c r="N88">
        <f t="shared" si="8"/>
        <v>1.1645000000000001E-2</v>
      </c>
      <c r="O88">
        <f t="shared" si="9"/>
        <v>1.1645000000000001E-2</v>
      </c>
      <c r="P88">
        <f>VLOOKUP(LEFT(A88,8),'Point GF'!$C$2:$R$277,15,FALSE)</f>
        <v>1</v>
      </c>
      <c r="Q88">
        <f>VLOOKUP(LEFT(A88,8),'Point GF'!$C$2:$R$277,16,FALSE)</f>
        <v>1</v>
      </c>
    </row>
    <row r="89" spans="1:17" hidden="1" outlineLevel="2" x14ac:dyDescent="0.3">
      <c r="A89" s="27" t="s">
        <v>491</v>
      </c>
      <c r="B89" s="27" t="s">
        <v>492</v>
      </c>
      <c r="C89" s="27" t="s">
        <v>401</v>
      </c>
      <c r="D89" s="27" t="s">
        <v>495</v>
      </c>
      <c r="E89" s="28">
        <v>8</v>
      </c>
      <c r="F89" s="28">
        <v>4.64E-3</v>
      </c>
      <c r="G89" s="28">
        <v>4.64E-3</v>
      </c>
      <c r="H89">
        <f t="shared" si="10"/>
        <v>5.8E-4</v>
      </c>
      <c r="I89">
        <f t="shared" si="11"/>
        <v>5.8E-4</v>
      </c>
      <c r="J89" s="30">
        <f t="shared" si="6"/>
        <v>5.8E-4</v>
      </c>
      <c r="K89" s="30">
        <f t="shared" si="7"/>
        <v>5.8E-4</v>
      </c>
      <c r="L89">
        <f>VLOOKUP(LEFT(A89,8),'Point GF'!$C$2:$R$277,7,FALSE)</f>
        <v>1</v>
      </c>
      <c r="M89">
        <f>VLOOKUP(LEFT(A89,8),'Point GF'!$C$2:$R$277,7,FALSE)</f>
        <v>1</v>
      </c>
      <c r="N89">
        <f t="shared" si="8"/>
        <v>5.8E-4</v>
      </c>
      <c r="O89">
        <f t="shared" si="9"/>
        <v>5.8E-4</v>
      </c>
      <c r="P89">
        <f>VLOOKUP(LEFT(A89,8),'Point GF'!$C$2:$R$277,15,FALSE)</f>
        <v>1</v>
      </c>
      <c r="Q89">
        <f>VLOOKUP(LEFT(A89,8),'Point GF'!$C$2:$R$277,16,FALSE)</f>
        <v>1</v>
      </c>
    </row>
    <row r="90" spans="1:17" outlineLevel="1" collapsed="1" x14ac:dyDescent="0.3">
      <c r="A90" s="32" t="s">
        <v>1180</v>
      </c>
      <c r="B90" s="27" t="str">
        <f>B89</f>
        <v>Charles County Asphalt</v>
      </c>
      <c r="C90" s="27"/>
      <c r="D90" s="27"/>
      <c r="E90" s="28"/>
      <c r="F90" s="28">
        <f>SUBTOTAL(9,F87:F89)</f>
        <v>2.2113770000000001</v>
      </c>
      <c r="G90" s="28">
        <f>SUBTOTAL(9,G87:G89)</f>
        <v>2.1063670000000001</v>
      </c>
      <c r="H90" s="36">
        <f>SUBTOTAL(9,H87:H89)</f>
        <v>1.1744500000000001E-2</v>
      </c>
      <c r="I90" s="36">
        <f>SUBTOTAL(9,I87:I89)</f>
        <v>1.2319500000000002E-2</v>
      </c>
      <c r="J90" s="30">
        <f t="shared" si="6"/>
        <v>1.1744500000000001E-2</v>
      </c>
      <c r="K90" s="30">
        <f t="shared" si="7"/>
        <v>1.1744500000000001E-2</v>
      </c>
      <c r="L90">
        <f>VLOOKUP(LEFT(A90,8),'Point GF'!$C$2:$R$277,7,FALSE)</f>
        <v>1</v>
      </c>
      <c r="M90">
        <f>VLOOKUP(LEFT(A90,8),'Point GF'!$C$2:$R$277,7,FALSE)</f>
        <v>1</v>
      </c>
      <c r="N90">
        <f t="shared" si="8"/>
        <v>1.2319500000000002E-2</v>
      </c>
      <c r="O90">
        <f t="shared" si="9"/>
        <v>1.2319500000000002E-2</v>
      </c>
      <c r="P90">
        <f>VLOOKUP(LEFT(A90,8),'Point GF'!$C$2:$R$277,15,FALSE)</f>
        <v>1</v>
      </c>
      <c r="Q90">
        <f>VLOOKUP(LEFT(A90,8),'Point GF'!$C$2:$R$277,16,FALSE)</f>
        <v>1</v>
      </c>
    </row>
    <row r="91" spans="1:17" hidden="1" outlineLevel="2" x14ac:dyDescent="0.3">
      <c r="A91" s="27" t="s">
        <v>496</v>
      </c>
      <c r="B91" s="27" t="s">
        <v>497</v>
      </c>
      <c r="C91" s="27" t="s">
        <v>401</v>
      </c>
      <c r="D91" s="27" t="s">
        <v>498</v>
      </c>
      <c r="E91" s="28">
        <v>365</v>
      </c>
      <c r="F91" s="28">
        <v>7.1394000000000002</v>
      </c>
      <c r="G91" s="28">
        <v>0.54932499999999995</v>
      </c>
      <c r="H91">
        <f t="shared" si="10"/>
        <v>1.9560000000000001E-2</v>
      </c>
      <c r="I91">
        <f t="shared" si="11"/>
        <v>1.5049999999999998E-3</v>
      </c>
      <c r="J91" s="30">
        <f t="shared" si="6"/>
        <v>2.371829429748E-2</v>
      </c>
      <c r="K91" s="30">
        <f t="shared" si="7"/>
        <v>2.371829429748E-2</v>
      </c>
      <c r="L91">
        <f>VLOOKUP(LEFT(A91,8),'Point GF'!$C$2:$R$277,7,FALSE)</f>
        <v>1.212591733</v>
      </c>
      <c r="M91">
        <f>VLOOKUP(LEFT(A91,8),'Point GF'!$C$2:$R$277,7,FALSE)</f>
        <v>1.212591733</v>
      </c>
      <c r="N91">
        <f t="shared" si="8"/>
        <v>1.8249505581649998E-3</v>
      </c>
      <c r="O91">
        <f t="shared" si="9"/>
        <v>2.0618500000000001E-3</v>
      </c>
      <c r="P91">
        <f>VLOOKUP(LEFT(A91,8),'Point GF'!$C$2:$R$277,15,FALSE)</f>
        <v>1.212591733</v>
      </c>
      <c r="Q91">
        <f>VLOOKUP(LEFT(A91,8),'Point GF'!$C$2:$R$277,16,FALSE)</f>
        <v>1.37</v>
      </c>
    </row>
    <row r="92" spans="1:17" outlineLevel="1" collapsed="1" x14ac:dyDescent="0.3">
      <c r="A92" s="32" t="s">
        <v>1181</v>
      </c>
      <c r="B92" s="27" t="str">
        <f>B91</f>
        <v>Charles County Municipal Landfill No. 2</v>
      </c>
      <c r="C92" s="27"/>
      <c r="D92" s="27"/>
      <c r="E92" s="28"/>
      <c r="F92" s="28">
        <f>SUBTOTAL(9,F91:F91)</f>
        <v>7.1394000000000002</v>
      </c>
      <c r="G92" s="28">
        <f>SUBTOTAL(9,G91:G91)</f>
        <v>0.54932499999999995</v>
      </c>
      <c r="H92" s="36">
        <f>SUBTOTAL(9,H91:H91)</f>
        <v>1.9560000000000001E-2</v>
      </c>
      <c r="I92" s="36">
        <f>SUBTOTAL(9,I91:I91)</f>
        <v>1.5049999999999998E-3</v>
      </c>
      <c r="J92" s="30">
        <f t="shared" si="6"/>
        <v>2.371829429748E-2</v>
      </c>
      <c r="K92" s="30">
        <f t="shared" si="7"/>
        <v>2.371829429748E-2</v>
      </c>
      <c r="L92">
        <f>VLOOKUP(LEFT(A92,8),'Point GF'!$C$2:$R$277,7,FALSE)</f>
        <v>1.212591733</v>
      </c>
      <c r="M92">
        <f>VLOOKUP(LEFT(A92,8),'Point GF'!$C$2:$R$277,7,FALSE)</f>
        <v>1.212591733</v>
      </c>
      <c r="N92">
        <f t="shared" si="8"/>
        <v>1.8249505581649998E-3</v>
      </c>
      <c r="O92">
        <f t="shared" si="9"/>
        <v>2.0618500000000001E-3</v>
      </c>
      <c r="P92">
        <f>VLOOKUP(LEFT(A92,8),'Point GF'!$C$2:$R$277,15,FALSE)</f>
        <v>1.212591733</v>
      </c>
      <c r="Q92">
        <f>VLOOKUP(LEFT(A92,8),'Point GF'!$C$2:$R$277,16,FALSE)</f>
        <v>1.37</v>
      </c>
    </row>
    <row r="93" spans="1:17" hidden="1" outlineLevel="2" x14ac:dyDescent="0.3">
      <c r="A93" s="27" t="s">
        <v>499</v>
      </c>
      <c r="B93" s="27" t="s">
        <v>500</v>
      </c>
      <c r="C93" s="27" t="s">
        <v>401</v>
      </c>
      <c r="D93" s="27" t="s">
        <v>501</v>
      </c>
      <c r="E93" s="28">
        <v>365</v>
      </c>
      <c r="F93" s="28">
        <v>0.159619975</v>
      </c>
      <c r="G93" s="28">
        <v>2.0111500000000002E-3</v>
      </c>
      <c r="H93">
        <f t="shared" si="10"/>
        <v>4.3731499999999997E-4</v>
      </c>
      <c r="I93">
        <f t="shared" si="11"/>
        <v>5.5100000000000006E-6</v>
      </c>
      <c r="J93" s="30">
        <f t="shared" si="6"/>
        <v>4.3731499999999997E-4</v>
      </c>
      <c r="K93" s="30">
        <f t="shared" si="7"/>
        <v>4.3731499999999997E-4</v>
      </c>
      <c r="L93">
        <f>VLOOKUP(LEFT(A93,8),'Point GF'!$C$2:$R$277,7,FALSE)</f>
        <v>1</v>
      </c>
      <c r="M93">
        <f>VLOOKUP(LEFT(A93,8),'Point GF'!$C$2:$R$277,7,FALSE)</f>
        <v>1</v>
      </c>
      <c r="N93">
        <f t="shared" si="8"/>
        <v>5.5100000000000006E-6</v>
      </c>
      <c r="O93">
        <f t="shared" si="9"/>
        <v>5.5100000000000006E-6</v>
      </c>
      <c r="P93">
        <f>VLOOKUP(LEFT(A93,8),'Point GF'!$C$2:$R$277,15,FALSE)</f>
        <v>1</v>
      </c>
      <c r="Q93">
        <f>VLOOKUP(LEFT(A93,8),'Point GF'!$C$2:$R$277,16,FALSE)</f>
        <v>1</v>
      </c>
    </row>
    <row r="94" spans="1:17" hidden="1" outlineLevel="2" x14ac:dyDescent="0.3">
      <c r="A94" s="27" t="s">
        <v>499</v>
      </c>
      <c r="B94" s="27" t="s">
        <v>500</v>
      </c>
      <c r="C94" s="27" t="s">
        <v>401</v>
      </c>
      <c r="D94" s="27" t="s">
        <v>502</v>
      </c>
      <c r="E94" s="28">
        <v>210</v>
      </c>
      <c r="F94" s="28">
        <v>3.56967765</v>
      </c>
      <c r="G94" s="28">
        <v>4.3934495849999999</v>
      </c>
      <c r="H94">
        <f t="shared" si="10"/>
        <v>1.6998465000000001E-2</v>
      </c>
      <c r="I94">
        <f t="shared" si="11"/>
        <v>2.09211885E-2</v>
      </c>
      <c r="J94" s="30">
        <f t="shared" si="6"/>
        <v>1.6998465000000001E-2</v>
      </c>
      <c r="K94" s="30">
        <f t="shared" si="7"/>
        <v>1.6998465000000001E-2</v>
      </c>
      <c r="L94">
        <f>VLOOKUP(LEFT(A94,8),'Point GF'!$C$2:$R$277,7,FALSE)</f>
        <v>1</v>
      </c>
      <c r="M94">
        <f>VLOOKUP(LEFT(A94,8),'Point GF'!$C$2:$R$277,7,FALSE)</f>
        <v>1</v>
      </c>
      <c r="N94">
        <f t="shared" si="8"/>
        <v>2.09211885E-2</v>
      </c>
      <c r="O94">
        <f t="shared" si="9"/>
        <v>2.09211885E-2</v>
      </c>
      <c r="P94">
        <f>VLOOKUP(LEFT(A94,8),'Point GF'!$C$2:$R$277,15,FALSE)</f>
        <v>1</v>
      </c>
      <c r="Q94">
        <f>VLOOKUP(LEFT(A94,8),'Point GF'!$C$2:$R$277,16,FALSE)</f>
        <v>1</v>
      </c>
    </row>
    <row r="95" spans="1:17" outlineLevel="1" collapsed="1" x14ac:dyDescent="0.3">
      <c r="A95" s="32" t="s">
        <v>1182</v>
      </c>
      <c r="B95" s="27" t="str">
        <f>B94</f>
        <v>Aggregate Industries - Waldorf</v>
      </c>
      <c r="C95" s="27"/>
      <c r="D95" s="27"/>
      <c r="E95" s="28"/>
      <c r="F95" s="28">
        <f>SUBTOTAL(9,F93:F94)</f>
        <v>3.7292976250000001</v>
      </c>
      <c r="G95" s="28">
        <f>SUBTOTAL(9,G93:G94)</f>
        <v>4.3954607350000003</v>
      </c>
      <c r="H95" s="36">
        <f>SUBTOTAL(9,H93:H94)</f>
        <v>1.7435780000000001E-2</v>
      </c>
      <c r="I95" s="36">
        <f>SUBTOTAL(9,I93:I94)</f>
        <v>2.09266985E-2</v>
      </c>
      <c r="J95" s="30">
        <f t="shared" si="6"/>
        <v>1.7435780000000001E-2</v>
      </c>
      <c r="K95" s="30">
        <f t="shared" si="7"/>
        <v>1.7435780000000001E-2</v>
      </c>
      <c r="L95">
        <f>VLOOKUP(LEFT(A95,8),'Point GF'!$C$2:$R$277,7,FALSE)</f>
        <v>1</v>
      </c>
      <c r="M95">
        <f>VLOOKUP(LEFT(A95,8),'Point GF'!$C$2:$R$277,7,FALSE)</f>
        <v>1</v>
      </c>
      <c r="N95">
        <f t="shared" si="8"/>
        <v>2.09266985E-2</v>
      </c>
      <c r="O95">
        <f t="shared" si="9"/>
        <v>2.09266985E-2</v>
      </c>
      <c r="P95">
        <f>VLOOKUP(LEFT(A95,8),'Point GF'!$C$2:$R$277,15,FALSE)</f>
        <v>1</v>
      </c>
      <c r="Q95">
        <f>VLOOKUP(LEFT(A95,8),'Point GF'!$C$2:$R$277,16,FALSE)</f>
        <v>1</v>
      </c>
    </row>
    <row r="96" spans="1:17" hidden="1" outlineLevel="2" x14ac:dyDescent="0.3">
      <c r="A96" s="27" t="s">
        <v>503</v>
      </c>
      <c r="B96" s="27" t="s">
        <v>504</v>
      </c>
      <c r="C96" s="27" t="s">
        <v>401</v>
      </c>
      <c r="D96" s="27" t="s">
        <v>505</v>
      </c>
      <c r="E96" s="28">
        <v>287</v>
      </c>
      <c r="F96" s="28">
        <v>4.0290495000000003E-2</v>
      </c>
      <c r="G96" s="28">
        <v>5.0799000000000005E-4</v>
      </c>
      <c r="H96">
        <f t="shared" si="10"/>
        <v>1.4038500000000001E-4</v>
      </c>
      <c r="I96">
        <f t="shared" si="11"/>
        <v>1.7700000000000002E-6</v>
      </c>
      <c r="J96" s="30">
        <f t="shared" si="6"/>
        <v>1.4038500000000001E-4</v>
      </c>
      <c r="K96" s="30">
        <f t="shared" si="7"/>
        <v>1.4038500000000001E-4</v>
      </c>
      <c r="L96">
        <f>VLOOKUP(LEFT(A96,8),'Point GF'!$C$2:$R$277,7,FALSE)</f>
        <v>1</v>
      </c>
      <c r="M96">
        <f>VLOOKUP(LEFT(A96,8),'Point GF'!$C$2:$R$277,7,FALSE)</f>
        <v>1</v>
      </c>
      <c r="N96">
        <f t="shared" si="8"/>
        <v>0</v>
      </c>
      <c r="O96">
        <f t="shared" si="9"/>
        <v>0</v>
      </c>
    </row>
    <row r="97" spans="1:17" outlineLevel="1" collapsed="1" x14ac:dyDescent="0.3">
      <c r="A97" s="32" t="s">
        <v>1183</v>
      </c>
      <c r="B97" s="27" t="str">
        <f>B96</f>
        <v>Aggregate Industries - La Plata Sand &amp; Gravel</v>
      </c>
      <c r="C97" s="27"/>
      <c r="D97" s="27"/>
      <c r="E97" s="28"/>
      <c r="F97" s="28">
        <f>SUBTOTAL(9,F96:F96)</f>
        <v>4.0290495000000003E-2</v>
      </c>
      <c r="G97" s="30">
        <f>SUBTOTAL(9,G96:G96)</f>
        <v>5.0799000000000005E-4</v>
      </c>
      <c r="H97" s="36">
        <f>SUBTOTAL(9,H96:H96)</f>
        <v>1.4038500000000001E-4</v>
      </c>
      <c r="I97" s="36">
        <f>SUBTOTAL(9,I96:I96)</f>
        <v>1.7700000000000002E-6</v>
      </c>
      <c r="J97" s="30">
        <f t="shared" si="6"/>
        <v>1.4038500000000001E-4</v>
      </c>
      <c r="K97" s="30">
        <f t="shared" si="7"/>
        <v>1.4038500000000001E-4</v>
      </c>
      <c r="L97">
        <f>VLOOKUP(LEFT(A97,8),'Point GF'!$C$2:$R$277,7,FALSE)</f>
        <v>1</v>
      </c>
      <c r="M97">
        <f>VLOOKUP(LEFT(A97,8),'Point GF'!$C$2:$R$277,7,FALSE)</f>
        <v>1</v>
      </c>
      <c r="N97">
        <f t="shared" si="8"/>
        <v>1.7700000000000002E-6</v>
      </c>
      <c r="O97">
        <f t="shared" si="9"/>
        <v>1.7700000000000002E-6</v>
      </c>
      <c r="P97">
        <v>1</v>
      </c>
      <c r="Q97">
        <v>1</v>
      </c>
    </row>
    <row r="98" spans="1:17" hidden="1" outlineLevel="2" x14ac:dyDescent="0.3">
      <c r="A98" s="27" t="s">
        <v>506</v>
      </c>
      <c r="B98" s="27" t="s">
        <v>507</v>
      </c>
      <c r="C98" s="27" t="s">
        <v>401</v>
      </c>
      <c r="D98" s="27" t="s">
        <v>508</v>
      </c>
      <c r="E98" s="28">
        <v>309</v>
      </c>
      <c r="F98" s="28">
        <v>31.518000000000001</v>
      </c>
      <c r="G98" s="29"/>
      <c r="H98">
        <f t="shared" si="10"/>
        <v>0.10200000000000001</v>
      </c>
      <c r="I98">
        <f t="shared" si="11"/>
        <v>0</v>
      </c>
      <c r="J98" s="30">
        <f t="shared" si="6"/>
        <v>0.11657487152217288</v>
      </c>
      <c r="K98" s="30">
        <f t="shared" si="7"/>
        <v>0.11657487152217288</v>
      </c>
      <c r="L98">
        <f>VLOOKUP(LEFT(A98,8),'Point GF'!$C$2:$R$277,7,FALSE)</f>
        <v>1.1428908972762046</v>
      </c>
      <c r="M98">
        <f>VLOOKUP(LEFT(A98,8),'Point GF'!$C$2:$R$277,7,FALSE)</f>
        <v>1.1428908972762046</v>
      </c>
      <c r="N98">
        <f t="shared" si="8"/>
        <v>0</v>
      </c>
      <c r="O98">
        <f t="shared" si="9"/>
        <v>0</v>
      </c>
    </row>
    <row r="99" spans="1:17" hidden="1" outlineLevel="2" x14ac:dyDescent="0.3">
      <c r="A99" s="27" t="s">
        <v>506</v>
      </c>
      <c r="B99" s="27" t="s">
        <v>507</v>
      </c>
      <c r="C99" s="27" t="s">
        <v>401</v>
      </c>
      <c r="D99" s="27" t="s">
        <v>509</v>
      </c>
      <c r="E99" s="28">
        <v>314</v>
      </c>
      <c r="F99" s="28">
        <v>28.26</v>
      </c>
      <c r="G99" s="29"/>
      <c r="H99">
        <f t="shared" si="10"/>
        <v>9.0000000000000011E-2</v>
      </c>
      <c r="I99">
        <f t="shared" si="11"/>
        <v>0</v>
      </c>
      <c r="J99" s="30">
        <f t="shared" si="6"/>
        <v>0.10286018075485844</v>
      </c>
      <c r="K99" s="30">
        <f t="shared" si="7"/>
        <v>0.10286018075485844</v>
      </c>
      <c r="L99">
        <f>VLOOKUP(LEFT(A99,8),'Point GF'!$C$2:$R$277,7,FALSE)</f>
        <v>1.1428908972762046</v>
      </c>
      <c r="M99">
        <f>VLOOKUP(LEFT(A99,8),'Point GF'!$C$2:$R$277,7,FALSE)</f>
        <v>1.1428908972762046</v>
      </c>
      <c r="N99">
        <f t="shared" si="8"/>
        <v>0</v>
      </c>
      <c r="O99">
        <f t="shared" si="9"/>
        <v>0</v>
      </c>
    </row>
    <row r="100" spans="1:17" hidden="1" outlineLevel="2" x14ac:dyDescent="0.3">
      <c r="A100" s="27" t="s">
        <v>506</v>
      </c>
      <c r="B100" s="27" t="s">
        <v>507</v>
      </c>
      <c r="C100" s="27" t="s">
        <v>401</v>
      </c>
      <c r="D100" s="27" t="s">
        <v>510</v>
      </c>
      <c r="E100" s="28">
        <v>85</v>
      </c>
      <c r="F100" s="28">
        <v>2.6775E-2</v>
      </c>
      <c r="G100" s="28">
        <v>4.8875000000000004E-3</v>
      </c>
      <c r="H100">
        <f t="shared" si="10"/>
        <v>3.1500000000000001E-4</v>
      </c>
      <c r="I100">
        <f t="shared" si="11"/>
        <v>5.7500000000000002E-5</v>
      </c>
      <c r="J100" s="30">
        <f t="shared" si="6"/>
        <v>3.6001063264200445E-4</v>
      </c>
      <c r="K100" s="30">
        <f t="shared" si="7"/>
        <v>3.6001063264200445E-4</v>
      </c>
      <c r="L100">
        <f>VLOOKUP(LEFT(A100,8),'Point GF'!$C$2:$R$277,7,FALSE)</f>
        <v>1.1428908972762046</v>
      </c>
      <c r="M100">
        <f>VLOOKUP(LEFT(A100,8),'Point GF'!$C$2:$R$277,7,FALSE)</f>
        <v>1.1428908972762046</v>
      </c>
      <c r="N100">
        <f t="shared" si="8"/>
        <v>0</v>
      </c>
      <c r="O100">
        <f t="shared" si="9"/>
        <v>0</v>
      </c>
    </row>
    <row r="101" spans="1:17" hidden="1" outlineLevel="2" x14ac:dyDescent="0.3">
      <c r="A101" s="27" t="s">
        <v>506</v>
      </c>
      <c r="B101" s="27" t="s">
        <v>507</v>
      </c>
      <c r="C101" s="27" t="s">
        <v>401</v>
      </c>
      <c r="D101" s="27" t="s">
        <v>511</v>
      </c>
      <c r="E101" s="28">
        <v>354</v>
      </c>
      <c r="F101" s="28">
        <v>0.26550000000000001</v>
      </c>
      <c r="G101" s="28">
        <v>4.0533E-2</v>
      </c>
      <c r="H101">
        <f t="shared" si="10"/>
        <v>7.5000000000000002E-4</v>
      </c>
      <c r="I101">
        <f t="shared" si="11"/>
        <v>1.145E-4</v>
      </c>
      <c r="J101" s="30">
        <f t="shared" si="6"/>
        <v>8.5716817295715354E-4</v>
      </c>
      <c r="K101" s="30">
        <f t="shared" si="7"/>
        <v>8.5716817295715354E-4</v>
      </c>
      <c r="L101">
        <f>VLOOKUP(LEFT(A101,8),'Point GF'!$C$2:$R$277,7,FALSE)</f>
        <v>1.1428908972762046</v>
      </c>
      <c r="M101">
        <f>VLOOKUP(LEFT(A101,8),'Point GF'!$C$2:$R$277,7,FALSE)</f>
        <v>1.1428908972762046</v>
      </c>
      <c r="N101">
        <f t="shared" si="8"/>
        <v>0</v>
      </c>
      <c r="O101">
        <f t="shared" si="9"/>
        <v>0</v>
      </c>
    </row>
    <row r="102" spans="1:17" hidden="1" outlineLevel="2" x14ac:dyDescent="0.3">
      <c r="A102" s="27" t="s">
        <v>506</v>
      </c>
      <c r="B102" s="27" t="s">
        <v>507</v>
      </c>
      <c r="C102" s="27" t="s">
        <v>401</v>
      </c>
      <c r="D102" s="27" t="s">
        <v>512</v>
      </c>
      <c r="E102" s="28">
        <v>28</v>
      </c>
      <c r="F102" s="28">
        <v>0.19320000000000001</v>
      </c>
      <c r="G102" s="28">
        <v>0.1030008</v>
      </c>
      <c r="H102">
        <f t="shared" si="10"/>
        <v>6.9000000000000008E-3</v>
      </c>
      <c r="I102">
        <f t="shared" si="11"/>
        <v>3.6786000000000002E-3</v>
      </c>
      <c r="J102" s="30">
        <f t="shared" si="6"/>
        <v>7.8859471912058124E-3</v>
      </c>
      <c r="K102" s="30">
        <f t="shared" si="7"/>
        <v>7.8859471912058124E-3</v>
      </c>
      <c r="L102">
        <f>VLOOKUP(LEFT(A102,8),'Point GF'!$C$2:$R$277,7,FALSE)</f>
        <v>1.1428908972762046</v>
      </c>
      <c r="M102">
        <f>VLOOKUP(LEFT(A102,8),'Point GF'!$C$2:$R$277,7,FALSE)</f>
        <v>1.1428908972762046</v>
      </c>
      <c r="N102">
        <f t="shared" si="8"/>
        <v>0</v>
      </c>
      <c r="O102">
        <f t="shared" si="9"/>
        <v>0</v>
      </c>
    </row>
    <row r="103" spans="1:17" hidden="1" outlineLevel="2" x14ac:dyDescent="0.3">
      <c r="A103" s="27" t="s">
        <v>506</v>
      </c>
      <c r="B103" s="27" t="s">
        <v>507</v>
      </c>
      <c r="C103" s="27" t="s">
        <v>401</v>
      </c>
      <c r="D103" s="27" t="s">
        <v>513</v>
      </c>
      <c r="E103" s="28">
        <v>51</v>
      </c>
      <c r="F103" s="28">
        <v>2.5499999999999998E-2</v>
      </c>
      <c r="G103" s="28">
        <v>1.1143500000000001E-2</v>
      </c>
      <c r="H103">
        <f t="shared" si="10"/>
        <v>5.0000000000000001E-4</v>
      </c>
      <c r="I103">
        <f t="shared" si="11"/>
        <v>2.1850000000000003E-4</v>
      </c>
      <c r="J103" s="30">
        <f t="shared" si="6"/>
        <v>5.7144544863810232E-4</v>
      </c>
      <c r="K103" s="30">
        <f t="shared" si="7"/>
        <v>5.7144544863810232E-4</v>
      </c>
      <c r="L103">
        <f>VLOOKUP(LEFT(A103,8),'Point GF'!$C$2:$R$277,7,FALSE)</f>
        <v>1.1428908972762046</v>
      </c>
      <c r="M103">
        <f>VLOOKUP(LEFT(A103,8),'Point GF'!$C$2:$R$277,7,FALSE)</f>
        <v>1.1428908972762046</v>
      </c>
      <c r="N103">
        <f t="shared" si="8"/>
        <v>0</v>
      </c>
      <c r="O103">
        <f t="shared" si="9"/>
        <v>0</v>
      </c>
    </row>
    <row r="104" spans="1:17" outlineLevel="1" collapsed="1" x14ac:dyDescent="0.3">
      <c r="A104" s="32" t="s">
        <v>1184</v>
      </c>
      <c r="B104" s="27" t="str">
        <f>B103</f>
        <v xml:space="preserve">CPV St. Charles Energy Center </v>
      </c>
      <c r="C104" s="27"/>
      <c r="D104" s="27"/>
      <c r="E104" s="28"/>
      <c r="F104" s="28">
        <f>SUBTOTAL(9,F98:F103)</f>
        <v>60.288975000000008</v>
      </c>
      <c r="G104" s="28">
        <f>SUBTOTAL(9,G98:G103)</f>
        <v>0.15956480000000001</v>
      </c>
      <c r="H104" s="36">
        <f>SUBTOTAL(9,H98:H103)</f>
        <v>0.200465</v>
      </c>
      <c r="I104" s="36">
        <f>SUBTOTAL(9,I98:I103)</f>
        <v>4.0691E-3</v>
      </c>
      <c r="J104" s="30">
        <f t="shared" si="6"/>
        <v>0.22910962372247437</v>
      </c>
      <c r="K104" s="30">
        <f t="shared" si="7"/>
        <v>0.22910962372247437</v>
      </c>
      <c r="L104">
        <f>VLOOKUP(LEFT(A104,8),'Point GF'!$C$2:$R$277,7,FALSE)</f>
        <v>1.1428908972762046</v>
      </c>
      <c r="M104">
        <f>VLOOKUP(LEFT(A104,8),'Point GF'!$C$2:$R$277,7,FALSE)</f>
        <v>1.1428908972762046</v>
      </c>
      <c r="N104">
        <f t="shared" si="8"/>
        <v>0.83795372661762813</v>
      </c>
      <c r="O104">
        <f t="shared" si="9"/>
        <v>0.42438390752615857</v>
      </c>
      <c r="P104">
        <f>VLOOKUP(LEFT(A104,8),'Point GF'!$C$2:$R$277,15,FALSE)</f>
        <v>205.930974077223</v>
      </c>
      <c r="Q104">
        <f>VLOOKUP(LEFT(A104,8),'Point GF'!$C$2:$R$277,16,FALSE)</f>
        <v>104.29429297047469</v>
      </c>
    </row>
    <row r="105" spans="1:17" hidden="1" outlineLevel="2" x14ac:dyDescent="0.3">
      <c r="A105" s="27" t="s">
        <v>514</v>
      </c>
      <c r="B105" s="27" t="s">
        <v>515</v>
      </c>
      <c r="C105" s="27" t="s">
        <v>401</v>
      </c>
      <c r="D105" s="27" t="s">
        <v>516</v>
      </c>
      <c r="E105" s="28">
        <v>221</v>
      </c>
      <c r="F105" s="28">
        <v>3.8614026099999998</v>
      </c>
      <c r="G105" s="28">
        <v>4.7524960470000002</v>
      </c>
      <c r="H105">
        <f t="shared" si="10"/>
        <v>1.7472410000000001E-2</v>
      </c>
      <c r="I105">
        <f t="shared" si="11"/>
        <v>2.1504506999999999E-2</v>
      </c>
      <c r="J105" s="30">
        <f t="shared" si="6"/>
        <v>1.7472410000000001E-2</v>
      </c>
      <c r="K105" s="30">
        <f t="shared" si="7"/>
        <v>1.7472410000000001E-2</v>
      </c>
      <c r="L105">
        <f>VLOOKUP(LEFT(A105,8),'Point GF'!$C$2:$R$277,7,FALSE)</f>
        <v>1</v>
      </c>
      <c r="M105">
        <f>VLOOKUP(LEFT(A105,8),'Point GF'!$C$2:$R$277,7,FALSE)</f>
        <v>1</v>
      </c>
      <c r="N105">
        <f t="shared" si="8"/>
        <v>2.1504506999999999E-2</v>
      </c>
      <c r="O105">
        <f t="shared" si="9"/>
        <v>2.1504506999999999E-2</v>
      </c>
      <c r="P105">
        <f>VLOOKUP(LEFT(A105,8),'Point GF'!$C$2:$R$277,15,FALSE)</f>
        <v>1</v>
      </c>
      <c r="Q105">
        <f>VLOOKUP(LEFT(A105,8),'Point GF'!$C$2:$R$277,16,FALSE)</f>
        <v>1</v>
      </c>
    </row>
    <row r="106" spans="1:17" outlineLevel="1" collapsed="1" x14ac:dyDescent="0.3">
      <c r="A106" s="32" t="s">
        <v>1185</v>
      </c>
      <c r="B106" s="27" t="str">
        <f>B105</f>
        <v>Pleasants Construction, Inc.</v>
      </c>
      <c r="C106" s="27"/>
      <c r="D106" s="27"/>
      <c r="E106" s="28"/>
      <c r="F106" s="28">
        <f>SUBTOTAL(9,F105:F105)</f>
        <v>3.8614026099999998</v>
      </c>
      <c r="G106" s="28">
        <f>SUBTOTAL(9,G105:G105)</f>
        <v>4.7524960470000002</v>
      </c>
      <c r="H106" s="36">
        <f>SUBTOTAL(9,H105:H105)</f>
        <v>1.7472410000000001E-2</v>
      </c>
      <c r="I106" s="36">
        <f>SUBTOTAL(9,I105:I105)</f>
        <v>2.1504506999999999E-2</v>
      </c>
      <c r="J106" s="30">
        <f t="shared" si="6"/>
        <v>1.7472410000000001E-2</v>
      </c>
      <c r="K106" s="30">
        <f t="shared" si="7"/>
        <v>1.7472410000000001E-2</v>
      </c>
      <c r="L106">
        <f>VLOOKUP(LEFT(A106,8),'Point GF'!$C$2:$R$277,7,FALSE)</f>
        <v>1</v>
      </c>
      <c r="M106">
        <f>VLOOKUP(LEFT(A106,8),'Point GF'!$C$2:$R$277,7,FALSE)</f>
        <v>1</v>
      </c>
      <c r="N106">
        <f t="shared" si="8"/>
        <v>2.1504506999999999E-2</v>
      </c>
      <c r="O106">
        <f t="shared" si="9"/>
        <v>2.1504506999999999E-2</v>
      </c>
      <c r="P106">
        <f>VLOOKUP(LEFT(A106,8),'Point GF'!$C$2:$R$277,15,FALSE)</f>
        <v>1</v>
      </c>
      <c r="Q106">
        <f>VLOOKUP(LEFT(A106,8),'Point GF'!$C$2:$R$277,16,FALSE)</f>
        <v>1</v>
      </c>
    </row>
    <row r="107" spans="1:17" hidden="1" outlineLevel="2" x14ac:dyDescent="0.3">
      <c r="A107" s="27" t="s">
        <v>517</v>
      </c>
      <c r="B107" s="27" t="s">
        <v>518</v>
      </c>
      <c r="C107" s="27" t="s">
        <v>401</v>
      </c>
      <c r="D107" s="27" t="s">
        <v>519</v>
      </c>
      <c r="E107" s="28">
        <v>308</v>
      </c>
      <c r="F107" s="28">
        <v>7.6999999999999999E-2</v>
      </c>
      <c r="G107" s="28">
        <v>4.62E-3</v>
      </c>
      <c r="H107">
        <f t="shared" si="10"/>
        <v>2.5000000000000001E-4</v>
      </c>
      <c r="I107">
        <f t="shared" si="11"/>
        <v>1.5E-5</v>
      </c>
      <c r="J107" s="30">
        <f t="shared" si="6"/>
        <v>2.5176808313634197E-4</v>
      </c>
      <c r="K107" s="30">
        <f t="shared" si="7"/>
        <v>2.5176808313634197E-4</v>
      </c>
      <c r="L107">
        <f>VLOOKUP(LEFT(A107,8),'Point GF'!$C$2:$R$277,7,FALSE)</f>
        <v>1.0070723325453679</v>
      </c>
      <c r="M107">
        <f>VLOOKUP(LEFT(A107,8),'Point GF'!$C$2:$R$277,7,FALSE)</f>
        <v>1.0070723325453679</v>
      </c>
      <c r="N107">
        <f t="shared" si="8"/>
        <v>1.5306656274878116E-5</v>
      </c>
      <c r="O107">
        <f t="shared" si="9"/>
        <v>1.5375797728506185E-5</v>
      </c>
      <c r="P107">
        <f>VLOOKUP(LEFT(A107,8),'Point GF'!$C$2:$R$277,15,FALSE)</f>
        <v>1.020443751658541</v>
      </c>
      <c r="Q107">
        <f>VLOOKUP(LEFT(A107,8),'Point GF'!$C$2:$R$277,16,FALSE)</f>
        <v>1.0250531819004123</v>
      </c>
    </row>
    <row r="108" spans="1:17" hidden="1" outlineLevel="2" x14ac:dyDescent="0.3">
      <c r="A108" s="27" t="s">
        <v>517</v>
      </c>
      <c r="B108" s="27" t="s">
        <v>518</v>
      </c>
      <c r="C108" s="27" t="s">
        <v>401</v>
      </c>
      <c r="D108" s="27" t="s">
        <v>520</v>
      </c>
      <c r="E108" s="28">
        <v>364</v>
      </c>
      <c r="F108" s="28">
        <v>0.14560000000000001</v>
      </c>
      <c r="G108" s="28">
        <v>7.28E-3</v>
      </c>
      <c r="H108">
        <f t="shared" si="10"/>
        <v>4.0000000000000002E-4</v>
      </c>
      <c r="I108">
        <f t="shared" si="11"/>
        <v>2.0000000000000002E-5</v>
      </c>
      <c r="J108" s="30">
        <f t="shared" si="6"/>
        <v>4.0282893301814716E-4</v>
      </c>
      <c r="K108" s="30">
        <f t="shared" si="7"/>
        <v>4.0282893301814716E-4</v>
      </c>
      <c r="L108">
        <f>VLOOKUP(LEFT(A108,8),'Point GF'!$C$2:$R$277,7,FALSE)</f>
        <v>1.0070723325453679</v>
      </c>
      <c r="M108">
        <f>VLOOKUP(LEFT(A108,8),'Point GF'!$C$2:$R$277,7,FALSE)</f>
        <v>1.0070723325453679</v>
      </c>
      <c r="N108">
        <f t="shared" si="8"/>
        <v>2.0408875033170822E-5</v>
      </c>
      <c r="O108">
        <f t="shared" si="9"/>
        <v>2.0501063638008246E-5</v>
      </c>
      <c r="P108">
        <f>VLOOKUP(LEFT(A108,8),'Point GF'!$C$2:$R$277,15,FALSE)</f>
        <v>1.020443751658541</v>
      </c>
      <c r="Q108">
        <f>VLOOKUP(LEFT(A108,8),'Point GF'!$C$2:$R$277,16,FALSE)</f>
        <v>1.0250531819004123</v>
      </c>
    </row>
    <row r="109" spans="1:17" hidden="1" outlineLevel="2" x14ac:dyDescent="0.3">
      <c r="A109" s="27" t="s">
        <v>517</v>
      </c>
      <c r="B109" s="27" t="s">
        <v>518</v>
      </c>
      <c r="C109" s="27" t="s">
        <v>401</v>
      </c>
      <c r="D109" s="27" t="s">
        <v>521</v>
      </c>
      <c r="E109" s="28">
        <v>308</v>
      </c>
      <c r="F109" s="28">
        <v>7.6999999999999999E-2</v>
      </c>
      <c r="G109" s="28">
        <v>4.62E-3</v>
      </c>
      <c r="H109">
        <f t="shared" si="10"/>
        <v>2.5000000000000001E-4</v>
      </c>
      <c r="I109">
        <f t="shared" si="11"/>
        <v>1.5E-5</v>
      </c>
      <c r="J109" s="30">
        <f t="shared" si="6"/>
        <v>2.5176808313634197E-4</v>
      </c>
      <c r="K109" s="30">
        <f t="shared" si="7"/>
        <v>2.5176808313634197E-4</v>
      </c>
      <c r="L109">
        <f>VLOOKUP(LEFT(A109,8),'Point GF'!$C$2:$R$277,7,FALSE)</f>
        <v>1.0070723325453679</v>
      </c>
      <c r="M109">
        <f>VLOOKUP(LEFT(A109,8),'Point GF'!$C$2:$R$277,7,FALSE)</f>
        <v>1.0070723325453679</v>
      </c>
      <c r="N109">
        <f t="shared" si="8"/>
        <v>1.5306656274878116E-5</v>
      </c>
      <c r="O109">
        <f t="shared" si="9"/>
        <v>1.5375797728506185E-5</v>
      </c>
      <c r="P109">
        <f>VLOOKUP(LEFT(A109,8),'Point GF'!$C$2:$R$277,15,FALSE)</f>
        <v>1.020443751658541</v>
      </c>
      <c r="Q109">
        <f>VLOOKUP(LEFT(A109,8),'Point GF'!$C$2:$R$277,16,FALSE)</f>
        <v>1.0250531819004123</v>
      </c>
    </row>
    <row r="110" spans="1:17" hidden="1" outlineLevel="2" x14ac:dyDescent="0.3">
      <c r="A110" s="27" t="s">
        <v>517</v>
      </c>
      <c r="B110" s="27" t="s">
        <v>518</v>
      </c>
      <c r="C110" s="27" t="s">
        <v>401</v>
      </c>
      <c r="D110" s="27" t="s">
        <v>522</v>
      </c>
      <c r="E110" s="28">
        <v>364</v>
      </c>
      <c r="F110" s="28">
        <v>4.3679999999999997E-2</v>
      </c>
      <c r="G110" s="28">
        <v>1.456E-2</v>
      </c>
      <c r="H110">
        <f t="shared" si="10"/>
        <v>1.1999999999999999E-4</v>
      </c>
      <c r="I110">
        <f t="shared" si="11"/>
        <v>4.0000000000000003E-5</v>
      </c>
      <c r="J110" s="30">
        <f t="shared" si="6"/>
        <v>1.2084867990544414E-4</v>
      </c>
      <c r="K110" s="30">
        <f t="shared" si="7"/>
        <v>1.2084867990544414E-4</v>
      </c>
      <c r="L110">
        <f>VLOOKUP(LEFT(A110,8),'Point GF'!$C$2:$R$277,7,FALSE)</f>
        <v>1.0070723325453679</v>
      </c>
      <c r="M110">
        <f>VLOOKUP(LEFT(A110,8),'Point GF'!$C$2:$R$277,7,FALSE)</f>
        <v>1.0070723325453679</v>
      </c>
      <c r="N110">
        <f t="shared" si="8"/>
        <v>4.0817750066341644E-5</v>
      </c>
      <c r="O110">
        <f t="shared" si="9"/>
        <v>4.1002127276016493E-5</v>
      </c>
      <c r="P110">
        <f>VLOOKUP(LEFT(A110,8),'Point GF'!$C$2:$R$277,15,FALSE)</f>
        <v>1.020443751658541</v>
      </c>
      <c r="Q110">
        <f>VLOOKUP(LEFT(A110,8),'Point GF'!$C$2:$R$277,16,FALSE)</f>
        <v>1.0250531819004123</v>
      </c>
    </row>
    <row r="111" spans="1:17" hidden="1" outlineLevel="2" x14ac:dyDescent="0.3">
      <c r="A111" s="27" t="s">
        <v>517</v>
      </c>
      <c r="B111" s="27" t="s">
        <v>518</v>
      </c>
      <c r="C111" s="27" t="s">
        <v>401</v>
      </c>
      <c r="D111" s="27" t="s">
        <v>523</v>
      </c>
      <c r="E111" s="28">
        <v>364</v>
      </c>
      <c r="F111" s="28">
        <v>0.14560000000000001</v>
      </c>
      <c r="G111" s="28">
        <v>7.28E-3</v>
      </c>
      <c r="H111">
        <f t="shared" si="10"/>
        <v>4.0000000000000002E-4</v>
      </c>
      <c r="I111">
        <f t="shared" si="11"/>
        <v>2.0000000000000002E-5</v>
      </c>
      <c r="J111" s="30">
        <f t="shared" si="6"/>
        <v>4.0282893301814716E-4</v>
      </c>
      <c r="K111" s="30">
        <f t="shared" si="7"/>
        <v>4.0282893301814716E-4</v>
      </c>
      <c r="L111">
        <f>VLOOKUP(LEFT(A111,8),'Point GF'!$C$2:$R$277,7,FALSE)</f>
        <v>1.0070723325453679</v>
      </c>
      <c r="M111">
        <f>VLOOKUP(LEFT(A111,8),'Point GF'!$C$2:$R$277,7,FALSE)</f>
        <v>1.0070723325453679</v>
      </c>
      <c r="N111">
        <f t="shared" si="8"/>
        <v>2.0408875033170822E-5</v>
      </c>
      <c r="O111">
        <f t="shared" si="9"/>
        <v>2.0501063638008246E-5</v>
      </c>
      <c r="P111">
        <f>VLOOKUP(LEFT(A111,8),'Point GF'!$C$2:$R$277,15,FALSE)</f>
        <v>1.020443751658541</v>
      </c>
      <c r="Q111">
        <f>VLOOKUP(LEFT(A111,8),'Point GF'!$C$2:$R$277,16,FALSE)</f>
        <v>1.0250531819004123</v>
      </c>
    </row>
    <row r="112" spans="1:17" hidden="1" outlineLevel="2" x14ac:dyDescent="0.3">
      <c r="A112" s="27" t="s">
        <v>517</v>
      </c>
      <c r="B112" s="27" t="s">
        <v>518</v>
      </c>
      <c r="C112" s="27" t="s">
        <v>401</v>
      </c>
      <c r="D112" s="27" t="s">
        <v>524</v>
      </c>
      <c r="E112" s="28">
        <v>364</v>
      </c>
      <c r="F112" s="28">
        <v>0.1638</v>
      </c>
      <c r="G112" s="28">
        <v>9.1000000000000004E-3</v>
      </c>
      <c r="H112">
        <f t="shared" si="10"/>
        <v>4.4999999999999999E-4</v>
      </c>
      <c r="I112">
        <f t="shared" si="11"/>
        <v>2.5000000000000001E-5</v>
      </c>
      <c r="J112" s="30">
        <f t="shared" si="6"/>
        <v>4.5318254964541555E-4</v>
      </c>
      <c r="K112" s="30">
        <f t="shared" si="7"/>
        <v>4.5318254964541555E-4</v>
      </c>
      <c r="L112">
        <f>VLOOKUP(LEFT(A112,8),'Point GF'!$C$2:$R$277,7,FALSE)</f>
        <v>1.0070723325453679</v>
      </c>
      <c r="M112">
        <f>VLOOKUP(LEFT(A112,8),'Point GF'!$C$2:$R$277,7,FALSE)</f>
        <v>1.0070723325453679</v>
      </c>
      <c r="N112">
        <f t="shared" si="8"/>
        <v>2.5511093791463525E-5</v>
      </c>
      <c r="O112">
        <f t="shared" si="9"/>
        <v>2.5626329547510308E-5</v>
      </c>
      <c r="P112">
        <f>VLOOKUP(LEFT(A112,8),'Point GF'!$C$2:$R$277,15,FALSE)</f>
        <v>1.020443751658541</v>
      </c>
      <c r="Q112">
        <f>VLOOKUP(LEFT(A112,8),'Point GF'!$C$2:$R$277,16,FALSE)</f>
        <v>1.0250531819004123</v>
      </c>
    </row>
    <row r="113" spans="1:17" hidden="1" outlineLevel="2" x14ac:dyDescent="0.3">
      <c r="A113" s="27" t="s">
        <v>517</v>
      </c>
      <c r="B113" s="27" t="s">
        <v>518</v>
      </c>
      <c r="C113" s="27" t="s">
        <v>401</v>
      </c>
      <c r="D113" s="27" t="s">
        <v>525</v>
      </c>
      <c r="E113" s="28">
        <v>364</v>
      </c>
      <c r="F113" s="28">
        <v>0.1638</v>
      </c>
      <c r="G113" s="28">
        <v>9.1000000000000004E-3</v>
      </c>
      <c r="H113">
        <f t="shared" si="10"/>
        <v>4.4999999999999999E-4</v>
      </c>
      <c r="I113">
        <f t="shared" si="11"/>
        <v>2.5000000000000001E-5</v>
      </c>
      <c r="J113" s="30">
        <f t="shared" si="6"/>
        <v>4.5318254964541555E-4</v>
      </c>
      <c r="K113" s="30">
        <f t="shared" si="7"/>
        <v>4.5318254964541555E-4</v>
      </c>
      <c r="L113">
        <f>VLOOKUP(LEFT(A113,8),'Point GF'!$C$2:$R$277,7,FALSE)</f>
        <v>1.0070723325453679</v>
      </c>
      <c r="M113">
        <f>VLOOKUP(LEFT(A113,8),'Point GF'!$C$2:$R$277,7,FALSE)</f>
        <v>1.0070723325453679</v>
      </c>
      <c r="N113">
        <f t="shared" si="8"/>
        <v>2.5511093791463525E-5</v>
      </c>
      <c r="O113">
        <f t="shared" si="9"/>
        <v>2.5626329547510308E-5</v>
      </c>
      <c r="P113">
        <f>VLOOKUP(LEFT(A113,8),'Point GF'!$C$2:$R$277,15,FALSE)</f>
        <v>1.020443751658541</v>
      </c>
      <c r="Q113">
        <f>VLOOKUP(LEFT(A113,8),'Point GF'!$C$2:$R$277,16,FALSE)</f>
        <v>1.0250531819004123</v>
      </c>
    </row>
    <row r="114" spans="1:17" hidden="1" outlineLevel="2" x14ac:dyDescent="0.3">
      <c r="A114" s="27" t="s">
        <v>517</v>
      </c>
      <c r="B114" s="27" t="s">
        <v>518</v>
      </c>
      <c r="C114" s="27" t="s">
        <v>401</v>
      </c>
      <c r="D114" s="27" t="s">
        <v>526</v>
      </c>
      <c r="E114" s="28">
        <v>308</v>
      </c>
      <c r="F114" s="28">
        <v>1.54E-2</v>
      </c>
      <c r="G114" s="28">
        <v>1.078E-3</v>
      </c>
      <c r="H114">
        <f t="shared" si="10"/>
        <v>5.0000000000000002E-5</v>
      </c>
      <c r="I114">
        <f t="shared" si="11"/>
        <v>3.4999999999999999E-6</v>
      </c>
      <c r="J114" s="30">
        <f t="shared" si="6"/>
        <v>5.0353616627268395E-5</v>
      </c>
      <c r="K114" s="30">
        <f t="shared" si="7"/>
        <v>5.0353616627268395E-5</v>
      </c>
      <c r="L114">
        <f>VLOOKUP(LEFT(A114,8),'Point GF'!$C$2:$R$277,7,FALSE)</f>
        <v>1.0070723325453679</v>
      </c>
      <c r="M114">
        <f>VLOOKUP(LEFT(A114,8),'Point GF'!$C$2:$R$277,7,FALSE)</f>
        <v>1.0070723325453679</v>
      </c>
      <c r="N114">
        <f t="shared" si="8"/>
        <v>3.5715531308048933E-6</v>
      </c>
      <c r="O114">
        <f t="shared" si="9"/>
        <v>3.587686136651443E-6</v>
      </c>
      <c r="P114">
        <f>VLOOKUP(LEFT(A114,8),'Point GF'!$C$2:$R$277,15,FALSE)</f>
        <v>1.020443751658541</v>
      </c>
      <c r="Q114">
        <f>VLOOKUP(LEFT(A114,8),'Point GF'!$C$2:$R$277,16,FALSE)</f>
        <v>1.0250531819004123</v>
      </c>
    </row>
    <row r="115" spans="1:17" hidden="1" outlineLevel="2" x14ac:dyDescent="0.3">
      <c r="A115" s="27" t="s">
        <v>517</v>
      </c>
      <c r="B115" s="27" t="s">
        <v>518</v>
      </c>
      <c r="C115" s="27" t="s">
        <v>401</v>
      </c>
      <c r="D115" s="27" t="s">
        <v>527</v>
      </c>
      <c r="E115" s="28">
        <v>364</v>
      </c>
      <c r="F115" s="28">
        <v>3.6400000000000002E-2</v>
      </c>
      <c r="G115" s="28">
        <v>1.82E-3</v>
      </c>
      <c r="H115">
        <f t="shared" si="10"/>
        <v>1E-4</v>
      </c>
      <c r="I115">
        <f t="shared" si="11"/>
        <v>5.0000000000000004E-6</v>
      </c>
      <c r="J115" s="30">
        <f t="shared" si="6"/>
        <v>1.0070723325453679E-4</v>
      </c>
      <c r="K115" s="30">
        <f t="shared" si="7"/>
        <v>1.0070723325453679E-4</v>
      </c>
      <c r="L115">
        <f>VLOOKUP(LEFT(A115,8),'Point GF'!$C$2:$R$277,7,FALSE)</f>
        <v>1.0070723325453679</v>
      </c>
      <c r="M115">
        <f>VLOOKUP(LEFT(A115,8),'Point GF'!$C$2:$R$277,7,FALSE)</f>
        <v>1.0070723325453679</v>
      </c>
      <c r="N115">
        <f t="shared" si="8"/>
        <v>5.1022187582927055E-6</v>
      </c>
      <c r="O115">
        <f t="shared" si="9"/>
        <v>5.1252659095020616E-6</v>
      </c>
      <c r="P115">
        <f>VLOOKUP(LEFT(A115,8),'Point GF'!$C$2:$R$277,15,FALSE)</f>
        <v>1.020443751658541</v>
      </c>
      <c r="Q115">
        <f>VLOOKUP(LEFT(A115,8),'Point GF'!$C$2:$R$277,16,FALSE)</f>
        <v>1.0250531819004123</v>
      </c>
    </row>
    <row r="116" spans="1:17" hidden="1" outlineLevel="2" x14ac:dyDescent="0.3">
      <c r="A116" s="27" t="s">
        <v>517</v>
      </c>
      <c r="B116" s="27" t="s">
        <v>518</v>
      </c>
      <c r="C116" s="27" t="s">
        <v>401</v>
      </c>
      <c r="D116" s="27" t="s">
        <v>528</v>
      </c>
      <c r="E116" s="28">
        <v>364</v>
      </c>
      <c r="F116" s="28">
        <v>0.44225999999999999</v>
      </c>
      <c r="G116" s="28">
        <v>1.8200000000000001E-2</v>
      </c>
      <c r="H116">
        <f t="shared" si="10"/>
        <v>1.2149999999999999E-3</v>
      </c>
      <c r="I116">
        <f t="shared" si="11"/>
        <v>5.0000000000000002E-5</v>
      </c>
      <c r="J116" s="30">
        <f t="shared" si="6"/>
        <v>1.223592884042622E-3</v>
      </c>
      <c r="K116" s="30">
        <f t="shared" si="7"/>
        <v>1.223592884042622E-3</v>
      </c>
      <c r="L116">
        <f>VLOOKUP(LEFT(A116,8),'Point GF'!$C$2:$R$277,7,FALSE)</f>
        <v>1.0070723325453679</v>
      </c>
      <c r="M116">
        <f>VLOOKUP(LEFT(A116,8),'Point GF'!$C$2:$R$277,7,FALSE)</f>
        <v>1.0070723325453679</v>
      </c>
      <c r="N116">
        <f t="shared" si="8"/>
        <v>5.102218758292705E-5</v>
      </c>
      <c r="O116">
        <f t="shared" si="9"/>
        <v>5.1252659095020616E-5</v>
      </c>
      <c r="P116">
        <f>VLOOKUP(LEFT(A116,8),'Point GF'!$C$2:$R$277,15,FALSE)</f>
        <v>1.020443751658541</v>
      </c>
      <c r="Q116">
        <f>VLOOKUP(LEFT(A116,8),'Point GF'!$C$2:$R$277,16,FALSE)</f>
        <v>1.0250531819004123</v>
      </c>
    </row>
    <row r="117" spans="1:17" hidden="1" outlineLevel="2" x14ac:dyDescent="0.3">
      <c r="A117" s="27" t="s">
        <v>517</v>
      </c>
      <c r="B117" s="27" t="s">
        <v>518</v>
      </c>
      <c r="C117" s="27" t="s">
        <v>401</v>
      </c>
      <c r="D117" s="27" t="s">
        <v>529</v>
      </c>
      <c r="E117" s="28">
        <v>200</v>
      </c>
      <c r="F117" s="28">
        <v>0.08</v>
      </c>
      <c r="G117" s="28">
        <v>4.0000000000000001E-3</v>
      </c>
      <c r="H117">
        <f t="shared" si="10"/>
        <v>4.0000000000000002E-4</v>
      </c>
      <c r="I117">
        <f t="shared" si="11"/>
        <v>2.0000000000000002E-5</v>
      </c>
      <c r="J117" s="30">
        <f t="shared" si="6"/>
        <v>4.0282893301814716E-4</v>
      </c>
      <c r="K117" s="30">
        <f t="shared" si="7"/>
        <v>4.0282893301814716E-4</v>
      </c>
      <c r="L117">
        <f>VLOOKUP(LEFT(A117,8),'Point GF'!$C$2:$R$277,7,FALSE)</f>
        <v>1.0070723325453679</v>
      </c>
      <c r="M117">
        <f>VLOOKUP(LEFT(A117,8),'Point GF'!$C$2:$R$277,7,FALSE)</f>
        <v>1.0070723325453679</v>
      </c>
      <c r="N117">
        <f t="shared" si="8"/>
        <v>2.0408875033170822E-5</v>
      </c>
      <c r="O117">
        <f t="shared" si="9"/>
        <v>2.0501063638008246E-5</v>
      </c>
      <c r="P117">
        <f>VLOOKUP(LEFT(A117,8),'Point GF'!$C$2:$R$277,15,FALSE)</f>
        <v>1.020443751658541</v>
      </c>
      <c r="Q117">
        <f>VLOOKUP(LEFT(A117,8),'Point GF'!$C$2:$R$277,16,FALSE)</f>
        <v>1.0250531819004123</v>
      </c>
    </row>
    <row r="118" spans="1:17" hidden="1" outlineLevel="2" x14ac:dyDescent="0.3">
      <c r="A118" s="27" t="s">
        <v>517</v>
      </c>
      <c r="B118" s="27" t="s">
        <v>518</v>
      </c>
      <c r="C118" s="27" t="s">
        <v>401</v>
      </c>
      <c r="D118" s="27" t="s">
        <v>530</v>
      </c>
      <c r="E118" s="28">
        <v>200</v>
      </c>
      <c r="F118" s="28">
        <v>0.03</v>
      </c>
      <c r="G118" s="28">
        <v>2E-3</v>
      </c>
      <c r="H118">
        <f t="shared" si="10"/>
        <v>1.4999999999999999E-4</v>
      </c>
      <c r="I118">
        <f t="shared" si="11"/>
        <v>1.0000000000000001E-5</v>
      </c>
      <c r="J118" s="30">
        <f t="shared" si="6"/>
        <v>1.5106084988180516E-4</v>
      </c>
      <c r="K118" s="30">
        <f t="shared" si="7"/>
        <v>1.5106084988180516E-4</v>
      </c>
      <c r="L118">
        <f>VLOOKUP(LEFT(A118,8),'Point GF'!$C$2:$R$277,7,FALSE)</f>
        <v>1.0070723325453679</v>
      </c>
      <c r="M118">
        <f>VLOOKUP(LEFT(A118,8),'Point GF'!$C$2:$R$277,7,FALSE)</f>
        <v>1.0070723325453679</v>
      </c>
      <c r="N118">
        <f t="shared" si="8"/>
        <v>1.0204437516585411E-5</v>
      </c>
      <c r="O118">
        <f t="shared" si="9"/>
        <v>1.0250531819004123E-5</v>
      </c>
      <c r="P118">
        <f>VLOOKUP(LEFT(A118,8),'Point GF'!$C$2:$R$277,15,FALSE)</f>
        <v>1.020443751658541</v>
      </c>
      <c r="Q118">
        <f>VLOOKUP(LEFT(A118,8),'Point GF'!$C$2:$R$277,16,FALSE)</f>
        <v>1.0250531819004123</v>
      </c>
    </row>
    <row r="119" spans="1:17" hidden="1" outlineLevel="2" x14ac:dyDescent="0.3">
      <c r="A119" s="27" t="s">
        <v>517</v>
      </c>
      <c r="B119" s="27" t="s">
        <v>518</v>
      </c>
      <c r="C119" s="27" t="s">
        <v>401</v>
      </c>
      <c r="D119" s="27" t="s">
        <v>531</v>
      </c>
      <c r="E119" s="28">
        <v>200</v>
      </c>
      <c r="F119" s="28">
        <v>0.03</v>
      </c>
      <c r="G119" s="28">
        <v>2E-3</v>
      </c>
      <c r="H119">
        <f t="shared" si="10"/>
        <v>1.4999999999999999E-4</v>
      </c>
      <c r="I119">
        <f t="shared" si="11"/>
        <v>1.0000000000000001E-5</v>
      </c>
      <c r="J119" s="30">
        <f t="shared" si="6"/>
        <v>1.5106084988180516E-4</v>
      </c>
      <c r="K119" s="30">
        <f t="shared" si="7"/>
        <v>1.5106084988180516E-4</v>
      </c>
      <c r="L119">
        <f>VLOOKUP(LEFT(A119,8),'Point GF'!$C$2:$R$277,7,FALSE)</f>
        <v>1.0070723325453679</v>
      </c>
      <c r="M119">
        <f>VLOOKUP(LEFT(A119,8),'Point GF'!$C$2:$R$277,7,FALSE)</f>
        <v>1.0070723325453679</v>
      </c>
      <c r="N119">
        <f t="shared" si="8"/>
        <v>1.0204437516585411E-5</v>
      </c>
      <c r="O119">
        <f t="shared" si="9"/>
        <v>1.0250531819004123E-5</v>
      </c>
      <c r="P119">
        <f>VLOOKUP(LEFT(A119,8),'Point GF'!$C$2:$R$277,15,FALSE)</f>
        <v>1.020443751658541</v>
      </c>
      <c r="Q119">
        <f>VLOOKUP(LEFT(A119,8),'Point GF'!$C$2:$R$277,16,FALSE)</f>
        <v>1.0250531819004123</v>
      </c>
    </row>
    <row r="120" spans="1:17" hidden="1" outlineLevel="2" x14ac:dyDescent="0.3">
      <c r="A120" s="27" t="s">
        <v>517</v>
      </c>
      <c r="B120" s="27" t="s">
        <v>518</v>
      </c>
      <c r="C120" s="27" t="s">
        <v>401</v>
      </c>
      <c r="D120" s="27" t="s">
        <v>532</v>
      </c>
      <c r="E120" s="28">
        <v>200</v>
      </c>
      <c r="F120" s="28">
        <v>0.37</v>
      </c>
      <c r="G120" s="28">
        <v>0.02</v>
      </c>
      <c r="H120">
        <f t="shared" si="10"/>
        <v>1.8500000000000001E-3</v>
      </c>
      <c r="I120">
        <f t="shared" si="11"/>
        <v>1E-4</v>
      </c>
      <c r="J120" s="30">
        <f t="shared" si="6"/>
        <v>1.8630838152089307E-3</v>
      </c>
      <c r="K120" s="30">
        <f t="shared" si="7"/>
        <v>1.8630838152089307E-3</v>
      </c>
      <c r="L120">
        <f>VLOOKUP(LEFT(A120,8),'Point GF'!$C$2:$R$277,7,FALSE)</f>
        <v>1.0070723325453679</v>
      </c>
      <c r="M120">
        <f>VLOOKUP(LEFT(A120,8),'Point GF'!$C$2:$R$277,7,FALSE)</f>
        <v>1.0070723325453679</v>
      </c>
      <c r="N120">
        <f t="shared" si="8"/>
        <v>1.020443751658541E-4</v>
      </c>
      <c r="O120">
        <f t="shared" si="9"/>
        <v>1.0250531819004123E-4</v>
      </c>
      <c r="P120">
        <f>VLOOKUP(LEFT(A120,8),'Point GF'!$C$2:$R$277,15,FALSE)</f>
        <v>1.020443751658541</v>
      </c>
      <c r="Q120">
        <f>VLOOKUP(LEFT(A120,8),'Point GF'!$C$2:$R$277,16,FALSE)</f>
        <v>1.0250531819004123</v>
      </c>
    </row>
    <row r="121" spans="1:17" hidden="1" outlineLevel="2" x14ac:dyDescent="0.3">
      <c r="A121" s="27" t="s">
        <v>517</v>
      </c>
      <c r="B121" s="27" t="s">
        <v>518</v>
      </c>
      <c r="C121" s="27" t="s">
        <v>401</v>
      </c>
      <c r="D121" s="27" t="s">
        <v>533</v>
      </c>
      <c r="E121" s="28">
        <v>200</v>
      </c>
      <c r="F121" s="28">
        <v>0.37</v>
      </c>
      <c r="G121" s="28">
        <v>0.02</v>
      </c>
      <c r="H121">
        <f t="shared" si="10"/>
        <v>1.8500000000000001E-3</v>
      </c>
      <c r="I121">
        <f t="shared" si="11"/>
        <v>1E-4</v>
      </c>
      <c r="J121" s="30">
        <f t="shared" si="6"/>
        <v>1.8630838152089307E-3</v>
      </c>
      <c r="K121" s="30">
        <f t="shared" si="7"/>
        <v>1.8630838152089307E-3</v>
      </c>
      <c r="L121">
        <f>VLOOKUP(LEFT(A121,8),'Point GF'!$C$2:$R$277,7,FALSE)</f>
        <v>1.0070723325453679</v>
      </c>
      <c r="M121">
        <f>VLOOKUP(LEFT(A121,8),'Point GF'!$C$2:$R$277,7,FALSE)</f>
        <v>1.0070723325453679</v>
      </c>
      <c r="N121">
        <f t="shared" si="8"/>
        <v>1.020443751658541E-4</v>
      </c>
      <c r="O121">
        <f t="shared" si="9"/>
        <v>1.0250531819004123E-4</v>
      </c>
      <c r="P121">
        <f>VLOOKUP(LEFT(A121,8),'Point GF'!$C$2:$R$277,15,FALSE)</f>
        <v>1.020443751658541</v>
      </c>
      <c r="Q121">
        <f>VLOOKUP(LEFT(A121,8),'Point GF'!$C$2:$R$277,16,FALSE)</f>
        <v>1.0250531819004123</v>
      </c>
    </row>
    <row r="122" spans="1:17" hidden="1" outlineLevel="2" x14ac:dyDescent="0.3">
      <c r="A122" s="27" t="s">
        <v>517</v>
      </c>
      <c r="B122" s="27" t="s">
        <v>518</v>
      </c>
      <c r="C122" s="27" t="s">
        <v>401</v>
      </c>
      <c r="D122" s="27" t="s">
        <v>534</v>
      </c>
      <c r="E122" s="28">
        <v>364</v>
      </c>
      <c r="F122" s="28">
        <v>0.14560000000000001</v>
      </c>
      <c r="G122" s="28">
        <v>9.1000000000000004E-3</v>
      </c>
      <c r="H122">
        <f t="shared" si="10"/>
        <v>4.0000000000000002E-4</v>
      </c>
      <c r="I122">
        <f t="shared" si="11"/>
        <v>2.5000000000000001E-5</v>
      </c>
      <c r="J122" s="30">
        <f t="shared" si="6"/>
        <v>4.0282893301814716E-4</v>
      </c>
      <c r="K122" s="30">
        <f t="shared" si="7"/>
        <v>4.0282893301814716E-4</v>
      </c>
      <c r="L122">
        <f>VLOOKUP(LEFT(A122,8),'Point GF'!$C$2:$R$277,7,FALSE)</f>
        <v>1.0070723325453679</v>
      </c>
      <c r="M122">
        <f>VLOOKUP(LEFT(A122,8),'Point GF'!$C$2:$R$277,7,FALSE)</f>
        <v>1.0070723325453679</v>
      </c>
      <c r="N122">
        <f t="shared" si="8"/>
        <v>2.5511093791463525E-5</v>
      </c>
      <c r="O122">
        <f t="shared" si="9"/>
        <v>2.5626329547510308E-5</v>
      </c>
      <c r="P122">
        <f>VLOOKUP(LEFT(A122,8),'Point GF'!$C$2:$R$277,15,FALSE)</f>
        <v>1.020443751658541</v>
      </c>
      <c r="Q122">
        <f>VLOOKUP(LEFT(A122,8),'Point GF'!$C$2:$R$277,16,FALSE)</f>
        <v>1.0250531819004123</v>
      </c>
    </row>
    <row r="123" spans="1:17" hidden="1" outlineLevel="2" x14ac:dyDescent="0.3">
      <c r="A123" s="27" t="s">
        <v>517</v>
      </c>
      <c r="B123" s="27" t="s">
        <v>518</v>
      </c>
      <c r="C123" s="27" t="s">
        <v>401</v>
      </c>
      <c r="D123" s="27" t="s">
        <v>535</v>
      </c>
      <c r="E123" s="28">
        <v>364</v>
      </c>
      <c r="F123" s="28">
        <v>0.14560000000000001</v>
      </c>
      <c r="G123" s="28">
        <v>9.1000000000000004E-3</v>
      </c>
      <c r="H123">
        <f t="shared" si="10"/>
        <v>4.0000000000000002E-4</v>
      </c>
      <c r="I123">
        <f t="shared" si="11"/>
        <v>2.5000000000000001E-5</v>
      </c>
      <c r="J123" s="30">
        <f t="shared" si="6"/>
        <v>4.0282893301814716E-4</v>
      </c>
      <c r="K123" s="30">
        <f t="shared" si="7"/>
        <v>4.0282893301814716E-4</v>
      </c>
      <c r="L123">
        <f>VLOOKUP(LEFT(A123,8),'Point GF'!$C$2:$R$277,7,FALSE)</f>
        <v>1.0070723325453679</v>
      </c>
      <c r="M123">
        <f>VLOOKUP(LEFT(A123,8),'Point GF'!$C$2:$R$277,7,FALSE)</f>
        <v>1.0070723325453679</v>
      </c>
      <c r="N123">
        <f t="shared" si="8"/>
        <v>2.5511093791463525E-5</v>
      </c>
      <c r="O123">
        <f t="shared" si="9"/>
        <v>2.5626329547510308E-5</v>
      </c>
      <c r="P123">
        <f>VLOOKUP(LEFT(A123,8),'Point GF'!$C$2:$R$277,15,FALSE)</f>
        <v>1.020443751658541</v>
      </c>
      <c r="Q123">
        <f>VLOOKUP(LEFT(A123,8),'Point GF'!$C$2:$R$277,16,FALSE)</f>
        <v>1.0250531819004123</v>
      </c>
    </row>
    <row r="124" spans="1:17" hidden="1" outlineLevel="2" x14ac:dyDescent="0.3">
      <c r="A124" s="27" t="s">
        <v>517</v>
      </c>
      <c r="B124" s="27" t="s">
        <v>518</v>
      </c>
      <c r="C124" s="27" t="s">
        <v>401</v>
      </c>
      <c r="D124" s="27" t="s">
        <v>536</v>
      </c>
      <c r="E124" s="28">
        <v>364</v>
      </c>
      <c r="F124" s="28">
        <v>0.14560000000000001</v>
      </c>
      <c r="G124" s="28">
        <v>9.1000000000000004E-3</v>
      </c>
      <c r="H124">
        <f t="shared" si="10"/>
        <v>4.0000000000000002E-4</v>
      </c>
      <c r="I124">
        <f t="shared" si="11"/>
        <v>2.5000000000000001E-5</v>
      </c>
      <c r="J124" s="30">
        <f t="shared" si="6"/>
        <v>4.0282893301814716E-4</v>
      </c>
      <c r="K124" s="30">
        <f t="shared" si="7"/>
        <v>4.0282893301814716E-4</v>
      </c>
      <c r="L124">
        <f>VLOOKUP(LEFT(A124,8),'Point GF'!$C$2:$R$277,7,FALSE)</f>
        <v>1.0070723325453679</v>
      </c>
      <c r="M124">
        <f>VLOOKUP(LEFT(A124,8),'Point GF'!$C$2:$R$277,7,FALSE)</f>
        <v>1.0070723325453679</v>
      </c>
      <c r="N124">
        <f t="shared" si="8"/>
        <v>2.5511093791463525E-5</v>
      </c>
      <c r="O124">
        <f t="shared" si="9"/>
        <v>2.5626329547510308E-5</v>
      </c>
      <c r="P124">
        <f>VLOOKUP(LEFT(A124,8),'Point GF'!$C$2:$R$277,15,FALSE)</f>
        <v>1.020443751658541</v>
      </c>
      <c r="Q124">
        <f>VLOOKUP(LEFT(A124,8),'Point GF'!$C$2:$R$277,16,FALSE)</f>
        <v>1.0250531819004123</v>
      </c>
    </row>
    <row r="125" spans="1:17" hidden="1" outlineLevel="2" x14ac:dyDescent="0.3">
      <c r="A125" s="27" t="s">
        <v>517</v>
      </c>
      <c r="B125" s="27" t="s">
        <v>518</v>
      </c>
      <c r="C125" s="27" t="s">
        <v>401</v>
      </c>
      <c r="D125" s="27" t="s">
        <v>537</v>
      </c>
      <c r="E125" s="28">
        <v>364</v>
      </c>
      <c r="F125" s="28">
        <v>0.21840000000000001</v>
      </c>
      <c r="G125" s="28">
        <v>1.0919999999999999E-2</v>
      </c>
      <c r="H125">
        <f t="shared" si="10"/>
        <v>6.0000000000000006E-4</v>
      </c>
      <c r="I125">
        <f t="shared" si="11"/>
        <v>2.9999999999999997E-5</v>
      </c>
      <c r="J125" s="30">
        <f t="shared" si="6"/>
        <v>6.0424339952722074E-4</v>
      </c>
      <c r="K125" s="30">
        <f t="shared" si="7"/>
        <v>6.0424339952722074E-4</v>
      </c>
      <c r="L125">
        <f>VLOOKUP(LEFT(A125,8),'Point GF'!$C$2:$R$277,7,FALSE)</f>
        <v>1.0070723325453679</v>
      </c>
      <c r="M125">
        <f>VLOOKUP(LEFT(A125,8),'Point GF'!$C$2:$R$277,7,FALSE)</f>
        <v>1.0070723325453679</v>
      </c>
      <c r="N125">
        <f t="shared" si="8"/>
        <v>3.0613312549756224E-5</v>
      </c>
      <c r="O125">
        <f t="shared" si="9"/>
        <v>3.0751595457012363E-5</v>
      </c>
      <c r="P125">
        <f>VLOOKUP(LEFT(A125,8),'Point GF'!$C$2:$R$277,15,FALSE)</f>
        <v>1.020443751658541</v>
      </c>
      <c r="Q125">
        <f>VLOOKUP(LEFT(A125,8),'Point GF'!$C$2:$R$277,16,FALSE)</f>
        <v>1.0250531819004123</v>
      </c>
    </row>
    <row r="126" spans="1:17" hidden="1" outlineLevel="2" x14ac:dyDescent="0.3">
      <c r="A126" s="27" t="s">
        <v>517</v>
      </c>
      <c r="B126" s="27" t="s">
        <v>518</v>
      </c>
      <c r="C126" s="27" t="s">
        <v>401</v>
      </c>
      <c r="D126" s="27" t="s">
        <v>538</v>
      </c>
      <c r="E126" s="28">
        <v>364</v>
      </c>
      <c r="F126" s="28">
        <v>0.14560000000000001</v>
      </c>
      <c r="G126" s="28">
        <v>7.28E-3</v>
      </c>
      <c r="H126">
        <f t="shared" si="10"/>
        <v>4.0000000000000002E-4</v>
      </c>
      <c r="I126">
        <f t="shared" si="11"/>
        <v>2.0000000000000002E-5</v>
      </c>
      <c r="J126" s="30">
        <f t="shared" si="6"/>
        <v>4.0282893301814716E-4</v>
      </c>
      <c r="K126" s="30">
        <f t="shared" si="7"/>
        <v>4.0282893301814716E-4</v>
      </c>
      <c r="L126">
        <f>VLOOKUP(LEFT(A126,8),'Point GF'!$C$2:$R$277,7,FALSE)</f>
        <v>1.0070723325453679</v>
      </c>
      <c r="M126">
        <f>VLOOKUP(LEFT(A126,8),'Point GF'!$C$2:$R$277,7,FALSE)</f>
        <v>1.0070723325453679</v>
      </c>
      <c r="N126">
        <f t="shared" si="8"/>
        <v>2.0408875033170822E-5</v>
      </c>
      <c r="O126">
        <f t="shared" si="9"/>
        <v>2.0501063638008246E-5</v>
      </c>
      <c r="P126">
        <f>VLOOKUP(LEFT(A126,8),'Point GF'!$C$2:$R$277,15,FALSE)</f>
        <v>1.020443751658541</v>
      </c>
      <c r="Q126">
        <f>VLOOKUP(LEFT(A126,8),'Point GF'!$C$2:$R$277,16,FALSE)</f>
        <v>1.0250531819004123</v>
      </c>
    </row>
    <row r="127" spans="1:17" hidden="1" outlineLevel="2" x14ac:dyDescent="0.3">
      <c r="A127" s="27" t="s">
        <v>517</v>
      </c>
      <c r="B127" s="27" t="s">
        <v>518</v>
      </c>
      <c r="C127" s="27" t="s">
        <v>401</v>
      </c>
      <c r="D127" s="27" t="s">
        <v>539</v>
      </c>
      <c r="E127" s="28">
        <v>200</v>
      </c>
      <c r="F127" s="28">
        <v>7.6999999999999999E-2</v>
      </c>
      <c r="G127" s="28">
        <v>4.0000000000000001E-3</v>
      </c>
      <c r="H127">
        <f t="shared" si="10"/>
        <v>3.8499999999999998E-4</v>
      </c>
      <c r="I127">
        <f t="shared" si="11"/>
        <v>2.0000000000000002E-5</v>
      </c>
      <c r="J127" s="30">
        <f t="shared" si="6"/>
        <v>3.8772284802996663E-4</v>
      </c>
      <c r="K127" s="30">
        <f t="shared" si="7"/>
        <v>3.8772284802996663E-4</v>
      </c>
      <c r="L127">
        <f>VLOOKUP(LEFT(A127,8),'Point GF'!$C$2:$R$277,7,FALSE)</f>
        <v>1.0070723325453679</v>
      </c>
      <c r="M127">
        <f>VLOOKUP(LEFT(A127,8),'Point GF'!$C$2:$R$277,7,FALSE)</f>
        <v>1.0070723325453679</v>
      </c>
      <c r="N127">
        <f t="shared" si="8"/>
        <v>2.0408875033170822E-5</v>
      </c>
      <c r="O127">
        <f t="shared" si="9"/>
        <v>2.0501063638008246E-5</v>
      </c>
      <c r="P127">
        <f>VLOOKUP(LEFT(A127,8),'Point GF'!$C$2:$R$277,15,FALSE)</f>
        <v>1.020443751658541</v>
      </c>
      <c r="Q127">
        <f>VLOOKUP(LEFT(A127,8),'Point GF'!$C$2:$R$277,16,FALSE)</f>
        <v>1.0250531819004123</v>
      </c>
    </row>
    <row r="128" spans="1:17" hidden="1" outlineLevel="2" x14ac:dyDescent="0.3">
      <c r="A128" s="27" t="s">
        <v>517</v>
      </c>
      <c r="B128" s="27" t="s">
        <v>518</v>
      </c>
      <c r="C128" s="27" t="s">
        <v>401</v>
      </c>
      <c r="D128" s="27" t="s">
        <v>540</v>
      </c>
      <c r="E128" s="28">
        <v>200</v>
      </c>
      <c r="F128" s="28">
        <v>0.11</v>
      </c>
      <c r="G128" s="28">
        <v>6.0000000000000001E-3</v>
      </c>
      <c r="H128">
        <f t="shared" si="10"/>
        <v>5.5000000000000003E-4</v>
      </c>
      <c r="I128">
        <f t="shared" si="11"/>
        <v>3.0000000000000001E-5</v>
      </c>
      <c r="J128" s="30">
        <f t="shared" si="6"/>
        <v>5.5388978289995234E-4</v>
      </c>
      <c r="K128" s="30">
        <f t="shared" si="7"/>
        <v>5.5388978289995234E-4</v>
      </c>
      <c r="L128">
        <f>VLOOKUP(LEFT(A128,8),'Point GF'!$C$2:$R$277,7,FALSE)</f>
        <v>1.0070723325453679</v>
      </c>
      <c r="M128">
        <f>VLOOKUP(LEFT(A128,8),'Point GF'!$C$2:$R$277,7,FALSE)</f>
        <v>1.0070723325453679</v>
      </c>
      <c r="N128">
        <f t="shared" si="8"/>
        <v>3.0613312549756231E-5</v>
      </c>
      <c r="O128">
        <f t="shared" si="9"/>
        <v>3.075159545701237E-5</v>
      </c>
      <c r="P128">
        <f>VLOOKUP(LEFT(A128,8),'Point GF'!$C$2:$R$277,15,FALSE)</f>
        <v>1.020443751658541</v>
      </c>
      <c r="Q128">
        <f>VLOOKUP(LEFT(A128,8),'Point GF'!$C$2:$R$277,16,FALSE)</f>
        <v>1.0250531819004123</v>
      </c>
    </row>
    <row r="129" spans="1:17" hidden="1" outlineLevel="2" x14ac:dyDescent="0.3">
      <c r="A129" s="27" t="s">
        <v>517</v>
      </c>
      <c r="B129" s="27" t="s">
        <v>518</v>
      </c>
      <c r="C129" s="27" t="s">
        <v>401</v>
      </c>
      <c r="D129" s="27" t="s">
        <v>541</v>
      </c>
      <c r="E129" s="28">
        <v>200</v>
      </c>
      <c r="F129" s="28">
        <v>0.11</v>
      </c>
      <c r="G129" s="28">
        <v>6.0000000000000001E-3</v>
      </c>
      <c r="H129">
        <f t="shared" si="10"/>
        <v>5.5000000000000003E-4</v>
      </c>
      <c r="I129">
        <f t="shared" si="11"/>
        <v>3.0000000000000001E-5</v>
      </c>
      <c r="J129" s="30">
        <f t="shared" si="6"/>
        <v>5.5388978289995234E-4</v>
      </c>
      <c r="K129" s="30">
        <f t="shared" si="7"/>
        <v>5.5388978289995234E-4</v>
      </c>
      <c r="L129">
        <f>VLOOKUP(LEFT(A129,8),'Point GF'!$C$2:$R$277,7,FALSE)</f>
        <v>1.0070723325453679</v>
      </c>
      <c r="M129">
        <f>VLOOKUP(LEFT(A129,8),'Point GF'!$C$2:$R$277,7,FALSE)</f>
        <v>1.0070723325453679</v>
      </c>
      <c r="N129">
        <f t="shared" si="8"/>
        <v>3.0613312549756231E-5</v>
      </c>
      <c r="O129">
        <f t="shared" si="9"/>
        <v>3.075159545701237E-5</v>
      </c>
      <c r="P129">
        <f>VLOOKUP(LEFT(A129,8),'Point GF'!$C$2:$R$277,15,FALSE)</f>
        <v>1.020443751658541</v>
      </c>
      <c r="Q129">
        <f>VLOOKUP(LEFT(A129,8),'Point GF'!$C$2:$R$277,16,FALSE)</f>
        <v>1.0250531819004123</v>
      </c>
    </row>
    <row r="130" spans="1:17" hidden="1" outlineLevel="2" x14ac:dyDescent="0.3">
      <c r="A130" s="27" t="s">
        <v>517</v>
      </c>
      <c r="B130" s="27" t="s">
        <v>518</v>
      </c>
      <c r="C130" s="27" t="s">
        <v>401</v>
      </c>
      <c r="D130" s="27" t="s">
        <v>542</v>
      </c>
      <c r="E130" s="28">
        <v>364</v>
      </c>
      <c r="F130" s="28">
        <v>0.4914</v>
      </c>
      <c r="G130" s="28">
        <v>1.8200000000000001E-2</v>
      </c>
      <c r="H130">
        <f t="shared" si="10"/>
        <v>1.3500000000000001E-3</v>
      </c>
      <c r="I130">
        <f t="shared" si="11"/>
        <v>5.0000000000000002E-5</v>
      </c>
      <c r="J130" s="30">
        <f t="shared" si="6"/>
        <v>1.3595476489362468E-3</v>
      </c>
      <c r="K130" s="30">
        <f t="shared" si="7"/>
        <v>1.3595476489362468E-3</v>
      </c>
      <c r="L130">
        <f>VLOOKUP(LEFT(A130,8),'Point GF'!$C$2:$R$277,7,FALSE)</f>
        <v>1.0070723325453679</v>
      </c>
      <c r="M130">
        <f>VLOOKUP(LEFT(A130,8),'Point GF'!$C$2:$R$277,7,FALSE)</f>
        <v>1.0070723325453679</v>
      </c>
      <c r="N130">
        <f t="shared" si="8"/>
        <v>5.102218758292705E-5</v>
      </c>
      <c r="O130">
        <f t="shared" si="9"/>
        <v>5.1252659095020616E-5</v>
      </c>
      <c r="P130">
        <f>VLOOKUP(LEFT(A130,8),'Point GF'!$C$2:$R$277,15,FALSE)</f>
        <v>1.020443751658541</v>
      </c>
      <c r="Q130">
        <f>VLOOKUP(LEFT(A130,8),'Point GF'!$C$2:$R$277,16,FALSE)</f>
        <v>1.0250531819004123</v>
      </c>
    </row>
    <row r="131" spans="1:17" hidden="1" outlineLevel="2" x14ac:dyDescent="0.3">
      <c r="A131" s="27" t="s">
        <v>517</v>
      </c>
      <c r="B131" s="27" t="s">
        <v>518</v>
      </c>
      <c r="C131" s="27" t="s">
        <v>401</v>
      </c>
      <c r="D131" s="27" t="s">
        <v>543</v>
      </c>
      <c r="E131" s="28">
        <v>364</v>
      </c>
      <c r="F131" s="28">
        <v>0.4914</v>
      </c>
      <c r="G131" s="28">
        <v>1.8200000000000001E-2</v>
      </c>
      <c r="H131">
        <f t="shared" si="10"/>
        <v>1.3500000000000001E-3</v>
      </c>
      <c r="I131">
        <f t="shared" si="11"/>
        <v>5.0000000000000002E-5</v>
      </c>
      <c r="J131" s="30">
        <f t="shared" ref="J131:J194" si="12">H131*L131</f>
        <v>1.3595476489362468E-3</v>
      </c>
      <c r="K131" s="30">
        <f t="shared" ref="K131:K194" si="13">H131*M131</f>
        <v>1.3595476489362468E-3</v>
      </c>
      <c r="L131">
        <f>VLOOKUP(LEFT(A131,8),'Point GF'!$C$2:$R$277,7,FALSE)</f>
        <v>1.0070723325453679</v>
      </c>
      <c r="M131">
        <f>VLOOKUP(LEFT(A131,8),'Point GF'!$C$2:$R$277,7,FALSE)</f>
        <v>1.0070723325453679</v>
      </c>
      <c r="N131">
        <f t="shared" ref="N131:N194" si="14">I131*P131</f>
        <v>5.102218758292705E-5</v>
      </c>
      <c r="O131">
        <f t="shared" ref="O131:O194" si="15">I131*Q131</f>
        <v>5.1252659095020616E-5</v>
      </c>
      <c r="P131">
        <f>VLOOKUP(LEFT(A131,8),'Point GF'!$C$2:$R$277,15,FALSE)</f>
        <v>1.020443751658541</v>
      </c>
      <c r="Q131">
        <f>VLOOKUP(LEFT(A131,8),'Point GF'!$C$2:$R$277,16,FALSE)</f>
        <v>1.0250531819004123</v>
      </c>
    </row>
    <row r="132" spans="1:17" hidden="1" outlineLevel="2" x14ac:dyDescent="0.3">
      <c r="A132" s="27" t="s">
        <v>517</v>
      </c>
      <c r="B132" s="27" t="s">
        <v>518</v>
      </c>
      <c r="C132" s="27" t="s">
        <v>401</v>
      </c>
      <c r="D132" s="27" t="s">
        <v>544</v>
      </c>
      <c r="E132" s="28">
        <v>200</v>
      </c>
      <c r="F132" s="28">
        <v>2.7799999999999998E-2</v>
      </c>
      <c r="G132" s="28">
        <v>1E-3</v>
      </c>
      <c r="H132">
        <f t="shared" si="10"/>
        <v>1.3899999999999999E-4</v>
      </c>
      <c r="I132">
        <f t="shared" si="11"/>
        <v>5.0000000000000004E-6</v>
      </c>
      <c r="J132" s="30">
        <f t="shared" si="12"/>
        <v>1.3998305422380613E-4</v>
      </c>
      <c r="K132" s="30">
        <f t="shared" si="13"/>
        <v>1.3998305422380613E-4</v>
      </c>
      <c r="L132">
        <f>VLOOKUP(LEFT(A132,8),'Point GF'!$C$2:$R$277,7,FALSE)</f>
        <v>1.0070723325453679</v>
      </c>
      <c r="M132">
        <f>VLOOKUP(LEFT(A132,8),'Point GF'!$C$2:$R$277,7,FALSE)</f>
        <v>1.0070723325453679</v>
      </c>
      <c r="N132">
        <f t="shared" si="14"/>
        <v>5.1022187582927055E-6</v>
      </c>
      <c r="O132">
        <f t="shared" si="15"/>
        <v>5.1252659095020616E-6</v>
      </c>
      <c r="P132">
        <f>VLOOKUP(LEFT(A132,8),'Point GF'!$C$2:$R$277,15,FALSE)</f>
        <v>1.020443751658541</v>
      </c>
      <c r="Q132">
        <f>VLOOKUP(LEFT(A132,8),'Point GF'!$C$2:$R$277,16,FALSE)</f>
        <v>1.0250531819004123</v>
      </c>
    </row>
    <row r="133" spans="1:17" hidden="1" outlineLevel="2" x14ac:dyDescent="0.3">
      <c r="A133" s="27" t="s">
        <v>517</v>
      </c>
      <c r="B133" s="27" t="s">
        <v>518</v>
      </c>
      <c r="C133" s="27" t="s">
        <v>401</v>
      </c>
      <c r="D133" s="27" t="s">
        <v>545</v>
      </c>
      <c r="E133" s="28">
        <v>364</v>
      </c>
      <c r="F133" s="28">
        <v>0.4914</v>
      </c>
      <c r="G133" s="28">
        <v>1.8200000000000001E-2</v>
      </c>
      <c r="H133">
        <f t="shared" si="10"/>
        <v>1.3500000000000001E-3</v>
      </c>
      <c r="I133">
        <f t="shared" si="11"/>
        <v>5.0000000000000002E-5</v>
      </c>
      <c r="J133" s="30">
        <f t="shared" si="12"/>
        <v>1.3595476489362468E-3</v>
      </c>
      <c r="K133" s="30">
        <f t="shared" si="13"/>
        <v>1.3595476489362468E-3</v>
      </c>
      <c r="L133">
        <f>VLOOKUP(LEFT(A133,8),'Point GF'!$C$2:$R$277,7,FALSE)</f>
        <v>1.0070723325453679</v>
      </c>
      <c r="M133">
        <f>VLOOKUP(LEFT(A133,8),'Point GF'!$C$2:$R$277,7,FALSE)</f>
        <v>1.0070723325453679</v>
      </c>
      <c r="N133">
        <f t="shared" si="14"/>
        <v>5.102218758292705E-5</v>
      </c>
      <c r="O133">
        <f t="shared" si="15"/>
        <v>5.1252659095020616E-5</v>
      </c>
      <c r="P133">
        <f>VLOOKUP(LEFT(A133,8),'Point GF'!$C$2:$R$277,15,FALSE)</f>
        <v>1.020443751658541</v>
      </c>
      <c r="Q133">
        <f>VLOOKUP(LEFT(A133,8),'Point GF'!$C$2:$R$277,16,FALSE)</f>
        <v>1.0250531819004123</v>
      </c>
    </row>
    <row r="134" spans="1:17" hidden="1" outlineLevel="2" x14ac:dyDescent="0.3">
      <c r="A134" s="27" t="s">
        <v>517</v>
      </c>
      <c r="B134" s="27" t="s">
        <v>518</v>
      </c>
      <c r="C134" s="27" t="s">
        <v>401</v>
      </c>
      <c r="D134" s="27" t="s">
        <v>546</v>
      </c>
      <c r="E134" s="28">
        <v>200</v>
      </c>
      <c r="F134" s="28">
        <v>0.03</v>
      </c>
      <c r="G134" s="28">
        <v>2E-3</v>
      </c>
      <c r="H134">
        <f t="shared" si="10"/>
        <v>1.4999999999999999E-4</v>
      </c>
      <c r="I134">
        <f t="shared" si="11"/>
        <v>1.0000000000000001E-5</v>
      </c>
      <c r="J134" s="30">
        <f t="shared" si="12"/>
        <v>1.5106084988180516E-4</v>
      </c>
      <c r="K134" s="30">
        <f t="shared" si="13"/>
        <v>1.5106084988180516E-4</v>
      </c>
      <c r="L134">
        <f>VLOOKUP(LEFT(A134,8),'Point GF'!$C$2:$R$277,7,FALSE)</f>
        <v>1.0070723325453679</v>
      </c>
      <c r="M134">
        <f>VLOOKUP(LEFT(A134,8),'Point GF'!$C$2:$R$277,7,FALSE)</f>
        <v>1.0070723325453679</v>
      </c>
      <c r="N134">
        <f t="shared" si="14"/>
        <v>1.0204437516585411E-5</v>
      </c>
      <c r="O134">
        <f t="shared" si="15"/>
        <v>1.0250531819004123E-5</v>
      </c>
      <c r="P134">
        <f>VLOOKUP(LEFT(A134,8),'Point GF'!$C$2:$R$277,15,FALSE)</f>
        <v>1.020443751658541</v>
      </c>
      <c r="Q134">
        <f>VLOOKUP(LEFT(A134,8),'Point GF'!$C$2:$R$277,16,FALSE)</f>
        <v>1.0250531819004123</v>
      </c>
    </row>
    <row r="135" spans="1:17" hidden="1" outlineLevel="2" x14ac:dyDescent="0.3">
      <c r="A135" s="27" t="s">
        <v>517</v>
      </c>
      <c r="B135" s="27" t="s">
        <v>518</v>
      </c>
      <c r="C135" s="27" t="s">
        <v>401</v>
      </c>
      <c r="D135" s="27" t="s">
        <v>547</v>
      </c>
      <c r="E135" s="28">
        <v>14</v>
      </c>
      <c r="F135" s="28">
        <v>0.46200000000000002</v>
      </c>
      <c r="G135" s="28">
        <v>1.26E-2</v>
      </c>
      <c r="H135">
        <f t="shared" si="10"/>
        <v>3.3000000000000002E-2</v>
      </c>
      <c r="I135">
        <f t="shared" si="11"/>
        <v>8.9999999999999998E-4</v>
      </c>
      <c r="J135" s="30">
        <f t="shared" si="12"/>
        <v>3.3233386973997144E-2</v>
      </c>
      <c r="K135" s="30">
        <f t="shared" si="13"/>
        <v>3.3233386973997144E-2</v>
      </c>
      <c r="L135">
        <f>VLOOKUP(LEFT(A135,8),'Point GF'!$C$2:$R$277,7,FALSE)</f>
        <v>1.0070723325453679</v>
      </c>
      <c r="M135">
        <f>VLOOKUP(LEFT(A135,8),'Point GF'!$C$2:$R$277,7,FALSE)</f>
        <v>1.0070723325453679</v>
      </c>
      <c r="N135">
        <f t="shared" si="14"/>
        <v>9.1839937649268683E-4</v>
      </c>
      <c r="O135">
        <f t="shared" si="15"/>
        <v>9.2254786371037103E-4</v>
      </c>
      <c r="P135">
        <f>VLOOKUP(LEFT(A135,8),'Point GF'!$C$2:$R$277,15,FALSE)</f>
        <v>1.020443751658541</v>
      </c>
      <c r="Q135">
        <f>VLOOKUP(LEFT(A135,8),'Point GF'!$C$2:$R$277,16,FALSE)</f>
        <v>1.0250531819004123</v>
      </c>
    </row>
    <row r="136" spans="1:17" hidden="1" outlineLevel="2" x14ac:dyDescent="0.3">
      <c r="A136" s="27" t="s">
        <v>517</v>
      </c>
      <c r="B136" s="27" t="s">
        <v>518</v>
      </c>
      <c r="C136" s="27" t="s">
        <v>401</v>
      </c>
      <c r="D136" s="27" t="s">
        <v>548</v>
      </c>
      <c r="E136" s="28">
        <v>14</v>
      </c>
      <c r="F136" s="28">
        <v>0.49</v>
      </c>
      <c r="G136" s="28">
        <v>1.3299999999999999E-2</v>
      </c>
      <c r="H136">
        <f t="shared" si="10"/>
        <v>3.4999999999999996E-2</v>
      </c>
      <c r="I136">
        <f t="shared" si="11"/>
        <v>9.5E-4</v>
      </c>
      <c r="J136" s="30">
        <f t="shared" si="12"/>
        <v>3.5247531639087872E-2</v>
      </c>
      <c r="K136" s="30">
        <f t="shared" si="13"/>
        <v>3.5247531639087872E-2</v>
      </c>
      <c r="L136">
        <f>VLOOKUP(LEFT(A136,8),'Point GF'!$C$2:$R$277,7,FALSE)</f>
        <v>1.0070723325453679</v>
      </c>
      <c r="M136">
        <f>VLOOKUP(LEFT(A136,8),'Point GF'!$C$2:$R$277,7,FALSE)</f>
        <v>1.0070723325453679</v>
      </c>
      <c r="N136">
        <f t="shared" si="14"/>
        <v>9.6942156407561395E-4</v>
      </c>
      <c r="O136">
        <f t="shared" si="15"/>
        <v>9.7380052280539168E-4</v>
      </c>
      <c r="P136">
        <f>VLOOKUP(LEFT(A136,8),'Point GF'!$C$2:$R$277,15,FALSE)</f>
        <v>1.020443751658541</v>
      </c>
      <c r="Q136">
        <f>VLOOKUP(LEFT(A136,8),'Point GF'!$C$2:$R$277,16,FALSE)</f>
        <v>1.0250531819004123</v>
      </c>
    </row>
    <row r="137" spans="1:17" hidden="1" outlineLevel="2" x14ac:dyDescent="0.3">
      <c r="A137" s="27" t="s">
        <v>517</v>
      </c>
      <c r="B137" s="27" t="s">
        <v>518</v>
      </c>
      <c r="C137" s="27" t="s">
        <v>401</v>
      </c>
      <c r="D137" s="27" t="s">
        <v>549</v>
      </c>
      <c r="E137" s="28">
        <v>14</v>
      </c>
      <c r="F137" s="28">
        <v>0.126</v>
      </c>
      <c r="G137" s="28">
        <v>3.5000000000000001E-3</v>
      </c>
      <c r="H137">
        <f t="shared" si="10"/>
        <v>8.9999999999999993E-3</v>
      </c>
      <c r="I137">
        <f t="shared" si="11"/>
        <v>2.5000000000000001E-4</v>
      </c>
      <c r="J137" s="30">
        <f t="shared" si="12"/>
        <v>9.0636509929083106E-3</v>
      </c>
      <c r="K137" s="30">
        <f t="shared" si="13"/>
        <v>9.0636509929083106E-3</v>
      </c>
      <c r="L137">
        <f>VLOOKUP(LEFT(A137,8),'Point GF'!$C$2:$R$277,7,FALSE)</f>
        <v>1.0070723325453679</v>
      </c>
      <c r="M137">
        <f>VLOOKUP(LEFT(A137,8),'Point GF'!$C$2:$R$277,7,FALSE)</f>
        <v>1.0070723325453679</v>
      </c>
      <c r="N137">
        <f t="shared" si="14"/>
        <v>2.5511093791463524E-4</v>
      </c>
      <c r="O137">
        <f t="shared" si="15"/>
        <v>2.5626329547510305E-4</v>
      </c>
      <c r="P137">
        <f>VLOOKUP(LEFT(A137,8),'Point GF'!$C$2:$R$277,15,FALSE)</f>
        <v>1.020443751658541</v>
      </c>
      <c r="Q137">
        <f>VLOOKUP(LEFT(A137,8),'Point GF'!$C$2:$R$277,16,FALSE)</f>
        <v>1.0250531819004123</v>
      </c>
    </row>
    <row r="138" spans="1:17" hidden="1" outlineLevel="2" x14ac:dyDescent="0.3">
      <c r="A138" s="27" t="s">
        <v>517</v>
      </c>
      <c r="B138" s="27" t="s">
        <v>518</v>
      </c>
      <c r="C138" s="27" t="s">
        <v>401</v>
      </c>
      <c r="D138" s="27" t="s">
        <v>550</v>
      </c>
      <c r="E138" s="28">
        <v>16</v>
      </c>
      <c r="F138" s="28">
        <v>0.56799999999999995</v>
      </c>
      <c r="G138" s="28">
        <v>1.52E-2</v>
      </c>
      <c r="H138">
        <f t="shared" si="10"/>
        <v>3.5499999999999997E-2</v>
      </c>
      <c r="I138">
        <f t="shared" si="11"/>
        <v>9.5E-4</v>
      </c>
      <c r="J138" s="30">
        <f t="shared" si="12"/>
        <v>3.5751067805360554E-2</v>
      </c>
      <c r="K138" s="30">
        <f t="shared" si="13"/>
        <v>3.5751067805360554E-2</v>
      </c>
      <c r="L138">
        <f>VLOOKUP(LEFT(A138,8),'Point GF'!$C$2:$R$277,7,FALSE)</f>
        <v>1.0070723325453679</v>
      </c>
      <c r="M138">
        <f>VLOOKUP(LEFT(A138,8),'Point GF'!$C$2:$R$277,7,FALSE)</f>
        <v>1.0070723325453679</v>
      </c>
      <c r="N138">
        <f t="shared" si="14"/>
        <v>9.6942156407561395E-4</v>
      </c>
      <c r="O138">
        <f t="shared" si="15"/>
        <v>9.7380052280539168E-4</v>
      </c>
      <c r="P138">
        <f>VLOOKUP(LEFT(A138,8),'Point GF'!$C$2:$R$277,15,FALSE)</f>
        <v>1.020443751658541</v>
      </c>
      <c r="Q138">
        <f>VLOOKUP(LEFT(A138,8),'Point GF'!$C$2:$R$277,16,FALSE)</f>
        <v>1.0250531819004123</v>
      </c>
    </row>
    <row r="139" spans="1:17" hidden="1" outlineLevel="2" x14ac:dyDescent="0.3">
      <c r="A139" s="27" t="s">
        <v>517</v>
      </c>
      <c r="B139" s="27" t="s">
        <v>518</v>
      </c>
      <c r="C139" s="27" t="s">
        <v>401</v>
      </c>
      <c r="D139" s="27" t="s">
        <v>551</v>
      </c>
      <c r="E139" s="28">
        <v>16</v>
      </c>
      <c r="F139" s="28">
        <v>0.66400000000000003</v>
      </c>
      <c r="G139" s="28">
        <v>1.7600000000000001E-2</v>
      </c>
      <c r="H139">
        <f t="shared" si="10"/>
        <v>4.1500000000000002E-2</v>
      </c>
      <c r="I139">
        <f t="shared" si="11"/>
        <v>1.1000000000000001E-3</v>
      </c>
      <c r="J139" s="30">
        <f t="shared" si="12"/>
        <v>4.1793501800632772E-2</v>
      </c>
      <c r="K139" s="30">
        <f t="shared" si="13"/>
        <v>4.1793501800632772E-2</v>
      </c>
      <c r="L139">
        <f>VLOOKUP(LEFT(A139,8),'Point GF'!$C$2:$R$277,7,FALSE)</f>
        <v>1.0070723325453679</v>
      </c>
      <c r="M139">
        <f>VLOOKUP(LEFT(A139,8),'Point GF'!$C$2:$R$277,7,FALSE)</f>
        <v>1.0070723325453679</v>
      </c>
      <c r="N139">
        <f t="shared" si="14"/>
        <v>1.1224881268243952E-3</v>
      </c>
      <c r="O139">
        <f t="shared" si="15"/>
        <v>1.1275585000904535E-3</v>
      </c>
      <c r="P139">
        <f>VLOOKUP(LEFT(A139,8),'Point GF'!$C$2:$R$277,15,FALSE)</f>
        <v>1.020443751658541</v>
      </c>
      <c r="Q139">
        <f>VLOOKUP(LEFT(A139,8),'Point GF'!$C$2:$R$277,16,FALSE)</f>
        <v>1.0250531819004123</v>
      </c>
    </row>
    <row r="140" spans="1:17" hidden="1" outlineLevel="2" x14ac:dyDescent="0.3">
      <c r="A140" s="27" t="s">
        <v>517</v>
      </c>
      <c r="B140" s="27" t="s">
        <v>518</v>
      </c>
      <c r="C140" s="27" t="s">
        <v>401</v>
      </c>
      <c r="D140" s="27" t="s">
        <v>552</v>
      </c>
      <c r="E140" s="28">
        <v>17</v>
      </c>
      <c r="F140" s="28">
        <v>1.258</v>
      </c>
      <c r="G140" s="28">
        <v>3.4000000000000002E-2</v>
      </c>
      <c r="H140">
        <f t="shared" si="10"/>
        <v>7.3999999999999996E-2</v>
      </c>
      <c r="I140">
        <f t="shared" si="11"/>
        <v>2E-3</v>
      </c>
      <c r="J140" s="30">
        <f t="shared" si="12"/>
        <v>7.4523352608357213E-2</v>
      </c>
      <c r="K140" s="30">
        <f t="shared" si="13"/>
        <v>7.4523352608357213E-2</v>
      </c>
      <c r="L140">
        <f>VLOOKUP(LEFT(A140,8),'Point GF'!$C$2:$R$277,7,FALSE)</f>
        <v>1.0070723325453679</v>
      </c>
      <c r="M140">
        <f>VLOOKUP(LEFT(A140,8),'Point GF'!$C$2:$R$277,7,FALSE)</f>
        <v>1.0070723325453679</v>
      </c>
      <c r="N140">
        <f t="shared" si="14"/>
        <v>2.0408875033170819E-3</v>
      </c>
      <c r="O140">
        <f t="shared" si="15"/>
        <v>2.0501063638008244E-3</v>
      </c>
      <c r="P140">
        <f>VLOOKUP(LEFT(A140,8),'Point GF'!$C$2:$R$277,15,FALSE)</f>
        <v>1.020443751658541</v>
      </c>
      <c r="Q140">
        <f>VLOOKUP(LEFT(A140,8),'Point GF'!$C$2:$R$277,16,FALSE)</f>
        <v>1.0250531819004123</v>
      </c>
    </row>
    <row r="141" spans="1:17" hidden="1" outlineLevel="2" x14ac:dyDescent="0.3">
      <c r="A141" s="27" t="s">
        <v>517</v>
      </c>
      <c r="B141" s="27" t="s">
        <v>518</v>
      </c>
      <c r="C141" s="27" t="s">
        <v>401</v>
      </c>
      <c r="D141" s="27" t="s">
        <v>553</v>
      </c>
      <c r="E141" s="28">
        <v>14</v>
      </c>
      <c r="F141" s="28">
        <v>6.7199999999999996E-2</v>
      </c>
      <c r="G141" s="28">
        <v>2.0999999999999999E-3</v>
      </c>
      <c r="H141">
        <f t="shared" si="10"/>
        <v>4.7999999999999996E-3</v>
      </c>
      <c r="I141">
        <f t="shared" si="11"/>
        <v>1.4999999999999999E-4</v>
      </c>
      <c r="J141" s="30">
        <f t="shared" si="12"/>
        <v>4.833947196217765E-3</v>
      </c>
      <c r="K141" s="30">
        <f t="shared" si="13"/>
        <v>4.833947196217765E-3</v>
      </c>
      <c r="L141">
        <f>VLOOKUP(LEFT(A141,8),'Point GF'!$C$2:$R$277,7,FALSE)</f>
        <v>1.0070723325453679</v>
      </c>
      <c r="M141">
        <f>VLOOKUP(LEFT(A141,8),'Point GF'!$C$2:$R$277,7,FALSE)</f>
        <v>1.0070723325453679</v>
      </c>
      <c r="N141">
        <f t="shared" si="14"/>
        <v>1.5306656274878113E-4</v>
      </c>
      <c r="O141">
        <f t="shared" si="15"/>
        <v>1.5375797728506182E-4</v>
      </c>
      <c r="P141">
        <f>VLOOKUP(LEFT(A141,8),'Point GF'!$C$2:$R$277,15,FALSE)</f>
        <v>1.020443751658541</v>
      </c>
      <c r="Q141">
        <f>VLOOKUP(LEFT(A141,8),'Point GF'!$C$2:$R$277,16,FALSE)</f>
        <v>1.0250531819004123</v>
      </c>
    </row>
    <row r="142" spans="1:17" hidden="1" outlineLevel="2" x14ac:dyDescent="0.3">
      <c r="A142" s="27" t="s">
        <v>517</v>
      </c>
      <c r="B142" s="27" t="s">
        <v>518</v>
      </c>
      <c r="C142" s="27" t="s">
        <v>401</v>
      </c>
      <c r="D142" s="27" t="s">
        <v>554</v>
      </c>
      <c r="E142" s="28">
        <v>14</v>
      </c>
      <c r="F142" s="28">
        <v>0.112</v>
      </c>
      <c r="G142" s="28">
        <v>2.0999999999999999E-3</v>
      </c>
      <c r="H142">
        <f t="shared" ref="H142:H214" si="16">F142/E142</f>
        <v>8.0000000000000002E-3</v>
      </c>
      <c r="I142">
        <f t="shared" ref="I142:I214" si="17">G142/E142</f>
        <v>1.4999999999999999E-4</v>
      </c>
      <c r="J142" s="30">
        <f t="shared" si="12"/>
        <v>8.0565786603629432E-3</v>
      </c>
      <c r="K142" s="30">
        <f t="shared" si="13"/>
        <v>8.0565786603629432E-3</v>
      </c>
      <c r="L142">
        <f>VLOOKUP(LEFT(A142,8),'Point GF'!$C$2:$R$277,7,FALSE)</f>
        <v>1.0070723325453679</v>
      </c>
      <c r="M142">
        <f>VLOOKUP(LEFT(A142,8),'Point GF'!$C$2:$R$277,7,FALSE)</f>
        <v>1.0070723325453679</v>
      </c>
      <c r="N142">
        <f t="shared" si="14"/>
        <v>1.5306656274878113E-4</v>
      </c>
      <c r="O142">
        <f t="shared" si="15"/>
        <v>1.5375797728506182E-4</v>
      </c>
      <c r="P142">
        <f>VLOOKUP(LEFT(A142,8),'Point GF'!$C$2:$R$277,15,FALSE)</f>
        <v>1.020443751658541</v>
      </c>
      <c r="Q142">
        <f>VLOOKUP(LEFT(A142,8),'Point GF'!$C$2:$R$277,16,FALSE)</f>
        <v>1.0250531819004123</v>
      </c>
    </row>
    <row r="143" spans="1:17" hidden="1" outlineLevel="2" x14ac:dyDescent="0.3">
      <c r="A143" s="27" t="s">
        <v>517</v>
      </c>
      <c r="B143" s="27" t="s">
        <v>518</v>
      </c>
      <c r="C143" s="27" t="s">
        <v>401</v>
      </c>
      <c r="D143" s="27" t="s">
        <v>555</v>
      </c>
      <c r="E143" s="28">
        <v>13</v>
      </c>
      <c r="F143" s="28">
        <v>0.22750000000000001</v>
      </c>
      <c r="G143" s="28">
        <v>5.8500000000000002E-3</v>
      </c>
      <c r="H143">
        <f t="shared" si="16"/>
        <v>1.7500000000000002E-2</v>
      </c>
      <c r="I143">
        <f t="shared" si="17"/>
        <v>4.4999999999999999E-4</v>
      </c>
      <c r="J143" s="30">
        <f t="shared" si="12"/>
        <v>1.7623765819543939E-2</v>
      </c>
      <c r="K143" s="30">
        <f t="shared" si="13"/>
        <v>1.7623765819543939E-2</v>
      </c>
      <c r="L143">
        <f>VLOOKUP(LEFT(A143,8),'Point GF'!$C$2:$R$277,7,FALSE)</f>
        <v>1.0070723325453679</v>
      </c>
      <c r="M143">
        <f>VLOOKUP(LEFT(A143,8),'Point GF'!$C$2:$R$277,7,FALSE)</f>
        <v>1.0070723325453679</v>
      </c>
      <c r="N143">
        <f t="shared" si="14"/>
        <v>4.5919968824634341E-4</v>
      </c>
      <c r="O143">
        <f t="shared" si="15"/>
        <v>4.6127393185518552E-4</v>
      </c>
      <c r="P143">
        <f>VLOOKUP(LEFT(A143,8),'Point GF'!$C$2:$R$277,15,FALSE)</f>
        <v>1.020443751658541</v>
      </c>
      <c r="Q143">
        <f>VLOOKUP(LEFT(A143,8),'Point GF'!$C$2:$R$277,16,FALSE)</f>
        <v>1.0250531819004123</v>
      </c>
    </row>
    <row r="144" spans="1:17" hidden="1" outlineLevel="2" x14ac:dyDescent="0.3">
      <c r="A144" s="27" t="s">
        <v>517</v>
      </c>
      <c r="B144" s="27" t="s">
        <v>518</v>
      </c>
      <c r="C144" s="27" t="s">
        <v>401</v>
      </c>
      <c r="D144" s="27" t="s">
        <v>556</v>
      </c>
      <c r="E144" s="28">
        <v>13</v>
      </c>
      <c r="F144" s="28">
        <v>0.41599999999999998</v>
      </c>
      <c r="G144" s="28">
        <v>1.1050000000000001E-2</v>
      </c>
      <c r="H144">
        <f t="shared" si="16"/>
        <v>3.2000000000000001E-2</v>
      </c>
      <c r="I144">
        <f t="shared" si="17"/>
        <v>8.5000000000000006E-4</v>
      </c>
      <c r="J144" s="30">
        <f t="shared" si="12"/>
        <v>3.2226314641451773E-2</v>
      </c>
      <c r="K144" s="30">
        <f t="shared" si="13"/>
        <v>3.2226314641451773E-2</v>
      </c>
      <c r="L144">
        <f>VLOOKUP(LEFT(A144,8),'Point GF'!$C$2:$R$277,7,FALSE)</f>
        <v>1.0070723325453679</v>
      </c>
      <c r="M144">
        <f>VLOOKUP(LEFT(A144,8),'Point GF'!$C$2:$R$277,7,FALSE)</f>
        <v>1.0070723325453679</v>
      </c>
      <c r="N144">
        <f t="shared" si="14"/>
        <v>8.6737718890975992E-4</v>
      </c>
      <c r="O144">
        <f t="shared" si="15"/>
        <v>8.712952046153505E-4</v>
      </c>
      <c r="P144">
        <f>VLOOKUP(LEFT(A144,8),'Point GF'!$C$2:$R$277,15,FALSE)</f>
        <v>1.020443751658541</v>
      </c>
      <c r="Q144">
        <f>VLOOKUP(LEFT(A144,8),'Point GF'!$C$2:$R$277,16,FALSE)</f>
        <v>1.0250531819004123</v>
      </c>
    </row>
    <row r="145" spans="1:17" hidden="1" outlineLevel="2" x14ac:dyDescent="0.3">
      <c r="A145" s="27" t="s">
        <v>517</v>
      </c>
      <c r="B145" s="27" t="s">
        <v>518</v>
      </c>
      <c r="C145" s="27" t="s">
        <v>401</v>
      </c>
      <c r="D145" s="27" t="s">
        <v>557</v>
      </c>
      <c r="E145" s="28">
        <v>14</v>
      </c>
      <c r="F145" s="28">
        <v>6.5799999999999997E-2</v>
      </c>
      <c r="G145" s="28">
        <v>1.4E-3</v>
      </c>
      <c r="H145">
        <f t="shared" si="16"/>
        <v>4.7000000000000002E-3</v>
      </c>
      <c r="I145">
        <f t="shared" si="17"/>
        <v>1E-4</v>
      </c>
      <c r="J145" s="30">
        <f t="shared" si="12"/>
        <v>4.7332399629632293E-3</v>
      </c>
      <c r="K145" s="30">
        <f t="shared" si="13"/>
        <v>4.7332399629632293E-3</v>
      </c>
      <c r="L145">
        <f>VLOOKUP(LEFT(A145,8),'Point GF'!$C$2:$R$277,7,FALSE)</f>
        <v>1.0070723325453679</v>
      </c>
      <c r="M145">
        <f>VLOOKUP(LEFT(A145,8),'Point GF'!$C$2:$R$277,7,FALSE)</f>
        <v>1.0070723325453679</v>
      </c>
      <c r="N145">
        <f t="shared" si="14"/>
        <v>1.020443751658541E-4</v>
      </c>
      <c r="O145">
        <f t="shared" si="15"/>
        <v>1.0250531819004123E-4</v>
      </c>
      <c r="P145">
        <f>VLOOKUP(LEFT(A145,8),'Point GF'!$C$2:$R$277,15,FALSE)</f>
        <v>1.020443751658541</v>
      </c>
      <c r="Q145">
        <f>VLOOKUP(LEFT(A145,8),'Point GF'!$C$2:$R$277,16,FALSE)</f>
        <v>1.0250531819004123</v>
      </c>
    </row>
    <row r="146" spans="1:17" outlineLevel="1" collapsed="1" x14ac:dyDescent="0.3">
      <c r="A146" s="32" t="s">
        <v>1186</v>
      </c>
      <c r="B146" s="27" t="str">
        <f>B145</f>
        <v>Fort Detrick United States Army</v>
      </c>
      <c r="C146" s="27"/>
      <c r="D146" s="27"/>
      <c r="E146" s="28"/>
      <c r="F146" s="28">
        <f>SUBTOTAL(9,F107:F145)</f>
        <v>9.2768399999999982</v>
      </c>
      <c r="G146" s="28">
        <f>SUBTOTAL(9,G107:G145)</f>
        <v>0.363458</v>
      </c>
      <c r="H146" s="36">
        <f>SUBTOTAL(9,H107:H145)</f>
        <v>0.31110899999999991</v>
      </c>
      <c r="I146" s="36">
        <f>SUBTOTAL(9,I107:I145)</f>
        <v>8.6784999999999987E-3</v>
      </c>
      <c r="J146" s="30">
        <f t="shared" si="12"/>
        <v>0.31330926630585676</v>
      </c>
      <c r="K146" s="30">
        <f t="shared" si="13"/>
        <v>0.31330926630585676</v>
      </c>
      <c r="L146">
        <f>VLOOKUP(LEFT(A146,8),'Point GF'!$C$2:$R$277,7,FALSE)</f>
        <v>1.0070723325453679</v>
      </c>
      <c r="M146">
        <f>VLOOKUP(LEFT(A146,8),'Point GF'!$C$2:$R$277,7,FALSE)</f>
        <v>1.0070723325453679</v>
      </c>
      <c r="N146">
        <f t="shared" si="14"/>
        <v>8.855921098768647E-3</v>
      </c>
      <c r="O146">
        <f t="shared" si="15"/>
        <v>8.8959240391227271E-3</v>
      </c>
      <c r="P146">
        <f>VLOOKUP(LEFT(A146,8),'Point GF'!$C$2:$R$277,15,FALSE)</f>
        <v>1.020443751658541</v>
      </c>
      <c r="Q146">
        <f>VLOOKUP(LEFT(A146,8),'Point GF'!$C$2:$R$277,16,FALSE)</f>
        <v>1.0250531819004123</v>
      </c>
    </row>
    <row r="147" spans="1:17" hidden="1" outlineLevel="2" x14ac:dyDescent="0.3">
      <c r="A147" s="27" t="s">
        <v>558</v>
      </c>
      <c r="B147" s="27" t="s">
        <v>559</v>
      </c>
      <c r="C147" s="27" t="s">
        <v>401</v>
      </c>
      <c r="D147" s="27" t="s">
        <v>560</v>
      </c>
      <c r="E147" s="28">
        <v>186</v>
      </c>
      <c r="F147" s="28">
        <v>2.6612879999999999</v>
      </c>
      <c r="G147" s="28">
        <v>0.14879999999999999</v>
      </c>
      <c r="H147">
        <f t="shared" si="16"/>
        <v>1.4308E-2</v>
      </c>
      <c r="I147">
        <f t="shared" si="17"/>
        <v>7.9999999999999993E-4</v>
      </c>
      <c r="J147" s="30">
        <f t="shared" si="12"/>
        <v>1.4308E-2</v>
      </c>
      <c r="K147" s="30">
        <f t="shared" si="13"/>
        <v>1.4308E-2</v>
      </c>
      <c r="L147">
        <v>1</v>
      </c>
      <c r="M147">
        <v>1</v>
      </c>
      <c r="N147">
        <f t="shared" ref="N147:N152" si="18">I147*P147</f>
        <v>7.9999999999999993E-4</v>
      </c>
      <c r="O147">
        <f t="shared" ref="O147:O152" si="19">I147*Q147</f>
        <v>7.9999999999999993E-4</v>
      </c>
      <c r="P147">
        <v>1</v>
      </c>
      <c r="Q147">
        <v>1</v>
      </c>
    </row>
    <row r="148" spans="1:17" hidden="1" outlineLevel="2" x14ac:dyDescent="0.3">
      <c r="A148" s="27" t="s">
        <v>558</v>
      </c>
      <c r="B148" s="27" t="s">
        <v>559</v>
      </c>
      <c r="C148" s="27" t="s">
        <v>401</v>
      </c>
      <c r="D148" s="27" t="s">
        <v>561</v>
      </c>
      <c r="E148" s="28">
        <v>107</v>
      </c>
      <c r="F148" s="28">
        <v>1.7501990000000001</v>
      </c>
      <c r="G148" s="28">
        <v>0.56174999999999997</v>
      </c>
      <c r="H148">
        <f t="shared" si="16"/>
        <v>1.6357E-2</v>
      </c>
      <c r="I148">
        <f t="shared" si="17"/>
        <v>5.2499999999999995E-3</v>
      </c>
      <c r="J148" s="30">
        <f t="shared" si="12"/>
        <v>1.6357E-2</v>
      </c>
      <c r="K148" s="30">
        <f t="shared" si="13"/>
        <v>1.6357E-2</v>
      </c>
      <c r="L148">
        <v>1</v>
      </c>
      <c r="M148">
        <v>1</v>
      </c>
      <c r="N148">
        <f t="shared" si="18"/>
        <v>5.2499999999999995E-3</v>
      </c>
      <c r="O148">
        <f t="shared" si="19"/>
        <v>5.2499999999999995E-3</v>
      </c>
      <c r="P148">
        <v>1</v>
      </c>
      <c r="Q148">
        <v>1</v>
      </c>
    </row>
    <row r="149" spans="1:17" hidden="1" outlineLevel="2" x14ac:dyDescent="0.3">
      <c r="A149" s="27" t="s">
        <v>558</v>
      </c>
      <c r="B149" s="27" t="s">
        <v>559</v>
      </c>
      <c r="C149" s="27" t="s">
        <v>401</v>
      </c>
      <c r="D149" s="27" t="s">
        <v>562</v>
      </c>
      <c r="E149" s="28">
        <v>227</v>
      </c>
      <c r="F149" s="28">
        <v>3.5410865</v>
      </c>
      <c r="G149" s="28">
        <v>1.4300999999999999</v>
      </c>
      <c r="H149">
        <f t="shared" si="16"/>
        <v>1.5599500000000001E-2</v>
      </c>
      <c r="I149">
        <f t="shared" si="17"/>
        <v>6.3E-3</v>
      </c>
      <c r="J149" s="30">
        <f t="shared" si="12"/>
        <v>1.5599500000000001E-2</v>
      </c>
      <c r="K149" s="30">
        <f t="shared" si="13"/>
        <v>1.5599500000000001E-2</v>
      </c>
      <c r="L149">
        <v>1</v>
      </c>
      <c r="M149">
        <v>1</v>
      </c>
      <c r="N149">
        <f t="shared" si="18"/>
        <v>6.3E-3</v>
      </c>
      <c r="O149">
        <f t="shared" si="19"/>
        <v>6.3E-3</v>
      </c>
      <c r="P149">
        <v>1</v>
      </c>
      <c r="Q149">
        <v>1</v>
      </c>
    </row>
    <row r="150" spans="1:17" hidden="1" outlineLevel="2" x14ac:dyDescent="0.3">
      <c r="A150" s="27" t="s">
        <v>558</v>
      </c>
      <c r="B150" s="27" t="s">
        <v>559</v>
      </c>
      <c r="C150" s="27" t="s">
        <v>401</v>
      </c>
      <c r="D150" s="27" t="s">
        <v>563</v>
      </c>
      <c r="E150" s="28">
        <v>81</v>
      </c>
      <c r="F150" s="28">
        <v>0.37855349999999999</v>
      </c>
      <c r="G150" s="28">
        <v>2.0250000000000001E-2</v>
      </c>
      <c r="H150">
        <f t="shared" si="16"/>
        <v>4.6734999999999997E-3</v>
      </c>
      <c r="I150">
        <f t="shared" si="17"/>
        <v>2.5000000000000001E-4</v>
      </c>
      <c r="J150" s="30">
        <f t="shared" si="12"/>
        <v>4.6734999999999997E-3</v>
      </c>
      <c r="K150" s="30">
        <f t="shared" si="13"/>
        <v>4.6734999999999997E-3</v>
      </c>
      <c r="L150">
        <v>1</v>
      </c>
      <c r="M150">
        <v>1</v>
      </c>
      <c r="N150">
        <f t="shared" si="18"/>
        <v>2.5000000000000001E-4</v>
      </c>
      <c r="O150">
        <f t="shared" si="19"/>
        <v>2.5000000000000001E-4</v>
      </c>
      <c r="P150">
        <v>1</v>
      </c>
      <c r="Q150">
        <v>1</v>
      </c>
    </row>
    <row r="151" spans="1:17" hidden="1" outlineLevel="2" x14ac:dyDescent="0.3">
      <c r="A151" s="27" t="s">
        <v>558</v>
      </c>
      <c r="B151" s="27" t="s">
        <v>559</v>
      </c>
      <c r="C151" s="27" t="s">
        <v>401</v>
      </c>
      <c r="D151" s="27" t="s">
        <v>564</v>
      </c>
      <c r="E151" s="28">
        <v>365</v>
      </c>
      <c r="F151" s="29"/>
      <c r="G151" s="28">
        <v>3.7047500000000002</v>
      </c>
      <c r="H151">
        <f t="shared" si="16"/>
        <v>0</v>
      </c>
      <c r="I151">
        <f t="shared" si="17"/>
        <v>1.0150000000000001E-2</v>
      </c>
      <c r="J151" s="30">
        <f t="shared" si="12"/>
        <v>0</v>
      </c>
      <c r="K151" s="30">
        <f t="shared" si="13"/>
        <v>0</v>
      </c>
      <c r="L151">
        <v>1</v>
      </c>
      <c r="M151">
        <v>1</v>
      </c>
      <c r="N151">
        <f t="shared" si="18"/>
        <v>1.0150000000000001E-2</v>
      </c>
      <c r="O151">
        <f t="shared" si="19"/>
        <v>1.0150000000000001E-2</v>
      </c>
      <c r="P151">
        <v>1</v>
      </c>
      <c r="Q151">
        <v>1</v>
      </c>
    </row>
    <row r="152" spans="1:17" hidden="1" outlineLevel="2" x14ac:dyDescent="0.3">
      <c r="A152" s="27" t="s">
        <v>558</v>
      </c>
      <c r="B152" s="27" t="s">
        <v>559</v>
      </c>
      <c r="C152" s="27" t="s">
        <v>401</v>
      </c>
      <c r="D152" s="27" t="s">
        <v>565</v>
      </c>
      <c r="E152" s="28">
        <v>365</v>
      </c>
      <c r="F152" s="29"/>
      <c r="G152" s="28">
        <v>7.2999999999999995E-2</v>
      </c>
      <c r="H152">
        <f t="shared" si="16"/>
        <v>0</v>
      </c>
      <c r="I152">
        <f t="shared" si="17"/>
        <v>1.9999999999999998E-4</v>
      </c>
      <c r="J152" s="30">
        <f t="shared" si="12"/>
        <v>0</v>
      </c>
      <c r="K152" s="30">
        <f t="shared" si="13"/>
        <v>0</v>
      </c>
      <c r="L152">
        <v>1</v>
      </c>
      <c r="M152">
        <v>1</v>
      </c>
      <c r="N152">
        <f t="shared" si="18"/>
        <v>1.9999999999999998E-4</v>
      </c>
      <c r="O152">
        <f t="shared" si="19"/>
        <v>1.9999999999999998E-4</v>
      </c>
      <c r="P152">
        <v>1</v>
      </c>
      <c r="Q152">
        <v>1</v>
      </c>
    </row>
    <row r="153" spans="1:17" outlineLevel="1" collapsed="1" x14ac:dyDescent="0.3">
      <c r="A153" s="32" t="s">
        <v>1187</v>
      </c>
      <c r="B153" s="27" t="str">
        <f>B152</f>
        <v>TAMKO Building Products LLC</v>
      </c>
      <c r="C153" s="27"/>
      <c r="D153" s="27"/>
      <c r="E153" s="28"/>
      <c r="F153" s="29">
        <f>SUBTOTAL(9,F147:F152)</f>
        <v>8.3311270000000004</v>
      </c>
      <c r="G153" s="28">
        <f>SUBTOTAL(9,G147:G152)</f>
        <v>5.9386500000000009</v>
      </c>
      <c r="H153" s="36">
        <f>SUBTOTAL(9,H147:H152)</f>
        <v>5.0937999999999997E-2</v>
      </c>
      <c r="I153" s="36">
        <f>SUBTOTAL(9,I147:I152)</f>
        <v>2.2949999999999998E-2</v>
      </c>
      <c r="J153" s="30">
        <f t="shared" si="12"/>
        <v>5.0937999999999997E-2</v>
      </c>
      <c r="K153" s="30">
        <f t="shared" si="13"/>
        <v>5.0937999999999997E-2</v>
      </c>
      <c r="L153">
        <v>1</v>
      </c>
      <c r="M153">
        <v>1</v>
      </c>
      <c r="N153">
        <f t="shared" si="14"/>
        <v>2.2949999999999998E-2</v>
      </c>
      <c r="O153">
        <f t="shared" si="15"/>
        <v>2.2949999999999998E-2</v>
      </c>
      <c r="P153">
        <v>1</v>
      </c>
      <c r="Q153">
        <v>1</v>
      </c>
    </row>
    <row r="154" spans="1:17" hidden="1" outlineLevel="2" x14ac:dyDescent="0.3">
      <c r="A154" s="27" t="s">
        <v>566</v>
      </c>
      <c r="B154" s="27" t="s">
        <v>567</v>
      </c>
      <c r="C154" s="27" t="s">
        <v>401</v>
      </c>
      <c r="D154" s="27" t="s">
        <v>568</v>
      </c>
      <c r="E154" s="28">
        <v>365</v>
      </c>
      <c r="F154" s="28">
        <v>0.45807500000000001</v>
      </c>
      <c r="G154" s="28">
        <v>2.555E-2</v>
      </c>
      <c r="H154">
        <f t="shared" si="16"/>
        <v>1.255E-3</v>
      </c>
      <c r="I154">
        <f t="shared" si="17"/>
        <v>6.9999999999999994E-5</v>
      </c>
      <c r="J154" s="30">
        <f t="shared" si="12"/>
        <v>1.3135871810794574E-3</v>
      </c>
      <c r="K154" s="30">
        <f t="shared" si="13"/>
        <v>1.3135871810794574E-3</v>
      </c>
      <c r="L154">
        <f>VLOOKUP(LEFT(A154,8),'Point GF'!$C$2:$R$277,7,FALSE)</f>
        <v>1.0466830128123166</v>
      </c>
      <c r="M154">
        <f>VLOOKUP(LEFT(A154,8),'Point GF'!$C$2:$R$277,7,FALSE)</f>
        <v>1.0466830128123166</v>
      </c>
      <c r="N154">
        <f t="shared" si="14"/>
        <v>7.5414794859448423E-5</v>
      </c>
      <c r="O154">
        <f t="shared" si="15"/>
        <v>8.0916511773893211E-5</v>
      </c>
      <c r="P154">
        <f>VLOOKUP(LEFT(A154,8),'Point GF'!$C$2:$R$277,15,FALSE)</f>
        <v>1.0773542122778348</v>
      </c>
      <c r="Q154">
        <f>VLOOKUP(LEFT(A154,8),'Point GF'!$C$2:$R$277,16,FALSE)</f>
        <v>1.1559501681984745</v>
      </c>
    </row>
    <row r="155" spans="1:17" hidden="1" outlineLevel="2" x14ac:dyDescent="0.3">
      <c r="A155" s="27" t="s">
        <v>566</v>
      </c>
      <c r="B155" s="27" t="s">
        <v>567</v>
      </c>
      <c r="C155" s="27" t="s">
        <v>401</v>
      </c>
      <c r="D155" s="27" t="s">
        <v>569</v>
      </c>
      <c r="E155" s="28">
        <v>365</v>
      </c>
      <c r="F155" s="28">
        <v>0.45807500000000001</v>
      </c>
      <c r="G155" s="28">
        <v>2.555E-2</v>
      </c>
      <c r="H155">
        <f t="shared" si="16"/>
        <v>1.255E-3</v>
      </c>
      <c r="I155">
        <f t="shared" si="17"/>
        <v>6.9999999999999994E-5</v>
      </c>
      <c r="J155" s="30">
        <f t="shared" si="12"/>
        <v>1.3135871810794574E-3</v>
      </c>
      <c r="K155" s="30">
        <f t="shared" si="13"/>
        <v>1.3135871810794574E-3</v>
      </c>
      <c r="L155">
        <f>VLOOKUP(LEFT(A155,8),'Point GF'!$C$2:$R$277,7,FALSE)</f>
        <v>1.0466830128123166</v>
      </c>
      <c r="M155">
        <f>VLOOKUP(LEFT(A155,8),'Point GF'!$C$2:$R$277,7,FALSE)</f>
        <v>1.0466830128123166</v>
      </c>
      <c r="N155">
        <f t="shared" si="14"/>
        <v>7.5414794859448423E-5</v>
      </c>
      <c r="O155">
        <f t="shared" si="15"/>
        <v>8.0916511773893211E-5</v>
      </c>
      <c r="P155">
        <f>VLOOKUP(LEFT(A155,8),'Point GF'!$C$2:$R$277,15,FALSE)</f>
        <v>1.0773542122778348</v>
      </c>
      <c r="Q155">
        <f>VLOOKUP(LEFT(A155,8),'Point GF'!$C$2:$R$277,16,FALSE)</f>
        <v>1.1559501681984745</v>
      </c>
    </row>
    <row r="156" spans="1:17" hidden="1" outlineLevel="2" x14ac:dyDescent="0.3">
      <c r="A156" s="27" t="s">
        <v>566</v>
      </c>
      <c r="B156" s="27" t="s">
        <v>567</v>
      </c>
      <c r="C156" s="27" t="s">
        <v>401</v>
      </c>
      <c r="D156" s="27" t="s">
        <v>570</v>
      </c>
      <c r="E156" s="28">
        <v>205</v>
      </c>
      <c r="F156" s="28">
        <v>0.53300000000000003</v>
      </c>
      <c r="G156" s="28">
        <v>11.431825</v>
      </c>
      <c r="H156">
        <f t="shared" si="16"/>
        <v>2.6000000000000003E-3</v>
      </c>
      <c r="I156">
        <f t="shared" si="17"/>
        <v>5.5765000000000002E-2</v>
      </c>
      <c r="J156" s="30">
        <f t="shared" si="12"/>
        <v>2.7213758333120234E-3</v>
      </c>
      <c r="K156" s="30">
        <f t="shared" si="13"/>
        <v>2.7213758333120234E-3</v>
      </c>
      <c r="L156">
        <f>VLOOKUP(LEFT(A156,8),'Point GF'!$C$2:$R$277,7,FALSE)</f>
        <v>1.0466830128123166</v>
      </c>
      <c r="M156">
        <f>VLOOKUP(LEFT(A156,8),'Point GF'!$C$2:$R$277,7,FALSE)</f>
        <v>1.0466830128123166</v>
      </c>
      <c r="N156">
        <f t="shared" si="14"/>
        <v>6.0078657647673457E-2</v>
      </c>
      <c r="O156">
        <f t="shared" si="15"/>
        <v>6.4461561129587938E-2</v>
      </c>
      <c r="P156">
        <f>VLOOKUP(LEFT(A156,8),'Point GF'!$C$2:$R$277,15,FALSE)</f>
        <v>1.0773542122778348</v>
      </c>
      <c r="Q156">
        <f>VLOOKUP(LEFT(A156,8),'Point GF'!$C$2:$R$277,16,FALSE)</f>
        <v>1.1559501681984745</v>
      </c>
    </row>
    <row r="157" spans="1:17" hidden="1" outlineLevel="2" x14ac:dyDescent="0.3">
      <c r="A157" s="27" t="s">
        <v>566</v>
      </c>
      <c r="B157" s="27" t="s">
        <v>567</v>
      </c>
      <c r="C157" s="27" t="s">
        <v>401</v>
      </c>
      <c r="D157" s="27" t="s">
        <v>571</v>
      </c>
      <c r="E157" s="28">
        <v>205</v>
      </c>
      <c r="F157" s="28">
        <v>0.53300000000000003</v>
      </c>
      <c r="G157" s="28">
        <v>11.431825</v>
      </c>
      <c r="H157">
        <f t="shared" si="16"/>
        <v>2.6000000000000003E-3</v>
      </c>
      <c r="I157">
        <f t="shared" si="17"/>
        <v>5.5765000000000002E-2</v>
      </c>
      <c r="J157" s="30">
        <f t="shared" si="12"/>
        <v>2.7213758333120234E-3</v>
      </c>
      <c r="K157" s="30">
        <f t="shared" si="13"/>
        <v>2.7213758333120234E-3</v>
      </c>
      <c r="L157">
        <f>VLOOKUP(LEFT(A157,8),'Point GF'!$C$2:$R$277,7,FALSE)</f>
        <v>1.0466830128123166</v>
      </c>
      <c r="M157">
        <f>VLOOKUP(LEFT(A157,8),'Point GF'!$C$2:$R$277,7,FALSE)</f>
        <v>1.0466830128123166</v>
      </c>
      <c r="N157">
        <f t="shared" si="14"/>
        <v>6.0078657647673457E-2</v>
      </c>
      <c r="O157">
        <f t="shared" si="15"/>
        <v>6.4461561129587938E-2</v>
      </c>
      <c r="P157">
        <f>VLOOKUP(LEFT(A157,8),'Point GF'!$C$2:$R$277,15,FALSE)</f>
        <v>1.0773542122778348</v>
      </c>
      <c r="Q157">
        <f>VLOOKUP(LEFT(A157,8),'Point GF'!$C$2:$R$277,16,FALSE)</f>
        <v>1.1559501681984745</v>
      </c>
    </row>
    <row r="158" spans="1:17" hidden="1" outlineLevel="2" x14ac:dyDescent="0.3">
      <c r="A158" s="27" t="s">
        <v>566</v>
      </c>
      <c r="B158" s="27" t="s">
        <v>567</v>
      </c>
      <c r="C158" s="27" t="s">
        <v>401</v>
      </c>
      <c r="D158" s="27" t="s">
        <v>572</v>
      </c>
      <c r="E158" s="28">
        <v>205</v>
      </c>
      <c r="F158" s="28">
        <v>0.53300000000000003</v>
      </c>
      <c r="G158" s="28">
        <v>17.132874999999999</v>
      </c>
      <c r="H158">
        <f t="shared" si="16"/>
        <v>2.6000000000000003E-3</v>
      </c>
      <c r="I158">
        <f t="shared" si="17"/>
        <v>8.3574999999999997E-2</v>
      </c>
      <c r="J158" s="30">
        <f t="shared" si="12"/>
        <v>2.7213758333120234E-3</v>
      </c>
      <c r="K158" s="30">
        <f t="shared" si="13"/>
        <v>2.7213758333120234E-3</v>
      </c>
      <c r="L158">
        <f>VLOOKUP(LEFT(A158,8),'Point GF'!$C$2:$R$277,7,FALSE)</f>
        <v>1.0466830128123166</v>
      </c>
      <c r="M158">
        <f>VLOOKUP(LEFT(A158,8),'Point GF'!$C$2:$R$277,7,FALSE)</f>
        <v>1.0466830128123166</v>
      </c>
      <c r="N158">
        <f t="shared" si="14"/>
        <v>9.0039878291120035E-2</v>
      </c>
      <c r="O158">
        <f t="shared" si="15"/>
        <v>9.6608535307187507E-2</v>
      </c>
      <c r="P158">
        <f>VLOOKUP(LEFT(A158,8),'Point GF'!$C$2:$R$277,15,FALSE)</f>
        <v>1.0773542122778348</v>
      </c>
      <c r="Q158">
        <f>VLOOKUP(LEFT(A158,8),'Point GF'!$C$2:$R$277,16,FALSE)</f>
        <v>1.1559501681984745</v>
      </c>
    </row>
    <row r="159" spans="1:17" hidden="1" outlineLevel="2" x14ac:dyDescent="0.3">
      <c r="A159" s="27" t="s">
        <v>566</v>
      </c>
      <c r="B159" s="27" t="s">
        <v>567</v>
      </c>
      <c r="C159" s="27" t="s">
        <v>401</v>
      </c>
      <c r="D159" s="27" t="s">
        <v>573</v>
      </c>
      <c r="E159" s="28">
        <v>205</v>
      </c>
      <c r="F159" s="28">
        <v>0.53300000000000003</v>
      </c>
      <c r="G159" s="28">
        <v>11.431825</v>
      </c>
      <c r="H159">
        <f t="shared" si="16"/>
        <v>2.6000000000000003E-3</v>
      </c>
      <c r="I159">
        <f t="shared" si="17"/>
        <v>5.5765000000000002E-2</v>
      </c>
      <c r="J159" s="30">
        <f t="shared" si="12"/>
        <v>2.7213758333120234E-3</v>
      </c>
      <c r="K159" s="30">
        <f t="shared" si="13"/>
        <v>2.7213758333120234E-3</v>
      </c>
      <c r="L159">
        <f>VLOOKUP(LEFT(A159,8),'Point GF'!$C$2:$R$277,7,FALSE)</f>
        <v>1.0466830128123166</v>
      </c>
      <c r="M159">
        <f>VLOOKUP(LEFT(A159,8),'Point GF'!$C$2:$R$277,7,FALSE)</f>
        <v>1.0466830128123166</v>
      </c>
      <c r="N159">
        <f t="shared" si="14"/>
        <v>6.0078657647673457E-2</v>
      </c>
      <c r="O159">
        <f t="shared" si="15"/>
        <v>6.4461561129587938E-2</v>
      </c>
      <c r="P159">
        <f>VLOOKUP(LEFT(A159,8),'Point GF'!$C$2:$R$277,15,FALSE)</f>
        <v>1.0773542122778348</v>
      </c>
      <c r="Q159">
        <f>VLOOKUP(LEFT(A159,8),'Point GF'!$C$2:$R$277,16,FALSE)</f>
        <v>1.1559501681984745</v>
      </c>
    </row>
    <row r="160" spans="1:17" hidden="1" outlineLevel="2" x14ac:dyDescent="0.3">
      <c r="A160" s="27" t="s">
        <v>566</v>
      </c>
      <c r="B160" s="27" t="s">
        <v>567</v>
      </c>
      <c r="C160" s="27" t="s">
        <v>401</v>
      </c>
      <c r="D160" s="27" t="s">
        <v>574</v>
      </c>
      <c r="E160" s="28">
        <v>365</v>
      </c>
      <c r="F160" s="28">
        <v>1.2775E-2</v>
      </c>
      <c r="G160" s="28">
        <v>0.11497499999999999</v>
      </c>
      <c r="H160">
        <f t="shared" si="16"/>
        <v>3.4999999999999997E-5</v>
      </c>
      <c r="I160">
        <f t="shared" si="17"/>
        <v>3.1499999999999996E-4</v>
      </c>
      <c r="J160" s="30">
        <f t="shared" si="12"/>
        <v>3.6633905448431076E-5</v>
      </c>
      <c r="K160" s="30">
        <f t="shared" si="13"/>
        <v>3.6633905448431076E-5</v>
      </c>
      <c r="L160">
        <f>VLOOKUP(LEFT(A160,8),'Point GF'!$C$2:$R$277,7,FALSE)</f>
        <v>1.0466830128123166</v>
      </c>
      <c r="M160">
        <f>VLOOKUP(LEFT(A160,8),'Point GF'!$C$2:$R$277,7,FALSE)</f>
        <v>1.0466830128123166</v>
      </c>
      <c r="N160">
        <f t="shared" si="14"/>
        <v>3.3936657686751791E-4</v>
      </c>
      <c r="O160">
        <f t="shared" si="15"/>
        <v>3.641243029825194E-4</v>
      </c>
      <c r="P160">
        <f>VLOOKUP(LEFT(A160,8),'Point GF'!$C$2:$R$277,15,FALSE)</f>
        <v>1.0773542122778348</v>
      </c>
      <c r="Q160">
        <f>VLOOKUP(LEFT(A160,8),'Point GF'!$C$2:$R$277,16,FALSE)</f>
        <v>1.1559501681984745</v>
      </c>
    </row>
    <row r="161" spans="1:17" outlineLevel="1" collapsed="1" x14ac:dyDescent="0.3">
      <c r="A161" s="32" t="s">
        <v>1188</v>
      </c>
      <c r="B161" s="27" t="str">
        <f>B160</f>
        <v>Bimbo Bakeries USA, Inc</v>
      </c>
      <c r="C161" s="27"/>
      <c r="D161" s="27"/>
      <c r="E161" s="28"/>
      <c r="F161" s="28">
        <f>SUBTOTAL(9,F154:F160)</f>
        <v>3.0609249999999997</v>
      </c>
      <c r="G161" s="28">
        <f>SUBTOTAL(9,G154:G160)</f>
        <v>51.594425000000001</v>
      </c>
      <c r="H161" s="36">
        <f>SUBTOTAL(9,H154:H160)</f>
        <v>1.2945E-2</v>
      </c>
      <c r="I161" s="36">
        <f>SUBTOTAL(9,I154:I160)</f>
        <v>0.25132500000000002</v>
      </c>
      <c r="J161" s="30">
        <f t="shared" si="12"/>
        <v>1.3549311600855438E-2</v>
      </c>
      <c r="K161" s="30">
        <f t="shared" si="13"/>
        <v>1.3549311600855438E-2</v>
      </c>
      <c r="L161">
        <f>VLOOKUP(LEFT(A161,8),'Point GF'!$C$2:$R$277,7,FALSE)</f>
        <v>1.0466830128123166</v>
      </c>
      <c r="M161">
        <f>VLOOKUP(LEFT(A161,8),'Point GF'!$C$2:$R$277,7,FALSE)</f>
        <v>1.0466830128123166</v>
      </c>
      <c r="N161">
        <f t="shared" si="14"/>
        <v>0.27076604740072685</v>
      </c>
      <c r="O161">
        <f t="shared" si="15"/>
        <v>0.29051917602248162</v>
      </c>
      <c r="P161">
        <f>VLOOKUP(LEFT(A161,8),'Point GF'!$C$2:$R$277,15,FALSE)</f>
        <v>1.0773542122778348</v>
      </c>
      <c r="Q161">
        <f>VLOOKUP(LEFT(A161,8),'Point GF'!$C$2:$R$277,16,FALSE)</f>
        <v>1.1559501681984745</v>
      </c>
    </row>
    <row r="162" spans="1:17" hidden="1" outlineLevel="2" x14ac:dyDescent="0.3">
      <c r="A162" s="27" t="s">
        <v>575</v>
      </c>
      <c r="B162" s="27" t="s">
        <v>576</v>
      </c>
      <c r="C162" s="27" t="s">
        <v>401</v>
      </c>
      <c r="D162" s="27" t="s">
        <v>577</v>
      </c>
      <c r="E162" s="28">
        <v>261</v>
      </c>
      <c r="F162" s="28">
        <v>5.4774764999999999</v>
      </c>
      <c r="G162" s="28">
        <v>222.19973999999999</v>
      </c>
      <c r="H162">
        <f t="shared" si="16"/>
        <v>2.0986499999999998E-2</v>
      </c>
      <c r="I162">
        <f t="shared" si="17"/>
        <v>0.85133999999999999</v>
      </c>
      <c r="J162" s="30">
        <f t="shared" si="12"/>
        <v>2.1674240008021511E-2</v>
      </c>
      <c r="K162" s="30">
        <f t="shared" si="13"/>
        <v>2.1674240008021511E-2</v>
      </c>
      <c r="L162">
        <f>VLOOKUP(LEFT(A162,8),'Point GF'!$C$2:$R$277,7,FALSE)</f>
        <v>1.0327705910000007</v>
      </c>
      <c r="M162">
        <f>VLOOKUP(LEFT(A162,8),'Point GF'!$C$2:$R$277,7,FALSE)</f>
        <v>1.0327705910000007</v>
      </c>
      <c r="N162">
        <f t="shared" si="14"/>
        <v>0.87923891494194117</v>
      </c>
      <c r="O162">
        <f t="shared" si="15"/>
        <v>0.97815921352758028</v>
      </c>
      <c r="P162">
        <f>VLOOKUP(LEFT(A162,8),'Point GF'!$C$2:$R$277,15,FALSE)</f>
        <v>1.0327705910000013</v>
      </c>
      <c r="Q162">
        <f>VLOOKUP(LEFT(A162,8),'Point GF'!$C$2:$R$277,16,FALSE)</f>
        <v>1.1489642370000004</v>
      </c>
    </row>
    <row r="163" spans="1:17" outlineLevel="1" collapsed="1" x14ac:dyDescent="0.3">
      <c r="A163" s="32" t="s">
        <v>1189</v>
      </c>
      <c r="B163" s="27" t="str">
        <f>B162</f>
        <v>Canam Steel Corporation</v>
      </c>
      <c r="C163" s="27"/>
      <c r="D163" s="27"/>
      <c r="E163" s="28"/>
      <c r="F163" s="28">
        <f>SUBTOTAL(9,F162:F162)</f>
        <v>5.4774764999999999</v>
      </c>
      <c r="G163" s="28">
        <f>SUBTOTAL(9,G162:G162)</f>
        <v>222.19973999999999</v>
      </c>
      <c r="H163" s="36">
        <f>SUBTOTAL(9,H162:H162)</f>
        <v>2.0986499999999998E-2</v>
      </c>
      <c r="I163" s="36">
        <f>SUBTOTAL(9,I162:I162)</f>
        <v>0.85133999999999999</v>
      </c>
      <c r="J163" s="30">
        <f t="shared" si="12"/>
        <v>0</v>
      </c>
      <c r="K163" s="30">
        <f t="shared" si="13"/>
        <v>2.1674240008021511E-2</v>
      </c>
      <c r="M163">
        <f>VLOOKUP(LEFT(A163,8),'Point GF'!$C$2:$R$277,7,FALSE)</f>
        <v>1.0327705910000007</v>
      </c>
      <c r="N163">
        <f t="shared" si="14"/>
        <v>0.87923891494194117</v>
      </c>
      <c r="O163">
        <f t="shared" si="15"/>
        <v>0.97815921352758028</v>
      </c>
      <c r="P163">
        <f>VLOOKUP(LEFT(A163,8),'Point GF'!$C$2:$R$277,15,FALSE)</f>
        <v>1.0327705910000013</v>
      </c>
      <c r="Q163">
        <f>VLOOKUP(LEFT(A163,8),'Point GF'!$C$2:$R$277,16,FALSE)</f>
        <v>1.1489642370000004</v>
      </c>
    </row>
    <row r="164" spans="1:17" hidden="1" outlineLevel="2" x14ac:dyDescent="0.3">
      <c r="A164" s="27" t="s">
        <v>578</v>
      </c>
      <c r="B164" s="27" t="s">
        <v>579</v>
      </c>
      <c r="C164" s="27" t="s">
        <v>401</v>
      </c>
      <c r="D164" s="27" t="s">
        <v>580</v>
      </c>
      <c r="E164" s="28">
        <v>304</v>
      </c>
      <c r="F164" s="28">
        <v>0.18240000000000001</v>
      </c>
      <c r="G164" s="28">
        <v>1.0031999999999999E-2</v>
      </c>
      <c r="H164">
        <f t="shared" si="16"/>
        <v>6.0000000000000006E-4</v>
      </c>
      <c r="I164">
        <f t="shared" si="17"/>
        <v>3.2999999999999996E-5</v>
      </c>
      <c r="J164" s="30">
        <f t="shared" si="12"/>
        <v>6.0000000000000006E-4</v>
      </c>
      <c r="K164" s="30">
        <f t="shared" si="13"/>
        <v>6.0000000000000006E-4</v>
      </c>
      <c r="L164">
        <f>VLOOKUP(LEFT(A164,8),'Point GF'!$C$2:$R$277,7,FALSE)</f>
        <v>1</v>
      </c>
      <c r="M164">
        <f>VLOOKUP(LEFT(A164,8),'Point GF'!$C$2:$R$277,7,FALSE)</f>
        <v>1</v>
      </c>
      <c r="N164">
        <f t="shared" si="14"/>
        <v>3.2999999999999996E-5</v>
      </c>
      <c r="O164">
        <f t="shared" si="15"/>
        <v>3.2999999999999996E-5</v>
      </c>
      <c r="P164">
        <f>VLOOKUP(LEFT(A164,8),'Point GF'!$C$2:$R$277,15,FALSE)</f>
        <v>1</v>
      </c>
      <c r="Q164">
        <f>VLOOKUP(LEFT(A164,8),'Point GF'!$C$2:$R$277,16,FALSE)</f>
        <v>1</v>
      </c>
    </row>
    <row r="165" spans="1:17" hidden="1" outlineLevel="2" x14ac:dyDescent="0.3">
      <c r="A165" s="27" t="s">
        <v>578</v>
      </c>
      <c r="B165" s="27" t="s">
        <v>579</v>
      </c>
      <c r="C165" s="27" t="s">
        <v>401</v>
      </c>
      <c r="D165" s="27" t="s">
        <v>581</v>
      </c>
      <c r="E165" s="28">
        <v>171</v>
      </c>
      <c r="F165" s="28">
        <v>2.6261820899999999</v>
      </c>
      <c r="G165" s="28">
        <v>3.2322239595000002</v>
      </c>
      <c r="H165">
        <f t="shared" si="16"/>
        <v>1.535779E-2</v>
      </c>
      <c r="I165">
        <f t="shared" si="17"/>
        <v>1.8901894500000002E-2</v>
      </c>
      <c r="J165" s="30">
        <f t="shared" si="12"/>
        <v>1.535779E-2</v>
      </c>
      <c r="K165" s="30">
        <f t="shared" si="13"/>
        <v>1.535779E-2</v>
      </c>
      <c r="L165">
        <f>VLOOKUP(LEFT(A165,8),'Point GF'!$C$2:$R$277,7,FALSE)</f>
        <v>1</v>
      </c>
      <c r="M165">
        <f>VLOOKUP(LEFT(A165,8),'Point GF'!$C$2:$R$277,7,FALSE)</f>
        <v>1</v>
      </c>
      <c r="N165">
        <f t="shared" si="14"/>
        <v>1.8901894500000002E-2</v>
      </c>
      <c r="O165">
        <f t="shared" si="15"/>
        <v>1.8901894500000002E-2</v>
      </c>
      <c r="P165">
        <f>VLOOKUP(LEFT(A165,8),'Point GF'!$C$2:$R$277,15,FALSE)</f>
        <v>1</v>
      </c>
      <c r="Q165">
        <f>VLOOKUP(LEFT(A165,8),'Point GF'!$C$2:$R$277,16,FALSE)</f>
        <v>1</v>
      </c>
    </row>
    <row r="166" spans="1:17" outlineLevel="1" collapsed="1" x14ac:dyDescent="0.3">
      <c r="A166" s="32" t="s">
        <v>1190</v>
      </c>
      <c r="B166" s="27" t="str">
        <f>B165</f>
        <v>Frederick Asphalt Co., L.C. At Essroc</v>
      </c>
      <c r="C166" s="27"/>
      <c r="D166" s="27"/>
      <c r="E166" s="28"/>
      <c r="F166" s="28">
        <f>SUBTOTAL(9,F164:F165)</f>
        <v>2.8085820899999998</v>
      </c>
      <c r="G166" s="28">
        <f>SUBTOTAL(9,G164:G165)</f>
        <v>3.2422559595</v>
      </c>
      <c r="H166" s="36">
        <f>SUBTOTAL(9,H164:H165)</f>
        <v>1.5957789999999999E-2</v>
      </c>
      <c r="I166" s="36">
        <f>SUBTOTAL(9,I164:I165)</f>
        <v>1.89348945E-2</v>
      </c>
      <c r="J166" s="30">
        <f t="shared" si="12"/>
        <v>1.5957789999999999E-2</v>
      </c>
      <c r="K166" s="30">
        <f t="shared" si="13"/>
        <v>1.5957789999999999E-2</v>
      </c>
      <c r="L166">
        <f>VLOOKUP(LEFT(A166,8),'Point GF'!$C$2:$R$277,7,FALSE)</f>
        <v>1</v>
      </c>
      <c r="M166">
        <f>VLOOKUP(LEFT(A166,8),'Point GF'!$C$2:$R$277,7,FALSE)</f>
        <v>1</v>
      </c>
      <c r="N166">
        <f t="shared" si="14"/>
        <v>1.89348945E-2</v>
      </c>
      <c r="O166">
        <f t="shared" si="15"/>
        <v>1.89348945E-2</v>
      </c>
      <c r="P166">
        <f>VLOOKUP(LEFT(A166,8),'Point GF'!$C$2:$R$277,15,FALSE)</f>
        <v>1</v>
      </c>
      <c r="Q166">
        <f>VLOOKUP(LEFT(A166,8),'Point GF'!$C$2:$R$277,16,FALSE)</f>
        <v>1</v>
      </c>
    </row>
    <row r="167" spans="1:17" hidden="1" outlineLevel="2" x14ac:dyDescent="0.3">
      <c r="A167" s="27" t="s">
        <v>582</v>
      </c>
      <c r="B167" s="27" t="s">
        <v>583</v>
      </c>
      <c r="C167" s="27" t="s">
        <v>401</v>
      </c>
      <c r="D167" s="27" t="s">
        <v>584</v>
      </c>
      <c r="E167" s="28">
        <v>206</v>
      </c>
      <c r="F167" s="28">
        <v>2.3888124620000002</v>
      </c>
      <c r="G167" s="28">
        <v>0.78353047600000003</v>
      </c>
      <c r="H167">
        <f t="shared" si="16"/>
        <v>1.1596177000000001E-2</v>
      </c>
      <c r="I167">
        <f t="shared" si="17"/>
        <v>3.8035460000000001E-3</v>
      </c>
      <c r="J167" s="30">
        <f t="shared" si="12"/>
        <v>1.388745682777903E-2</v>
      </c>
      <c r="K167" s="30">
        <f t="shared" si="13"/>
        <v>1.388745682777903E-2</v>
      </c>
      <c r="L167">
        <f>VLOOKUP(LEFT(A167,8),'Point GF'!$C$2:$R$277,7,FALSE)</f>
        <v>1.1975892423666032</v>
      </c>
      <c r="M167">
        <f>VLOOKUP(LEFT(A167,8),'Point GF'!$C$2:$R$277,7,FALSE)</f>
        <v>1.1975892423666032</v>
      </c>
      <c r="N167">
        <f t="shared" si="14"/>
        <v>4.6368416657162868E-3</v>
      </c>
      <c r="O167">
        <f t="shared" si="15"/>
        <v>5.2047243024606711E-3</v>
      </c>
      <c r="P167">
        <f>VLOOKUP(LEFT(A167,8),'Point GF'!$C$2:$R$277,15,FALSE)</f>
        <v>1.2190838932186667</v>
      </c>
      <c r="Q167">
        <f>VLOOKUP(LEFT(A167,8),'Point GF'!$C$2:$R$277,16,FALSE)</f>
        <v>1.3683873686451198</v>
      </c>
    </row>
    <row r="168" spans="1:17" hidden="1" outlineLevel="2" x14ac:dyDescent="0.3">
      <c r="A168" s="27" t="s">
        <v>582</v>
      </c>
      <c r="B168" s="27" t="s">
        <v>583</v>
      </c>
      <c r="C168" s="27" t="s">
        <v>401</v>
      </c>
      <c r="D168" s="27" t="s">
        <v>584</v>
      </c>
      <c r="E168" s="28">
        <v>365</v>
      </c>
      <c r="F168" s="28">
        <v>0.15930059999999999</v>
      </c>
      <c r="G168" s="28">
        <v>2.0075000000000002E-3</v>
      </c>
      <c r="H168">
        <f t="shared" si="16"/>
        <v>4.3643999999999996E-4</v>
      </c>
      <c r="I168">
        <f t="shared" si="17"/>
        <v>5.5000000000000007E-6</v>
      </c>
      <c r="J168" s="30">
        <f t="shared" si="12"/>
        <v>5.2267584893848028E-4</v>
      </c>
      <c r="K168" s="30">
        <f t="shared" si="13"/>
        <v>5.2267584893848028E-4</v>
      </c>
      <c r="L168">
        <f>VLOOKUP(LEFT(A168,8),'Point GF'!$C$2:$R$277,7,FALSE)</f>
        <v>1.1975892423666032</v>
      </c>
      <c r="M168">
        <f>VLOOKUP(LEFT(A168,8),'Point GF'!$C$2:$R$277,7,FALSE)</f>
        <v>1.1975892423666032</v>
      </c>
      <c r="N168">
        <f t="shared" si="14"/>
        <v>6.7049614127026676E-6</v>
      </c>
      <c r="O168">
        <f t="shared" si="15"/>
        <v>7.52613052754816E-6</v>
      </c>
      <c r="P168">
        <f>VLOOKUP(LEFT(A168,8),'Point GF'!$C$2:$R$277,15,FALSE)</f>
        <v>1.2190838932186667</v>
      </c>
      <c r="Q168">
        <f>VLOOKUP(LEFT(A168,8),'Point GF'!$C$2:$R$277,16,FALSE)</f>
        <v>1.3683873686451198</v>
      </c>
    </row>
    <row r="169" spans="1:17" outlineLevel="1" collapsed="1" x14ac:dyDescent="0.3">
      <c r="A169" s="32" t="s">
        <v>1191</v>
      </c>
      <c r="B169" s="27" t="str">
        <f>B168</f>
        <v>Miller Asphalt - Legore</v>
      </c>
      <c r="C169" s="27"/>
      <c r="D169" s="27"/>
      <c r="E169" s="28"/>
      <c r="F169" s="28">
        <f>SUBTOTAL(9,F167:F168)</f>
        <v>2.5481130620000001</v>
      </c>
      <c r="G169" s="28">
        <f>SUBTOTAL(9,G167:G168)</f>
        <v>0.78553797600000008</v>
      </c>
      <c r="H169" s="36">
        <f>SUBTOTAL(9,H167:H168)</f>
        <v>1.2032617000000001E-2</v>
      </c>
      <c r="I169" s="36">
        <f>SUBTOTAL(9,I167:I168)</f>
        <v>3.809046E-3</v>
      </c>
      <c r="J169" s="30">
        <f t="shared" si="12"/>
        <v>1.4410132676717511E-2</v>
      </c>
      <c r="K169" s="30">
        <f t="shared" si="13"/>
        <v>1.4410132676717511E-2</v>
      </c>
      <c r="L169">
        <f>VLOOKUP(LEFT(A169,8),'Point GF'!$C$2:$R$277,7,FALSE)</f>
        <v>1.1975892423666032</v>
      </c>
      <c r="M169">
        <f>VLOOKUP(LEFT(A169,8),'Point GF'!$C$2:$R$277,7,FALSE)</f>
        <v>1.1975892423666032</v>
      </c>
      <c r="N169">
        <f t="shared" si="14"/>
        <v>4.6435466271289895E-3</v>
      </c>
      <c r="O169">
        <f t="shared" si="15"/>
        <v>5.2122504329882189E-3</v>
      </c>
      <c r="P169">
        <f>VLOOKUP(LEFT(A169,8),'Point GF'!$C$2:$R$277,15,FALSE)</f>
        <v>1.2190838932186667</v>
      </c>
      <c r="Q169">
        <f>VLOOKUP(LEFT(A169,8),'Point GF'!$C$2:$R$277,16,FALSE)</f>
        <v>1.3683873686451198</v>
      </c>
    </row>
    <row r="170" spans="1:17" outlineLevel="2" x14ac:dyDescent="0.3">
      <c r="A170" s="27" t="s">
        <v>585</v>
      </c>
      <c r="B170" s="27" t="s">
        <v>586</v>
      </c>
      <c r="C170" s="27" t="s">
        <v>401</v>
      </c>
      <c r="D170" s="27" t="s">
        <v>587</v>
      </c>
      <c r="E170" s="28">
        <v>90</v>
      </c>
      <c r="F170" s="28">
        <v>2.319318</v>
      </c>
      <c r="G170" s="28">
        <v>6.1996500000000003E-2</v>
      </c>
      <c r="H170">
        <f t="shared" si="16"/>
        <v>2.57702E-2</v>
      </c>
      <c r="I170">
        <f t="shared" si="17"/>
        <v>6.8885000000000007E-4</v>
      </c>
      <c r="J170" s="30">
        <f t="shared" si="12"/>
        <v>0</v>
      </c>
      <c r="K170" s="30">
        <f t="shared" si="13"/>
        <v>0</v>
      </c>
      <c r="N170">
        <f t="shared" si="14"/>
        <v>0</v>
      </c>
      <c r="O170">
        <f t="shared" si="15"/>
        <v>0</v>
      </c>
    </row>
    <row r="171" spans="1:17" outlineLevel="1" x14ac:dyDescent="0.3">
      <c r="A171" s="32" t="s">
        <v>1192</v>
      </c>
      <c r="B171" s="27" t="str">
        <f>B170</f>
        <v>Maryland Stone - Essroc Site</v>
      </c>
      <c r="C171" s="27"/>
      <c r="D171" s="27"/>
      <c r="E171" s="28"/>
      <c r="F171" s="28">
        <f>SUBTOTAL(9,F170:F170)</f>
        <v>2.319318</v>
      </c>
      <c r="G171" s="28">
        <f>SUBTOTAL(9,G170:G170)</f>
        <v>6.1996500000000003E-2</v>
      </c>
      <c r="H171" s="36">
        <f>SUBTOTAL(9,H170:H170)</f>
        <v>2.57702E-2</v>
      </c>
      <c r="I171" s="36">
        <f>SUBTOTAL(9,I170:I170)</f>
        <v>6.8885000000000007E-4</v>
      </c>
      <c r="J171" s="30" t="e">
        <f t="shared" si="12"/>
        <v>#N/A</v>
      </c>
      <c r="K171" s="30" t="e">
        <f t="shared" si="13"/>
        <v>#N/A</v>
      </c>
      <c r="L171" t="e">
        <f>VLOOKUP(LEFT(A171,8),'Point GF'!$C$2:$R$277,7,FALSE)</f>
        <v>#N/A</v>
      </c>
      <c r="M171" t="e">
        <f>VLOOKUP(LEFT(A171,8),'Point GF'!$C$2:$R$277,7,FALSE)</f>
        <v>#N/A</v>
      </c>
      <c r="N171" t="e">
        <f t="shared" si="14"/>
        <v>#N/A</v>
      </c>
      <c r="O171" t="e">
        <f t="shared" si="15"/>
        <v>#N/A</v>
      </c>
      <c r="P171" t="e">
        <f>VLOOKUP(LEFT(A171,8),'Point GF'!$C$2:$R$277,15,FALSE)</f>
        <v>#N/A</v>
      </c>
      <c r="Q171" t="e">
        <f>VLOOKUP(LEFT(A171,8),'Point GF'!$C$2:$R$277,16,FALSE)</f>
        <v>#N/A</v>
      </c>
    </row>
    <row r="172" spans="1:17" hidden="1" outlineLevel="2" x14ac:dyDescent="0.3">
      <c r="A172" s="27" t="s">
        <v>588</v>
      </c>
      <c r="B172" s="27" t="s">
        <v>589</v>
      </c>
      <c r="C172" s="27" t="s">
        <v>401</v>
      </c>
      <c r="D172" s="27" t="s">
        <v>590</v>
      </c>
      <c r="E172" s="28">
        <v>365</v>
      </c>
      <c r="F172" s="28">
        <v>6.1849249999999998</v>
      </c>
      <c r="G172" s="28">
        <v>0.19162499999999999</v>
      </c>
      <c r="H172">
        <f t="shared" si="16"/>
        <v>1.6944999999999998E-2</v>
      </c>
      <c r="I172">
        <f t="shared" si="17"/>
        <v>5.2499999999999997E-4</v>
      </c>
      <c r="J172" s="30">
        <f t="shared" si="12"/>
        <v>1.8791805429862841E-2</v>
      </c>
      <c r="K172" s="30">
        <f t="shared" si="13"/>
        <v>1.8791805429862841E-2</v>
      </c>
      <c r="L172">
        <f>VLOOKUP(LEFT(A172,8),'Point GF'!$C$2:$R$277,7,FALSE)</f>
        <v>1.1089882224764145</v>
      </c>
      <c r="M172">
        <f>VLOOKUP(LEFT(A172,8),'Point GF'!$C$2:$R$277,7,FALSE)</f>
        <v>1.1089882224764145</v>
      </c>
      <c r="N172">
        <f t="shared" si="14"/>
        <v>5.8221881680011801E-4</v>
      </c>
      <c r="O172">
        <f t="shared" si="15"/>
        <v>6.2745967535574531E-4</v>
      </c>
      <c r="P172">
        <f>VLOOKUP(LEFT(A172,8),'Point GF'!$C$2:$R$277,15,FALSE)</f>
        <v>1.1089882224764154</v>
      </c>
      <c r="Q172">
        <f>VLOOKUP(LEFT(A172,8),'Point GF'!$C$2:$R$277,16,FALSE)</f>
        <v>1.1951612863918959</v>
      </c>
    </row>
    <row r="173" spans="1:17" hidden="1" outlineLevel="2" x14ac:dyDescent="0.3">
      <c r="A173" s="27" t="s">
        <v>588</v>
      </c>
      <c r="B173" s="27" t="s">
        <v>589</v>
      </c>
      <c r="C173" s="27" t="s">
        <v>401</v>
      </c>
      <c r="D173" s="27" t="s">
        <v>591</v>
      </c>
      <c r="E173" s="28">
        <v>3</v>
      </c>
      <c r="F173" s="28">
        <v>6.1949999999999998E-2</v>
      </c>
      <c r="G173" s="28">
        <v>6.1050000000000002E-3</v>
      </c>
      <c r="H173">
        <f t="shared" si="16"/>
        <v>2.0649999999999998E-2</v>
      </c>
      <c r="I173">
        <f t="shared" si="17"/>
        <v>2.0349999999999999E-3</v>
      </c>
      <c r="J173" s="30">
        <f t="shared" si="12"/>
        <v>2.2900606794137957E-2</v>
      </c>
      <c r="K173" s="30">
        <f t="shared" si="13"/>
        <v>2.2900606794137957E-2</v>
      </c>
      <c r="L173">
        <f>VLOOKUP(LEFT(A173,8),'Point GF'!$C$2:$R$277,7,FALSE)</f>
        <v>1.1089882224764145</v>
      </c>
      <c r="M173">
        <f>VLOOKUP(LEFT(A173,8),'Point GF'!$C$2:$R$277,7,FALSE)</f>
        <v>1.1089882224764145</v>
      </c>
      <c r="N173">
        <f t="shared" si="14"/>
        <v>2.2567910327395053E-3</v>
      </c>
      <c r="O173">
        <f t="shared" si="15"/>
        <v>2.432153217807508E-3</v>
      </c>
      <c r="P173">
        <f>VLOOKUP(LEFT(A173,8),'Point GF'!$C$2:$R$277,15,FALSE)</f>
        <v>1.1089882224764154</v>
      </c>
      <c r="Q173">
        <f>VLOOKUP(LEFT(A173,8),'Point GF'!$C$2:$R$277,16,FALSE)</f>
        <v>1.1951612863918959</v>
      </c>
    </row>
    <row r="174" spans="1:17" hidden="1" outlineLevel="2" x14ac:dyDescent="0.3">
      <c r="A174" s="27" t="s">
        <v>588</v>
      </c>
      <c r="B174" s="27" t="s">
        <v>589</v>
      </c>
      <c r="C174" s="27" t="s">
        <v>401</v>
      </c>
      <c r="D174" s="27" t="s">
        <v>592</v>
      </c>
      <c r="E174" s="28">
        <v>40</v>
      </c>
      <c r="F174" s="28">
        <v>1.35</v>
      </c>
      <c r="G174" s="28">
        <v>0.13200000000000001</v>
      </c>
      <c r="H174">
        <f t="shared" si="16"/>
        <v>3.3750000000000002E-2</v>
      </c>
      <c r="I174">
        <f t="shared" si="17"/>
        <v>3.3E-3</v>
      </c>
      <c r="J174" s="30">
        <f t="shared" si="12"/>
        <v>3.7428352508578989E-2</v>
      </c>
      <c r="K174" s="30">
        <f t="shared" si="13"/>
        <v>3.7428352508578989E-2</v>
      </c>
      <c r="L174">
        <f>VLOOKUP(LEFT(A174,8),'Point GF'!$C$2:$R$277,7,FALSE)</f>
        <v>1.1089882224764145</v>
      </c>
      <c r="M174">
        <f>VLOOKUP(LEFT(A174,8),'Point GF'!$C$2:$R$277,7,FALSE)</f>
        <v>1.1089882224764145</v>
      </c>
      <c r="N174">
        <f t="shared" si="14"/>
        <v>3.6596611341721706E-3</v>
      </c>
      <c r="O174">
        <f t="shared" si="15"/>
        <v>3.9440322450932565E-3</v>
      </c>
      <c r="P174">
        <f>VLOOKUP(LEFT(A174,8),'Point GF'!$C$2:$R$277,15,FALSE)</f>
        <v>1.1089882224764154</v>
      </c>
      <c r="Q174">
        <f>VLOOKUP(LEFT(A174,8),'Point GF'!$C$2:$R$277,16,FALSE)</f>
        <v>1.1951612863918959</v>
      </c>
    </row>
    <row r="175" spans="1:17" hidden="1" outlineLevel="2" x14ac:dyDescent="0.3">
      <c r="A175" s="27" t="s">
        <v>588</v>
      </c>
      <c r="B175" s="27" t="s">
        <v>589</v>
      </c>
      <c r="C175" s="27" t="s">
        <v>401</v>
      </c>
      <c r="D175" s="27" t="s">
        <v>593</v>
      </c>
      <c r="E175" s="28">
        <v>45</v>
      </c>
      <c r="F175" s="28">
        <v>1.71</v>
      </c>
      <c r="G175" s="28">
        <v>0.1701</v>
      </c>
      <c r="H175">
        <f t="shared" si="16"/>
        <v>3.7999999999999999E-2</v>
      </c>
      <c r="I175">
        <f t="shared" si="17"/>
        <v>3.7799999999999999E-3</v>
      </c>
      <c r="J175" s="30">
        <f t="shared" si="12"/>
        <v>4.2141552454103746E-2</v>
      </c>
      <c r="K175" s="30">
        <f t="shared" si="13"/>
        <v>4.2141552454103746E-2</v>
      </c>
      <c r="L175">
        <f>VLOOKUP(LEFT(A175,8),'Point GF'!$C$2:$R$277,7,FALSE)</f>
        <v>1.1089882224764145</v>
      </c>
      <c r="M175">
        <f>VLOOKUP(LEFT(A175,8),'Point GF'!$C$2:$R$277,7,FALSE)</f>
        <v>1.1089882224764145</v>
      </c>
      <c r="N175">
        <f t="shared" si="14"/>
        <v>4.1919754809608498E-3</v>
      </c>
      <c r="O175">
        <f t="shared" si="15"/>
        <v>4.517709662561366E-3</v>
      </c>
      <c r="P175">
        <f>VLOOKUP(LEFT(A175,8),'Point GF'!$C$2:$R$277,15,FALSE)</f>
        <v>1.1089882224764154</v>
      </c>
      <c r="Q175">
        <f>VLOOKUP(LEFT(A175,8),'Point GF'!$C$2:$R$277,16,FALSE)</f>
        <v>1.1951612863918959</v>
      </c>
    </row>
    <row r="176" spans="1:17" outlineLevel="1" collapsed="1" x14ac:dyDescent="0.3">
      <c r="A176" s="32" t="s">
        <v>1193</v>
      </c>
      <c r="B176" s="27" t="str">
        <f>B175</f>
        <v>Reich's Ford Road Landfill</v>
      </c>
      <c r="C176" s="27"/>
      <c r="D176" s="27"/>
      <c r="E176" s="28"/>
      <c r="F176" s="28">
        <f>SUBTOTAL(9,F172:F175)</f>
        <v>9.3068750000000016</v>
      </c>
      <c r="G176" s="28">
        <f>SUBTOTAL(9,G172:G175)</f>
        <v>0.49983</v>
      </c>
      <c r="H176" s="36">
        <f>SUBTOTAL(9,H172:H175)</f>
        <v>0.109345</v>
      </c>
      <c r="I176" s="36">
        <f>SUBTOTAL(9,I172:I175)</f>
        <v>9.6399999999999993E-3</v>
      </c>
      <c r="J176" s="30">
        <f t="shared" si="12"/>
        <v>0.12126231718668354</v>
      </c>
      <c r="K176" s="30">
        <f t="shared" si="13"/>
        <v>0.12126231718668354</v>
      </c>
      <c r="L176">
        <f>VLOOKUP(LEFT(A176,8),'Point GF'!$C$2:$R$277,7,FALSE)</f>
        <v>1.1089882224764145</v>
      </c>
      <c r="M176">
        <f>VLOOKUP(LEFT(A176,8),'Point GF'!$C$2:$R$277,7,FALSE)</f>
        <v>1.1089882224764145</v>
      </c>
      <c r="N176">
        <f t="shared" si="14"/>
        <v>1.0690646464672644E-2</v>
      </c>
      <c r="O176">
        <f t="shared" si="15"/>
        <v>1.1521354800817875E-2</v>
      </c>
      <c r="P176">
        <f>VLOOKUP(LEFT(A176,8),'Point GF'!$C$2:$R$277,15,FALSE)</f>
        <v>1.1089882224764154</v>
      </c>
      <c r="Q176">
        <f>VLOOKUP(LEFT(A176,8),'Point GF'!$C$2:$R$277,16,FALSE)</f>
        <v>1.1951612863918959</v>
      </c>
    </row>
    <row r="177" spans="1:17" hidden="1" outlineLevel="2" x14ac:dyDescent="0.3">
      <c r="A177" s="27" t="s">
        <v>594</v>
      </c>
      <c r="B177" s="27" t="s">
        <v>595</v>
      </c>
      <c r="C177" s="27" t="s">
        <v>401</v>
      </c>
      <c r="D177" s="27" t="s">
        <v>596</v>
      </c>
      <c r="E177" s="28">
        <v>365</v>
      </c>
      <c r="F177" s="28">
        <v>0.94169999999999998</v>
      </c>
      <c r="G177" s="28">
        <v>0.161914</v>
      </c>
      <c r="H177">
        <f t="shared" si="16"/>
        <v>2.5799999999999998E-3</v>
      </c>
      <c r="I177">
        <f t="shared" si="17"/>
        <v>4.4359999999999999E-4</v>
      </c>
      <c r="J177" s="30">
        <f t="shared" si="12"/>
        <v>2.5799999999999998E-3</v>
      </c>
      <c r="K177" s="30">
        <f t="shared" si="13"/>
        <v>2.5799999999999998E-3</v>
      </c>
      <c r="L177">
        <f>VLOOKUP(LEFT(A177,8),'Point GF'!$C$2:$R$277,7,FALSE)</f>
        <v>1</v>
      </c>
      <c r="M177">
        <f>VLOOKUP(LEFT(A177,8),'Point GF'!$C$2:$R$277,7,FALSE)</f>
        <v>1</v>
      </c>
      <c r="N177">
        <f t="shared" si="14"/>
        <v>4.5304200114234416E-4</v>
      </c>
      <c r="O177">
        <f t="shared" si="15"/>
        <v>4.5495148838331669E-4</v>
      </c>
      <c r="P177">
        <f>VLOOKUP(LEFT(A177,8),'Point GF'!$C$2:$R$277,15,FALSE)</f>
        <v>1.0212849439638056</v>
      </c>
      <c r="Q177">
        <f>VLOOKUP(LEFT(A177,8),'Point GF'!$C$2:$R$277,16,FALSE)</f>
        <v>1.0255894688532838</v>
      </c>
    </row>
    <row r="178" spans="1:17" hidden="1" outlineLevel="2" x14ac:dyDescent="0.3">
      <c r="A178" s="27" t="s">
        <v>594</v>
      </c>
      <c r="B178" s="27" t="s">
        <v>595</v>
      </c>
      <c r="C178" s="27" t="s">
        <v>401</v>
      </c>
      <c r="D178" s="27" t="s">
        <v>597</v>
      </c>
      <c r="E178" s="28">
        <v>365</v>
      </c>
      <c r="F178" s="28">
        <v>0.94169999999999998</v>
      </c>
      <c r="G178" s="28">
        <v>0.161914</v>
      </c>
      <c r="H178">
        <f t="shared" si="16"/>
        <v>2.5799999999999998E-3</v>
      </c>
      <c r="I178">
        <f t="shared" si="17"/>
        <v>4.4359999999999999E-4</v>
      </c>
      <c r="J178" s="30">
        <f t="shared" si="12"/>
        <v>2.5799999999999998E-3</v>
      </c>
      <c r="K178" s="30">
        <f t="shared" si="13"/>
        <v>2.5799999999999998E-3</v>
      </c>
      <c r="L178">
        <f>VLOOKUP(LEFT(A178,8),'Point GF'!$C$2:$R$277,7,FALSE)</f>
        <v>1</v>
      </c>
      <c r="M178">
        <f>VLOOKUP(LEFT(A178,8),'Point GF'!$C$2:$R$277,7,FALSE)</f>
        <v>1</v>
      </c>
      <c r="N178">
        <f t="shared" si="14"/>
        <v>4.5304200114234416E-4</v>
      </c>
      <c r="O178">
        <f t="shared" si="15"/>
        <v>4.5495148838331669E-4</v>
      </c>
      <c r="P178">
        <f>VLOOKUP(LEFT(A178,8),'Point GF'!$C$2:$R$277,15,FALSE)</f>
        <v>1.0212849439638056</v>
      </c>
      <c r="Q178">
        <f>VLOOKUP(LEFT(A178,8),'Point GF'!$C$2:$R$277,16,FALSE)</f>
        <v>1.0255894688532838</v>
      </c>
    </row>
    <row r="179" spans="1:17" hidden="1" outlineLevel="2" x14ac:dyDescent="0.3">
      <c r="A179" s="27" t="s">
        <v>594</v>
      </c>
      <c r="B179" s="27" t="s">
        <v>595</v>
      </c>
      <c r="C179" s="27" t="s">
        <v>401</v>
      </c>
      <c r="D179" s="27" t="s">
        <v>598</v>
      </c>
      <c r="E179" s="28">
        <v>365</v>
      </c>
      <c r="F179" s="28">
        <v>0.94169999999999998</v>
      </c>
      <c r="G179" s="28">
        <v>0.161914</v>
      </c>
      <c r="H179">
        <f t="shared" si="16"/>
        <v>2.5799999999999998E-3</v>
      </c>
      <c r="I179">
        <f t="shared" si="17"/>
        <v>4.4359999999999999E-4</v>
      </c>
      <c r="J179" s="30">
        <f t="shared" si="12"/>
        <v>2.5799999999999998E-3</v>
      </c>
      <c r="K179" s="30">
        <f t="shared" si="13"/>
        <v>2.5799999999999998E-3</v>
      </c>
      <c r="L179">
        <f>VLOOKUP(LEFT(A179,8),'Point GF'!$C$2:$R$277,7,FALSE)</f>
        <v>1</v>
      </c>
      <c r="M179">
        <f>VLOOKUP(LEFT(A179,8),'Point GF'!$C$2:$R$277,7,FALSE)</f>
        <v>1</v>
      </c>
      <c r="N179">
        <f t="shared" si="14"/>
        <v>4.5304200114234416E-4</v>
      </c>
      <c r="O179">
        <f t="shared" si="15"/>
        <v>4.5495148838331669E-4</v>
      </c>
      <c r="P179">
        <f>VLOOKUP(LEFT(A179,8),'Point GF'!$C$2:$R$277,15,FALSE)</f>
        <v>1.0212849439638056</v>
      </c>
      <c r="Q179">
        <f>VLOOKUP(LEFT(A179,8),'Point GF'!$C$2:$R$277,16,FALSE)</f>
        <v>1.0255894688532838</v>
      </c>
    </row>
    <row r="180" spans="1:17" hidden="1" outlineLevel="2" x14ac:dyDescent="0.3">
      <c r="A180" s="27" t="s">
        <v>594</v>
      </c>
      <c r="B180" s="27" t="s">
        <v>595</v>
      </c>
      <c r="C180" s="27" t="s">
        <v>401</v>
      </c>
      <c r="D180" s="27" t="s">
        <v>599</v>
      </c>
      <c r="E180" s="28">
        <v>365</v>
      </c>
      <c r="F180" s="28">
        <v>0.94169999999999998</v>
      </c>
      <c r="G180" s="28">
        <v>0.161914</v>
      </c>
      <c r="H180">
        <f t="shared" si="16"/>
        <v>2.5799999999999998E-3</v>
      </c>
      <c r="I180">
        <f t="shared" si="17"/>
        <v>4.4359999999999999E-4</v>
      </c>
      <c r="J180" s="30">
        <f t="shared" si="12"/>
        <v>2.5799999999999998E-3</v>
      </c>
      <c r="K180" s="30">
        <f t="shared" si="13"/>
        <v>2.5799999999999998E-3</v>
      </c>
      <c r="L180">
        <f>VLOOKUP(LEFT(A180,8),'Point GF'!$C$2:$R$277,7,FALSE)</f>
        <v>1</v>
      </c>
      <c r="M180">
        <f>VLOOKUP(LEFT(A180,8),'Point GF'!$C$2:$R$277,7,FALSE)</f>
        <v>1</v>
      </c>
      <c r="N180">
        <f t="shared" si="14"/>
        <v>4.5304200114234416E-4</v>
      </c>
      <c r="O180">
        <f t="shared" si="15"/>
        <v>4.5495148838331669E-4</v>
      </c>
      <c r="P180">
        <f>VLOOKUP(LEFT(A180,8),'Point GF'!$C$2:$R$277,15,FALSE)</f>
        <v>1.0212849439638056</v>
      </c>
      <c r="Q180">
        <f>VLOOKUP(LEFT(A180,8),'Point GF'!$C$2:$R$277,16,FALSE)</f>
        <v>1.0255894688532838</v>
      </c>
    </row>
    <row r="181" spans="1:17" hidden="1" outlineLevel="2" x14ac:dyDescent="0.3">
      <c r="A181" s="27" t="s">
        <v>594</v>
      </c>
      <c r="B181" s="27" t="s">
        <v>595</v>
      </c>
      <c r="C181" s="27" t="s">
        <v>401</v>
      </c>
      <c r="D181" s="27" t="s">
        <v>600</v>
      </c>
      <c r="E181" s="28">
        <v>365</v>
      </c>
      <c r="F181" s="28">
        <v>0.66064999999999996</v>
      </c>
      <c r="G181" s="28">
        <v>0.11346025</v>
      </c>
      <c r="H181">
        <f t="shared" si="16"/>
        <v>1.81E-3</v>
      </c>
      <c r="I181">
        <f t="shared" si="17"/>
        <v>3.1084999999999999E-4</v>
      </c>
      <c r="J181" s="30">
        <f t="shared" si="12"/>
        <v>1.81E-3</v>
      </c>
      <c r="K181" s="30">
        <f t="shared" si="13"/>
        <v>1.81E-3</v>
      </c>
      <c r="L181">
        <f>VLOOKUP(LEFT(A181,8),'Point GF'!$C$2:$R$277,7,FALSE)</f>
        <v>1</v>
      </c>
      <c r="M181">
        <f>VLOOKUP(LEFT(A181,8),'Point GF'!$C$2:$R$277,7,FALSE)</f>
        <v>1</v>
      </c>
      <c r="N181">
        <f t="shared" si="14"/>
        <v>3.1746642483114896E-4</v>
      </c>
      <c r="O181">
        <f t="shared" si="15"/>
        <v>3.1880448639304325E-4</v>
      </c>
      <c r="P181">
        <f>VLOOKUP(LEFT(A181,8),'Point GF'!$C$2:$R$277,15,FALSE)</f>
        <v>1.0212849439638056</v>
      </c>
      <c r="Q181">
        <f>VLOOKUP(LEFT(A181,8),'Point GF'!$C$2:$R$277,16,FALSE)</f>
        <v>1.0255894688532838</v>
      </c>
    </row>
    <row r="182" spans="1:17" hidden="1" outlineLevel="2" x14ac:dyDescent="0.3">
      <c r="A182" s="27" t="s">
        <v>594</v>
      </c>
      <c r="B182" s="27" t="s">
        <v>595</v>
      </c>
      <c r="C182" s="27" t="s">
        <v>401</v>
      </c>
      <c r="D182" s="27" t="s">
        <v>601</v>
      </c>
      <c r="E182" s="28">
        <v>365</v>
      </c>
      <c r="F182" s="28">
        <v>0.66064999999999996</v>
      </c>
      <c r="G182" s="28">
        <v>0.11346025</v>
      </c>
      <c r="H182">
        <f t="shared" si="16"/>
        <v>1.81E-3</v>
      </c>
      <c r="I182">
        <f t="shared" si="17"/>
        <v>3.1084999999999999E-4</v>
      </c>
      <c r="J182" s="30">
        <f t="shared" si="12"/>
        <v>1.81E-3</v>
      </c>
      <c r="K182" s="30">
        <f t="shared" si="13"/>
        <v>1.81E-3</v>
      </c>
      <c r="L182">
        <f>VLOOKUP(LEFT(A182,8),'Point GF'!$C$2:$R$277,7,FALSE)</f>
        <v>1</v>
      </c>
      <c r="M182">
        <f>VLOOKUP(LEFT(A182,8),'Point GF'!$C$2:$R$277,7,FALSE)</f>
        <v>1</v>
      </c>
      <c r="N182">
        <f t="shared" si="14"/>
        <v>3.1746642483114896E-4</v>
      </c>
      <c r="O182">
        <f t="shared" si="15"/>
        <v>3.1880448639304325E-4</v>
      </c>
      <c r="P182">
        <f>VLOOKUP(LEFT(A182,8),'Point GF'!$C$2:$R$277,15,FALSE)</f>
        <v>1.0212849439638056</v>
      </c>
      <c r="Q182">
        <f>VLOOKUP(LEFT(A182,8),'Point GF'!$C$2:$R$277,16,FALSE)</f>
        <v>1.0255894688532838</v>
      </c>
    </row>
    <row r="183" spans="1:17" hidden="1" outlineLevel="2" x14ac:dyDescent="0.3">
      <c r="A183" s="27" t="s">
        <v>594</v>
      </c>
      <c r="B183" s="27" t="s">
        <v>595</v>
      </c>
      <c r="C183" s="27" t="s">
        <v>401</v>
      </c>
      <c r="D183" s="27" t="s">
        <v>602</v>
      </c>
      <c r="E183" s="28">
        <v>365</v>
      </c>
      <c r="F183" s="28">
        <v>0.66064999999999996</v>
      </c>
      <c r="G183" s="28">
        <v>0.11346025</v>
      </c>
      <c r="H183">
        <f t="shared" si="16"/>
        <v>1.81E-3</v>
      </c>
      <c r="I183">
        <f t="shared" si="17"/>
        <v>3.1084999999999999E-4</v>
      </c>
      <c r="J183" s="30">
        <f t="shared" si="12"/>
        <v>1.81E-3</v>
      </c>
      <c r="K183" s="30">
        <f t="shared" si="13"/>
        <v>1.81E-3</v>
      </c>
      <c r="L183">
        <f>VLOOKUP(LEFT(A183,8),'Point GF'!$C$2:$R$277,7,FALSE)</f>
        <v>1</v>
      </c>
      <c r="M183">
        <f>VLOOKUP(LEFT(A183,8),'Point GF'!$C$2:$R$277,7,FALSE)</f>
        <v>1</v>
      </c>
      <c r="N183">
        <f t="shared" si="14"/>
        <v>3.1746642483114896E-4</v>
      </c>
      <c r="O183">
        <f t="shared" si="15"/>
        <v>3.1880448639304325E-4</v>
      </c>
      <c r="P183">
        <f>VLOOKUP(LEFT(A183,8),'Point GF'!$C$2:$R$277,15,FALSE)</f>
        <v>1.0212849439638056</v>
      </c>
      <c r="Q183">
        <f>VLOOKUP(LEFT(A183,8),'Point GF'!$C$2:$R$277,16,FALSE)</f>
        <v>1.0255894688532838</v>
      </c>
    </row>
    <row r="184" spans="1:17" hidden="1" outlineLevel="2" x14ac:dyDescent="0.3">
      <c r="A184" s="27" t="s">
        <v>594</v>
      </c>
      <c r="B184" s="27" t="s">
        <v>595</v>
      </c>
      <c r="C184" s="27" t="s">
        <v>401</v>
      </c>
      <c r="D184" s="27" t="s">
        <v>603</v>
      </c>
      <c r="E184" s="28">
        <v>365</v>
      </c>
      <c r="F184" s="28">
        <v>0.66064999999999996</v>
      </c>
      <c r="G184" s="28">
        <v>0.11346025</v>
      </c>
      <c r="H184">
        <f t="shared" si="16"/>
        <v>1.81E-3</v>
      </c>
      <c r="I184">
        <f t="shared" si="17"/>
        <v>3.1084999999999999E-4</v>
      </c>
      <c r="J184" s="30">
        <f t="shared" si="12"/>
        <v>1.81E-3</v>
      </c>
      <c r="K184" s="30">
        <f t="shared" si="13"/>
        <v>1.81E-3</v>
      </c>
      <c r="L184">
        <f>VLOOKUP(LEFT(A184,8),'Point GF'!$C$2:$R$277,7,FALSE)</f>
        <v>1</v>
      </c>
      <c r="M184">
        <f>VLOOKUP(LEFT(A184,8),'Point GF'!$C$2:$R$277,7,FALSE)</f>
        <v>1</v>
      </c>
      <c r="N184">
        <f t="shared" si="14"/>
        <v>3.1746642483114896E-4</v>
      </c>
      <c r="O184">
        <f t="shared" si="15"/>
        <v>3.1880448639304325E-4</v>
      </c>
      <c r="P184">
        <f>VLOOKUP(LEFT(A184,8),'Point GF'!$C$2:$R$277,15,FALSE)</f>
        <v>1.0212849439638056</v>
      </c>
      <c r="Q184">
        <f>VLOOKUP(LEFT(A184,8),'Point GF'!$C$2:$R$277,16,FALSE)</f>
        <v>1.0255894688532838</v>
      </c>
    </row>
    <row r="185" spans="1:17" hidden="1" outlineLevel="2" x14ac:dyDescent="0.3">
      <c r="A185" s="27" t="s">
        <v>594</v>
      </c>
      <c r="B185" s="27" t="s">
        <v>595</v>
      </c>
      <c r="C185" s="27" t="s">
        <v>401</v>
      </c>
      <c r="D185" s="27" t="s">
        <v>604</v>
      </c>
      <c r="E185" s="28">
        <v>16</v>
      </c>
      <c r="F185" s="28">
        <v>0.222192</v>
      </c>
      <c r="G185" s="28">
        <v>1.8023999999999998E-2</v>
      </c>
      <c r="H185">
        <f t="shared" si="16"/>
        <v>1.3887E-2</v>
      </c>
      <c r="I185">
        <f t="shared" si="17"/>
        <v>1.1264999999999999E-3</v>
      </c>
      <c r="J185" s="30">
        <f t="shared" si="12"/>
        <v>1.3887E-2</v>
      </c>
      <c r="K185" s="30">
        <f t="shared" si="13"/>
        <v>1.3887E-2</v>
      </c>
      <c r="L185">
        <f>VLOOKUP(LEFT(A185,8),'Point GF'!$C$2:$R$277,7,FALSE)</f>
        <v>1</v>
      </c>
      <c r="M185">
        <f>VLOOKUP(LEFT(A185,8),'Point GF'!$C$2:$R$277,7,FALSE)</f>
        <v>1</v>
      </c>
      <c r="N185">
        <f t="shared" si="14"/>
        <v>1.150477489375227E-3</v>
      </c>
      <c r="O185">
        <f t="shared" si="15"/>
        <v>1.1553265366632242E-3</v>
      </c>
      <c r="P185">
        <f>VLOOKUP(LEFT(A185,8),'Point GF'!$C$2:$R$277,15,FALSE)</f>
        <v>1.0212849439638056</v>
      </c>
      <c r="Q185">
        <f>VLOOKUP(LEFT(A185,8),'Point GF'!$C$2:$R$277,16,FALSE)</f>
        <v>1.0255894688532838</v>
      </c>
    </row>
    <row r="186" spans="1:17" hidden="1" outlineLevel="2" x14ac:dyDescent="0.3">
      <c r="A186" s="27" t="s">
        <v>594</v>
      </c>
      <c r="B186" s="27" t="s">
        <v>595</v>
      </c>
      <c r="C186" s="27" t="s">
        <v>401</v>
      </c>
      <c r="D186" s="27" t="s">
        <v>605</v>
      </c>
      <c r="E186" s="28">
        <v>19</v>
      </c>
      <c r="F186" s="28">
        <v>0.26438499999999998</v>
      </c>
      <c r="G186" s="28">
        <v>7.7710000000000001E-3</v>
      </c>
      <c r="H186">
        <f t="shared" si="16"/>
        <v>1.3914999999999999E-2</v>
      </c>
      <c r="I186">
        <f t="shared" si="17"/>
        <v>4.0900000000000002E-4</v>
      </c>
      <c r="J186" s="30">
        <f t="shared" si="12"/>
        <v>1.3914999999999999E-2</v>
      </c>
      <c r="K186" s="30">
        <f t="shared" si="13"/>
        <v>1.3914999999999999E-2</v>
      </c>
      <c r="L186">
        <f>VLOOKUP(LEFT(A186,8),'Point GF'!$C$2:$R$277,7,FALSE)</f>
        <v>1</v>
      </c>
      <c r="M186">
        <f>VLOOKUP(LEFT(A186,8),'Point GF'!$C$2:$R$277,7,FALSE)</f>
        <v>1</v>
      </c>
      <c r="N186">
        <f t="shared" si="14"/>
        <v>4.1770554208119654E-4</v>
      </c>
      <c r="O186">
        <f t="shared" si="15"/>
        <v>4.1946609276099313E-4</v>
      </c>
      <c r="P186">
        <f>VLOOKUP(LEFT(A186,8),'Point GF'!$C$2:$R$277,15,FALSE)</f>
        <v>1.0212849439638056</v>
      </c>
      <c r="Q186">
        <f>VLOOKUP(LEFT(A186,8),'Point GF'!$C$2:$R$277,16,FALSE)</f>
        <v>1.0255894688532838</v>
      </c>
    </row>
    <row r="187" spans="1:17" hidden="1" outlineLevel="2" x14ac:dyDescent="0.3">
      <c r="A187" s="27" t="s">
        <v>594</v>
      </c>
      <c r="B187" s="27" t="s">
        <v>595</v>
      </c>
      <c r="C187" s="27" t="s">
        <v>401</v>
      </c>
      <c r="D187" s="27" t="s">
        <v>606</v>
      </c>
      <c r="E187" s="28">
        <v>14</v>
      </c>
      <c r="F187" s="28">
        <v>0.24585399999999999</v>
      </c>
      <c r="G187" s="28">
        <v>7.2240000000000004E-3</v>
      </c>
      <c r="H187">
        <f t="shared" si="16"/>
        <v>1.7561E-2</v>
      </c>
      <c r="I187">
        <f t="shared" si="17"/>
        <v>5.1600000000000007E-4</v>
      </c>
      <c r="J187" s="30">
        <f t="shared" si="12"/>
        <v>1.7561E-2</v>
      </c>
      <c r="K187" s="30">
        <f t="shared" si="13"/>
        <v>1.7561E-2</v>
      </c>
      <c r="L187">
        <f>VLOOKUP(LEFT(A187,8),'Point GF'!$C$2:$R$277,7,FALSE)</f>
        <v>1</v>
      </c>
      <c r="M187">
        <f>VLOOKUP(LEFT(A187,8),'Point GF'!$C$2:$R$277,7,FALSE)</f>
        <v>1</v>
      </c>
      <c r="N187">
        <f t="shared" si="14"/>
        <v>5.2698303108532384E-4</v>
      </c>
      <c r="O187">
        <f t="shared" si="15"/>
        <v>5.2920416592829457E-4</v>
      </c>
      <c r="P187">
        <f>VLOOKUP(LEFT(A187,8),'Point GF'!$C$2:$R$277,15,FALSE)</f>
        <v>1.0212849439638056</v>
      </c>
      <c r="Q187">
        <f>VLOOKUP(LEFT(A187,8),'Point GF'!$C$2:$R$277,16,FALSE)</f>
        <v>1.0255894688532838</v>
      </c>
    </row>
    <row r="188" spans="1:17" hidden="1" outlineLevel="2" x14ac:dyDescent="0.3">
      <c r="A188" s="27" t="s">
        <v>594</v>
      </c>
      <c r="B188" s="27" t="s">
        <v>595</v>
      </c>
      <c r="C188" s="27" t="s">
        <v>401</v>
      </c>
      <c r="D188" s="27" t="s">
        <v>607</v>
      </c>
      <c r="E188" s="28">
        <v>12</v>
      </c>
      <c r="F188" s="28">
        <v>0.116274</v>
      </c>
      <c r="G188" s="28">
        <v>3.4139999999999999E-3</v>
      </c>
      <c r="H188">
        <f t="shared" si="16"/>
        <v>9.6895000000000002E-3</v>
      </c>
      <c r="I188">
        <f t="shared" si="17"/>
        <v>2.8449999999999998E-4</v>
      </c>
      <c r="J188" s="30">
        <f t="shared" si="12"/>
        <v>9.6895000000000002E-3</v>
      </c>
      <c r="K188" s="30">
        <f t="shared" si="13"/>
        <v>9.6895000000000002E-3</v>
      </c>
      <c r="L188">
        <f>VLOOKUP(LEFT(A188,8),'Point GF'!$C$2:$R$277,7,FALSE)</f>
        <v>1</v>
      </c>
      <c r="M188">
        <f>VLOOKUP(LEFT(A188,8),'Point GF'!$C$2:$R$277,7,FALSE)</f>
        <v>1</v>
      </c>
      <c r="N188">
        <f t="shared" si="14"/>
        <v>2.9055556655770267E-4</v>
      </c>
      <c r="O188">
        <f t="shared" si="15"/>
        <v>2.9178020388875923E-4</v>
      </c>
      <c r="P188">
        <f>VLOOKUP(LEFT(A188,8),'Point GF'!$C$2:$R$277,15,FALSE)</f>
        <v>1.0212849439638056</v>
      </c>
      <c r="Q188">
        <f>VLOOKUP(LEFT(A188,8),'Point GF'!$C$2:$R$277,16,FALSE)</f>
        <v>1.0255894688532838</v>
      </c>
    </row>
    <row r="189" spans="1:17" hidden="1" outlineLevel="2" x14ac:dyDescent="0.3">
      <c r="A189" s="27" t="s">
        <v>594</v>
      </c>
      <c r="B189" s="27" t="s">
        <v>595</v>
      </c>
      <c r="C189" s="27" t="s">
        <v>401</v>
      </c>
      <c r="D189" s="27" t="s">
        <v>608</v>
      </c>
      <c r="E189" s="28">
        <v>14</v>
      </c>
      <c r="F189" s="28">
        <v>0.16670499999999999</v>
      </c>
      <c r="G189" s="28">
        <v>4.8999999999999998E-3</v>
      </c>
      <c r="H189">
        <f t="shared" si="16"/>
        <v>1.19075E-2</v>
      </c>
      <c r="I189">
        <f t="shared" si="17"/>
        <v>3.5E-4</v>
      </c>
      <c r="J189" s="30">
        <f t="shared" si="12"/>
        <v>1.19075E-2</v>
      </c>
      <c r="K189" s="30">
        <f t="shared" si="13"/>
        <v>1.19075E-2</v>
      </c>
      <c r="L189">
        <f>VLOOKUP(LEFT(A189,8),'Point GF'!$C$2:$R$277,7,FALSE)</f>
        <v>1</v>
      </c>
      <c r="M189">
        <f>VLOOKUP(LEFT(A189,8),'Point GF'!$C$2:$R$277,7,FALSE)</f>
        <v>1</v>
      </c>
      <c r="N189">
        <f t="shared" si="14"/>
        <v>3.5744973038733197E-4</v>
      </c>
      <c r="O189">
        <f t="shared" si="15"/>
        <v>3.5895631409864934E-4</v>
      </c>
      <c r="P189">
        <f>VLOOKUP(LEFT(A189,8),'Point GF'!$C$2:$R$277,15,FALSE)</f>
        <v>1.0212849439638056</v>
      </c>
      <c r="Q189">
        <f>VLOOKUP(LEFT(A189,8),'Point GF'!$C$2:$R$277,16,FALSE)</f>
        <v>1.0255894688532838</v>
      </c>
    </row>
    <row r="190" spans="1:17" hidden="1" outlineLevel="2" x14ac:dyDescent="0.3">
      <c r="A190" s="27" t="s">
        <v>594</v>
      </c>
      <c r="B190" s="27" t="s">
        <v>595</v>
      </c>
      <c r="C190" s="27" t="s">
        <v>401</v>
      </c>
      <c r="D190" s="27" t="s">
        <v>609</v>
      </c>
      <c r="E190" s="28">
        <v>15</v>
      </c>
      <c r="F190" s="28">
        <v>0.29307</v>
      </c>
      <c r="G190" s="28">
        <v>8.6099999999999996E-3</v>
      </c>
      <c r="H190">
        <f t="shared" si="16"/>
        <v>1.9538E-2</v>
      </c>
      <c r="I190">
        <f t="shared" si="17"/>
        <v>5.7399999999999997E-4</v>
      </c>
      <c r="J190" s="30">
        <f t="shared" si="12"/>
        <v>1.9538E-2</v>
      </c>
      <c r="K190" s="30">
        <f t="shared" si="13"/>
        <v>1.9538E-2</v>
      </c>
      <c r="L190">
        <f>VLOOKUP(LEFT(A190,8),'Point GF'!$C$2:$R$277,7,FALSE)</f>
        <v>1</v>
      </c>
      <c r="M190">
        <f>VLOOKUP(LEFT(A190,8),'Point GF'!$C$2:$R$277,7,FALSE)</f>
        <v>1</v>
      </c>
      <c r="N190">
        <f t="shared" si="14"/>
        <v>5.862175578352244E-4</v>
      </c>
      <c r="O190">
        <f t="shared" si="15"/>
        <v>5.8868835512178492E-4</v>
      </c>
      <c r="P190">
        <f>VLOOKUP(LEFT(A190,8),'Point GF'!$C$2:$R$277,15,FALSE)</f>
        <v>1.0212849439638056</v>
      </c>
      <c r="Q190">
        <f>VLOOKUP(LEFT(A190,8),'Point GF'!$C$2:$R$277,16,FALSE)</f>
        <v>1.0255894688532838</v>
      </c>
    </row>
    <row r="191" spans="1:17" hidden="1" outlineLevel="2" x14ac:dyDescent="0.3">
      <c r="A191" s="27" t="s">
        <v>594</v>
      </c>
      <c r="B191" s="27" t="s">
        <v>595</v>
      </c>
      <c r="C191" s="27" t="s">
        <v>401</v>
      </c>
      <c r="D191" s="27" t="s">
        <v>610</v>
      </c>
      <c r="E191" s="28">
        <v>15</v>
      </c>
      <c r="F191" s="28">
        <v>0.29307</v>
      </c>
      <c r="G191" s="28">
        <v>8.6099999999999996E-3</v>
      </c>
      <c r="H191">
        <f t="shared" si="16"/>
        <v>1.9538E-2</v>
      </c>
      <c r="I191">
        <f t="shared" si="17"/>
        <v>5.7399999999999997E-4</v>
      </c>
      <c r="J191" s="30">
        <f t="shared" si="12"/>
        <v>1.9538E-2</v>
      </c>
      <c r="K191" s="30">
        <f t="shared" si="13"/>
        <v>1.9538E-2</v>
      </c>
      <c r="L191">
        <f>VLOOKUP(LEFT(A191,8),'Point GF'!$C$2:$R$277,7,FALSE)</f>
        <v>1</v>
      </c>
      <c r="M191">
        <f>VLOOKUP(LEFT(A191,8),'Point GF'!$C$2:$R$277,7,FALSE)</f>
        <v>1</v>
      </c>
      <c r="N191">
        <f t="shared" si="14"/>
        <v>5.862175578352244E-4</v>
      </c>
      <c r="O191">
        <f t="shared" si="15"/>
        <v>5.8868835512178492E-4</v>
      </c>
      <c r="P191">
        <f>VLOOKUP(LEFT(A191,8),'Point GF'!$C$2:$R$277,15,FALSE)</f>
        <v>1.0212849439638056</v>
      </c>
      <c r="Q191">
        <f>VLOOKUP(LEFT(A191,8),'Point GF'!$C$2:$R$277,16,FALSE)</f>
        <v>1.0255894688532838</v>
      </c>
    </row>
    <row r="192" spans="1:17" hidden="1" outlineLevel="2" x14ac:dyDescent="0.3">
      <c r="A192" s="27" t="s">
        <v>594</v>
      </c>
      <c r="B192" s="27" t="s">
        <v>595</v>
      </c>
      <c r="C192" s="27" t="s">
        <v>401</v>
      </c>
      <c r="D192" s="27" t="s">
        <v>611</v>
      </c>
      <c r="E192" s="28">
        <v>52</v>
      </c>
      <c r="F192" s="28">
        <v>2.366104</v>
      </c>
      <c r="G192" s="28">
        <v>6.9498000000000004E-2</v>
      </c>
      <c r="H192">
        <f t="shared" si="16"/>
        <v>4.5502000000000001E-2</v>
      </c>
      <c r="I192">
        <f t="shared" si="17"/>
        <v>1.3365E-3</v>
      </c>
      <c r="J192" s="30">
        <f t="shared" si="12"/>
        <v>4.5502000000000001E-2</v>
      </c>
      <c r="K192" s="30">
        <f t="shared" si="13"/>
        <v>4.5502000000000001E-2</v>
      </c>
      <c r="L192">
        <f>VLOOKUP(LEFT(A192,8),'Point GF'!$C$2:$R$277,7,FALSE)</f>
        <v>1</v>
      </c>
      <c r="M192">
        <f>VLOOKUP(LEFT(A192,8),'Point GF'!$C$2:$R$277,7,FALSE)</f>
        <v>1</v>
      </c>
      <c r="N192">
        <f t="shared" si="14"/>
        <v>1.3649473276076262E-3</v>
      </c>
      <c r="O192">
        <f t="shared" si="15"/>
        <v>1.3707003251224139E-3</v>
      </c>
      <c r="P192">
        <f>VLOOKUP(LEFT(A192,8),'Point GF'!$C$2:$R$277,15,FALSE)</f>
        <v>1.0212849439638056</v>
      </c>
      <c r="Q192">
        <f>VLOOKUP(LEFT(A192,8),'Point GF'!$C$2:$R$277,16,FALSE)</f>
        <v>1.0255894688532838</v>
      </c>
    </row>
    <row r="193" spans="1:17" hidden="1" outlineLevel="2" x14ac:dyDescent="0.3">
      <c r="A193" s="27" t="s">
        <v>594</v>
      </c>
      <c r="B193" s="27" t="s">
        <v>595</v>
      </c>
      <c r="C193" s="27" t="s">
        <v>401</v>
      </c>
      <c r="D193" s="27" t="s">
        <v>612</v>
      </c>
      <c r="E193" s="28">
        <v>52</v>
      </c>
      <c r="F193" s="28">
        <v>2.3910119999999999</v>
      </c>
      <c r="G193" s="28">
        <v>7.0225999999999997E-2</v>
      </c>
      <c r="H193">
        <f t="shared" si="16"/>
        <v>4.5981000000000001E-2</v>
      </c>
      <c r="I193">
        <f t="shared" si="17"/>
        <v>1.3504999999999999E-3</v>
      </c>
      <c r="J193" s="30">
        <f t="shared" si="12"/>
        <v>4.5981000000000001E-2</v>
      </c>
      <c r="K193" s="30">
        <f t="shared" si="13"/>
        <v>4.5981000000000001E-2</v>
      </c>
      <c r="L193">
        <f>VLOOKUP(LEFT(A193,8),'Point GF'!$C$2:$R$277,7,FALSE)</f>
        <v>1</v>
      </c>
      <c r="M193">
        <f>VLOOKUP(LEFT(A193,8),'Point GF'!$C$2:$R$277,7,FALSE)</f>
        <v>1</v>
      </c>
      <c r="N193">
        <f t="shared" si="14"/>
        <v>1.3792453168231195E-3</v>
      </c>
      <c r="O193">
        <f t="shared" si="15"/>
        <v>1.3850585776863597E-3</v>
      </c>
      <c r="P193">
        <f>VLOOKUP(LEFT(A193,8),'Point GF'!$C$2:$R$277,15,FALSE)</f>
        <v>1.0212849439638056</v>
      </c>
      <c r="Q193">
        <f>VLOOKUP(LEFT(A193,8),'Point GF'!$C$2:$R$277,16,FALSE)</f>
        <v>1.0255894688532838</v>
      </c>
    </row>
    <row r="194" spans="1:17" hidden="1" outlineLevel="2" x14ac:dyDescent="0.3">
      <c r="A194" s="27" t="s">
        <v>594</v>
      </c>
      <c r="B194" s="27" t="s">
        <v>595</v>
      </c>
      <c r="C194" s="27" t="s">
        <v>401</v>
      </c>
      <c r="D194" s="27" t="s">
        <v>613</v>
      </c>
      <c r="E194" s="28">
        <v>14</v>
      </c>
      <c r="F194" s="28">
        <v>0.21888299999999999</v>
      </c>
      <c r="G194" s="28">
        <v>6.4330000000000003E-3</v>
      </c>
      <c r="H194">
        <f t="shared" si="16"/>
        <v>1.5634499999999999E-2</v>
      </c>
      <c r="I194">
        <f t="shared" si="17"/>
        <v>4.595E-4</v>
      </c>
      <c r="J194" s="30">
        <f t="shared" si="12"/>
        <v>1.5634499999999999E-2</v>
      </c>
      <c r="K194" s="30">
        <f t="shared" si="13"/>
        <v>1.5634499999999999E-2</v>
      </c>
      <c r="L194">
        <f>VLOOKUP(LEFT(A194,8),'Point GF'!$C$2:$R$277,7,FALSE)</f>
        <v>1</v>
      </c>
      <c r="M194">
        <f>VLOOKUP(LEFT(A194,8),'Point GF'!$C$2:$R$277,7,FALSE)</f>
        <v>1</v>
      </c>
      <c r="N194">
        <f t="shared" si="14"/>
        <v>4.6928043175136869E-4</v>
      </c>
      <c r="O194">
        <f t="shared" si="15"/>
        <v>4.712583609380839E-4</v>
      </c>
      <c r="P194">
        <f>VLOOKUP(LEFT(A194,8),'Point GF'!$C$2:$R$277,15,FALSE)</f>
        <v>1.0212849439638056</v>
      </c>
      <c r="Q194">
        <f>VLOOKUP(LEFT(A194,8),'Point GF'!$C$2:$R$277,16,FALSE)</f>
        <v>1.0255894688532838</v>
      </c>
    </row>
    <row r="195" spans="1:17" hidden="1" outlineLevel="2" x14ac:dyDescent="0.3">
      <c r="A195" s="27" t="s">
        <v>594</v>
      </c>
      <c r="B195" s="27" t="s">
        <v>595</v>
      </c>
      <c r="C195" s="27" t="s">
        <v>401</v>
      </c>
      <c r="D195" s="27" t="s">
        <v>614</v>
      </c>
      <c r="E195" s="28">
        <v>15</v>
      </c>
      <c r="F195" s="28">
        <v>0.21797250000000001</v>
      </c>
      <c r="G195" s="28">
        <v>6.4050000000000001E-3</v>
      </c>
      <c r="H195">
        <f t="shared" si="16"/>
        <v>1.4531500000000001E-2</v>
      </c>
      <c r="I195">
        <f t="shared" si="17"/>
        <v>4.2700000000000002E-4</v>
      </c>
      <c r="J195" s="30">
        <f t="shared" ref="J195:J258" si="20">H195*L195</f>
        <v>1.4531500000000001E-2</v>
      </c>
      <c r="K195" s="30">
        <f t="shared" ref="K195:K258" si="21">H195*M195</f>
        <v>1.4531500000000001E-2</v>
      </c>
      <c r="L195">
        <f>VLOOKUP(LEFT(A195,8),'Point GF'!$C$2:$R$277,7,FALSE)</f>
        <v>1</v>
      </c>
      <c r="M195">
        <f>VLOOKUP(LEFT(A195,8),'Point GF'!$C$2:$R$277,7,FALSE)</f>
        <v>1</v>
      </c>
      <c r="N195">
        <f t="shared" ref="N195:N258" si="22">I195*P195</f>
        <v>4.3608867107254503E-4</v>
      </c>
      <c r="O195">
        <f t="shared" ref="O195:O258" si="23">I195*Q195</f>
        <v>4.3792670320035222E-4</v>
      </c>
      <c r="P195">
        <f>VLOOKUP(LEFT(A195,8),'Point GF'!$C$2:$R$277,15,FALSE)</f>
        <v>1.0212849439638056</v>
      </c>
      <c r="Q195">
        <f>VLOOKUP(LEFT(A195,8),'Point GF'!$C$2:$R$277,16,FALSE)</f>
        <v>1.0255894688532838</v>
      </c>
    </row>
    <row r="196" spans="1:17" hidden="1" outlineLevel="2" x14ac:dyDescent="0.3">
      <c r="A196" s="27" t="s">
        <v>594</v>
      </c>
      <c r="B196" s="27" t="s">
        <v>595</v>
      </c>
      <c r="C196" s="27" t="s">
        <v>401</v>
      </c>
      <c r="D196" s="27" t="s">
        <v>615</v>
      </c>
      <c r="E196" s="28">
        <v>14</v>
      </c>
      <c r="F196" s="28">
        <v>1.4607600000000001</v>
      </c>
      <c r="G196" s="28">
        <v>5.2499999999999998E-2</v>
      </c>
      <c r="H196">
        <f t="shared" si="16"/>
        <v>0.10434</v>
      </c>
      <c r="I196">
        <f t="shared" si="17"/>
        <v>3.7499999999999999E-3</v>
      </c>
      <c r="J196" s="30">
        <f t="shared" si="20"/>
        <v>0.10434</v>
      </c>
      <c r="K196" s="30">
        <f t="shared" si="21"/>
        <v>0.10434</v>
      </c>
      <c r="L196">
        <f>VLOOKUP(LEFT(A196,8),'Point GF'!$C$2:$R$277,7,FALSE)</f>
        <v>1</v>
      </c>
      <c r="M196">
        <f>VLOOKUP(LEFT(A196,8),'Point GF'!$C$2:$R$277,7,FALSE)</f>
        <v>1</v>
      </c>
      <c r="N196">
        <f t="shared" si="22"/>
        <v>3.8298185398642709E-3</v>
      </c>
      <c r="O196">
        <f t="shared" si="23"/>
        <v>3.8459605081998141E-3</v>
      </c>
      <c r="P196">
        <f>VLOOKUP(LEFT(A196,8),'Point GF'!$C$2:$R$277,15,FALSE)</f>
        <v>1.0212849439638056</v>
      </c>
      <c r="Q196">
        <f>VLOOKUP(LEFT(A196,8),'Point GF'!$C$2:$R$277,16,FALSE)</f>
        <v>1.0255894688532838</v>
      </c>
    </row>
    <row r="197" spans="1:17" outlineLevel="1" collapsed="1" x14ac:dyDescent="0.3">
      <c r="A197" s="32" t="s">
        <v>1194</v>
      </c>
      <c r="B197" s="27" t="str">
        <f>B196</f>
        <v>Frederick National Laboratory for Cancer Research</v>
      </c>
      <c r="C197" s="27"/>
      <c r="D197" s="27"/>
      <c r="E197" s="28"/>
      <c r="F197" s="28">
        <f>SUBTOTAL(9,F177:F196)</f>
        <v>14.665681500000002</v>
      </c>
      <c r="G197" s="28">
        <f>SUBTOTAL(9,G177:G196)</f>
        <v>1.3651119999999999</v>
      </c>
      <c r="H197" s="36">
        <f>SUBTOTAL(9,H177:H196)</f>
        <v>0.34958499999999998</v>
      </c>
      <c r="I197" s="36">
        <f>SUBTOTAL(9,I177:I196)</f>
        <v>1.4175299999999998E-2</v>
      </c>
      <c r="J197" s="30">
        <f t="shared" si="20"/>
        <v>0.34958499999999998</v>
      </c>
      <c r="K197" s="30">
        <f t="shared" si="21"/>
        <v>0.34958499999999998</v>
      </c>
      <c r="L197">
        <f>VLOOKUP(LEFT(A197,8),'Point GF'!$C$2:$R$277,7,FALSE)</f>
        <v>1</v>
      </c>
      <c r="M197">
        <f>VLOOKUP(LEFT(A197,8),'Point GF'!$C$2:$R$277,7,FALSE)</f>
        <v>1</v>
      </c>
      <c r="N197">
        <f t="shared" si="22"/>
        <v>1.4477020466170132E-2</v>
      </c>
      <c r="O197">
        <f t="shared" si="23"/>
        <v>1.4538038397835953E-2</v>
      </c>
      <c r="P197">
        <f>VLOOKUP(LEFT(A197,8),'Point GF'!$C$2:$R$277,15,FALSE)</f>
        <v>1.0212849439638056</v>
      </c>
      <c r="Q197">
        <f>VLOOKUP(LEFT(A197,8),'Point GF'!$C$2:$R$277,16,FALSE)</f>
        <v>1.0255894688532838</v>
      </c>
    </row>
    <row r="198" spans="1:17" hidden="1" outlineLevel="2" x14ac:dyDescent="0.3">
      <c r="A198" s="27" t="s">
        <v>616</v>
      </c>
      <c r="B198" s="27" t="s">
        <v>617</v>
      </c>
      <c r="C198" s="27" t="s">
        <v>401</v>
      </c>
      <c r="D198" s="27" t="s">
        <v>618</v>
      </c>
      <c r="E198" s="28">
        <v>99</v>
      </c>
      <c r="F198" s="28">
        <v>9.1079999999999994E-2</v>
      </c>
      <c r="G198" s="28">
        <v>3.3165E-2</v>
      </c>
      <c r="H198">
        <f t="shared" si="16"/>
        <v>9.1999999999999992E-4</v>
      </c>
      <c r="I198">
        <f t="shared" si="17"/>
        <v>3.3500000000000001E-4</v>
      </c>
      <c r="J198" s="30">
        <f t="shared" si="20"/>
        <v>9.1999999999999992E-4</v>
      </c>
      <c r="K198" s="30">
        <f t="shared" si="21"/>
        <v>9.1999999999999992E-4</v>
      </c>
      <c r="L198">
        <f>VLOOKUP(LEFT(A198,8),'Point GF'!$C$2:$R$277,7,FALSE)</f>
        <v>1</v>
      </c>
      <c r="M198">
        <f>VLOOKUP(LEFT(A198,8),'Point GF'!$C$2:$R$277,7,FALSE)</f>
        <v>1</v>
      </c>
      <c r="N198">
        <f t="shared" si="22"/>
        <v>3.3500000000000001E-4</v>
      </c>
      <c r="O198">
        <f t="shared" si="23"/>
        <v>3.3500000000000001E-4</v>
      </c>
      <c r="P198">
        <f>VLOOKUP(LEFT(A198,8),'Point GF'!$C$2:$R$277,15,FALSE)</f>
        <v>1</v>
      </c>
      <c r="Q198">
        <f>VLOOKUP(LEFT(A198,8),'Point GF'!$C$2:$R$277,16,FALSE)</f>
        <v>1</v>
      </c>
    </row>
    <row r="199" spans="1:17" hidden="1" outlineLevel="2" x14ac:dyDescent="0.3">
      <c r="A199" s="27" t="s">
        <v>616</v>
      </c>
      <c r="B199" s="27" t="s">
        <v>617</v>
      </c>
      <c r="C199" s="27" t="s">
        <v>401</v>
      </c>
      <c r="D199" s="27" t="s">
        <v>619</v>
      </c>
      <c r="E199" s="28">
        <v>127</v>
      </c>
      <c r="F199" s="28">
        <v>0.121285</v>
      </c>
      <c r="G199" s="28">
        <v>4.3815E-2</v>
      </c>
      <c r="H199">
        <f t="shared" si="16"/>
        <v>9.5500000000000001E-4</v>
      </c>
      <c r="I199">
        <f t="shared" si="17"/>
        <v>3.4499999999999998E-4</v>
      </c>
      <c r="J199" s="30">
        <f t="shared" si="20"/>
        <v>9.5500000000000001E-4</v>
      </c>
      <c r="K199" s="30">
        <f t="shared" si="21"/>
        <v>9.5500000000000001E-4</v>
      </c>
      <c r="L199">
        <f>VLOOKUP(LEFT(A199,8),'Point GF'!$C$2:$R$277,7,FALSE)</f>
        <v>1</v>
      </c>
      <c r="M199">
        <f>VLOOKUP(LEFT(A199,8),'Point GF'!$C$2:$R$277,7,FALSE)</f>
        <v>1</v>
      </c>
      <c r="N199">
        <f t="shared" si="22"/>
        <v>3.4499999999999998E-4</v>
      </c>
      <c r="O199">
        <f t="shared" si="23"/>
        <v>3.4499999999999998E-4</v>
      </c>
      <c r="P199">
        <f>VLOOKUP(LEFT(A199,8),'Point GF'!$C$2:$R$277,15,FALSE)</f>
        <v>1</v>
      </c>
      <c r="Q199">
        <f>VLOOKUP(LEFT(A199,8),'Point GF'!$C$2:$R$277,16,FALSE)</f>
        <v>1</v>
      </c>
    </row>
    <row r="200" spans="1:17" hidden="1" outlineLevel="2" x14ac:dyDescent="0.3">
      <c r="A200" s="27" t="s">
        <v>616</v>
      </c>
      <c r="B200" s="27" t="s">
        <v>617</v>
      </c>
      <c r="C200" s="27" t="s">
        <v>401</v>
      </c>
      <c r="D200" s="27" t="s">
        <v>620</v>
      </c>
      <c r="E200" s="28">
        <v>2</v>
      </c>
      <c r="F200" s="28">
        <v>2.4599999999999999E-3</v>
      </c>
      <c r="G200" s="28">
        <v>6.0000000000000002E-5</v>
      </c>
      <c r="H200">
        <f t="shared" si="16"/>
        <v>1.23E-3</v>
      </c>
      <c r="I200">
        <f t="shared" si="17"/>
        <v>3.0000000000000001E-5</v>
      </c>
      <c r="J200" s="30">
        <f t="shared" si="20"/>
        <v>1.23E-3</v>
      </c>
      <c r="K200" s="30">
        <f t="shared" si="21"/>
        <v>1.23E-3</v>
      </c>
      <c r="L200">
        <f>VLOOKUP(LEFT(A200,8),'Point GF'!$C$2:$R$277,7,FALSE)</f>
        <v>1</v>
      </c>
      <c r="M200">
        <f>VLOOKUP(LEFT(A200,8),'Point GF'!$C$2:$R$277,7,FALSE)</f>
        <v>1</v>
      </c>
      <c r="N200">
        <f t="shared" si="22"/>
        <v>3.0000000000000001E-5</v>
      </c>
      <c r="O200">
        <f t="shared" si="23"/>
        <v>3.0000000000000001E-5</v>
      </c>
      <c r="P200">
        <f>VLOOKUP(LEFT(A200,8),'Point GF'!$C$2:$R$277,15,FALSE)</f>
        <v>1</v>
      </c>
      <c r="Q200">
        <f>VLOOKUP(LEFT(A200,8),'Point GF'!$C$2:$R$277,16,FALSE)</f>
        <v>1</v>
      </c>
    </row>
    <row r="201" spans="1:17" hidden="1" outlineLevel="2" x14ac:dyDescent="0.3">
      <c r="A201" s="27" t="s">
        <v>616</v>
      </c>
      <c r="B201" s="27" t="s">
        <v>617</v>
      </c>
      <c r="C201" s="27" t="s">
        <v>401</v>
      </c>
      <c r="D201" s="27" t="s">
        <v>620</v>
      </c>
      <c r="E201" s="28">
        <v>65</v>
      </c>
      <c r="F201" s="28">
        <v>0.22132499999999999</v>
      </c>
      <c r="G201" s="28">
        <v>8.0274999999999999E-2</v>
      </c>
      <c r="H201">
        <f t="shared" si="16"/>
        <v>3.405E-3</v>
      </c>
      <c r="I201">
        <f t="shared" si="17"/>
        <v>1.235E-3</v>
      </c>
      <c r="J201" s="30">
        <f t="shared" si="20"/>
        <v>3.405E-3</v>
      </c>
      <c r="K201" s="30">
        <f t="shared" si="21"/>
        <v>3.405E-3</v>
      </c>
      <c r="L201">
        <f>VLOOKUP(LEFT(A201,8),'Point GF'!$C$2:$R$277,7,FALSE)</f>
        <v>1</v>
      </c>
      <c r="M201">
        <f>VLOOKUP(LEFT(A201,8),'Point GF'!$C$2:$R$277,7,FALSE)</f>
        <v>1</v>
      </c>
      <c r="N201">
        <f t="shared" si="22"/>
        <v>1.235E-3</v>
      </c>
      <c r="O201">
        <f t="shared" si="23"/>
        <v>1.235E-3</v>
      </c>
      <c r="P201">
        <f>VLOOKUP(LEFT(A201,8),'Point GF'!$C$2:$R$277,15,FALSE)</f>
        <v>1</v>
      </c>
      <c r="Q201">
        <f>VLOOKUP(LEFT(A201,8),'Point GF'!$C$2:$R$277,16,FALSE)</f>
        <v>1</v>
      </c>
    </row>
    <row r="202" spans="1:17" hidden="1" outlineLevel="2" x14ac:dyDescent="0.3">
      <c r="A202" s="27" t="s">
        <v>616</v>
      </c>
      <c r="B202" s="27" t="s">
        <v>617</v>
      </c>
      <c r="C202" s="27" t="s">
        <v>401</v>
      </c>
      <c r="D202" s="27" t="s">
        <v>621</v>
      </c>
      <c r="E202" s="28">
        <v>2</v>
      </c>
      <c r="F202" s="28">
        <v>2.0799999999999998E-3</v>
      </c>
      <c r="G202" s="28">
        <v>5.0000000000000002E-5</v>
      </c>
      <c r="H202">
        <f t="shared" si="16"/>
        <v>1.0399999999999999E-3</v>
      </c>
      <c r="I202">
        <f t="shared" si="17"/>
        <v>2.5000000000000001E-5</v>
      </c>
      <c r="J202" s="30">
        <f t="shared" si="20"/>
        <v>1.0399999999999999E-3</v>
      </c>
      <c r="K202" s="30">
        <f t="shared" si="21"/>
        <v>1.0399999999999999E-3</v>
      </c>
      <c r="L202">
        <f>VLOOKUP(LEFT(A202,8),'Point GF'!$C$2:$R$277,7,FALSE)</f>
        <v>1</v>
      </c>
      <c r="M202">
        <f>VLOOKUP(LEFT(A202,8),'Point GF'!$C$2:$R$277,7,FALSE)</f>
        <v>1</v>
      </c>
      <c r="N202">
        <f t="shared" si="22"/>
        <v>2.5000000000000001E-5</v>
      </c>
      <c r="O202">
        <f t="shared" si="23"/>
        <v>2.5000000000000001E-5</v>
      </c>
      <c r="P202">
        <f>VLOOKUP(LEFT(A202,8),'Point GF'!$C$2:$R$277,15,FALSE)</f>
        <v>1</v>
      </c>
      <c r="Q202">
        <f>VLOOKUP(LEFT(A202,8),'Point GF'!$C$2:$R$277,16,FALSE)</f>
        <v>1</v>
      </c>
    </row>
    <row r="203" spans="1:17" hidden="1" outlineLevel="2" x14ac:dyDescent="0.3">
      <c r="A203" s="27" t="s">
        <v>616</v>
      </c>
      <c r="B203" s="27" t="s">
        <v>617</v>
      </c>
      <c r="C203" s="27" t="s">
        <v>401</v>
      </c>
      <c r="D203" s="27" t="s">
        <v>621</v>
      </c>
      <c r="E203" s="28">
        <v>74</v>
      </c>
      <c r="F203" s="28">
        <v>0.26085000000000003</v>
      </c>
      <c r="G203" s="28">
        <v>9.4719999999999999E-2</v>
      </c>
      <c r="H203">
        <f t="shared" si="16"/>
        <v>3.5250000000000004E-3</v>
      </c>
      <c r="I203">
        <f t="shared" si="17"/>
        <v>1.2799999999999999E-3</v>
      </c>
      <c r="J203" s="30">
        <f t="shared" si="20"/>
        <v>3.5250000000000004E-3</v>
      </c>
      <c r="K203" s="30">
        <f t="shared" si="21"/>
        <v>3.5250000000000004E-3</v>
      </c>
      <c r="L203">
        <f>VLOOKUP(LEFT(A203,8),'Point GF'!$C$2:$R$277,7,FALSE)</f>
        <v>1</v>
      </c>
      <c r="M203">
        <f>VLOOKUP(LEFT(A203,8),'Point GF'!$C$2:$R$277,7,FALSE)</f>
        <v>1</v>
      </c>
      <c r="N203">
        <f t="shared" si="22"/>
        <v>1.2799999999999999E-3</v>
      </c>
      <c r="O203">
        <f t="shared" si="23"/>
        <v>1.2799999999999999E-3</v>
      </c>
      <c r="P203">
        <f>VLOOKUP(LEFT(A203,8),'Point GF'!$C$2:$R$277,15,FALSE)</f>
        <v>1</v>
      </c>
      <c r="Q203">
        <f>VLOOKUP(LEFT(A203,8),'Point GF'!$C$2:$R$277,16,FALSE)</f>
        <v>1</v>
      </c>
    </row>
    <row r="204" spans="1:17" hidden="1" outlineLevel="2" x14ac:dyDescent="0.3">
      <c r="A204" s="27" t="s">
        <v>616</v>
      </c>
      <c r="B204" s="27" t="s">
        <v>617</v>
      </c>
      <c r="C204" s="27" t="s">
        <v>401</v>
      </c>
      <c r="D204" s="27" t="s">
        <v>622</v>
      </c>
      <c r="E204" s="28">
        <v>48</v>
      </c>
      <c r="F204" s="28">
        <v>0.18840000000000001</v>
      </c>
      <c r="G204" s="28">
        <v>6.8400000000000002E-2</v>
      </c>
      <c r="H204">
        <f t="shared" si="16"/>
        <v>3.9250000000000005E-3</v>
      </c>
      <c r="I204">
        <f t="shared" si="17"/>
        <v>1.4250000000000001E-3</v>
      </c>
      <c r="J204" s="30">
        <f t="shared" si="20"/>
        <v>3.9250000000000005E-3</v>
      </c>
      <c r="K204" s="30">
        <f t="shared" si="21"/>
        <v>3.9250000000000005E-3</v>
      </c>
      <c r="L204">
        <f>VLOOKUP(LEFT(A204,8),'Point GF'!$C$2:$R$277,7,FALSE)</f>
        <v>1</v>
      </c>
      <c r="M204">
        <f>VLOOKUP(LEFT(A204,8),'Point GF'!$C$2:$R$277,7,FALSE)</f>
        <v>1</v>
      </c>
      <c r="N204">
        <f t="shared" si="22"/>
        <v>1.4250000000000001E-3</v>
      </c>
      <c r="O204">
        <f t="shared" si="23"/>
        <v>1.4250000000000001E-3</v>
      </c>
      <c r="P204">
        <f>VLOOKUP(LEFT(A204,8),'Point GF'!$C$2:$R$277,15,FALSE)</f>
        <v>1</v>
      </c>
      <c r="Q204">
        <f>VLOOKUP(LEFT(A204,8),'Point GF'!$C$2:$R$277,16,FALSE)</f>
        <v>1</v>
      </c>
    </row>
    <row r="205" spans="1:17" hidden="1" outlineLevel="2" x14ac:dyDescent="0.3">
      <c r="A205" s="27" t="s">
        <v>616</v>
      </c>
      <c r="B205" s="27" t="s">
        <v>617</v>
      </c>
      <c r="C205" s="27" t="s">
        <v>401</v>
      </c>
      <c r="D205" s="27" t="s">
        <v>623</v>
      </c>
      <c r="E205" s="28">
        <v>3</v>
      </c>
      <c r="F205" s="28">
        <v>1.635E-3</v>
      </c>
      <c r="G205" s="28">
        <v>4.5000000000000003E-5</v>
      </c>
      <c r="H205">
        <f t="shared" si="16"/>
        <v>5.4500000000000002E-4</v>
      </c>
      <c r="I205">
        <f t="shared" si="17"/>
        <v>1.5E-5</v>
      </c>
      <c r="J205" s="30">
        <f t="shared" si="20"/>
        <v>5.4500000000000002E-4</v>
      </c>
      <c r="K205" s="30">
        <f t="shared" si="21"/>
        <v>5.4500000000000002E-4</v>
      </c>
      <c r="L205">
        <f>VLOOKUP(LEFT(A205,8),'Point GF'!$C$2:$R$277,7,FALSE)</f>
        <v>1</v>
      </c>
      <c r="M205">
        <f>VLOOKUP(LEFT(A205,8),'Point GF'!$C$2:$R$277,7,FALSE)</f>
        <v>1</v>
      </c>
      <c r="N205">
        <f t="shared" si="22"/>
        <v>1.5E-5</v>
      </c>
      <c r="O205">
        <f t="shared" si="23"/>
        <v>1.5E-5</v>
      </c>
      <c r="P205">
        <f>VLOOKUP(LEFT(A205,8),'Point GF'!$C$2:$R$277,15,FALSE)</f>
        <v>1</v>
      </c>
      <c r="Q205">
        <f>VLOOKUP(LEFT(A205,8),'Point GF'!$C$2:$R$277,16,FALSE)</f>
        <v>1</v>
      </c>
    </row>
    <row r="206" spans="1:17" hidden="1" outlineLevel="2" x14ac:dyDescent="0.3">
      <c r="A206" s="27" t="s">
        <v>616</v>
      </c>
      <c r="B206" s="27" t="s">
        <v>617</v>
      </c>
      <c r="C206" s="27" t="s">
        <v>401</v>
      </c>
      <c r="D206" s="27" t="s">
        <v>623</v>
      </c>
      <c r="E206" s="28">
        <v>80</v>
      </c>
      <c r="F206" s="28">
        <v>0.218</v>
      </c>
      <c r="G206" s="28">
        <v>7.9200000000000007E-2</v>
      </c>
      <c r="H206">
        <f t="shared" si="16"/>
        <v>2.725E-3</v>
      </c>
      <c r="I206">
        <f t="shared" si="17"/>
        <v>9.8999999999999999E-4</v>
      </c>
      <c r="J206" s="30">
        <f t="shared" si="20"/>
        <v>2.725E-3</v>
      </c>
      <c r="K206" s="30">
        <f t="shared" si="21"/>
        <v>2.725E-3</v>
      </c>
      <c r="L206">
        <f>VLOOKUP(LEFT(A206,8),'Point GF'!$C$2:$R$277,7,FALSE)</f>
        <v>1</v>
      </c>
      <c r="M206">
        <f>VLOOKUP(LEFT(A206,8),'Point GF'!$C$2:$R$277,7,FALSE)</f>
        <v>1</v>
      </c>
      <c r="N206">
        <f t="shared" si="22"/>
        <v>9.8999999999999999E-4</v>
      </c>
      <c r="O206">
        <f t="shared" si="23"/>
        <v>9.8999999999999999E-4</v>
      </c>
      <c r="P206">
        <f>VLOOKUP(LEFT(A206,8),'Point GF'!$C$2:$R$277,15,FALSE)</f>
        <v>1</v>
      </c>
      <c r="Q206">
        <f>VLOOKUP(LEFT(A206,8),'Point GF'!$C$2:$R$277,16,FALSE)</f>
        <v>1</v>
      </c>
    </row>
    <row r="207" spans="1:17" hidden="1" outlineLevel="2" x14ac:dyDescent="0.3">
      <c r="A207" s="27" t="s">
        <v>616</v>
      </c>
      <c r="B207" s="27" t="s">
        <v>617</v>
      </c>
      <c r="C207" s="27" t="s">
        <v>401</v>
      </c>
      <c r="D207" s="27" t="s">
        <v>624</v>
      </c>
      <c r="E207" s="28">
        <v>26</v>
      </c>
      <c r="F207" s="28">
        <v>0.13844999999999999</v>
      </c>
      <c r="G207" s="28">
        <v>7.6699999999999997E-3</v>
      </c>
      <c r="H207">
        <f t="shared" si="16"/>
        <v>5.3249999999999999E-3</v>
      </c>
      <c r="I207">
        <f t="shared" si="17"/>
        <v>2.9500000000000001E-4</v>
      </c>
      <c r="J207" s="30">
        <f t="shared" si="20"/>
        <v>5.3249999999999999E-3</v>
      </c>
      <c r="K207" s="30">
        <f t="shared" si="21"/>
        <v>5.3249999999999999E-3</v>
      </c>
      <c r="L207">
        <f>VLOOKUP(LEFT(A207,8),'Point GF'!$C$2:$R$277,7,FALSE)</f>
        <v>1</v>
      </c>
      <c r="M207">
        <f>VLOOKUP(LEFT(A207,8),'Point GF'!$C$2:$R$277,7,FALSE)</f>
        <v>1</v>
      </c>
      <c r="N207">
        <f t="shared" si="22"/>
        <v>2.9500000000000001E-4</v>
      </c>
      <c r="O207">
        <f t="shared" si="23"/>
        <v>2.9500000000000001E-4</v>
      </c>
      <c r="P207">
        <f>VLOOKUP(LEFT(A207,8),'Point GF'!$C$2:$R$277,15,FALSE)</f>
        <v>1</v>
      </c>
      <c r="Q207">
        <f>VLOOKUP(LEFT(A207,8),'Point GF'!$C$2:$R$277,16,FALSE)</f>
        <v>1</v>
      </c>
    </row>
    <row r="208" spans="1:17" hidden="1" outlineLevel="2" x14ac:dyDescent="0.3">
      <c r="A208" s="27" t="s">
        <v>616</v>
      </c>
      <c r="B208" s="27" t="s">
        <v>617</v>
      </c>
      <c r="C208" s="27" t="s">
        <v>401</v>
      </c>
      <c r="D208" s="27" t="s">
        <v>625</v>
      </c>
      <c r="E208" s="28">
        <v>152</v>
      </c>
      <c r="F208" s="28">
        <v>0.23255999999999999</v>
      </c>
      <c r="G208" s="28">
        <v>1.2919999999999999E-2</v>
      </c>
      <c r="H208">
        <f t="shared" si="16"/>
        <v>1.5299999999999999E-3</v>
      </c>
      <c r="I208">
        <f t="shared" si="17"/>
        <v>8.4999999999999993E-5</v>
      </c>
      <c r="J208" s="30">
        <f t="shared" si="20"/>
        <v>1.5299999999999999E-3</v>
      </c>
      <c r="K208" s="30">
        <f t="shared" si="21"/>
        <v>1.5299999999999999E-3</v>
      </c>
      <c r="L208">
        <f>VLOOKUP(LEFT(A208,8),'Point GF'!$C$2:$R$277,7,FALSE)</f>
        <v>1</v>
      </c>
      <c r="M208">
        <f>VLOOKUP(LEFT(A208,8),'Point GF'!$C$2:$R$277,7,FALSE)</f>
        <v>1</v>
      </c>
      <c r="N208">
        <f t="shared" si="22"/>
        <v>8.4999999999999993E-5</v>
      </c>
      <c r="O208">
        <f t="shared" si="23"/>
        <v>8.4999999999999993E-5</v>
      </c>
      <c r="P208">
        <f>VLOOKUP(LEFT(A208,8),'Point GF'!$C$2:$R$277,15,FALSE)</f>
        <v>1</v>
      </c>
      <c r="Q208">
        <f>VLOOKUP(LEFT(A208,8),'Point GF'!$C$2:$R$277,16,FALSE)</f>
        <v>1</v>
      </c>
    </row>
    <row r="209" spans="1:17" hidden="1" outlineLevel="2" x14ac:dyDescent="0.3">
      <c r="A209" s="27" t="s">
        <v>616</v>
      </c>
      <c r="B209" s="27" t="s">
        <v>617</v>
      </c>
      <c r="C209" s="27" t="s">
        <v>401</v>
      </c>
      <c r="D209" s="27" t="s">
        <v>626</v>
      </c>
      <c r="E209" s="28">
        <v>26</v>
      </c>
      <c r="F209" s="28">
        <v>0.18317</v>
      </c>
      <c r="G209" s="28">
        <v>4.1340000000000002E-2</v>
      </c>
      <c r="H209">
        <f t="shared" si="16"/>
        <v>7.045E-3</v>
      </c>
      <c r="I209">
        <f t="shared" si="17"/>
        <v>1.5900000000000001E-3</v>
      </c>
      <c r="J209" s="30">
        <f t="shared" si="20"/>
        <v>7.045E-3</v>
      </c>
      <c r="K209" s="30">
        <f t="shared" si="21"/>
        <v>7.045E-3</v>
      </c>
      <c r="L209">
        <f>VLOOKUP(LEFT(A209,8),'Point GF'!$C$2:$R$277,7,FALSE)</f>
        <v>1</v>
      </c>
      <c r="M209">
        <f>VLOOKUP(LEFT(A209,8),'Point GF'!$C$2:$R$277,7,FALSE)</f>
        <v>1</v>
      </c>
      <c r="N209">
        <f t="shared" si="22"/>
        <v>1.5900000000000001E-3</v>
      </c>
      <c r="O209">
        <f t="shared" si="23"/>
        <v>1.5900000000000001E-3</v>
      </c>
      <c r="P209">
        <f>VLOOKUP(LEFT(A209,8),'Point GF'!$C$2:$R$277,15,FALSE)</f>
        <v>1</v>
      </c>
      <c r="Q209">
        <f>VLOOKUP(LEFT(A209,8),'Point GF'!$C$2:$R$277,16,FALSE)</f>
        <v>1</v>
      </c>
    </row>
    <row r="210" spans="1:17" hidden="1" outlineLevel="2" x14ac:dyDescent="0.3">
      <c r="A210" s="27" t="s">
        <v>616</v>
      </c>
      <c r="B210" s="27" t="s">
        <v>617</v>
      </c>
      <c r="C210" s="27" t="s">
        <v>401</v>
      </c>
      <c r="D210" s="27" t="s">
        <v>627</v>
      </c>
      <c r="E210" s="28">
        <v>26</v>
      </c>
      <c r="F210" s="28">
        <v>0.18629000000000001</v>
      </c>
      <c r="G210" s="28">
        <v>4.2119999999999998E-2</v>
      </c>
      <c r="H210">
        <f t="shared" si="16"/>
        <v>7.1650000000000004E-3</v>
      </c>
      <c r="I210">
        <f t="shared" si="17"/>
        <v>1.6199999999999999E-3</v>
      </c>
      <c r="J210" s="30">
        <f t="shared" si="20"/>
        <v>7.1650000000000004E-3</v>
      </c>
      <c r="K210" s="30">
        <f t="shared" si="21"/>
        <v>7.1650000000000004E-3</v>
      </c>
      <c r="L210">
        <f>VLOOKUP(LEFT(A210,8),'Point GF'!$C$2:$R$277,7,FALSE)</f>
        <v>1</v>
      </c>
      <c r="M210">
        <f>VLOOKUP(LEFT(A210,8),'Point GF'!$C$2:$R$277,7,FALSE)</f>
        <v>1</v>
      </c>
      <c r="N210">
        <f t="shared" si="22"/>
        <v>1.6199999999999999E-3</v>
      </c>
      <c r="O210">
        <f t="shared" si="23"/>
        <v>1.6199999999999999E-3</v>
      </c>
      <c r="P210">
        <f>VLOOKUP(LEFT(A210,8),'Point GF'!$C$2:$R$277,15,FALSE)</f>
        <v>1</v>
      </c>
      <c r="Q210">
        <f>VLOOKUP(LEFT(A210,8),'Point GF'!$C$2:$R$277,16,FALSE)</f>
        <v>1</v>
      </c>
    </row>
    <row r="211" spans="1:17" hidden="1" outlineLevel="2" x14ac:dyDescent="0.3">
      <c r="A211" s="27" t="s">
        <v>616</v>
      </c>
      <c r="B211" s="27" t="s">
        <v>617</v>
      </c>
      <c r="C211" s="27" t="s">
        <v>401</v>
      </c>
      <c r="D211" s="27" t="s">
        <v>628</v>
      </c>
      <c r="E211" s="28">
        <v>26</v>
      </c>
      <c r="F211" s="28">
        <v>1.5290600000000001</v>
      </c>
      <c r="G211" s="28">
        <v>3.4709999999999998E-2</v>
      </c>
      <c r="H211">
        <f t="shared" si="16"/>
        <v>5.8810000000000001E-2</v>
      </c>
      <c r="I211">
        <f t="shared" si="17"/>
        <v>1.3349999999999998E-3</v>
      </c>
      <c r="J211" s="30">
        <f t="shared" si="20"/>
        <v>5.8810000000000001E-2</v>
      </c>
      <c r="K211" s="30">
        <f t="shared" si="21"/>
        <v>5.8810000000000001E-2</v>
      </c>
      <c r="L211">
        <f>VLOOKUP(LEFT(A211,8),'Point GF'!$C$2:$R$277,7,FALSE)</f>
        <v>1</v>
      </c>
      <c r="M211">
        <f>VLOOKUP(LEFT(A211,8),'Point GF'!$C$2:$R$277,7,FALSE)</f>
        <v>1</v>
      </c>
      <c r="N211">
        <f t="shared" si="22"/>
        <v>1.3349999999999998E-3</v>
      </c>
      <c r="O211">
        <f t="shared" si="23"/>
        <v>1.3349999999999998E-3</v>
      </c>
      <c r="P211">
        <f>VLOOKUP(LEFT(A211,8),'Point GF'!$C$2:$R$277,15,FALSE)</f>
        <v>1</v>
      </c>
      <c r="Q211">
        <f>VLOOKUP(LEFT(A211,8),'Point GF'!$C$2:$R$277,16,FALSE)</f>
        <v>1</v>
      </c>
    </row>
    <row r="212" spans="1:17" hidden="1" outlineLevel="2" x14ac:dyDescent="0.3">
      <c r="A212" s="27" t="s">
        <v>616</v>
      </c>
      <c r="B212" s="27" t="s">
        <v>617</v>
      </c>
      <c r="C212" s="27" t="s">
        <v>401</v>
      </c>
      <c r="D212" s="27" t="s">
        <v>629</v>
      </c>
      <c r="E212" s="28">
        <v>26</v>
      </c>
      <c r="F212" s="28">
        <v>1.4927900000000001</v>
      </c>
      <c r="G212" s="28">
        <v>3.3930000000000002E-2</v>
      </c>
      <c r="H212">
        <f t="shared" si="16"/>
        <v>5.7415000000000001E-2</v>
      </c>
      <c r="I212">
        <f t="shared" si="17"/>
        <v>1.3050000000000002E-3</v>
      </c>
      <c r="J212" s="30">
        <f t="shared" si="20"/>
        <v>5.7415000000000001E-2</v>
      </c>
      <c r="K212" s="30">
        <f t="shared" si="21"/>
        <v>5.7415000000000001E-2</v>
      </c>
      <c r="L212">
        <f>VLOOKUP(LEFT(A212,8),'Point GF'!$C$2:$R$277,7,FALSE)</f>
        <v>1</v>
      </c>
      <c r="M212">
        <f>VLOOKUP(LEFT(A212,8),'Point GF'!$C$2:$R$277,7,FALSE)</f>
        <v>1</v>
      </c>
      <c r="N212">
        <f t="shared" si="22"/>
        <v>1.3050000000000002E-3</v>
      </c>
      <c r="O212">
        <f t="shared" si="23"/>
        <v>1.3050000000000002E-3</v>
      </c>
      <c r="P212">
        <f>VLOOKUP(LEFT(A212,8),'Point GF'!$C$2:$R$277,15,FALSE)</f>
        <v>1</v>
      </c>
      <c r="Q212">
        <f>VLOOKUP(LEFT(A212,8),'Point GF'!$C$2:$R$277,16,FALSE)</f>
        <v>1</v>
      </c>
    </row>
    <row r="213" spans="1:17" hidden="1" outlineLevel="2" x14ac:dyDescent="0.3">
      <c r="A213" s="27" t="s">
        <v>616</v>
      </c>
      <c r="B213" s="27" t="s">
        <v>617</v>
      </c>
      <c r="C213" s="27" t="s">
        <v>401</v>
      </c>
      <c r="D213" s="27" t="s">
        <v>630</v>
      </c>
      <c r="E213" s="28">
        <v>26</v>
      </c>
      <c r="F213" s="28">
        <v>1.1226799999999999</v>
      </c>
      <c r="G213" s="28">
        <v>2.5479999999999999E-2</v>
      </c>
      <c r="H213">
        <f t="shared" si="16"/>
        <v>4.3179999999999996E-2</v>
      </c>
      <c r="I213">
        <f t="shared" si="17"/>
        <v>9.7999999999999997E-4</v>
      </c>
      <c r="J213" s="30">
        <f t="shared" si="20"/>
        <v>4.3179999999999996E-2</v>
      </c>
      <c r="K213" s="30">
        <f t="shared" si="21"/>
        <v>4.3179999999999996E-2</v>
      </c>
      <c r="L213">
        <f>VLOOKUP(LEFT(A213,8),'Point GF'!$C$2:$R$277,7,FALSE)</f>
        <v>1</v>
      </c>
      <c r="M213">
        <f>VLOOKUP(LEFT(A213,8),'Point GF'!$C$2:$R$277,7,FALSE)</f>
        <v>1</v>
      </c>
      <c r="N213">
        <f t="shared" si="22"/>
        <v>9.7999999999999997E-4</v>
      </c>
      <c r="O213">
        <f t="shared" si="23"/>
        <v>9.7999999999999997E-4</v>
      </c>
      <c r="P213">
        <f>VLOOKUP(LEFT(A213,8),'Point GF'!$C$2:$R$277,15,FALSE)</f>
        <v>1</v>
      </c>
      <c r="Q213">
        <f>VLOOKUP(LEFT(A213,8),'Point GF'!$C$2:$R$277,16,FALSE)</f>
        <v>1</v>
      </c>
    </row>
    <row r="214" spans="1:17" hidden="1" outlineLevel="2" x14ac:dyDescent="0.3">
      <c r="A214" s="27" t="s">
        <v>616</v>
      </c>
      <c r="B214" s="27" t="s">
        <v>617</v>
      </c>
      <c r="C214" s="27" t="s">
        <v>401</v>
      </c>
      <c r="D214" s="27" t="s">
        <v>631</v>
      </c>
      <c r="E214" s="28">
        <v>26</v>
      </c>
      <c r="F214" s="28">
        <v>9.0609999999999996E-2</v>
      </c>
      <c r="G214" s="28">
        <v>1.6900000000000001E-3</v>
      </c>
      <c r="H214">
        <f t="shared" si="16"/>
        <v>3.4849999999999998E-3</v>
      </c>
      <c r="I214">
        <f t="shared" si="17"/>
        <v>6.5000000000000008E-5</v>
      </c>
      <c r="J214" s="30">
        <f t="shared" si="20"/>
        <v>3.4849999999999998E-3</v>
      </c>
      <c r="K214" s="30">
        <f t="shared" si="21"/>
        <v>3.4849999999999998E-3</v>
      </c>
      <c r="L214">
        <f>VLOOKUP(LEFT(A214,8),'Point GF'!$C$2:$R$277,7,FALSE)</f>
        <v>1</v>
      </c>
      <c r="M214">
        <f>VLOOKUP(LEFT(A214,8),'Point GF'!$C$2:$R$277,7,FALSE)</f>
        <v>1</v>
      </c>
      <c r="N214">
        <f t="shared" si="22"/>
        <v>6.5000000000000008E-5</v>
      </c>
      <c r="O214">
        <f t="shared" si="23"/>
        <v>6.5000000000000008E-5</v>
      </c>
      <c r="P214">
        <f>VLOOKUP(LEFT(A214,8),'Point GF'!$C$2:$R$277,15,FALSE)</f>
        <v>1</v>
      </c>
      <c r="Q214">
        <f>VLOOKUP(LEFT(A214,8),'Point GF'!$C$2:$R$277,16,FALSE)</f>
        <v>1</v>
      </c>
    </row>
    <row r="215" spans="1:17" hidden="1" outlineLevel="2" x14ac:dyDescent="0.3">
      <c r="A215" s="27" t="s">
        <v>616</v>
      </c>
      <c r="B215" s="27" t="s">
        <v>617</v>
      </c>
      <c r="C215" s="27" t="s">
        <v>401</v>
      </c>
      <c r="D215" s="27" t="s">
        <v>632</v>
      </c>
      <c r="E215" s="28">
        <v>27</v>
      </c>
      <c r="F215" s="28">
        <v>0.23233500000000001</v>
      </c>
      <c r="G215" s="28">
        <v>1.3769999999999999E-2</v>
      </c>
      <c r="H215">
        <f t="shared" ref="H215:H284" si="24">F215/E215</f>
        <v>8.6049999999999998E-3</v>
      </c>
      <c r="I215">
        <f t="shared" ref="I215:I284" si="25">G215/E215</f>
        <v>5.0999999999999993E-4</v>
      </c>
      <c r="J215" s="30">
        <f t="shared" si="20"/>
        <v>8.6049999999999998E-3</v>
      </c>
      <c r="K215" s="30">
        <f t="shared" si="21"/>
        <v>8.6049999999999998E-3</v>
      </c>
      <c r="L215">
        <f>VLOOKUP(LEFT(A215,8),'Point GF'!$C$2:$R$277,7,FALSE)</f>
        <v>1</v>
      </c>
      <c r="M215">
        <f>VLOOKUP(LEFT(A215,8),'Point GF'!$C$2:$R$277,7,FALSE)</f>
        <v>1</v>
      </c>
      <c r="N215">
        <f t="shared" si="22"/>
        <v>5.0999999999999993E-4</v>
      </c>
      <c r="O215">
        <f t="shared" si="23"/>
        <v>5.0999999999999993E-4</v>
      </c>
      <c r="P215">
        <f>VLOOKUP(LEFT(A215,8),'Point GF'!$C$2:$R$277,15,FALSE)</f>
        <v>1</v>
      </c>
      <c r="Q215">
        <f>VLOOKUP(LEFT(A215,8),'Point GF'!$C$2:$R$277,16,FALSE)</f>
        <v>1</v>
      </c>
    </row>
    <row r="216" spans="1:17" hidden="1" outlineLevel="2" x14ac:dyDescent="0.3">
      <c r="A216" s="27" t="s">
        <v>616</v>
      </c>
      <c r="B216" s="27" t="s">
        <v>617</v>
      </c>
      <c r="C216" s="27" t="s">
        <v>401</v>
      </c>
      <c r="D216" s="27" t="s">
        <v>633</v>
      </c>
      <c r="E216" s="28">
        <v>28</v>
      </c>
      <c r="F216" s="28">
        <v>0.45751999999999998</v>
      </c>
      <c r="G216" s="28">
        <v>2.7300000000000001E-2</v>
      </c>
      <c r="H216">
        <f t="shared" si="24"/>
        <v>1.634E-2</v>
      </c>
      <c r="I216">
        <f t="shared" si="25"/>
        <v>9.7500000000000006E-4</v>
      </c>
      <c r="J216" s="30">
        <f t="shared" si="20"/>
        <v>1.634E-2</v>
      </c>
      <c r="K216" s="30">
        <f t="shared" si="21"/>
        <v>1.634E-2</v>
      </c>
      <c r="L216">
        <f>VLOOKUP(LEFT(A216,8),'Point GF'!$C$2:$R$277,7,FALSE)</f>
        <v>1</v>
      </c>
      <c r="M216">
        <f>VLOOKUP(LEFT(A216,8),'Point GF'!$C$2:$R$277,7,FALSE)</f>
        <v>1</v>
      </c>
      <c r="N216">
        <f t="shared" si="22"/>
        <v>9.7500000000000006E-4</v>
      </c>
      <c r="O216">
        <f t="shared" si="23"/>
        <v>9.7500000000000006E-4</v>
      </c>
      <c r="P216">
        <f>VLOOKUP(LEFT(A216,8),'Point GF'!$C$2:$R$277,15,FALSE)</f>
        <v>1</v>
      </c>
      <c r="Q216">
        <f>VLOOKUP(LEFT(A216,8),'Point GF'!$C$2:$R$277,16,FALSE)</f>
        <v>1</v>
      </c>
    </row>
    <row r="217" spans="1:17" outlineLevel="1" collapsed="1" x14ac:dyDescent="0.3">
      <c r="A217" s="32" t="s">
        <v>1195</v>
      </c>
      <c r="B217" s="27" t="str">
        <f>B216</f>
        <v>AstraZeneca PLP - Research Ct</v>
      </c>
      <c r="C217" s="27"/>
      <c r="D217" s="27"/>
      <c r="E217" s="28"/>
      <c r="F217" s="28">
        <f>SUBTOTAL(9,F198:F216)</f>
        <v>6.7725799999999996</v>
      </c>
      <c r="G217" s="28">
        <f>SUBTOTAL(9,G198:G216)</f>
        <v>0.6406599999999999</v>
      </c>
      <c r="H217" s="36">
        <f>SUBTOTAL(9,H198:H216)</f>
        <v>0.22716999999999998</v>
      </c>
      <c r="I217" s="36">
        <f>SUBTOTAL(9,I198:I216)</f>
        <v>1.4440000000000001E-2</v>
      </c>
      <c r="J217" s="30">
        <f t="shared" si="20"/>
        <v>0.22716999999999998</v>
      </c>
      <c r="K217" s="30">
        <f t="shared" si="21"/>
        <v>0.22716999999999998</v>
      </c>
      <c r="L217">
        <f>VLOOKUP(LEFT(A217,8),'Point GF'!$C$2:$R$277,7,FALSE)</f>
        <v>1</v>
      </c>
      <c r="M217">
        <f>VLOOKUP(LEFT(A217,8),'Point GF'!$C$2:$R$277,7,FALSE)</f>
        <v>1</v>
      </c>
      <c r="N217">
        <f t="shared" si="22"/>
        <v>1.4440000000000001E-2</v>
      </c>
      <c r="O217">
        <f t="shared" si="23"/>
        <v>1.4440000000000001E-2</v>
      </c>
      <c r="P217">
        <f>VLOOKUP(LEFT(A217,8),'Point GF'!$C$2:$R$277,15,FALSE)</f>
        <v>1</v>
      </c>
      <c r="Q217">
        <f>VLOOKUP(LEFT(A217,8),'Point GF'!$C$2:$R$277,16,FALSE)</f>
        <v>1</v>
      </c>
    </row>
    <row r="218" spans="1:17" hidden="1" outlineLevel="2" x14ac:dyDescent="0.3">
      <c r="A218" s="27" t="s">
        <v>634</v>
      </c>
      <c r="B218" s="27" t="s">
        <v>635</v>
      </c>
      <c r="C218" s="27" t="s">
        <v>401</v>
      </c>
      <c r="D218" s="27" t="s">
        <v>636</v>
      </c>
      <c r="E218" s="28">
        <v>5</v>
      </c>
      <c r="F218" s="28">
        <v>5.3124999999999999E-2</v>
      </c>
      <c r="G218" s="28">
        <v>2.4899999999999999E-2</v>
      </c>
      <c r="H218">
        <f t="shared" si="24"/>
        <v>1.0624999999999999E-2</v>
      </c>
      <c r="I218">
        <f t="shared" si="25"/>
        <v>4.9800000000000001E-3</v>
      </c>
      <c r="J218" s="30" t="e">
        <f t="shared" si="20"/>
        <v>#N/A</v>
      </c>
      <c r="K218" s="30" t="e">
        <f t="shared" si="21"/>
        <v>#N/A</v>
      </c>
      <c r="L218" t="e">
        <f>VLOOKUP(LEFT(A218,8),'Point GF'!$C$2:$R$277,7,FALSE)</f>
        <v>#N/A</v>
      </c>
      <c r="M218" t="e">
        <f>VLOOKUP(LEFT(A218,8),'Point GF'!$C$2:$R$277,7,FALSE)</f>
        <v>#N/A</v>
      </c>
      <c r="N218" t="e">
        <f t="shared" si="22"/>
        <v>#N/A</v>
      </c>
      <c r="O218" t="e">
        <f t="shared" si="23"/>
        <v>#N/A</v>
      </c>
      <c r="P218" t="e">
        <f>VLOOKUP(LEFT(A218,8),'Point GF'!$C$2:$R$277,15,FALSE)</f>
        <v>#N/A</v>
      </c>
      <c r="Q218" t="e">
        <f>VLOOKUP(LEFT(A218,8),'Point GF'!$C$2:$R$277,16,FALSE)</f>
        <v>#N/A</v>
      </c>
    </row>
    <row r="219" spans="1:17" hidden="1" outlineLevel="2" x14ac:dyDescent="0.3">
      <c r="A219" s="27" t="s">
        <v>634</v>
      </c>
      <c r="B219" s="27" t="s">
        <v>635</v>
      </c>
      <c r="C219" s="27" t="s">
        <v>401</v>
      </c>
      <c r="D219" s="27" t="s">
        <v>637</v>
      </c>
      <c r="E219" s="28">
        <v>4</v>
      </c>
      <c r="F219" s="28">
        <v>4.7399999999999998E-2</v>
      </c>
      <c r="G219" s="28">
        <v>2.222E-2</v>
      </c>
      <c r="H219">
        <f t="shared" si="24"/>
        <v>1.1849999999999999E-2</v>
      </c>
      <c r="I219">
        <f t="shared" si="25"/>
        <v>5.555E-3</v>
      </c>
      <c r="J219" s="30" t="e">
        <f t="shared" si="20"/>
        <v>#N/A</v>
      </c>
      <c r="K219" s="30" t="e">
        <f t="shared" si="21"/>
        <v>#N/A</v>
      </c>
      <c r="L219" t="e">
        <f>VLOOKUP(LEFT(A219,8),'Point GF'!$C$2:$R$277,7,FALSE)</f>
        <v>#N/A</v>
      </c>
      <c r="M219" t="e">
        <f>VLOOKUP(LEFT(A219,8),'Point GF'!$C$2:$R$277,7,FALSE)</f>
        <v>#N/A</v>
      </c>
      <c r="N219" t="e">
        <f t="shared" si="22"/>
        <v>#N/A</v>
      </c>
      <c r="O219" t="e">
        <f t="shared" si="23"/>
        <v>#N/A</v>
      </c>
      <c r="P219" t="e">
        <f>VLOOKUP(LEFT(A219,8),'Point GF'!$C$2:$R$277,15,FALSE)</f>
        <v>#N/A</v>
      </c>
      <c r="Q219" t="e">
        <f>VLOOKUP(LEFT(A219,8),'Point GF'!$C$2:$R$277,16,FALSE)</f>
        <v>#N/A</v>
      </c>
    </row>
    <row r="220" spans="1:17" hidden="1" outlineLevel="2" x14ac:dyDescent="0.3">
      <c r="A220" s="27" t="s">
        <v>634</v>
      </c>
      <c r="B220" s="27" t="s">
        <v>635</v>
      </c>
      <c r="C220" s="27" t="s">
        <v>401</v>
      </c>
      <c r="D220" s="27" t="s">
        <v>638</v>
      </c>
      <c r="E220" s="28">
        <v>4</v>
      </c>
      <c r="F220" s="28">
        <v>5.1020000000000003E-2</v>
      </c>
      <c r="G220" s="28">
        <v>2.392E-2</v>
      </c>
      <c r="H220">
        <f t="shared" si="24"/>
        <v>1.2755000000000001E-2</v>
      </c>
      <c r="I220">
        <f t="shared" si="25"/>
        <v>5.9800000000000001E-3</v>
      </c>
      <c r="J220" s="30" t="e">
        <f t="shared" si="20"/>
        <v>#N/A</v>
      </c>
      <c r="K220" s="30" t="e">
        <f t="shared" si="21"/>
        <v>#N/A</v>
      </c>
      <c r="L220" t="e">
        <f>VLOOKUP(LEFT(A220,8),'Point GF'!$C$2:$R$277,7,FALSE)</f>
        <v>#N/A</v>
      </c>
      <c r="M220" t="e">
        <f>VLOOKUP(LEFT(A220,8),'Point GF'!$C$2:$R$277,7,FALSE)</f>
        <v>#N/A</v>
      </c>
      <c r="N220" t="e">
        <f t="shared" si="22"/>
        <v>#N/A</v>
      </c>
      <c r="O220" t="e">
        <f t="shared" si="23"/>
        <v>#N/A</v>
      </c>
      <c r="P220" t="e">
        <f>VLOOKUP(LEFT(A220,8),'Point GF'!$C$2:$R$277,15,FALSE)</f>
        <v>#N/A</v>
      </c>
      <c r="Q220" t="e">
        <f>VLOOKUP(LEFT(A220,8),'Point GF'!$C$2:$R$277,16,FALSE)</f>
        <v>#N/A</v>
      </c>
    </row>
    <row r="221" spans="1:17" hidden="1" outlineLevel="2" x14ac:dyDescent="0.3">
      <c r="A221" s="27" t="s">
        <v>634</v>
      </c>
      <c r="B221" s="27" t="s">
        <v>635</v>
      </c>
      <c r="C221" s="27" t="s">
        <v>401</v>
      </c>
      <c r="D221" s="27" t="s">
        <v>639</v>
      </c>
      <c r="E221" s="28">
        <v>5</v>
      </c>
      <c r="F221" s="28">
        <v>8.7900000000000006E-2</v>
      </c>
      <c r="G221" s="28">
        <v>4.1200000000000001E-2</v>
      </c>
      <c r="H221">
        <f t="shared" si="24"/>
        <v>1.7580000000000002E-2</v>
      </c>
      <c r="I221">
        <f t="shared" si="25"/>
        <v>8.2400000000000008E-3</v>
      </c>
      <c r="J221" s="30" t="e">
        <f t="shared" si="20"/>
        <v>#N/A</v>
      </c>
      <c r="K221" s="30" t="e">
        <f t="shared" si="21"/>
        <v>#N/A</v>
      </c>
      <c r="L221" t="e">
        <f>VLOOKUP(LEFT(A221,8),'Point GF'!$C$2:$R$277,7,FALSE)</f>
        <v>#N/A</v>
      </c>
      <c r="M221" t="e">
        <f>VLOOKUP(LEFT(A221,8),'Point GF'!$C$2:$R$277,7,FALSE)</f>
        <v>#N/A</v>
      </c>
      <c r="N221" t="e">
        <f t="shared" si="22"/>
        <v>#N/A</v>
      </c>
      <c r="O221" t="e">
        <f t="shared" si="23"/>
        <v>#N/A</v>
      </c>
      <c r="P221" t="e">
        <f>VLOOKUP(LEFT(A221,8),'Point GF'!$C$2:$R$277,15,FALSE)</f>
        <v>#N/A</v>
      </c>
      <c r="Q221" t="e">
        <f>VLOOKUP(LEFT(A221,8),'Point GF'!$C$2:$R$277,16,FALSE)</f>
        <v>#N/A</v>
      </c>
    </row>
    <row r="222" spans="1:17" hidden="1" outlineLevel="2" x14ac:dyDescent="0.3">
      <c r="A222" s="27" t="s">
        <v>634</v>
      </c>
      <c r="B222" s="27" t="s">
        <v>635</v>
      </c>
      <c r="C222" s="27" t="s">
        <v>401</v>
      </c>
      <c r="D222" s="27" t="s">
        <v>640</v>
      </c>
      <c r="E222" s="28">
        <v>5</v>
      </c>
      <c r="F222" s="28">
        <v>6.2375E-2</v>
      </c>
      <c r="G222" s="28">
        <v>2.9250000000000002E-2</v>
      </c>
      <c r="H222">
        <f t="shared" si="24"/>
        <v>1.2475E-2</v>
      </c>
      <c r="I222">
        <f t="shared" si="25"/>
        <v>5.8500000000000002E-3</v>
      </c>
      <c r="J222" s="30" t="e">
        <f t="shared" si="20"/>
        <v>#N/A</v>
      </c>
      <c r="K222" s="30" t="e">
        <f t="shared" si="21"/>
        <v>#N/A</v>
      </c>
      <c r="L222" t="e">
        <f>VLOOKUP(LEFT(A222,8),'Point GF'!$C$2:$R$277,7,FALSE)</f>
        <v>#N/A</v>
      </c>
      <c r="M222" t="e">
        <f>VLOOKUP(LEFT(A222,8),'Point GF'!$C$2:$R$277,7,FALSE)</f>
        <v>#N/A</v>
      </c>
      <c r="N222" t="e">
        <f t="shared" si="22"/>
        <v>#N/A</v>
      </c>
      <c r="O222" t="e">
        <f t="shared" si="23"/>
        <v>#N/A</v>
      </c>
      <c r="P222" t="e">
        <f>VLOOKUP(LEFT(A222,8),'Point GF'!$C$2:$R$277,15,FALSE)</f>
        <v>#N/A</v>
      </c>
      <c r="Q222" t="e">
        <f>VLOOKUP(LEFT(A222,8),'Point GF'!$C$2:$R$277,16,FALSE)</f>
        <v>#N/A</v>
      </c>
    </row>
    <row r="223" spans="1:17" hidden="1" outlineLevel="2" x14ac:dyDescent="0.3">
      <c r="A223" s="27" t="s">
        <v>634</v>
      </c>
      <c r="B223" s="27" t="s">
        <v>635</v>
      </c>
      <c r="C223" s="27" t="s">
        <v>401</v>
      </c>
      <c r="D223" s="27" t="s">
        <v>641</v>
      </c>
      <c r="E223" s="28">
        <v>6</v>
      </c>
      <c r="F223" s="28">
        <v>6.8459999999999993E-2</v>
      </c>
      <c r="G223" s="28">
        <v>3.2099999999999997E-2</v>
      </c>
      <c r="H223">
        <f t="shared" si="24"/>
        <v>1.1409999999999998E-2</v>
      </c>
      <c r="I223">
        <f t="shared" si="25"/>
        <v>5.3499999999999997E-3</v>
      </c>
      <c r="J223" s="30" t="e">
        <f t="shared" si="20"/>
        <v>#N/A</v>
      </c>
      <c r="K223" s="30" t="e">
        <f t="shared" si="21"/>
        <v>#N/A</v>
      </c>
      <c r="L223" t="e">
        <f>VLOOKUP(LEFT(A223,8),'Point GF'!$C$2:$R$277,7,FALSE)</f>
        <v>#N/A</v>
      </c>
      <c r="M223" t="e">
        <f>VLOOKUP(LEFT(A223,8),'Point GF'!$C$2:$R$277,7,FALSE)</f>
        <v>#N/A</v>
      </c>
      <c r="N223" t="e">
        <f t="shared" si="22"/>
        <v>#N/A</v>
      </c>
      <c r="O223" t="e">
        <f t="shared" si="23"/>
        <v>#N/A</v>
      </c>
      <c r="P223" t="e">
        <f>VLOOKUP(LEFT(A223,8),'Point GF'!$C$2:$R$277,15,FALSE)</f>
        <v>#N/A</v>
      </c>
      <c r="Q223" t="e">
        <f>VLOOKUP(LEFT(A223,8),'Point GF'!$C$2:$R$277,16,FALSE)</f>
        <v>#N/A</v>
      </c>
    </row>
    <row r="224" spans="1:17" hidden="1" outlineLevel="2" x14ac:dyDescent="0.3">
      <c r="A224" s="27" t="s">
        <v>634</v>
      </c>
      <c r="B224" s="27" t="s">
        <v>635</v>
      </c>
      <c r="C224" s="27" t="s">
        <v>401</v>
      </c>
      <c r="D224" s="27" t="s">
        <v>642</v>
      </c>
      <c r="E224" s="28">
        <v>3</v>
      </c>
      <c r="F224" s="28">
        <v>1.353E-2</v>
      </c>
      <c r="G224" s="28">
        <v>1.9019999999999999E-2</v>
      </c>
      <c r="H224">
        <f t="shared" si="24"/>
        <v>4.5100000000000001E-3</v>
      </c>
      <c r="I224">
        <f t="shared" si="25"/>
        <v>6.3399999999999993E-3</v>
      </c>
      <c r="J224" s="30" t="e">
        <f t="shared" si="20"/>
        <v>#N/A</v>
      </c>
      <c r="K224" s="30" t="e">
        <f t="shared" si="21"/>
        <v>#N/A</v>
      </c>
      <c r="L224" t="e">
        <f>VLOOKUP(LEFT(A224,8),'Point GF'!$C$2:$R$277,7,FALSE)</f>
        <v>#N/A</v>
      </c>
      <c r="M224" t="e">
        <f>VLOOKUP(LEFT(A224,8),'Point GF'!$C$2:$R$277,7,FALSE)</f>
        <v>#N/A</v>
      </c>
      <c r="N224" t="e">
        <f t="shared" si="22"/>
        <v>#N/A</v>
      </c>
      <c r="O224" t="e">
        <f t="shared" si="23"/>
        <v>#N/A</v>
      </c>
      <c r="P224" t="e">
        <f>VLOOKUP(LEFT(A224,8),'Point GF'!$C$2:$R$277,15,FALSE)</f>
        <v>#N/A</v>
      </c>
      <c r="Q224" t="e">
        <f>VLOOKUP(LEFT(A224,8),'Point GF'!$C$2:$R$277,16,FALSE)</f>
        <v>#N/A</v>
      </c>
    </row>
    <row r="225" spans="1:17" outlineLevel="1" collapsed="1" x14ac:dyDescent="0.3">
      <c r="A225" s="32" t="s">
        <v>1196</v>
      </c>
      <c r="B225" s="27" t="str">
        <f>B224</f>
        <v>Fannie Mae UTC Data Center</v>
      </c>
      <c r="C225" s="27"/>
      <c r="D225" s="27"/>
      <c r="E225" s="28"/>
      <c r="F225" s="28">
        <f>SUBTOTAL(9,F218:F224)</f>
        <v>0.38381000000000004</v>
      </c>
      <c r="G225" s="28">
        <f>SUBTOTAL(9,G218:G224)</f>
        <v>0.19261</v>
      </c>
      <c r="H225" s="36">
        <f>SUBTOTAL(9,H218:H224)</f>
        <v>8.1204999999999999E-2</v>
      </c>
      <c r="I225" s="36">
        <f>SUBTOTAL(9,I218:I224)</f>
        <v>4.2294999999999999E-2</v>
      </c>
      <c r="J225" s="30" t="e">
        <f t="shared" si="20"/>
        <v>#N/A</v>
      </c>
      <c r="K225" s="30" t="e">
        <f t="shared" si="21"/>
        <v>#N/A</v>
      </c>
      <c r="L225" t="e">
        <f>VLOOKUP(LEFT(A225,8),'Point GF'!$C$2:$R$277,7,FALSE)</f>
        <v>#N/A</v>
      </c>
      <c r="M225" t="e">
        <f>VLOOKUP(LEFT(A225,8),'Point GF'!$C$2:$R$277,7,FALSE)</f>
        <v>#N/A</v>
      </c>
      <c r="N225" t="e">
        <f t="shared" si="22"/>
        <v>#N/A</v>
      </c>
      <c r="O225" t="e">
        <f t="shared" si="23"/>
        <v>#N/A</v>
      </c>
      <c r="P225" t="e">
        <f>VLOOKUP(LEFT(A225,8),'Point GF'!$C$2:$R$277,15,FALSE)</f>
        <v>#N/A</v>
      </c>
      <c r="Q225" t="e">
        <f>VLOOKUP(LEFT(A225,8),'Point GF'!$C$2:$R$277,16,FALSE)</f>
        <v>#N/A</v>
      </c>
    </row>
    <row r="226" spans="1:17" hidden="1" outlineLevel="2" x14ac:dyDescent="0.3">
      <c r="A226" s="27" t="s">
        <v>643</v>
      </c>
      <c r="B226" s="27" t="s">
        <v>644</v>
      </c>
      <c r="C226" s="27" t="s">
        <v>401</v>
      </c>
      <c r="D226" s="27" t="s">
        <v>645</v>
      </c>
      <c r="E226" s="28">
        <v>3</v>
      </c>
      <c r="F226" s="28">
        <v>4.6950000000000004E-3</v>
      </c>
      <c r="G226" s="28">
        <v>4.5000000000000003E-5</v>
      </c>
      <c r="H226">
        <f t="shared" si="24"/>
        <v>1.5650000000000002E-3</v>
      </c>
      <c r="I226">
        <f t="shared" si="25"/>
        <v>1.5E-5</v>
      </c>
      <c r="J226" s="30">
        <f>H226*L2261</f>
        <v>0</v>
      </c>
      <c r="K226" s="30" t="e">
        <f t="shared" si="21"/>
        <v>#N/A</v>
      </c>
      <c r="L226" t="e">
        <f>VLOOKUP(LEFT(A226,8),'Point GF'!$C$2:$R$277,7,FALSE)</f>
        <v>#N/A</v>
      </c>
      <c r="M226" t="e">
        <f>VLOOKUP(LEFT(A226,8),'Point GF'!$C$2:$R$277,7,FALSE)</f>
        <v>#N/A</v>
      </c>
      <c r="N226" t="e">
        <f t="shared" si="22"/>
        <v>#N/A</v>
      </c>
      <c r="O226" t="e">
        <f t="shared" si="23"/>
        <v>#N/A</v>
      </c>
      <c r="P226" t="e">
        <f>VLOOKUP(LEFT(A226,8),'Point GF'!$C$2:$R$277,15,FALSE)</f>
        <v>#N/A</v>
      </c>
      <c r="Q226" t="e">
        <f>VLOOKUP(LEFT(A226,8),'Point GF'!$C$2:$R$277,16,FALSE)</f>
        <v>#N/A</v>
      </c>
    </row>
    <row r="227" spans="1:17" hidden="1" outlineLevel="2" x14ac:dyDescent="0.3">
      <c r="A227" s="27" t="s">
        <v>643</v>
      </c>
      <c r="B227" s="27" t="s">
        <v>644</v>
      </c>
      <c r="C227" s="27" t="s">
        <v>401</v>
      </c>
      <c r="D227" s="27" t="s">
        <v>645</v>
      </c>
      <c r="E227" s="28">
        <v>265</v>
      </c>
      <c r="F227" s="28">
        <v>1.32765</v>
      </c>
      <c r="G227" s="28">
        <v>0.26102500000000001</v>
      </c>
      <c r="H227">
        <f t="shared" si="24"/>
        <v>5.0099999999999997E-3</v>
      </c>
      <c r="I227">
        <f t="shared" si="25"/>
        <v>9.8499999999999998E-4</v>
      </c>
      <c r="J227" s="30" t="e">
        <f t="shared" si="20"/>
        <v>#N/A</v>
      </c>
      <c r="K227" s="30" t="e">
        <f t="shared" si="21"/>
        <v>#N/A</v>
      </c>
      <c r="L227" t="e">
        <f>VLOOKUP(LEFT(A227,8),'Point GF'!$C$2:$R$277,7,FALSE)</f>
        <v>#N/A</v>
      </c>
      <c r="M227" t="e">
        <f>VLOOKUP(LEFT(A227,8),'Point GF'!$C$2:$R$277,7,FALSE)</f>
        <v>#N/A</v>
      </c>
      <c r="N227" t="e">
        <f t="shared" si="22"/>
        <v>#N/A</v>
      </c>
      <c r="O227" t="e">
        <f t="shared" si="23"/>
        <v>#N/A</v>
      </c>
      <c r="P227" t="e">
        <f>VLOOKUP(LEFT(A227,8),'Point GF'!$C$2:$R$277,15,FALSE)</f>
        <v>#N/A</v>
      </c>
      <c r="Q227" t="e">
        <f>VLOOKUP(LEFT(A227,8),'Point GF'!$C$2:$R$277,16,FALSE)</f>
        <v>#N/A</v>
      </c>
    </row>
    <row r="228" spans="1:17" hidden="1" outlineLevel="2" x14ac:dyDescent="0.3">
      <c r="A228" s="27" t="s">
        <v>643</v>
      </c>
      <c r="B228" s="27" t="s">
        <v>644</v>
      </c>
      <c r="C228" s="27" t="s">
        <v>401</v>
      </c>
      <c r="D228" s="27" t="s">
        <v>646</v>
      </c>
      <c r="E228" s="28">
        <v>6</v>
      </c>
      <c r="F228" s="28">
        <v>6.2579999999999997E-2</v>
      </c>
      <c r="G228" s="28">
        <v>6.3000000000000003E-4</v>
      </c>
      <c r="H228">
        <f t="shared" si="24"/>
        <v>1.043E-2</v>
      </c>
      <c r="I228">
        <f t="shared" si="25"/>
        <v>1.05E-4</v>
      </c>
      <c r="J228" s="30" t="e">
        <f t="shared" si="20"/>
        <v>#N/A</v>
      </c>
      <c r="K228" s="30" t="e">
        <f t="shared" si="21"/>
        <v>#N/A</v>
      </c>
      <c r="L228" t="e">
        <f>VLOOKUP(LEFT(A228,8),'Point GF'!$C$2:$R$277,7,FALSE)</f>
        <v>#N/A</v>
      </c>
      <c r="M228" t="e">
        <f>VLOOKUP(LEFT(A228,8),'Point GF'!$C$2:$R$277,7,FALSE)</f>
        <v>#N/A</v>
      </c>
      <c r="N228" t="e">
        <f t="shared" si="22"/>
        <v>#N/A</v>
      </c>
      <c r="O228" t="e">
        <f t="shared" si="23"/>
        <v>#N/A</v>
      </c>
      <c r="P228" t="e">
        <f>VLOOKUP(LEFT(A228,8),'Point GF'!$C$2:$R$277,15,FALSE)</f>
        <v>#N/A</v>
      </c>
      <c r="Q228" t="e">
        <f>VLOOKUP(LEFT(A228,8),'Point GF'!$C$2:$R$277,16,FALSE)</f>
        <v>#N/A</v>
      </c>
    </row>
    <row r="229" spans="1:17" hidden="1" outlineLevel="2" x14ac:dyDescent="0.3">
      <c r="A229" s="27" t="s">
        <v>643</v>
      </c>
      <c r="B229" s="27" t="s">
        <v>644</v>
      </c>
      <c r="C229" s="27" t="s">
        <v>401</v>
      </c>
      <c r="D229" s="27" t="s">
        <v>646</v>
      </c>
      <c r="E229" s="28">
        <v>328</v>
      </c>
      <c r="F229" s="28">
        <v>1.1479999999999999</v>
      </c>
      <c r="G229" s="28">
        <v>0.22467999999999999</v>
      </c>
      <c r="H229">
        <f t="shared" si="24"/>
        <v>3.4999999999999996E-3</v>
      </c>
      <c r="I229">
        <f t="shared" si="25"/>
        <v>6.8499999999999995E-4</v>
      </c>
      <c r="J229" s="30" t="e">
        <f t="shared" si="20"/>
        <v>#N/A</v>
      </c>
      <c r="K229" s="30" t="e">
        <f t="shared" si="21"/>
        <v>#N/A</v>
      </c>
      <c r="L229" t="e">
        <f>VLOOKUP(LEFT(A229,8),'Point GF'!$C$2:$R$277,7,FALSE)</f>
        <v>#N/A</v>
      </c>
      <c r="M229" t="e">
        <f>VLOOKUP(LEFT(A229,8),'Point GF'!$C$2:$R$277,7,FALSE)</f>
        <v>#N/A</v>
      </c>
      <c r="N229" t="e">
        <f t="shared" si="22"/>
        <v>#N/A</v>
      </c>
      <c r="O229" t="e">
        <f t="shared" si="23"/>
        <v>#N/A</v>
      </c>
      <c r="P229" t="e">
        <f>VLOOKUP(LEFT(A229,8),'Point GF'!$C$2:$R$277,15,FALSE)</f>
        <v>#N/A</v>
      </c>
      <c r="Q229" t="e">
        <f>VLOOKUP(LEFT(A229,8),'Point GF'!$C$2:$R$277,16,FALSE)</f>
        <v>#N/A</v>
      </c>
    </row>
    <row r="230" spans="1:17" hidden="1" outlineLevel="2" x14ac:dyDescent="0.3">
      <c r="A230" s="27" t="s">
        <v>643</v>
      </c>
      <c r="B230" s="27" t="s">
        <v>644</v>
      </c>
      <c r="C230" s="27" t="s">
        <v>401</v>
      </c>
      <c r="D230" s="27" t="s">
        <v>647</v>
      </c>
      <c r="E230" s="28">
        <v>5</v>
      </c>
      <c r="F230" s="28">
        <v>4.6074999999999998E-2</v>
      </c>
      <c r="G230" s="28">
        <v>4.4999999999999999E-4</v>
      </c>
      <c r="H230">
        <f t="shared" si="24"/>
        <v>9.2149999999999992E-3</v>
      </c>
      <c r="I230">
        <f t="shared" si="25"/>
        <v>8.9999999999999992E-5</v>
      </c>
      <c r="J230" s="30" t="e">
        <f t="shared" si="20"/>
        <v>#N/A</v>
      </c>
      <c r="K230" s="30" t="e">
        <f t="shared" si="21"/>
        <v>#N/A</v>
      </c>
      <c r="L230" t="e">
        <f>VLOOKUP(LEFT(A230,8),'Point GF'!$C$2:$R$277,7,FALSE)</f>
        <v>#N/A</v>
      </c>
      <c r="M230" t="e">
        <f>VLOOKUP(LEFT(A230,8),'Point GF'!$C$2:$R$277,7,FALSE)</f>
        <v>#N/A</v>
      </c>
      <c r="N230" t="e">
        <f t="shared" si="22"/>
        <v>#N/A</v>
      </c>
      <c r="O230" t="e">
        <f t="shared" si="23"/>
        <v>#N/A</v>
      </c>
      <c r="P230" t="e">
        <f>VLOOKUP(LEFT(A230,8),'Point GF'!$C$2:$R$277,15,FALSE)</f>
        <v>#N/A</v>
      </c>
      <c r="Q230" t="e">
        <f>VLOOKUP(LEFT(A230,8),'Point GF'!$C$2:$R$277,16,FALSE)</f>
        <v>#N/A</v>
      </c>
    </row>
    <row r="231" spans="1:17" hidden="1" outlineLevel="2" x14ac:dyDescent="0.3">
      <c r="A231" s="27" t="s">
        <v>643</v>
      </c>
      <c r="B231" s="27" t="s">
        <v>644</v>
      </c>
      <c r="C231" s="27" t="s">
        <v>401</v>
      </c>
      <c r="D231" s="27" t="s">
        <v>647</v>
      </c>
      <c r="E231" s="28">
        <v>321</v>
      </c>
      <c r="F231" s="28">
        <v>1.2535050000000001</v>
      </c>
      <c r="G231" s="28">
        <v>0.24556500000000001</v>
      </c>
      <c r="H231">
        <f t="shared" si="24"/>
        <v>3.9050000000000005E-3</v>
      </c>
      <c r="I231">
        <f t="shared" si="25"/>
        <v>7.6500000000000005E-4</v>
      </c>
      <c r="J231" s="30" t="e">
        <f t="shared" si="20"/>
        <v>#N/A</v>
      </c>
      <c r="K231" s="30" t="e">
        <f t="shared" si="21"/>
        <v>#N/A</v>
      </c>
      <c r="L231" t="e">
        <f>VLOOKUP(LEFT(A231,8),'Point GF'!$C$2:$R$277,7,FALSE)</f>
        <v>#N/A</v>
      </c>
      <c r="M231" t="e">
        <f>VLOOKUP(LEFT(A231,8),'Point GF'!$C$2:$R$277,7,FALSE)</f>
        <v>#N/A</v>
      </c>
      <c r="N231" t="e">
        <f t="shared" si="22"/>
        <v>#N/A</v>
      </c>
      <c r="O231" t="e">
        <f t="shared" si="23"/>
        <v>#N/A</v>
      </c>
      <c r="P231" t="e">
        <f>VLOOKUP(LEFT(A231,8),'Point GF'!$C$2:$R$277,15,FALSE)</f>
        <v>#N/A</v>
      </c>
      <c r="Q231" t="e">
        <f>VLOOKUP(LEFT(A231,8),'Point GF'!$C$2:$R$277,16,FALSE)</f>
        <v>#N/A</v>
      </c>
    </row>
    <row r="232" spans="1:17" hidden="1" outlineLevel="2" x14ac:dyDescent="0.3">
      <c r="A232" s="27" t="s">
        <v>643</v>
      </c>
      <c r="B232" s="27" t="s">
        <v>644</v>
      </c>
      <c r="C232" s="27" t="s">
        <v>401</v>
      </c>
      <c r="D232" s="27" t="s">
        <v>648</v>
      </c>
      <c r="E232" s="28">
        <v>5</v>
      </c>
      <c r="F232" s="28">
        <v>2.69E-2</v>
      </c>
      <c r="G232" s="28">
        <v>2.7500000000000002E-4</v>
      </c>
      <c r="H232">
        <f t="shared" si="24"/>
        <v>5.3800000000000002E-3</v>
      </c>
      <c r="I232">
        <f t="shared" si="25"/>
        <v>5.5000000000000002E-5</v>
      </c>
      <c r="J232" s="30" t="e">
        <f t="shared" si="20"/>
        <v>#N/A</v>
      </c>
      <c r="K232" s="30" t="e">
        <f t="shared" si="21"/>
        <v>#N/A</v>
      </c>
      <c r="L232" t="e">
        <f>VLOOKUP(LEFT(A232,8),'Point GF'!$C$2:$R$277,7,FALSE)</f>
        <v>#N/A</v>
      </c>
      <c r="M232" t="e">
        <f>VLOOKUP(LEFT(A232,8),'Point GF'!$C$2:$R$277,7,FALSE)</f>
        <v>#N/A</v>
      </c>
      <c r="N232" t="e">
        <f t="shared" si="22"/>
        <v>#N/A</v>
      </c>
      <c r="O232" t="e">
        <f t="shared" si="23"/>
        <v>#N/A</v>
      </c>
      <c r="P232" t="e">
        <f>VLOOKUP(LEFT(A232,8),'Point GF'!$C$2:$R$277,15,FALSE)</f>
        <v>#N/A</v>
      </c>
      <c r="Q232" t="e">
        <f>VLOOKUP(LEFT(A232,8),'Point GF'!$C$2:$R$277,16,FALSE)</f>
        <v>#N/A</v>
      </c>
    </row>
    <row r="233" spans="1:17" hidden="1" outlineLevel="2" x14ac:dyDescent="0.3">
      <c r="A233" s="27" t="s">
        <v>643</v>
      </c>
      <c r="B233" s="27" t="s">
        <v>644</v>
      </c>
      <c r="C233" s="27" t="s">
        <v>401</v>
      </c>
      <c r="D233" s="27" t="s">
        <v>648</v>
      </c>
      <c r="E233" s="28">
        <v>232</v>
      </c>
      <c r="F233" s="28">
        <v>1.1553599999999999</v>
      </c>
      <c r="G233" s="28">
        <v>0.22736000000000001</v>
      </c>
      <c r="H233">
        <f t="shared" si="24"/>
        <v>4.9800000000000001E-3</v>
      </c>
      <c r="I233">
        <f t="shared" si="25"/>
        <v>9.7999999999999997E-4</v>
      </c>
      <c r="J233" s="30" t="e">
        <f t="shared" si="20"/>
        <v>#N/A</v>
      </c>
      <c r="K233" s="30" t="e">
        <f t="shared" si="21"/>
        <v>#N/A</v>
      </c>
      <c r="L233" t="e">
        <f>VLOOKUP(LEFT(A233,8),'Point GF'!$C$2:$R$277,7,FALSE)</f>
        <v>#N/A</v>
      </c>
      <c r="M233" t="e">
        <f>VLOOKUP(LEFT(A233,8),'Point GF'!$C$2:$R$277,7,FALSE)</f>
        <v>#N/A</v>
      </c>
      <c r="N233" t="e">
        <f t="shared" si="22"/>
        <v>#N/A</v>
      </c>
      <c r="O233" t="e">
        <f t="shared" si="23"/>
        <v>#N/A</v>
      </c>
      <c r="P233" t="e">
        <f>VLOOKUP(LEFT(A233,8),'Point GF'!$C$2:$R$277,15,FALSE)</f>
        <v>#N/A</v>
      </c>
      <c r="Q233" t="e">
        <f>VLOOKUP(LEFT(A233,8),'Point GF'!$C$2:$R$277,16,FALSE)</f>
        <v>#N/A</v>
      </c>
    </row>
    <row r="234" spans="1:17" hidden="1" outlineLevel="2" x14ac:dyDescent="0.3">
      <c r="A234" s="27" t="s">
        <v>643</v>
      </c>
      <c r="B234" s="27" t="s">
        <v>644</v>
      </c>
      <c r="C234" s="27" t="s">
        <v>401</v>
      </c>
      <c r="D234" s="27" t="s">
        <v>649</v>
      </c>
      <c r="E234" s="28">
        <v>5</v>
      </c>
      <c r="F234" s="28">
        <v>3.3799999999999997E-2</v>
      </c>
      <c r="G234" s="28">
        <v>3.5E-4</v>
      </c>
      <c r="H234">
        <f t="shared" si="24"/>
        <v>6.7599999999999995E-3</v>
      </c>
      <c r="I234">
        <f t="shared" si="25"/>
        <v>6.9999999999999994E-5</v>
      </c>
      <c r="J234" s="30" t="e">
        <f t="shared" si="20"/>
        <v>#N/A</v>
      </c>
      <c r="K234" s="30" t="e">
        <f t="shared" si="21"/>
        <v>#N/A</v>
      </c>
      <c r="L234" t="e">
        <f>VLOOKUP(LEFT(A234,8),'Point GF'!$C$2:$R$277,7,FALSE)</f>
        <v>#N/A</v>
      </c>
      <c r="M234" t="e">
        <f>VLOOKUP(LEFT(A234,8),'Point GF'!$C$2:$R$277,7,FALSE)</f>
        <v>#N/A</v>
      </c>
      <c r="N234" t="e">
        <f t="shared" si="22"/>
        <v>#N/A</v>
      </c>
      <c r="O234" t="e">
        <f t="shared" si="23"/>
        <v>#N/A</v>
      </c>
      <c r="P234" t="e">
        <f>VLOOKUP(LEFT(A234,8),'Point GF'!$C$2:$R$277,15,FALSE)</f>
        <v>#N/A</v>
      </c>
      <c r="Q234" t="e">
        <f>VLOOKUP(LEFT(A234,8),'Point GF'!$C$2:$R$277,16,FALSE)</f>
        <v>#N/A</v>
      </c>
    </row>
    <row r="235" spans="1:17" hidden="1" outlineLevel="2" x14ac:dyDescent="0.3">
      <c r="A235" s="27" t="s">
        <v>643</v>
      </c>
      <c r="B235" s="27" t="s">
        <v>644</v>
      </c>
      <c r="C235" s="27" t="s">
        <v>401</v>
      </c>
      <c r="D235" s="27" t="s">
        <v>649</v>
      </c>
      <c r="E235" s="28">
        <v>282</v>
      </c>
      <c r="F235" s="28">
        <v>1.2295199999999999</v>
      </c>
      <c r="G235" s="28">
        <v>0.26930999999999999</v>
      </c>
      <c r="H235">
        <f t="shared" si="24"/>
        <v>4.3600000000000002E-3</v>
      </c>
      <c r="I235">
        <f t="shared" si="25"/>
        <v>9.5500000000000001E-4</v>
      </c>
      <c r="J235" s="30" t="e">
        <f t="shared" si="20"/>
        <v>#N/A</v>
      </c>
      <c r="K235" s="30" t="e">
        <f t="shared" si="21"/>
        <v>#N/A</v>
      </c>
      <c r="L235" t="e">
        <f>VLOOKUP(LEFT(A235,8),'Point GF'!$C$2:$R$277,7,FALSE)</f>
        <v>#N/A</v>
      </c>
      <c r="M235" t="e">
        <f>VLOOKUP(LEFT(A235,8),'Point GF'!$C$2:$R$277,7,FALSE)</f>
        <v>#N/A</v>
      </c>
      <c r="N235" t="e">
        <f t="shared" si="22"/>
        <v>#N/A</v>
      </c>
      <c r="O235" t="e">
        <f t="shared" si="23"/>
        <v>#N/A</v>
      </c>
      <c r="P235" t="e">
        <f>VLOOKUP(LEFT(A235,8),'Point GF'!$C$2:$R$277,15,FALSE)</f>
        <v>#N/A</v>
      </c>
      <c r="Q235" t="e">
        <f>VLOOKUP(LEFT(A235,8),'Point GF'!$C$2:$R$277,16,FALSE)</f>
        <v>#N/A</v>
      </c>
    </row>
    <row r="236" spans="1:17" hidden="1" outlineLevel="2" x14ac:dyDescent="0.3">
      <c r="A236" s="27" t="s">
        <v>643</v>
      </c>
      <c r="B236" s="27" t="s">
        <v>644</v>
      </c>
      <c r="C236" s="27" t="s">
        <v>401</v>
      </c>
      <c r="D236" s="27" t="s">
        <v>650</v>
      </c>
      <c r="E236" s="28">
        <v>39</v>
      </c>
      <c r="F236" s="28">
        <v>0.12363</v>
      </c>
      <c r="G236" s="29"/>
      <c r="H236">
        <f t="shared" si="24"/>
        <v>3.1700000000000001E-3</v>
      </c>
      <c r="I236">
        <f t="shared" si="25"/>
        <v>0</v>
      </c>
      <c r="J236" s="30" t="e">
        <f t="shared" si="20"/>
        <v>#N/A</v>
      </c>
      <c r="K236" s="30" t="e">
        <f t="shared" si="21"/>
        <v>#N/A</v>
      </c>
      <c r="L236" t="e">
        <f>VLOOKUP(LEFT(A236,8),'Point GF'!$C$2:$R$277,7,FALSE)</f>
        <v>#N/A</v>
      </c>
      <c r="M236" t="e">
        <f>VLOOKUP(LEFT(A236,8),'Point GF'!$C$2:$R$277,7,FALSE)</f>
        <v>#N/A</v>
      </c>
      <c r="N236" t="e">
        <f t="shared" si="22"/>
        <v>#N/A</v>
      </c>
      <c r="O236" t="e">
        <f t="shared" si="23"/>
        <v>#N/A</v>
      </c>
      <c r="P236" t="e">
        <f>VLOOKUP(LEFT(A236,8),'Point GF'!$C$2:$R$277,15,FALSE)</f>
        <v>#N/A</v>
      </c>
      <c r="Q236" t="e">
        <f>VLOOKUP(LEFT(A236,8),'Point GF'!$C$2:$R$277,16,FALSE)</f>
        <v>#N/A</v>
      </c>
    </row>
    <row r="237" spans="1:17" hidden="1" outlineLevel="2" x14ac:dyDescent="0.3">
      <c r="A237" s="27" t="s">
        <v>643</v>
      </c>
      <c r="B237" s="27" t="s">
        <v>644</v>
      </c>
      <c r="C237" s="27" t="s">
        <v>401</v>
      </c>
      <c r="D237" s="27" t="s">
        <v>651</v>
      </c>
      <c r="E237" s="28">
        <v>30</v>
      </c>
      <c r="F237" s="28">
        <v>0.1197</v>
      </c>
      <c r="G237" s="29"/>
      <c r="H237">
        <f t="shared" si="24"/>
        <v>3.9899999999999996E-3</v>
      </c>
      <c r="I237">
        <f t="shared" si="25"/>
        <v>0</v>
      </c>
      <c r="J237" s="30" t="e">
        <f t="shared" si="20"/>
        <v>#N/A</v>
      </c>
      <c r="K237" s="30" t="e">
        <f t="shared" si="21"/>
        <v>#N/A</v>
      </c>
      <c r="L237" t="e">
        <f>VLOOKUP(LEFT(A237,8),'Point GF'!$C$2:$R$277,7,FALSE)</f>
        <v>#N/A</v>
      </c>
      <c r="M237" t="e">
        <f>VLOOKUP(LEFT(A237,8),'Point GF'!$C$2:$R$277,7,FALSE)</f>
        <v>#N/A</v>
      </c>
      <c r="N237" t="e">
        <f t="shared" si="22"/>
        <v>#N/A</v>
      </c>
      <c r="O237" t="e">
        <f t="shared" si="23"/>
        <v>#N/A</v>
      </c>
      <c r="P237" t="e">
        <f>VLOOKUP(LEFT(A237,8),'Point GF'!$C$2:$R$277,15,FALSE)</f>
        <v>#N/A</v>
      </c>
      <c r="Q237" t="e">
        <f>VLOOKUP(LEFT(A237,8),'Point GF'!$C$2:$R$277,16,FALSE)</f>
        <v>#N/A</v>
      </c>
    </row>
    <row r="238" spans="1:17" hidden="1" outlineLevel="2" x14ac:dyDescent="0.3">
      <c r="A238" s="27" t="s">
        <v>643</v>
      </c>
      <c r="B238" s="27" t="s">
        <v>644</v>
      </c>
      <c r="C238" s="27" t="s">
        <v>401</v>
      </c>
      <c r="D238" s="27" t="s">
        <v>652</v>
      </c>
      <c r="E238" s="28">
        <v>26</v>
      </c>
      <c r="F238" s="28">
        <v>0.11674</v>
      </c>
      <c r="G238" s="29"/>
      <c r="H238">
        <f t="shared" si="24"/>
        <v>4.4900000000000001E-3</v>
      </c>
      <c r="I238">
        <f t="shared" si="25"/>
        <v>0</v>
      </c>
      <c r="J238" s="30" t="e">
        <f t="shared" si="20"/>
        <v>#N/A</v>
      </c>
      <c r="K238" s="30" t="e">
        <f t="shared" si="21"/>
        <v>#N/A</v>
      </c>
      <c r="L238" t="e">
        <f>VLOOKUP(LEFT(A238,8),'Point GF'!$C$2:$R$277,7,FALSE)</f>
        <v>#N/A</v>
      </c>
      <c r="M238" t="e">
        <f>VLOOKUP(LEFT(A238,8),'Point GF'!$C$2:$R$277,7,FALSE)</f>
        <v>#N/A</v>
      </c>
      <c r="N238" t="e">
        <f t="shared" si="22"/>
        <v>#N/A</v>
      </c>
      <c r="O238" t="e">
        <f t="shared" si="23"/>
        <v>#N/A</v>
      </c>
      <c r="P238" t="e">
        <f>VLOOKUP(LEFT(A238,8),'Point GF'!$C$2:$R$277,15,FALSE)</f>
        <v>#N/A</v>
      </c>
      <c r="Q238" t="e">
        <f>VLOOKUP(LEFT(A238,8),'Point GF'!$C$2:$R$277,16,FALSE)</f>
        <v>#N/A</v>
      </c>
    </row>
    <row r="239" spans="1:17" hidden="1" outlineLevel="2" x14ac:dyDescent="0.3">
      <c r="A239" s="27" t="s">
        <v>643</v>
      </c>
      <c r="B239" s="27" t="s">
        <v>644</v>
      </c>
      <c r="C239" s="27" t="s">
        <v>401</v>
      </c>
      <c r="D239" s="27" t="s">
        <v>653</v>
      </c>
      <c r="E239" s="28">
        <v>29</v>
      </c>
      <c r="F239" s="28">
        <v>0.10672</v>
      </c>
      <c r="G239" s="29"/>
      <c r="H239">
        <f t="shared" si="24"/>
        <v>3.6799999999999997E-3</v>
      </c>
      <c r="I239">
        <f t="shared" si="25"/>
        <v>0</v>
      </c>
      <c r="J239" s="30" t="e">
        <f t="shared" si="20"/>
        <v>#N/A</v>
      </c>
      <c r="K239" s="30" t="e">
        <f t="shared" si="21"/>
        <v>#N/A</v>
      </c>
      <c r="L239" t="e">
        <f>VLOOKUP(LEFT(A239,8),'Point GF'!$C$2:$R$277,7,FALSE)</f>
        <v>#N/A</v>
      </c>
      <c r="M239" t="e">
        <f>VLOOKUP(LEFT(A239,8),'Point GF'!$C$2:$R$277,7,FALSE)</f>
        <v>#N/A</v>
      </c>
      <c r="N239" t="e">
        <f t="shared" si="22"/>
        <v>#N/A</v>
      </c>
      <c r="O239" t="e">
        <f t="shared" si="23"/>
        <v>#N/A</v>
      </c>
      <c r="P239" t="e">
        <f>VLOOKUP(LEFT(A239,8),'Point GF'!$C$2:$R$277,15,FALSE)</f>
        <v>#N/A</v>
      </c>
      <c r="Q239" t="e">
        <f>VLOOKUP(LEFT(A239,8),'Point GF'!$C$2:$R$277,16,FALSE)</f>
        <v>#N/A</v>
      </c>
    </row>
    <row r="240" spans="1:17" hidden="1" outlineLevel="2" x14ac:dyDescent="0.3">
      <c r="A240" s="27" t="s">
        <v>643</v>
      </c>
      <c r="B240" s="27" t="s">
        <v>644</v>
      </c>
      <c r="C240" s="27" t="s">
        <v>401</v>
      </c>
      <c r="D240" s="27" t="s">
        <v>654</v>
      </c>
      <c r="E240" s="28">
        <v>46</v>
      </c>
      <c r="F240" s="28">
        <v>8.4870000000000001E-2</v>
      </c>
      <c r="G240" s="29"/>
      <c r="H240">
        <f t="shared" si="24"/>
        <v>1.8450000000000001E-3</v>
      </c>
      <c r="I240">
        <f t="shared" si="25"/>
        <v>0</v>
      </c>
      <c r="J240" s="30" t="e">
        <f t="shared" si="20"/>
        <v>#N/A</v>
      </c>
      <c r="K240" s="30" t="e">
        <f t="shared" si="21"/>
        <v>#N/A</v>
      </c>
      <c r="L240" t="e">
        <f>VLOOKUP(LEFT(A240,8),'Point GF'!$C$2:$R$277,7,FALSE)</f>
        <v>#N/A</v>
      </c>
      <c r="M240" t="e">
        <f>VLOOKUP(LEFT(A240,8),'Point GF'!$C$2:$R$277,7,FALSE)</f>
        <v>#N/A</v>
      </c>
      <c r="N240" t="e">
        <f t="shared" si="22"/>
        <v>#N/A</v>
      </c>
      <c r="O240" t="e">
        <f t="shared" si="23"/>
        <v>#N/A</v>
      </c>
      <c r="P240" t="e">
        <f>VLOOKUP(LEFT(A240,8),'Point GF'!$C$2:$R$277,15,FALSE)</f>
        <v>#N/A</v>
      </c>
      <c r="Q240" t="e">
        <f>VLOOKUP(LEFT(A240,8),'Point GF'!$C$2:$R$277,16,FALSE)</f>
        <v>#N/A</v>
      </c>
    </row>
    <row r="241" spans="1:17" hidden="1" outlineLevel="2" x14ac:dyDescent="0.3">
      <c r="A241" s="27" t="s">
        <v>643</v>
      </c>
      <c r="B241" s="27" t="s">
        <v>644</v>
      </c>
      <c r="C241" s="27" t="s">
        <v>401</v>
      </c>
      <c r="D241" s="27" t="s">
        <v>655</v>
      </c>
      <c r="E241" s="28">
        <v>15</v>
      </c>
      <c r="F241" s="28">
        <v>6.6975000000000007E-2</v>
      </c>
      <c r="G241" s="29"/>
      <c r="H241">
        <f t="shared" si="24"/>
        <v>4.4650000000000002E-3</v>
      </c>
      <c r="I241">
        <f t="shared" si="25"/>
        <v>0</v>
      </c>
      <c r="J241" s="30" t="e">
        <f t="shared" si="20"/>
        <v>#N/A</v>
      </c>
      <c r="K241" s="30" t="e">
        <f t="shared" si="21"/>
        <v>#N/A</v>
      </c>
      <c r="L241" t="e">
        <f>VLOOKUP(LEFT(A241,8),'Point GF'!$C$2:$R$277,7,FALSE)</f>
        <v>#N/A</v>
      </c>
      <c r="M241" t="e">
        <f>VLOOKUP(LEFT(A241,8),'Point GF'!$C$2:$R$277,7,FALSE)</f>
        <v>#N/A</v>
      </c>
      <c r="N241" t="e">
        <f t="shared" si="22"/>
        <v>#N/A</v>
      </c>
      <c r="O241" t="e">
        <f t="shared" si="23"/>
        <v>#N/A</v>
      </c>
      <c r="P241" t="e">
        <f>VLOOKUP(LEFT(A241,8),'Point GF'!$C$2:$R$277,15,FALSE)</f>
        <v>#N/A</v>
      </c>
      <c r="Q241" t="e">
        <f>VLOOKUP(LEFT(A241,8),'Point GF'!$C$2:$R$277,16,FALSE)</f>
        <v>#N/A</v>
      </c>
    </row>
    <row r="242" spans="1:17" hidden="1" outlineLevel="2" x14ac:dyDescent="0.3">
      <c r="A242" s="27" t="s">
        <v>643</v>
      </c>
      <c r="B242" s="27" t="s">
        <v>644</v>
      </c>
      <c r="C242" s="27" t="s">
        <v>401</v>
      </c>
      <c r="D242" s="27" t="s">
        <v>656</v>
      </c>
      <c r="E242" s="28">
        <v>14</v>
      </c>
      <c r="F242" s="28">
        <v>6.454E-2</v>
      </c>
      <c r="G242" s="29"/>
      <c r="H242">
        <f t="shared" si="24"/>
        <v>4.6100000000000004E-3</v>
      </c>
      <c r="I242">
        <f t="shared" si="25"/>
        <v>0</v>
      </c>
      <c r="J242" s="30" t="e">
        <f t="shared" si="20"/>
        <v>#N/A</v>
      </c>
      <c r="K242" s="30" t="e">
        <f t="shared" si="21"/>
        <v>#N/A</v>
      </c>
      <c r="L242" t="e">
        <f>VLOOKUP(LEFT(A242,8),'Point GF'!$C$2:$R$277,7,FALSE)</f>
        <v>#N/A</v>
      </c>
      <c r="M242" t="e">
        <f>VLOOKUP(LEFT(A242,8),'Point GF'!$C$2:$R$277,7,FALSE)</f>
        <v>#N/A</v>
      </c>
      <c r="N242" t="e">
        <f t="shared" si="22"/>
        <v>#N/A</v>
      </c>
      <c r="O242" t="e">
        <f t="shared" si="23"/>
        <v>#N/A</v>
      </c>
      <c r="P242" t="e">
        <f>VLOOKUP(LEFT(A242,8),'Point GF'!$C$2:$R$277,15,FALSE)</f>
        <v>#N/A</v>
      </c>
      <c r="Q242" t="e">
        <f>VLOOKUP(LEFT(A242,8),'Point GF'!$C$2:$R$277,16,FALSE)</f>
        <v>#N/A</v>
      </c>
    </row>
    <row r="243" spans="1:17" hidden="1" outlineLevel="2" x14ac:dyDescent="0.3">
      <c r="A243" s="27" t="s">
        <v>643</v>
      </c>
      <c r="B243" s="27" t="s">
        <v>644</v>
      </c>
      <c r="C243" s="27" t="s">
        <v>401</v>
      </c>
      <c r="D243" s="27" t="s">
        <v>657</v>
      </c>
      <c r="E243" s="28">
        <v>30</v>
      </c>
      <c r="F243" s="28">
        <v>0.11924999999999999</v>
      </c>
      <c r="G243" s="29"/>
      <c r="H243">
        <f t="shared" si="24"/>
        <v>3.9750000000000002E-3</v>
      </c>
      <c r="I243">
        <f t="shared" si="25"/>
        <v>0</v>
      </c>
      <c r="J243" s="30" t="e">
        <f t="shared" si="20"/>
        <v>#N/A</v>
      </c>
      <c r="K243" s="30" t="e">
        <f t="shared" si="21"/>
        <v>#N/A</v>
      </c>
      <c r="L243" t="e">
        <f>VLOOKUP(LEFT(A243,8),'Point GF'!$C$2:$R$277,7,FALSE)</f>
        <v>#N/A</v>
      </c>
      <c r="M243" t="e">
        <f>VLOOKUP(LEFT(A243,8),'Point GF'!$C$2:$R$277,7,FALSE)</f>
        <v>#N/A</v>
      </c>
      <c r="N243" t="e">
        <f t="shared" si="22"/>
        <v>#N/A</v>
      </c>
      <c r="O243" t="e">
        <f t="shared" si="23"/>
        <v>#N/A</v>
      </c>
      <c r="P243" t="e">
        <f>VLOOKUP(LEFT(A243,8),'Point GF'!$C$2:$R$277,15,FALSE)</f>
        <v>#N/A</v>
      </c>
      <c r="Q243" t="e">
        <f>VLOOKUP(LEFT(A243,8),'Point GF'!$C$2:$R$277,16,FALSE)</f>
        <v>#N/A</v>
      </c>
    </row>
    <row r="244" spans="1:17" hidden="1" outlineLevel="2" x14ac:dyDescent="0.3">
      <c r="A244" s="27" t="s">
        <v>643</v>
      </c>
      <c r="B244" s="27" t="s">
        <v>644</v>
      </c>
      <c r="C244" s="27" t="s">
        <v>401</v>
      </c>
      <c r="D244" s="27" t="s">
        <v>658</v>
      </c>
      <c r="E244" s="28">
        <v>31</v>
      </c>
      <c r="F244" s="28">
        <v>0.10261000000000001</v>
      </c>
      <c r="G244" s="29"/>
      <c r="H244">
        <f t="shared" si="24"/>
        <v>3.31E-3</v>
      </c>
      <c r="I244">
        <f t="shared" si="25"/>
        <v>0</v>
      </c>
      <c r="J244" s="30" t="e">
        <f t="shared" si="20"/>
        <v>#N/A</v>
      </c>
      <c r="K244" s="30" t="e">
        <f t="shared" si="21"/>
        <v>#N/A</v>
      </c>
      <c r="L244" t="e">
        <f>VLOOKUP(LEFT(A244,8),'Point GF'!$C$2:$R$277,7,FALSE)</f>
        <v>#N/A</v>
      </c>
      <c r="M244" t="e">
        <f>VLOOKUP(LEFT(A244,8),'Point GF'!$C$2:$R$277,7,FALSE)</f>
        <v>#N/A</v>
      </c>
      <c r="N244" t="e">
        <f t="shared" si="22"/>
        <v>#N/A</v>
      </c>
      <c r="O244" t="e">
        <f t="shared" si="23"/>
        <v>#N/A</v>
      </c>
      <c r="P244" t="e">
        <f>VLOOKUP(LEFT(A244,8),'Point GF'!$C$2:$R$277,15,FALSE)</f>
        <v>#N/A</v>
      </c>
      <c r="Q244" t="e">
        <f>VLOOKUP(LEFT(A244,8),'Point GF'!$C$2:$R$277,16,FALSE)</f>
        <v>#N/A</v>
      </c>
    </row>
    <row r="245" spans="1:17" hidden="1" outlineLevel="2" x14ac:dyDescent="0.3">
      <c r="A245" s="27" t="s">
        <v>643</v>
      </c>
      <c r="B245" s="27" t="s">
        <v>644</v>
      </c>
      <c r="C245" s="27" t="s">
        <v>401</v>
      </c>
      <c r="D245" s="27" t="s">
        <v>659</v>
      </c>
      <c r="E245" s="28">
        <v>38</v>
      </c>
      <c r="F245" s="28">
        <v>0.11362</v>
      </c>
      <c r="G245" s="29"/>
      <c r="H245">
        <f t="shared" si="24"/>
        <v>2.99E-3</v>
      </c>
      <c r="I245">
        <f t="shared" si="25"/>
        <v>0</v>
      </c>
      <c r="J245" s="30" t="e">
        <f t="shared" si="20"/>
        <v>#N/A</v>
      </c>
      <c r="K245" s="30" t="e">
        <f t="shared" si="21"/>
        <v>#N/A</v>
      </c>
      <c r="L245" t="e">
        <f>VLOOKUP(LEFT(A245,8),'Point GF'!$C$2:$R$277,7,FALSE)</f>
        <v>#N/A</v>
      </c>
      <c r="M245" t="e">
        <f>VLOOKUP(LEFT(A245,8),'Point GF'!$C$2:$R$277,7,FALSE)</f>
        <v>#N/A</v>
      </c>
      <c r="N245" t="e">
        <f t="shared" si="22"/>
        <v>#N/A</v>
      </c>
      <c r="O245" t="e">
        <f t="shared" si="23"/>
        <v>#N/A</v>
      </c>
      <c r="P245" t="e">
        <f>VLOOKUP(LEFT(A245,8),'Point GF'!$C$2:$R$277,15,FALSE)</f>
        <v>#N/A</v>
      </c>
      <c r="Q245" t="e">
        <f>VLOOKUP(LEFT(A245,8),'Point GF'!$C$2:$R$277,16,FALSE)</f>
        <v>#N/A</v>
      </c>
    </row>
    <row r="246" spans="1:17" hidden="1" outlineLevel="2" x14ac:dyDescent="0.3">
      <c r="A246" s="27" t="s">
        <v>643</v>
      </c>
      <c r="B246" s="27" t="s">
        <v>644</v>
      </c>
      <c r="C246" s="27" t="s">
        <v>401</v>
      </c>
      <c r="D246" s="27" t="s">
        <v>660</v>
      </c>
      <c r="E246" s="28">
        <v>12</v>
      </c>
      <c r="F246" s="28">
        <v>6.6659999999999997E-2</v>
      </c>
      <c r="G246" s="29"/>
      <c r="H246">
        <f t="shared" si="24"/>
        <v>5.555E-3</v>
      </c>
      <c r="I246">
        <f t="shared" si="25"/>
        <v>0</v>
      </c>
      <c r="J246" s="30" t="e">
        <f t="shared" si="20"/>
        <v>#N/A</v>
      </c>
      <c r="K246" s="30" t="e">
        <f t="shared" si="21"/>
        <v>#N/A</v>
      </c>
      <c r="L246" t="e">
        <f>VLOOKUP(LEFT(A246,8),'Point GF'!$C$2:$R$277,7,FALSE)</f>
        <v>#N/A</v>
      </c>
      <c r="M246" t="e">
        <f>VLOOKUP(LEFT(A246,8),'Point GF'!$C$2:$R$277,7,FALSE)</f>
        <v>#N/A</v>
      </c>
      <c r="N246" t="e">
        <f t="shared" si="22"/>
        <v>#N/A</v>
      </c>
      <c r="O246" t="e">
        <f t="shared" si="23"/>
        <v>#N/A</v>
      </c>
      <c r="P246" t="e">
        <f>VLOOKUP(LEFT(A246,8),'Point GF'!$C$2:$R$277,15,FALSE)</f>
        <v>#N/A</v>
      </c>
      <c r="Q246" t="e">
        <f>VLOOKUP(LEFT(A246,8),'Point GF'!$C$2:$R$277,16,FALSE)</f>
        <v>#N/A</v>
      </c>
    </row>
    <row r="247" spans="1:17" hidden="1" outlineLevel="2" x14ac:dyDescent="0.3">
      <c r="A247" s="27" t="s">
        <v>643</v>
      </c>
      <c r="B247" s="27" t="s">
        <v>644</v>
      </c>
      <c r="C247" s="27" t="s">
        <v>401</v>
      </c>
      <c r="D247" s="27" t="s">
        <v>661</v>
      </c>
      <c r="E247" s="28">
        <v>13</v>
      </c>
      <c r="F247" s="28">
        <v>0.21001500000000001</v>
      </c>
      <c r="G247" s="29"/>
      <c r="H247">
        <f t="shared" si="24"/>
        <v>1.6154999999999999E-2</v>
      </c>
      <c r="I247">
        <f t="shared" si="25"/>
        <v>0</v>
      </c>
      <c r="J247" s="30" t="e">
        <f t="shared" si="20"/>
        <v>#N/A</v>
      </c>
      <c r="K247" s="30" t="e">
        <f t="shared" si="21"/>
        <v>#N/A</v>
      </c>
      <c r="L247" t="e">
        <f>VLOOKUP(LEFT(A247,8),'Point GF'!$C$2:$R$277,7,FALSE)</f>
        <v>#N/A</v>
      </c>
      <c r="M247" t="e">
        <f>VLOOKUP(LEFT(A247,8),'Point GF'!$C$2:$R$277,7,FALSE)</f>
        <v>#N/A</v>
      </c>
      <c r="N247" t="e">
        <f t="shared" si="22"/>
        <v>#N/A</v>
      </c>
      <c r="O247" t="e">
        <f t="shared" si="23"/>
        <v>#N/A</v>
      </c>
      <c r="P247" t="e">
        <f>VLOOKUP(LEFT(A247,8),'Point GF'!$C$2:$R$277,15,FALSE)</f>
        <v>#N/A</v>
      </c>
      <c r="Q247" t="e">
        <f>VLOOKUP(LEFT(A247,8),'Point GF'!$C$2:$R$277,16,FALSE)</f>
        <v>#N/A</v>
      </c>
    </row>
    <row r="248" spans="1:17" outlineLevel="1" collapsed="1" x14ac:dyDescent="0.3">
      <c r="A248" s="32" t="s">
        <v>1197</v>
      </c>
      <c r="B248" s="27" t="str">
        <f>B247</f>
        <v>NIBC Fort Detrick</v>
      </c>
      <c r="C248" s="27"/>
      <c r="D248" s="27"/>
      <c r="E248" s="28"/>
      <c r="F248" s="28">
        <f>SUBTOTAL(9,F226:F247)</f>
        <v>7.5834150000000013</v>
      </c>
      <c r="G248" s="29">
        <f>SUBTOTAL(9,G226:G247)</f>
        <v>1.2296899999999999</v>
      </c>
      <c r="H248" s="36">
        <f>SUBTOTAL(9,H226:H247)</f>
        <v>0.11334000000000001</v>
      </c>
      <c r="I248" s="36">
        <f>SUBTOTAL(9,I226:I247)</f>
        <v>4.705E-3</v>
      </c>
      <c r="J248" s="30" t="e">
        <f t="shared" si="20"/>
        <v>#N/A</v>
      </c>
      <c r="K248" s="30" t="e">
        <f t="shared" si="21"/>
        <v>#N/A</v>
      </c>
      <c r="L248" t="e">
        <f>VLOOKUP(LEFT(A248,8),'Point GF'!$C$2:$R$277,7,FALSE)</f>
        <v>#N/A</v>
      </c>
      <c r="M248" t="e">
        <f>VLOOKUP(LEFT(A248,8),'Point GF'!$C$2:$R$277,7,FALSE)</f>
        <v>#N/A</v>
      </c>
      <c r="N248" t="e">
        <f t="shared" si="22"/>
        <v>#N/A</v>
      </c>
      <c r="O248" t="e">
        <f t="shared" si="23"/>
        <v>#N/A</v>
      </c>
      <c r="P248" t="e">
        <f>VLOOKUP(LEFT(A248,8),'Point GF'!$C$2:$R$277,15,FALSE)</f>
        <v>#N/A</v>
      </c>
      <c r="Q248" t="e">
        <f>VLOOKUP(LEFT(A248,8),'Point GF'!$C$2:$R$277,16,FALSE)</f>
        <v>#N/A</v>
      </c>
    </row>
    <row r="249" spans="1:17" hidden="1" outlineLevel="2" x14ac:dyDescent="0.3">
      <c r="A249" s="27" t="s">
        <v>662</v>
      </c>
      <c r="B249" s="27" t="s">
        <v>663</v>
      </c>
      <c r="C249" s="27" t="s">
        <v>401</v>
      </c>
      <c r="D249" s="27" t="s">
        <v>664</v>
      </c>
      <c r="E249" s="28">
        <v>61</v>
      </c>
      <c r="F249" s="28">
        <v>1.687565</v>
      </c>
      <c r="G249" s="28">
        <v>4.5798800000000002</v>
      </c>
      <c r="H249">
        <f t="shared" si="24"/>
        <v>2.7664999999999999E-2</v>
      </c>
      <c r="I249">
        <f t="shared" si="25"/>
        <v>7.5080000000000008E-2</v>
      </c>
      <c r="J249" s="30">
        <f t="shared" si="20"/>
        <v>2.7664999999999999E-2</v>
      </c>
      <c r="K249" s="30">
        <f t="shared" si="21"/>
        <v>2.7664999999999999E-2</v>
      </c>
      <c r="L249">
        <f>VLOOKUP(LEFT(A249,8),'Point GF'!$C$2:$R$277,7,FALSE)</f>
        <v>1</v>
      </c>
      <c r="M249">
        <f>VLOOKUP(LEFT(A249,8),'Point GF'!$C$2:$R$277,7,FALSE)</f>
        <v>1</v>
      </c>
      <c r="N249">
        <f t="shared" si="22"/>
        <v>7.7690609608120006E-2</v>
      </c>
      <c r="O249">
        <f t="shared" si="23"/>
        <v>8.3253582548239877E-2</v>
      </c>
      <c r="P249">
        <f>VLOOKUP(LEFT(A249,8),'Point GF'!$C$2:$R$277,15,FALSE)</f>
        <v>1.034771039</v>
      </c>
      <c r="Q249">
        <f>VLOOKUP(LEFT(A249,8),'Point GF'!$C$2:$R$277,16,FALSE)</f>
        <v>1.1088649779999982</v>
      </c>
    </row>
    <row r="250" spans="1:17" hidden="1" outlineLevel="2" x14ac:dyDescent="0.3">
      <c r="A250" s="27" t="s">
        <v>662</v>
      </c>
      <c r="B250" s="27" t="s">
        <v>663</v>
      </c>
      <c r="C250" s="27" t="s">
        <v>401</v>
      </c>
      <c r="D250" s="27" t="s">
        <v>665</v>
      </c>
      <c r="E250" s="28">
        <v>78</v>
      </c>
      <c r="F250" s="28">
        <v>2.1918000000000002</v>
      </c>
      <c r="G250" s="28">
        <v>0.46449000000000001</v>
      </c>
      <c r="H250">
        <f t="shared" si="24"/>
        <v>2.8100000000000003E-2</v>
      </c>
      <c r="I250">
        <f t="shared" si="25"/>
        <v>5.9550000000000002E-3</v>
      </c>
      <c r="J250" s="30">
        <f t="shared" si="20"/>
        <v>2.8100000000000003E-2</v>
      </c>
      <c r="K250" s="30">
        <f t="shared" si="21"/>
        <v>2.8100000000000003E-2</v>
      </c>
      <c r="L250">
        <f>VLOOKUP(LEFT(A250,8),'Point GF'!$C$2:$R$277,7,FALSE)</f>
        <v>1</v>
      </c>
      <c r="M250">
        <f>VLOOKUP(LEFT(A250,8),'Point GF'!$C$2:$R$277,7,FALSE)</f>
        <v>1</v>
      </c>
      <c r="N250">
        <f t="shared" si="22"/>
        <v>6.1620615372450002E-3</v>
      </c>
      <c r="O250">
        <f t="shared" si="23"/>
        <v>6.603290943989989E-3</v>
      </c>
      <c r="P250">
        <f>VLOOKUP(LEFT(A250,8),'Point GF'!$C$2:$R$277,15,FALSE)</f>
        <v>1.034771039</v>
      </c>
      <c r="Q250">
        <f>VLOOKUP(LEFT(A250,8),'Point GF'!$C$2:$R$277,16,FALSE)</f>
        <v>1.1088649779999982</v>
      </c>
    </row>
    <row r="251" spans="1:17" hidden="1" outlineLevel="2" x14ac:dyDescent="0.3">
      <c r="A251" s="27" t="s">
        <v>662</v>
      </c>
      <c r="B251" s="27" t="s">
        <v>663</v>
      </c>
      <c r="C251" s="27" t="s">
        <v>401</v>
      </c>
      <c r="D251" s="27" t="s">
        <v>666</v>
      </c>
      <c r="E251" s="28">
        <v>117</v>
      </c>
      <c r="F251" s="28">
        <v>0.115245</v>
      </c>
      <c r="G251" s="28">
        <v>3.2759999999999997E-2</v>
      </c>
      <c r="H251">
        <f t="shared" si="24"/>
        <v>9.8499999999999998E-4</v>
      </c>
      <c r="I251">
        <f t="shared" si="25"/>
        <v>2.7999999999999998E-4</v>
      </c>
      <c r="J251" s="30">
        <f t="shared" si="20"/>
        <v>9.8499999999999998E-4</v>
      </c>
      <c r="K251" s="30">
        <f t="shared" si="21"/>
        <v>9.8499999999999998E-4</v>
      </c>
      <c r="L251">
        <f>VLOOKUP(LEFT(A251,8),'Point GF'!$C$2:$R$277,7,FALSE)</f>
        <v>1</v>
      </c>
      <c r="M251">
        <f>VLOOKUP(LEFT(A251,8),'Point GF'!$C$2:$R$277,7,FALSE)</f>
        <v>1</v>
      </c>
      <c r="N251">
        <f t="shared" si="22"/>
        <v>2.8973589092E-4</v>
      </c>
      <c r="O251">
        <f t="shared" si="23"/>
        <v>3.1048219383999944E-4</v>
      </c>
      <c r="P251">
        <f>VLOOKUP(LEFT(A251,8),'Point GF'!$C$2:$R$277,15,FALSE)</f>
        <v>1.034771039</v>
      </c>
      <c r="Q251">
        <f>VLOOKUP(LEFT(A251,8),'Point GF'!$C$2:$R$277,16,FALSE)</f>
        <v>1.1088649779999982</v>
      </c>
    </row>
    <row r="252" spans="1:17" hidden="1" outlineLevel="2" x14ac:dyDescent="0.3">
      <c r="A252" s="27" t="s">
        <v>662</v>
      </c>
      <c r="B252" s="27" t="s">
        <v>663</v>
      </c>
      <c r="C252" s="27" t="s">
        <v>401</v>
      </c>
      <c r="D252" s="27" t="s">
        <v>667</v>
      </c>
      <c r="E252" s="28">
        <v>12</v>
      </c>
      <c r="F252" s="28">
        <v>6.4799999999999996E-3</v>
      </c>
      <c r="G252" s="28">
        <v>6.4799999999999996E-3</v>
      </c>
      <c r="H252">
        <f t="shared" si="24"/>
        <v>5.4000000000000001E-4</v>
      </c>
      <c r="I252">
        <f t="shared" si="25"/>
        <v>5.4000000000000001E-4</v>
      </c>
      <c r="J252" s="30">
        <f t="shared" si="20"/>
        <v>5.4000000000000001E-4</v>
      </c>
      <c r="K252" s="30">
        <f t="shared" si="21"/>
        <v>5.4000000000000001E-4</v>
      </c>
      <c r="L252">
        <f>VLOOKUP(LEFT(A252,8),'Point GF'!$C$2:$R$277,7,FALSE)</f>
        <v>1</v>
      </c>
      <c r="M252">
        <f>VLOOKUP(LEFT(A252,8),'Point GF'!$C$2:$R$277,7,FALSE)</f>
        <v>1</v>
      </c>
      <c r="N252">
        <f t="shared" si="22"/>
        <v>5.5877636106000002E-4</v>
      </c>
      <c r="O252">
        <f t="shared" si="23"/>
        <v>5.9878708811999897E-4</v>
      </c>
      <c r="P252">
        <f>VLOOKUP(LEFT(A252,8),'Point GF'!$C$2:$R$277,15,FALSE)</f>
        <v>1.034771039</v>
      </c>
      <c r="Q252">
        <f>VLOOKUP(LEFT(A252,8),'Point GF'!$C$2:$R$277,16,FALSE)</f>
        <v>1.1088649779999982</v>
      </c>
    </row>
    <row r="253" spans="1:17" outlineLevel="1" collapsed="1" x14ac:dyDescent="0.3">
      <c r="A253" s="32" t="s">
        <v>1198</v>
      </c>
      <c r="B253" s="27" t="str">
        <f>B252</f>
        <v>EGTS - Myersville Compressor Station</v>
      </c>
      <c r="C253" s="27"/>
      <c r="D253" s="27"/>
      <c r="E253" s="28"/>
      <c r="F253" s="28">
        <f>SUBTOTAL(9,F249:F252)</f>
        <v>4.0010899999999996</v>
      </c>
      <c r="G253" s="28">
        <f>SUBTOTAL(9,G249:G252)</f>
        <v>5.0836099999999993</v>
      </c>
      <c r="H253" s="36">
        <f>SUBTOTAL(9,H249:H252)</f>
        <v>5.7290000000000001E-2</v>
      </c>
      <c r="I253" s="36">
        <f>SUBTOTAL(9,I249:I252)</f>
        <v>8.1855000000000011E-2</v>
      </c>
      <c r="J253" s="30">
        <f t="shared" si="20"/>
        <v>5.7290000000000001E-2</v>
      </c>
      <c r="K253" s="30">
        <f t="shared" si="21"/>
        <v>5.7290000000000001E-2</v>
      </c>
      <c r="L253">
        <f>VLOOKUP(LEFT(A253,8),'Point GF'!$C$2:$R$277,7,FALSE)</f>
        <v>1</v>
      </c>
      <c r="M253">
        <f>VLOOKUP(LEFT(A253,8),'Point GF'!$C$2:$R$277,7,FALSE)</f>
        <v>1</v>
      </c>
      <c r="N253">
        <f t="shared" si="22"/>
        <v>8.4701183397345017E-2</v>
      </c>
      <c r="O253">
        <f t="shared" si="23"/>
        <v>9.0766142774189859E-2</v>
      </c>
      <c r="P253">
        <f>VLOOKUP(LEFT(A253,8),'Point GF'!$C$2:$R$277,15,FALSE)</f>
        <v>1.034771039</v>
      </c>
      <c r="Q253">
        <f>VLOOKUP(LEFT(A253,8),'Point GF'!$C$2:$R$277,16,FALSE)</f>
        <v>1.1088649779999982</v>
      </c>
    </row>
    <row r="254" spans="1:17" hidden="1" outlineLevel="2" x14ac:dyDescent="0.3">
      <c r="A254" s="27" t="s">
        <v>668</v>
      </c>
      <c r="B254" s="27" t="s">
        <v>670</v>
      </c>
      <c r="C254" s="27" t="s">
        <v>401</v>
      </c>
      <c r="D254" s="27" t="s">
        <v>671</v>
      </c>
      <c r="E254" s="28">
        <v>12</v>
      </c>
      <c r="F254" s="28">
        <v>1.3140000000000001E-2</v>
      </c>
      <c r="G254" s="28">
        <v>6.1199999999999999E-6</v>
      </c>
      <c r="H254">
        <f t="shared" si="24"/>
        <v>1.0950000000000001E-3</v>
      </c>
      <c r="I254">
        <f t="shared" si="25"/>
        <v>5.0999999999999999E-7</v>
      </c>
      <c r="J254" s="30">
        <f t="shared" si="20"/>
        <v>1.1397770868013185E-3</v>
      </c>
      <c r="K254" s="30">
        <f t="shared" si="21"/>
        <v>1.1397770868013185E-3</v>
      </c>
      <c r="L254">
        <f>VLOOKUP(LEFT(A254,8),'Point GF'!$C$2:$R$277,7,FALSE)</f>
        <v>1.0408923167135329</v>
      </c>
      <c r="M254">
        <f>VLOOKUP(LEFT(A254,8),'Point GF'!$C$2:$R$277,7,FALSE)</f>
        <v>1.0408923167135329</v>
      </c>
      <c r="N254">
        <f t="shared" si="22"/>
        <v>5.3182646455506916E-7</v>
      </c>
      <c r="O254">
        <f t="shared" si="23"/>
        <v>5.3526696303209227E-7</v>
      </c>
      <c r="P254">
        <f>VLOOKUP(LEFT(A254,8),'Point GF'!$C$2:$R$277,15,FALSE)</f>
        <v>1.042796989323665</v>
      </c>
      <c r="Q254">
        <f>VLOOKUP(LEFT(A254,8),'Point GF'!$C$2:$R$277,16,FALSE)</f>
        <v>1.0495430647688084</v>
      </c>
    </row>
    <row r="255" spans="1:17" hidden="1" outlineLevel="2" x14ac:dyDescent="0.3">
      <c r="A255" s="27" t="s">
        <v>668</v>
      </c>
      <c r="B255" s="27" t="s">
        <v>670</v>
      </c>
      <c r="C255" s="27" t="s">
        <v>401</v>
      </c>
      <c r="D255" s="27" t="s">
        <v>672</v>
      </c>
      <c r="E255" s="28">
        <v>3</v>
      </c>
      <c r="F255" s="28">
        <v>2.46E-2</v>
      </c>
      <c r="G255" s="28">
        <v>4.2000000000000002E-4</v>
      </c>
      <c r="H255">
        <f t="shared" si="24"/>
        <v>8.2000000000000007E-3</v>
      </c>
      <c r="I255">
        <f t="shared" si="25"/>
        <v>1.4000000000000001E-4</v>
      </c>
      <c r="J255" s="30">
        <f t="shared" si="20"/>
        <v>8.5353169970509707E-3</v>
      </c>
      <c r="K255" s="30">
        <f t="shared" si="21"/>
        <v>8.5353169970509707E-3</v>
      </c>
      <c r="L255">
        <f>VLOOKUP(LEFT(A255,8),'Point GF'!$C$2:$R$277,7,FALSE)</f>
        <v>1.0408923167135329</v>
      </c>
      <c r="M255">
        <f>VLOOKUP(LEFT(A255,8),'Point GF'!$C$2:$R$277,7,FALSE)</f>
        <v>1.0408923167135329</v>
      </c>
      <c r="N255">
        <f t="shared" si="22"/>
        <v>1.4599157850531312E-4</v>
      </c>
      <c r="O255">
        <f t="shared" si="23"/>
        <v>1.4693602906763319E-4</v>
      </c>
      <c r="P255">
        <f>VLOOKUP(LEFT(A255,8),'Point GF'!$C$2:$R$277,15,FALSE)</f>
        <v>1.042796989323665</v>
      </c>
      <c r="Q255">
        <f>VLOOKUP(LEFT(A255,8),'Point GF'!$C$2:$R$277,16,FALSE)</f>
        <v>1.0495430647688084</v>
      </c>
    </row>
    <row r="256" spans="1:17" hidden="1" outlineLevel="2" x14ac:dyDescent="0.3">
      <c r="A256" s="27" t="s">
        <v>668</v>
      </c>
      <c r="B256" s="27" t="s">
        <v>670</v>
      </c>
      <c r="C256" s="27" t="s">
        <v>401</v>
      </c>
      <c r="D256" s="27" t="s">
        <v>672</v>
      </c>
      <c r="E256" s="28">
        <v>365</v>
      </c>
      <c r="F256" s="28">
        <v>0.42248750000000002</v>
      </c>
      <c r="G256" s="28">
        <v>6.4787499999999998E-2</v>
      </c>
      <c r="H256">
        <f t="shared" si="24"/>
        <v>1.1575000000000001E-3</v>
      </c>
      <c r="I256">
        <f t="shared" si="25"/>
        <v>1.775E-4</v>
      </c>
      <c r="J256" s="30">
        <f t="shared" si="20"/>
        <v>1.2048328565959145E-3</v>
      </c>
      <c r="K256" s="30">
        <f t="shared" si="21"/>
        <v>1.2048328565959145E-3</v>
      </c>
      <c r="L256">
        <f>VLOOKUP(LEFT(A256,8),'Point GF'!$C$2:$R$277,7,FALSE)</f>
        <v>1.0408923167135329</v>
      </c>
      <c r="M256">
        <f>VLOOKUP(LEFT(A256,8),'Point GF'!$C$2:$R$277,7,FALSE)</f>
        <v>1.0408923167135329</v>
      </c>
      <c r="N256">
        <f t="shared" si="22"/>
        <v>1.8509646560495055E-4</v>
      </c>
      <c r="O256">
        <f t="shared" si="23"/>
        <v>1.862938939964635E-4</v>
      </c>
      <c r="P256">
        <f>VLOOKUP(LEFT(A256,8),'Point GF'!$C$2:$R$277,15,FALSE)</f>
        <v>1.042796989323665</v>
      </c>
      <c r="Q256">
        <f>VLOOKUP(LEFT(A256,8),'Point GF'!$C$2:$R$277,16,FALSE)</f>
        <v>1.0495430647688084</v>
      </c>
    </row>
    <row r="257" spans="1:17" hidden="1" outlineLevel="2" x14ac:dyDescent="0.3">
      <c r="A257" s="27" t="s">
        <v>668</v>
      </c>
      <c r="B257" s="27" t="s">
        <v>670</v>
      </c>
      <c r="C257" s="27" t="s">
        <v>401</v>
      </c>
      <c r="D257" s="27" t="s">
        <v>673</v>
      </c>
      <c r="E257" s="28">
        <v>365</v>
      </c>
      <c r="F257" s="28">
        <v>0.42248750000000002</v>
      </c>
      <c r="G257" s="28">
        <v>6.4787499999999998E-2</v>
      </c>
      <c r="H257">
        <f t="shared" si="24"/>
        <v>1.1575000000000001E-3</v>
      </c>
      <c r="I257">
        <f t="shared" si="25"/>
        <v>1.775E-4</v>
      </c>
      <c r="J257" s="30">
        <f t="shared" si="20"/>
        <v>1.2048328565959145E-3</v>
      </c>
      <c r="K257" s="30">
        <f t="shared" si="21"/>
        <v>1.2048328565959145E-3</v>
      </c>
      <c r="L257">
        <f>VLOOKUP(LEFT(A257,8),'Point GF'!$C$2:$R$277,7,FALSE)</f>
        <v>1.0408923167135329</v>
      </c>
      <c r="M257">
        <f>VLOOKUP(LEFT(A257,8),'Point GF'!$C$2:$R$277,7,FALSE)</f>
        <v>1.0408923167135329</v>
      </c>
      <c r="N257">
        <f t="shared" si="22"/>
        <v>1.8509646560495055E-4</v>
      </c>
      <c r="O257">
        <f t="shared" si="23"/>
        <v>1.862938939964635E-4</v>
      </c>
      <c r="P257">
        <f>VLOOKUP(LEFT(A257,8),'Point GF'!$C$2:$R$277,15,FALSE)</f>
        <v>1.042796989323665</v>
      </c>
      <c r="Q257">
        <f>VLOOKUP(LEFT(A257,8),'Point GF'!$C$2:$R$277,16,FALSE)</f>
        <v>1.0495430647688084</v>
      </c>
    </row>
    <row r="258" spans="1:17" hidden="1" outlineLevel="2" x14ac:dyDescent="0.3">
      <c r="A258" s="27" t="s">
        <v>668</v>
      </c>
      <c r="B258" s="27" t="s">
        <v>670</v>
      </c>
      <c r="C258" s="27" t="s">
        <v>401</v>
      </c>
      <c r="D258" s="27" t="s">
        <v>674</v>
      </c>
      <c r="E258" s="28">
        <v>12</v>
      </c>
      <c r="F258" s="28">
        <v>0.17993999999999999</v>
      </c>
      <c r="G258" s="28">
        <v>1.4579999999999999E-2</v>
      </c>
      <c r="H258">
        <f t="shared" si="24"/>
        <v>1.4995E-2</v>
      </c>
      <c r="I258">
        <f t="shared" si="25"/>
        <v>1.2149999999999999E-3</v>
      </c>
      <c r="J258" s="30">
        <f t="shared" si="20"/>
        <v>1.5608180289119426E-2</v>
      </c>
      <c r="K258" s="30">
        <f t="shared" si="21"/>
        <v>1.5608180289119426E-2</v>
      </c>
      <c r="L258">
        <f>VLOOKUP(LEFT(A258,8),'Point GF'!$C$2:$R$277,7,FALSE)</f>
        <v>1.0408923167135329</v>
      </c>
      <c r="M258">
        <f>VLOOKUP(LEFT(A258,8),'Point GF'!$C$2:$R$277,7,FALSE)</f>
        <v>1.0408923167135329</v>
      </c>
      <c r="N258">
        <f t="shared" si="22"/>
        <v>1.266998342028253E-3</v>
      </c>
      <c r="O258">
        <f t="shared" si="23"/>
        <v>1.2751948236941022E-3</v>
      </c>
      <c r="P258">
        <f>VLOOKUP(LEFT(A258,8),'Point GF'!$C$2:$R$277,15,FALSE)</f>
        <v>1.042796989323665</v>
      </c>
      <c r="Q258">
        <f>VLOOKUP(LEFT(A258,8),'Point GF'!$C$2:$R$277,16,FALSE)</f>
        <v>1.0495430647688084</v>
      </c>
    </row>
    <row r="259" spans="1:17" hidden="1" outlineLevel="2" x14ac:dyDescent="0.3">
      <c r="A259" s="27" t="s">
        <v>668</v>
      </c>
      <c r="B259" s="27" t="s">
        <v>670</v>
      </c>
      <c r="C259" s="27" t="s">
        <v>401</v>
      </c>
      <c r="D259" s="27" t="s">
        <v>675</v>
      </c>
      <c r="E259" s="28">
        <v>12</v>
      </c>
      <c r="F259" s="28">
        <v>0.20363999999999999</v>
      </c>
      <c r="G259" s="28">
        <v>1.6500000000000001E-2</v>
      </c>
      <c r="H259">
        <f t="shared" si="24"/>
        <v>1.6969999999999999E-2</v>
      </c>
      <c r="I259">
        <f t="shared" si="25"/>
        <v>1.3750000000000001E-3</v>
      </c>
      <c r="J259" s="30">
        <f t="shared" ref="J259:J322" si="26">H259*L259</f>
        <v>1.7663942614628652E-2</v>
      </c>
      <c r="K259" s="30">
        <f t="shared" ref="K259:K322" si="27">H259*M259</f>
        <v>1.7663942614628652E-2</v>
      </c>
      <c r="L259">
        <f>VLOOKUP(LEFT(A259,8),'Point GF'!$C$2:$R$277,7,FALSE)</f>
        <v>1.0408923167135329</v>
      </c>
      <c r="M259">
        <f>VLOOKUP(LEFT(A259,8),'Point GF'!$C$2:$R$277,7,FALSE)</f>
        <v>1.0408923167135329</v>
      </c>
      <c r="N259">
        <f t="shared" ref="N259:N322" si="28">I259*P259</f>
        <v>1.4338458603200396E-3</v>
      </c>
      <c r="O259">
        <f t="shared" ref="O259:O322" si="29">I259*Q259</f>
        <v>1.4431217140571117E-3</v>
      </c>
      <c r="P259">
        <f>VLOOKUP(LEFT(A259,8),'Point GF'!$C$2:$R$277,15,FALSE)</f>
        <v>1.042796989323665</v>
      </c>
      <c r="Q259">
        <f>VLOOKUP(LEFT(A259,8),'Point GF'!$C$2:$R$277,16,FALSE)</f>
        <v>1.0495430647688084</v>
      </c>
    </row>
    <row r="260" spans="1:17" outlineLevel="1" collapsed="1" x14ac:dyDescent="0.3">
      <c r="A260" s="32" t="s">
        <v>1199</v>
      </c>
      <c r="B260" s="27" t="str">
        <f>B259</f>
        <v>Washington Adventist Hospital - Adventist HealthCare Alternate Care Site</v>
      </c>
      <c r="C260" s="27"/>
      <c r="D260" s="27"/>
      <c r="E260" s="28"/>
      <c r="F260" s="28">
        <f>SUBTOTAL(9,F254:F259)</f>
        <v>1.2662949999999999</v>
      </c>
      <c r="G260" s="28">
        <f>SUBTOTAL(9,G254:G259)</f>
        <v>0.16108112000000002</v>
      </c>
      <c r="H260" s="36">
        <f>SUBTOTAL(9,H254:H259)</f>
        <v>4.3575000000000003E-2</v>
      </c>
      <c r="I260" s="36">
        <f>SUBTOTAL(9,I254:I259)</f>
        <v>3.0855100000000001E-3</v>
      </c>
      <c r="J260" s="30">
        <f t="shared" si="26"/>
        <v>4.5356882700792196E-2</v>
      </c>
      <c r="K260" s="30">
        <f t="shared" si="27"/>
        <v>4.5356882700792196E-2</v>
      </c>
      <c r="L260">
        <f>VLOOKUP(LEFT(A260,8),'Point GF'!$C$2:$R$277,7,FALSE)</f>
        <v>1.0408923167135329</v>
      </c>
      <c r="M260">
        <f>VLOOKUP(LEFT(A260,8),'Point GF'!$C$2:$R$277,7,FALSE)</f>
        <v>1.0408923167135329</v>
      </c>
      <c r="N260">
        <f t="shared" si="28"/>
        <v>3.2175605385280619E-3</v>
      </c>
      <c r="O260">
        <f t="shared" si="29"/>
        <v>3.2383756217748061E-3</v>
      </c>
      <c r="P260">
        <f>VLOOKUP(LEFT(A260,8),'Point GF'!$C$2:$R$277,15,FALSE)</f>
        <v>1.042796989323665</v>
      </c>
      <c r="Q260">
        <f>VLOOKUP(LEFT(A260,8),'Point GF'!$C$2:$R$277,16,FALSE)</f>
        <v>1.0495430647688084</v>
      </c>
    </row>
    <row r="261" spans="1:17" hidden="1" outlineLevel="2" x14ac:dyDescent="0.3">
      <c r="A261" s="27" t="s">
        <v>676</v>
      </c>
      <c r="B261" s="27" t="s">
        <v>677</v>
      </c>
      <c r="C261" s="27" t="s">
        <v>401</v>
      </c>
      <c r="D261" s="27" t="s">
        <v>678</v>
      </c>
      <c r="E261" s="28">
        <v>134</v>
      </c>
      <c r="F261" s="28">
        <v>1.0364900000000001</v>
      </c>
      <c r="G261" s="28">
        <v>0.10719999999999999</v>
      </c>
      <c r="H261">
        <f t="shared" si="24"/>
        <v>7.7350000000000014E-3</v>
      </c>
      <c r="I261">
        <f t="shared" si="25"/>
        <v>7.9999999999999993E-4</v>
      </c>
      <c r="J261" s="30">
        <f t="shared" si="26"/>
        <v>7.7350000000000014E-3</v>
      </c>
      <c r="K261" s="30">
        <f t="shared" si="27"/>
        <v>7.7350000000000014E-3</v>
      </c>
      <c r="L261">
        <f>VLOOKUP(LEFT(A261,8),'Point GF'!$C$2:$R$277,7,FALSE)</f>
        <v>1</v>
      </c>
      <c r="M261">
        <f>VLOOKUP(LEFT(A261,8),'Point GF'!$C$2:$R$277,7,FALSE)</f>
        <v>1</v>
      </c>
      <c r="N261">
        <f t="shared" si="28"/>
        <v>7.9999999999999993E-4</v>
      </c>
      <c r="O261">
        <f t="shared" si="29"/>
        <v>7.9999999999999993E-4</v>
      </c>
      <c r="P261">
        <f>VLOOKUP(LEFT(A261,8),'Point GF'!$C$2:$R$277,15,FALSE)</f>
        <v>1</v>
      </c>
      <c r="Q261">
        <f>VLOOKUP(LEFT(A261,8),'Point GF'!$C$2:$R$277,16,FALSE)</f>
        <v>1</v>
      </c>
    </row>
    <row r="262" spans="1:17" hidden="1" outlineLevel="2" x14ac:dyDescent="0.3">
      <c r="A262" s="27" t="s">
        <v>676</v>
      </c>
      <c r="B262" s="27" t="s">
        <v>677</v>
      </c>
      <c r="C262" s="27" t="s">
        <v>401</v>
      </c>
      <c r="D262" s="27" t="s">
        <v>679</v>
      </c>
      <c r="E262" s="28">
        <v>119</v>
      </c>
      <c r="F262" s="28">
        <v>0.94069499999999995</v>
      </c>
      <c r="G262" s="28">
        <v>9.6985000000000002E-2</v>
      </c>
      <c r="H262">
        <f t="shared" si="24"/>
        <v>7.9049999999999988E-3</v>
      </c>
      <c r="I262">
        <f t="shared" si="25"/>
        <v>8.1499999999999997E-4</v>
      </c>
      <c r="J262" s="30">
        <f t="shared" si="26"/>
        <v>7.9049999999999988E-3</v>
      </c>
      <c r="K262" s="30">
        <f t="shared" si="27"/>
        <v>7.9049999999999988E-3</v>
      </c>
      <c r="L262">
        <f>VLOOKUP(LEFT(A262,8),'Point GF'!$C$2:$R$277,7,FALSE)</f>
        <v>1</v>
      </c>
      <c r="M262">
        <f>VLOOKUP(LEFT(A262,8),'Point GF'!$C$2:$R$277,7,FALSE)</f>
        <v>1</v>
      </c>
      <c r="N262">
        <f t="shared" si="28"/>
        <v>8.1499999999999997E-4</v>
      </c>
      <c r="O262">
        <f t="shared" si="29"/>
        <v>8.1499999999999997E-4</v>
      </c>
      <c r="P262">
        <f>VLOOKUP(LEFT(A262,8),'Point GF'!$C$2:$R$277,15,FALSE)</f>
        <v>1</v>
      </c>
      <c r="Q262">
        <f>VLOOKUP(LEFT(A262,8),'Point GF'!$C$2:$R$277,16,FALSE)</f>
        <v>1</v>
      </c>
    </row>
    <row r="263" spans="1:17" hidden="1" outlineLevel="2" x14ac:dyDescent="0.3">
      <c r="A263" s="27" t="s">
        <v>676</v>
      </c>
      <c r="B263" s="27" t="s">
        <v>677</v>
      </c>
      <c r="C263" s="27" t="s">
        <v>401</v>
      </c>
      <c r="D263" s="27" t="s">
        <v>680</v>
      </c>
      <c r="E263" s="28">
        <v>134</v>
      </c>
      <c r="F263" s="28">
        <v>0.96279000000000003</v>
      </c>
      <c r="G263" s="28">
        <v>0.10385</v>
      </c>
      <c r="H263">
        <f t="shared" si="24"/>
        <v>7.1850000000000004E-3</v>
      </c>
      <c r="I263">
        <f t="shared" si="25"/>
        <v>7.7499999999999997E-4</v>
      </c>
      <c r="J263" s="30">
        <f t="shared" si="26"/>
        <v>7.1850000000000004E-3</v>
      </c>
      <c r="K263" s="30">
        <f t="shared" si="27"/>
        <v>7.1850000000000004E-3</v>
      </c>
      <c r="L263">
        <f>VLOOKUP(LEFT(A263,8),'Point GF'!$C$2:$R$277,7,FALSE)</f>
        <v>1</v>
      </c>
      <c r="M263">
        <f>VLOOKUP(LEFT(A263,8),'Point GF'!$C$2:$R$277,7,FALSE)</f>
        <v>1</v>
      </c>
      <c r="N263">
        <f t="shared" si="28"/>
        <v>7.7499999999999997E-4</v>
      </c>
      <c r="O263">
        <f t="shared" si="29"/>
        <v>7.7499999999999997E-4</v>
      </c>
      <c r="P263">
        <f>VLOOKUP(LEFT(A263,8),'Point GF'!$C$2:$R$277,15,FALSE)</f>
        <v>1</v>
      </c>
      <c r="Q263">
        <f>VLOOKUP(LEFT(A263,8),'Point GF'!$C$2:$R$277,16,FALSE)</f>
        <v>1</v>
      </c>
    </row>
    <row r="264" spans="1:17" hidden="1" outlineLevel="2" x14ac:dyDescent="0.3">
      <c r="A264" s="27" t="s">
        <v>676</v>
      </c>
      <c r="B264" s="27" t="s">
        <v>677</v>
      </c>
      <c r="C264" s="27" t="s">
        <v>401</v>
      </c>
      <c r="D264" s="27" t="s">
        <v>681</v>
      </c>
      <c r="E264" s="28">
        <v>134</v>
      </c>
      <c r="F264" s="28">
        <v>0.84285999999999994</v>
      </c>
      <c r="G264" s="28">
        <v>9.0450000000000003E-2</v>
      </c>
      <c r="H264">
        <f t="shared" si="24"/>
        <v>6.2899999999999996E-3</v>
      </c>
      <c r="I264">
        <f t="shared" si="25"/>
        <v>6.7500000000000004E-4</v>
      </c>
      <c r="J264" s="30">
        <f t="shared" si="26"/>
        <v>6.2899999999999996E-3</v>
      </c>
      <c r="K264" s="30">
        <f t="shared" si="27"/>
        <v>6.2899999999999996E-3</v>
      </c>
      <c r="L264">
        <f>VLOOKUP(LEFT(A264,8),'Point GF'!$C$2:$R$277,7,FALSE)</f>
        <v>1</v>
      </c>
      <c r="M264">
        <f>VLOOKUP(LEFT(A264,8),'Point GF'!$C$2:$R$277,7,FALSE)</f>
        <v>1</v>
      </c>
      <c r="N264">
        <f t="shared" si="28"/>
        <v>6.7500000000000004E-4</v>
      </c>
      <c r="O264">
        <f t="shared" si="29"/>
        <v>6.7500000000000004E-4</v>
      </c>
      <c r="P264">
        <f>VLOOKUP(LEFT(A264,8),'Point GF'!$C$2:$R$277,15,FALSE)</f>
        <v>1</v>
      </c>
      <c r="Q264">
        <f>VLOOKUP(LEFT(A264,8),'Point GF'!$C$2:$R$277,16,FALSE)</f>
        <v>1</v>
      </c>
    </row>
    <row r="265" spans="1:17" hidden="1" outlineLevel="2" x14ac:dyDescent="0.3">
      <c r="A265" s="27" t="s">
        <v>676</v>
      </c>
      <c r="B265" s="27" t="s">
        <v>677</v>
      </c>
      <c r="C265" s="27" t="s">
        <v>401</v>
      </c>
      <c r="D265" s="27" t="s">
        <v>682</v>
      </c>
      <c r="E265" s="28">
        <v>96</v>
      </c>
      <c r="F265" s="28">
        <v>1.5993600000000001</v>
      </c>
      <c r="G265" s="28">
        <v>0.16368000000000002</v>
      </c>
      <c r="H265">
        <f t="shared" si="24"/>
        <v>1.6660000000000001E-2</v>
      </c>
      <c r="I265">
        <f t="shared" si="25"/>
        <v>1.7050000000000001E-3</v>
      </c>
      <c r="J265" s="30">
        <f t="shared" si="26"/>
        <v>1.6660000000000001E-2</v>
      </c>
      <c r="K265" s="30">
        <f t="shared" si="27"/>
        <v>1.6660000000000001E-2</v>
      </c>
      <c r="L265">
        <f>VLOOKUP(LEFT(A265,8),'Point GF'!$C$2:$R$277,7,FALSE)</f>
        <v>1</v>
      </c>
      <c r="M265">
        <f>VLOOKUP(LEFT(A265,8),'Point GF'!$C$2:$R$277,7,FALSE)</f>
        <v>1</v>
      </c>
      <c r="N265">
        <f t="shared" si="28"/>
        <v>1.7050000000000001E-3</v>
      </c>
      <c r="O265">
        <f t="shared" si="29"/>
        <v>1.7050000000000001E-3</v>
      </c>
      <c r="P265">
        <f>VLOOKUP(LEFT(A265,8),'Point GF'!$C$2:$R$277,15,FALSE)</f>
        <v>1</v>
      </c>
      <c r="Q265">
        <f>VLOOKUP(LEFT(A265,8),'Point GF'!$C$2:$R$277,16,FALSE)</f>
        <v>1</v>
      </c>
    </row>
    <row r="266" spans="1:17" hidden="1" outlineLevel="2" x14ac:dyDescent="0.3">
      <c r="A266" s="27" t="s">
        <v>676</v>
      </c>
      <c r="B266" s="27" t="s">
        <v>677</v>
      </c>
      <c r="C266" s="27" t="s">
        <v>401</v>
      </c>
      <c r="D266" s="27" t="s">
        <v>683</v>
      </c>
      <c r="E266" s="28">
        <v>41</v>
      </c>
      <c r="F266" s="28">
        <v>0.36162</v>
      </c>
      <c r="G266" s="28">
        <v>3.7925E-2</v>
      </c>
      <c r="H266">
        <f t="shared" si="24"/>
        <v>8.8199999999999997E-3</v>
      </c>
      <c r="I266">
        <f t="shared" si="25"/>
        <v>9.2500000000000004E-4</v>
      </c>
      <c r="J266" s="30">
        <f t="shared" si="26"/>
        <v>8.8199999999999997E-3</v>
      </c>
      <c r="K266" s="30">
        <f t="shared" si="27"/>
        <v>8.8199999999999997E-3</v>
      </c>
      <c r="L266">
        <f>VLOOKUP(LEFT(A266,8),'Point GF'!$C$2:$R$277,7,FALSE)</f>
        <v>1</v>
      </c>
      <c r="M266">
        <f>VLOOKUP(LEFT(A266,8),'Point GF'!$C$2:$R$277,7,FALSE)</f>
        <v>1</v>
      </c>
      <c r="N266">
        <f t="shared" si="28"/>
        <v>9.2500000000000004E-4</v>
      </c>
      <c r="O266">
        <f t="shared" si="29"/>
        <v>9.2500000000000004E-4</v>
      </c>
      <c r="P266">
        <f>VLOOKUP(LEFT(A266,8),'Point GF'!$C$2:$R$277,15,FALSE)</f>
        <v>1</v>
      </c>
      <c r="Q266">
        <f>VLOOKUP(LEFT(A266,8),'Point GF'!$C$2:$R$277,16,FALSE)</f>
        <v>1</v>
      </c>
    </row>
    <row r="267" spans="1:17" hidden="1" outlineLevel="2" x14ac:dyDescent="0.3">
      <c r="A267" s="27" t="s">
        <v>676</v>
      </c>
      <c r="B267" s="27" t="s">
        <v>677</v>
      </c>
      <c r="C267" s="27" t="s">
        <v>401</v>
      </c>
      <c r="D267" s="27" t="s">
        <v>684</v>
      </c>
      <c r="E267" s="28">
        <v>333</v>
      </c>
      <c r="F267" s="28">
        <v>0.34299000000000002</v>
      </c>
      <c r="G267" s="28">
        <v>0.70096499999999995</v>
      </c>
      <c r="H267">
        <f t="shared" si="24"/>
        <v>1.0300000000000001E-3</v>
      </c>
      <c r="I267">
        <f t="shared" si="25"/>
        <v>2.1049999999999997E-3</v>
      </c>
      <c r="J267" s="30">
        <f t="shared" si="26"/>
        <v>1.0300000000000001E-3</v>
      </c>
      <c r="K267" s="30">
        <f t="shared" si="27"/>
        <v>1.0300000000000001E-3</v>
      </c>
      <c r="L267">
        <f>VLOOKUP(LEFT(A267,8),'Point GF'!$C$2:$R$277,7,FALSE)</f>
        <v>1</v>
      </c>
      <c r="M267">
        <f>VLOOKUP(LEFT(A267,8),'Point GF'!$C$2:$R$277,7,FALSE)</f>
        <v>1</v>
      </c>
      <c r="N267">
        <f t="shared" si="28"/>
        <v>2.1049999999999997E-3</v>
      </c>
      <c r="O267">
        <f t="shared" si="29"/>
        <v>2.1049999999999997E-3</v>
      </c>
      <c r="P267">
        <f>VLOOKUP(LEFT(A267,8),'Point GF'!$C$2:$R$277,15,FALSE)</f>
        <v>1</v>
      </c>
      <c r="Q267">
        <f>VLOOKUP(LEFT(A267,8),'Point GF'!$C$2:$R$277,16,FALSE)</f>
        <v>1</v>
      </c>
    </row>
    <row r="268" spans="1:17" hidden="1" outlineLevel="2" x14ac:dyDescent="0.3">
      <c r="A268" s="27" t="s">
        <v>676</v>
      </c>
      <c r="B268" s="27" t="s">
        <v>677</v>
      </c>
      <c r="C268" s="27" t="s">
        <v>401</v>
      </c>
      <c r="D268" s="27" t="s">
        <v>685</v>
      </c>
      <c r="E268" s="28">
        <v>321</v>
      </c>
      <c r="F268" s="28">
        <v>20.787960000000002</v>
      </c>
      <c r="G268" s="28">
        <v>2.3561399999999999</v>
      </c>
      <c r="H268">
        <f t="shared" si="24"/>
        <v>6.4760000000000012E-2</v>
      </c>
      <c r="I268">
        <f t="shared" si="25"/>
        <v>7.3399999999999993E-3</v>
      </c>
      <c r="J268" s="30">
        <f t="shared" si="26"/>
        <v>6.4760000000000012E-2</v>
      </c>
      <c r="K268" s="30">
        <f t="shared" si="27"/>
        <v>6.4760000000000012E-2</v>
      </c>
      <c r="L268">
        <f>VLOOKUP(LEFT(A268,8),'Point GF'!$C$2:$R$277,7,FALSE)</f>
        <v>1</v>
      </c>
      <c r="M268">
        <f>VLOOKUP(LEFT(A268,8),'Point GF'!$C$2:$R$277,7,FALSE)</f>
        <v>1</v>
      </c>
      <c r="N268">
        <f t="shared" si="28"/>
        <v>7.3399999999999993E-3</v>
      </c>
      <c r="O268">
        <f t="shared" si="29"/>
        <v>7.3399999999999993E-3</v>
      </c>
      <c r="P268">
        <f>VLOOKUP(LEFT(A268,8),'Point GF'!$C$2:$R$277,15,FALSE)</f>
        <v>1</v>
      </c>
      <c r="Q268">
        <f>VLOOKUP(LEFT(A268,8),'Point GF'!$C$2:$R$277,16,FALSE)</f>
        <v>1</v>
      </c>
    </row>
    <row r="269" spans="1:17" hidden="1" outlineLevel="2" x14ac:dyDescent="0.3">
      <c r="A269" s="27" t="s">
        <v>676</v>
      </c>
      <c r="B269" s="27" t="s">
        <v>677</v>
      </c>
      <c r="C269" s="27" t="s">
        <v>401</v>
      </c>
      <c r="D269" s="27" t="s">
        <v>686</v>
      </c>
      <c r="E269" s="28">
        <v>51</v>
      </c>
      <c r="F269" s="28">
        <v>7.9305E-2</v>
      </c>
      <c r="G269" s="28">
        <v>4.3350000000000003E-3</v>
      </c>
      <c r="H269">
        <f t="shared" si="24"/>
        <v>1.555E-3</v>
      </c>
      <c r="I269">
        <f t="shared" si="25"/>
        <v>8.5000000000000006E-5</v>
      </c>
      <c r="J269" s="30">
        <f t="shared" si="26"/>
        <v>1.555E-3</v>
      </c>
      <c r="K269" s="30">
        <f t="shared" si="27"/>
        <v>1.555E-3</v>
      </c>
      <c r="L269">
        <f>VLOOKUP(LEFT(A269,8),'Point GF'!$C$2:$R$277,7,FALSE)</f>
        <v>1</v>
      </c>
      <c r="M269">
        <f>VLOOKUP(LEFT(A269,8),'Point GF'!$C$2:$R$277,7,FALSE)</f>
        <v>1</v>
      </c>
      <c r="N269">
        <f t="shared" si="28"/>
        <v>8.5000000000000006E-5</v>
      </c>
      <c r="O269">
        <f t="shared" si="29"/>
        <v>8.5000000000000006E-5</v>
      </c>
      <c r="P269">
        <f>VLOOKUP(LEFT(A269,8),'Point GF'!$C$2:$R$277,15,FALSE)</f>
        <v>1</v>
      </c>
      <c r="Q269">
        <f>VLOOKUP(LEFT(A269,8),'Point GF'!$C$2:$R$277,16,FALSE)</f>
        <v>1</v>
      </c>
    </row>
    <row r="270" spans="1:17" hidden="1" outlineLevel="2" x14ac:dyDescent="0.3">
      <c r="A270" s="27" t="s">
        <v>676</v>
      </c>
      <c r="B270" s="27" t="s">
        <v>677</v>
      </c>
      <c r="C270" s="27" t="s">
        <v>401</v>
      </c>
      <c r="D270" s="27" t="s">
        <v>687</v>
      </c>
      <c r="E270" s="28">
        <v>12</v>
      </c>
      <c r="F270" s="28">
        <v>0.10266</v>
      </c>
      <c r="G270" s="28">
        <v>2.8800000000000002E-3</v>
      </c>
      <c r="H270">
        <f t="shared" si="24"/>
        <v>8.5550000000000001E-3</v>
      </c>
      <c r="I270">
        <f t="shared" si="25"/>
        <v>2.4000000000000001E-4</v>
      </c>
      <c r="J270" s="30">
        <f t="shared" si="26"/>
        <v>8.5550000000000001E-3</v>
      </c>
      <c r="K270" s="30">
        <f t="shared" si="27"/>
        <v>8.5550000000000001E-3</v>
      </c>
      <c r="L270">
        <f>VLOOKUP(LEFT(A270,8),'Point GF'!$C$2:$R$277,7,FALSE)</f>
        <v>1</v>
      </c>
      <c r="M270">
        <f>VLOOKUP(LEFT(A270,8),'Point GF'!$C$2:$R$277,7,FALSE)</f>
        <v>1</v>
      </c>
      <c r="N270">
        <f t="shared" si="28"/>
        <v>2.4000000000000001E-4</v>
      </c>
      <c r="O270">
        <f t="shared" si="29"/>
        <v>2.4000000000000001E-4</v>
      </c>
      <c r="P270">
        <f>VLOOKUP(LEFT(A270,8),'Point GF'!$C$2:$R$277,15,FALSE)</f>
        <v>1</v>
      </c>
      <c r="Q270">
        <f>VLOOKUP(LEFT(A270,8),'Point GF'!$C$2:$R$277,16,FALSE)</f>
        <v>1</v>
      </c>
    </row>
    <row r="271" spans="1:17" hidden="1" outlineLevel="2" x14ac:dyDescent="0.3">
      <c r="A271" s="27" t="s">
        <v>676</v>
      </c>
      <c r="B271" s="27" t="s">
        <v>677</v>
      </c>
      <c r="C271" s="27" t="s">
        <v>401</v>
      </c>
      <c r="D271" s="27" t="s">
        <v>688</v>
      </c>
      <c r="E271" s="28">
        <v>12</v>
      </c>
      <c r="F271" s="28">
        <v>6.8519999999999998E-2</v>
      </c>
      <c r="G271" s="28">
        <v>1.92E-3</v>
      </c>
      <c r="H271">
        <f t="shared" si="24"/>
        <v>5.7099999999999998E-3</v>
      </c>
      <c r="I271">
        <f t="shared" si="25"/>
        <v>1.6000000000000001E-4</v>
      </c>
      <c r="J271" s="30">
        <f t="shared" si="26"/>
        <v>5.7099999999999998E-3</v>
      </c>
      <c r="K271" s="30">
        <f t="shared" si="27"/>
        <v>5.7099999999999998E-3</v>
      </c>
      <c r="L271">
        <f>VLOOKUP(LEFT(A271,8),'Point GF'!$C$2:$R$277,7,FALSE)</f>
        <v>1</v>
      </c>
      <c r="M271">
        <f>VLOOKUP(LEFT(A271,8),'Point GF'!$C$2:$R$277,7,FALSE)</f>
        <v>1</v>
      </c>
      <c r="N271">
        <f t="shared" si="28"/>
        <v>1.6000000000000001E-4</v>
      </c>
      <c r="O271">
        <f t="shared" si="29"/>
        <v>1.6000000000000001E-4</v>
      </c>
      <c r="P271">
        <f>VLOOKUP(LEFT(A271,8),'Point GF'!$C$2:$R$277,15,FALSE)</f>
        <v>1</v>
      </c>
      <c r="Q271">
        <f>VLOOKUP(LEFT(A271,8),'Point GF'!$C$2:$R$277,16,FALSE)</f>
        <v>1</v>
      </c>
    </row>
    <row r="272" spans="1:17" hidden="1" outlineLevel="2" x14ac:dyDescent="0.3">
      <c r="A272" s="27" t="s">
        <v>676</v>
      </c>
      <c r="B272" s="27" t="s">
        <v>677</v>
      </c>
      <c r="C272" s="27" t="s">
        <v>401</v>
      </c>
      <c r="D272" s="27" t="s">
        <v>689</v>
      </c>
      <c r="E272" s="28">
        <v>12</v>
      </c>
      <c r="F272" s="28">
        <v>0.17652000000000001</v>
      </c>
      <c r="G272" s="28">
        <v>4.4400000000000004E-3</v>
      </c>
      <c r="H272">
        <f t="shared" si="24"/>
        <v>1.4710000000000001E-2</v>
      </c>
      <c r="I272">
        <f t="shared" si="25"/>
        <v>3.7000000000000005E-4</v>
      </c>
      <c r="J272" s="30">
        <f t="shared" si="26"/>
        <v>1.4710000000000001E-2</v>
      </c>
      <c r="K272" s="30">
        <f t="shared" si="27"/>
        <v>1.4710000000000001E-2</v>
      </c>
      <c r="L272">
        <f>VLOOKUP(LEFT(A272,8),'Point GF'!$C$2:$R$277,7,FALSE)</f>
        <v>1</v>
      </c>
      <c r="M272">
        <f>VLOOKUP(LEFT(A272,8),'Point GF'!$C$2:$R$277,7,FALSE)</f>
        <v>1</v>
      </c>
      <c r="N272">
        <f t="shared" si="28"/>
        <v>3.7000000000000005E-4</v>
      </c>
      <c r="O272">
        <f t="shared" si="29"/>
        <v>3.7000000000000005E-4</v>
      </c>
      <c r="P272">
        <f>VLOOKUP(LEFT(A272,8),'Point GF'!$C$2:$R$277,15,FALSE)</f>
        <v>1</v>
      </c>
      <c r="Q272">
        <f>VLOOKUP(LEFT(A272,8),'Point GF'!$C$2:$R$277,16,FALSE)</f>
        <v>1</v>
      </c>
    </row>
    <row r="273" spans="1:17" hidden="1" outlineLevel="2" x14ac:dyDescent="0.3">
      <c r="A273" s="27" t="s">
        <v>676</v>
      </c>
      <c r="B273" s="27" t="s">
        <v>677</v>
      </c>
      <c r="C273" s="27" t="s">
        <v>401</v>
      </c>
      <c r="D273" s="27" t="s">
        <v>690</v>
      </c>
      <c r="E273" s="28">
        <v>52</v>
      </c>
      <c r="F273" s="28">
        <v>1.82E-3</v>
      </c>
      <c r="G273" s="28">
        <v>1.2999999999999999E-3</v>
      </c>
      <c r="H273">
        <f t="shared" si="24"/>
        <v>3.4999999999999997E-5</v>
      </c>
      <c r="I273">
        <f t="shared" si="25"/>
        <v>2.4999999999999998E-5</v>
      </c>
      <c r="J273" s="30">
        <f t="shared" si="26"/>
        <v>3.4999999999999997E-5</v>
      </c>
      <c r="K273" s="30">
        <f t="shared" si="27"/>
        <v>3.4999999999999997E-5</v>
      </c>
      <c r="L273">
        <f>VLOOKUP(LEFT(A273,8),'Point GF'!$C$2:$R$277,7,FALSE)</f>
        <v>1</v>
      </c>
      <c r="M273">
        <f>VLOOKUP(LEFT(A273,8),'Point GF'!$C$2:$R$277,7,FALSE)</f>
        <v>1</v>
      </c>
      <c r="N273">
        <f t="shared" si="28"/>
        <v>2.4999999999999998E-5</v>
      </c>
      <c r="O273">
        <f t="shared" si="29"/>
        <v>2.4999999999999998E-5</v>
      </c>
      <c r="P273">
        <f>VLOOKUP(LEFT(A273,8),'Point GF'!$C$2:$R$277,15,FALSE)</f>
        <v>1</v>
      </c>
      <c r="Q273">
        <f>VLOOKUP(LEFT(A273,8),'Point GF'!$C$2:$R$277,16,FALSE)</f>
        <v>1</v>
      </c>
    </row>
    <row r="274" spans="1:17" hidden="1" outlineLevel="2" x14ac:dyDescent="0.3">
      <c r="A274" s="27" t="s">
        <v>676</v>
      </c>
      <c r="B274" s="27" t="s">
        <v>677</v>
      </c>
      <c r="C274" s="27" t="s">
        <v>401</v>
      </c>
      <c r="D274" s="27" t="s">
        <v>691</v>
      </c>
      <c r="E274" s="28">
        <v>52</v>
      </c>
      <c r="F274" s="28">
        <v>1.82E-3</v>
      </c>
      <c r="G274" s="28">
        <v>1.2999999999999999E-3</v>
      </c>
      <c r="H274">
        <f t="shared" si="24"/>
        <v>3.4999999999999997E-5</v>
      </c>
      <c r="I274">
        <f t="shared" si="25"/>
        <v>2.4999999999999998E-5</v>
      </c>
      <c r="J274" s="30">
        <f t="shared" si="26"/>
        <v>3.4999999999999997E-5</v>
      </c>
      <c r="K274" s="30">
        <f t="shared" si="27"/>
        <v>3.4999999999999997E-5</v>
      </c>
      <c r="L274">
        <f>VLOOKUP(LEFT(A274,8),'Point GF'!$C$2:$R$277,7,FALSE)</f>
        <v>1</v>
      </c>
      <c r="M274">
        <f>VLOOKUP(LEFT(A274,8),'Point GF'!$C$2:$R$277,7,FALSE)</f>
        <v>1</v>
      </c>
      <c r="N274">
        <f t="shared" si="28"/>
        <v>2.4999999999999998E-5</v>
      </c>
      <c r="O274">
        <f t="shared" si="29"/>
        <v>2.4999999999999998E-5</v>
      </c>
      <c r="P274">
        <f>VLOOKUP(LEFT(A274,8),'Point GF'!$C$2:$R$277,15,FALSE)</f>
        <v>1</v>
      </c>
      <c r="Q274">
        <f>VLOOKUP(LEFT(A274,8),'Point GF'!$C$2:$R$277,16,FALSE)</f>
        <v>1</v>
      </c>
    </row>
    <row r="275" spans="1:17" outlineLevel="1" collapsed="1" x14ac:dyDescent="0.3">
      <c r="A275" s="32" t="s">
        <v>1200</v>
      </c>
      <c r="B275" s="27" t="str">
        <f>B274</f>
        <v>National Institute of Standards and Technology</v>
      </c>
      <c r="C275" s="27"/>
      <c r="D275" s="27"/>
      <c r="E275" s="28"/>
      <c r="F275" s="28">
        <f>SUBTOTAL(9,F261:F274)</f>
        <v>27.305410000000002</v>
      </c>
      <c r="G275" s="28">
        <f>SUBTOTAL(9,G261:G274)</f>
        <v>3.6733700000000007</v>
      </c>
      <c r="H275" s="36">
        <f>SUBTOTAL(9,H261:H274)</f>
        <v>0.15098500000000004</v>
      </c>
      <c r="I275" s="36">
        <f>SUBTOTAL(9,I261:I274)</f>
        <v>1.6045E-2</v>
      </c>
      <c r="J275" s="30">
        <f t="shared" si="26"/>
        <v>0.15098500000000004</v>
      </c>
      <c r="K275" s="30">
        <f t="shared" si="27"/>
        <v>0.15098500000000004</v>
      </c>
      <c r="L275">
        <f>VLOOKUP(LEFT(A275,8),'Point GF'!$C$2:$R$277,7,FALSE)</f>
        <v>1</v>
      </c>
      <c r="M275">
        <f>VLOOKUP(LEFT(A275,8),'Point GF'!$C$2:$R$277,7,FALSE)</f>
        <v>1</v>
      </c>
      <c r="N275">
        <f t="shared" si="28"/>
        <v>1.6045E-2</v>
      </c>
      <c r="O275">
        <f t="shared" si="29"/>
        <v>1.6045E-2</v>
      </c>
      <c r="P275">
        <f>VLOOKUP(LEFT(A275,8),'Point GF'!$C$2:$R$277,15,FALSE)</f>
        <v>1</v>
      </c>
      <c r="Q275">
        <f>VLOOKUP(LEFT(A275,8),'Point GF'!$C$2:$R$277,16,FALSE)</f>
        <v>1</v>
      </c>
    </row>
    <row r="276" spans="1:17" hidden="1" outlineLevel="2" x14ac:dyDescent="0.3">
      <c r="A276" s="27" t="s">
        <v>692</v>
      </c>
      <c r="B276" s="27" t="s">
        <v>693</v>
      </c>
      <c r="C276" s="27" t="s">
        <v>401</v>
      </c>
      <c r="D276" s="27" t="s">
        <v>694</v>
      </c>
      <c r="E276" s="28">
        <v>8</v>
      </c>
      <c r="F276" s="28">
        <v>0.23812</v>
      </c>
      <c r="G276" s="28">
        <v>4.3200000000000001E-3</v>
      </c>
      <c r="H276">
        <f t="shared" si="24"/>
        <v>2.9765E-2</v>
      </c>
      <c r="I276">
        <f t="shared" si="25"/>
        <v>5.4000000000000001E-4</v>
      </c>
      <c r="J276" s="30">
        <f t="shared" si="26"/>
        <v>3.097322799179706E-2</v>
      </c>
      <c r="K276" s="30">
        <f t="shared" si="27"/>
        <v>3.097322799179706E-2</v>
      </c>
      <c r="L276">
        <f>VLOOKUP(LEFT(A276,8),'Point GF'!$C$2:$R$277,7,FALSE)</f>
        <v>1.0405922389315323</v>
      </c>
      <c r="M276">
        <f>VLOOKUP(LEFT(A276,8),'Point GF'!$C$2:$R$277,7,FALSE)</f>
        <v>1.0405922389315323</v>
      </c>
      <c r="N276">
        <f t="shared" si="28"/>
        <v>5.6217403274961967E-4</v>
      </c>
      <c r="O276">
        <f t="shared" si="29"/>
        <v>5.6675912044434776E-4</v>
      </c>
      <c r="P276">
        <f>VLOOKUP(LEFT(A276,8),'Point GF'!$C$2:$R$277,15,FALSE)</f>
        <v>1.0410630236104068</v>
      </c>
      <c r="Q276">
        <f>VLOOKUP(LEFT(A276,8),'Point GF'!$C$2:$R$277,16,FALSE)</f>
        <v>1.0495539267487921</v>
      </c>
    </row>
    <row r="277" spans="1:17" hidden="1" outlineLevel="2" x14ac:dyDescent="0.3">
      <c r="A277" s="27" t="s">
        <v>692</v>
      </c>
      <c r="B277" s="27" t="s">
        <v>693</v>
      </c>
      <c r="C277" s="27" t="s">
        <v>401</v>
      </c>
      <c r="D277" s="27" t="s">
        <v>694</v>
      </c>
      <c r="E277" s="28">
        <v>312</v>
      </c>
      <c r="F277" s="28">
        <v>29.898959999999999</v>
      </c>
      <c r="G277" s="28">
        <v>0.38844000000000001</v>
      </c>
      <c r="H277">
        <f t="shared" si="24"/>
        <v>9.5829999999999999E-2</v>
      </c>
      <c r="I277">
        <f t="shared" si="25"/>
        <v>1.245E-3</v>
      </c>
      <c r="J277" s="30">
        <f t="shared" si="26"/>
        <v>9.971995425680874E-2</v>
      </c>
      <c r="K277" s="30">
        <f t="shared" si="27"/>
        <v>9.971995425680874E-2</v>
      </c>
      <c r="L277">
        <f>VLOOKUP(LEFT(A277,8),'Point GF'!$C$2:$R$277,7,FALSE)</f>
        <v>1.0405922389315323</v>
      </c>
      <c r="M277">
        <f>VLOOKUP(LEFT(A277,8),'Point GF'!$C$2:$R$277,7,FALSE)</f>
        <v>1.0405922389315323</v>
      </c>
      <c r="N277">
        <f t="shared" si="28"/>
        <v>1.2961234643949565E-3</v>
      </c>
      <c r="O277">
        <f t="shared" si="29"/>
        <v>1.3066946388022463E-3</v>
      </c>
      <c r="P277">
        <f>VLOOKUP(LEFT(A277,8),'Point GF'!$C$2:$R$277,15,FALSE)</f>
        <v>1.0410630236104068</v>
      </c>
      <c r="Q277">
        <f>VLOOKUP(LEFT(A277,8),'Point GF'!$C$2:$R$277,16,FALSE)</f>
        <v>1.0495539267487921</v>
      </c>
    </row>
    <row r="278" spans="1:17" hidden="1" outlineLevel="2" x14ac:dyDescent="0.3">
      <c r="A278" s="27" t="s">
        <v>692</v>
      </c>
      <c r="B278" s="27" t="s">
        <v>693</v>
      </c>
      <c r="C278" s="27" t="s">
        <v>401</v>
      </c>
      <c r="D278" s="27" t="s">
        <v>695</v>
      </c>
      <c r="E278" s="28">
        <v>264</v>
      </c>
      <c r="F278" s="28">
        <v>23.2056</v>
      </c>
      <c r="G278" s="28">
        <v>0.51083999999999996</v>
      </c>
      <c r="H278">
        <f t="shared" si="24"/>
        <v>8.7900000000000006E-2</v>
      </c>
      <c r="I278">
        <f t="shared" si="25"/>
        <v>1.9349999999999999E-3</v>
      </c>
      <c r="J278" s="30">
        <f t="shared" si="26"/>
        <v>9.1468057802081698E-2</v>
      </c>
      <c r="K278" s="30">
        <f t="shared" si="27"/>
        <v>9.1468057802081698E-2</v>
      </c>
      <c r="L278">
        <f>VLOOKUP(LEFT(A278,8),'Point GF'!$C$2:$R$277,7,FALSE)</f>
        <v>1.0405922389315323</v>
      </c>
      <c r="M278">
        <f>VLOOKUP(LEFT(A278,8),'Point GF'!$C$2:$R$277,7,FALSE)</f>
        <v>1.0405922389315323</v>
      </c>
      <c r="N278">
        <f t="shared" si="28"/>
        <v>2.014456950686137E-3</v>
      </c>
      <c r="O278">
        <f t="shared" si="29"/>
        <v>2.0308868482589127E-3</v>
      </c>
      <c r="P278">
        <f>VLOOKUP(LEFT(A278,8),'Point GF'!$C$2:$R$277,15,FALSE)</f>
        <v>1.0410630236104068</v>
      </c>
      <c r="Q278">
        <f>VLOOKUP(LEFT(A278,8),'Point GF'!$C$2:$R$277,16,FALSE)</f>
        <v>1.0495539267487921</v>
      </c>
    </row>
    <row r="279" spans="1:17" hidden="1" outlineLevel="2" x14ac:dyDescent="0.3">
      <c r="A279" s="27" t="s">
        <v>692</v>
      </c>
      <c r="B279" s="27" t="s">
        <v>693</v>
      </c>
      <c r="C279" s="27" t="s">
        <v>401</v>
      </c>
      <c r="D279" s="27" t="s">
        <v>696</v>
      </c>
      <c r="E279" s="28">
        <v>10</v>
      </c>
      <c r="F279" s="28">
        <v>0.1215</v>
      </c>
      <c r="G279" s="28">
        <v>1.2999999999999999E-3</v>
      </c>
      <c r="H279">
        <f t="shared" si="24"/>
        <v>1.2149999999999999E-2</v>
      </c>
      <c r="I279">
        <f t="shared" si="25"/>
        <v>1.2999999999999999E-4</v>
      </c>
      <c r="J279" s="30">
        <f t="shared" si="26"/>
        <v>1.2643195703018117E-2</v>
      </c>
      <c r="K279" s="30">
        <f t="shared" si="27"/>
        <v>1.2643195703018117E-2</v>
      </c>
      <c r="L279">
        <f>VLOOKUP(LEFT(A279,8),'Point GF'!$C$2:$R$277,7,FALSE)</f>
        <v>1.0405922389315323</v>
      </c>
      <c r="M279">
        <f>VLOOKUP(LEFT(A279,8),'Point GF'!$C$2:$R$277,7,FALSE)</f>
        <v>1.0405922389315323</v>
      </c>
      <c r="N279">
        <f t="shared" si="28"/>
        <v>1.3533819306935286E-4</v>
      </c>
      <c r="O279">
        <f t="shared" si="29"/>
        <v>1.3644201047734297E-4</v>
      </c>
      <c r="P279">
        <f>VLOOKUP(LEFT(A279,8),'Point GF'!$C$2:$R$277,15,FALSE)</f>
        <v>1.0410630236104068</v>
      </c>
      <c r="Q279">
        <f>VLOOKUP(LEFT(A279,8),'Point GF'!$C$2:$R$277,16,FALSE)</f>
        <v>1.0495539267487921</v>
      </c>
    </row>
    <row r="280" spans="1:17" hidden="1" outlineLevel="2" x14ac:dyDescent="0.3">
      <c r="A280" s="27" t="s">
        <v>692</v>
      </c>
      <c r="B280" s="27" t="s">
        <v>693</v>
      </c>
      <c r="C280" s="27" t="s">
        <v>401</v>
      </c>
      <c r="D280" s="27" t="s">
        <v>696</v>
      </c>
      <c r="E280" s="28">
        <v>313</v>
      </c>
      <c r="F280" s="28">
        <v>3.7059199999999999</v>
      </c>
      <c r="G280" s="28">
        <v>0.43819999999999998</v>
      </c>
      <c r="H280">
        <f t="shared" si="24"/>
        <v>1.184E-2</v>
      </c>
      <c r="I280">
        <f t="shared" si="25"/>
        <v>1.4E-3</v>
      </c>
      <c r="J280" s="30">
        <f t="shared" si="26"/>
        <v>1.2320612108949342E-2</v>
      </c>
      <c r="K280" s="30">
        <f t="shared" si="27"/>
        <v>1.2320612108949342E-2</v>
      </c>
      <c r="L280">
        <f>VLOOKUP(LEFT(A280,8),'Point GF'!$C$2:$R$277,7,FALSE)</f>
        <v>1.0405922389315323</v>
      </c>
      <c r="M280">
        <f>VLOOKUP(LEFT(A280,8),'Point GF'!$C$2:$R$277,7,FALSE)</f>
        <v>1.0405922389315323</v>
      </c>
      <c r="N280">
        <f t="shared" si="28"/>
        <v>1.4574882330545696E-3</v>
      </c>
      <c r="O280">
        <f t="shared" si="29"/>
        <v>1.4693754974483089E-3</v>
      </c>
      <c r="P280">
        <f>VLOOKUP(LEFT(A280,8),'Point GF'!$C$2:$R$277,15,FALSE)</f>
        <v>1.0410630236104068</v>
      </c>
      <c r="Q280">
        <f>VLOOKUP(LEFT(A280,8),'Point GF'!$C$2:$R$277,16,FALSE)</f>
        <v>1.0495539267487921</v>
      </c>
    </row>
    <row r="281" spans="1:17" hidden="1" outlineLevel="2" x14ac:dyDescent="0.3">
      <c r="A281" s="27" t="s">
        <v>692</v>
      </c>
      <c r="B281" s="27" t="s">
        <v>693</v>
      </c>
      <c r="C281" s="27" t="s">
        <v>401</v>
      </c>
      <c r="D281" s="27" t="s">
        <v>697</v>
      </c>
      <c r="E281" s="28">
        <v>6</v>
      </c>
      <c r="F281" s="28">
        <v>0.17901</v>
      </c>
      <c r="G281" s="28">
        <v>2.49E-3</v>
      </c>
      <c r="H281">
        <f t="shared" si="24"/>
        <v>2.9835E-2</v>
      </c>
      <c r="I281">
        <f t="shared" si="25"/>
        <v>4.15E-4</v>
      </c>
      <c r="J281" s="30">
        <f t="shared" si="26"/>
        <v>3.1046069448522267E-2</v>
      </c>
      <c r="K281" s="30">
        <f t="shared" si="27"/>
        <v>3.1046069448522267E-2</v>
      </c>
      <c r="L281">
        <f>VLOOKUP(LEFT(A281,8),'Point GF'!$C$2:$R$277,7,FALSE)</f>
        <v>1.0405922389315323</v>
      </c>
      <c r="M281">
        <f>VLOOKUP(LEFT(A281,8),'Point GF'!$C$2:$R$277,7,FALSE)</f>
        <v>1.0405922389315323</v>
      </c>
      <c r="N281">
        <f t="shared" si="28"/>
        <v>4.3204115479831884E-4</v>
      </c>
      <c r="O281">
        <f t="shared" si="29"/>
        <v>4.3556487960074873E-4</v>
      </c>
      <c r="P281">
        <f>VLOOKUP(LEFT(A281,8),'Point GF'!$C$2:$R$277,15,FALSE)</f>
        <v>1.0410630236104068</v>
      </c>
      <c r="Q281">
        <f>VLOOKUP(LEFT(A281,8),'Point GF'!$C$2:$R$277,16,FALSE)</f>
        <v>1.0495539267487921</v>
      </c>
    </row>
    <row r="282" spans="1:17" hidden="1" outlineLevel="2" x14ac:dyDescent="0.3">
      <c r="A282" s="27" t="s">
        <v>692</v>
      </c>
      <c r="B282" s="27" t="s">
        <v>693</v>
      </c>
      <c r="C282" s="27" t="s">
        <v>401</v>
      </c>
      <c r="D282" s="27" t="s">
        <v>697</v>
      </c>
      <c r="E282" s="28">
        <v>264</v>
      </c>
      <c r="F282" s="28">
        <v>3.3633600000000001</v>
      </c>
      <c r="G282" s="28">
        <v>0.58740000000000003</v>
      </c>
      <c r="H282">
        <f t="shared" si="24"/>
        <v>1.2740000000000001E-2</v>
      </c>
      <c r="I282">
        <f t="shared" si="25"/>
        <v>2.225E-3</v>
      </c>
      <c r="J282" s="30">
        <f t="shared" si="26"/>
        <v>1.3257145123987723E-2</v>
      </c>
      <c r="K282" s="30">
        <f t="shared" si="27"/>
        <v>1.3257145123987723E-2</v>
      </c>
      <c r="L282">
        <f>VLOOKUP(LEFT(A282,8),'Point GF'!$C$2:$R$277,7,FALSE)</f>
        <v>1.0405922389315323</v>
      </c>
      <c r="M282">
        <f>VLOOKUP(LEFT(A282,8),'Point GF'!$C$2:$R$277,7,FALSE)</f>
        <v>1.0405922389315323</v>
      </c>
      <c r="N282">
        <f t="shared" si="28"/>
        <v>2.316365227533155E-3</v>
      </c>
      <c r="O282">
        <f t="shared" si="29"/>
        <v>2.3352574870160623E-3</v>
      </c>
      <c r="P282">
        <f>VLOOKUP(LEFT(A282,8),'Point GF'!$C$2:$R$277,15,FALSE)</f>
        <v>1.0410630236104068</v>
      </c>
      <c r="Q282">
        <f>VLOOKUP(LEFT(A282,8),'Point GF'!$C$2:$R$277,16,FALSE)</f>
        <v>1.0495539267487921</v>
      </c>
    </row>
    <row r="283" spans="1:17" hidden="1" outlineLevel="2" x14ac:dyDescent="0.3">
      <c r="A283" s="27" t="s">
        <v>692</v>
      </c>
      <c r="B283" s="27" t="s">
        <v>693</v>
      </c>
      <c r="C283" s="27" t="s">
        <v>401</v>
      </c>
      <c r="D283" s="27" t="s">
        <v>698</v>
      </c>
      <c r="E283" s="28">
        <v>5</v>
      </c>
      <c r="F283" s="28">
        <v>0.16470000000000001</v>
      </c>
      <c r="G283" s="28">
        <v>4.1999999999999997E-3</v>
      </c>
      <c r="H283">
        <f t="shared" si="24"/>
        <v>3.2940000000000004E-2</v>
      </c>
      <c r="I283">
        <f t="shared" si="25"/>
        <v>8.3999999999999993E-4</v>
      </c>
      <c r="J283" s="30">
        <f t="shared" si="26"/>
        <v>3.4277108350404678E-2</v>
      </c>
      <c r="K283" s="30">
        <f t="shared" si="27"/>
        <v>3.4277108350404678E-2</v>
      </c>
      <c r="L283">
        <f>VLOOKUP(LEFT(A283,8),'Point GF'!$C$2:$R$277,7,FALSE)</f>
        <v>1.0405922389315323</v>
      </c>
      <c r="M283">
        <f>VLOOKUP(LEFT(A283,8),'Point GF'!$C$2:$R$277,7,FALSE)</f>
        <v>1.0405922389315323</v>
      </c>
      <c r="N283">
        <f t="shared" si="28"/>
        <v>8.7449293983274162E-4</v>
      </c>
      <c r="O283">
        <f t="shared" si="29"/>
        <v>8.8162529846898534E-4</v>
      </c>
      <c r="P283">
        <f>VLOOKUP(LEFT(A283,8),'Point GF'!$C$2:$R$277,15,FALSE)</f>
        <v>1.0410630236104068</v>
      </c>
      <c r="Q283">
        <f>VLOOKUP(LEFT(A283,8),'Point GF'!$C$2:$R$277,16,FALSE)</f>
        <v>1.0495539267487921</v>
      </c>
    </row>
    <row r="284" spans="1:17" hidden="1" outlineLevel="2" x14ac:dyDescent="0.3">
      <c r="A284" s="27" t="s">
        <v>692</v>
      </c>
      <c r="B284" s="27" t="s">
        <v>693</v>
      </c>
      <c r="C284" s="27" t="s">
        <v>401</v>
      </c>
      <c r="D284" s="27" t="s">
        <v>698</v>
      </c>
      <c r="E284" s="28">
        <v>323</v>
      </c>
      <c r="F284" s="28">
        <v>6.1773749999999996</v>
      </c>
      <c r="G284" s="28">
        <v>0.25517000000000001</v>
      </c>
      <c r="H284">
        <f t="shared" si="24"/>
        <v>1.9125E-2</v>
      </c>
      <c r="I284">
        <f t="shared" si="25"/>
        <v>7.9000000000000001E-4</v>
      </c>
      <c r="J284" s="30">
        <f t="shared" si="26"/>
        <v>1.9901326569565555E-2</v>
      </c>
      <c r="K284" s="30">
        <f t="shared" si="27"/>
        <v>1.9901326569565555E-2</v>
      </c>
      <c r="L284">
        <f>VLOOKUP(LEFT(A284,8),'Point GF'!$C$2:$R$277,7,FALSE)</f>
        <v>1.0405922389315323</v>
      </c>
      <c r="M284">
        <f>VLOOKUP(LEFT(A284,8),'Point GF'!$C$2:$R$277,7,FALSE)</f>
        <v>1.0405922389315323</v>
      </c>
      <c r="N284">
        <f t="shared" si="28"/>
        <v>8.2243978865222144E-4</v>
      </c>
      <c r="O284">
        <f t="shared" si="29"/>
        <v>8.2914760213154582E-4</v>
      </c>
      <c r="P284">
        <f>VLOOKUP(LEFT(A284,8),'Point GF'!$C$2:$R$277,15,FALSE)</f>
        <v>1.0410630236104068</v>
      </c>
      <c r="Q284">
        <f>VLOOKUP(LEFT(A284,8),'Point GF'!$C$2:$R$277,16,FALSE)</f>
        <v>1.0495539267487921</v>
      </c>
    </row>
    <row r="285" spans="1:17" hidden="1" outlineLevel="2" x14ac:dyDescent="0.3">
      <c r="A285" s="27" t="s">
        <v>692</v>
      </c>
      <c r="B285" s="27" t="s">
        <v>693</v>
      </c>
      <c r="C285" s="27" t="s">
        <v>401</v>
      </c>
      <c r="D285" s="27" t="s">
        <v>699</v>
      </c>
      <c r="E285" s="28">
        <v>3</v>
      </c>
      <c r="F285" s="28">
        <v>8.8245000000000004E-2</v>
      </c>
      <c r="G285" s="28">
        <v>2.9999999999999997E-4</v>
      </c>
      <c r="H285">
        <f t="shared" ref="H285:H351" si="30">F285/E285</f>
        <v>2.9415E-2</v>
      </c>
      <c r="I285">
        <f t="shared" ref="I285:I351" si="31">G285/E285</f>
        <v>9.9999999999999991E-5</v>
      </c>
      <c r="J285" s="30">
        <f t="shared" si="26"/>
        <v>3.0609020708171022E-2</v>
      </c>
      <c r="K285" s="30">
        <f t="shared" si="27"/>
        <v>3.0609020708171022E-2</v>
      </c>
      <c r="L285">
        <f>VLOOKUP(LEFT(A285,8),'Point GF'!$C$2:$R$277,7,FALSE)</f>
        <v>1.0405922389315323</v>
      </c>
      <c r="M285">
        <f>VLOOKUP(LEFT(A285,8),'Point GF'!$C$2:$R$277,7,FALSE)</f>
        <v>1.0405922389315323</v>
      </c>
      <c r="N285">
        <f t="shared" si="28"/>
        <v>1.0410630236104067E-4</v>
      </c>
      <c r="O285">
        <f t="shared" si="29"/>
        <v>1.049553926748792E-4</v>
      </c>
      <c r="P285">
        <f>VLOOKUP(LEFT(A285,8),'Point GF'!$C$2:$R$277,15,FALSE)</f>
        <v>1.0410630236104068</v>
      </c>
      <c r="Q285">
        <f>VLOOKUP(LEFT(A285,8),'Point GF'!$C$2:$R$277,16,FALSE)</f>
        <v>1.0495539267487921</v>
      </c>
    </row>
    <row r="286" spans="1:17" hidden="1" outlineLevel="2" x14ac:dyDescent="0.3">
      <c r="A286" s="27" t="s">
        <v>692</v>
      </c>
      <c r="B286" s="27" t="s">
        <v>693</v>
      </c>
      <c r="C286" s="27" t="s">
        <v>401</v>
      </c>
      <c r="D286" s="27" t="s">
        <v>699</v>
      </c>
      <c r="E286" s="28">
        <v>228</v>
      </c>
      <c r="F286" s="28">
        <v>6.0910200000000003</v>
      </c>
      <c r="G286" s="28">
        <v>0.29868</v>
      </c>
      <c r="H286">
        <f t="shared" si="30"/>
        <v>2.6715000000000003E-2</v>
      </c>
      <c r="I286">
        <f t="shared" si="31"/>
        <v>1.31E-3</v>
      </c>
      <c r="J286" s="30">
        <f t="shared" si="26"/>
        <v>2.7799421663055889E-2</v>
      </c>
      <c r="K286" s="30">
        <f t="shared" si="27"/>
        <v>2.7799421663055889E-2</v>
      </c>
      <c r="L286">
        <f>VLOOKUP(LEFT(A286,8),'Point GF'!$C$2:$R$277,7,FALSE)</f>
        <v>1.0405922389315323</v>
      </c>
      <c r="M286">
        <f>VLOOKUP(LEFT(A286,8),'Point GF'!$C$2:$R$277,7,FALSE)</f>
        <v>1.0405922389315323</v>
      </c>
      <c r="N286">
        <f t="shared" si="28"/>
        <v>1.363792560929633E-3</v>
      </c>
      <c r="O286">
        <f t="shared" si="29"/>
        <v>1.3749156440409176E-3</v>
      </c>
      <c r="P286">
        <f>VLOOKUP(LEFT(A286,8),'Point GF'!$C$2:$R$277,15,FALSE)</f>
        <v>1.0410630236104068</v>
      </c>
      <c r="Q286">
        <f>VLOOKUP(LEFT(A286,8),'Point GF'!$C$2:$R$277,16,FALSE)</f>
        <v>1.0495539267487921</v>
      </c>
    </row>
    <row r="287" spans="1:17" hidden="1" outlineLevel="2" x14ac:dyDescent="0.3">
      <c r="A287" s="27" t="s">
        <v>692</v>
      </c>
      <c r="B287" s="27" t="s">
        <v>693</v>
      </c>
      <c r="C287" s="27" t="s">
        <v>401</v>
      </c>
      <c r="D287" s="27" t="s">
        <v>700</v>
      </c>
      <c r="E287" s="28">
        <v>365</v>
      </c>
      <c r="F287" s="28">
        <v>2.92E-2</v>
      </c>
      <c r="G287" s="28">
        <v>3.65E-3</v>
      </c>
      <c r="H287">
        <f t="shared" si="30"/>
        <v>8.0000000000000007E-5</v>
      </c>
      <c r="I287">
        <f t="shared" si="31"/>
        <v>1.0000000000000001E-5</v>
      </c>
      <c r="J287" s="30">
        <f t="shared" si="26"/>
        <v>8.3247379114522596E-5</v>
      </c>
      <c r="K287" s="30">
        <f t="shared" si="27"/>
        <v>8.3247379114522596E-5</v>
      </c>
      <c r="L287">
        <f>VLOOKUP(LEFT(A287,8),'Point GF'!$C$2:$R$277,7,FALSE)</f>
        <v>1.0405922389315323</v>
      </c>
      <c r="M287">
        <f>VLOOKUP(LEFT(A287,8),'Point GF'!$C$2:$R$277,7,FALSE)</f>
        <v>1.0405922389315323</v>
      </c>
      <c r="N287">
        <f t="shared" si="28"/>
        <v>1.041063023610407E-5</v>
      </c>
      <c r="O287">
        <f t="shared" si="29"/>
        <v>1.0495539267487922E-5</v>
      </c>
      <c r="P287">
        <f>VLOOKUP(LEFT(A287,8),'Point GF'!$C$2:$R$277,15,FALSE)</f>
        <v>1.0410630236104068</v>
      </c>
      <c r="Q287">
        <f>VLOOKUP(LEFT(A287,8),'Point GF'!$C$2:$R$277,16,FALSE)</f>
        <v>1.0495539267487921</v>
      </c>
    </row>
    <row r="288" spans="1:17" hidden="1" outlineLevel="2" x14ac:dyDescent="0.3">
      <c r="A288" s="27" t="s">
        <v>692</v>
      </c>
      <c r="B288" s="27" t="s">
        <v>693</v>
      </c>
      <c r="C288" s="27" t="s">
        <v>401</v>
      </c>
      <c r="D288" s="27" t="s">
        <v>701</v>
      </c>
      <c r="E288" s="28">
        <v>9</v>
      </c>
      <c r="F288" s="28">
        <v>4.0004999999999999E-2</v>
      </c>
      <c r="G288" s="29"/>
      <c r="H288">
        <f t="shared" si="30"/>
        <v>4.4450000000000002E-3</v>
      </c>
      <c r="I288">
        <f t="shared" si="31"/>
        <v>0</v>
      </c>
      <c r="J288" s="30">
        <f t="shared" si="26"/>
        <v>4.6254325020506611E-3</v>
      </c>
      <c r="K288" s="30">
        <f t="shared" si="27"/>
        <v>4.6254325020506611E-3</v>
      </c>
      <c r="L288">
        <f>VLOOKUP(LEFT(A288,8),'Point GF'!$C$2:$R$277,7,FALSE)</f>
        <v>1.0405922389315323</v>
      </c>
      <c r="M288">
        <f>VLOOKUP(LEFT(A288,8),'Point GF'!$C$2:$R$277,7,FALSE)</f>
        <v>1.0405922389315323</v>
      </c>
      <c r="N288">
        <f t="shared" si="28"/>
        <v>0</v>
      </c>
      <c r="O288">
        <f t="shared" si="29"/>
        <v>0</v>
      </c>
      <c r="P288">
        <f>VLOOKUP(LEFT(A288,8),'Point GF'!$C$2:$R$277,15,FALSE)</f>
        <v>1.0410630236104068</v>
      </c>
      <c r="Q288">
        <f>VLOOKUP(LEFT(A288,8),'Point GF'!$C$2:$R$277,16,FALSE)</f>
        <v>1.0495539267487921</v>
      </c>
    </row>
    <row r="289" spans="1:17" hidden="1" outlineLevel="2" x14ac:dyDescent="0.3">
      <c r="A289" s="27" t="s">
        <v>692</v>
      </c>
      <c r="B289" s="27" t="s">
        <v>693</v>
      </c>
      <c r="C289" s="27" t="s">
        <v>401</v>
      </c>
      <c r="D289" s="27" t="s">
        <v>701</v>
      </c>
      <c r="E289" s="28">
        <v>155</v>
      </c>
      <c r="F289" s="28">
        <v>3.240275</v>
      </c>
      <c r="G289" s="28">
        <v>0.33324999999999999</v>
      </c>
      <c r="H289">
        <f t="shared" si="30"/>
        <v>2.0905E-2</v>
      </c>
      <c r="I289">
        <f t="shared" si="31"/>
        <v>2.15E-3</v>
      </c>
      <c r="J289" s="30">
        <f t="shared" si="26"/>
        <v>2.1753580754863684E-2</v>
      </c>
      <c r="K289" s="30">
        <f t="shared" si="27"/>
        <v>2.1753580754863684E-2</v>
      </c>
      <c r="L289">
        <f>VLOOKUP(LEFT(A289,8),'Point GF'!$C$2:$R$277,7,FALSE)</f>
        <v>1.0405922389315323</v>
      </c>
      <c r="M289">
        <f>VLOOKUP(LEFT(A289,8),'Point GF'!$C$2:$R$277,7,FALSE)</f>
        <v>1.0405922389315323</v>
      </c>
      <c r="N289">
        <f t="shared" si="28"/>
        <v>2.2382855007623747E-3</v>
      </c>
      <c r="O289">
        <f t="shared" si="29"/>
        <v>2.256540942509903E-3</v>
      </c>
      <c r="P289">
        <f>VLOOKUP(LEFT(A289,8),'Point GF'!$C$2:$R$277,15,FALSE)</f>
        <v>1.0410630236104068</v>
      </c>
      <c r="Q289">
        <f>VLOOKUP(LEFT(A289,8),'Point GF'!$C$2:$R$277,16,FALSE)</f>
        <v>1.0495539267487921</v>
      </c>
    </row>
    <row r="290" spans="1:17" hidden="1" outlineLevel="2" x14ac:dyDescent="0.3">
      <c r="A290" s="27" t="s">
        <v>692</v>
      </c>
      <c r="B290" s="27" t="s">
        <v>693</v>
      </c>
      <c r="C290" s="27" t="s">
        <v>401</v>
      </c>
      <c r="D290" s="27" t="s">
        <v>702</v>
      </c>
      <c r="E290" s="28">
        <v>12</v>
      </c>
      <c r="F290" s="28">
        <v>0.31247999999999998</v>
      </c>
      <c r="G290" s="28">
        <v>9.1199999999999996E-3</v>
      </c>
      <c r="H290">
        <f t="shared" si="30"/>
        <v>2.6039999999999997E-2</v>
      </c>
      <c r="I290">
        <f t="shared" si="31"/>
        <v>7.5999999999999993E-4</v>
      </c>
      <c r="J290" s="30">
        <f t="shared" si="26"/>
        <v>2.70970219017771E-2</v>
      </c>
      <c r="K290" s="30">
        <f t="shared" si="27"/>
        <v>2.70970219017771E-2</v>
      </c>
      <c r="L290">
        <f>VLOOKUP(LEFT(A290,8),'Point GF'!$C$2:$R$277,7,FALSE)</f>
        <v>1.0405922389315323</v>
      </c>
      <c r="M290">
        <f>VLOOKUP(LEFT(A290,8),'Point GF'!$C$2:$R$277,7,FALSE)</f>
        <v>1.0405922389315323</v>
      </c>
      <c r="N290">
        <f t="shared" si="28"/>
        <v>7.9120789794390916E-4</v>
      </c>
      <c r="O290">
        <f t="shared" si="29"/>
        <v>7.9766098432908195E-4</v>
      </c>
      <c r="P290">
        <f>VLOOKUP(LEFT(A290,8),'Point GF'!$C$2:$R$277,15,FALSE)</f>
        <v>1.0410630236104068</v>
      </c>
      <c r="Q290">
        <f>VLOOKUP(LEFT(A290,8),'Point GF'!$C$2:$R$277,16,FALSE)</f>
        <v>1.0495539267487921</v>
      </c>
    </row>
    <row r="291" spans="1:17" hidden="1" outlineLevel="2" x14ac:dyDescent="0.3">
      <c r="A291" s="27" t="s">
        <v>692</v>
      </c>
      <c r="B291" s="27" t="s">
        <v>693</v>
      </c>
      <c r="C291" s="27" t="s">
        <v>401</v>
      </c>
      <c r="D291" s="27" t="s">
        <v>703</v>
      </c>
      <c r="E291" s="28">
        <v>12</v>
      </c>
      <c r="F291" s="28">
        <v>0.31247999999999998</v>
      </c>
      <c r="G291" s="28">
        <v>9.1199999999999996E-3</v>
      </c>
      <c r="H291">
        <f t="shared" si="30"/>
        <v>2.6039999999999997E-2</v>
      </c>
      <c r="I291">
        <f t="shared" si="31"/>
        <v>7.5999999999999993E-4</v>
      </c>
      <c r="J291" s="30">
        <f t="shared" si="26"/>
        <v>2.70970219017771E-2</v>
      </c>
      <c r="K291" s="30">
        <f t="shared" si="27"/>
        <v>2.70970219017771E-2</v>
      </c>
      <c r="L291">
        <f>VLOOKUP(LEFT(A291,8),'Point GF'!$C$2:$R$277,7,FALSE)</f>
        <v>1.0405922389315323</v>
      </c>
      <c r="M291">
        <f>VLOOKUP(LEFT(A291,8),'Point GF'!$C$2:$R$277,7,FALSE)</f>
        <v>1.0405922389315323</v>
      </c>
      <c r="N291">
        <f t="shared" si="28"/>
        <v>7.9120789794390916E-4</v>
      </c>
      <c r="O291">
        <f t="shared" si="29"/>
        <v>7.9766098432908195E-4</v>
      </c>
      <c r="P291">
        <f>VLOOKUP(LEFT(A291,8),'Point GF'!$C$2:$R$277,15,FALSE)</f>
        <v>1.0410630236104068</v>
      </c>
      <c r="Q291">
        <f>VLOOKUP(LEFT(A291,8),'Point GF'!$C$2:$R$277,16,FALSE)</f>
        <v>1.0495539267487921</v>
      </c>
    </row>
    <row r="292" spans="1:17" hidden="1" outlineLevel="2" x14ac:dyDescent="0.3">
      <c r="A292" s="27" t="s">
        <v>692</v>
      </c>
      <c r="B292" s="27" t="s">
        <v>693</v>
      </c>
      <c r="C292" s="27" t="s">
        <v>401</v>
      </c>
      <c r="D292" s="27" t="s">
        <v>704</v>
      </c>
      <c r="E292" s="28">
        <v>12</v>
      </c>
      <c r="F292" s="28">
        <v>0.31247999999999998</v>
      </c>
      <c r="G292" s="28">
        <v>9.1199999999999996E-3</v>
      </c>
      <c r="H292">
        <f t="shared" si="30"/>
        <v>2.6039999999999997E-2</v>
      </c>
      <c r="I292">
        <f t="shared" si="31"/>
        <v>7.5999999999999993E-4</v>
      </c>
      <c r="J292" s="30">
        <f t="shared" si="26"/>
        <v>2.70970219017771E-2</v>
      </c>
      <c r="K292" s="30">
        <f t="shared" si="27"/>
        <v>2.70970219017771E-2</v>
      </c>
      <c r="L292">
        <f>VLOOKUP(LEFT(A292,8),'Point GF'!$C$2:$R$277,7,FALSE)</f>
        <v>1.0405922389315323</v>
      </c>
      <c r="M292">
        <f>VLOOKUP(LEFT(A292,8),'Point GF'!$C$2:$R$277,7,FALSE)</f>
        <v>1.0405922389315323</v>
      </c>
      <c r="N292">
        <f t="shared" si="28"/>
        <v>7.9120789794390916E-4</v>
      </c>
      <c r="O292">
        <f t="shared" si="29"/>
        <v>7.9766098432908195E-4</v>
      </c>
      <c r="P292">
        <f>VLOOKUP(LEFT(A292,8),'Point GF'!$C$2:$R$277,15,FALSE)</f>
        <v>1.0410630236104068</v>
      </c>
      <c r="Q292">
        <f>VLOOKUP(LEFT(A292,8),'Point GF'!$C$2:$R$277,16,FALSE)</f>
        <v>1.0495539267487921</v>
      </c>
    </row>
    <row r="293" spans="1:17" hidden="1" outlineLevel="2" x14ac:dyDescent="0.3">
      <c r="A293" s="27" t="s">
        <v>692</v>
      </c>
      <c r="B293" s="27" t="s">
        <v>693</v>
      </c>
      <c r="C293" s="27" t="s">
        <v>401</v>
      </c>
      <c r="D293" s="27" t="s">
        <v>705</v>
      </c>
      <c r="E293" s="28">
        <v>12</v>
      </c>
      <c r="F293" s="28">
        <v>5.4600000000000003E-2</v>
      </c>
      <c r="G293" s="28">
        <v>1.6199999999999999E-3</v>
      </c>
      <c r="H293">
        <f t="shared" si="30"/>
        <v>4.5500000000000002E-3</v>
      </c>
      <c r="I293">
        <f t="shared" si="31"/>
        <v>1.35E-4</v>
      </c>
      <c r="J293" s="30">
        <f t="shared" si="26"/>
        <v>4.7346946871384722E-3</v>
      </c>
      <c r="K293" s="30">
        <f t="shared" si="27"/>
        <v>4.7346946871384722E-3</v>
      </c>
      <c r="L293">
        <f>VLOOKUP(LEFT(A293,8),'Point GF'!$C$2:$R$277,7,FALSE)</f>
        <v>1.0405922389315323</v>
      </c>
      <c r="M293">
        <f>VLOOKUP(LEFT(A293,8),'Point GF'!$C$2:$R$277,7,FALSE)</f>
        <v>1.0405922389315323</v>
      </c>
      <c r="N293">
        <f t="shared" si="28"/>
        <v>1.4054350818740492E-4</v>
      </c>
      <c r="O293">
        <f t="shared" si="29"/>
        <v>1.4168978011108694E-4</v>
      </c>
      <c r="P293">
        <f>VLOOKUP(LEFT(A293,8),'Point GF'!$C$2:$R$277,15,FALSE)</f>
        <v>1.0410630236104068</v>
      </c>
      <c r="Q293">
        <f>VLOOKUP(LEFT(A293,8),'Point GF'!$C$2:$R$277,16,FALSE)</f>
        <v>1.0495539267487921</v>
      </c>
    </row>
    <row r="294" spans="1:17" hidden="1" outlineLevel="2" x14ac:dyDescent="0.3">
      <c r="A294" s="27" t="s">
        <v>692</v>
      </c>
      <c r="B294" s="27" t="s">
        <v>693</v>
      </c>
      <c r="C294" s="27" t="s">
        <v>401</v>
      </c>
      <c r="D294" s="27" t="s">
        <v>706</v>
      </c>
      <c r="E294" s="28">
        <v>12</v>
      </c>
      <c r="F294" s="28">
        <v>5.2080000000000001E-2</v>
      </c>
      <c r="G294" s="28">
        <v>1.5E-3</v>
      </c>
      <c r="H294">
        <f t="shared" si="30"/>
        <v>4.3400000000000001E-3</v>
      </c>
      <c r="I294">
        <f t="shared" si="31"/>
        <v>1.25E-4</v>
      </c>
      <c r="J294" s="30">
        <f t="shared" si="26"/>
        <v>4.51617031696285E-3</v>
      </c>
      <c r="K294" s="30">
        <f t="shared" si="27"/>
        <v>4.51617031696285E-3</v>
      </c>
      <c r="L294">
        <f>VLOOKUP(LEFT(A294,8),'Point GF'!$C$2:$R$277,7,FALSE)</f>
        <v>1.0405922389315323</v>
      </c>
      <c r="M294">
        <f>VLOOKUP(LEFT(A294,8),'Point GF'!$C$2:$R$277,7,FALSE)</f>
        <v>1.0405922389315323</v>
      </c>
      <c r="N294">
        <f t="shared" si="28"/>
        <v>1.3013287795130086E-4</v>
      </c>
      <c r="O294">
        <f t="shared" si="29"/>
        <v>1.3119424084359903E-4</v>
      </c>
      <c r="P294">
        <f>VLOOKUP(LEFT(A294,8),'Point GF'!$C$2:$R$277,15,FALSE)</f>
        <v>1.0410630236104068</v>
      </c>
      <c r="Q294">
        <f>VLOOKUP(LEFT(A294,8),'Point GF'!$C$2:$R$277,16,FALSE)</f>
        <v>1.0495539267487921</v>
      </c>
    </row>
    <row r="295" spans="1:17" hidden="1" outlineLevel="2" x14ac:dyDescent="0.3">
      <c r="A295" s="27" t="s">
        <v>692</v>
      </c>
      <c r="B295" s="27" t="s">
        <v>693</v>
      </c>
      <c r="C295" s="27" t="s">
        <v>401</v>
      </c>
      <c r="D295" s="27" t="s">
        <v>707</v>
      </c>
      <c r="E295" s="28">
        <v>12</v>
      </c>
      <c r="F295" s="28">
        <v>0.21078</v>
      </c>
      <c r="G295" s="28">
        <v>6.1199999999999996E-3</v>
      </c>
      <c r="H295">
        <f t="shared" si="30"/>
        <v>1.7565000000000001E-2</v>
      </c>
      <c r="I295">
        <f t="shared" si="31"/>
        <v>5.0999999999999993E-4</v>
      </c>
      <c r="J295" s="30">
        <f t="shared" si="26"/>
        <v>1.8278002676832366E-2</v>
      </c>
      <c r="K295" s="30">
        <f t="shared" si="27"/>
        <v>1.8278002676832366E-2</v>
      </c>
      <c r="L295">
        <f>VLOOKUP(LEFT(A295,8),'Point GF'!$C$2:$R$277,7,FALSE)</f>
        <v>1.0405922389315323</v>
      </c>
      <c r="M295">
        <f>VLOOKUP(LEFT(A295,8),'Point GF'!$C$2:$R$277,7,FALSE)</f>
        <v>1.0405922389315323</v>
      </c>
      <c r="N295">
        <f t="shared" si="28"/>
        <v>5.3094214204130739E-4</v>
      </c>
      <c r="O295">
        <f t="shared" si="29"/>
        <v>5.3527250264188389E-4</v>
      </c>
      <c r="P295">
        <f>VLOOKUP(LEFT(A295,8),'Point GF'!$C$2:$R$277,15,FALSE)</f>
        <v>1.0410630236104068</v>
      </c>
      <c r="Q295">
        <f>VLOOKUP(LEFT(A295,8),'Point GF'!$C$2:$R$277,16,FALSE)</f>
        <v>1.0495539267487921</v>
      </c>
    </row>
    <row r="296" spans="1:17" hidden="1" outlineLevel="2" x14ac:dyDescent="0.3">
      <c r="A296" s="27" t="s">
        <v>692</v>
      </c>
      <c r="B296" s="27" t="s">
        <v>693</v>
      </c>
      <c r="C296" s="27" t="s">
        <v>401</v>
      </c>
      <c r="D296" s="27" t="s">
        <v>708</v>
      </c>
      <c r="E296" s="28">
        <v>12</v>
      </c>
      <c r="F296" s="28">
        <v>0.38897999999999999</v>
      </c>
      <c r="G296" s="28">
        <v>1.128E-2</v>
      </c>
      <c r="H296">
        <f t="shared" si="30"/>
        <v>3.2414999999999999E-2</v>
      </c>
      <c r="I296">
        <f t="shared" si="31"/>
        <v>9.3999999999999997E-4</v>
      </c>
      <c r="J296" s="30">
        <f t="shared" si="26"/>
        <v>3.3730797424965618E-2</v>
      </c>
      <c r="K296" s="30">
        <f t="shared" si="27"/>
        <v>3.3730797424965618E-2</v>
      </c>
      <c r="L296">
        <f>VLOOKUP(LEFT(A296,8),'Point GF'!$C$2:$R$277,7,FALSE)</f>
        <v>1.0405922389315323</v>
      </c>
      <c r="M296">
        <f>VLOOKUP(LEFT(A296,8),'Point GF'!$C$2:$R$277,7,FALSE)</f>
        <v>1.0405922389315323</v>
      </c>
      <c r="N296">
        <f t="shared" si="28"/>
        <v>9.7859924219378231E-4</v>
      </c>
      <c r="O296">
        <f t="shared" si="29"/>
        <v>9.865806911438645E-4</v>
      </c>
      <c r="P296">
        <f>VLOOKUP(LEFT(A296,8),'Point GF'!$C$2:$R$277,15,FALSE)</f>
        <v>1.0410630236104068</v>
      </c>
      <c r="Q296">
        <f>VLOOKUP(LEFT(A296,8),'Point GF'!$C$2:$R$277,16,FALSE)</f>
        <v>1.0495539267487921</v>
      </c>
    </row>
    <row r="297" spans="1:17" hidden="1" outlineLevel="2" x14ac:dyDescent="0.3">
      <c r="A297" s="27" t="s">
        <v>692</v>
      </c>
      <c r="B297" s="27" t="s">
        <v>693</v>
      </c>
      <c r="C297" s="27" t="s">
        <v>401</v>
      </c>
      <c r="D297" s="27" t="s">
        <v>709</v>
      </c>
      <c r="E297" s="28">
        <v>12</v>
      </c>
      <c r="F297" s="28">
        <v>0.29687999999999998</v>
      </c>
      <c r="G297" s="28">
        <v>8.5800000000000008E-3</v>
      </c>
      <c r="H297">
        <f t="shared" si="30"/>
        <v>2.4739999999999998E-2</v>
      </c>
      <c r="I297">
        <f t="shared" si="31"/>
        <v>7.1500000000000003E-4</v>
      </c>
      <c r="J297" s="30">
        <f t="shared" si="26"/>
        <v>2.5744251991166107E-2</v>
      </c>
      <c r="K297" s="30">
        <f t="shared" si="27"/>
        <v>2.5744251991166107E-2</v>
      </c>
      <c r="L297">
        <f>VLOOKUP(LEFT(A297,8),'Point GF'!$C$2:$R$277,7,FALSE)</f>
        <v>1.0405922389315323</v>
      </c>
      <c r="M297">
        <f>VLOOKUP(LEFT(A297,8),'Point GF'!$C$2:$R$277,7,FALSE)</f>
        <v>1.0405922389315323</v>
      </c>
      <c r="N297">
        <f t="shared" si="28"/>
        <v>7.4436006188144095E-4</v>
      </c>
      <c r="O297">
        <f t="shared" si="29"/>
        <v>7.5043105762538642E-4</v>
      </c>
      <c r="P297">
        <f>VLOOKUP(LEFT(A297,8),'Point GF'!$C$2:$R$277,15,FALSE)</f>
        <v>1.0410630236104068</v>
      </c>
      <c r="Q297">
        <f>VLOOKUP(LEFT(A297,8),'Point GF'!$C$2:$R$277,16,FALSE)</f>
        <v>1.0495539267487921</v>
      </c>
    </row>
    <row r="298" spans="1:17" hidden="1" outlineLevel="2" x14ac:dyDescent="0.3">
      <c r="A298" s="27" t="s">
        <v>692</v>
      </c>
      <c r="B298" s="27" t="s">
        <v>693</v>
      </c>
      <c r="C298" s="27" t="s">
        <v>401</v>
      </c>
      <c r="D298" s="27" t="s">
        <v>710</v>
      </c>
      <c r="E298" s="28">
        <v>12</v>
      </c>
      <c r="F298" s="28">
        <v>0.1953</v>
      </c>
      <c r="G298" s="28">
        <v>5.7000000000000002E-3</v>
      </c>
      <c r="H298">
        <f t="shared" si="30"/>
        <v>1.6275000000000001E-2</v>
      </c>
      <c r="I298">
        <f t="shared" si="31"/>
        <v>4.75E-4</v>
      </c>
      <c r="J298" s="30">
        <f t="shared" si="26"/>
        <v>1.6935638688610689E-2</v>
      </c>
      <c r="K298" s="30">
        <f t="shared" si="27"/>
        <v>1.6935638688610689E-2</v>
      </c>
      <c r="L298">
        <f>VLOOKUP(LEFT(A298,8),'Point GF'!$C$2:$R$277,7,FALSE)</f>
        <v>1.0405922389315323</v>
      </c>
      <c r="M298">
        <f>VLOOKUP(LEFT(A298,8),'Point GF'!$C$2:$R$277,7,FALSE)</f>
        <v>1.0405922389315323</v>
      </c>
      <c r="N298">
        <f t="shared" si="28"/>
        <v>4.9450493621494324E-4</v>
      </c>
      <c r="O298">
        <f t="shared" si="29"/>
        <v>4.9853811520567625E-4</v>
      </c>
      <c r="P298">
        <f>VLOOKUP(LEFT(A298,8),'Point GF'!$C$2:$R$277,15,FALSE)</f>
        <v>1.0410630236104068</v>
      </c>
      <c r="Q298">
        <f>VLOOKUP(LEFT(A298,8),'Point GF'!$C$2:$R$277,16,FALSE)</f>
        <v>1.0495539267487921</v>
      </c>
    </row>
    <row r="299" spans="1:17" hidden="1" outlineLevel="2" x14ac:dyDescent="0.3">
      <c r="A299" s="27" t="s">
        <v>692</v>
      </c>
      <c r="B299" s="27" t="s">
        <v>693</v>
      </c>
      <c r="C299" s="27" t="s">
        <v>401</v>
      </c>
      <c r="D299" s="27" t="s">
        <v>711</v>
      </c>
      <c r="E299" s="28">
        <v>12</v>
      </c>
      <c r="F299" s="28">
        <v>8.2500000000000004E-2</v>
      </c>
      <c r="G299" s="28">
        <v>2.82E-3</v>
      </c>
      <c r="H299">
        <f t="shared" si="30"/>
        <v>6.875E-3</v>
      </c>
      <c r="I299">
        <f t="shared" si="31"/>
        <v>2.3499999999999999E-4</v>
      </c>
      <c r="J299" s="30">
        <f t="shared" si="26"/>
        <v>7.1540716426542845E-3</v>
      </c>
      <c r="K299" s="30">
        <f t="shared" si="27"/>
        <v>7.1540716426542845E-3</v>
      </c>
      <c r="L299">
        <f>VLOOKUP(LEFT(A299,8),'Point GF'!$C$2:$R$277,7,FALSE)</f>
        <v>1.0405922389315323</v>
      </c>
      <c r="M299">
        <f>VLOOKUP(LEFT(A299,8),'Point GF'!$C$2:$R$277,7,FALSE)</f>
        <v>1.0405922389315323</v>
      </c>
      <c r="N299">
        <f t="shared" si="28"/>
        <v>2.4464981054844558E-4</v>
      </c>
      <c r="O299">
        <f t="shared" si="29"/>
        <v>2.4664517278596613E-4</v>
      </c>
      <c r="P299">
        <f>VLOOKUP(LEFT(A299,8),'Point GF'!$C$2:$R$277,15,FALSE)</f>
        <v>1.0410630236104068</v>
      </c>
      <c r="Q299">
        <f>VLOOKUP(LEFT(A299,8),'Point GF'!$C$2:$R$277,16,FALSE)</f>
        <v>1.0495539267487921</v>
      </c>
    </row>
    <row r="300" spans="1:17" hidden="1" outlineLevel="2" x14ac:dyDescent="0.3">
      <c r="A300" s="27" t="s">
        <v>692</v>
      </c>
      <c r="B300" s="27" t="s">
        <v>693</v>
      </c>
      <c r="C300" s="27" t="s">
        <v>401</v>
      </c>
      <c r="D300" s="27" t="s">
        <v>712</v>
      </c>
      <c r="E300" s="28">
        <v>12</v>
      </c>
      <c r="F300" s="28">
        <v>8.3699999999999997E-2</v>
      </c>
      <c r="G300" s="28">
        <v>2.3999999999999998E-3</v>
      </c>
      <c r="H300">
        <f t="shared" si="30"/>
        <v>6.9749999999999994E-3</v>
      </c>
      <c r="I300">
        <f t="shared" si="31"/>
        <v>1.9999999999999998E-4</v>
      </c>
      <c r="J300" s="30">
        <f t="shared" si="26"/>
        <v>7.2581308665474369E-3</v>
      </c>
      <c r="K300" s="30">
        <f t="shared" si="27"/>
        <v>7.2581308665474369E-3</v>
      </c>
      <c r="L300">
        <f>VLOOKUP(LEFT(A300,8),'Point GF'!$C$2:$R$277,7,FALSE)</f>
        <v>1.0405922389315323</v>
      </c>
      <c r="M300">
        <f>VLOOKUP(LEFT(A300,8),'Point GF'!$C$2:$R$277,7,FALSE)</f>
        <v>1.0405922389315323</v>
      </c>
      <c r="N300">
        <f t="shared" si="28"/>
        <v>2.0821260472208135E-4</v>
      </c>
      <c r="O300">
        <f t="shared" si="29"/>
        <v>2.099107853497584E-4</v>
      </c>
      <c r="P300">
        <f>VLOOKUP(LEFT(A300,8),'Point GF'!$C$2:$R$277,15,FALSE)</f>
        <v>1.0410630236104068</v>
      </c>
      <c r="Q300">
        <f>VLOOKUP(LEFT(A300,8),'Point GF'!$C$2:$R$277,16,FALSE)</f>
        <v>1.0495539267487921</v>
      </c>
    </row>
    <row r="301" spans="1:17" hidden="1" outlineLevel="2" x14ac:dyDescent="0.3">
      <c r="A301" s="27" t="s">
        <v>692</v>
      </c>
      <c r="B301" s="27" t="s">
        <v>693</v>
      </c>
      <c r="C301" s="27" t="s">
        <v>401</v>
      </c>
      <c r="D301" s="27" t="s">
        <v>713</v>
      </c>
      <c r="E301" s="28">
        <v>12</v>
      </c>
      <c r="F301" s="28">
        <v>0.26369999999999999</v>
      </c>
      <c r="G301" s="28">
        <v>7.6800000000000002E-3</v>
      </c>
      <c r="H301">
        <f t="shared" si="30"/>
        <v>2.1974999999999998E-2</v>
      </c>
      <c r="I301">
        <f t="shared" si="31"/>
        <v>6.4000000000000005E-4</v>
      </c>
      <c r="J301" s="30">
        <f t="shared" si="26"/>
        <v>2.2867014450520421E-2</v>
      </c>
      <c r="K301" s="30">
        <f t="shared" si="27"/>
        <v>2.2867014450520421E-2</v>
      </c>
      <c r="L301">
        <f>VLOOKUP(LEFT(A301,8),'Point GF'!$C$2:$R$277,7,FALSE)</f>
        <v>1.0405922389315323</v>
      </c>
      <c r="M301">
        <f>VLOOKUP(LEFT(A301,8),'Point GF'!$C$2:$R$277,7,FALSE)</f>
        <v>1.0405922389315323</v>
      </c>
      <c r="N301">
        <f t="shared" si="28"/>
        <v>6.6628033511066046E-4</v>
      </c>
      <c r="O301">
        <f t="shared" si="29"/>
        <v>6.7171451311922703E-4</v>
      </c>
      <c r="P301">
        <f>VLOOKUP(LEFT(A301,8),'Point GF'!$C$2:$R$277,15,FALSE)</f>
        <v>1.0410630236104068</v>
      </c>
      <c r="Q301">
        <f>VLOOKUP(LEFT(A301,8),'Point GF'!$C$2:$R$277,16,FALSE)</f>
        <v>1.0495539267487921</v>
      </c>
    </row>
    <row r="302" spans="1:17" hidden="1" outlineLevel="2" x14ac:dyDescent="0.3">
      <c r="A302" s="27" t="s">
        <v>692</v>
      </c>
      <c r="B302" s="27" t="s">
        <v>693</v>
      </c>
      <c r="C302" s="27" t="s">
        <v>401</v>
      </c>
      <c r="D302" s="27" t="s">
        <v>714</v>
      </c>
      <c r="E302" s="28">
        <v>12</v>
      </c>
      <c r="F302" s="28">
        <v>8.7900000000000006E-2</v>
      </c>
      <c r="G302" s="28">
        <v>2.5799999999999998E-3</v>
      </c>
      <c r="H302">
        <f t="shared" si="30"/>
        <v>7.3250000000000008E-3</v>
      </c>
      <c r="I302">
        <f t="shared" si="31"/>
        <v>2.1499999999999999E-4</v>
      </c>
      <c r="J302" s="30">
        <f t="shared" si="26"/>
        <v>7.6223381501734746E-3</v>
      </c>
      <c r="K302" s="30">
        <f t="shared" si="27"/>
        <v>7.6223381501734746E-3</v>
      </c>
      <c r="L302">
        <f>VLOOKUP(LEFT(A302,8),'Point GF'!$C$2:$R$277,7,FALSE)</f>
        <v>1.0405922389315323</v>
      </c>
      <c r="M302">
        <f>VLOOKUP(LEFT(A302,8),'Point GF'!$C$2:$R$277,7,FALSE)</f>
        <v>1.0405922389315323</v>
      </c>
      <c r="N302">
        <f t="shared" si="28"/>
        <v>2.2382855007623746E-4</v>
      </c>
      <c r="O302">
        <f t="shared" si="29"/>
        <v>2.256540942509903E-4</v>
      </c>
      <c r="P302">
        <f>VLOOKUP(LEFT(A302,8),'Point GF'!$C$2:$R$277,15,FALSE)</f>
        <v>1.0410630236104068</v>
      </c>
      <c r="Q302">
        <f>VLOOKUP(LEFT(A302,8),'Point GF'!$C$2:$R$277,16,FALSE)</f>
        <v>1.0495539267487921</v>
      </c>
    </row>
    <row r="303" spans="1:17" hidden="1" outlineLevel="2" x14ac:dyDescent="0.3">
      <c r="A303" s="27" t="s">
        <v>692</v>
      </c>
      <c r="B303" s="27" t="s">
        <v>693</v>
      </c>
      <c r="C303" s="27" t="s">
        <v>401</v>
      </c>
      <c r="D303" s="27" t="s">
        <v>715</v>
      </c>
      <c r="E303" s="28">
        <v>12</v>
      </c>
      <c r="F303" s="28">
        <v>0.89400000000000002</v>
      </c>
      <c r="G303" s="28">
        <v>2.64E-2</v>
      </c>
      <c r="H303">
        <f t="shared" si="30"/>
        <v>7.4499999999999997E-2</v>
      </c>
      <c r="I303">
        <f t="shared" si="31"/>
        <v>2.2000000000000001E-3</v>
      </c>
      <c r="J303" s="30">
        <f t="shared" si="26"/>
        <v>7.7524121800399151E-2</v>
      </c>
      <c r="K303" s="30">
        <f t="shared" si="27"/>
        <v>7.7524121800399151E-2</v>
      </c>
      <c r="L303">
        <f>VLOOKUP(LEFT(A303,8),'Point GF'!$C$2:$R$277,7,FALSE)</f>
        <v>1.0405922389315323</v>
      </c>
      <c r="M303">
        <f>VLOOKUP(LEFT(A303,8),'Point GF'!$C$2:$R$277,7,FALSE)</f>
        <v>1.0405922389315323</v>
      </c>
      <c r="N303">
        <f t="shared" si="28"/>
        <v>2.2903386519428953E-3</v>
      </c>
      <c r="O303">
        <f t="shared" si="29"/>
        <v>2.3090186388473426E-3</v>
      </c>
      <c r="P303">
        <f>VLOOKUP(LEFT(A303,8),'Point GF'!$C$2:$R$277,15,FALSE)</f>
        <v>1.0410630236104068</v>
      </c>
      <c r="Q303">
        <f>VLOOKUP(LEFT(A303,8),'Point GF'!$C$2:$R$277,16,FALSE)</f>
        <v>1.0495539267487921</v>
      </c>
    </row>
    <row r="304" spans="1:17" hidden="1" outlineLevel="2" x14ac:dyDescent="0.3">
      <c r="A304" s="27" t="s">
        <v>692</v>
      </c>
      <c r="B304" s="27" t="s">
        <v>693</v>
      </c>
      <c r="C304" s="27" t="s">
        <v>401</v>
      </c>
      <c r="D304" s="27" t="s">
        <v>716</v>
      </c>
      <c r="E304" s="28">
        <v>12</v>
      </c>
      <c r="F304" s="28">
        <v>0.10632</v>
      </c>
      <c r="G304" s="28">
        <v>3.1199999999999999E-3</v>
      </c>
      <c r="H304">
        <f t="shared" si="30"/>
        <v>8.8599999999999998E-3</v>
      </c>
      <c r="I304">
        <f t="shared" si="31"/>
        <v>2.5999999999999998E-4</v>
      </c>
      <c r="J304" s="30">
        <f t="shared" si="26"/>
        <v>9.2196472369333766E-3</v>
      </c>
      <c r="K304" s="30">
        <f t="shared" si="27"/>
        <v>9.2196472369333766E-3</v>
      </c>
      <c r="L304">
        <f>VLOOKUP(LEFT(A304,8),'Point GF'!$C$2:$R$277,7,FALSE)</f>
        <v>1.0405922389315323</v>
      </c>
      <c r="M304">
        <f>VLOOKUP(LEFT(A304,8),'Point GF'!$C$2:$R$277,7,FALSE)</f>
        <v>1.0405922389315323</v>
      </c>
      <c r="N304">
        <f t="shared" si="28"/>
        <v>2.7067638613870572E-4</v>
      </c>
      <c r="O304">
        <f t="shared" si="29"/>
        <v>2.7288402095468594E-4</v>
      </c>
      <c r="P304">
        <f>VLOOKUP(LEFT(A304,8),'Point GF'!$C$2:$R$277,15,FALSE)</f>
        <v>1.0410630236104068</v>
      </c>
      <c r="Q304">
        <f>VLOOKUP(LEFT(A304,8),'Point GF'!$C$2:$R$277,16,FALSE)</f>
        <v>1.0495539267487921</v>
      </c>
    </row>
    <row r="305" spans="1:17" hidden="1" outlineLevel="2" x14ac:dyDescent="0.3">
      <c r="A305" s="27" t="s">
        <v>692</v>
      </c>
      <c r="B305" s="27" t="s">
        <v>693</v>
      </c>
      <c r="C305" s="27" t="s">
        <v>401</v>
      </c>
      <c r="D305" s="27" t="s">
        <v>717</v>
      </c>
      <c r="E305" s="28">
        <v>12</v>
      </c>
      <c r="F305" s="28">
        <v>2.58E-2</v>
      </c>
      <c r="G305" s="28">
        <v>7.2000000000000005E-4</v>
      </c>
      <c r="H305">
        <f t="shared" si="30"/>
        <v>2.15E-3</v>
      </c>
      <c r="I305">
        <f t="shared" si="31"/>
        <v>6.0000000000000002E-5</v>
      </c>
      <c r="J305" s="30">
        <f t="shared" si="26"/>
        <v>2.2372733137027943E-3</v>
      </c>
      <c r="K305" s="30">
        <f t="shared" si="27"/>
        <v>2.2372733137027943E-3</v>
      </c>
      <c r="L305">
        <f>VLOOKUP(LEFT(A305,8),'Point GF'!$C$2:$R$277,7,FALSE)</f>
        <v>1.0405922389315323</v>
      </c>
      <c r="M305">
        <f>VLOOKUP(LEFT(A305,8),'Point GF'!$C$2:$R$277,7,FALSE)</f>
        <v>1.0405922389315323</v>
      </c>
      <c r="N305">
        <f t="shared" si="28"/>
        <v>6.2463781416624415E-5</v>
      </c>
      <c r="O305">
        <f t="shared" si="29"/>
        <v>6.297323560492753E-5</v>
      </c>
      <c r="P305">
        <f>VLOOKUP(LEFT(A305,8),'Point GF'!$C$2:$R$277,15,FALSE)</f>
        <v>1.0410630236104068</v>
      </c>
      <c r="Q305">
        <f>VLOOKUP(LEFT(A305,8),'Point GF'!$C$2:$R$277,16,FALSE)</f>
        <v>1.0495539267487921</v>
      </c>
    </row>
    <row r="306" spans="1:17" hidden="1" outlineLevel="2" x14ac:dyDescent="0.3">
      <c r="A306" s="27" t="s">
        <v>692</v>
      </c>
      <c r="B306" s="27" t="s">
        <v>693</v>
      </c>
      <c r="C306" s="27" t="s">
        <v>401</v>
      </c>
      <c r="D306" s="27" t="s">
        <v>718</v>
      </c>
      <c r="E306" s="28">
        <v>12</v>
      </c>
      <c r="F306" s="28">
        <v>1.4579999999999999E-2</v>
      </c>
      <c r="G306" s="28">
        <v>4.2000000000000002E-4</v>
      </c>
      <c r="H306">
        <f t="shared" si="30"/>
        <v>1.2149999999999999E-3</v>
      </c>
      <c r="I306">
        <f t="shared" si="31"/>
        <v>3.5000000000000004E-5</v>
      </c>
      <c r="J306" s="30">
        <f t="shared" si="26"/>
        <v>1.2643195703018117E-3</v>
      </c>
      <c r="K306" s="30">
        <f t="shared" si="27"/>
        <v>1.2643195703018117E-3</v>
      </c>
      <c r="L306">
        <f>VLOOKUP(LEFT(A306,8),'Point GF'!$C$2:$R$277,7,FALSE)</f>
        <v>1.0405922389315323</v>
      </c>
      <c r="M306">
        <f>VLOOKUP(LEFT(A306,8),'Point GF'!$C$2:$R$277,7,FALSE)</f>
        <v>1.0405922389315323</v>
      </c>
      <c r="N306">
        <f t="shared" si="28"/>
        <v>3.6437205826364243E-5</v>
      </c>
      <c r="O306">
        <f t="shared" si="29"/>
        <v>3.6734387436207727E-5</v>
      </c>
      <c r="P306">
        <f>VLOOKUP(LEFT(A306,8),'Point GF'!$C$2:$R$277,15,FALSE)</f>
        <v>1.0410630236104068</v>
      </c>
      <c r="Q306">
        <f>VLOOKUP(LEFT(A306,8),'Point GF'!$C$2:$R$277,16,FALSE)</f>
        <v>1.0495539267487921</v>
      </c>
    </row>
    <row r="307" spans="1:17" hidden="1" outlineLevel="2" x14ac:dyDescent="0.3">
      <c r="A307" s="27" t="s">
        <v>692</v>
      </c>
      <c r="B307" s="27" t="s">
        <v>693</v>
      </c>
      <c r="C307" s="27" t="s">
        <v>401</v>
      </c>
      <c r="D307" s="27" t="s">
        <v>719</v>
      </c>
      <c r="E307" s="28">
        <v>12</v>
      </c>
      <c r="F307" s="28">
        <v>9.8820000000000005E-2</v>
      </c>
      <c r="G307" s="28">
        <v>2.8800000000000002E-3</v>
      </c>
      <c r="H307">
        <f t="shared" si="30"/>
        <v>8.235000000000001E-3</v>
      </c>
      <c r="I307">
        <f t="shared" si="31"/>
        <v>2.4000000000000001E-4</v>
      </c>
      <c r="J307" s="30">
        <f t="shared" si="26"/>
        <v>8.5692770876011695E-3</v>
      </c>
      <c r="K307" s="30">
        <f t="shared" si="27"/>
        <v>8.5692770876011695E-3</v>
      </c>
      <c r="L307">
        <f>VLOOKUP(LEFT(A307,8),'Point GF'!$C$2:$R$277,7,FALSE)</f>
        <v>1.0405922389315323</v>
      </c>
      <c r="M307">
        <f>VLOOKUP(LEFT(A307,8),'Point GF'!$C$2:$R$277,7,FALSE)</f>
        <v>1.0405922389315323</v>
      </c>
      <c r="N307">
        <f t="shared" si="28"/>
        <v>2.4985512566649766E-4</v>
      </c>
      <c r="O307">
        <f t="shared" si="29"/>
        <v>2.5189294241971012E-4</v>
      </c>
      <c r="P307">
        <f>VLOOKUP(LEFT(A307,8),'Point GF'!$C$2:$R$277,15,FALSE)</f>
        <v>1.0410630236104068</v>
      </c>
      <c r="Q307">
        <f>VLOOKUP(LEFT(A307,8),'Point GF'!$C$2:$R$277,16,FALSE)</f>
        <v>1.0495539267487921</v>
      </c>
    </row>
    <row r="308" spans="1:17" hidden="1" outlineLevel="2" x14ac:dyDescent="0.3">
      <c r="A308" s="27" t="s">
        <v>692</v>
      </c>
      <c r="B308" s="27" t="s">
        <v>693</v>
      </c>
      <c r="C308" s="27" t="s">
        <v>401</v>
      </c>
      <c r="D308" s="27" t="s">
        <v>720</v>
      </c>
      <c r="E308" s="28">
        <v>12</v>
      </c>
      <c r="F308" s="28">
        <v>2.2620000000000001E-2</v>
      </c>
      <c r="G308" s="28">
        <v>7.2000000000000005E-4</v>
      </c>
      <c r="H308">
        <f t="shared" si="30"/>
        <v>1.8850000000000002E-3</v>
      </c>
      <c r="I308">
        <f t="shared" si="31"/>
        <v>6.0000000000000002E-5</v>
      </c>
      <c r="J308" s="30">
        <f t="shared" si="26"/>
        <v>1.9615163703859385E-3</v>
      </c>
      <c r="K308" s="30">
        <f t="shared" si="27"/>
        <v>1.9615163703859385E-3</v>
      </c>
      <c r="L308">
        <f>VLOOKUP(LEFT(A308,8),'Point GF'!$C$2:$R$277,7,FALSE)</f>
        <v>1.0405922389315323</v>
      </c>
      <c r="M308">
        <f>VLOOKUP(LEFT(A308,8),'Point GF'!$C$2:$R$277,7,FALSE)</f>
        <v>1.0405922389315323</v>
      </c>
      <c r="N308">
        <f t="shared" si="28"/>
        <v>6.2463781416624415E-5</v>
      </c>
      <c r="O308">
        <f t="shared" si="29"/>
        <v>6.297323560492753E-5</v>
      </c>
      <c r="P308">
        <f>VLOOKUP(LEFT(A308,8),'Point GF'!$C$2:$R$277,15,FALSE)</f>
        <v>1.0410630236104068</v>
      </c>
      <c r="Q308">
        <f>VLOOKUP(LEFT(A308,8),'Point GF'!$C$2:$R$277,16,FALSE)</f>
        <v>1.0495539267487921</v>
      </c>
    </row>
    <row r="309" spans="1:17" hidden="1" outlineLevel="2" x14ac:dyDescent="0.3">
      <c r="A309" s="27" t="s">
        <v>692</v>
      </c>
      <c r="B309" s="27" t="s">
        <v>693</v>
      </c>
      <c r="C309" s="27" t="s">
        <v>401</v>
      </c>
      <c r="D309" s="27" t="s">
        <v>721</v>
      </c>
      <c r="E309" s="28">
        <v>12</v>
      </c>
      <c r="F309" s="29"/>
      <c r="G309" s="28">
        <v>3.1199999999999999E-3</v>
      </c>
      <c r="H309">
        <f t="shared" si="30"/>
        <v>0</v>
      </c>
      <c r="I309">
        <f t="shared" si="31"/>
        <v>2.5999999999999998E-4</v>
      </c>
      <c r="J309" s="30">
        <f t="shared" si="26"/>
        <v>0</v>
      </c>
      <c r="K309" s="30">
        <f t="shared" si="27"/>
        <v>0</v>
      </c>
      <c r="L309">
        <f>VLOOKUP(LEFT(A309,8),'Point GF'!$C$2:$R$277,7,FALSE)</f>
        <v>1.0405922389315323</v>
      </c>
      <c r="M309">
        <f>VLOOKUP(LEFT(A309,8),'Point GF'!$C$2:$R$277,7,FALSE)</f>
        <v>1.0405922389315323</v>
      </c>
      <c r="N309">
        <f t="shared" si="28"/>
        <v>2.7067638613870572E-4</v>
      </c>
      <c r="O309">
        <f t="shared" si="29"/>
        <v>2.7288402095468594E-4</v>
      </c>
      <c r="P309">
        <f>VLOOKUP(LEFT(A309,8),'Point GF'!$C$2:$R$277,15,FALSE)</f>
        <v>1.0410630236104068</v>
      </c>
      <c r="Q309">
        <f>VLOOKUP(LEFT(A309,8),'Point GF'!$C$2:$R$277,16,FALSE)</f>
        <v>1.0495539267487921</v>
      </c>
    </row>
    <row r="310" spans="1:17" hidden="1" outlineLevel="2" x14ac:dyDescent="0.3">
      <c r="A310" s="27" t="s">
        <v>692</v>
      </c>
      <c r="B310" s="27" t="s">
        <v>693</v>
      </c>
      <c r="C310" s="27" t="s">
        <v>401</v>
      </c>
      <c r="D310" s="27" t="s">
        <v>722</v>
      </c>
      <c r="E310" s="28">
        <v>12</v>
      </c>
      <c r="F310" s="28">
        <v>8.0280000000000004E-2</v>
      </c>
      <c r="G310" s="28">
        <v>3.1199999999999999E-3</v>
      </c>
      <c r="H310">
        <f t="shared" si="30"/>
        <v>6.6900000000000006E-3</v>
      </c>
      <c r="I310">
        <f t="shared" si="31"/>
        <v>2.5999999999999998E-4</v>
      </c>
      <c r="J310" s="30">
        <f t="shared" si="26"/>
        <v>6.9615620784519517E-3</v>
      </c>
      <c r="K310" s="30">
        <f t="shared" si="27"/>
        <v>6.9615620784519517E-3</v>
      </c>
      <c r="L310">
        <f>VLOOKUP(LEFT(A310,8),'Point GF'!$C$2:$R$277,7,FALSE)</f>
        <v>1.0405922389315323</v>
      </c>
      <c r="M310">
        <f>VLOOKUP(LEFT(A310,8),'Point GF'!$C$2:$R$277,7,FALSE)</f>
        <v>1.0405922389315323</v>
      </c>
      <c r="N310">
        <f t="shared" si="28"/>
        <v>2.7067638613870572E-4</v>
      </c>
      <c r="O310">
        <f t="shared" si="29"/>
        <v>2.7288402095468594E-4</v>
      </c>
      <c r="P310">
        <f>VLOOKUP(LEFT(A310,8),'Point GF'!$C$2:$R$277,15,FALSE)</f>
        <v>1.0410630236104068</v>
      </c>
      <c r="Q310">
        <f>VLOOKUP(LEFT(A310,8),'Point GF'!$C$2:$R$277,16,FALSE)</f>
        <v>1.0495539267487921</v>
      </c>
    </row>
    <row r="311" spans="1:17" hidden="1" outlineLevel="2" x14ac:dyDescent="0.3">
      <c r="A311" s="27" t="s">
        <v>692</v>
      </c>
      <c r="B311" s="27" t="s">
        <v>693</v>
      </c>
      <c r="C311" s="27" t="s">
        <v>401</v>
      </c>
      <c r="D311" s="27" t="s">
        <v>723</v>
      </c>
      <c r="E311" s="28">
        <v>12</v>
      </c>
      <c r="F311" s="28">
        <v>7.4399999999999994E-2</v>
      </c>
      <c r="G311" s="28">
        <v>2.2200000000000002E-3</v>
      </c>
      <c r="H311">
        <f t="shared" si="30"/>
        <v>6.1999999999999998E-3</v>
      </c>
      <c r="I311">
        <f t="shared" si="31"/>
        <v>1.8500000000000002E-4</v>
      </c>
      <c r="J311" s="30">
        <f t="shared" si="26"/>
        <v>6.4516718813755003E-3</v>
      </c>
      <c r="K311" s="30">
        <f t="shared" si="27"/>
        <v>6.4516718813755003E-3</v>
      </c>
      <c r="L311">
        <f>VLOOKUP(LEFT(A311,8),'Point GF'!$C$2:$R$277,7,FALSE)</f>
        <v>1.0405922389315323</v>
      </c>
      <c r="M311">
        <f>VLOOKUP(LEFT(A311,8),'Point GF'!$C$2:$R$277,7,FALSE)</f>
        <v>1.0405922389315323</v>
      </c>
      <c r="N311">
        <f t="shared" si="28"/>
        <v>1.9259665936792529E-4</v>
      </c>
      <c r="O311">
        <f t="shared" si="29"/>
        <v>1.9416747644852657E-4</v>
      </c>
      <c r="P311">
        <f>VLOOKUP(LEFT(A311,8),'Point GF'!$C$2:$R$277,15,FALSE)</f>
        <v>1.0410630236104068</v>
      </c>
      <c r="Q311">
        <f>VLOOKUP(LEFT(A311,8),'Point GF'!$C$2:$R$277,16,FALSE)</f>
        <v>1.0495539267487921</v>
      </c>
    </row>
    <row r="312" spans="1:17" hidden="1" outlineLevel="2" x14ac:dyDescent="0.3">
      <c r="A312" s="27" t="s">
        <v>692</v>
      </c>
      <c r="B312" s="27" t="s">
        <v>693</v>
      </c>
      <c r="C312" s="27" t="s">
        <v>401</v>
      </c>
      <c r="D312" s="27" t="s">
        <v>724</v>
      </c>
      <c r="E312" s="28">
        <v>12</v>
      </c>
      <c r="F312" s="28">
        <v>0.14112</v>
      </c>
      <c r="G312" s="28">
        <v>4.0800000000000003E-3</v>
      </c>
      <c r="H312">
        <f t="shared" si="30"/>
        <v>1.176E-2</v>
      </c>
      <c r="I312">
        <f t="shared" si="31"/>
        <v>3.4000000000000002E-4</v>
      </c>
      <c r="J312" s="30">
        <f t="shared" si="26"/>
        <v>1.223736472983482E-2</v>
      </c>
      <c r="K312" s="30">
        <f t="shared" si="27"/>
        <v>1.223736472983482E-2</v>
      </c>
      <c r="L312">
        <f>VLOOKUP(LEFT(A312,8),'Point GF'!$C$2:$R$277,7,FALSE)</f>
        <v>1.0405922389315323</v>
      </c>
      <c r="M312">
        <f>VLOOKUP(LEFT(A312,8),'Point GF'!$C$2:$R$277,7,FALSE)</f>
        <v>1.0405922389315323</v>
      </c>
      <c r="N312">
        <f t="shared" si="28"/>
        <v>3.5396142802753835E-4</v>
      </c>
      <c r="O312">
        <f t="shared" si="29"/>
        <v>3.5684833509458933E-4</v>
      </c>
      <c r="P312">
        <f>VLOOKUP(LEFT(A312,8),'Point GF'!$C$2:$R$277,15,FALSE)</f>
        <v>1.0410630236104068</v>
      </c>
      <c r="Q312">
        <f>VLOOKUP(LEFT(A312,8),'Point GF'!$C$2:$R$277,16,FALSE)</f>
        <v>1.0495539267487921</v>
      </c>
    </row>
    <row r="313" spans="1:17" hidden="1" outlineLevel="2" x14ac:dyDescent="0.3">
      <c r="A313" s="27" t="s">
        <v>692</v>
      </c>
      <c r="B313" s="27" t="s">
        <v>693</v>
      </c>
      <c r="C313" s="27" t="s">
        <v>401</v>
      </c>
      <c r="D313" s="27" t="s">
        <v>725</v>
      </c>
      <c r="E313" s="28">
        <v>12</v>
      </c>
      <c r="F313" s="28">
        <v>0.14580000000000001</v>
      </c>
      <c r="G313" s="28">
        <v>4.1999999999999997E-3</v>
      </c>
      <c r="H313">
        <f t="shared" si="30"/>
        <v>1.2150000000000001E-2</v>
      </c>
      <c r="I313">
        <f t="shared" si="31"/>
        <v>3.5E-4</v>
      </c>
      <c r="J313" s="30">
        <f t="shared" si="26"/>
        <v>1.2643195703018119E-2</v>
      </c>
      <c r="K313" s="30">
        <f t="shared" si="27"/>
        <v>1.2643195703018119E-2</v>
      </c>
      <c r="L313">
        <f>VLOOKUP(LEFT(A313,8),'Point GF'!$C$2:$R$277,7,FALSE)</f>
        <v>1.0405922389315323</v>
      </c>
      <c r="M313">
        <f>VLOOKUP(LEFT(A313,8),'Point GF'!$C$2:$R$277,7,FALSE)</f>
        <v>1.0405922389315323</v>
      </c>
      <c r="N313">
        <f t="shared" si="28"/>
        <v>3.6437205826364241E-4</v>
      </c>
      <c r="O313">
        <f t="shared" si="29"/>
        <v>3.6734387436207722E-4</v>
      </c>
      <c r="P313">
        <f>VLOOKUP(LEFT(A313,8),'Point GF'!$C$2:$R$277,15,FALSE)</f>
        <v>1.0410630236104068</v>
      </c>
      <c r="Q313">
        <f>VLOOKUP(LEFT(A313,8),'Point GF'!$C$2:$R$277,16,FALSE)</f>
        <v>1.0495539267487921</v>
      </c>
    </row>
    <row r="314" spans="1:17" hidden="1" outlineLevel="2" x14ac:dyDescent="0.3">
      <c r="A314" s="27" t="s">
        <v>692</v>
      </c>
      <c r="B314" s="27" t="s">
        <v>693</v>
      </c>
      <c r="C314" s="27" t="s">
        <v>401</v>
      </c>
      <c r="D314" s="27" t="s">
        <v>726</v>
      </c>
      <c r="E314" s="28">
        <v>12</v>
      </c>
      <c r="F314" s="28">
        <v>0.32201999999999997</v>
      </c>
      <c r="G314" s="28">
        <v>9.2999999999999992E-3</v>
      </c>
      <c r="H314">
        <f t="shared" si="30"/>
        <v>2.6834999999999998E-2</v>
      </c>
      <c r="I314">
        <f t="shared" si="31"/>
        <v>7.7499999999999997E-4</v>
      </c>
      <c r="J314" s="30">
        <f t="shared" si="26"/>
        <v>2.7924292731727668E-2</v>
      </c>
      <c r="K314" s="30">
        <f t="shared" si="27"/>
        <v>2.7924292731727668E-2</v>
      </c>
      <c r="L314">
        <f>VLOOKUP(LEFT(A314,8),'Point GF'!$C$2:$R$277,7,FALSE)</f>
        <v>1.0405922389315323</v>
      </c>
      <c r="M314">
        <f>VLOOKUP(LEFT(A314,8),'Point GF'!$C$2:$R$277,7,FALSE)</f>
        <v>1.0405922389315323</v>
      </c>
      <c r="N314">
        <f t="shared" si="28"/>
        <v>8.068238432980653E-4</v>
      </c>
      <c r="O314">
        <f t="shared" si="29"/>
        <v>8.1340429323031383E-4</v>
      </c>
      <c r="P314">
        <f>VLOOKUP(LEFT(A314,8),'Point GF'!$C$2:$R$277,15,FALSE)</f>
        <v>1.0410630236104068</v>
      </c>
      <c r="Q314">
        <f>VLOOKUP(LEFT(A314,8),'Point GF'!$C$2:$R$277,16,FALSE)</f>
        <v>1.0495539267487921</v>
      </c>
    </row>
    <row r="315" spans="1:17" hidden="1" outlineLevel="2" x14ac:dyDescent="0.3">
      <c r="A315" s="27" t="s">
        <v>692</v>
      </c>
      <c r="B315" s="27" t="s">
        <v>693</v>
      </c>
      <c r="C315" s="27" t="s">
        <v>401</v>
      </c>
      <c r="D315" s="27" t="s">
        <v>727</v>
      </c>
      <c r="E315" s="28">
        <v>12</v>
      </c>
      <c r="F315" s="28">
        <v>0.29771999999999998</v>
      </c>
      <c r="G315" s="28">
        <v>8.5800000000000008E-3</v>
      </c>
      <c r="H315">
        <f t="shared" si="30"/>
        <v>2.4809999999999999E-2</v>
      </c>
      <c r="I315">
        <f t="shared" si="31"/>
        <v>7.1500000000000003E-4</v>
      </c>
      <c r="J315" s="30">
        <f t="shared" si="26"/>
        <v>2.5817093447891314E-2</v>
      </c>
      <c r="K315" s="30">
        <f t="shared" si="27"/>
        <v>2.5817093447891314E-2</v>
      </c>
      <c r="L315">
        <f>VLOOKUP(LEFT(A315,8),'Point GF'!$C$2:$R$277,7,FALSE)</f>
        <v>1.0405922389315323</v>
      </c>
      <c r="M315">
        <f>VLOOKUP(LEFT(A315,8),'Point GF'!$C$2:$R$277,7,FALSE)</f>
        <v>1.0405922389315323</v>
      </c>
      <c r="N315">
        <f t="shared" si="28"/>
        <v>7.4436006188144095E-4</v>
      </c>
      <c r="O315">
        <f t="shared" si="29"/>
        <v>7.5043105762538642E-4</v>
      </c>
      <c r="P315">
        <f>VLOOKUP(LEFT(A315,8),'Point GF'!$C$2:$R$277,15,FALSE)</f>
        <v>1.0410630236104068</v>
      </c>
      <c r="Q315">
        <f>VLOOKUP(LEFT(A315,8),'Point GF'!$C$2:$R$277,16,FALSE)</f>
        <v>1.0495539267487921</v>
      </c>
    </row>
    <row r="316" spans="1:17" hidden="1" outlineLevel="2" x14ac:dyDescent="0.3">
      <c r="A316" s="27" t="s">
        <v>692</v>
      </c>
      <c r="B316" s="27" t="s">
        <v>693</v>
      </c>
      <c r="C316" s="27" t="s">
        <v>401</v>
      </c>
      <c r="D316" s="27" t="s">
        <v>728</v>
      </c>
      <c r="E316" s="28">
        <v>12</v>
      </c>
      <c r="F316" s="28">
        <v>4.1999999999999997E-3</v>
      </c>
      <c r="G316" s="28">
        <v>5.4000000000000003E-3</v>
      </c>
      <c r="H316">
        <f t="shared" si="30"/>
        <v>3.5E-4</v>
      </c>
      <c r="I316">
        <f t="shared" si="31"/>
        <v>4.5000000000000004E-4</v>
      </c>
      <c r="J316" s="30">
        <f t="shared" si="26"/>
        <v>3.642072836260363E-4</v>
      </c>
      <c r="K316" s="30">
        <f t="shared" si="27"/>
        <v>3.642072836260363E-4</v>
      </c>
      <c r="L316">
        <f>VLOOKUP(LEFT(A316,8),'Point GF'!$C$2:$R$277,7,FALSE)</f>
        <v>1.0405922389315323</v>
      </c>
      <c r="M316">
        <f>VLOOKUP(LEFT(A316,8),'Point GF'!$C$2:$R$277,7,FALSE)</f>
        <v>1.0405922389315323</v>
      </c>
      <c r="N316">
        <f t="shared" si="28"/>
        <v>4.6847836062468309E-4</v>
      </c>
      <c r="O316">
        <f t="shared" si="29"/>
        <v>4.7229926703695648E-4</v>
      </c>
      <c r="P316">
        <f>VLOOKUP(LEFT(A316,8),'Point GF'!$C$2:$R$277,15,FALSE)</f>
        <v>1.0410630236104068</v>
      </c>
      <c r="Q316">
        <f>VLOOKUP(LEFT(A316,8),'Point GF'!$C$2:$R$277,16,FALSE)</f>
        <v>1.0495539267487921</v>
      </c>
    </row>
    <row r="317" spans="1:17" outlineLevel="1" collapsed="1" x14ac:dyDescent="0.3">
      <c r="A317" s="32" t="s">
        <v>1201</v>
      </c>
      <c r="B317" s="27" t="str">
        <f>B316</f>
        <v>National Institutes of Health</v>
      </c>
      <c r="C317" s="27"/>
      <c r="D317" s="27"/>
      <c r="E317" s="28"/>
      <c r="F317" s="28">
        <f>SUBTOTAL(9,F276:F316)</f>
        <v>81.424829999999972</v>
      </c>
      <c r="G317" s="30">
        <f>SUBTOTAL(9,G276:G316)</f>
        <v>2.9801600000000001</v>
      </c>
      <c r="H317" s="36">
        <f>SUBTOTAL(9,H276:H316)</f>
        <v>0.82047999999999977</v>
      </c>
      <c r="I317" s="36">
        <f>SUBTOTAL(9,I276:I316)</f>
        <v>2.5750000000000006E-2</v>
      </c>
      <c r="J317" s="30">
        <f t="shared" si="26"/>
        <v>0.85378512019854336</v>
      </c>
      <c r="K317" s="30">
        <f t="shared" si="27"/>
        <v>0.85378512019854336</v>
      </c>
      <c r="L317">
        <f>VLOOKUP(LEFT(A317,8),'Point GF'!$C$2:$R$277,7,FALSE)</f>
        <v>1.0405922389315323</v>
      </c>
      <c r="M317">
        <f>VLOOKUP(LEFT(A317,8),'Point GF'!$C$2:$R$277,7,FALSE)</f>
        <v>1.0405922389315323</v>
      </c>
      <c r="N317">
        <f t="shared" si="28"/>
        <v>2.6807372857967981E-2</v>
      </c>
      <c r="O317">
        <f t="shared" si="29"/>
        <v>2.7026013613781402E-2</v>
      </c>
      <c r="P317">
        <f>VLOOKUP(LEFT(A317,8),'Point GF'!$C$2:$R$277,15,FALSE)</f>
        <v>1.0410630236104068</v>
      </c>
      <c r="Q317">
        <f>VLOOKUP(LEFT(A317,8),'Point GF'!$C$2:$R$277,16,FALSE)</f>
        <v>1.0495539267487921</v>
      </c>
    </row>
    <row r="318" spans="1:17" hidden="1" outlineLevel="2" x14ac:dyDescent="0.3">
      <c r="A318" s="27" t="s">
        <v>729</v>
      </c>
      <c r="B318" s="27" t="s">
        <v>730</v>
      </c>
      <c r="C318" s="27" t="s">
        <v>401</v>
      </c>
      <c r="D318" s="27" t="s">
        <v>731</v>
      </c>
      <c r="E318" s="28">
        <v>2</v>
      </c>
      <c r="F318" s="28">
        <v>1.4046999999999999E-4</v>
      </c>
      <c r="G318" s="29"/>
      <c r="H318">
        <f t="shared" si="30"/>
        <v>7.0234999999999994E-5</v>
      </c>
      <c r="I318">
        <f t="shared" si="31"/>
        <v>0</v>
      </c>
      <c r="J318" s="30">
        <f t="shared" si="26"/>
        <v>7.3052729052908218E-5</v>
      </c>
      <c r="K318" s="30">
        <f t="shared" si="27"/>
        <v>7.3052729052908218E-5</v>
      </c>
      <c r="L318">
        <f>VLOOKUP(LEFT(A318,8),'Point GF'!$C$2:$R$277,7,FALSE)</f>
        <v>1.0401185883520783</v>
      </c>
      <c r="M318">
        <f>VLOOKUP(LEFT(A318,8),'Point GF'!$C$2:$R$277,7,FALSE)</f>
        <v>1.0401185883520783</v>
      </c>
      <c r="N318">
        <f t="shared" si="28"/>
        <v>0</v>
      </c>
      <c r="O318">
        <f t="shared" si="29"/>
        <v>0</v>
      </c>
      <c r="P318">
        <f>VLOOKUP(LEFT(A318,8),'Point GF'!$C$2:$R$277,15,FALSE)</f>
        <v>1</v>
      </c>
      <c r="Q318">
        <f>VLOOKUP(LEFT(A318,8),'Point GF'!$C$2:$R$277,16,FALSE)</f>
        <v>1</v>
      </c>
    </row>
    <row r="319" spans="1:17" hidden="1" outlineLevel="2" x14ac:dyDescent="0.3">
      <c r="A319" s="27" t="s">
        <v>729</v>
      </c>
      <c r="B319" s="27" t="s">
        <v>730</v>
      </c>
      <c r="C319" s="27" t="s">
        <v>401</v>
      </c>
      <c r="D319" s="27" t="s">
        <v>731</v>
      </c>
      <c r="E319" s="28">
        <v>45</v>
      </c>
      <c r="F319" s="28">
        <v>0.47542499999999999</v>
      </c>
      <c r="G319" s="29"/>
      <c r="H319">
        <f t="shared" si="30"/>
        <v>1.0565E-2</v>
      </c>
      <c r="I319">
        <f t="shared" si="31"/>
        <v>0</v>
      </c>
      <c r="J319" s="30">
        <f t="shared" si="26"/>
        <v>1.0988852885939707E-2</v>
      </c>
      <c r="K319" s="30">
        <f t="shared" si="27"/>
        <v>1.0988852885939707E-2</v>
      </c>
      <c r="L319">
        <f>VLOOKUP(LEFT(A319,8),'Point GF'!$C$2:$R$277,7,FALSE)</f>
        <v>1.0401185883520783</v>
      </c>
      <c r="M319">
        <f>VLOOKUP(LEFT(A319,8),'Point GF'!$C$2:$R$277,7,FALSE)</f>
        <v>1.0401185883520783</v>
      </c>
      <c r="N319">
        <f t="shared" si="28"/>
        <v>0</v>
      </c>
      <c r="O319">
        <f t="shared" si="29"/>
        <v>0</v>
      </c>
      <c r="P319">
        <f>VLOOKUP(LEFT(A319,8),'Point GF'!$C$2:$R$277,15,FALSE)</f>
        <v>1</v>
      </c>
      <c r="Q319">
        <f>VLOOKUP(LEFT(A319,8),'Point GF'!$C$2:$R$277,16,FALSE)</f>
        <v>1</v>
      </c>
    </row>
    <row r="320" spans="1:17" hidden="1" outlineLevel="2" x14ac:dyDescent="0.3">
      <c r="A320" s="27" t="s">
        <v>729</v>
      </c>
      <c r="B320" s="27" t="s">
        <v>730</v>
      </c>
      <c r="C320" s="27" t="s">
        <v>401</v>
      </c>
      <c r="D320" s="27" t="s">
        <v>732</v>
      </c>
      <c r="E320" s="28">
        <v>55</v>
      </c>
      <c r="F320" s="28">
        <v>0.73480000000000001</v>
      </c>
      <c r="G320" s="29"/>
      <c r="H320">
        <f t="shared" si="30"/>
        <v>1.336E-2</v>
      </c>
      <c r="I320">
        <f t="shared" si="31"/>
        <v>0</v>
      </c>
      <c r="J320" s="30">
        <f t="shared" si="26"/>
        <v>1.3895984340383766E-2</v>
      </c>
      <c r="K320" s="30">
        <f t="shared" si="27"/>
        <v>1.3895984340383766E-2</v>
      </c>
      <c r="L320">
        <f>VLOOKUP(LEFT(A320,8),'Point GF'!$C$2:$R$277,7,FALSE)</f>
        <v>1.0401185883520783</v>
      </c>
      <c r="M320">
        <f>VLOOKUP(LEFT(A320,8),'Point GF'!$C$2:$R$277,7,FALSE)</f>
        <v>1.0401185883520783</v>
      </c>
      <c r="N320">
        <f t="shared" si="28"/>
        <v>0</v>
      </c>
      <c r="O320">
        <f t="shared" si="29"/>
        <v>0</v>
      </c>
      <c r="P320">
        <f>VLOOKUP(LEFT(A320,8),'Point GF'!$C$2:$R$277,15,FALSE)</f>
        <v>1</v>
      </c>
      <c r="Q320">
        <f>VLOOKUP(LEFT(A320,8),'Point GF'!$C$2:$R$277,16,FALSE)</f>
        <v>1</v>
      </c>
    </row>
    <row r="321" spans="1:17" hidden="1" outlineLevel="2" x14ac:dyDescent="0.3">
      <c r="A321" s="27" t="s">
        <v>729</v>
      </c>
      <c r="B321" s="27" t="s">
        <v>730</v>
      </c>
      <c r="C321" s="27" t="s">
        <v>401</v>
      </c>
      <c r="D321" s="27" t="s">
        <v>733</v>
      </c>
      <c r="E321" s="28">
        <v>185</v>
      </c>
      <c r="F321" s="28">
        <v>2.8758249999999999</v>
      </c>
      <c r="G321" s="29"/>
      <c r="H321">
        <f t="shared" si="30"/>
        <v>1.5545E-2</v>
      </c>
      <c r="I321">
        <f t="shared" si="31"/>
        <v>0</v>
      </c>
      <c r="J321" s="30">
        <f t="shared" si="26"/>
        <v>1.6168643455933055E-2</v>
      </c>
      <c r="K321" s="30">
        <f t="shared" si="27"/>
        <v>1.6168643455933055E-2</v>
      </c>
      <c r="L321">
        <f>VLOOKUP(LEFT(A321,8),'Point GF'!$C$2:$R$277,7,FALSE)</f>
        <v>1.0401185883520783</v>
      </c>
      <c r="M321">
        <f>VLOOKUP(LEFT(A321,8),'Point GF'!$C$2:$R$277,7,FALSE)</f>
        <v>1.0401185883520783</v>
      </c>
      <c r="N321">
        <f t="shared" si="28"/>
        <v>0</v>
      </c>
      <c r="O321">
        <f t="shared" si="29"/>
        <v>0</v>
      </c>
      <c r="P321">
        <f>VLOOKUP(LEFT(A321,8),'Point GF'!$C$2:$R$277,15,FALSE)</f>
        <v>1</v>
      </c>
      <c r="Q321">
        <f>VLOOKUP(LEFT(A321,8),'Point GF'!$C$2:$R$277,16,FALSE)</f>
        <v>1</v>
      </c>
    </row>
    <row r="322" spans="1:17" hidden="1" outlineLevel="2" x14ac:dyDescent="0.3">
      <c r="A322" s="27" t="s">
        <v>729</v>
      </c>
      <c r="B322" s="27" t="s">
        <v>730</v>
      </c>
      <c r="C322" s="27" t="s">
        <v>401</v>
      </c>
      <c r="D322" s="27" t="s">
        <v>734</v>
      </c>
      <c r="E322" s="28">
        <v>108</v>
      </c>
      <c r="F322" s="28">
        <v>2.0735999999999999</v>
      </c>
      <c r="G322" s="29"/>
      <c r="H322">
        <f t="shared" si="30"/>
        <v>1.9199999999999998E-2</v>
      </c>
      <c r="I322">
        <f t="shared" si="31"/>
        <v>0</v>
      </c>
      <c r="J322" s="30">
        <f t="shared" si="26"/>
        <v>1.9970276896359902E-2</v>
      </c>
      <c r="K322" s="30">
        <f t="shared" si="27"/>
        <v>1.9970276896359902E-2</v>
      </c>
      <c r="L322">
        <f>VLOOKUP(LEFT(A322,8),'Point GF'!$C$2:$R$277,7,FALSE)</f>
        <v>1.0401185883520783</v>
      </c>
      <c r="M322">
        <f>VLOOKUP(LEFT(A322,8),'Point GF'!$C$2:$R$277,7,FALSE)</f>
        <v>1.0401185883520783</v>
      </c>
      <c r="N322">
        <f t="shared" si="28"/>
        <v>0</v>
      </c>
      <c r="O322">
        <f t="shared" si="29"/>
        <v>0</v>
      </c>
      <c r="P322">
        <f>VLOOKUP(LEFT(A322,8),'Point GF'!$C$2:$R$277,15,FALSE)</f>
        <v>1</v>
      </c>
      <c r="Q322">
        <f>VLOOKUP(LEFT(A322,8),'Point GF'!$C$2:$R$277,16,FALSE)</f>
        <v>1</v>
      </c>
    </row>
    <row r="323" spans="1:17" hidden="1" outlineLevel="2" x14ac:dyDescent="0.3">
      <c r="A323" s="27" t="s">
        <v>729</v>
      </c>
      <c r="B323" s="27" t="s">
        <v>730</v>
      </c>
      <c r="C323" s="27" t="s">
        <v>401</v>
      </c>
      <c r="D323" s="27" t="s">
        <v>735</v>
      </c>
      <c r="E323" s="28">
        <v>124</v>
      </c>
      <c r="F323" s="28">
        <v>0.13825999999999999</v>
      </c>
      <c r="G323" s="29"/>
      <c r="H323">
        <f t="shared" si="30"/>
        <v>1.1149999999999999E-3</v>
      </c>
      <c r="I323">
        <f t="shared" si="31"/>
        <v>0</v>
      </c>
      <c r="J323" s="30">
        <f t="shared" ref="J323:J386" si="32">H323*L323</f>
        <v>1.1597322260125671E-3</v>
      </c>
      <c r="K323" s="30">
        <f t="shared" ref="K323:K386" si="33">H323*M323</f>
        <v>1.1597322260125671E-3</v>
      </c>
      <c r="L323">
        <f>VLOOKUP(LEFT(A323,8),'Point GF'!$C$2:$R$277,7,FALSE)</f>
        <v>1.0401185883520783</v>
      </c>
      <c r="M323">
        <f>VLOOKUP(LEFT(A323,8),'Point GF'!$C$2:$R$277,7,FALSE)</f>
        <v>1.0401185883520783</v>
      </c>
      <c r="N323">
        <f t="shared" ref="N323:N386" si="34">I323*P323</f>
        <v>0</v>
      </c>
      <c r="O323">
        <f t="shared" ref="O323:O386" si="35">I323*Q323</f>
        <v>0</v>
      </c>
      <c r="P323">
        <f>VLOOKUP(LEFT(A323,8),'Point GF'!$C$2:$R$277,15,FALSE)</f>
        <v>1</v>
      </c>
      <c r="Q323">
        <f>VLOOKUP(LEFT(A323,8),'Point GF'!$C$2:$R$277,16,FALSE)</f>
        <v>1</v>
      </c>
    </row>
    <row r="324" spans="1:17" hidden="1" outlineLevel="2" x14ac:dyDescent="0.3">
      <c r="A324" s="27" t="s">
        <v>729</v>
      </c>
      <c r="B324" s="27" t="s">
        <v>730</v>
      </c>
      <c r="C324" s="27" t="s">
        <v>401</v>
      </c>
      <c r="D324" s="27" t="s">
        <v>736</v>
      </c>
      <c r="E324" s="28">
        <v>210</v>
      </c>
      <c r="F324" s="28">
        <v>0.2016</v>
      </c>
      <c r="G324" s="29"/>
      <c r="H324">
        <f t="shared" si="30"/>
        <v>9.6000000000000002E-4</v>
      </c>
      <c r="I324">
        <f t="shared" si="31"/>
        <v>0</v>
      </c>
      <c r="J324" s="30">
        <f t="shared" si="32"/>
        <v>9.9851384481799521E-4</v>
      </c>
      <c r="K324" s="30">
        <f t="shared" si="33"/>
        <v>9.9851384481799521E-4</v>
      </c>
      <c r="L324">
        <f>VLOOKUP(LEFT(A324,8),'Point GF'!$C$2:$R$277,7,FALSE)</f>
        <v>1.0401185883520783</v>
      </c>
      <c r="M324">
        <f>VLOOKUP(LEFT(A324,8),'Point GF'!$C$2:$R$277,7,FALSE)</f>
        <v>1.0401185883520783</v>
      </c>
      <c r="N324">
        <f t="shared" si="34"/>
        <v>0</v>
      </c>
      <c r="O324">
        <f t="shared" si="35"/>
        <v>0</v>
      </c>
      <c r="P324">
        <f>VLOOKUP(LEFT(A324,8),'Point GF'!$C$2:$R$277,15,FALSE)</f>
        <v>1</v>
      </c>
      <c r="Q324">
        <f>VLOOKUP(LEFT(A324,8),'Point GF'!$C$2:$R$277,16,FALSE)</f>
        <v>1</v>
      </c>
    </row>
    <row r="325" spans="1:17" hidden="1" outlineLevel="2" x14ac:dyDescent="0.3">
      <c r="A325" s="27" t="s">
        <v>729</v>
      </c>
      <c r="B325" s="27" t="s">
        <v>730</v>
      </c>
      <c r="C325" s="27" t="s">
        <v>401</v>
      </c>
      <c r="D325" s="27" t="s">
        <v>737</v>
      </c>
      <c r="E325" s="28">
        <v>1</v>
      </c>
      <c r="F325" s="28">
        <v>0.16128000000000001</v>
      </c>
      <c r="G325" s="29"/>
      <c r="H325">
        <f t="shared" si="30"/>
        <v>0.16128000000000001</v>
      </c>
      <c r="I325">
        <f t="shared" si="31"/>
        <v>0</v>
      </c>
      <c r="J325" s="30">
        <f t="shared" si="32"/>
        <v>0.16775032592942318</v>
      </c>
      <c r="K325" s="30">
        <f t="shared" si="33"/>
        <v>0.16775032592942318</v>
      </c>
      <c r="L325">
        <f>VLOOKUP(LEFT(A325,8),'Point GF'!$C$2:$R$277,7,FALSE)</f>
        <v>1.0401185883520783</v>
      </c>
      <c r="M325">
        <f>VLOOKUP(LEFT(A325,8),'Point GF'!$C$2:$R$277,7,FALSE)</f>
        <v>1.0401185883520783</v>
      </c>
      <c r="N325">
        <f t="shared" si="34"/>
        <v>0</v>
      </c>
      <c r="O325">
        <f t="shared" si="35"/>
        <v>0</v>
      </c>
      <c r="P325">
        <f>VLOOKUP(LEFT(A325,8),'Point GF'!$C$2:$R$277,15,FALSE)</f>
        <v>1</v>
      </c>
      <c r="Q325">
        <f>VLOOKUP(LEFT(A325,8),'Point GF'!$C$2:$R$277,16,FALSE)</f>
        <v>1</v>
      </c>
    </row>
    <row r="326" spans="1:17" hidden="1" outlineLevel="2" x14ac:dyDescent="0.3">
      <c r="A326" s="27" t="s">
        <v>729</v>
      </c>
      <c r="B326" s="27" t="s">
        <v>730</v>
      </c>
      <c r="C326" s="27" t="s">
        <v>401</v>
      </c>
      <c r="D326" s="27" t="s">
        <v>738</v>
      </c>
      <c r="E326" s="28">
        <v>3</v>
      </c>
      <c r="F326" s="28">
        <v>0.48383999999999999</v>
      </c>
      <c r="G326" s="29"/>
      <c r="H326">
        <f t="shared" si="30"/>
        <v>0.16128000000000001</v>
      </c>
      <c r="I326">
        <f t="shared" si="31"/>
        <v>0</v>
      </c>
      <c r="J326" s="30">
        <f t="shared" si="32"/>
        <v>0.16775032592942318</v>
      </c>
      <c r="K326" s="30">
        <f t="shared" si="33"/>
        <v>0.16775032592942318</v>
      </c>
      <c r="L326">
        <f>VLOOKUP(LEFT(A326,8),'Point GF'!$C$2:$R$277,7,FALSE)</f>
        <v>1.0401185883520783</v>
      </c>
      <c r="M326">
        <f>VLOOKUP(LEFT(A326,8),'Point GF'!$C$2:$R$277,7,FALSE)</f>
        <v>1.0401185883520783</v>
      </c>
      <c r="N326">
        <f t="shared" si="34"/>
        <v>0</v>
      </c>
      <c r="O326">
        <f t="shared" si="35"/>
        <v>0</v>
      </c>
      <c r="P326">
        <f>VLOOKUP(LEFT(A326,8),'Point GF'!$C$2:$R$277,15,FALSE)</f>
        <v>1</v>
      </c>
      <c r="Q326">
        <f>VLOOKUP(LEFT(A326,8),'Point GF'!$C$2:$R$277,16,FALSE)</f>
        <v>1</v>
      </c>
    </row>
    <row r="327" spans="1:17" hidden="1" outlineLevel="2" x14ac:dyDescent="0.3">
      <c r="A327" s="27" t="s">
        <v>729</v>
      </c>
      <c r="B327" s="27" t="s">
        <v>730</v>
      </c>
      <c r="C327" s="27" t="s">
        <v>401</v>
      </c>
      <c r="D327" s="27" t="s">
        <v>739</v>
      </c>
      <c r="E327" s="28">
        <v>5</v>
      </c>
      <c r="F327" s="28">
        <v>0.80640000000000001</v>
      </c>
      <c r="G327" s="29"/>
      <c r="H327">
        <f t="shared" si="30"/>
        <v>0.16128000000000001</v>
      </c>
      <c r="I327">
        <f t="shared" si="31"/>
        <v>0</v>
      </c>
      <c r="J327" s="30">
        <f t="shared" si="32"/>
        <v>0.16775032592942318</v>
      </c>
      <c r="K327" s="30">
        <f t="shared" si="33"/>
        <v>0.16775032592942318</v>
      </c>
      <c r="L327">
        <f>VLOOKUP(LEFT(A327,8),'Point GF'!$C$2:$R$277,7,FALSE)</f>
        <v>1.0401185883520783</v>
      </c>
      <c r="M327">
        <f>VLOOKUP(LEFT(A327,8),'Point GF'!$C$2:$R$277,7,FALSE)</f>
        <v>1.0401185883520783</v>
      </c>
      <c r="N327">
        <f t="shared" si="34"/>
        <v>0</v>
      </c>
      <c r="O327">
        <f t="shared" si="35"/>
        <v>0</v>
      </c>
      <c r="P327">
        <f>VLOOKUP(LEFT(A327,8),'Point GF'!$C$2:$R$277,15,FALSE)</f>
        <v>1</v>
      </c>
      <c r="Q327">
        <f>VLOOKUP(LEFT(A327,8),'Point GF'!$C$2:$R$277,16,FALSE)</f>
        <v>1</v>
      </c>
    </row>
    <row r="328" spans="1:17" hidden="1" outlineLevel="2" x14ac:dyDescent="0.3">
      <c r="A328" s="27" t="s">
        <v>729</v>
      </c>
      <c r="B328" s="27" t="s">
        <v>730</v>
      </c>
      <c r="C328" s="27" t="s">
        <v>401</v>
      </c>
      <c r="D328" s="27" t="s">
        <v>740</v>
      </c>
      <c r="E328" s="28">
        <v>5</v>
      </c>
      <c r="F328" s="28">
        <v>0.80640000000000001</v>
      </c>
      <c r="G328" s="29"/>
      <c r="H328">
        <f t="shared" si="30"/>
        <v>0.16128000000000001</v>
      </c>
      <c r="I328">
        <f t="shared" si="31"/>
        <v>0</v>
      </c>
      <c r="J328" s="30">
        <f t="shared" si="32"/>
        <v>0.16775032592942318</v>
      </c>
      <c r="K328" s="30">
        <f t="shared" si="33"/>
        <v>0.16775032592942318</v>
      </c>
      <c r="L328">
        <f>VLOOKUP(LEFT(A328,8),'Point GF'!$C$2:$R$277,7,FALSE)</f>
        <v>1.0401185883520783</v>
      </c>
      <c r="M328">
        <f>VLOOKUP(LEFT(A328,8),'Point GF'!$C$2:$R$277,7,FALSE)</f>
        <v>1.0401185883520783</v>
      </c>
      <c r="N328">
        <f t="shared" si="34"/>
        <v>0</v>
      </c>
      <c r="O328">
        <f t="shared" si="35"/>
        <v>0</v>
      </c>
      <c r="P328">
        <f>VLOOKUP(LEFT(A328,8),'Point GF'!$C$2:$R$277,15,FALSE)</f>
        <v>1</v>
      </c>
      <c r="Q328">
        <f>VLOOKUP(LEFT(A328,8),'Point GF'!$C$2:$R$277,16,FALSE)</f>
        <v>1</v>
      </c>
    </row>
    <row r="329" spans="1:17" hidden="1" outlineLevel="2" x14ac:dyDescent="0.3">
      <c r="A329" s="27" t="s">
        <v>729</v>
      </c>
      <c r="B329" s="27" t="s">
        <v>730</v>
      </c>
      <c r="C329" s="27" t="s">
        <v>401</v>
      </c>
      <c r="D329" s="27" t="s">
        <v>741</v>
      </c>
      <c r="E329" s="28">
        <v>1</v>
      </c>
      <c r="F329" s="28">
        <v>0.16650000000000001</v>
      </c>
      <c r="G329" s="29"/>
      <c r="H329">
        <f t="shared" si="30"/>
        <v>0.16650000000000001</v>
      </c>
      <c r="I329">
        <f t="shared" si="31"/>
        <v>0</v>
      </c>
      <c r="J329" s="30">
        <f t="shared" si="32"/>
        <v>0.17317974496062105</v>
      </c>
      <c r="K329" s="30">
        <f t="shared" si="33"/>
        <v>0.17317974496062105</v>
      </c>
      <c r="L329">
        <f>VLOOKUP(LEFT(A329,8),'Point GF'!$C$2:$R$277,7,FALSE)</f>
        <v>1.0401185883520783</v>
      </c>
      <c r="M329">
        <f>VLOOKUP(LEFT(A329,8),'Point GF'!$C$2:$R$277,7,FALSE)</f>
        <v>1.0401185883520783</v>
      </c>
      <c r="N329">
        <f t="shared" si="34"/>
        <v>0</v>
      </c>
      <c r="O329">
        <f t="shared" si="35"/>
        <v>0</v>
      </c>
      <c r="P329">
        <f>VLOOKUP(LEFT(A329,8),'Point GF'!$C$2:$R$277,15,FALSE)</f>
        <v>1</v>
      </c>
      <c r="Q329">
        <f>VLOOKUP(LEFT(A329,8),'Point GF'!$C$2:$R$277,16,FALSE)</f>
        <v>1</v>
      </c>
    </row>
    <row r="330" spans="1:17" hidden="1" outlineLevel="2" x14ac:dyDescent="0.3">
      <c r="A330" s="27" t="s">
        <v>729</v>
      </c>
      <c r="B330" s="27" t="s">
        <v>730</v>
      </c>
      <c r="C330" s="27" t="s">
        <v>401</v>
      </c>
      <c r="D330" s="27" t="s">
        <v>742</v>
      </c>
      <c r="E330" s="28">
        <v>1</v>
      </c>
      <c r="F330" s="28">
        <v>8.2799999999999999E-2</v>
      </c>
      <c r="G330" s="29"/>
      <c r="H330">
        <f t="shared" si="30"/>
        <v>8.2799999999999999E-2</v>
      </c>
      <c r="I330">
        <f t="shared" si="31"/>
        <v>0</v>
      </c>
      <c r="J330" s="30">
        <f t="shared" si="32"/>
        <v>8.6121819115552084E-2</v>
      </c>
      <c r="K330" s="30">
        <f t="shared" si="33"/>
        <v>8.6121819115552084E-2</v>
      </c>
      <c r="L330">
        <f>VLOOKUP(LEFT(A330,8),'Point GF'!$C$2:$R$277,7,FALSE)</f>
        <v>1.0401185883520783</v>
      </c>
      <c r="M330">
        <f>VLOOKUP(LEFT(A330,8),'Point GF'!$C$2:$R$277,7,FALSE)</f>
        <v>1.0401185883520783</v>
      </c>
      <c r="N330">
        <f t="shared" si="34"/>
        <v>0</v>
      </c>
      <c r="O330">
        <f t="shared" si="35"/>
        <v>0</v>
      </c>
      <c r="P330">
        <f>VLOOKUP(LEFT(A330,8),'Point GF'!$C$2:$R$277,15,FALSE)</f>
        <v>1</v>
      </c>
      <c r="Q330">
        <f>VLOOKUP(LEFT(A330,8),'Point GF'!$C$2:$R$277,16,FALSE)</f>
        <v>1</v>
      </c>
    </row>
    <row r="331" spans="1:17" outlineLevel="1" collapsed="1" x14ac:dyDescent="0.3">
      <c r="A331" s="32" t="s">
        <v>1202</v>
      </c>
      <c r="B331" s="27" t="str">
        <f>B330</f>
        <v>NIH Animal Center</v>
      </c>
      <c r="C331" s="27"/>
      <c r="D331" s="27"/>
      <c r="E331" s="28"/>
      <c r="F331" s="28">
        <f>SUBTOTAL(9,F318:F330)</f>
        <v>9.0068704699999991</v>
      </c>
      <c r="G331" s="29">
        <f>SUBTOTAL(9,G318:G330)</f>
        <v>0</v>
      </c>
      <c r="H331" s="36">
        <f>SUBTOTAL(9,H318:H330)</f>
        <v>0.95523523499999996</v>
      </c>
      <c r="I331" s="36">
        <f>SUBTOTAL(9,I318:I330)</f>
        <v>0</v>
      </c>
      <c r="J331" s="30">
        <f t="shared" si="32"/>
        <v>0.99355792417236566</v>
      </c>
      <c r="K331" s="30">
        <f t="shared" si="33"/>
        <v>0.99355792417236566</v>
      </c>
      <c r="L331">
        <f>VLOOKUP(LEFT(A331,8),'Point GF'!$C$2:$R$277,7,FALSE)</f>
        <v>1.0401185883520783</v>
      </c>
      <c r="M331">
        <f>VLOOKUP(LEFT(A331,8),'Point GF'!$C$2:$R$277,7,FALSE)</f>
        <v>1.0401185883520783</v>
      </c>
      <c r="N331">
        <f t="shared" si="34"/>
        <v>0</v>
      </c>
      <c r="O331">
        <f t="shared" si="35"/>
        <v>0</v>
      </c>
      <c r="P331">
        <f>VLOOKUP(LEFT(A331,8),'Point GF'!$C$2:$R$277,15,FALSE)</f>
        <v>1</v>
      </c>
      <c r="Q331">
        <f>VLOOKUP(LEFT(A331,8),'Point GF'!$C$2:$R$277,16,FALSE)</f>
        <v>1</v>
      </c>
    </row>
    <row r="332" spans="1:17" hidden="1" outlineLevel="2" x14ac:dyDescent="0.3">
      <c r="A332" s="27" t="s">
        <v>743</v>
      </c>
      <c r="B332" s="27" t="s">
        <v>744</v>
      </c>
      <c r="C332" s="27" t="s">
        <v>401</v>
      </c>
      <c r="D332" s="27" t="s">
        <v>745</v>
      </c>
      <c r="E332" s="28">
        <v>364</v>
      </c>
      <c r="F332" s="28">
        <v>5.4600000000000003E-2</v>
      </c>
      <c r="G332" s="28">
        <v>3.64E-3</v>
      </c>
      <c r="H332">
        <f t="shared" si="30"/>
        <v>1.5000000000000001E-4</v>
      </c>
      <c r="I332">
        <f t="shared" si="31"/>
        <v>1.0000000000000001E-5</v>
      </c>
      <c r="J332" s="30">
        <f t="shared" si="32"/>
        <v>1.5568618522117367E-4</v>
      </c>
      <c r="K332" s="30">
        <f t="shared" si="33"/>
        <v>1.5568618522117367E-4</v>
      </c>
      <c r="L332">
        <f>VLOOKUP(LEFT(A332,8),'Point GF'!$C$2:$R$277,7,FALSE)</f>
        <v>1.037907901474491</v>
      </c>
      <c r="M332">
        <f>VLOOKUP(LEFT(A332,8),'Point GF'!$C$2:$R$277,7,FALSE)</f>
        <v>1.037907901474491</v>
      </c>
      <c r="N332">
        <f t="shared" si="34"/>
        <v>1.0400692165087889E-5</v>
      </c>
      <c r="O332">
        <f t="shared" si="35"/>
        <v>1.0459150565316982E-5</v>
      </c>
      <c r="P332">
        <f>VLOOKUP(LEFT(A332,8),'Point GF'!$C$2:$R$277,15,FALSE)</f>
        <v>1.0400692165087888</v>
      </c>
      <c r="Q332">
        <f>VLOOKUP(LEFT(A332,8),'Point GF'!$C$2:$R$277,16,FALSE)</f>
        <v>1.0459150565316981</v>
      </c>
    </row>
    <row r="333" spans="1:17" hidden="1" outlineLevel="2" x14ac:dyDescent="0.3">
      <c r="A333" s="27" t="s">
        <v>743</v>
      </c>
      <c r="B333" s="27" t="s">
        <v>744</v>
      </c>
      <c r="C333" s="27" t="s">
        <v>401</v>
      </c>
      <c r="D333" s="27" t="s">
        <v>746</v>
      </c>
      <c r="E333" s="28">
        <v>364</v>
      </c>
      <c r="F333" s="28">
        <v>2.73</v>
      </c>
      <c r="G333" s="28">
        <v>0.14560000000000001</v>
      </c>
      <c r="H333">
        <f t="shared" si="30"/>
        <v>7.4999999999999997E-3</v>
      </c>
      <c r="I333">
        <f t="shared" si="31"/>
        <v>4.0000000000000002E-4</v>
      </c>
      <c r="J333" s="30">
        <f t="shared" si="32"/>
        <v>7.7843092610586822E-3</v>
      </c>
      <c r="K333" s="30">
        <f t="shared" si="33"/>
        <v>7.7843092610586822E-3</v>
      </c>
      <c r="L333">
        <f>VLOOKUP(LEFT(A333,8),'Point GF'!$C$2:$R$277,7,FALSE)</f>
        <v>1.037907901474491</v>
      </c>
      <c r="M333">
        <f>VLOOKUP(LEFT(A333,8),'Point GF'!$C$2:$R$277,7,FALSE)</f>
        <v>1.037907901474491</v>
      </c>
      <c r="N333">
        <f t="shared" si="34"/>
        <v>4.1602768660351555E-4</v>
      </c>
      <c r="O333">
        <f t="shared" si="35"/>
        <v>4.1836602261267929E-4</v>
      </c>
      <c r="P333">
        <f>VLOOKUP(LEFT(A333,8),'Point GF'!$C$2:$R$277,15,FALSE)</f>
        <v>1.0400692165087888</v>
      </c>
      <c r="Q333">
        <f>VLOOKUP(LEFT(A333,8),'Point GF'!$C$2:$R$277,16,FALSE)</f>
        <v>1.0459150565316981</v>
      </c>
    </row>
    <row r="334" spans="1:17" hidden="1" outlineLevel="2" x14ac:dyDescent="0.3">
      <c r="A334" s="27" t="s">
        <v>743</v>
      </c>
      <c r="B334" s="27" t="s">
        <v>744</v>
      </c>
      <c r="C334" s="27" t="s">
        <v>401</v>
      </c>
      <c r="D334" s="27" t="s">
        <v>747</v>
      </c>
      <c r="E334" s="28">
        <v>364</v>
      </c>
      <c r="F334" s="28">
        <v>2.73</v>
      </c>
      <c r="G334" s="28">
        <v>0.14560000000000001</v>
      </c>
      <c r="H334">
        <f t="shared" si="30"/>
        <v>7.4999999999999997E-3</v>
      </c>
      <c r="I334">
        <f t="shared" si="31"/>
        <v>4.0000000000000002E-4</v>
      </c>
      <c r="J334" s="30">
        <f t="shared" si="32"/>
        <v>7.7843092610586822E-3</v>
      </c>
      <c r="K334" s="30">
        <f t="shared" si="33"/>
        <v>7.7843092610586822E-3</v>
      </c>
      <c r="L334">
        <f>VLOOKUP(LEFT(A334,8),'Point GF'!$C$2:$R$277,7,FALSE)</f>
        <v>1.037907901474491</v>
      </c>
      <c r="M334">
        <f>VLOOKUP(LEFT(A334,8),'Point GF'!$C$2:$R$277,7,FALSE)</f>
        <v>1.037907901474491</v>
      </c>
      <c r="N334">
        <f t="shared" si="34"/>
        <v>4.1602768660351555E-4</v>
      </c>
      <c r="O334">
        <f t="shared" si="35"/>
        <v>4.1836602261267929E-4</v>
      </c>
      <c r="P334">
        <f>VLOOKUP(LEFT(A334,8),'Point GF'!$C$2:$R$277,15,FALSE)</f>
        <v>1.0400692165087888</v>
      </c>
      <c r="Q334">
        <f>VLOOKUP(LEFT(A334,8),'Point GF'!$C$2:$R$277,16,FALSE)</f>
        <v>1.0459150565316981</v>
      </c>
    </row>
    <row r="335" spans="1:17" hidden="1" outlineLevel="2" x14ac:dyDescent="0.3">
      <c r="A335" s="27" t="s">
        <v>743</v>
      </c>
      <c r="B335" s="27" t="s">
        <v>744</v>
      </c>
      <c r="C335" s="27" t="s">
        <v>401</v>
      </c>
      <c r="D335" s="27" t="s">
        <v>748</v>
      </c>
      <c r="E335" s="28">
        <v>364</v>
      </c>
      <c r="F335" s="28">
        <v>2.73</v>
      </c>
      <c r="G335" s="28">
        <v>0.14560000000000001</v>
      </c>
      <c r="H335">
        <f t="shared" si="30"/>
        <v>7.4999999999999997E-3</v>
      </c>
      <c r="I335">
        <f t="shared" si="31"/>
        <v>4.0000000000000002E-4</v>
      </c>
      <c r="J335" s="30">
        <f t="shared" si="32"/>
        <v>7.7843092610586822E-3</v>
      </c>
      <c r="K335" s="30">
        <f t="shared" si="33"/>
        <v>7.7843092610586822E-3</v>
      </c>
      <c r="L335">
        <f>VLOOKUP(LEFT(A335,8),'Point GF'!$C$2:$R$277,7,FALSE)</f>
        <v>1.037907901474491</v>
      </c>
      <c r="M335">
        <f>VLOOKUP(LEFT(A335,8),'Point GF'!$C$2:$R$277,7,FALSE)</f>
        <v>1.037907901474491</v>
      </c>
      <c r="N335">
        <f t="shared" si="34"/>
        <v>4.1602768660351555E-4</v>
      </c>
      <c r="O335">
        <f t="shared" si="35"/>
        <v>4.1836602261267929E-4</v>
      </c>
      <c r="P335">
        <f>VLOOKUP(LEFT(A335,8),'Point GF'!$C$2:$R$277,15,FALSE)</f>
        <v>1.0400692165087888</v>
      </c>
      <c r="Q335">
        <f>VLOOKUP(LEFT(A335,8),'Point GF'!$C$2:$R$277,16,FALSE)</f>
        <v>1.0459150565316981</v>
      </c>
    </row>
    <row r="336" spans="1:17" hidden="1" outlineLevel="2" x14ac:dyDescent="0.3">
      <c r="A336" s="27" t="s">
        <v>743</v>
      </c>
      <c r="B336" s="27" t="s">
        <v>744</v>
      </c>
      <c r="C336" s="27" t="s">
        <v>401</v>
      </c>
      <c r="D336" s="27" t="s">
        <v>749</v>
      </c>
      <c r="E336" s="28">
        <v>14</v>
      </c>
      <c r="F336" s="28">
        <v>0.59499999999999997</v>
      </c>
      <c r="G336" s="28">
        <v>1.61E-2</v>
      </c>
      <c r="H336">
        <f t="shared" si="30"/>
        <v>4.2499999999999996E-2</v>
      </c>
      <c r="I336">
        <f t="shared" si="31"/>
        <v>1.15E-3</v>
      </c>
      <c r="J336" s="30">
        <f t="shared" si="32"/>
        <v>4.4111085812665859E-2</v>
      </c>
      <c r="K336" s="30">
        <f t="shared" si="33"/>
        <v>4.4111085812665859E-2</v>
      </c>
      <c r="L336">
        <f>VLOOKUP(LEFT(A336,8),'Point GF'!$C$2:$R$277,7,FALSE)</f>
        <v>1.037907901474491</v>
      </c>
      <c r="M336">
        <f>VLOOKUP(LEFT(A336,8),'Point GF'!$C$2:$R$277,7,FALSE)</f>
        <v>1.037907901474491</v>
      </c>
      <c r="N336">
        <f t="shared" si="34"/>
        <v>1.196079598985107E-3</v>
      </c>
      <c r="O336">
        <f t="shared" si="35"/>
        <v>1.2028023150114529E-3</v>
      </c>
      <c r="P336">
        <f>VLOOKUP(LEFT(A336,8),'Point GF'!$C$2:$R$277,15,FALSE)</f>
        <v>1.0400692165087888</v>
      </c>
      <c r="Q336">
        <f>VLOOKUP(LEFT(A336,8),'Point GF'!$C$2:$R$277,16,FALSE)</f>
        <v>1.0459150565316981</v>
      </c>
    </row>
    <row r="337" spans="1:17" hidden="1" outlineLevel="2" x14ac:dyDescent="0.3">
      <c r="A337" s="27" t="s">
        <v>743</v>
      </c>
      <c r="B337" s="27" t="s">
        <v>744</v>
      </c>
      <c r="C337" s="27" t="s">
        <v>401</v>
      </c>
      <c r="D337" s="27" t="s">
        <v>750</v>
      </c>
      <c r="E337" s="28">
        <v>14</v>
      </c>
      <c r="F337" s="28">
        <v>0.59499999999999997</v>
      </c>
      <c r="G337" s="28">
        <v>1.61E-2</v>
      </c>
      <c r="H337">
        <f t="shared" si="30"/>
        <v>4.2499999999999996E-2</v>
      </c>
      <c r="I337">
        <f t="shared" si="31"/>
        <v>1.15E-3</v>
      </c>
      <c r="J337" s="30">
        <f t="shared" si="32"/>
        <v>4.4111085812665859E-2</v>
      </c>
      <c r="K337" s="30">
        <f t="shared" si="33"/>
        <v>4.4111085812665859E-2</v>
      </c>
      <c r="L337">
        <f>VLOOKUP(LEFT(A337,8),'Point GF'!$C$2:$R$277,7,FALSE)</f>
        <v>1.037907901474491</v>
      </c>
      <c r="M337">
        <f>VLOOKUP(LEFT(A337,8),'Point GF'!$C$2:$R$277,7,FALSE)</f>
        <v>1.037907901474491</v>
      </c>
      <c r="N337">
        <f t="shared" si="34"/>
        <v>1.196079598985107E-3</v>
      </c>
      <c r="O337">
        <f t="shared" si="35"/>
        <v>1.2028023150114529E-3</v>
      </c>
      <c r="P337">
        <f>VLOOKUP(LEFT(A337,8),'Point GF'!$C$2:$R$277,15,FALSE)</f>
        <v>1.0400692165087888</v>
      </c>
      <c r="Q337">
        <f>VLOOKUP(LEFT(A337,8),'Point GF'!$C$2:$R$277,16,FALSE)</f>
        <v>1.0459150565316981</v>
      </c>
    </row>
    <row r="338" spans="1:17" hidden="1" outlineLevel="2" x14ac:dyDescent="0.3">
      <c r="A338" s="27" t="s">
        <v>743</v>
      </c>
      <c r="B338" s="27" t="s">
        <v>744</v>
      </c>
      <c r="C338" s="27" t="s">
        <v>401</v>
      </c>
      <c r="D338" s="27" t="s">
        <v>751</v>
      </c>
      <c r="E338" s="28">
        <v>14</v>
      </c>
      <c r="F338" s="28">
        <v>0.59499999999999997</v>
      </c>
      <c r="G338" s="28">
        <v>1.61E-2</v>
      </c>
      <c r="H338">
        <f t="shared" si="30"/>
        <v>4.2499999999999996E-2</v>
      </c>
      <c r="I338">
        <f t="shared" si="31"/>
        <v>1.15E-3</v>
      </c>
      <c r="J338" s="30">
        <f t="shared" si="32"/>
        <v>4.4111085812665859E-2</v>
      </c>
      <c r="K338" s="30">
        <f t="shared" si="33"/>
        <v>4.4111085812665859E-2</v>
      </c>
      <c r="L338">
        <f>VLOOKUP(LEFT(A338,8),'Point GF'!$C$2:$R$277,7,FALSE)</f>
        <v>1.037907901474491</v>
      </c>
      <c r="M338">
        <f>VLOOKUP(LEFT(A338,8),'Point GF'!$C$2:$R$277,7,FALSE)</f>
        <v>1.037907901474491</v>
      </c>
      <c r="N338">
        <f t="shared" si="34"/>
        <v>1.196079598985107E-3</v>
      </c>
      <c r="O338">
        <f t="shared" si="35"/>
        <v>1.2028023150114529E-3</v>
      </c>
      <c r="P338">
        <f>VLOOKUP(LEFT(A338,8),'Point GF'!$C$2:$R$277,15,FALSE)</f>
        <v>1.0400692165087888</v>
      </c>
      <c r="Q338">
        <f>VLOOKUP(LEFT(A338,8),'Point GF'!$C$2:$R$277,16,FALSE)</f>
        <v>1.0459150565316981</v>
      </c>
    </row>
    <row r="339" spans="1:17" hidden="1" outlineLevel="2" x14ac:dyDescent="0.3">
      <c r="A339" s="27" t="s">
        <v>743</v>
      </c>
      <c r="B339" s="27" t="s">
        <v>744</v>
      </c>
      <c r="C339" s="27" t="s">
        <v>401</v>
      </c>
      <c r="D339" s="27" t="s">
        <v>752</v>
      </c>
      <c r="E339" s="28">
        <v>12</v>
      </c>
      <c r="F339" s="28">
        <v>0.3</v>
      </c>
      <c r="G339" s="28">
        <v>6.0000000000000001E-3</v>
      </c>
      <c r="H339">
        <f t="shared" si="30"/>
        <v>2.4999999999999998E-2</v>
      </c>
      <c r="I339">
        <f t="shared" si="31"/>
        <v>5.0000000000000001E-4</v>
      </c>
      <c r="J339" s="30">
        <f t="shared" si="32"/>
        <v>2.5947697536862272E-2</v>
      </c>
      <c r="K339" s="30">
        <f t="shared" si="33"/>
        <v>2.5947697536862272E-2</v>
      </c>
      <c r="L339">
        <f>VLOOKUP(LEFT(A339,8),'Point GF'!$C$2:$R$277,7,FALSE)</f>
        <v>1.037907901474491</v>
      </c>
      <c r="M339">
        <f>VLOOKUP(LEFT(A339,8),'Point GF'!$C$2:$R$277,7,FALSE)</f>
        <v>1.037907901474491</v>
      </c>
      <c r="N339">
        <f t="shared" si="34"/>
        <v>5.2003460825439439E-4</v>
      </c>
      <c r="O339">
        <f t="shared" si="35"/>
        <v>5.2295752826584903E-4</v>
      </c>
      <c r="P339">
        <f>VLOOKUP(LEFT(A339,8),'Point GF'!$C$2:$R$277,15,FALSE)</f>
        <v>1.0400692165087888</v>
      </c>
      <c r="Q339">
        <f>VLOOKUP(LEFT(A339,8),'Point GF'!$C$2:$R$277,16,FALSE)</f>
        <v>1.0459150565316981</v>
      </c>
    </row>
    <row r="340" spans="1:17" hidden="1" outlineLevel="2" x14ac:dyDescent="0.3">
      <c r="A340" s="27" t="s">
        <v>743</v>
      </c>
      <c r="B340" s="27" t="s">
        <v>744</v>
      </c>
      <c r="C340" s="27" t="s">
        <v>401</v>
      </c>
      <c r="D340" s="27" t="s">
        <v>753</v>
      </c>
      <c r="E340" s="28">
        <v>12</v>
      </c>
      <c r="F340" s="28">
        <v>0.432</v>
      </c>
      <c r="G340" s="28">
        <v>1.2E-2</v>
      </c>
      <c r="H340">
        <f t="shared" si="30"/>
        <v>3.5999999999999997E-2</v>
      </c>
      <c r="I340">
        <f t="shared" si="31"/>
        <v>1E-3</v>
      </c>
      <c r="J340" s="30">
        <f t="shared" si="32"/>
        <v>3.7364684453081672E-2</v>
      </c>
      <c r="K340" s="30">
        <f t="shared" si="33"/>
        <v>3.7364684453081672E-2</v>
      </c>
      <c r="L340">
        <f>VLOOKUP(LEFT(A340,8),'Point GF'!$C$2:$R$277,7,FALSE)</f>
        <v>1.037907901474491</v>
      </c>
      <c r="M340">
        <f>VLOOKUP(LEFT(A340,8),'Point GF'!$C$2:$R$277,7,FALSE)</f>
        <v>1.037907901474491</v>
      </c>
      <c r="N340">
        <f t="shared" si="34"/>
        <v>1.0400692165087888E-3</v>
      </c>
      <c r="O340">
        <f t="shared" si="35"/>
        <v>1.0459150565316981E-3</v>
      </c>
      <c r="P340">
        <f>VLOOKUP(LEFT(A340,8),'Point GF'!$C$2:$R$277,15,FALSE)</f>
        <v>1.0400692165087888</v>
      </c>
      <c r="Q340">
        <f>VLOOKUP(LEFT(A340,8),'Point GF'!$C$2:$R$277,16,FALSE)</f>
        <v>1.0459150565316981</v>
      </c>
    </row>
    <row r="341" spans="1:17" hidden="1" outlineLevel="2" x14ac:dyDescent="0.3">
      <c r="A341" s="27" t="s">
        <v>743</v>
      </c>
      <c r="B341" s="27" t="s">
        <v>744</v>
      </c>
      <c r="C341" s="27" t="s">
        <v>401</v>
      </c>
      <c r="D341" s="27" t="s">
        <v>754</v>
      </c>
      <c r="E341" s="28">
        <v>12</v>
      </c>
      <c r="F341" s="28">
        <v>0.15</v>
      </c>
      <c r="G341" s="28">
        <v>4.1999999999999997E-3</v>
      </c>
      <c r="H341">
        <f t="shared" si="30"/>
        <v>1.2499999999999999E-2</v>
      </c>
      <c r="I341">
        <f t="shared" si="31"/>
        <v>3.5E-4</v>
      </c>
      <c r="J341" s="30">
        <f t="shared" si="32"/>
        <v>1.2973848768431136E-2</v>
      </c>
      <c r="K341" s="30">
        <f t="shared" si="33"/>
        <v>1.2973848768431136E-2</v>
      </c>
      <c r="L341">
        <f>VLOOKUP(LEFT(A341,8),'Point GF'!$C$2:$R$277,7,FALSE)</f>
        <v>1.037907901474491</v>
      </c>
      <c r="M341">
        <f>VLOOKUP(LEFT(A341,8),'Point GF'!$C$2:$R$277,7,FALSE)</f>
        <v>1.037907901474491</v>
      </c>
      <c r="N341">
        <f t="shared" si="34"/>
        <v>3.640242257780761E-4</v>
      </c>
      <c r="O341">
        <f t="shared" si="35"/>
        <v>3.6607026978609437E-4</v>
      </c>
      <c r="P341">
        <f>VLOOKUP(LEFT(A341,8),'Point GF'!$C$2:$R$277,15,FALSE)</f>
        <v>1.0400692165087888</v>
      </c>
      <c r="Q341">
        <f>VLOOKUP(LEFT(A341,8),'Point GF'!$C$2:$R$277,16,FALSE)</f>
        <v>1.0459150565316981</v>
      </c>
    </row>
    <row r="342" spans="1:17" hidden="1" outlineLevel="2" x14ac:dyDescent="0.3">
      <c r="A342" s="27" t="s">
        <v>743</v>
      </c>
      <c r="B342" s="27" t="s">
        <v>744</v>
      </c>
      <c r="C342" s="27" t="s">
        <v>401</v>
      </c>
      <c r="D342" s="27" t="s">
        <v>755</v>
      </c>
      <c r="E342" s="28">
        <v>12</v>
      </c>
      <c r="F342" s="28">
        <v>0.21</v>
      </c>
      <c r="G342" s="28">
        <v>5.4000000000000003E-3</v>
      </c>
      <c r="H342">
        <f t="shared" si="30"/>
        <v>1.7499999999999998E-2</v>
      </c>
      <c r="I342">
        <f t="shared" si="31"/>
        <v>4.5000000000000004E-4</v>
      </c>
      <c r="J342" s="30">
        <f t="shared" si="32"/>
        <v>1.8163388275803591E-2</v>
      </c>
      <c r="K342" s="30">
        <f t="shared" si="33"/>
        <v>1.8163388275803591E-2</v>
      </c>
      <c r="L342">
        <f>VLOOKUP(LEFT(A342,8),'Point GF'!$C$2:$R$277,7,FALSE)</f>
        <v>1.037907901474491</v>
      </c>
      <c r="M342">
        <f>VLOOKUP(LEFT(A342,8),'Point GF'!$C$2:$R$277,7,FALSE)</f>
        <v>1.037907901474491</v>
      </c>
      <c r="N342">
        <f t="shared" si="34"/>
        <v>4.68031147428955E-4</v>
      </c>
      <c r="O342">
        <f t="shared" si="35"/>
        <v>4.7066177543926422E-4</v>
      </c>
      <c r="P342">
        <f>VLOOKUP(LEFT(A342,8),'Point GF'!$C$2:$R$277,15,FALSE)</f>
        <v>1.0400692165087888</v>
      </c>
      <c r="Q342">
        <f>VLOOKUP(LEFT(A342,8),'Point GF'!$C$2:$R$277,16,FALSE)</f>
        <v>1.0459150565316981</v>
      </c>
    </row>
    <row r="343" spans="1:17" outlineLevel="1" collapsed="1" x14ac:dyDescent="0.3">
      <c r="A343" s="32" t="s">
        <v>1203</v>
      </c>
      <c r="B343" s="27" t="str">
        <f>B342</f>
        <v>U.S. Army - Forest Glen Annex</v>
      </c>
      <c r="C343" s="27"/>
      <c r="D343" s="27"/>
      <c r="E343" s="28"/>
      <c r="F343" s="28">
        <f>SUBTOTAL(9,F332:F342)</f>
        <v>11.121600000000004</v>
      </c>
      <c r="G343" s="28">
        <f>SUBTOTAL(9,G332:G342)</f>
        <v>0.51633999999999991</v>
      </c>
      <c r="H343" s="36">
        <f>SUBTOTAL(9,H332:H342)</f>
        <v>0.24115</v>
      </c>
      <c r="I343" s="36">
        <f>SUBTOTAL(9,I332:I342)</f>
        <v>6.9599999999999992E-3</v>
      </c>
      <c r="J343" s="30">
        <f t="shared" si="32"/>
        <v>0.25029149044057353</v>
      </c>
      <c r="K343" s="30">
        <f t="shared" si="33"/>
        <v>0.25029149044057353</v>
      </c>
      <c r="L343">
        <f>VLOOKUP(LEFT(A343,8),'Point GF'!$C$2:$R$277,7,FALSE)</f>
        <v>1.037907901474491</v>
      </c>
      <c r="M343">
        <f>VLOOKUP(LEFT(A343,8),'Point GF'!$C$2:$R$277,7,FALSE)</f>
        <v>1.037907901474491</v>
      </c>
      <c r="N343">
        <f t="shared" si="34"/>
        <v>7.2388817469011693E-3</v>
      </c>
      <c r="O343">
        <f t="shared" si="35"/>
        <v>7.2795687934606185E-3</v>
      </c>
      <c r="P343">
        <f>VLOOKUP(LEFT(A343,8),'Point GF'!$C$2:$R$277,15,FALSE)</f>
        <v>1.0400692165087888</v>
      </c>
      <c r="Q343">
        <f>VLOOKUP(LEFT(A343,8),'Point GF'!$C$2:$R$277,16,FALSE)</f>
        <v>1.0459150565316981</v>
      </c>
    </row>
    <row r="344" spans="1:17" hidden="1" outlineLevel="2" x14ac:dyDescent="0.3">
      <c r="A344" s="27" t="s">
        <v>756</v>
      </c>
      <c r="B344" s="27" t="s">
        <v>757</v>
      </c>
      <c r="C344" s="27" t="s">
        <v>401</v>
      </c>
      <c r="D344" s="27" t="s">
        <v>758</v>
      </c>
      <c r="E344" s="28">
        <v>174</v>
      </c>
      <c r="F344" s="28">
        <v>1.8183</v>
      </c>
      <c r="G344" s="28">
        <v>0.39237</v>
      </c>
      <c r="H344">
        <f t="shared" si="30"/>
        <v>1.0450000000000001E-2</v>
      </c>
      <c r="I344">
        <f t="shared" si="31"/>
        <v>2.2550000000000001E-3</v>
      </c>
      <c r="J344" s="30">
        <f t="shared" si="32"/>
        <v>1.0450000000000001E-2</v>
      </c>
      <c r="K344" s="30">
        <f t="shared" si="33"/>
        <v>1.0450000000000001E-2</v>
      </c>
      <c r="L344">
        <f>VLOOKUP(LEFT(A344,8),'Point GF'!$C$2:$R$277,7,FALSE)</f>
        <v>1</v>
      </c>
      <c r="M344">
        <f>VLOOKUP(LEFT(A344,8),'Point GF'!$C$2:$R$277,7,FALSE)</f>
        <v>1</v>
      </c>
      <c r="N344">
        <f t="shared" si="34"/>
        <v>2.4970188870401485E-3</v>
      </c>
      <c r="O344">
        <f t="shared" si="35"/>
        <v>2.6723625417141958E-3</v>
      </c>
      <c r="P344">
        <f>VLOOKUP(LEFT(A344,8),'Point GF'!$C$2:$R$277,15,FALSE)</f>
        <v>1.107325448798292</v>
      </c>
      <c r="Q344">
        <f>VLOOKUP(LEFT(A344,8),'Point GF'!$C$2:$R$277,16,FALSE)</f>
        <v>1.185083167057293</v>
      </c>
    </row>
    <row r="345" spans="1:17" hidden="1" outlineLevel="2" x14ac:dyDescent="0.3">
      <c r="A345" s="27" t="s">
        <v>756</v>
      </c>
      <c r="B345" s="27" t="s">
        <v>757</v>
      </c>
      <c r="C345" s="27" t="s">
        <v>401</v>
      </c>
      <c r="D345" s="27" t="s">
        <v>759</v>
      </c>
      <c r="E345" s="28">
        <v>220</v>
      </c>
      <c r="F345" s="28">
        <v>2.2109999999999999</v>
      </c>
      <c r="G345" s="28">
        <v>0.42570000000000002</v>
      </c>
      <c r="H345">
        <f t="shared" si="30"/>
        <v>1.005E-2</v>
      </c>
      <c r="I345">
        <f t="shared" si="31"/>
        <v>1.9350000000000001E-3</v>
      </c>
      <c r="J345" s="30">
        <f t="shared" si="32"/>
        <v>1.005E-2</v>
      </c>
      <c r="K345" s="30">
        <f t="shared" si="33"/>
        <v>1.005E-2</v>
      </c>
      <c r="L345">
        <f>VLOOKUP(LEFT(A345,8),'Point GF'!$C$2:$R$277,7,FALSE)</f>
        <v>1</v>
      </c>
      <c r="M345">
        <f>VLOOKUP(LEFT(A345,8),'Point GF'!$C$2:$R$277,7,FALSE)</f>
        <v>1</v>
      </c>
      <c r="N345">
        <f t="shared" si="34"/>
        <v>2.1426747434246949E-3</v>
      </c>
      <c r="O345">
        <f t="shared" si="35"/>
        <v>2.2931359282558619E-3</v>
      </c>
      <c r="P345">
        <f>VLOOKUP(LEFT(A345,8),'Point GF'!$C$2:$R$277,15,FALSE)</f>
        <v>1.107325448798292</v>
      </c>
      <c r="Q345">
        <f>VLOOKUP(LEFT(A345,8),'Point GF'!$C$2:$R$277,16,FALSE)</f>
        <v>1.185083167057293</v>
      </c>
    </row>
    <row r="346" spans="1:17" hidden="1" outlineLevel="2" x14ac:dyDescent="0.3">
      <c r="A346" s="27" t="s">
        <v>756</v>
      </c>
      <c r="B346" s="27" t="s">
        <v>757</v>
      </c>
      <c r="C346" s="27" t="s">
        <v>401</v>
      </c>
      <c r="D346" s="27" t="s">
        <v>760</v>
      </c>
      <c r="E346" s="28">
        <v>160</v>
      </c>
      <c r="F346" s="28">
        <v>2.2400000000000002</v>
      </c>
      <c r="G346" s="28">
        <v>0.3896</v>
      </c>
      <c r="H346">
        <f t="shared" si="30"/>
        <v>1.4000000000000002E-2</v>
      </c>
      <c r="I346">
        <f t="shared" si="31"/>
        <v>2.4350000000000001E-3</v>
      </c>
      <c r="J346" s="30">
        <f t="shared" si="32"/>
        <v>1.4000000000000002E-2</v>
      </c>
      <c r="K346" s="30">
        <f t="shared" si="33"/>
        <v>1.4000000000000002E-2</v>
      </c>
      <c r="L346">
        <f>VLOOKUP(LEFT(A346,8),'Point GF'!$C$2:$R$277,7,FALSE)</f>
        <v>1</v>
      </c>
      <c r="M346">
        <f>VLOOKUP(LEFT(A346,8),'Point GF'!$C$2:$R$277,7,FALSE)</f>
        <v>1</v>
      </c>
      <c r="N346">
        <f t="shared" si="34"/>
        <v>2.6963374678238409E-3</v>
      </c>
      <c r="O346">
        <f t="shared" si="35"/>
        <v>2.8856775117845086E-3</v>
      </c>
      <c r="P346">
        <f>VLOOKUP(LEFT(A346,8),'Point GF'!$C$2:$R$277,15,FALSE)</f>
        <v>1.107325448798292</v>
      </c>
      <c r="Q346">
        <f>VLOOKUP(LEFT(A346,8),'Point GF'!$C$2:$R$277,16,FALSE)</f>
        <v>1.185083167057293</v>
      </c>
    </row>
    <row r="347" spans="1:17" hidden="1" outlineLevel="2" x14ac:dyDescent="0.3">
      <c r="A347" s="27" t="s">
        <v>756</v>
      </c>
      <c r="B347" s="27" t="s">
        <v>757</v>
      </c>
      <c r="C347" s="27" t="s">
        <v>401</v>
      </c>
      <c r="D347" s="27" t="s">
        <v>761</v>
      </c>
      <c r="E347" s="28">
        <v>298</v>
      </c>
      <c r="F347" s="28">
        <v>3.2973699999999999</v>
      </c>
      <c r="G347" s="28">
        <v>0.65261999999999998</v>
      </c>
      <c r="H347">
        <f t="shared" si="30"/>
        <v>1.1065E-2</v>
      </c>
      <c r="I347">
        <f t="shared" si="31"/>
        <v>2.1900000000000001E-3</v>
      </c>
      <c r="J347" s="30">
        <f t="shared" si="32"/>
        <v>1.1065E-2</v>
      </c>
      <c r="K347" s="30">
        <f t="shared" si="33"/>
        <v>1.1065E-2</v>
      </c>
      <c r="L347">
        <f>VLOOKUP(LEFT(A347,8),'Point GF'!$C$2:$R$277,7,FALSE)</f>
        <v>1</v>
      </c>
      <c r="M347">
        <f>VLOOKUP(LEFT(A347,8),'Point GF'!$C$2:$R$277,7,FALSE)</f>
        <v>1</v>
      </c>
      <c r="N347">
        <f t="shared" si="34"/>
        <v>2.4250427328682597E-3</v>
      </c>
      <c r="O347">
        <f t="shared" si="35"/>
        <v>2.5953321358554719E-3</v>
      </c>
      <c r="P347">
        <f>VLOOKUP(LEFT(A347,8),'Point GF'!$C$2:$R$277,15,FALSE)</f>
        <v>1.107325448798292</v>
      </c>
      <c r="Q347">
        <f>VLOOKUP(LEFT(A347,8),'Point GF'!$C$2:$R$277,16,FALSE)</f>
        <v>1.185083167057293</v>
      </c>
    </row>
    <row r="348" spans="1:17" hidden="1" outlineLevel="2" x14ac:dyDescent="0.3">
      <c r="A348" s="27" t="s">
        <v>756</v>
      </c>
      <c r="B348" s="27" t="s">
        <v>757</v>
      </c>
      <c r="C348" s="27" t="s">
        <v>401</v>
      </c>
      <c r="D348" s="27" t="s">
        <v>762</v>
      </c>
      <c r="E348" s="28">
        <v>365</v>
      </c>
      <c r="F348" s="29"/>
      <c r="G348" s="28">
        <v>2.3359999999999999</v>
      </c>
      <c r="H348">
        <f t="shared" si="30"/>
        <v>0</v>
      </c>
      <c r="I348">
        <f t="shared" si="31"/>
        <v>6.3999999999999994E-3</v>
      </c>
      <c r="J348" s="30">
        <f t="shared" si="32"/>
        <v>0</v>
      </c>
      <c r="K348" s="30">
        <f t="shared" si="33"/>
        <v>0</v>
      </c>
      <c r="L348">
        <f>VLOOKUP(LEFT(A348,8),'Point GF'!$C$2:$R$277,7,FALSE)</f>
        <v>1</v>
      </c>
      <c r="M348">
        <f>VLOOKUP(LEFT(A348,8),'Point GF'!$C$2:$R$277,7,FALSE)</f>
        <v>1</v>
      </c>
      <c r="N348">
        <f t="shared" si="34"/>
        <v>7.0868828723090679E-3</v>
      </c>
      <c r="O348">
        <f t="shared" si="35"/>
        <v>7.5845322691666748E-3</v>
      </c>
      <c r="P348">
        <f>VLOOKUP(LEFT(A348,8),'Point GF'!$C$2:$R$277,15,FALSE)</f>
        <v>1.107325448798292</v>
      </c>
      <c r="Q348">
        <f>VLOOKUP(LEFT(A348,8),'Point GF'!$C$2:$R$277,16,FALSE)</f>
        <v>1.185083167057293</v>
      </c>
    </row>
    <row r="349" spans="1:17" hidden="1" outlineLevel="2" x14ac:dyDescent="0.3">
      <c r="A349" s="27" t="s">
        <v>756</v>
      </c>
      <c r="B349" s="27" t="s">
        <v>757</v>
      </c>
      <c r="C349" s="27" t="s">
        <v>401</v>
      </c>
      <c r="D349" s="27" t="s">
        <v>763</v>
      </c>
      <c r="E349" s="28">
        <v>7</v>
      </c>
      <c r="F349" s="28">
        <v>5.4600000000000003E-2</v>
      </c>
      <c r="G349" s="28">
        <v>1.4630000000000001E-3</v>
      </c>
      <c r="H349">
        <f t="shared" si="30"/>
        <v>7.8000000000000005E-3</v>
      </c>
      <c r="I349">
        <f t="shared" si="31"/>
        <v>2.0900000000000001E-4</v>
      </c>
      <c r="J349" s="30">
        <f t="shared" si="32"/>
        <v>7.8000000000000005E-3</v>
      </c>
      <c r="K349" s="30">
        <f t="shared" si="33"/>
        <v>7.8000000000000005E-3</v>
      </c>
      <c r="L349">
        <f>VLOOKUP(LEFT(A349,8),'Point GF'!$C$2:$R$277,7,FALSE)</f>
        <v>1</v>
      </c>
      <c r="M349">
        <f>VLOOKUP(LEFT(A349,8),'Point GF'!$C$2:$R$277,7,FALSE)</f>
        <v>1</v>
      </c>
      <c r="N349">
        <f t="shared" si="34"/>
        <v>2.3143101879884303E-4</v>
      </c>
      <c r="O349">
        <f t="shared" si="35"/>
        <v>2.4768238191497425E-4</v>
      </c>
      <c r="P349">
        <f>VLOOKUP(LEFT(A349,8),'Point GF'!$C$2:$R$277,15,FALSE)</f>
        <v>1.107325448798292</v>
      </c>
      <c r="Q349">
        <f>VLOOKUP(LEFT(A349,8),'Point GF'!$C$2:$R$277,16,FALSE)</f>
        <v>1.185083167057293</v>
      </c>
    </row>
    <row r="350" spans="1:17" hidden="1" outlineLevel="2" x14ac:dyDescent="0.3">
      <c r="A350" s="27" t="s">
        <v>756</v>
      </c>
      <c r="B350" s="27" t="s">
        <v>757</v>
      </c>
      <c r="C350" s="27" t="s">
        <v>401</v>
      </c>
      <c r="D350" s="27" t="s">
        <v>764</v>
      </c>
      <c r="E350" s="28">
        <v>10</v>
      </c>
      <c r="F350" s="28">
        <v>9.7000000000000003E-2</v>
      </c>
      <c r="G350" s="28">
        <v>7.9000000000000008E-3</v>
      </c>
      <c r="H350">
        <f t="shared" si="30"/>
        <v>9.7000000000000003E-3</v>
      </c>
      <c r="I350">
        <f t="shared" si="31"/>
        <v>7.9000000000000012E-4</v>
      </c>
      <c r="J350" s="30">
        <f t="shared" si="32"/>
        <v>9.7000000000000003E-3</v>
      </c>
      <c r="K350" s="30">
        <f t="shared" si="33"/>
        <v>9.7000000000000003E-3</v>
      </c>
      <c r="L350">
        <f>VLOOKUP(LEFT(A350,8),'Point GF'!$C$2:$R$277,7,FALSE)</f>
        <v>1</v>
      </c>
      <c r="M350">
        <f>VLOOKUP(LEFT(A350,8),'Point GF'!$C$2:$R$277,7,FALSE)</f>
        <v>1</v>
      </c>
      <c r="N350">
        <f t="shared" si="34"/>
        <v>8.7478710455065082E-4</v>
      </c>
      <c r="O350">
        <f t="shared" si="35"/>
        <v>9.3621570197526156E-4</v>
      </c>
      <c r="P350">
        <f>VLOOKUP(LEFT(A350,8),'Point GF'!$C$2:$R$277,15,FALSE)</f>
        <v>1.107325448798292</v>
      </c>
      <c r="Q350">
        <f>VLOOKUP(LEFT(A350,8),'Point GF'!$C$2:$R$277,16,FALSE)</f>
        <v>1.185083167057293</v>
      </c>
    </row>
    <row r="351" spans="1:17" hidden="1" outlineLevel="2" x14ac:dyDescent="0.3">
      <c r="A351" s="27" t="s">
        <v>756</v>
      </c>
      <c r="B351" s="27" t="s">
        <v>757</v>
      </c>
      <c r="C351" s="27" t="s">
        <v>401</v>
      </c>
      <c r="D351" s="27" t="s">
        <v>765</v>
      </c>
      <c r="E351" s="28">
        <v>10</v>
      </c>
      <c r="F351" s="28">
        <v>9.6000000000000002E-2</v>
      </c>
      <c r="G351" s="28">
        <v>2.5699999999999998E-3</v>
      </c>
      <c r="H351">
        <f t="shared" si="30"/>
        <v>9.6000000000000009E-3</v>
      </c>
      <c r="I351">
        <f t="shared" si="31"/>
        <v>2.5699999999999996E-4</v>
      </c>
      <c r="J351" s="30">
        <f t="shared" si="32"/>
        <v>9.6000000000000009E-3</v>
      </c>
      <c r="K351" s="30">
        <f t="shared" si="33"/>
        <v>9.6000000000000009E-3</v>
      </c>
      <c r="L351">
        <f>VLOOKUP(LEFT(A351,8),'Point GF'!$C$2:$R$277,7,FALSE)</f>
        <v>1</v>
      </c>
      <c r="M351">
        <f>VLOOKUP(LEFT(A351,8),'Point GF'!$C$2:$R$277,7,FALSE)</f>
        <v>1</v>
      </c>
      <c r="N351">
        <f t="shared" si="34"/>
        <v>2.8458264034116098E-4</v>
      </c>
      <c r="O351">
        <f t="shared" si="35"/>
        <v>3.0456637393372425E-4</v>
      </c>
      <c r="P351">
        <f>VLOOKUP(LEFT(A351,8),'Point GF'!$C$2:$R$277,15,FALSE)</f>
        <v>1.107325448798292</v>
      </c>
      <c r="Q351">
        <f>VLOOKUP(LEFT(A351,8),'Point GF'!$C$2:$R$277,16,FALSE)</f>
        <v>1.185083167057293</v>
      </c>
    </row>
    <row r="352" spans="1:17" hidden="1" outlineLevel="2" x14ac:dyDescent="0.3">
      <c r="A352" s="27" t="s">
        <v>756</v>
      </c>
      <c r="B352" s="27" t="s">
        <v>757</v>
      </c>
      <c r="C352" s="27" t="s">
        <v>401</v>
      </c>
      <c r="D352" s="27" t="s">
        <v>766</v>
      </c>
      <c r="E352" s="28">
        <v>13</v>
      </c>
      <c r="F352" s="28">
        <v>1.82195</v>
      </c>
      <c r="G352" s="28">
        <v>0.113945</v>
      </c>
      <c r="H352">
        <f t="shared" ref="H352:H418" si="36">F352/E352</f>
        <v>0.14015</v>
      </c>
      <c r="I352">
        <f t="shared" ref="I352:I418" si="37">G352/E352</f>
        <v>8.7650000000000002E-3</v>
      </c>
      <c r="J352" s="30">
        <f t="shared" si="32"/>
        <v>0.14015</v>
      </c>
      <c r="K352" s="30">
        <f t="shared" si="33"/>
        <v>0.14015</v>
      </c>
      <c r="L352">
        <f>VLOOKUP(LEFT(A352,8),'Point GF'!$C$2:$R$277,7,FALSE)</f>
        <v>1</v>
      </c>
      <c r="M352">
        <f>VLOOKUP(LEFT(A352,8),'Point GF'!$C$2:$R$277,7,FALSE)</f>
        <v>1</v>
      </c>
      <c r="N352">
        <f t="shared" si="34"/>
        <v>9.7057075587170302E-3</v>
      </c>
      <c r="O352">
        <f t="shared" si="35"/>
        <v>1.0387253959257173E-2</v>
      </c>
      <c r="P352">
        <f>VLOOKUP(LEFT(A352,8),'Point GF'!$C$2:$R$277,15,FALSE)</f>
        <v>1.107325448798292</v>
      </c>
      <c r="Q352">
        <f>VLOOKUP(LEFT(A352,8),'Point GF'!$C$2:$R$277,16,FALSE)</f>
        <v>1.185083167057293</v>
      </c>
    </row>
    <row r="353" spans="1:17" hidden="1" outlineLevel="2" x14ac:dyDescent="0.3">
      <c r="A353" s="27" t="s">
        <v>756</v>
      </c>
      <c r="B353" s="27" t="s">
        <v>757</v>
      </c>
      <c r="C353" s="27" t="s">
        <v>401</v>
      </c>
      <c r="D353" s="27" t="s">
        <v>767</v>
      </c>
      <c r="E353" s="28">
        <v>11</v>
      </c>
      <c r="F353" s="28">
        <v>0.11219999999999999</v>
      </c>
      <c r="G353" s="28">
        <v>2.9975000000000002E-3</v>
      </c>
      <c r="H353">
        <f t="shared" si="36"/>
        <v>1.0199999999999999E-2</v>
      </c>
      <c r="I353">
        <f t="shared" si="37"/>
        <v>2.7250000000000001E-4</v>
      </c>
      <c r="J353" s="30">
        <f t="shared" si="32"/>
        <v>1.0199999999999999E-2</v>
      </c>
      <c r="K353" s="30">
        <f t="shared" si="33"/>
        <v>1.0199999999999999E-2</v>
      </c>
      <c r="L353">
        <f>VLOOKUP(LEFT(A353,8),'Point GF'!$C$2:$R$277,7,FALSE)</f>
        <v>1</v>
      </c>
      <c r="M353">
        <f>VLOOKUP(LEFT(A353,8),'Point GF'!$C$2:$R$277,7,FALSE)</f>
        <v>1</v>
      </c>
      <c r="N353">
        <f t="shared" si="34"/>
        <v>3.0174618479753457E-4</v>
      </c>
      <c r="O353">
        <f t="shared" si="35"/>
        <v>3.2293516302311237E-4</v>
      </c>
      <c r="P353">
        <f>VLOOKUP(LEFT(A353,8),'Point GF'!$C$2:$R$277,15,FALSE)</f>
        <v>1.107325448798292</v>
      </c>
      <c r="Q353">
        <f>VLOOKUP(LEFT(A353,8),'Point GF'!$C$2:$R$277,16,FALSE)</f>
        <v>1.185083167057293</v>
      </c>
    </row>
    <row r="354" spans="1:17" hidden="1" outlineLevel="2" x14ac:dyDescent="0.3">
      <c r="A354" s="27" t="s">
        <v>756</v>
      </c>
      <c r="B354" s="27" t="s">
        <v>757</v>
      </c>
      <c r="C354" s="27" t="s">
        <v>401</v>
      </c>
      <c r="D354" s="27" t="s">
        <v>768</v>
      </c>
      <c r="E354" s="28">
        <v>11</v>
      </c>
      <c r="F354" s="28">
        <v>0.25355</v>
      </c>
      <c r="G354" s="28">
        <v>6.7650000000000002E-3</v>
      </c>
      <c r="H354">
        <f t="shared" si="36"/>
        <v>2.3050000000000001E-2</v>
      </c>
      <c r="I354">
        <f t="shared" si="37"/>
        <v>6.1499999999999999E-4</v>
      </c>
      <c r="J354" s="30">
        <f t="shared" si="32"/>
        <v>2.3050000000000001E-2</v>
      </c>
      <c r="K354" s="30">
        <f t="shared" si="33"/>
        <v>2.3050000000000001E-2</v>
      </c>
      <c r="L354">
        <f>VLOOKUP(LEFT(A354,8),'Point GF'!$C$2:$R$277,7,FALSE)</f>
        <v>1</v>
      </c>
      <c r="M354">
        <f>VLOOKUP(LEFT(A354,8),'Point GF'!$C$2:$R$277,7,FALSE)</f>
        <v>1</v>
      </c>
      <c r="N354">
        <f t="shared" si="34"/>
        <v>6.8100515101094956E-4</v>
      </c>
      <c r="O354">
        <f t="shared" si="35"/>
        <v>7.2882614774023521E-4</v>
      </c>
      <c r="P354">
        <f>VLOOKUP(LEFT(A354,8),'Point GF'!$C$2:$R$277,15,FALSE)</f>
        <v>1.107325448798292</v>
      </c>
      <c r="Q354">
        <f>VLOOKUP(LEFT(A354,8),'Point GF'!$C$2:$R$277,16,FALSE)</f>
        <v>1.185083167057293</v>
      </c>
    </row>
    <row r="355" spans="1:17" hidden="1" outlineLevel="2" x14ac:dyDescent="0.3">
      <c r="A355" s="27" t="s">
        <v>756</v>
      </c>
      <c r="B355" s="27" t="s">
        <v>757</v>
      </c>
      <c r="C355" s="27" t="s">
        <v>401</v>
      </c>
      <c r="D355" s="27" t="s">
        <v>769</v>
      </c>
      <c r="E355" s="28">
        <v>13</v>
      </c>
      <c r="F355" s="28">
        <v>2.4830000000000001</v>
      </c>
      <c r="G355" s="28">
        <v>6.6299999999999998E-2</v>
      </c>
      <c r="H355">
        <f t="shared" si="36"/>
        <v>0.191</v>
      </c>
      <c r="I355">
        <f t="shared" si="37"/>
        <v>5.0999999999999995E-3</v>
      </c>
      <c r="J355" s="30">
        <f t="shared" si="32"/>
        <v>0.191</v>
      </c>
      <c r="K355" s="30">
        <f t="shared" si="33"/>
        <v>0.191</v>
      </c>
      <c r="L355">
        <f>VLOOKUP(LEFT(A355,8),'Point GF'!$C$2:$R$277,7,FALSE)</f>
        <v>1</v>
      </c>
      <c r="M355">
        <f>VLOOKUP(LEFT(A355,8),'Point GF'!$C$2:$R$277,7,FALSE)</f>
        <v>1</v>
      </c>
      <c r="N355">
        <f t="shared" si="34"/>
        <v>5.6473597888712888E-3</v>
      </c>
      <c r="O355">
        <f t="shared" si="35"/>
        <v>6.043924151992194E-3</v>
      </c>
      <c r="P355">
        <f>VLOOKUP(LEFT(A355,8),'Point GF'!$C$2:$R$277,15,FALSE)</f>
        <v>1.107325448798292</v>
      </c>
      <c r="Q355">
        <f>VLOOKUP(LEFT(A355,8),'Point GF'!$C$2:$R$277,16,FALSE)</f>
        <v>1.185083167057293</v>
      </c>
    </row>
    <row r="356" spans="1:17" hidden="1" outlineLevel="2" x14ac:dyDescent="0.3">
      <c r="A356" s="27" t="s">
        <v>756</v>
      </c>
      <c r="B356" s="27" t="s">
        <v>757</v>
      </c>
      <c r="C356" s="27" t="s">
        <v>401</v>
      </c>
      <c r="D356" s="27" t="s">
        <v>770</v>
      </c>
      <c r="E356" s="28">
        <v>14</v>
      </c>
      <c r="F356" s="28">
        <v>2.8980000000000001</v>
      </c>
      <c r="G356" s="28">
        <v>7.7700000000000005E-2</v>
      </c>
      <c r="H356">
        <f t="shared" si="36"/>
        <v>0.20700000000000002</v>
      </c>
      <c r="I356">
        <f t="shared" si="37"/>
        <v>5.5500000000000002E-3</v>
      </c>
      <c r="J356" s="30">
        <f t="shared" si="32"/>
        <v>0.20700000000000002</v>
      </c>
      <c r="K356" s="30">
        <f t="shared" si="33"/>
        <v>0.20700000000000002</v>
      </c>
      <c r="L356">
        <f>VLOOKUP(LEFT(A356,8),'Point GF'!$C$2:$R$277,7,FALSE)</f>
        <v>1</v>
      </c>
      <c r="M356">
        <f>VLOOKUP(LEFT(A356,8),'Point GF'!$C$2:$R$277,7,FALSE)</f>
        <v>1</v>
      </c>
      <c r="N356">
        <f t="shared" si="34"/>
        <v>6.1456562408305207E-3</v>
      </c>
      <c r="O356">
        <f t="shared" si="35"/>
        <v>6.5772115771679761E-3</v>
      </c>
      <c r="P356">
        <f>VLOOKUP(LEFT(A356,8),'Point GF'!$C$2:$R$277,15,FALSE)</f>
        <v>1.107325448798292</v>
      </c>
      <c r="Q356">
        <f>VLOOKUP(LEFT(A356,8),'Point GF'!$C$2:$R$277,16,FALSE)</f>
        <v>1.185083167057293</v>
      </c>
    </row>
    <row r="357" spans="1:17" hidden="1" outlineLevel="2" x14ac:dyDescent="0.3">
      <c r="A357" s="27" t="s">
        <v>756</v>
      </c>
      <c r="B357" s="27" t="s">
        <v>757</v>
      </c>
      <c r="C357" s="27" t="s">
        <v>401</v>
      </c>
      <c r="D357" s="27" t="s">
        <v>771</v>
      </c>
      <c r="E357" s="28">
        <v>16</v>
      </c>
      <c r="F357" s="28">
        <v>4.1120000000000001</v>
      </c>
      <c r="G357" s="28">
        <v>0.1096</v>
      </c>
      <c r="H357">
        <f t="shared" si="36"/>
        <v>0.25700000000000001</v>
      </c>
      <c r="I357">
        <f t="shared" si="37"/>
        <v>6.8500000000000002E-3</v>
      </c>
      <c r="J357" s="30">
        <f t="shared" si="32"/>
        <v>0.25700000000000001</v>
      </c>
      <c r="K357" s="30">
        <f t="shared" si="33"/>
        <v>0.25700000000000001</v>
      </c>
      <c r="L357">
        <f>VLOOKUP(LEFT(A357,8),'Point GF'!$C$2:$R$277,7,FALSE)</f>
        <v>1</v>
      </c>
      <c r="M357">
        <f>VLOOKUP(LEFT(A357,8),'Point GF'!$C$2:$R$277,7,FALSE)</f>
        <v>1</v>
      </c>
      <c r="N357">
        <f t="shared" si="34"/>
        <v>7.5851793242683006E-3</v>
      </c>
      <c r="O357">
        <f t="shared" si="35"/>
        <v>8.1178196943424569E-3</v>
      </c>
      <c r="P357">
        <f>VLOOKUP(LEFT(A357,8),'Point GF'!$C$2:$R$277,15,FALSE)</f>
        <v>1.107325448798292</v>
      </c>
      <c r="Q357">
        <f>VLOOKUP(LEFT(A357,8),'Point GF'!$C$2:$R$277,16,FALSE)</f>
        <v>1.185083167057293</v>
      </c>
    </row>
    <row r="358" spans="1:17" hidden="1" outlineLevel="2" x14ac:dyDescent="0.3">
      <c r="A358" s="27" t="s">
        <v>756</v>
      </c>
      <c r="B358" s="27" t="s">
        <v>757</v>
      </c>
      <c r="C358" s="27" t="s">
        <v>401</v>
      </c>
      <c r="D358" s="27" t="s">
        <v>772</v>
      </c>
      <c r="E358" s="28">
        <v>16</v>
      </c>
      <c r="F358" s="28">
        <v>4.12</v>
      </c>
      <c r="G358" s="28">
        <v>0.1104</v>
      </c>
      <c r="H358">
        <f t="shared" si="36"/>
        <v>0.25750000000000001</v>
      </c>
      <c r="I358">
        <f t="shared" si="37"/>
        <v>6.8999999999999999E-3</v>
      </c>
      <c r="J358" s="30">
        <f t="shared" si="32"/>
        <v>0.25750000000000001</v>
      </c>
      <c r="K358" s="30">
        <f t="shared" si="33"/>
        <v>0.25750000000000001</v>
      </c>
      <c r="L358">
        <f>VLOOKUP(LEFT(A358,8),'Point GF'!$C$2:$R$277,7,FALSE)</f>
        <v>1</v>
      </c>
      <c r="M358">
        <f>VLOOKUP(LEFT(A358,8),'Point GF'!$C$2:$R$277,7,FALSE)</f>
        <v>1</v>
      </c>
      <c r="N358">
        <f t="shared" si="34"/>
        <v>7.6405455967082144E-3</v>
      </c>
      <c r="O358">
        <f t="shared" si="35"/>
        <v>8.1770738526953223E-3</v>
      </c>
      <c r="P358">
        <f>VLOOKUP(LEFT(A358,8),'Point GF'!$C$2:$R$277,15,FALSE)</f>
        <v>1.107325448798292</v>
      </c>
      <c r="Q358">
        <f>VLOOKUP(LEFT(A358,8),'Point GF'!$C$2:$R$277,16,FALSE)</f>
        <v>1.185083167057293</v>
      </c>
    </row>
    <row r="359" spans="1:17" hidden="1" outlineLevel="2" x14ac:dyDescent="0.3">
      <c r="A359" s="27" t="s">
        <v>756</v>
      </c>
      <c r="B359" s="27" t="s">
        <v>757</v>
      </c>
      <c r="C359" s="27" t="s">
        <v>401</v>
      </c>
      <c r="D359" s="27" t="s">
        <v>773</v>
      </c>
      <c r="E359" s="28">
        <v>10</v>
      </c>
      <c r="F359" s="28">
        <v>9.0999999999999998E-2</v>
      </c>
      <c r="G359" s="28">
        <v>2.4399999999999999E-3</v>
      </c>
      <c r="H359">
        <f t="shared" si="36"/>
        <v>9.1000000000000004E-3</v>
      </c>
      <c r="I359">
        <f t="shared" si="37"/>
        <v>2.4399999999999999E-4</v>
      </c>
      <c r="J359" s="30">
        <f t="shared" si="32"/>
        <v>9.1000000000000004E-3</v>
      </c>
      <c r="K359" s="30">
        <f t="shared" si="33"/>
        <v>9.1000000000000004E-3</v>
      </c>
      <c r="L359">
        <f>VLOOKUP(LEFT(A359,8),'Point GF'!$C$2:$R$277,7,FALSE)</f>
        <v>1</v>
      </c>
      <c r="M359">
        <f>VLOOKUP(LEFT(A359,8),'Point GF'!$C$2:$R$277,7,FALSE)</f>
        <v>1</v>
      </c>
      <c r="N359">
        <f t="shared" si="34"/>
        <v>2.7018740950678321E-4</v>
      </c>
      <c r="O359">
        <f t="shared" si="35"/>
        <v>2.8916029276197948E-4</v>
      </c>
      <c r="P359">
        <f>VLOOKUP(LEFT(A359,8),'Point GF'!$C$2:$R$277,15,FALSE)</f>
        <v>1.107325448798292</v>
      </c>
      <c r="Q359">
        <f>VLOOKUP(LEFT(A359,8),'Point GF'!$C$2:$R$277,16,FALSE)</f>
        <v>1.185083167057293</v>
      </c>
    </row>
    <row r="360" spans="1:17" hidden="1" outlineLevel="2" x14ac:dyDescent="0.3">
      <c r="A360" s="27" t="s">
        <v>756</v>
      </c>
      <c r="B360" s="27" t="s">
        <v>757</v>
      </c>
      <c r="C360" s="27" t="s">
        <v>401</v>
      </c>
      <c r="D360" s="27" t="s">
        <v>774</v>
      </c>
      <c r="E360" s="28">
        <v>9</v>
      </c>
      <c r="F360" s="28">
        <v>0.1071</v>
      </c>
      <c r="G360" s="28">
        <v>2.8665000000000001E-3</v>
      </c>
      <c r="H360">
        <f t="shared" si="36"/>
        <v>1.1900000000000001E-2</v>
      </c>
      <c r="I360">
        <f t="shared" si="37"/>
        <v>3.1849999999999999E-4</v>
      </c>
      <c r="J360" s="30">
        <f t="shared" si="32"/>
        <v>1.1900000000000001E-2</v>
      </c>
      <c r="K360" s="30">
        <f t="shared" si="33"/>
        <v>1.1900000000000001E-2</v>
      </c>
      <c r="L360">
        <f>VLOOKUP(LEFT(A360,8),'Point GF'!$C$2:$R$277,7,FALSE)</f>
        <v>1</v>
      </c>
      <c r="M360">
        <f>VLOOKUP(LEFT(A360,8),'Point GF'!$C$2:$R$277,7,FALSE)</f>
        <v>1</v>
      </c>
      <c r="N360">
        <f t="shared" si="34"/>
        <v>3.5268315544225597E-4</v>
      </c>
      <c r="O360">
        <f t="shared" si="35"/>
        <v>3.7744898870774779E-4</v>
      </c>
      <c r="P360">
        <f>VLOOKUP(LEFT(A360,8),'Point GF'!$C$2:$R$277,15,FALSE)</f>
        <v>1.107325448798292</v>
      </c>
      <c r="Q360">
        <f>VLOOKUP(LEFT(A360,8),'Point GF'!$C$2:$R$277,16,FALSE)</f>
        <v>1.185083167057293</v>
      </c>
    </row>
    <row r="361" spans="1:17" hidden="1" outlineLevel="2" x14ac:dyDescent="0.3">
      <c r="A361" s="27" t="s">
        <v>756</v>
      </c>
      <c r="B361" s="27" t="s">
        <v>757</v>
      </c>
      <c r="C361" s="27" t="s">
        <v>401</v>
      </c>
      <c r="D361" s="27" t="s">
        <v>775</v>
      </c>
      <c r="E361" s="28">
        <v>13</v>
      </c>
      <c r="F361" s="28">
        <v>2.9119999999999999</v>
      </c>
      <c r="G361" s="28">
        <v>7.8E-2</v>
      </c>
      <c r="H361">
        <f t="shared" si="36"/>
        <v>0.224</v>
      </c>
      <c r="I361">
        <f t="shared" si="37"/>
        <v>6.0000000000000001E-3</v>
      </c>
      <c r="J361" s="30">
        <f t="shared" si="32"/>
        <v>0.224</v>
      </c>
      <c r="K361" s="30">
        <f t="shared" si="33"/>
        <v>0.224</v>
      </c>
      <c r="L361">
        <f>VLOOKUP(LEFT(A361,8),'Point GF'!$C$2:$R$277,7,FALSE)</f>
        <v>1</v>
      </c>
      <c r="M361">
        <f>VLOOKUP(LEFT(A361,8),'Point GF'!$C$2:$R$277,7,FALSE)</f>
        <v>1</v>
      </c>
      <c r="N361">
        <f t="shared" si="34"/>
        <v>6.6439526927897516E-3</v>
      </c>
      <c r="O361">
        <f t="shared" si="35"/>
        <v>7.1104990023437582E-3</v>
      </c>
      <c r="P361">
        <f>VLOOKUP(LEFT(A361,8),'Point GF'!$C$2:$R$277,15,FALSE)</f>
        <v>1.107325448798292</v>
      </c>
      <c r="Q361">
        <f>VLOOKUP(LEFT(A361,8),'Point GF'!$C$2:$R$277,16,FALSE)</f>
        <v>1.185083167057293</v>
      </c>
    </row>
    <row r="362" spans="1:17" hidden="1" outlineLevel="2" x14ac:dyDescent="0.3">
      <c r="A362" s="27" t="s">
        <v>756</v>
      </c>
      <c r="B362" s="27" t="s">
        <v>757</v>
      </c>
      <c r="C362" s="27" t="s">
        <v>401</v>
      </c>
      <c r="D362" s="27" t="s">
        <v>776</v>
      </c>
      <c r="E362" s="28">
        <v>16</v>
      </c>
      <c r="F362" s="28">
        <v>4.0960000000000001</v>
      </c>
      <c r="G362" s="28">
        <v>0.1096</v>
      </c>
      <c r="H362">
        <f t="shared" si="36"/>
        <v>0.25600000000000001</v>
      </c>
      <c r="I362">
        <f t="shared" si="37"/>
        <v>6.8500000000000002E-3</v>
      </c>
      <c r="J362" s="30">
        <f t="shared" si="32"/>
        <v>0.25600000000000001</v>
      </c>
      <c r="K362" s="30">
        <f t="shared" si="33"/>
        <v>0.25600000000000001</v>
      </c>
      <c r="L362">
        <f>VLOOKUP(LEFT(A362,8),'Point GF'!$C$2:$R$277,7,FALSE)</f>
        <v>1</v>
      </c>
      <c r="M362">
        <f>VLOOKUP(LEFT(A362,8),'Point GF'!$C$2:$R$277,7,FALSE)</f>
        <v>1</v>
      </c>
      <c r="N362">
        <f t="shared" si="34"/>
        <v>7.5851793242683006E-3</v>
      </c>
      <c r="O362">
        <f t="shared" si="35"/>
        <v>8.1178196943424569E-3</v>
      </c>
      <c r="P362">
        <f>VLOOKUP(LEFT(A362,8),'Point GF'!$C$2:$R$277,15,FALSE)</f>
        <v>1.107325448798292</v>
      </c>
      <c r="Q362">
        <f>VLOOKUP(LEFT(A362,8),'Point GF'!$C$2:$R$277,16,FALSE)</f>
        <v>1.185083167057293</v>
      </c>
    </row>
    <row r="363" spans="1:17" hidden="1" outlineLevel="2" x14ac:dyDescent="0.3">
      <c r="A363" s="27" t="s">
        <v>756</v>
      </c>
      <c r="B363" s="27" t="s">
        <v>757</v>
      </c>
      <c r="C363" s="27" t="s">
        <v>401</v>
      </c>
      <c r="D363" s="27" t="s">
        <v>777</v>
      </c>
      <c r="E363" s="28">
        <v>10</v>
      </c>
      <c r="F363" s="28">
        <v>4.8349999999999997E-2</v>
      </c>
      <c r="G363" s="28">
        <v>1.2949999999999999E-3</v>
      </c>
      <c r="H363">
        <f t="shared" si="36"/>
        <v>4.8349999999999999E-3</v>
      </c>
      <c r="I363">
        <f t="shared" si="37"/>
        <v>1.295E-4</v>
      </c>
      <c r="J363" s="30">
        <f t="shared" si="32"/>
        <v>4.8349999999999999E-3</v>
      </c>
      <c r="K363" s="30">
        <f t="shared" si="33"/>
        <v>4.8349999999999999E-3</v>
      </c>
      <c r="L363">
        <f>VLOOKUP(LEFT(A363,8),'Point GF'!$C$2:$R$277,7,FALSE)</f>
        <v>1</v>
      </c>
      <c r="M363">
        <f>VLOOKUP(LEFT(A363,8),'Point GF'!$C$2:$R$277,7,FALSE)</f>
        <v>1</v>
      </c>
      <c r="N363">
        <f t="shared" si="34"/>
        <v>1.4339864561937883E-4</v>
      </c>
      <c r="O363">
        <f t="shared" si="35"/>
        <v>1.5346827013391944E-4</v>
      </c>
      <c r="P363">
        <f>VLOOKUP(LEFT(A363,8),'Point GF'!$C$2:$R$277,15,FALSE)</f>
        <v>1.107325448798292</v>
      </c>
      <c r="Q363">
        <f>VLOOKUP(LEFT(A363,8),'Point GF'!$C$2:$R$277,16,FALSE)</f>
        <v>1.185083167057293</v>
      </c>
    </row>
    <row r="364" spans="1:17" hidden="1" outlineLevel="2" x14ac:dyDescent="0.3">
      <c r="A364" s="27" t="s">
        <v>756</v>
      </c>
      <c r="B364" s="27" t="s">
        <v>757</v>
      </c>
      <c r="C364" s="27" t="s">
        <v>401</v>
      </c>
      <c r="D364" s="27" t="s">
        <v>778</v>
      </c>
      <c r="E364" s="28">
        <v>10</v>
      </c>
      <c r="F364" s="28">
        <v>0.40949999999999998</v>
      </c>
      <c r="G364" s="28">
        <v>1.095E-2</v>
      </c>
      <c r="H364">
        <f t="shared" si="36"/>
        <v>4.095E-2</v>
      </c>
      <c r="I364">
        <f t="shared" si="37"/>
        <v>1.0950000000000001E-3</v>
      </c>
      <c r="J364" s="30">
        <f t="shared" si="32"/>
        <v>4.095E-2</v>
      </c>
      <c r="K364" s="30">
        <f t="shared" si="33"/>
        <v>4.095E-2</v>
      </c>
      <c r="L364">
        <f>VLOOKUP(LEFT(A364,8),'Point GF'!$C$2:$R$277,7,FALSE)</f>
        <v>1</v>
      </c>
      <c r="M364">
        <f>VLOOKUP(LEFT(A364,8),'Point GF'!$C$2:$R$277,7,FALSE)</f>
        <v>1</v>
      </c>
      <c r="N364">
        <f t="shared" si="34"/>
        <v>1.2125213664341298E-3</v>
      </c>
      <c r="O364">
        <f t="shared" si="35"/>
        <v>1.297666067927736E-3</v>
      </c>
      <c r="P364">
        <f>VLOOKUP(LEFT(A364,8),'Point GF'!$C$2:$R$277,15,FALSE)</f>
        <v>1.107325448798292</v>
      </c>
      <c r="Q364">
        <f>VLOOKUP(LEFT(A364,8),'Point GF'!$C$2:$R$277,16,FALSE)</f>
        <v>1.185083167057293</v>
      </c>
    </row>
    <row r="365" spans="1:17" hidden="1" outlineLevel="2" x14ac:dyDescent="0.3">
      <c r="A365" s="27" t="s">
        <v>756</v>
      </c>
      <c r="B365" s="27" t="s">
        <v>757</v>
      </c>
      <c r="C365" s="27" t="s">
        <v>401</v>
      </c>
      <c r="D365" s="27" t="s">
        <v>779</v>
      </c>
      <c r="E365" s="28">
        <v>9</v>
      </c>
      <c r="F365" s="28">
        <v>6.9750000000000006E-2</v>
      </c>
      <c r="G365" s="29"/>
      <c r="H365">
        <f t="shared" si="36"/>
        <v>7.7500000000000008E-3</v>
      </c>
      <c r="I365">
        <f t="shared" si="37"/>
        <v>0</v>
      </c>
      <c r="J365" s="30">
        <f t="shared" si="32"/>
        <v>7.7500000000000008E-3</v>
      </c>
      <c r="K365" s="30">
        <f t="shared" si="33"/>
        <v>7.7500000000000008E-3</v>
      </c>
      <c r="L365">
        <f>VLOOKUP(LEFT(A365,8),'Point GF'!$C$2:$R$277,7,FALSE)</f>
        <v>1</v>
      </c>
      <c r="M365">
        <f>VLOOKUP(LEFT(A365,8),'Point GF'!$C$2:$R$277,7,FALSE)</f>
        <v>1</v>
      </c>
      <c r="N365">
        <f t="shared" si="34"/>
        <v>0</v>
      </c>
      <c r="O365">
        <f t="shared" si="35"/>
        <v>0</v>
      </c>
      <c r="P365">
        <f>VLOOKUP(LEFT(A365,8),'Point GF'!$C$2:$R$277,15,FALSE)</f>
        <v>1.107325448798292</v>
      </c>
      <c r="Q365">
        <f>VLOOKUP(LEFT(A365,8),'Point GF'!$C$2:$R$277,16,FALSE)</f>
        <v>1.185083167057293</v>
      </c>
    </row>
    <row r="366" spans="1:17" hidden="1" outlineLevel="2" x14ac:dyDescent="0.3">
      <c r="A366" s="27" t="s">
        <v>756</v>
      </c>
      <c r="B366" s="27" t="s">
        <v>757</v>
      </c>
      <c r="C366" s="27" t="s">
        <v>401</v>
      </c>
      <c r="D366" s="27" t="s">
        <v>780</v>
      </c>
      <c r="E366" s="28">
        <v>6</v>
      </c>
      <c r="F366" s="28">
        <v>7.2480000000000003E-2</v>
      </c>
      <c r="G366" s="29"/>
      <c r="H366">
        <f t="shared" si="36"/>
        <v>1.208E-2</v>
      </c>
      <c r="I366">
        <f t="shared" si="37"/>
        <v>0</v>
      </c>
      <c r="J366" s="30">
        <f t="shared" si="32"/>
        <v>1.208E-2</v>
      </c>
      <c r="K366" s="30">
        <f t="shared" si="33"/>
        <v>1.208E-2</v>
      </c>
      <c r="L366">
        <f>VLOOKUP(LEFT(A366,8),'Point GF'!$C$2:$R$277,7,FALSE)</f>
        <v>1</v>
      </c>
      <c r="M366">
        <f>VLOOKUP(LEFT(A366,8),'Point GF'!$C$2:$R$277,7,FALSE)</f>
        <v>1</v>
      </c>
      <c r="N366">
        <f t="shared" si="34"/>
        <v>0</v>
      </c>
      <c r="O366">
        <f t="shared" si="35"/>
        <v>0</v>
      </c>
      <c r="P366">
        <f>VLOOKUP(LEFT(A366,8),'Point GF'!$C$2:$R$277,15,FALSE)</f>
        <v>1.107325448798292</v>
      </c>
      <c r="Q366">
        <f>VLOOKUP(LEFT(A366,8),'Point GF'!$C$2:$R$277,16,FALSE)</f>
        <v>1.185083167057293</v>
      </c>
    </row>
    <row r="367" spans="1:17" hidden="1" outlineLevel="2" x14ac:dyDescent="0.3">
      <c r="A367" s="27" t="s">
        <v>756</v>
      </c>
      <c r="B367" s="27" t="s">
        <v>757</v>
      </c>
      <c r="C367" s="27" t="s">
        <v>401</v>
      </c>
      <c r="D367" s="27" t="s">
        <v>781</v>
      </c>
      <c r="E367" s="28">
        <v>3</v>
      </c>
      <c r="F367" s="28">
        <v>1.341E-2</v>
      </c>
      <c r="G367" s="29"/>
      <c r="H367">
        <f t="shared" si="36"/>
        <v>4.47E-3</v>
      </c>
      <c r="I367">
        <f t="shared" si="37"/>
        <v>0</v>
      </c>
      <c r="J367" s="30">
        <f t="shared" si="32"/>
        <v>4.47E-3</v>
      </c>
      <c r="K367" s="30">
        <f t="shared" si="33"/>
        <v>4.47E-3</v>
      </c>
      <c r="L367">
        <f>VLOOKUP(LEFT(A367,8),'Point GF'!$C$2:$R$277,7,FALSE)</f>
        <v>1</v>
      </c>
      <c r="M367">
        <f>VLOOKUP(LEFT(A367,8),'Point GF'!$C$2:$R$277,7,FALSE)</f>
        <v>1</v>
      </c>
      <c r="N367">
        <f t="shared" si="34"/>
        <v>0</v>
      </c>
      <c r="O367">
        <f t="shared" si="35"/>
        <v>0</v>
      </c>
      <c r="P367">
        <f>VLOOKUP(LEFT(A367,8),'Point GF'!$C$2:$R$277,15,FALSE)</f>
        <v>1.107325448798292</v>
      </c>
      <c r="Q367">
        <f>VLOOKUP(LEFT(A367,8),'Point GF'!$C$2:$R$277,16,FALSE)</f>
        <v>1.185083167057293</v>
      </c>
    </row>
    <row r="368" spans="1:17" hidden="1" outlineLevel="2" x14ac:dyDescent="0.3">
      <c r="A368" s="27" t="s">
        <v>756</v>
      </c>
      <c r="B368" s="27" t="s">
        <v>757</v>
      </c>
      <c r="C368" s="27" t="s">
        <v>401</v>
      </c>
      <c r="D368" s="27" t="s">
        <v>782</v>
      </c>
      <c r="E368" s="28">
        <v>3</v>
      </c>
      <c r="F368" s="28">
        <v>2.4E-2</v>
      </c>
      <c r="G368" s="29"/>
      <c r="H368">
        <f t="shared" si="36"/>
        <v>8.0000000000000002E-3</v>
      </c>
      <c r="I368">
        <f t="shared" si="37"/>
        <v>0</v>
      </c>
      <c r="J368" s="30">
        <f t="shared" si="32"/>
        <v>8.0000000000000002E-3</v>
      </c>
      <c r="K368" s="30">
        <f t="shared" si="33"/>
        <v>8.0000000000000002E-3</v>
      </c>
      <c r="L368">
        <f>VLOOKUP(LEFT(A368,8),'Point GF'!$C$2:$R$277,7,FALSE)</f>
        <v>1</v>
      </c>
      <c r="M368">
        <f>VLOOKUP(LEFT(A368,8),'Point GF'!$C$2:$R$277,7,FALSE)</f>
        <v>1</v>
      </c>
      <c r="N368">
        <f t="shared" si="34"/>
        <v>0</v>
      </c>
      <c r="O368">
        <f t="shared" si="35"/>
        <v>0</v>
      </c>
      <c r="P368">
        <f>VLOOKUP(LEFT(A368,8),'Point GF'!$C$2:$R$277,15,FALSE)</f>
        <v>1.107325448798292</v>
      </c>
      <c r="Q368">
        <f>VLOOKUP(LEFT(A368,8),'Point GF'!$C$2:$R$277,16,FALSE)</f>
        <v>1.185083167057293</v>
      </c>
    </row>
    <row r="369" spans="1:17" outlineLevel="1" collapsed="1" x14ac:dyDescent="0.3">
      <c r="A369" s="32" t="s">
        <v>1204</v>
      </c>
      <c r="B369" s="27" t="str">
        <f>B368</f>
        <v>Naval Support Activity Bethesda</v>
      </c>
      <c r="C369" s="27"/>
      <c r="D369" s="27"/>
      <c r="E369" s="28"/>
      <c r="F369" s="28">
        <f>SUBTOTAL(9,F344:F368)</f>
        <v>33.458560000000006</v>
      </c>
      <c r="G369" s="29">
        <f>SUBTOTAL(9,G344:G368)</f>
        <v>4.9010820000000015</v>
      </c>
      <c r="H369" s="36">
        <f>SUBTOTAL(9,H344:H368)</f>
        <v>1.7376500000000001</v>
      </c>
      <c r="I369" s="36">
        <f>SUBTOTAL(9,I344:I368)</f>
        <v>6.5160499999999996E-2</v>
      </c>
      <c r="J369" s="30">
        <f t="shared" si="32"/>
        <v>1.7376500000000001</v>
      </c>
      <c r="K369" s="30">
        <f t="shared" si="33"/>
        <v>1.7376500000000001</v>
      </c>
      <c r="L369">
        <f>VLOOKUP(LEFT(A369,8),'Point GF'!$C$2:$R$277,7,FALSE)</f>
        <v>1</v>
      </c>
      <c r="M369">
        <f>VLOOKUP(LEFT(A369,8),'Point GF'!$C$2:$R$277,7,FALSE)</f>
        <v>1</v>
      </c>
      <c r="N369">
        <f t="shared" si="34"/>
        <v>7.2153879906421095E-2</v>
      </c>
      <c r="O369">
        <f t="shared" si="35"/>
        <v>7.7220611707036729E-2</v>
      </c>
      <c r="P369">
        <f>VLOOKUP(LEFT(A369,8),'Point GF'!$C$2:$R$277,15,FALSE)</f>
        <v>1.107325448798292</v>
      </c>
      <c r="Q369">
        <f>VLOOKUP(LEFT(A369,8),'Point GF'!$C$2:$R$277,16,FALSE)</f>
        <v>1.185083167057293</v>
      </c>
    </row>
    <row r="370" spans="1:17" hidden="1" outlineLevel="2" x14ac:dyDescent="0.3">
      <c r="A370" s="27" t="s">
        <v>783</v>
      </c>
      <c r="B370" s="27" t="s">
        <v>784</v>
      </c>
      <c r="C370" s="27" t="s">
        <v>401</v>
      </c>
      <c r="D370" s="27" t="s">
        <v>785</v>
      </c>
      <c r="E370" s="28">
        <v>182</v>
      </c>
      <c r="F370" s="28">
        <v>0.135044</v>
      </c>
      <c r="G370" s="28">
        <v>1.8018000000000001E-3</v>
      </c>
      <c r="H370">
        <f t="shared" si="36"/>
        <v>7.4200000000000004E-4</v>
      </c>
      <c r="I370">
        <f t="shared" si="37"/>
        <v>9.9000000000000001E-6</v>
      </c>
      <c r="J370" s="30" t="e">
        <f t="shared" si="32"/>
        <v>#N/A</v>
      </c>
      <c r="K370" s="30" t="e">
        <f t="shared" si="33"/>
        <v>#N/A</v>
      </c>
      <c r="L370" t="e">
        <f>VLOOKUP(LEFT(A370,8),'Point GF'!$C$2:$R$277,7,FALSE)</f>
        <v>#N/A</v>
      </c>
      <c r="M370" t="e">
        <f>VLOOKUP(LEFT(A370,8),'Point GF'!$C$2:$R$277,7,FALSE)</f>
        <v>#N/A</v>
      </c>
      <c r="N370" t="e">
        <f t="shared" si="34"/>
        <v>#N/A</v>
      </c>
      <c r="O370" t="e">
        <f t="shared" si="35"/>
        <v>#N/A</v>
      </c>
      <c r="P370" t="e">
        <f>VLOOKUP(LEFT(A370,8),'Point GF'!$C$2:$R$277,15,FALSE)</f>
        <v>#N/A</v>
      </c>
      <c r="Q370" t="e">
        <f>VLOOKUP(LEFT(A370,8),'Point GF'!$C$2:$R$277,16,FALSE)</f>
        <v>#N/A</v>
      </c>
    </row>
    <row r="371" spans="1:17" hidden="1" outlineLevel="2" x14ac:dyDescent="0.3">
      <c r="A371" s="27" t="s">
        <v>783</v>
      </c>
      <c r="B371" s="27" t="s">
        <v>784</v>
      </c>
      <c r="C371" s="27" t="s">
        <v>401</v>
      </c>
      <c r="D371" s="27" t="s">
        <v>786</v>
      </c>
      <c r="E371" s="28">
        <v>182</v>
      </c>
      <c r="F371" s="28">
        <v>0.19974500000000001</v>
      </c>
      <c r="G371" s="28">
        <v>1.082354E-2</v>
      </c>
      <c r="H371">
        <f t="shared" si="36"/>
        <v>1.0975E-3</v>
      </c>
      <c r="I371">
        <f t="shared" si="37"/>
        <v>5.9469999999999998E-5</v>
      </c>
      <c r="J371" s="30" t="e">
        <f t="shared" si="32"/>
        <v>#N/A</v>
      </c>
      <c r="K371" s="30" t="e">
        <f t="shared" si="33"/>
        <v>#N/A</v>
      </c>
      <c r="L371" t="e">
        <f>VLOOKUP(LEFT(A371,8),'Point GF'!$C$2:$R$277,7,FALSE)</f>
        <v>#N/A</v>
      </c>
      <c r="M371" t="e">
        <f>VLOOKUP(LEFT(A371,8),'Point GF'!$C$2:$R$277,7,FALSE)</f>
        <v>#N/A</v>
      </c>
      <c r="N371" t="e">
        <f t="shared" si="34"/>
        <v>#N/A</v>
      </c>
      <c r="O371" t="e">
        <f t="shared" si="35"/>
        <v>#N/A</v>
      </c>
      <c r="P371" t="e">
        <f>VLOOKUP(LEFT(A371,8),'Point GF'!$C$2:$R$277,15,FALSE)</f>
        <v>#N/A</v>
      </c>
      <c r="Q371" t="e">
        <f>VLOOKUP(LEFT(A371,8),'Point GF'!$C$2:$R$277,16,FALSE)</f>
        <v>#N/A</v>
      </c>
    </row>
    <row r="372" spans="1:17" hidden="1" outlineLevel="2" x14ac:dyDescent="0.3">
      <c r="A372" s="27" t="s">
        <v>783</v>
      </c>
      <c r="B372" s="27" t="s">
        <v>784</v>
      </c>
      <c r="C372" s="27" t="s">
        <v>401</v>
      </c>
      <c r="D372" s="27" t="s">
        <v>787</v>
      </c>
      <c r="E372" s="28">
        <v>182</v>
      </c>
      <c r="F372" s="28">
        <v>0.14405300000000001</v>
      </c>
      <c r="G372" s="28">
        <v>6.097E-3</v>
      </c>
      <c r="H372">
        <f t="shared" si="36"/>
        <v>7.915000000000001E-4</v>
      </c>
      <c r="I372">
        <f t="shared" si="37"/>
        <v>3.3500000000000001E-5</v>
      </c>
      <c r="J372" s="30" t="e">
        <f t="shared" si="32"/>
        <v>#N/A</v>
      </c>
      <c r="K372" s="30" t="e">
        <f t="shared" si="33"/>
        <v>#N/A</v>
      </c>
      <c r="L372" t="e">
        <f>VLOOKUP(LEFT(A372,8),'Point GF'!$C$2:$R$277,7,FALSE)</f>
        <v>#N/A</v>
      </c>
      <c r="M372" t="e">
        <f>VLOOKUP(LEFT(A372,8),'Point GF'!$C$2:$R$277,7,FALSE)</f>
        <v>#N/A</v>
      </c>
      <c r="N372" t="e">
        <f t="shared" si="34"/>
        <v>#N/A</v>
      </c>
      <c r="O372" t="e">
        <f t="shared" si="35"/>
        <v>#N/A</v>
      </c>
      <c r="P372" t="e">
        <f>VLOOKUP(LEFT(A372,8),'Point GF'!$C$2:$R$277,15,FALSE)</f>
        <v>#N/A</v>
      </c>
      <c r="Q372" t="e">
        <f>VLOOKUP(LEFT(A372,8),'Point GF'!$C$2:$R$277,16,FALSE)</f>
        <v>#N/A</v>
      </c>
    </row>
    <row r="373" spans="1:17" hidden="1" outlineLevel="2" x14ac:dyDescent="0.3">
      <c r="A373" s="27" t="s">
        <v>783</v>
      </c>
      <c r="B373" s="27" t="s">
        <v>784</v>
      </c>
      <c r="C373" s="27" t="s">
        <v>401</v>
      </c>
      <c r="D373" s="27" t="s">
        <v>788</v>
      </c>
      <c r="E373" s="28">
        <v>365</v>
      </c>
      <c r="F373" s="28">
        <v>0.13614499999999999</v>
      </c>
      <c r="G373" s="28">
        <v>7.4824999999999996E-3</v>
      </c>
      <c r="H373">
        <f t="shared" si="36"/>
        <v>3.7299999999999996E-4</v>
      </c>
      <c r="I373">
        <f t="shared" si="37"/>
        <v>2.05E-5</v>
      </c>
      <c r="J373" s="30" t="e">
        <f t="shared" si="32"/>
        <v>#N/A</v>
      </c>
      <c r="K373" s="30" t="e">
        <f t="shared" si="33"/>
        <v>#N/A</v>
      </c>
      <c r="L373" t="e">
        <f>VLOOKUP(LEFT(A373,8),'Point GF'!$C$2:$R$277,7,FALSE)</f>
        <v>#N/A</v>
      </c>
      <c r="M373" t="e">
        <f>VLOOKUP(LEFT(A373,8),'Point GF'!$C$2:$R$277,7,FALSE)</f>
        <v>#N/A</v>
      </c>
      <c r="N373" t="e">
        <f t="shared" si="34"/>
        <v>#N/A</v>
      </c>
      <c r="O373" t="e">
        <f t="shared" si="35"/>
        <v>#N/A</v>
      </c>
      <c r="P373" t="e">
        <f>VLOOKUP(LEFT(A373,8),'Point GF'!$C$2:$R$277,15,FALSE)</f>
        <v>#N/A</v>
      </c>
      <c r="Q373" t="e">
        <f>VLOOKUP(LEFT(A373,8),'Point GF'!$C$2:$R$277,16,FALSE)</f>
        <v>#N/A</v>
      </c>
    </row>
    <row r="374" spans="1:17" hidden="1" outlineLevel="2" x14ac:dyDescent="0.3">
      <c r="A374" s="27" t="s">
        <v>783</v>
      </c>
      <c r="B374" s="27" t="s">
        <v>784</v>
      </c>
      <c r="C374" s="27" t="s">
        <v>401</v>
      </c>
      <c r="D374" s="27" t="s">
        <v>789</v>
      </c>
      <c r="E374" s="28">
        <v>182</v>
      </c>
      <c r="F374" s="28">
        <v>0.73982999999999999</v>
      </c>
      <c r="G374" s="28">
        <v>4.0676999999999998E-2</v>
      </c>
      <c r="H374">
        <f t="shared" si="36"/>
        <v>4.065E-3</v>
      </c>
      <c r="I374">
        <f t="shared" si="37"/>
        <v>2.2349999999999998E-4</v>
      </c>
      <c r="J374" s="30" t="e">
        <f t="shared" si="32"/>
        <v>#N/A</v>
      </c>
      <c r="K374" s="30" t="e">
        <f t="shared" si="33"/>
        <v>#N/A</v>
      </c>
      <c r="L374" t="e">
        <f>VLOOKUP(LEFT(A374,8),'Point GF'!$C$2:$R$277,7,FALSE)</f>
        <v>#N/A</v>
      </c>
      <c r="M374" t="e">
        <f>VLOOKUP(LEFT(A374,8),'Point GF'!$C$2:$R$277,7,FALSE)</f>
        <v>#N/A</v>
      </c>
      <c r="N374" t="e">
        <f t="shared" si="34"/>
        <v>#N/A</v>
      </c>
      <c r="O374" t="e">
        <f t="shared" si="35"/>
        <v>#N/A</v>
      </c>
      <c r="P374" t="e">
        <f>VLOOKUP(LEFT(A374,8),'Point GF'!$C$2:$R$277,15,FALSE)</f>
        <v>#N/A</v>
      </c>
      <c r="Q374" t="e">
        <f>VLOOKUP(LEFT(A374,8),'Point GF'!$C$2:$R$277,16,FALSE)</f>
        <v>#N/A</v>
      </c>
    </row>
    <row r="375" spans="1:17" hidden="1" outlineLevel="2" x14ac:dyDescent="0.3">
      <c r="A375" s="27" t="s">
        <v>783</v>
      </c>
      <c r="B375" s="27" t="s">
        <v>784</v>
      </c>
      <c r="C375" s="27" t="s">
        <v>401</v>
      </c>
      <c r="D375" s="27" t="s">
        <v>790</v>
      </c>
      <c r="E375" s="28">
        <v>365</v>
      </c>
      <c r="F375" s="28">
        <v>0.21352499999999999</v>
      </c>
      <c r="G375" s="28">
        <v>1.1679999999999999E-2</v>
      </c>
      <c r="H375">
        <f t="shared" si="36"/>
        <v>5.8500000000000002E-4</v>
      </c>
      <c r="I375">
        <f t="shared" si="37"/>
        <v>3.1999999999999999E-5</v>
      </c>
      <c r="J375" s="30" t="e">
        <f t="shared" si="32"/>
        <v>#N/A</v>
      </c>
      <c r="K375" s="30" t="e">
        <f t="shared" si="33"/>
        <v>#N/A</v>
      </c>
      <c r="L375" t="e">
        <f>VLOOKUP(LEFT(A375,8),'Point GF'!$C$2:$R$277,7,FALSE)</f>
        <v>#N/A</v>
      </c>
      <c r="M375" t="e">
        <f>VLOOKUP(LEFT(A375,8),'Point GF'!$C$2:$R$277,7,FALSE)</f>
        <v>#N/A</v>
      </c>
      <c r="N375" t="e">
        <f t="shared" si="34"/>
        <v>#N/A</v>
      </c>
      <c r="O375" t="e">
        <f t="shared" si="35"/>
        <v>#N/A</v>
      </c>
      <c r="P375" t="e">
        <f>VLOOKUP(LEFT(A375,8),'Point GF'!$C$2:$R$277,15,FALSE)</f>
        <v>#N/A</v>
      </c>
      <c r="Q375" t="e">
        <f>VLOOKUP(LEFT(A375,8),'Point GF'!$C$2:$R$277,16,FALSE)</f>
        <v>#N/A</v>
      </c>
    </row>
    <row r="376" spans="1:17" hidden="1" outlineLevel="2" x14ac:dyDescent="0.3">
      <c r="A376" s="27" t="s">
        <v>783</v>
      </c>
      <c r="B376" s="27" t="s">
        <v>784</v>
      </c>
      <c r="C376" s="27" t="s">
        <v>401</v>
      </c>
      <c r="D376" s="27" t="s">
        <v>791</v>
      </c>
      <c r="E376" s="28">
        <v>182</v>
      </c>
      <c r="F376" s="28">
        <v>8.0990000000000006E-2</v>
      </c>
      <c r="G376" s="28">
        <v>4.4590000000000003E-3</v>
      </c>
      <c r="H376">
        <f t="shared" si="36"/>
        <v>4.4500000000000003E-4</v>
      </c>
      <c r="I376">
        <f t="shared" si="37"/>
        <v>2.4500000000000003E-5</v>
      </c>
      <c r="J376" s="30" t="e">
        <f t="shared" si="32"/>
        <v>#N/A</v>
      </c>
      <c r="K376" s="30" t="e">
        <f t="shared" si="33"/>
        <v>#N/A</v>
      </c>
      <c r="L376" t="e">
        <f>VLOOKUP(LEFT(A376,8),'Point GF'!$C$2:$R$277,7,FALSE)</f>
        <v>#N/A</v>
      </c>
      <c r="M376" t="e">
        <f>VLOOKUP(LEFT(A376,8),'Point GF'!$C$2:$R$277,7,FALSE)</f>
        <v>#N/A</v>
      </c>
      <c r="N376" t="e">
        <f t="shared" si="34"/>
        <v>#N/A</v>
      </c>
      <c r="O376" t="e">
        <f t="shared" si="35"/>
        <v>#N/A</v>
      </c>
      <c r="P376" t="e">
        <f>VLOOKUP(LEFT(A376,8),'Point GF'!$C$2:$R$277,15,FALSE)</f>
        <v>#N/A</v>
      </c>
      <c r="Q376" t="e">
        <f>VLOOKUP(LEFT(A376,8),'Point GF'!$C$2:$R$277,16,FALSE)</f>
        <v>#N/A</v>
      </c>
    </row>
    <row r="377" spans="1:17" hidden="1" outlineLevel="2" x14ac:dyDescent="0.3">
      <c r="A377" s="27" t="s">
        <v>783</v>
      </c>
      <c r="B377" s="27" t="s">
        <v>784</v>
      </c>
      <c r="C377" s="27" t="s">
        <v>401</v>
      </c>
      <c r="D377" s="27" t="s">
        <v>792</v>
      </c>
      <c r="E377" s="28">
        <v>182</v>
      </c>
      <c r="F377" s="28">
        <v>3.2305E-2</v>
      </c>
      <c r="G377" s="28">
        <v>1.82E-3</v>
      </c>
      <c r="H377">
        <f t="shared" si="36"/>
        <v>1.775E-4</v>
      </c>
      <c r="I377">
        <f t="shared" si="37"/>
        <v>1.0000000000000001E-5</v>
      </c>
      <c r="J377" s="30" t="e">
        <f t="shared" si="32"/>
        <v>#N/A</v>
      </c>
      <c r="K377" s="30" t="e">
        <f t="shared" si="33"/>
        <v>#N/A</v>
      </c>
      <c r="L377" t="e">
        <f>VLOOKUP(LEFT(A377,8),'Point GF'!$C$2:$R$277,7,FALSE)</f>
        <v>#N/A</v>
      </c>
      <c r="M377" t="e">
        <f>VLOOKUP(LEFT(A377,8),'Point GF'!$C$2:$R$277,7,FALSE)</f>
        <v>#N/A</v>
      </c>
      <c r="N377" t="e">
        <f t="shared" si="34"/>
        <v>#N/A</v>
      </c>
      <c r="O377" t="e">
        <f t="shared" si="35"/>
        <v>#N/A</v>
      </c>
      <c r="P377" t="e">
        <f>VLOOKUP(LEFT(A377,8),'Point GF'!$C$2:$R$277,15,FALSE)</f>
        <v>#N/A</v>
      </c>
      <c r="Q377" t="e">
        <f>VLOOKUP(LEFT(A377,8),'Point GF'!$C$2:$R$277,16,FALSE)</f>
        <v>#N/A</v>
      </c>
    </row>
    <row r="378" spans="1:17" hidden="1" outlineLevel="2" x14ac:dyDescent="0.3">
      <c r="A378" s="27" t="s">
        <v>783</v>
      </c>
      <c r="B378" s="27" t="s">
        <v>784</v>
      </c>
      <c r="C378" s="27" t="s">
        <v>401</v>
      </c>
      <c r="D378" s="27" t="s">
        <v>793</v>
      </c>
      <c r="E378" s="28">
        <v>182</v>
      </c>
      <c r="F378" s="28">
        <v>3.2305E-2</v>
      </c>
      <c r="G378" s="28">
        <v>1.82E-3</v>
      </c>
      <c r="H378">
        <f t="shared" si="36"/>
        <v>1.775E-4</v>
      </c>
      <c r="I378">
        <f t="shared" si="37"/>
        <v>1.0000000000000001E-5</v>
      </c>
      <c r="J378" s="30" t="e">
        <f t="shared" si="32"/>
        <v>#N/A</v>
      </c>
      <c r="K378" s="30" t="e">
        <f t="shared" si="33"/>
        <v>#N/A</v>
      </c>
      <c r="L378" t="e">
        <f>VLOOKUP(LEFT(A378,8),'Point GF'!$C$2:$R$277,7,FALSE)</f>
        <v>#N/A</v>
      </c>
      <c r="M378" t="e">
        <f>VLOOKUP(LEFT(A378,8),'Point GF'!$C$2:$R$277,7,FALSE)</f>
        <v>#N/A</v>
      </c>
      <c r="N378" t="e">
        <f t="shared" si="34"/>
        <v>#N/A</v>
      </c>
      <c r="O378" t="e">
        <f t="shared" si="35"/>
        <v>#N/A</v>
      </c>
      <c r="P378" t="e">
        <f>VLOOKUP(LEFT(A378,8),'Point GF'!$C$2:$R$277,15,FALSE)</f>
        <v>#N/A</v>
      </c>
      <c r="Q378" t="e">
        <f>VLOOKUP(LEFT(A378,8),'Point GF'!$C$2:$R$277,16,FALSE)</f>
        <v>#N/A</v>
      </c>
    </row>
    <row r="379" spans="1:17" hidden="1" outlineLevel="2" x14ac:dyDescent="0.3">
      <c r="A379" s="27" t="s">
        <v>783</v>
      </c>
      <c r="B379" s="27" t="s">
        <v>784</v>
      </c>
      <c r="C379" s="27" t="s">
        <v>401</v>
      </c>
      <c r="D379" s="27" t="s">
        <v>794</v>
      </c>
      <c r="E379" s="28">
        <v>365</v>
      </c>
      <c r="F379" s="28">
        <v>3.066E-2</v>
      </c>
      <c r="G379" s="28">
        <v>1.6425000000000001E-3</v>
      </c>
      <c r="H379">
        <f t="shared" si="36"/>
        <v>8.3999999999999995E-5</v>
      </c>
      <c r="I379">
        <f t="shared" si="37"/>
        <v>4.5000000000000001E-6</v>
      </c>
      <c r="J379" s="30" t="e">
        <f t="shared" si="32"/>
        <v>#N/A</v>
      </c>
      <c r="K379" s="30" t="e">
        <f t="shared" si="33"/>
        <v>#N/A</v>
      </c>
      <c r="L379" t="e">
        <f>VLOOKUP(LEFT(A379,8),'Point GF'!$C$2:$R$277,7,FALSE)</f>
        <v>#N/A</v>
      </c>
      <c r="M379" t="e">
        <f>VLOOKUP(LEFT(A379,8),'Point GF'!$C$2:$R$277,7,FALSE)</f>
        <v>#N/A</v>
      </c>
      <c r="N379" t="e">
        <f t="shared" si="34"/>
        <v>#N/A</v>
      </c>
      <c r="O379" t="e">
        <f t="shared" si="35"/>
        <v>#N/A</v>
      </c>
      <c r="P379" t="e">
        <f>VLOOKUP(LEFT(A379,8),'Point GF'!$C$2:$R$277,15,FALSE)</f>
        <v>#N/A</v>
      </c>
      <c r="Q379" t="e">
        <f>VLOOKUP(LEFT(A379,8),'Point GF'!$C$2:$R$277,16,FALSE)</f>
        <v>#N/A</v>
      </c>
    </row>
    <row r="380" spans="1:17" hidden="1" outlineLevel="2" x14ac:dyDescent="0.3">
      <c r="A380" s="27" t="s">
        <v>783</v>
      </c>
      <c r="B380" s="27" t="s">
        <v>784</v>
      </c>
      <c r="C380" s="27" t="s">
        <v>401</v>
      </c>
      <c r="D380" s="27" t="s">
        <v>795</v>
      </c>
      <c r="E380" s="28">
        <v>365</v>
      </c>
      <c r="F380" s="28">
        <v>1.0110500000000001E-3</v>
      </c>
      <c r="G380" s="28">
        <v>7.7744999999999995E-5</v>
      </c>
      <c r="H380">
        <f t="shared" si="36"/>
        <v>2.7700000000000002E-6</v>
      </c>
      <c r="I380">
        <f t="shared" si="37"/>
        <v>2.1299999999999999E-7</v>
      </c>
      <c r="J380" s="30" t="e">
        <f t="shared" si="32"/>
        <v>#N/A</v>
      </c>
      <c r="K380" s="30" t="e">
        <f t="shared" si="33"/>
        <v>#N/A</v>
      </c>
      <c r="L380" t="e">
        <f>VLOOKUP(LEFT(A380,8),'Point GF'!$C$2:$R$277,7,FALSE)</f>
        <v>#N/A</v>
      </c>
      <c r="M380" t="e">
        <f>VLOOKUP(LEFT(A380,8),'Point GF'!$C$2:$R$277,7,FALSE)</f>
        <v>#N/A</v>
      </c>
      <c r="N380" t="e">
        <f t="shared" si="34"/>
        <v>#N/A</v>
      </c>
      <c r="O380" t="e">
        <f t="shared" si="35"/>
        <v>#N/A</v>
      </c>
      <c r="P380" t="e">
        <f>VLOOKUP(LEFT(A380,8),'Point GF'!$C$2:$R$277,15,FALSE)</f>
        <v>#N/A</v>
      </c>
      <c r="Q380" t="e">
        <f>VLOOKUP(LEFT(A380,8),'Point GF'!$C$2:$R$277,16,FALSE)</f>
        <v>#N/A</v>
      </c>
    </row>
    <row r="381" spans="1:17" hidden="1" outlineLevel="2" x14ac:dyDescent="0.3">
      <c r="A381" s="27" t="s">
        <v>783</v>
      </c>
      <c r="B381" s="27" t="s">
        <v>784</v>
      </c>
      <c r="C381" s="27" t="s">
        <v>401</v>
      </c>
      <c r="D381" s="27" t="s">
        <v>796</v>
      </c>
      <c r="E381" s="28">
        <v>365</v>
      </c>
      <c r="F381" s="29"/>
      <c r="G381" s="28">
        <v>0.54567500000000002</v>
      </c>
      <c r="H381">
        <f t="shared" si="36"/>
        <v>0</v>
      </c>
      <c r="I381">
        <f t="shared" si="37"/>
        <v>1.495E-3</v>
      </c>
      <c r="J381" s="30" t="e">
        <f t="shared" si="32"/>
        <v>#N/A</v>
      </c>
      <c r="K381" s="30" t="e">
        <f t="shared" si="33"/>
        <v>#N/A</v>
      </c>
      <c r="L381" t="e">
        <f>VLOOKUP(LEFT(A381,8),'Point GF'!$C$2:$R$277,7,FALSE)</f>
        <v>#N/A</v>
      </c>
      <c r="M381" t="e">
        <f>VLOOKUP(LEFT(A381,8),'Point GF'!$C$2:$R$277,7,FALSE)</f>
        <v>#N/A</v>
      </c>
      <c r="N381" t="e">
        <f t="shared" si="34"/>
        <v>#N/A</v>
      </c>
      <c r="O381" t="e">
        <f t="shared" si="35"/>
        <v>#N/A</v>
      </c>
      <c r="P381" t="e">
        <f>VLOOKUP(LEFT(A381,8),'Point GF'!$C$2:$R$277,15,FALSE)</f>
        <v>#N/A</v>
      </c>
      <c r="Q381" t="e">
        <f>VLOOKUP(LEFT(A381,8),'Point GF'!$C$2:$R$277,16,FALSE)</f>
        <v>#N/A</v>
      </c>
    </row>
    <row r="382" spans="1:17" hidden="1" outlineLevel="2" x14ac:dyDescent="0.3">
      <c r="A382" s="27" t="s">
        <v>783</v>
      </c>
      <c r="B382" s="27" t="s">
        <v>784</v>
      </c>
      <c r="C382" s="27" t="s">
        <v>401</v>
      </c>
      <c r="D382" s="27" t="s">
        <v>797</v>
      </c>
      <c r="E382" s="28">
        <v>3</v>
      </c>
      <c r="F382" s="29"/>
      <c r="G382" s="28">
        <v>3.96E-3</v>
      </c>
      <c r="H382">
        <f t="shared" si="36"/>
        <v>0</v>
      </c>
      <c r="I382">
        <f t="shared" si="37"/>
        <v>1.32E-3</v>
      </c>
      <c r="J382" s="30" t="e">
        <f t="shared" si="32"/>
        <v>#N/A</v>
      </c>
      <c r="K382" s="30" t="e">
        <f t="shared" si="33"/>
        <v>#N/A</v>
      </c>
      <c r="L382" t="e">
        <f>VLOOKUP(LEFT(A382,8),'Point GF'!$C$2:$R$277,7,FALSE)</f>
        <v>#N/A</v>
      </c>
      <c r="M382" t="e">
        <f>VLOOKUP(LEFT(A382,8),'Point GF'!$C$2:$R$277,7,FALSE)</f>
        <v>#N/A</v>
      </c>
      <c r="N382" t="e">
        <f t="shared" si="34"/>
        <v>#N/A</v>
      </c>
      <c r="O382" t="e">
        <f t="shared" si="35"/>
        <v>#N/A</v>
      </c>
      <c r="P382" t="e">
        <f>VLOOKUP(LEFT(A382,8),'Point GF'!$C$2:$R$277,15,FALSE)</f>
        <v>#N/A</v>
      </c>
      <c r="Q382" t="e">
        <f>VLOOKUP(LEFT(A382,8),'Point GF'!$C$2:$R$277,16,FALSE)</f>
        <v>#N/A</v>
      </c>
    </row>
    <row r="383" spans="1:17" hidden="1" outlineLevel="2" x14ac:dyDescent="0.3">
      <c r="A383" s="27" t="s">
        <v>783</v>
      </c>
      <c r="B383" s="27" t="s">
        <v>784</v>
      </c>
      <c r="C383" s="27" t="s">
        <v>401</v>
      </c>
      <c r="D383" s="27" t="s">
        <v>798</v>
      </c>
      <c r="E383" s="28">
        <v>88</v>
      </c>
      <c r="F383" s="29"/>
      <c r="G383" s="28">
        <v>1.0300400000000001</v>
      </c>
      <c r="H383">
        <f t="shared" si="36"/>
        <v>0</v>
      </c>
      <c r="I383">
        <f t="shared" si="37"/>
        <v>1.1705E-2</v>
      </c>
      <c r="J383" s="30" t="e">
        <f t="shared" si="32"/>
        <v>#N/A</v>
      </c>
      <c r="K383" s="30" t="e">
        <f t="shared" si="33"/>
        <v>#N/A</v>
      </c>
      <c r="L383" t="e">
        <f>VLOOKUP(LEFT(A383,8),'Point GF'!$C$2:$R$277,7,FALSE)</f>
        <v>#N/A</v>
      </c>
      <c r="M383" t="e">
        <f>VLOOKUP(LEFT(A383,8),'Point GF'!$C$2:$R$277,7,FALSE)</f>
        <v>#N/A</v>
      </c>
      <c r="N383" t="e">
        <f t="shared" si="34"/>
        <v>#N/A</v>
      </c>
      <c r="O383" t="e">
        <f t="shared" si="35"/>
        <v>#N/A</v>
      </c>
      <c r="P383" t="e">
        <f>VLOOKUP(LEFT(A383,8),'Point GF'!$C$2:$R$277,15,FALSE)</f>
        <v>#N/A</v>
      </c>
      <c r="Q383" t="e">
        <f>VLOOKUP(LEFT(A383,8),'Point GF'!$C$2:$R$277,16,FALSE)</f>
        <v>#N/A</v>
      </c>
    </row>
    <row r="384" spans="1:17" hidden="1" outlineLevel="2" x14ac:dyDescent="0.3">
      <c r="A384" s="27" t="s">
        <v>783</v>
      </c>
      <c r="B384" s="27" t="s">
        <v>784</v>
      </c>
      <c r="C384" s="27" t="s">
        <v>401</v>
      </c>
      <c r="D384" s="27" t="s">
        <v>799</v>
      </c>
      <c r="E384" s="28">
        <v>365</v>
      </c>
      <c r="F384" s="29"/>
      <c r="G384" s="28">
        <v>3.8324999999999998E-2</v>
      </c>
      <c r="H384">
        <f t="shared" si="36"/>
        <v>0</v>
      </c>
      <c r="I384">
        <f t="shared" si="37"/>
        <v>1.0499999999999999E-4</v>
      </c>
      <c r="J384" s="30" t="e">
        <f t="shared" si="32"/>
        <v>#N/A</v>
      </c>
      <c r="K384" s="30" t="e">
        <f t="shared" si="33"/>
        <v>#N/A</v>
      </c>
      <c r="L384" t="e">
        <f>VLOOKUP(LEFT(A384,8),'Point GF'!$C$2:$R$277,7,FALSE)</f>
        <v>#N/A</v>
      </c>
      <c r="M384" t="e">
        <f>VLOOKUP(LEFT(A384,8),'Point GF'!$C$2:$R$277,7,FALSE)</f>
        <v>#N/A</v>
      </c>
      <c r="N384" t="e">
        <f t="shared" si="34"/>
        <v>#N/A</v>
      </c>
      <c r="O384" t="e">
        <f t="shared" si="35"/>
        <v>#N/A</v>
      </c>
      <c r="P384" t="e">
        <f>VLOOKUP(LEFT(A384,8),'Point GF'!$C$2:$R$277,15,FALSE)</f>
        <v>#N/A</v>
      </c>
      <c r="Q384" t="e">
        <f>VLOOKUP(LEFT(A384,8),'Point GF'!$C$2:$R$277,16,FALSE)</f>
        <v>#N/A</v>
      </c>
    </row>
    <row r="385" spans="1:17" hidden="1" outlineLevel="2" x14ac:dyDescent="0.3">
      <c r="A385" s="27" t="s">
        <v>783</v>
      </c>
      <c r="B385" s="27" t="s">
        <v>784</v>
      </c>
      <c r="C385" s="27" t="s">
        <v>401</v>
      </c>
      <c r="D385" s="27" t="s">
        <v>800</v>
      </c>
      <c r="E385" s="28">
        <v>365</v>
      </c>
      <c r="F385" s="29"/>
      <c r="G385" s="28">
        <v>2.7374999999999999E-3</v>
      </c>
      <c r="H385">
        <f t="shared" si="36"/>
        <v>0</v>
      </c>
      <c r="I385">
        <f t="shared" si="37"/>
        <v>7.5000000000000002E-6</v>
      </c>
      <c r="J385" s="30" t="e">
        <f t="shared" si="32"/>
        <v>#N/A</v>
      </c>
      <c r="K385" s="30" t="e">
        <f t="shared" si="33"/>
        <v>#N/A</v>
      </c>
      <c r="L385" t="e">
        <f>VLOOKUP(LEFT(A385,8),'Point GF'!$C$2:$R$277,7,FALSE)</f>
        <v>#N/A</v>
      </c>
      <c r="M385" t="e">
        <f>VLOOKUP(LEFT(A385,8),'Point GF'!$C$2:$R$277,7,FALSE)</f>
        <v>#N/A</v>
      </c>
      <c r="N385" t="e">
        <f t="shared" si="34"/>
        <v>#N/A</v>
      </c>
      <c r="O385" t="e">
        <f t="shared" si="35"/>
        <v>#N/A</v>
      </c>
      <c r="P385" t="e">
        <f>VLOOKUP(LEFT(A385,8),'Point GF'!$C$2:$R$277,15,FALSE)</f>
        <v>#N/A</v>
      </c>
      <c r="Q385" t="e">
        <f>VLOOKUP(LEFT(A385,8),'Point GF'!$C$2:$R$277,16,FALSE)</f>
        <v>#N/A</v>
      </c>
    </row>
    <row r="386" spans="1:17" hidden="1" outlineLevel="2" x14ac:dyDescent="0.3">
      <c r="A386" s="27" t="s">
        <v>783</v>
      </c>
      <c r="B386" s="27" t="s">
        <v>784</v>
      </c>
      <c r="C386" s="27" t="s">
        <v>401</v>
      </c>
      <c r="D386" s="27" t="s">
        <v>801</v>
      </c>
      <c r="E386" s="28">
        <v>12</v>
      </c>
      <c r="F386" s="28">
        <v>1.1339999999999999</v>
      </c>
      <c r="G386" s="28">
        <v>3.3300000000000003E-2</v>
      </c>
      <c r="H386">
        <f t="shared" si="36"/>
        <v>9.4499999999999987E-2</v>
      </c>
      <c r="I386">
        <f t="shared" si="37"/>
        <v>2.7750000000000001E-3</v>
      </c>
      <c r="J386" s="30" t="e">
        <f t="shared" si="32"/>
        <v>#N/A</v>
      </c>
      <c r="K386" s="30" t="e">
        <f t="shared" si="33"/>
        <v>#N/A</v>
      </c>
      <c r="L386" t="e">
        <f>VLOOKUP(LEFT(A386,8),'Point GF'!$C$2:$R$277,7,FALSE)</f>
        <v>#N/A</v>
      </c>
      <c r="M386" t="e">
        <f>VLOOKUP(LEFT(A386,8),'Point GF'!$C$2:$R$277,7,FALSE)</f>
        <v>#N/A</v>
      </c>
      <c r="N386" t="e">
        <f t="shared" si="34"/>
        <v>#N/A</v>
      </c>
      <c r="O386" t="e">
        <f t="shared" si="35"/>
        <v>#N/A</v>
      </c>
      <c r="P386" t="e">
        <f>VLOOKUP(LEFT(A386,8),'Point GF'!$C$2:$R$277,15,FALSE)</f>
        <v>#N/A</v>
      </c>
      <c r="Q386" t="e">
        <f>VLOOKUP(LEFT(A386,8),'Point GF'!$C$2:$R$277,16,FALSE)</f>
        <v>#N/A</v>
      </c>
    </row>
    <row r="387" spans="1:17" hidden="1" outlineLevel="2" x14ac:dyDescent="0.3">
      <c r="A387" s="27" t="s">
        <v>783</v>
      </c>
      <c r="B387" s="27" t="s">
        <v>784</v>
      </c>
      <c r="C387" s="27" t="s">
        <v>401</v>
      </c>
      <c r="D387" s="27" t="s">
        <v>802</v>
      </c>
      <c r="E387" s="28">
        <v>12</v>
      </c>
      <c r="F387" s="28">
        <v>0.1404</v>
      </c>
      <c r="G387" s="28">
        <v>4.1219999999999998E-3</v>
      </c>
      <c r="H387">
        <f t="shared" si="36"/>
        <v>1.17E-2</v>
      </c>
      <c r="I387">
        <f t="shared" si="37"/>
        <v>3.435E-4</v>
      </c>
      <c r="J387" s="30" t="e">
        <f t="shared" ref="J387:J450" si="38">H387*L387</f>
        <v>#N/A</v>
      </c>
      <c r="K387" s="30" t="e">
        <f t="shared" ref="K387:K450" si="39">H387*M387</f>
        <v>#N/A</v>
      </c>
      <c r="L387" t="e">
        <f>VLOOKUP(LEFT(A387,8),'Point GF'!$C$2:$R$277,7,FALSE)</f>
        <v>#N/A</v>
      </c>
      <c r="M387" t="e">
        <f>VLOOKUP(LEFT(A387,8),'Point GF'!$C$2:$R$277,7,FALSE)</f>
        <v>#N/A</v>
      </c>
      <c r="N387" t="e">
        <f t="shared" ref="N387:N450" si="40">I387*P387</f>
        <v>#N/A</v>
      </c>
      <c r="O387" t="e">
        <f t="shared" ref="O387:O450" si="41">I387*Q387</f>
        <v>#N/A</v>
      </c>
      <c r="P387" t="e">
        <f>VLOOKUP(LEFT(A387,8),'Point GF'!$C$2:$R$277,15,FALSE)</f>
        <v>#N/A</v>
      </c>
      <c r="Q387" t="e">
        <f>VLOOKUP(LEFT(A387,8),'Point GF'!$C$2:$R$277,16,FALSE)</f>
        <v>#N/A</v>
      </c>
    </row>
    <row r="388" spans="1:17" hidden="1" outlineLevel="2" x14ac:dyDescent="0.3">
      <c r="A388" s="27" t="s">
        <v>783</v>
      </c>
      <c r="B388" s="27" t="s">
        <v>784</v>
      </c>
      <c r="C388" s="27" t="s">
        <v>401</v>
      </c>
      <c r="D388" s="27" t="s">
        <v>803</v>
      </c>
      <c r="E388" s="28">
        <v>12</v>
      </c>
      <c r="F388" s="28">
        <v>2.6760000000000002</v>
      </c>
      <c r="G388" s="28">
        <v>7.8600000000000003E-2</v>
      </c>
      <c r="H388">
        <f t="shared" si="36"/>
        <v>0.223</v>
      </c>
      <c r="I388">
        <f t="shared" si="37"/>
        <v>6.5500000000000003E-3</v>
      </c>
      <c r="J388" s="30" t="e">
        <f t="shared" si="38"/>
        <v>#N/A</v>
      </c>
      <c r="K388" s="30" t="e">
        <f t="shared" si="39"/>
        <v>#N/A</v>
      </c>
      <c r="L388" t="e">
        <f>VLOOKUP(LEFT(A388,8),'Point GF'!$C$2:$R$277,7,FALSE)</f>
        <v>#N/A</v>
      </c>
      <c r="M388" t="e">
        <f>VLOOKUP(LEFT(A388,8),'Point GF'!$C$2:$R$277,7,FALSE)</f>
        <v>#N/A</v>
      </c>
      <c r="N388" t="e">
        <f t="shared" si="40"/>
        <v>#N/A</v>
      </c>
      <c r="O388" t="e">
        <f t="shared" si="41"/>
        <v>#N/A</v>
      </c>
      <c r="P388" t="e">
        <f>VLOOKUP(LEFT(A388,8),'Point GF'!$C$2:$R$277,15,FALSE)</f>
        <v>#N/A</v>
      </c>
      <c r="Q388" t="e">
        <f>VLOOKUP(LEFT(A388,8),'Point GF'!$C$2:$R$277,16,FALSE)</f>
        <v>#N/A</v>
      </c>
    </row>
    <row r="389" spans="1:17" hidden="1" outlineLevel="2" x14ac:dyDescent="0.3">
      <c r="A389" s="27" t="s">
        <v>783</v>
      </c>
      <c r="B389" s="27" t="s">
        <v>784</v>
      </c>
      <c r="C389" s="27" t="s">
        <v>401</v>
      </c>
      <c r="D389" s="27" t="s">
        <v>804</v>
      </c>
      <c r="E389" s="28">
        <v>12</v>
      </c>
      <c r="F389" s="28">
        <v>1.512</v>
      </c>
      <c r="G389" s="28">
        <v>4.4442000000000002E-2</v>
      </c>
      <c r="H389">
        <f t="shared" si="36"/>
        <v>0.126</v>
      </c>
      <c r="I389">
        <f t="shared" si="37"/>
        <v>3.7035000000000002E-3</v>
      </c>
      <c r="J389" s="30" t="e">
        <f t="shared" si="38"/>
        <v>#N/A</v>
      </c>
      <c r="K389" s="30" t="e">
        <f t="shared" si="39"/>
        <v>#N/A</v>
      </c>
      <c r="L389" t="e">
        <f>VLOOKUP(LEFT(A389,8),'Point GF'!$C$2:$R$277,7,FALSE)</f>
        <v>#N/A</v>
      </c>
      <c r="M389" t="e">
        <f>VLOOKUP(LEFT(A389,8),'Point GF'!$C$2:$R$277,7,FALSE)</f>
        <v>#N/A</v>
      </c>
      <c r="N389" t="e">
        <f t="shared" si="40"/>
        <v>#N/A</v>
      </c>
      <c r="O389" t="e">
        <f t="shared" si="41"/>
        <v>#N/A</v>
      </c>
      <c r="P389" t="e">
        <f>VLOOKUP(LEFT(A389,8),'Point GF'!$C$2:$R$277,15,FALSE)</f>
        <v>#N/A</v>
      </c>
      <c r="Q389" t="e">
        <f>VLOOKUP(LEFT(A389,8),'Point GF'!$C$2:$R$277,16,FALSE)</f>
        <v>#N/A</v>
      </c>
    </row>
    <row r="390" spans="1:17" hidden="1" outlineLevel="2" x14ac:dyDescent="0.3">
      <c r="A390" s="27" t="s">
        <v>783</v>
      </c>
      <c r="B390" s="27" t="s">
        <v>784</v>
      </c>
      <c r="C390" s="27" t="s">
        <v>401</v>
      </c>
      <c r="D390" s="27" t="s">
        <v>805</v>
      </c>
      <c r="E390" s="28">
        <v>12</v>
      </c>
      <c r="F390" s="28">
        <v>0.1086</v>
      </c>
      <c r="G390" s="28">
        <v>3.192E-3</v>
      </c>
      <c r="H390">
        <f t="shared" si="36"/>
        <v>9.0500000000000008E-3</v>
      </c>
      <c r="I390">
        <f t="shared" si="37"/>
        <v>2.6600000000000001E-4</v>
      </c>
      <c r="J390" s="30" t="e">
        <f t="shared" si="38"/>
        <v>#N/A</v>
      </c>
      <c r="K390" s="30" t="e">
        <f t="shared" si="39"/>
        <v>#N/A</v>
      </c>
      <c r="L390" t="e">
        <f>VLOOKUP(LEFT(A390,8),'Point GF'!$C$2:$R$277,7,FALSE)</f>
        <v>#N/A</v>
      </c>
      <c r="M390" t="e">
        <f>VLOOKUP(LEFT(A390,8),'Point GF'!$C$2:$R$277,7,FALSE)</f>
        <v>#N/A</v>
      </c>
      <c r="N390" t="e">
        <f t="shared" si="40"/>
        <v>#N/A</v>
      </c>
      <c r="O390" t="e">
        <f t="shared" si="41"/>
        <v>#N/A</v>
      </c>
      <c r="P390" t="e">
        <f>VLOOKUP(LEFT(A390,8),'Point GF'!$C$2:$R$277,15,FALSE)</f>
        <v>#N/A</v>
      </c>
      <c r="Q390" t="e">
        <f>VLOOKUP(LEFT(A390,8),'Point GF'!$C$2:$R$277,16,FALSE)</f>
        <v>#N/A</v>
      </c>
    </row>
    <row r="391" spans="1:17" outlineLevel="1" collapsed="1" x14ac:dyDescent="0.3">
      <c r="A391" s="32" t="s">
        <v>1205</v>
      </c>
      <c r="B391" s="27" t="str">
        <f>B390</f>
        <v>Naval Support Warfare Center (NSWC), Carderock Division</v>
      </c>
      <c r="C391" s="27"/>
      <c r="D391" s="27"/>
      <c r="E391" s="28"/>
      <c r="F391" s="28">
        <f>SUBTOTAL(9,F370:F390)</f>
        <v>7.31661305</v>
      </c>
      <c r="G391" s="28">
        <f>SUBTOTAL(9,G370:G390)</f>
        <v>1.8727745850000002</v>
      </c>
      <c r="H391" s="36">
        <f>SUBTOTAL(9,H370:H390)</f>
        <v>0.47279077000000003</v>
      </c>
      <c r="I391" s="36">
        <f>SUBTOTAL(9,I370:I390)</f>
        <v>2.8698583000000003E-2</v>
      </c>
      <c r="J391" s="30" t="e">
        <f t="shared" si="38"/>
        <v>#N/A</v>
      </c>
      <c r="K391" s="30" t="e">
        <f t="shared" si="39"/>
        <v>#N/A</v>
      </c>
      <c r="L391" t="e">
        <f>VLOOKUP(LEFT(A391,8),'Point GF'!$C$2:$R$277,7,FALSE)</f>
        <v>#N/A</v>
      </c>
      <c r="M391" t="e">
        <f>VLOOKUP(LEFT(A391,8),'Point GF'!$C$2:$R$277,7,FALSE)</f>
        <v>#N/A</v>
      </c>
      <c r="N391" t="e">
        <f t="shared" si="40"/>
        <v>#N/A</v>
      </c>
      <c r="O391" t="e">
        <f t="shared" si="41"/>
        <v>#N/A</v>
      </c>
      <c r="P391" t="e">
        <f>VLOOKUP(LEFT(A391,8),'Point GF'!$C$2:$R$277,15,FALSE)</f>
        <v>#N/A</v>
      </c>
      <c r="Q391" t="e">
        <f>VLOOKUP(LEFT(A391,8),'Point GF'!$C$2:$R$277,16,FALSE)</f>
        <v>#N/A</v>
      </c>
    </row>
    <row r="392" spans="1:17" hidden="1" outlineLevel="2" x14ac:dyDescent="0.3">
      <c r="A392" s="27" t="s">
        <v>806</v>
      </c>
      <c r="B392" s="27" t="s">
        <v>807</v>
      </c>
      <c r="C392" s="27" t="s">
        <v>401</v>
      </c>
      <c r="D392" s="27" t="s">
        <v>808</v>
      </c>
      <c r="E392" s="28">
        <v>1</v>
      </c>
      <c r="F392" s="28">
        <v>1.2149999999999999E-3</v>
      </c>
      <c r="G392" s="28">
        <v>5.0000000000000004E-6</v>
      </c>
      <c r="H392">
        <f t="shared" si="36"/>
        <v>1.2149999999999999E-3</v>
      </c>
      <c r="I392">
        <f t="shared" si="37"/>
        <v>5.0000000000000004E-6</v>
      </c>
      <c r="J392" s="30">
        <f t="shared" si="38"/>
        <v>1.2149999999999999E-3</v>
      </c>
      <c r="K392" s="30">
        <f t="shared" si="39"/>
        <v>1.2149999999999999E-3</v>
      </c>
      <c r="L392">
        <f>VLOOKUP(LEFT(A392,8),'Point GF'!$C$2:$R$277,7,FALSE)</f>
        <v>1</v>
      </c>
      <c r="M392">
        <f>VLOOKUP(LEFT(A392,8),'Point GF'!$C$2:$R$277,7,FALSE)</f>
        <v>1</v>
      </c>
      <c r="N392">
        <f t="shared" si="40"/>
        <v>5.0000000000000004E-6</v>
      </c>
      <c r="O392">
        <f t="shared" si="41"/>
        <v>5.0000000000000004E-6</v>
      </c>
      <c r="P392">
        <f>VLOOKUP(LEFT(A392,8),'Point GF'!$C$2:$R$277,15,FALSE)</f>
        <v>1</v>
      </c>
      <c r="Q392">
        <f>VLOOKUP(LEFT(A392,8),'Point GF'!$C$2:$R$277,16,FALSE)</f>
        <v>1</v>
      </c>
    </row>
    <row r="393" spans="1:17" hidden="1" outlineLevel="2" x14ac:dyDescent="0.3">
      <c r="A393" s="27" t="s">
        <v>806</v>
      </c>
      <c r="B393" s="27" t="s">
        <v>807</v>
      </c>
      <c r="C393" s="27" t="s">
        <v>401</v>
      </c>
      <c r="D393" s="27" t="s">
        <v>808</v>
      </c>
      <c r="E393" s="28">
        <v>96</v>
      </c>
      <c r="F393" s="28">
        <v>3.9359999999999999E-2</v>
      </c>
      <c r="G393" s="28">
        <v>1.0751999999999999E-2</v>
      </c>
      <c r="H393">
        <f t="shared" si="36"/>
        <v>4.0999999999999999E-4</v>
      </c>
      <c r="I393">
        <f t="shared" si="37"/>
        <v>1.12E-4</v>
      </c>
      <c r="J393" s="30">
        <f t="shared" si="38"/>
        <v>4.0999999999999999E-4</v>
      </c>
      <c r="K393" s="30">
        <f t="shared" si="39"/>
        <v>4.0999999999999999E-4</v>
      </c>
      <c r="L393">
        <f>VLOOKUP(LEFT(A393,8),'Point GF'!$C$2:$R$277,7,FALSE)</f>
        <v>1</v>
      </c>
      <c r="M393">
        <f>VLOOKUP(LEFT(A393,8),'Point GF'!$C$2:$R$277,7,FALSE)</f>
        <v>1</v>
      </c>
      <c r="N393">
        <f t="shared" si="40"/>
        <v>1.12E-4</v>
      </c>
      <c r="O393">
        <f t="shared" si="41"/>
        <v>1.12E-4</v>
      </c>
      <c r="P393">
        <f>VLOOKUP(LEFT(A393,8),'Point GF'!$C$2:$R$277,15,FALSE)</f>
        <v>1</v>
      </c>
      <c r="Q393">
        <f>VLOOKUP(LEFT(A393,8),'Point GF'!$C$2:$R$277,16,FALSE)</f>
        <v>1</v>
      </c>
    </row>
    <row r="394" spans="1:17" hidden="1" outlineLevel="2" x14ac:dyDescent="0.3">
      <c r="A394" s="27" t="s">
        <v>806</v>
      </c>
      <c r="B394" s="27" t="s">
        <v>807</v>
      </c>
      <c r="C394" s="27" t="s">
        <v>401</v>
      </c>
      <c r="D394" s="27" t="s">
        <v>809</v>
      </c>
      <c r="E394" s="28">
        <v>1</v>
      </c>
      <c r="F394" s="28">
        <v>1.835E-3</v>
      </c>
      <c r="G394" s="29"/>
      <c r="H394">
        <f t="shared" si="36"/>
        <v>1.835E-3</v>
      </c>
      <c r="I394">
        <f t="shared" si="37"/>
        <v>0</v>
      </c>
      <c r="J394" s="30">
        <f t="shared" si="38"/>
        <v>1.835E-3</v>
      </c>
      <c r="K394" s="30">
        <f t="shared" si="39"/>
        <v>1.835E-3</v>
      </c>
      <c r="L394">
        <f>VLOOKUP(LEFT(A394,8),'Point GF'!$C$2:$R$277,7,FALSE)</f>
        <v>1</v>
      </c>
      <c r="M394">
        <f>VLOOKUP(LEFT(A394,8),'Point GF'!$C$2:$R$277,7,FALSE)</f>
        <v>1</v>
      </c>
      <c r="N394">
        <f t="shared" si="40"/>
        <v>0</v>
      </c>
      <c r="O394">
        <f t="shared" si="41"/>
        <v>0</v>
      </c>
      <c r="P394">
        <f>VLOOKUP(LEFT(A394,8),'Point GF'!$C$2:$R$277,15,FALSE)</f>
        <v>1</v>
      </c>
      <c r="Q394">
        <f>VLOOKUP(LEFT(A394,8),'Point GF'!$C$2:$R$277,16,FALSE)</f>
        <v>1</v>
      </c>
    </row>
    <row r="395" spans="1:17" hidden="1" outlineLevel="2" x14ac:dyDescent="0.3">
      <c r="A395" s="27" t="s">
        <v>806</v>
      </c>
      <c r="B395" s="27" t="s">
        <v>807</v>
      </c>
      <c r="C395" s="27" t="s">
        <v>401</v>
      </c>
      <c r="D395" s="27" t="s">
        <v>809</v>
      </c>
      <c r="E395" s="28">
        <v>122</v>
      </c>
      <c r="F395" s="28">
        <v>0.10248</v>
      </c>
      <c r="G395" s="28">
        <v>1.525E-2</v>
      </c>
      <c r="H395">
        <f t="shared" si="36"/>
        <v>8.4000000000000003E-4</v>
      </c>
      <c r="I395">
        <f t="shared" si="37"/>
        <v>1.25E-4</v>
      </c>
      <c r="J395" s="30">
        <f t="shared" si="38"/>
        <v>8.4000000000000003E-4</v>
      </c>
      <c r="K395" s="30">
        <f t="shared" si="39"/>
        <v>8.4000000000000003E-4</v>
      </c>
      <c r="L395">
        <f>VLOOKUP(LEFT(A395,8),'Point GF'!$C$2:$R$277,7,FALSE)</f>
        <v>1</v>
      </c>
      <c r="M395">
        <f>VLOOKUP(LEFT(A395,8),'Point GF'!$C$2:$R$277,7,FALSE)</f>
        <v>1</v>
      </c>
      <c r="N395">
        <f t="shared" si="40"/>
        <v>1.25E-4</v>
      </c>
      <c r="O395">
        <f t="shared" si="41"/>
        <v>1.25E-4</v>
      </c>
      <c r="P395">
        <f>VLOOKUP(LEFT(A395,8),'Point GF'!$C$2:$R$277,15,FALSE)</f>
        <v>1</v>
      </c>
      <c r="Q395">
        <f>VLOOKUP(LEFT(A395,8),'Point GF'!$C$2:$R$277,16,FALSE)</f>
        <v>1</v>
      </c>
    </row>
    <row r="396" spans="1:17" hidden="1" outlineLevel="2" x14ac:dyDescent="0.3">
      <c r="A396" s="27" t="s">
        <v>806</v>
      </c>
      <c r="B396" s="27" t="s">
        <v>807</v>
      </c>
      <c r="C396" s="27" t="s">
        <v>401</v>
      </c>
      <c r="D396" s="27" t="s">
        <v>810</v>
      </c>
      <c r="E396" s="28">
        <v>1</v>
      </c>
      <c r="F396" s="28">
        <v>1.0499999999999999E-3</v>
      </c>
      <c r="G396" s="29"/>
      <c r="H396">
        <f t="shared" si="36"/>
        <v>1.0499999999999999E-3</v>
      </c>
      <c r="I396">
        <f t="shared" si="37"/>
        <v>0</v>
      </c>
      <c r="J396" s="30">
        <f t="shared" si="38"/>
        <v>1.0499999999999999E-3</v>
      </c>
      <c r="K396" s="30">
        <f t="shared" si="39"/>
        <v>1.0499999999999999E-3</v>
      </c>
      <c r="L396">
        <f>VLOOKUP(LEFT(A396,8),'Point GF'!$C$2:$R$277,7,FALSE)</f>
        <v>1</v>
      </c>
      <c r="M396">
        <f>VLOOKUP(LEFT(A396,8),'Point GF'!$C$2:$R$277,7,FALSE)</f>
        <v>1</v>
      </c>
      <c r="N396">
        <f t="shared" si="40"/>
        <v>0</v>
      </c>
      <c r="O396">
        <f t="shared" si="41"/>
        <v>0</v>
      </c>
      <c r="P396">
        <f>VLOOKUP(LEFT(A396,8),'Point GF'!$C$2:$R$277,15,FALSE)</f>
        <v>1</v>
      </c>
      <c r="Q396">
        <f>VLOOKUP(LEFT(A396,8),'Point GF'!$C$2:$R$277,16,FALSE)</f>
        <v>1</v>
      </c>
    </row>
    <row r="397" spans="1:17" hidden="1" outlineLevel="2" x14ac:dyDescent="0.3">
      <c r="A397" s="27" t="s">
        <v>806</v>
      </c>
      <c r="B397" s="27" t="s">
        <v>807</v>
      </c>
      <c r="C397" s="27" t="s">
        <v>401</v>
      </c>
      <c r="D397" s="27" t="s">
        <v>810</v>
      </c>
      <c r="E397" s="28">
        <v>119</v>
      </c>
      <c r="F397" s="28">
        <v>3.7484999999999997E-2</v>
      </c>
      <c r="G397" s="28">
        <v>7.4374999999999997E-3</v>
      </c>
      <c r="H397">
        <f t="shared" si="36"/>
        <v>3.1499999999999996E-4</v>
      </c>
      <c r="I397">
        <f t="shared" si="37"/>
        <v>6.2500000000000001E-5</v>
      </c>
      <c r="J397" s="30">
        <f t="shared" si="38"/>
        <v>3.1499999999999996E-4</v>
      </c>
      <c r="K397" s="30">
        <f t="shared" si="39"/>
        <v>3.1499999999999996E-4</v>
      </c>
      <c r="L397">
        <f>VLOOKUP(LEFT(A397,8),'Point GF'!$C$2:$R$277,7,FALSE)</f>
        <v>1</v>
      </c>
      <c r="M397">
        <f>VLOOKUP(LEFT(A397,8),'Point GF'!$C$2:$R$277,7,FALSE)</f>
        <v>1</v>
      </c>
      <c r="N397">
        <f t="shared" si="40"/>
        <v>6.2500000000000001E-5</v>
      </c>
      <c r="O397">
        <f t="shared" si="41"/>
        <v>6.2500000000000001E-5</v>
      </c>
      <c r="P397">
        <f>VLOOKUP(LEFT(A397,8),'Point GF'!$C$2:$R$277,15,FALSE)</f>
        <v>1</v>
      </c>
      <c r="Q397">
        <f>VLOOKUP(LEFT(A397,8),'Point GF'!$C$2:$R$277,16,FALSE)</f>
        <v>1</v>
      </c>
    </row>
    <row r="398" spans="1:17" hidden="1" outlineLevel="2" x14ac:dyDescent="0.3">
      <c r="A398" s="27" t="s">
        <v>806</v>
      </c>
      <c r="B398" s="27" t="s">
        <v>807</v>
      </c>
      <c r="C398" s="27" t="s">
        <v>401</v>
      </c>
      <c r="D398" s="27" t="s">
        <v>811</v>
      </c>
      <c r="E398" s="28">
        <v>7</v>
      </c>
      <c r="F398" s="29"/>
      <c r="G398" s="28">
        <v>3.5E-4</v>
      </c>
      <c r="H398">
        <f t="shared" si="36"/>
        <v>0</v>
      </c>
      <c r="I398">
        <f t="shared" si="37"/>
        <v>5.0000000000000002E-5</v>
      </c>
      <c r="J398" s="30">
        <f t="shared" si="38"/>
        <v>0</v>
      </c>
      <c r="K398" s="30">
        <f t="shared" si="39"/>
        <v>0</v>
      </c>
      <c r="L398">
        <f>VLOOKUP(LEFT(A398,8),'Point GF'!$C$2:$R$277,7,FALSE)</f>
        <v>1</v>
      </c>
      <c r="M398">
        <f>VLOOKUP(LEFT(A398,8),'Point GF'!$C$2:$R$277,7,FALSE)</f>
        <v>1</v>
      </c>
      <c r="N398">
        <f t="shared" si="40"/>
        <v>5.0000000000000002E-5</v>
      </c>
      <c r="O398">
        <f t="shared" si="41"/>
        <v>5.0000000000000002E-5</v>
      </c>
      <c r="P398">
        <f>VLOOKUP(LEFT(A398,8),'Point GF'!$C$2:$R$277,15,FALSE)</f>
        <v>1</v>
      </c>
      <c r="Q398">
        <f>VLOOKUP(LEFT(A398,8),'Point GF'!$C$2:$R$277,16,FALSE)</f>
        <v>1</v>
      </c>
    </row>
    <row r="399" spans="1:17" hidden="1" outlineLevel="2" x14ac:dyDescent="0.3">
      <c r="A399" s="27" t="s">
        <v>806</v>
      </c>
      <c r="B399" s="27" t="s">
        <v>807</v>
      </c>
      <c r="C399" s="27" t="s">
        <v>401</v>
      </c>
      <c r="D399" s="27" t="s">
        <v>811</v>
      </c>
      <c r="E399" s="28">
        <v>60</v>
      </c>
      <c r="F399" s="28">
        <v>4.1399999999999999E-2</v>
      </c>
      <c r="G399" s="28">
        <v>6.0000000000000001E-3</v>
      </c>
      <c r="H399">
        <f t="shared" si="36"/>
        <v>6.8999999999999997E-4</v>
      </c>
      <c r="I399">
        <f t="shared" si="37"/>
        <v>1E-4</v>
      </c>
      <c r="J399" s="30">
        <f t="shared" si="38"/>
        <v>6.8999999999999997E-4</v>
      </c>
      <c r="K399" s="30">
        <f t="shared" si="39"/>
        <v>6.8999999999999997E-4</v>
      </c>
      <c r="L399">
        <f>VLOOKUP(LEFT(A399,8),'Point GF'!$C$2:$R$277,7,FALSE)</f>
        <v>1</v>
      </c>
      <c r="M399">
        <f>VLOOKUP(LEFT(A399,8),'Point GF'!$C$2:$R$277,7,FALSE)</f>
        <v>1</v>
      </c>
      <c r="N399">
        <f t="shared" si="40"/>
        <v>1E-4</v>
      </c>
      <c r="O399">
        <f t="shared" si="41"/>
        <v>1E-4</v>
      </c>
      <c r="P399">
        <f>VLOOKUP(LEFT(A399,8),'Point GF'!$C$2:$R$277,15,FALSE)</f>
        <v>1</v>
      </c>
      <c r="Q399">
        <f>VLOOKUP(LEFT(A399,8),'Point GF'!$C$2:$R$277,16,FALSE)</f>
        <v>1</v>
      </c>
    </row>
    <row r="400" spans="1:17" hidden="1" outlineLevel="2" x14ac:dyDescent="0.3">
      <c r="A400" s="27" t="s">
        <v>806</v>
      </c>
      <c r="B400" s="27" t="s">
        <v>807</v>
      </c>
      <c r="C400" s="27" t="s">
        <v>401</v>
      </c>
      <c r="D400" s="27" t="s">
        <v>812</v>
      </c>
      <c r="E400" s="28">
        <v>19</v>
      </c>
      <c r="F400" s="28">
        <v>0.15579999999999999</v>
      </c>
      <c r="G400" s="28">
        <v>3.0400000000000002E-3</v>
      </c>
      <c r="H400">
        <f t="shared" si="36"/>
        <v>8.199999999999999E-3</v>
      </c>
      <c r="I400">
        <f t="shared" si="37"/>
        <v>1.6000000000000001E-4</v>
      </c>
      <c r="J400" s="30">
        <f t="shared" si="38"/>
        <v>8.199999999999999E-3</v>
      </c>
      <c r="K400" s="30">
        <f t="shared" si="39"/>
        <v>8.199999999999999E-3</v>
      </c>
      <c r="L400">
        <f>VLOOKUP(LEFT(A400,8),'Point GF'!$C$2:$R$277,7,FALSE)</f>
        <v>1</v>
      </c>
      <c r="M400">
        <f>VLOOKUP(LEFT(A400,8),'Point GF'!$C$2:$R$277,7,FALSE)</f>
        <v>1</v>
      </c>
      <c r="N400">
        <f t="shared" si="40"/>
        <v>1.6000000000000001E-4</v>
      </c>
      <c r="O400">
        <f t="shared" si="41"/>
        <v>1.6000000000000001E-4</v>
      </c>
      <c r="P400">
        <f>VLOOKUP(LEFT(A400,8),'Point GF'!$C$2:$R$277,15,FALSE)</f>
        <v>1</v>
      </c>
      <c r="Q400">
        <f>VLOOKUP(LEFT(A400,8),'Point GF'!$C$2:$R$277,16,FALSE)</f>
        <v>1</v>
      </c>
    </row>
    <row r="401" spans="1:17" hidden="1" outlineLevel="2" x14ac:dyDescent="0.3">
      <c r="A401" s="27" t="s">
        <v>806</v>
      </c>
      <c r="B401" s="27" t="s">
        <v>807</v>
      </c>
      <c r="C401" s="27" t="s">
        <v>401</v>
      </c>
      <c r="D401" s="27" t="s">
        <v>813</v>
      </c>
      <c r="E401" s="28">
        <v>134</v>
      </c>
      <c r="F401" s="28">
        <v>3.1556999999999999</v>
      </c>
      <c r="G401" s="28">
        <v>0.43014000000000002</v>
      </c>
      <c r="H401">
        <f t="shared" si="36"/>
        <v>2.3549999999999998E-2</v>
      </c>
      <c r="I401">
        <f t="shared" si="37"/>
        <v>3.2100000000000002E-3</v>
      </c>
      <c r="J401" s="30">
        <f t="shared" si="38"/>
        <v>2.3549999999999998E-2</v>
      </c>
      <c r="K401" s="30">
        <f t="shared" si="39"/>
        <v>2.3549999999999998E-2</v>
      </c>
      <c r="L401">
        <f>VLOOKUP(LEFT(A401,8),'Point GF'!$C$2:$R$277,7,FALSE)</f>
        <v>1</v>
      </c>
      <c r="M401">
        <f>VLOOKUP(LEFT(A401,8),'Point GF'!$C$2:$R$277,7,FALSE)</f>
        <v>1</v>
      </c>
      <c r="N401">
        <f t="shared" si="40"/>
        <v>3.2100000000000002E-3</v>
      </c>
      <c r="O401">
        <f t="shared" si="41"/>
        <v>3.2100000000000002E-3</v>
      </c>
      <c r="P401">
        <f>VLOOKUP(LEFT(A401,8),'Point GF'!$C$2:$R$277,15,FALSE)</f>
        <v>1</v>
      </c>
      <c r="Q401">
        <f>VLOOKUP(LEFT(A401,8),'Point GF'!$C$2:$R$277,16,FALSE)</f>
        <v>1</v>
      </c>
    </row>
    <row r="402" spans="1:17" hidden="1" outlineLevel="2" x14ac:dyDescent="0.3">
      <c r="A402" s="27" t="s">
        <v>806</v>
      </c>
      <c r="B402" s="27" t="s">
        <v>807</v>
      </c>
      <c r="C402" s="27" t="s">
        <v>401</v>
      </c>
      <c r="D402" s="27" t="s">
        <v>814</v>
      </c>
      <c r="E402" s="28">
        <v>327</v>
      </c>
      <c r="F402" s="28">
        <v>1.4388000000000001</v>
      </c>
      <c r="G402" s="28">
        <v>0.36787500000000001</v>
      </c>
      <c r="H402">
        <f t="shared" si="36"/>
        <v>4.4000000000000003E-3</v>
      </c>
      <c r="I402">
        <f t="shared" si="37"/>
        <v>1.1249999999999999E-3</v>
      </c>
      <c r="J402" s="30">
        <f t="shared" si="38"/>
        <v>4.4000000000000003E-3</v>
      </c>
      <c r="K402" s="30">
        <f t="shared" si="39"/>
        <v>4.4000000000000003E-3</v>
      </c>
      <c r="L402">
        <f>VLOOKUP(LEFT(A402,8),'Point GF'!$C$2:$R$277,7,FALSE)</f>
        <v>1</v>
      </c>
      <c r="M402">
        <f>VLOOKUP(LEFT(A402,8),'Point GF'!$C$2:$R$277,7,FALSE)</f>
        <v>1</v>
      </c>
      <c r="N402">
        <f t="shared" si="40"/>
        <v>1.1249999999999999E-3</v>
      </c>
      <c r="O402">
        <f t="shared" si="41"/>
        <v>1.1249999999999999E-3</v>
      </c>
      <c r="P402">
        <f>VLOOKUP(LEFT(A402,8),'Point GF'!$C$2:$R$277,15,FALSE)</f>
        <v>1</v>
      </c>
      <c r="Q402">
        <f>VLOOKUP(LEFT(A402,8),'Point GF'!$C$2:$R$277,16,FALSE)</f>
        <v>1</v>
      </c>
    </row>
    <row r="403" spans="1:17" hidden="1" outlineLevel="2" x14ac:dyDescent="0.3">
      <c r="A403" s="27" t="s">
        <v>806</v>
      </c>
      <c r="B403" s="27" t="s">
        <v>807</v>
      </c>
      <c r="C403" s="27" t="s">
        <v>401</v>
      </c>
      <c r="D403" s="27" t="s">
        <v>815</v>
      </c>
      <c r="E403" s="28">
        <v>309</v>
      </c>
      <c r="F403" s="28">
        <v>1.0119750000000001</v>
      </c>
      <c r="G403" s="28">
        <v>7.3851E-2</v>
      </c>
      <c r="H403">
        <f t="shared" si="36"/>
        <v>3.2750000000000001E-3</v>
      </c>
      <c r="I403">
        <f t="shared" si="37"/>
        <v>2.3900000000000001E-4</v>
      </c>
      <c r="J403" s="30">
        <f t="shared" si="38"/>
        <v>3.2750000000000001E-3</v>
      </c>
      <c r="K403" s="30">
        <f t="shared" si="39"/>
        <v>3.2750000000000001E-3</v>
      </c>
      <c r="L403">
        <f>VLOOKUP(LEFT(A403,8),'Point GF'!$C$2:$R$277,7,FALSE)</f>
        <v>1</v>
      </c>
      <c r="M403">
        <f>VLOOKUP(LEFT(A403,8),'Point GF'!$C$2:$R$277,7,FALSE)</f>
        <v>1</v>
      </c>
      <c r="N403">
        <f t="shared" si="40"/>
        <v>2.3900000000000001E-4</v>
      </c>
      <c r="O403">
        <f t="shared" si="41"/>
        <v>2.3900000000000001E-4</v>
      </c>
      <c r="P403">
        <f>VLOOKUP(LEFT(A403,8),'Point GF'!$C$2:$R$277,15,FALSE)</f>
        <v>1</v>
      </c>
      <c r="Q403">
        <f>VLOOKUP(LEFT(A403,8),'Point GF'!$C$2:$R$277,16,FALSE)</f>
        <v>1</v>
      </c>
    </row>
    <row r="404" spans="1:17" hidden="1" outlineLevel="2" x14ac:dyDescent="0.3">
      <c r="A404" s="27" t="s">
        <v>806</v>
      </c>
      <c r="B404" s="27" t="s">
        <v>807</v>
      </c>
      <c r="C404" s="27" t="s">
        <v>401</v>
      </c>
      <c r="D404" s="27" t="s">
        <v>816</v>
      </c>
      <c r="E404" s="28">
        <v>167</v>
      </c>
      <c r="F404" s="28">
        <v>0.59034500000000001</v>
      </c>
      <c r="G404" s="28">
        <v>3.3399999999999999E-2</v>
      </c>
      <c r="H404">
        <f t="shared" si="36"/>
        <v>3.5349999999999999E-3</v>
      </c>
      <c r="I404">
        <f t="shared" si="37"/>
        <v>1.9999999999999998E-4</v>
      </c>
      <c r="J404" s="30">
        <f t="shared" si="38"/>
        <v>3.5349999999999999E-3</v>
      </c>
      <c r="K404" s="30">
        <f t="shared" si="39"/>
        <v>3.5349999999999999E-3</v>
      </c>
      <c r="L404">
        <f>VLOOKUP(LEFT(A404,8),'Point GF'!$C$2:$R$277,7,FALSE)</f>
        <v>1</v>
      </c>
      <c r="M404">
        <f>VLOOKUP(LEFT(A404,8),'Point GF'!$C$2:$R$277,7,FALSE)</f>
        <v>1</v>
      </c>
      <c r="N404">
        <f t="shared" si="40"/>
        <v>1.9999999999999998E-4</v>
      </c>
      <c r="O404">
        <f t="shared" si="41"/>
        <v>1.9999999999999998E-4</v>
      </c>
      <c r="P404">
        <f>VLOOKUP(LEFT(A404,8),'Point GF'!$C$2:$R$277,15,FALSE)</f>
        <v>1</v>
      </c>
      <c r="Q404">
        <f>VLOOKUP(LEFT(A404,8),'Point GF'!$C$2:$R$277,16,FALSE)</f>
        <v>1</v>
      </c>
    </row>
    <row r="405" spans="1:17" hidden="1" outlineLevel="2" x14ac:dyDescent="0.3">
      <c r="A405" s="27" t="s">
        <v>806</v>
      </c>
      <c r="B405" s="27" t="s">
        <v>807</v>
      </c>
      <c r="C405" s="27" t="s">
        <v>401</v>
      </c>
      <c r="D405" s="27" t="s">
        <v>817</v>
      </c>
      <c r="E405" s="28">
        <v>4</v>
      </c>
      <c r="F405" s="29"/>
      <c r="G405" s="28">
        <v>2.5999999999999999E-3</v>
      </c>
      <c r="H405">
        <f t="shared" si="36"/>
        <v>0</v>
      </c>
      <c r="I405">
        <f t="shared" si="37"/>
        <v>6.4999999999999997E-4</v>
      </c>
      <c r="J405" s="30">
        <f t="shared" si="38"/>
        <v>0</v>
      </c>
      <c r="K405" s="30">
        <f t="shared" si="39"/>
        <v>0</v>
      </c>
      <c r="L405">
        <f>VLOOKUP(LEFT(A405,8),'Point GF'!$C$2:$R$277,7,FALSE)</f>
        <v>1</v>
      </c>
      <c r="M405">
        <f>VLOOKUP(LEFT(A405,8),'Point GF'!$C$2:$R$277,7,FALSE)</f>
        <v>1</v>
      </c>
      <c r="N405">
        <f t="shared" si="40"/>
        <v>6.4999999999999997E-4</v>
      </c>
      <c r="O405">
        <f t="shared" si="41"/>
        <v>6.4999999999999997E-4</v>
      </c>
      <c r="P405">
        <f>VLOOKUP(LEFT(A405,8),'Point GF'!$C$2:$R$277,15,FALSE)</f>
        <v>1</v>
      </c>
      <c r="Q405">
        <f>VLOOKUP(LEFT(A405,8),'Point GF'!$C$2:$R$277,16,FALSE)</f>
        <v>1</v>
      </c>
    </row>
    <row r="406" spans="1:17" hidden="1" outlineLevel="2" x14ac:dyDescent="0.3">
      <c r="A406" s="27" t="s">
        <v>806</v>
      </c>
      <c r="B406" s="27" t="s">
        <v>807</v>
      </c>
      <c r="C406" s="27" t="s">
        <v>401</v>
      </c>
      <c r="D406" s="27" t="s">
        <v>817</v>
      </c>
      <c r="E406" s="28">
        <v>239</v>
      </c>
      <c r="F406" s="28">
        <v>1.2906</v>
      </c>
      <c r="G406" s="28">
        <v>0.62737500000000002</v>
      </c>
      <c r="H406">
        <f t="shared" si="36"/>
        <v>5.4000000000000003E-3</v>
      </c>
      <c r="I406">
        <f t="shared" si="37"/>
        <v>2.6250000000000002E-3</v>
      </c>
      <c r="J406" s="30">
        <f t="shared" si="38"/>
        <v>5.4000000000000003E-3</v>
      </c>
      <c r="K406" s="30">
        <f t="shared" si="39"/>
        <v>5.4000000000000003E-3</v>
      </c>
      <c r="L406">
        <f>VLOOKUP(LEFT(A406,8),'Point GF'!$C$2:$R$277,7,FALSE)</f>
        <v>1</v>
      </c>
      <c r="M406">
        <f>VLOOKUP(LEFT(A406,8),'Point GF'!$C$2:$R$277,7,FALSE)</f>
        <v>1</v>
      </c>
      <c r="N406">
        <f t="shared" si="40"/>
        <v>2.6250000000000002E-3</v>
      </c>
      <c r="O406">
        <f t="shared" si="41"/>
        <v>2.6250000000000002E-3</v>
      </c>
      <c r="P406">
        <f>VLOOKUP(LEFT(A406,8),'Point GF'!$C$2:$R$277,15,FALSE)</f>
        <v>1</v>
      </c>
      <c r="Q406">
        <f>VLOOKUP(LEFT(A406,8),'Point GF'!$C$2:$R$277,16,FALSE)</f>
        <v>1</v>
      </c>
    </row>
    <row r="407" spans="1:17" hidden="1" outlineLevel="2" x14ac:dyDescent="0.3">
      <c r="A407" s="27" t="s">
        <v>806</v>
      </c>
      <c r="B407" s="27" t="s">
        <v>807</v>
      </c>
      <c r="C407" s="27" t="s">
        <v>401</v>
      </c>
      <c r="D407" s="27" t="s">
        <v>818</v>
      </c>
      <c r="E407" s="28">
        <v>4</v>
      </c>
      <c r="F407" s="29"/>
      <c r="G407" s="28">
        <v>1.4E-3</v>
      </c>
      <c r="H407">
        <f t="shared" si="36"/>
        <v>0</v>
      </c>
      <c r="I407">
        <f t="shared" si="37"/>
        <v>3.5E-4</v>
      </c>
      <c r="J407" s="30">
        <f t="shared" si="38"/>
        <v>0</v>
      </c>
      <c r="K407" s="30">
        <f t="shared" si="39"/>
        <v>0</v>
      </c>
      <c r="L407">
        <f>VLOOKUP(LEFT(A407,8),'Point GF'!$C$2:$R$277,7,FALSE)</f>
        <v>1</v>
      </c>
      <c r="M407">
        <f>VLOOKUP(LEFT(A407,8),'Point GF'!$C$2:$R$277,7,FALSE)</f>
        <v>1</v>
      </c>
      <c r="N407">
        <f t="shared" si="40"/>
        <v>3.5E-4</v>
      </c>
      <c r="O407">
        <f t="shared" si="41"/>
        <v>3.5E-4</v>
      </c>
      <c r="P407">
        <f>VLOOKUP(LEFT(A407,8),'Point GF'!$C$2:$R$277,15,FALSE)</f>
        <v>1</v>
      </c>
      <c r="Q407">
        <f>VLOOKUP(LEFT(A407,8),'Point GF'!$C$2:$R$277,16,FALSE)</f>
        <v>1</v>
      </c>
    </row>
    <row r="408" spans="1:17" hidden="1" outlineLevel="2" x14ac:dyDescent="0.3">
      <c r="A408" s="27" t="s">
        <v>806</v>
      </c>
      <c r="B408" s="27" t="s">
        <v>807</v>
      </c>
      <c r="C408" s="27" t="s">
        <v>401</v>
      </c>
      <c r="D408" s="27" t="s">
        <v>818</v>
      </c>
      <c r="E408" s="28">
        <v>163</v>
      </c>
      <c r="F408" s="28">
        <v>0.62673500000000004</v>
      </c>
      <c r="G408" s="28">
        <v>0.47270000000000001</v>
      </c>
      <c r="H408">
        <f t="shared" si="36"/>
        <v>3.8450000000000003E-3</v>
      </c>
      <c r="I408">
        <f t="shared" si="37"/>
        <v>2.9000000000000002E-3</v>
      </c>
      <c r="J408" s="30">
        <f t="shared" si="38"/>
        <v>3.8450000000000003E-3</v>
      </c>
      <c r="K408" s="30">
        <f t="shared" si="39"/>
        <v>3.8450000000000003E-3</v>
      </c>
      <c r="L408">
        <f>VLOOKUP(LEFT(A408,8),'Point GF'!$C$2:$R$277,7,FALSE)</f>
        <v>1</v>
      </c>
      <c r="M408">
        <f>VLOOKUP(LEFT(A408,8),'Point GF'!$C$2:$R$277,7,FALSE)</f>
        <v>1</v>
      </c>
      <c r="N408">
        <f t="shared" si="40"/>
        <v>2.9000000000000002E-3</v>
      </c>
      <c r="O408">
        <f t="shared" si="41"/>
        <v>2.9000000000000002E-3</v>
      </c>
      <c r="P408">
        <f>VLOOKUP(LEFT(A408,8),'Point GF'!$C$2:$R$277,15,FALSE)</f>
        <v>1</v>
      </c>
      <c r="Q408">
        <f>VLOOKUP(LEFT(A408,8),'Point GF'!$C$2:$R$277,16,FALSE)</f>
        <v>1</v>
      </c>
    </row>
    <row r="409" spans="1:17" hidden="1" outlineLevel="2" x14ac:dyDescent="0.3">
      <c r="A409" s="27" t="s">
        <v>806</v>
      </c>
      <c r="B409" s="27" t="s">
        <v>807</v>
      </c>
      <c r="C409" s="27" t="s">
        <v>401</v>
      </c>
      <c r="D409" s="27" t="s">
        <v>819</v>
      </c>
      <c r="E409" s="28">
        <v>8</v>
      </c>
      <c r="F409" s="29"/>
      <c r="G409" s="28">
        <v>1.6000000000000001E-3</v>
      </c>
      <c r="H409">
        <f t="shared" si="36"/>
        <v>0</v>
      </c>
      <c r="I409">
        <f t="shared" si="37"/>
        <v>2.0000000000000001E-4</v>
      </c>
      <c r="J409" s="30">
        <f t="shared" si="38"/>
        <v>0</v>
      </c>
      <c r="K409" s="30">
        <f t="shared" si="39"/>
        <v>0</v>
      </c>
      <c r="L409">
        <f>VLOOKUP(LEFT(A409,8),'Point GF'!$C$2:$R$277,7,FALSE)</f>
        <v>1</v>
      </c>
      <c r="M409">
        <f>VLOOKUP(LEFT(A409,8),'Point GF'!$C$2:$R$277,7,FALSE)</f>
        <v>1</v>
      </c>
      <c r="N409">
        <f t="shared" si="40"/>
        <v>2.0000000000000001E-4</v>
      </c>
      <c r="O409">
        <f t="shared" si="41"/>
        <v>2.0000000000000001E-4</v>
      </c>
      <c r="P409">
        <f>VLOOKUP(LEFT(A409,8),'Point GF'!$C$2:$R$277,15,FALSE)</f>
        <v>1</v>
      </c>
      <c r="Q409">
        <f>VLOOKUP(LEFT(A409,8),'Point GF'!$C$2:$R$277,16,FALSE)</f>
        <v>1</v>
      </c>
    </row>
    <row r="410" spans="1:17" hidden="1" outlineLevel="2" x14ac:dyDescent="0.3">
      <c r="A410" s="27" t="s">
        <v>806</v>
      </c>
      <c r="B410" s="27" t="s">
        <v>807</v>
      </c>
      <c r="C410" s="27" t="s">
        <v>401</v>
      </c>
      <c r="D410" s="27" t="s">
        <v>820</v>
      </c>
      <c r="E410" s="28">
        <v>8</v>
      </c>
      <c r="F410" s="29"/>
      <c r="G410" s="28">
        <v>1.6000000000000001E-3</v>
      </c>
      <c r="H410">
        <f t="shared" si="36"/>
        <v>0</v>
      </c>
      <c r="I410">
        <f t="shared" si="37"/>
        <v>2.0000000000000001E-4</v>
      </c>
      <c r="J410" s="30">
        <f t="shared" si="38"/>
        <v>0</v>
      </c>
      <c r="K410" s="30">
        <f t="shared" si="39"/>
        <v>0</v>
      </c>
      <c r="L410">
        <f>VLOOKUP(LEFT(A410,8),'Point GF'!$C$2:$R$277,7,FALSE)</f>
        <v>1</v>
      </c>
      <c r="M410">
        <f>VLOOKUP(LEFT(A410,8),'Point GF'!$C$2:$R$277,7,FALSE)</f>
        <v>1</v>
      </c>
      <c r="N410">
        <f t="shared" si="40"/>
        <v>2.0000000000000001E-4</v>
      </c>
      <c r="O410">
        <f t="shared" si="41"/>
        <v>2.0000000000000001E-4</v>
      </c>
      <c r="P410">
        <f>VLOOKUP(LEFT(A410,8),'Point GF'!$C$2:$R$277,15,FALSE)</f>
        <v>1</v>
      </c>
      <c r="Q410">
        <f>VLOOKUP(LEFT(A410,8),'Point GF'!$C$2:$R$277,16,FALSE)</f>
        <v>1</v>
      </c>
    </row>
    <row r="411" spans="1:17" hidden="1" outlineLevel="2" x14ac:dyDescent="0.3">
      <c r="A411" s="27" t="s">
        <v>806</v>
      </c>
      <c r="B411" s="27" t="s">
        <v>807</v>
      </c>
      <c r="C411" s="27" t="s">
        <v>401</v>
      </c>
      <c r="D411" s="27" t="s">
        <v>821</v>
      </c>
      <c r="E411" s="28">
        <v>351</v>
      </c>
      <c r="F411" s="28">
        <v>1.6286400000000001</v>
      </c>
      <c r="G411" s="28">
        <v>0.31590000000000001</v>
      </c>
      <c r="H411">
        <f t="shared" si="36"/>
        <v>4.64E-3</v>
      </c>
      <c r="I411">
        <f t="shared" si="37"/>
        <v>9.0000000000000008E-4</v>
      </c>
      <c r="J411" s="30">
        <f t="shared" si="38"/>
        <v>4.64E-3</v>
      </c>
      <c r="K411" s="30">
        <f t="shared" si="39"/>
        <v>4.64E-3</v>
      </c>
      <c r="L411">
        <f>VLOOKUP(LEFT(A411,8),'Point GF'!$C$2:$R$277,7,FALSE)</f>
        <v>1</v>
      </c>
      <c r="M411">
        <f>VLOOKUP(LEFT(A411,8),'Point GF'!$C$2:$R$277,7,FALSE)</f>
        <v>1</v>
      </c>
      <c r="N411">
        <f t="shared" si="40"/>
        <v>9.0000000000000008E-4</v>
      </c>
      <c r="O411">
        <f t="shared" si="41"/>
        <v>9.0000000000000008E-4</v>
      </c>
      <c r="P411">
        <f>VLOOKUP(LEFT(A411,8),'Point GF'!$C$2:$R$277,15,FALSE)</f>
        <v>1</v>
      </c>
      <c r="Q411">
        <f>VLOOKUP(LEFT(A411,8),'Point GF'!$C$2:$R$277,16,FALSE)</f>
        <v>1</v>
      </c>
    </row>
    <row r="412" spans="1:17" hidden="1" outlineLevel="2" x14ac:dyDescent="0.3">
      <c r="A412" s="27" t="s">
        <v>806</v>
      </c>
      <c r="B412" s="27" t="s">
        <v>807</v>
      </c>
      <c r="C412" s="27" t="s">
        <v>401</v>
      </c>
      <c r="D412" s="27" t="s">
        <v>822</v>
      </c>
      <c r="E412" s="28">
        <v>27</v>
      </c>
      <c r="F412" s="28">
        <v>0.358155</v>
      </c>
      <c r="G412" s="28">
        <v>3.4424999999999997E-2</v>
      </c>
      <c r="H412">
        <f t="shared" si="36"/>
        <v>1.3265000000000001E-2</v>
      </c>
      <c r="I412">
        <f t="shared" si="37"/>
        <v>1.2749999999999999E-3</v>
      </c>
      <c r="J412" s="30">
        <f t="shared" si="38"/>
        <v>1.3265000000000001E-2</v>
      </c>
      <c r="K412" s="30">
        <f t="shared" si="39"/>
        <v>1.3265000000000001E-2</v>
      </c>
      <c r="L412">
        <f>VLOOKUP(LEFT(A412,8),'Point GF'!$C$2:$R$277,7,FALSE)</f>
        <v>1</v>
      </c>
      <c r="M412">
        <f>VLOOKUP(LEFT(A412,8),'Point GF'!$C$2:$R$277,7,FALSE)</f>
        <v>1</v>
      </c>
      <c r="N412">
        <f t="shared" si="40"/>
        <v>1.2749999999999999E-3</v>
      </c>
      <c r="O412">
        <f t="shared" si="41"/>
        <v>1.2749999999999999E-3</v>
      </c>
      <c r="P412">
        <f>VLOOKUP(LEFT(A412,8),'Point GF'!$C$2:$R$277,15,FALSE)</f>
        <v>1</v>
      </c>
      <c r="Q412">
        <f>VLOOKUP(LEFT(A412,8),'Point GF'!$C$2:$R$277,16,FALSE)</f>
        <v>1</v>
      </c>
    </row>
    <row r="413" spans="1:17" hidden="1" outlineLevel="2" x14ac:dyDescent="0.3">
      <c r="A413" s="27" t="s">
        <v>806</v>
      </c>
      <c r="B413" s="27" t="s">
        <v>807</v>
      </c>
      <c r="C413" s="27" t="s">
        <v>401</v>
      </c>
      <c r="D413" s="27" t="s">
        <v>823</v>
      </c>
      <c r="E413" s="28">
        <v>26</v>
      </c>
      <c r="F413" s="28">
        <v>0.32746999999999998</v>
      </c>
      <c r="G413" s="28">
        <v>3.3799999999999997E-2</v>
      </c>
      <c r="H413">
        <f t="shared" si="36"/>
        <v>1.2594999999999999E-2</v>
      </c>
      <c r="I413">
        <f t="shared" si="37"/>
        <v>1.2999999999999999E-3</v>
      </c>
      <c r="J413" s="30">
        <f t="shared" si="38"/>
        <v>1.2594999999999999E-2</v>
      </c>
      <c r="K413" s="30">
        <f t="shared" si="39"/>
        <v>1.2594999999999999E-2</v>
      </c>
      <c r="L413">
        <f>VLOOKUP(LEFT(A413,8),'Point GF'!$C$2:$R$277,7,FALSE)</f>
        <v>1</v>
      </c>
      <c r="M413">
        <f>VLOOKUP(LEFT(A413,8),'Point GF'!$C$2:$R$277,7,FALSE)</f>
        <v>1</v>
      </c>
      <c r="N413">
        <f t="shared" si="40"/>
        <v>1.2999999999999999E-3</v>
      </c>
      <c r="O413">
        <f t="shared" si="41"/>
        <v>1.2999999999999999E-3</v>
      </c>
      <c r="P413">
        <f>VLOOKUP(LEFT(A413,8),'Point GF'!$C$2:$R$277,15,FALSE)</f>
        <v>1</v>
      </c>
      <c r="Q413">
        <f>VLOOKUP(LEFT(A413,8),'Point GF'!$C$2:$R$277,16,FALSE)</f>
        <v>1</v>
      </c>
    </row>
    <row r="414" spans="1:17" hidden="1" outlineLevel="2" x14ac:dyDescent="0.3">
      <c r="A414" s="27" t="s">
        <v>806</v>
      </c>
      <c r="B414" s="27" t="s">
        <v>807</v>
      </c>
      <c r="C414" s="27" t="s">
        <v>401</v>
      </c>
      <c r="D414" s="27" t="s">
        <v>824</v>
      </c>
      <c r="E414" s="28">
        <v>26</v>
      </c>
      <c r="F414" s="28">
        <v>0.32863999999999999</v>
      </c>
      <c r="G414" s="28">
        <v>3.3799999999999997E-2</v>
      </c>
      <c r="H414">
        <f t="shared" si="36"/>
        <v>1.264E-2</v>
      </c>
      <c r="I414">
        <f t="shared" si="37"/>
        <v>1.2999999999999999E-3</v>
      </c>
      <c r="J414" s="30">
        <f t="shared" si="38"/>
        <v>1.264E-2</v>
      </c>
      <c r="K414" s="30">
        <f t="shared" si="39"/>
        <v>1.264E-2</v>
      </c>
      <c r="L414">
        <f>VLOOKUP(LEFT(A414,8),'Point GF'!$C$2:$R$277,7,FALSE)</f>
        <v>1</v>
      </c>
      <c r="M414">
        <f>VLOOKUP(LEFT(A414,8),'Point GF'!$C$2:$R$277,7,FALSE)</f>
        <v>1</v>
      </c>
      <c r="N414">
        <f t="shared" si="40"/>
        <v>1.2999999999999999E-3</v>
      </c>
      <c r="O414">
        <f t="shared" si="41"/>
        <v>1.2999999999999999E-3</v>
      </c>
      <c r="P414">
        <f>VLOOKUP(LEFT(A414,8),'Point GF'!$C$2:$R$277,15,FALSE)</f>
        <v>1</v>
      </c>
      <c r="Q414">
        <f>VLOOKUP(LEFT(A414,8),'Point GF'!$C$2:$R$277,16,FALSE)</f>
        <v>1</v>
      </c>
    </row>
    <row r="415" spans="1:17" hidden="1" outlineLevel="2" x14ac:dyDescent="0.3">
      <c r="A415" s="27" t="s">
        <v>806</v>
      </c>
      <c r="B415" s="27" t="s">
        <v>807</v>
      </c>
      <c r="C415" s="27" t="s">
        <v>401</v>
      </c>
      <c r="D415" s="27" t="s">
        <v>825</v>
      </c>
      <c r="E415" s="28">
        <v>26</v>
      </c>
      <c r="F415" s="28">
        <v>0.33449000000000001</v>
      </c>
      <c r="G415" s="28">
        <v>3.3799999999999997E-2</v>
      </c>
      <c r="H415">
        <f t="shared" si="36"/>
        <v>1.2865E-2</v>
      </c>
      <c r="I415">
        <f t="shared" si="37"/>
        <v>1.2999999999999999E-3</v>
      </c>
      <c r="J415" s="30">
        <f t="shared" si="38"/>
        <v>1.2865E-2</v>
      </c>
      <c r="K415" s="30">
        <f t="shared" si="39"/>
        <v>1.2865E-2</v>
      </c>
      <c r="L415">
        <f>VLOOKUP(LEFT(A415,8),'Point GF'!$C$2:$R$277,7,FALSE)</f>
        <v>1</v>
      </c>
      <c r="M415">
        <f>VLOOKUP(LEFT(A415,8),'Point GF'!$C$2:$R$277,7,FALSE)</f>
        <v>1</v>
      </c>
      <c r="N415">
        <f t="shared" si="40"/>
        <v>1.2999999999999999E-3</v>
      </c>
      <c r="O415">
        <f t="shared" si="41"/>
        <v>1.2999999999999999E-3</v>
      </c>
      <c r="P415">
        <f>VLOOKUP(LEFT(A415,8),'Point GF'!$C$2:$R$277,15,FALSE)</f>
        <v>1</v>
      </c>
      <c r="Q415">
        <f>VLOOKUP(LEFT(A415,8),'Point GF'!$C$2:$R$277,16,FALSE)</f>
        <v>1</v>
      </c>
    </row>
    <row r="416" spans="1:17" hidden="1" outlineLevel="2" x14ac:dyDescent="0.3">
      <c r="A416" s="27" t="s">
        <v>806</v>
      </c>
      <c r="B416" s="27" t="s">
        <v>807</v>
      </c>
      <c r="C416" s="27" t="s">
        <v>401</v>
      </c>
      <c r="D416" s="27" t="s">
        <v>826</v>
      </c>
      <c r="E416" s="28">
        <v>27</v>
      </c>
      <c r="F416" s="28">
        <v>0.33615</v>
      </c>
      <c r="G416" s="28">
        <v>3.3750000000000002E-2</v>
      </c>
      <c r="H416">
        <f t="shared" si="36"/>
        <v>1.2450000000000001E-2</v>
      </c>
      <c r="I416">
        <f t="shared" si="37"/>
        <v>1.25E-3</v>
      </c>
      <c r="J416" s="30">
        <f t="shared" si="38"/>
        <v>1.2450000000000001E-2</v>
      </c>
      <c r="K416" s="30">
        <f t="shared" si="39"/>
        <v>1.2450000000000001E-2</v>
      </c>
      <c r="L416">
        <f>VLOOKUP(LEFT(A416,8),'Point GF'!$C$2:$R$277,7,FALSE)</f>
        <v>1</v>
      </c>
      <c r="M416">
        <f>VLOOKUP(LEFT(A416,8),'Point GF'!$C$2:$R$277,7,FALSE)</f>
        <v>1</v>
      </c>
      <c r="N416">
        <f t="shared" si="40"/>
        <v>1.25E-3</v>
      </c>
      <c r="O416">
        <f t="shared" si="41"/>
        <v>1.25E-3</v>
      </c>
      <c r="P416">
        <f>VLOOKUP(LEFT(A416,8),'Point GF'!$C$2:$R$277,15,FALSE)</f>
        <v>1</v>
      </c>
      <c r="Q416">
        <f>VLOOKUP(LEFT(A416,8),'Point GF'!$C$2:$R$277,16,FALSE)</f>
        <v>1</v>
      </c>
    </row>
    <row r="417" spans="1:17" outlineLevel="1" collapsed="1" x14ac:dyDescent="0.3">
      <c r="A417" s="32" t="s">
        <v>1206</v>
      </c>
      <c r="B417" s="27" t="str">
        <f>B416</f>
        <v xml:space="preserve">GSA Federal Research Center at White Oak </v>
      </c>
      <c r="C417" s="27"/>
      <c r="D417" s="27"/>
      <c r="E417" s="28"/>
      <c r="F417" s="28">
        <f>SUBTOTAL(9,F392:F416)</f>
        <v>11.808325000000002</v>
      </c>
      <c r="G417" s="28">
        <f>SUBTOTAL(9,G392:G416)</f>
        <v>2.5408504999999995</v>
      </c>
      <c r="H417" s="36">
        <f>SUBTOTAL(9,H392:H416)</f>
        <v>0.12701499999999999</v>
      </c>
      <c r="I417" s="36">
        <f>SUBTOTAL(9,I392:I416)</f>
        <v>1.96385E-2</v>
      </c>
      <c r="J417" s="30">
        <f t="shared" si="38"/>
        <v>0.12701499999999999</v>
      </c>
      <c r="K417" s="30">
        <f t="shared" si="39"/>
        <v>0.12701499999999999</v>
      </c>
      <c r="L417">
        <f>VLOOKUP(LEFT(A417,8),'Point GF'!$C$2:$R$277,7,FALSE)</f>
        <v>1</v>
      </c>
      <c r="M417">
        <f>VLOOKUP(LEFT(A417,8),'Point GF'!$C$2:$R$277,7,FALSE)</f>
        <v>1</v>
      </c>
      <c r="N417">
        <f t="shared" si="40"/>
        <v>1.96385E-2</v>
      </c>
      <c r="O417">
        <f t="shared" si="41"/>
        <v>1.96385E-2</v>
      </c>
      <c r="P417">
        <f>VLOOKUP(LEFT(A417,8),'Point GF'!$C$2:$R$277,15,FALSE)</f>
        <v>1</v>
      </c>
      <c r="Q417">
        <f>VLOOKUP(LEFT(A417,8),'Point GF'!$C$2:$R$277,16,FALSE)</f>
        <v>1</v>
      </c>
    </row>
    <row r="418" spans="1:17" hidden="1" outlineLevel="2" x14ac:dyDescent="0.3">
      <c r="A418" s="27" t="s">
        <v>827</v>
      </c>
      <c r="B418" s="27" t="s">
        <v>828</v>
      </c>
      <c r="C418" s="27" t="s">
        <v>401</v>
      </c>
      <c r="D418" s="27" t="s">
        <v>829</v>
      </c>
      <c r="E418" s="28">
        <v>306</v>
      </c>
      <c r="F418" s="28">
        <v>0.18360000000000001</v>
      </c>
      <c r="G418" s="28">
        <v>1.0097999999999999E-2</v>
      </c>
      <c r="H418">
        <f t="shared" si="36"/>
        <v>6.0000000000000006E-4</v>
      </c>
      <c r="I418">
        <f t="shared" si="37"/>
        <v>3.2999999999999996E-5</v>
      </c>
      <c r="J418" s="30">
        <f t="shared" si="38"/>
        <v>6.1795055353715614E-4</v>
      </c>
      <c r="K418" s="30">
        <f t="shared" si="39"/>
        <v>6.1795055353715614E-4</v>
      </c>
      <c r="L418">
        <f>VLOOKUP(LEFT(A418,8),'Point GF'!$C$2:$R$277,7,FALSE)</f>
        <v>1.0299175892285934</v>
      </c>
      <c r="M418">
        <f>VLOOKUP(LEFT(A418,8),'Point GF'!$C$2:$R$277,7,FALSE)</f>
        <v>1.0299175892285934</v>
      </c>
      <c r="N418">
        <f t="shared" si="40"/>
        <v>3.3987280444543569E-5</v>
      </c>
      <c r="O418">
        <f t="shared" si="41"/>
        <v>3.2999999999999996E-5</v>
      </c>
      <c r="P418">
        <f>VLOOKUP(LEFT(A418,8),'Point GF'!$C$2:$R$277,15,FALSE)</f>
        <v>1.0299175892285932</v>
      </c>
      <c r="Q418">
        <f>VLOOKUP(LEFT(A418,8),'Point GF'!$C$2:$R$277,16,FALSE)</f>
        <v>1</v>
      </c>
    </row>
    <row r="419" spans="1:17" hidden="1" outlineLevel="2" x14ac:dyDescent="0.3">
      <c r="A419" s="27" t="s">
        <v>827</v>
      </c>
      <c r="B419" s="27" t="s">
        <v>828</v>
      </c>
      <c r="C419" s="27" t="s">
        <v>401</v>
      </c>
      <c r="D419" s="27" t="s">
        <v>830</v>
      </c>
      <c r="E419" s="28">
        <v>199</v>
      </c>
      <c r="F419" s="28">
        <v>3.0049000000000001</v>
      </c>
      <c r="G419" s="28">
        <v>3.6914500000000001</v>
      </c>
      <c r="H419">
        <f t="shared" ref="H419:H492" si="42">F419/E419</f>
        <v>1.5100000000000001E-2</v>
      </c>
      <c r="I419">
        <f t="shared" ref="I419:I492" si="43">G419/E419</f>
        <v>1.8550000000000001E-2</v>
      </c>
      <c r="J419" s="30">
        <f t="shared" si="38"/>
        <v>1.5551755597351762E-2</v>
      </c>
      <c r="K419" s="30">
        <f t="shared" si="39"/>
        <v>1.5551755597351762E-2</v>
      </c>
      <c r="L419">
        <f>VLOOKUP(LEFT(A419,8),'Point GF'!$C$2:$R$277,7,FALSE)</f>
        <v>1.0299175892285934</v>
      </c>
      <c r="M419">
        <f>VLOOKUP(LEFT(A419,8),'Point GF'!$C$2:$R$277,7,FALSE)</f>
        <v>1.0299175892285934</v>
      </c>
      <c r="N419">
        <f t="shared" si="40"/>
        <v>1.9104971280190404E-2</v>
      </c>
      <c r="O419">
        <f t="shared" si="41"/>
        <v>1.8550000000000001E-2</v>
      </c>
      <c r="P419">
        <f>VLOOKUP(LEFT(A419,8),'Point GF'!$C$2:$R$277,15,FALSE)</f>
        <v>1.0299175892285932</v>
      </c>
      <c r="Q419">
        <f>VLOOKUP(LEFT(A419,8),'Point GF'!$C$2:$R$277,16,FALSE)</f>
        <v>1</v>
      </c>
    </row>
    <row r="420" spans="1:17" outlineLevel="1" collapsed="1" x14ac:dyDescent="0.3">
      <c r="A420" s="32" t="s">
        <v>1207</v>
      </c>
      <c r="B420" s="27" t="str">
        <f>B419</f>
        <v>F. O. Day Bituminous Company</v>
      </c>
      <c r="C420" s="27"/>
      <c r="D420" s="27"/>
      <c r="E420" s="28"/>
      <c r="F420" s="28">
        <f>SUBTOTAL(9,F418:F419)</f>
        <v>3.1885000000000003</v>
      </c>
      <c r="G420" s="28">
        <f>SUBTOTAL(9,G418:G419)</f>
        <v>3.7015480000000003</v>
      </c>
      <c r="H420" s="36">
        <f>SUBTOTAL(9,H418:H419)</f>
        <v>1.5700000000000002E-2</v>
      </c>
      <c r="I420" s="36">
        <f>SUBTOTAL(9,I418:I419)</f>
        <v>1.8582999999999999E-2</v>
      </c>
      <c r="J420" s="30">
        <f t="shared" si="38"/>
        <v>1.6169706150888918E-2</v>
      </c>
      <c r="K420" s="30">
        <f t="shared" si="39"/>
        <v>1.6169706150888918E-2</v>
      </c>
      <c r="L420">
        <f>VLOOKUP(LEFT(A420,8),'Point GF'!$C$2:$R$277,7,FALSE)</f>
        <v>1.0299175892285934</v>
      </c>
      <c r="M420">
        <f>VLOOKUP(LEFT(A420,8),'Point GF'!$C$2:$R$277,7,FALSE)</f>
        <v>1.0299175892285934</v>
      </c>
      <c r="N420">
        <f t="shared" si="40"/>
        <v>1.9138958560634946E-2</v>
      </c>
      <c r="O420">
        <f t="shared" si="41"/>
        <v>1.8582999999999999E-2</v>
      </c>
      <c r="P420">
        <f>VLOOKUP(LEFT(A420,8),'Point GF'!$C$2:$R$277,15,FALSE)</f>
        <v>1.0299175892285932</v>
      </c>
      <c r="Q420">
        <f>VLOOKUP(LEFT(A420,8),'Point GF'!$C$2:$R$277,16,FALSE)</f>
        <v>1</v>
      </c>
    </row>
    <row r="421" spans="1:17" hidden="1" outlineLevel="2" x14ac:dyDescent="0.3">
      <c r="A421" s="27" t="s">
        <v>831</v>
      </c>
      <c r="B421" s="27" t="s">
        <v>832</v>
      </c>
      <c r="C421" s="27" t="s">
        <v>401</v>
      </c>
      <c r="D421" s="27" t="s">
        <v>833</v>
      </c>
      <c r="E421" s="28">
        <v>365</v>
      </c>
      <c r="F421" s="28">
        <v>0.66740250000000001</v>
      </c>
      <c r="G421" s="28">
        <v>3.66825E-2</v>
      </c>
      <c r="H421">
        <f t="shared" si="42"/>
        <v>1.8285E-3</v>
      </c>
      <c r="I421">
        <f t="shared" si="43"/>
        <v>1.005E-4</v>
      </c>
      <c r="J421" s="30">
        <f t="shared" si="38"/>
        <v>1.8285E-3</v>
      </c>
      <c r="K421" s="30">
        <f t="shared" si="39"/>
        <v>1.8285E-3</v>
      </c>
      <c r="L421">
        <f>VLOOKUP(LEFT(A421,8),'Point GF'!$C$2:$R$277,7,FALSE)</f>
        <v>1</v>
      </c>
      <c r="M421">
        <f>VLOOKUP(LEFT(A421,8),'Point GF'!$C$2:$R$277,7,FALSE)</f>
        <v>1</v>
      </c>
      <c r="N421">
        <f t="shared" si="40"/>
        <v>1.005E-4</v>
      </c>
      <c r="O421">
        <f t="shared" si="41"/>
        <v>1.005E-4</v>
      </c>
      <c r="P421">
        <f>VLOOKUP(LEFT(A421,8),'Point GF'!$C$2:$R$277,15,FALSE)</f>
        <v>1</v>
      </c>
      <c r="Q421">
        <f>VLOOKUP(LEFT(A421,8),'Point GF'!$C$2:$R$277,16,FALSE)</f>
        <v>1</v>
      </c>
    </row>
    <row r="422" spans="1:17" hidden="1" outlineLevel="2" x14ac:dyDescent="0.3">
      <c r="A422" s="27" t="s">
        <v>831</v>
      </c>
      <c r="B422" s="27" t="s">
        <v>832</v>
      </c>
      <c r="C422" s="27" t="s">
        <v>401</v>
      </c>
      <c r="D422" s="27" t="s">
        <v>834</v>
      </c>
      <c r="E422" s="28">
        <v>230</v>
      </c>
      <c r="F422" s="28">
        <v>4.048</v>
      </c>
      <c r="G422" s="28">
        <v>4.9794999999999998</v>
      </c>
      <c r="H422">
        <f t="shared" si="42"/>
        <v>1.7600000000000001E-2</v>
      </c>
      <c r="I422">
        <f t="shared" si="43"/>
        <v>2.1649999999999999E-2</v>
      </c>
      <c r="J422" s="30">
        <f t="shared" si="38"/>
        <v>1.7600000000000001E-2</v>
      </c>
      <c r="K422" s="30">
        <f t="shared" si="39"/>
        <v>1.7600000000000001E-2</v>
      </c>
      <c r="L422">
        <f>VLOOKUP(LEFT(A422,8),'Point GF'!$C$2:$R$277,7,FALSE)</f>
        <v>1</v>
      </c>
      <c r="M422">
        <f>VLOOKUP(LEFT(A422,8),'Point GF'!$C$2:$R$277,7,FALSE)</f>
        <v>1</v>
      </c>
      <c r="N422">
        <f t="shared" si="40"/>
        <v>2.1649999999999999E-2</v>
      </c>
      <c r="O422">
        <f t="shared" si="41"/>
        <v>2.1649999999999999E-2</v>
      </c>
      <c r="P422">
        <f>VLOOKUP(LEFT(A422,8),'Point GF'!$C$2:$R$277,15,FALSE)</f>
        <v>1</v>
      </c>
      <c r="Q422">
        <f>VLOOKUP(LEFT(A422,8),'Point GF'!$C$2:$R$277,16,FALSE)</f>
        <v>1</v>
      </c>
    </row>
    <row r="423" spans="1:17" outlineLevel="1" collapsed="1" x14ac:dyDescent="0.3">
      <c r="A423" s="32" t="s">
        <v>1208</v>
      </c>
      <c r="B423" s="27" t="str">
        <f>B422</f>
        <v>M Luis Products LLC</v>
      </c>
      <c r="C423" s="27"/>
      <c r="D423" s="27"/>
      <c r="E423" s="28"/>
      <c r="F423" s="28">
        <f>SUBTOTAL(9,F421:F422)</f>
        <v>4.7154024999999997</v>
      </c>
      <c r="G423" s="28">
        <f>SUBTOTAL(9,G421:G422)</f>
        <v>5.0161825000000002</v>
      </c>
      <c r="H423" s="36">
        <f>SUBTOTAL(9,H421:H422)</f>
        <v>1.9428500000000001E-2</v>
      </c>
      <c r="I423" s="36">
        <f>SUBTOTAL(9,I421:I422)</f>
        <v>2.1750499999999999E-2</v>
      </c>
      <c r="J423" s="30">
        <f t="shared" si="38"/>
        <v>1.9428500000000001E-2</v>
      </c>
      <c r="K423" s="30">
        <f t="shared" si="39"/>
        <v>1.9428500000000001E-2</v>
      </c>
      <c r="L423">
        <f>VLOOKUP(LEFT(A423,8),'Point GF'!$C$2:$R$277,7,FALSE)</f>
        <v>1</v>
      </c>
      <c r="M423">
        <f>VLOOKUP(LEFT(A423,8),'Point GF'!$C$2:$R$277,7,FALSE)</f>
        <v>1</v>
      </c>
      <c r="N423">
        <f t="shared" si="40"/>
        <v>2.1750499999999999E-2</v>
      </c>
      <c r="O423">
        <f t="shared" si="41"/>
        <v>2.1750499999999999E-2</v>
      </c>
      <c r="P423">
        <f>VLOOKUP(LEFT(A423,8),'Point GF'!$C$2:$R$277,15,FALSE)</f>
        <v>1</v>
      </c>
      <c r="Q423">
        <f>VLOOKUP(LEFT(A423,8),'Point GF'!$C$2:$R$277,16,FALSE)</f>
        <v>1</v>
      </c>
    </row>
    <row r="424" spans="1:17" hidden="1" outlineLevel="2" x14ac:dyDescent="0.3">
      <c r="A424" s="27" t="s">
        <v>835</v>
      </c>
      <c r="B424" s="27" t="s">
        <v>836</v>
      </c>
      <c r="C424" s="27" t="s">
        <v>401</v>
      </c>
      <c r="D424" s="27" t="s">
        <v>837</v>
      </c>
      <c r="E424" s="28">
        <v>341</v>
      </c>
      <c r="F424" s="28">
        <v>148.06219999999999</v>
      </c>
      <c r="G424" s="28">
        <v>0.22165000000000001</v>
      </c>
      <c r="H424">
        <f t="shared" si="42"/>
        <v>0.43419999999999997</v>
      </c>
      <c r="I424">
        <f t="shared" si="43"/>
        <v>6.5000000000000008E-4</v>
      </c>
      <c r="J424" s="30">
        <f t="shared" si="38"/>
        <v>0.43419999999999997</v>
      </c>
      <c r="K424" s="30">
        <f t="shared" si="39"/>
        <v>0.43419999999999997</v>
      </c>
      <c r="L424">
        <f>VLOOKUP(LEFT(A424,8),'Point GF'!$C$2:$R$277,7,FALSE)</f>
        <v>1</v>
      </c>
      <c r="M424">
        <f>VLOOKUP(LEFT(A424,8),'Point GF'!$C$2:$R$277,7,FALSE)</f>
        <v>1</v>
      </c>
      <c r="N424">
        <f t="shared" si="40"/>
        <v>6.5000000000000008E-4</v>
      </c>
      <c r="O424">
        <f t="shared" si="41"/>
        <v>6.5000000000000008E-4</v>
      </c>
      <c r="P424">
        <f>VLOOKUP(LEFT(A424,8),'Point GF'!$C$2:$R$277,15,FALSE)</f>
        <v>1</v>
      </c>
      <c r="Q424">
        <f>VLOOKUP(LEFT(A424,8),'Point GF'!$C$2:$R$277,16,FALSE)</f>
        <v>1</v>
      </c>
    </row>
    <row r="425" spans="1:17" hidden="1" outlineLevel="2" x14ac:dyDescent="0.3">
      <c r="A425" s="27" t="s">
        <v>835</v>
      </c>
      <c r="B425" s="27" t="s">
        <v>836</v>
      </c>
      <c r="C425" s="27" t="s">
        <v>401</v>
      </c>
      <c r="D425" s="27" t="s">
        <v>838</v>
      </c>
      <c r="E425" s="28">
        <v>321</v>
      </c>
      <c r="F425" s="28">
        <v>135.63855000000001</v>
      </c>
      <c r="G425" s="28">
        <v>1.01115</v>
      </c>
      <c r="H425">
        <f t="shared" si="42"/>
        <v>0.42255000000000004</v>
      </c>
      <c r="I425">
        <f t="shared" si="43"/>
        <v>3.15E-3</v>
      </c>
      <c r="J425" s="30">
        <f t="shared" si="38"/>
        <v>0.42255000000000004</v>
      </c>
      <c r="K425" s="30">
        <f t="shared" si="39"/>
        <v>0.42255000000000004</v>
      </c>
      <c r="L425">
        <f>VLOOKUP(LEFT(A425,8),'Point GF'!$C$2:$R$277,7,FALSE)</f>
        <v>1</v>
      </c>
      <c r="M425">
        <f>VLOOKUP(LEFT(A425,8),'Point GF'!$C$2:$R$277,7,FALSE)</f>
        <v>1</v>
      </c>
      <c r="N425">
        <f t="shared" si="40"/>
        <v>3.15E-3</v>
      </c>
      <c r="O425">
        <f t="shared" si="41"/>
        <v>3.15E-3</v>
      </c>
      <c r="P425">
        <f>VLOOKUP(LEFT(A425,8),'Point GF'!$C$2:$R$277,15,FALSE)</f>
        <v>1</v>
      </c>
      <c r="Q425">
        <f>VLOOKUP(LEFT(A425,8),'Point GF'!$C$2:$R$277,16,FALSE)</f>
        <v>1</v>
      </c>
    </row>
    <row r="426" spans="1:17" hidden="1" outlineLevel="2" x14ac:dyDescent="0.3">
      <c r="A426" s="27" t="s">
        <v>835</v>
      </c>
      <c r="B426" s="27" t="s">
        <v>836</v>
      </c>
      <c r="C426" s="27" t="s">
        <v>401</v>
      </c>
      <c r="D426" s="27" t="s">
        <v>839</v>
      </c>
      <c r="E426" s="28">
        <v>304</v>
      </c>
      <c r="F426" s="28">
        <v>124.0776</v>
      </c>
      <c r="G426" s="28">
        <v>0.76</v>
      </c>
      <c r="H426">
        <f t="shared" si="42"/>
        <v>0.40815000000000001</v>
      </c>
      <c r="I426">
        <f t="shared" si="43"/>
        <v>2.5000000000000001E-3</v>
      </c>
      <c r="J426" s="30">
        <f t="shared" si="38"/>
        <v>0.40815000000000001</v>
      </c>
      <c r="K426" s="30">
        <f t="shared" si="39"/>
        <v>0.40815000000000001</v>
      </c>
      <c r="L426">
        <f>VLOOKUP(LEFT(A426,8),'Point GF'!$C$2:$R$277,7,FALSE)</f>
        <v>1</v>
      </c>
      <c r="M426">
        <f>VLOOKUP(LEFT(A426,8),'Point GF'!$C$2:$R$277,7,FALSE)</f>
        <v>1</v>
      </c>
      <c r="N426">
        <f t="shared" si="40"/>
        <v>2.5000000000000001E-3</v>
      </c>
      <c r="O426">
        <f t="shared" si="41"/>
        <v>2.5000000000000001E-3</v>
      </c>
      <c r="P426">
        <f>VLOOKUP(LEFT(A426,8),'Point GF'!$C$2:$R$277,15,FALSE)</f>
        <v>1</v>
      </c>
      <c r="Q426">
        <f>VLOOKUP(LEFT(A426,8),'Point GF'!$C$2:$R$277,16,FALSE)</f>
        <v>1</v>
      </c>
    </row>
    <row r="427" spans="1:17" outlineLevel="1" collapsed="1" x14ac:dyDescent="0.3">
      <c r="A427" s="32" t="s">
        <v>1209</v>
      </c>
      <c r="B427" s="27" t="str">
        <f>B426</f>
        <v>Montgomery County Resource Recovery Facility (MCRRF)</v>
      </c>
      <c r="C427" s="27"/>
      <c r="D427" s="27"/>
      <c r="E427" s="28"/>
      <c r="F427" s="28">
        <f>SUBTOTAL(9,F424:F426)</f>
        <v>407.77834999999999</v>
      </c>
      <c r="G427" s="28">
        <f>SUBTOTAL(9,G424:G426)</f>
        <v>1.9928000000000001</v>
      </c>
      <c r="H427" s="36">
        <f>SUBTOTAL(9,H424:H426)</f>
        <v>1.2648999999999999</v>
      </c>
      <c r="I427" s="36">
        <f>SUBTOTAL(9,I424:I426)</f>
        <v>6.3E-3</v>
      </c>
      <c r="J427" s="30">
        <f t="shared" si="38"/>
        <v>1.2648999999999999</v>
      </c>
      <c r="K427" s="30">
        <f t="shared" si="39"/>
        <v>1.2648999999999999</v>
      </c>
      <c r="L427">
        <f>VLOOKUP(LEFT(A427,8),'Point GF'!$C$2:$R$277,7,FALSE)</f>
        <v>1</v>
      </c>
      <c r="M427">
        <f>VLOOKUP(LEFT(A427,8),'Point GF'!$C$2:$R$277,7,FALSE)</f>
        <v>1</v>
      </c>
      <c r="N427">
        <f t="shared" si="40"/>
        <v>6.3E-3</v>
      </c>
      <c r="O427">
        <f t="shared" si="41"/>
        <v>6.3E-3</v>
      </c>
      <c r="P427">
        <f>VLOOKUP(LEFT(A427,8),'Point GF'!$C$2:$R$277,15,FALSE)</f>
        <v>1</v>
      </c>
      <c r="Q427">
        <f>VLOOKUP(LEFT(A427,8),'Point GF'!$C$2:$R$277,16,FALSE)</f>
        <v>1</v>
      </c>
    </row>
    <row r="428" spans="1:17" hidden="1" outlineLevel="2" x14ac:dyDescent="0.3">
      <c r="A428" s="27" t="s">
        <v>840</v>
      </c>
      <c r="B428" s="27" t="s">
        <v>841</v>
      </c>
      <c r="C428" s="27" t="s">
        <v>401</v>
      </c>
      <c r="D428" s="27" t="s">
        <v>842</v>
      </c>
      <c r="E428" s="28">
        <v>365</v>
      </c>
      <c r="F428" s="28">
        <v>4.0296000000000003</v>
      </c>
      <c r="G428" s="28">
        <v>0.90885000000000005</v>
      </c>
      <c r="H428">
        <f t="shared" si="42"/>
        <v>1.1040000000000001E-2</v>
      </c>
      <c r="I428">
        <f t="shared" si="43"/>
        <v>2.49E-3</v>
      </c>
      <c r="J428" s="30">
        <f t="shared" si="38"/>
        <v>1.3387012732320002E-2</v>
      </c>
      <c r="K428" s="30">
        <f t="shared" si="39"/>
        <v>1.3387012732320002E-2</v>
      </c>
      <c r="L428">
        <f>VLOOKUP(LEFT(A428,8),'Point GF'!$C$2:$R$277,7,FALSE)</f>
        <v>1.212591733</v>
      </c>
      <c r="M428">
        <f>VLOOKUP(LEFT(A428,8),'Point GF'!$C$2:$R$277,7,FALSE)</f>
        <v>1.212591733</v>
      </c>
      <c r="N428">
        <f t="shared" si="40"/>
        <v>3.0193534151700002E-3</v>
      </c>
      <c r="O428">
        <f t="shared" si="41"/>
        <v>3.4112999999999999E-3</v>
      </c>
      <c r="P428">
        <f>VLOOKUP(LEFT(A428,8),'Point GF'!$C$2:$R$277,15,FALSE)</f>
        <v>1.212591733</v>
      </c>
      <c r="Q428">
        <f>VLOOKUP(LEFT(A428,8),'Point GF'!$C$2:$R$277,16,FALSE)</f>
        <v>1.3699999999999999</v>
      </c>
    </row>
    <row r="429" spans="1:17" outlineLevel="1" collapsed="1" x14ac:dyDescent="0.3">
      <c r="A429" s="32" t="s">
        <v>1210</v>
      </c>
      <c r="B429" s="27" t="str">
        <f>B428</f>
        <v>Oaks Landfill (Gas to Energy)</v>
      </c>
      <c r="C429" s="27"/>
      <c r="D429" s="27"/>
      <c r="E429" s="28"/>
      <c r="F429" s="28">
        <f>SUBTOTAL(9,F428:F428)</f>
        <v>4.0296000000000003</v>
      </c>
      <c r="G429" s="28">
        <f>SUBTOTAL(9,G428:G428)</f>
        <v>0.90885000000000005</v>
      </c>
      <c r="H429" s="36">
        <f>SUBTOTAL(9,H428:H428)</f>
        <v>1.1040000000000001E-2</v>
      </c>
      <c r="I429" s="36">
        <f>SUBTOTAL(9,I428:I428)</f>
        <v>2.49E-3</v>
      </c>
      <c r="J429" s="30">
        <f t="shared" si="38"/>
        <v>1.3387012732320002E-2</v>
      </c>
      <c r="K429" s="30">
        <f t="shared" si="39"/>
        <v>1.3387012732320002E-2</v>
      </c>
      <c r="L429">
        <f>VLOOKUP(LEFT(A429,8),'Point GF'!$C$2:$R$277,7,FALSE)</f>
        <v>1.212591733</v>
      </c>
      <c r="M429">
        <f>VLOOKUP(LEFT(A429,8),'Point GF'!$C$2:$R$277,7,FALSE)</f>
        <v>1.212591733</v>
      </c>
      <c r="N429">
        <f t="shared" si="40"/>
        <v>3.0193534151700002E-3</v>
      </c>
      <c r="O429">
        <f t="shared" si="41"/>
        <v>3.4112999999999999E-3</v>
      </c>
      <c r="P429">
        <f>VLOOKUP(LEFT(A429,8),'Point GF'!$C$2:$R$277,15,FALSE)</f>
        <v>1.212591733</v>
      </c>
      <c r="Q429">
        <f>VLOOKUP(LEFT(A429,8),'Point GF'!$C$2:$R$277,16,FALSE)</f>
        <v>1.3699999999999999</v>
      </c>
    </row>
    <row r="430" spans="1:17" hidden="1" outlineLevel="2" x14ac:dyDescent="0.3">
      <c r="A430" s="27" t="s">
        <v>843</v>
      </c>
      <c r="B430" s="27" t="s">
        <v>844</v>
      </c>
      <c r="C430" s="27" t="s">
        <v>401</v>
      </c>
      <c r="D430" s="27" t="s">
        <v>845</v>
      </c>
      <c r="E430" s="28">
        <v>33</v>
      </c>
      <c r="F430" s="28">
        <v>1.3074600000000001</v>
      </c>
      <c r="G430" s="28">
        <v>7.1940000000000004E-2</v>
      </c>
      <c r="H430">
        <f t="shared" si="42"/>
        <v>3.9620000000000002E-2</v>
      </c>
      <c r="I430">
        <f t="shared" si="43"/>
        <v>2.1800000000000001E-3</v>
      </c>
      <c r="J430" s="30">
        <f t="shared" si="38"/>
        <v>3.9620000000000002E-2</v>
      </c>
      <c r="K430" s="30">
        <f t="shared" si="39"/>
        <v>3.9620000000000002E-2</v>
      </c>
      <c r="L430">
        <f>VLOOKUP(LEFT(A430,8),'Point GF'!$C$2:$R$277,7,FALSE)</f>
        <v>1</v>
      </c>
      <c r="M430">
        <f>VLOOKUP(LEFT(A430,8),'Point GF'!$C$2:$R$277,7,FALSE)</f>
        <v>1</v>
      </c>
      <c r="N430">
        <f t="shared" si="40"/>
        <v>2.1800000000000001E-3</v>
      </c>
      <c r="O430">
        <f t="shared" si="41"/>
        <v>2.1800000000000001E-3</v>
      </c>
      <c r="P430">
        <f>VLOOKUP(LEFT(A430,8),'Point GF'!$C$2:$R$277,15,FALSE)</f>
        <v>1</v>
      </c>
      <c r="Q430">
        <f>VLOOKUP(LEFT(A430,8),'Point GF'!$C$2:$R$277,16,FALSE)</f>
        <v>1</v>
      </c>
    </row>
    <row r="431" spans="1:17" hidden="1" outlineLevel="2" x14ac:dyDescent="0.3">
      <c r="A431" s="27" t="s">
        <v>843</v>
      </c>
      <c r="B431" s="27" t="s">
        <v>844</v>
      </c>
      <c r="C431" s="27" t="s">
        <v>401</v>
      </c>
      <c r="D431" s="27" t="s">
        <v>846</v>
      </c>
      <c r="E431" s="28">
        <v>5</v>
      </c>
      <c r="F431" s="28">
        <v>0.18237500000000001</v>
      </c>
      <c r="G431" s="28">
        <v>1.0024999999999999E-2</v>
      </c>
      <c r="H431">
        <f t="shared" si="42"/>
        <v>3.6475E-2</v>
      </c>
      <c r="I431">
        <f t="shared" si="43"/>
        <v>2.0049999999999998E-3</v>
      </c>
      <c r="J431" s="30">
        <f t="shared" si="38"/>
        <v>3.6475E-2</v>
      </c>
      <c r="K431" s="30">
        <f t="shared" si="39"/>
        <v>3.6475E-2</v>
      </c>
      <c r="L431">
        <f>VLOOKUP(LEFT(A431,8),'Point GF'!$C$2:$R$277,7,FALSE)</f>
        <v>1</v>
      </c>
      <c r="M431">
        <f>VLOOKUP(LEFT(A431,8),'Point GF'!$C$2:$R$277,7,FALSE)</f>
        <v>1</v>
      </c>
      <c r="N431">
        <f t="shared" si="40"/>
        <v>2.0049999999999998E-3</v>
      </c>
      <c r="O431">
        <f t="shared" si="41"/>
        <v>2.0049999999999998E-3</v>
      </c>
      <c r="P431">
        <f>VLOOKUP(LEFT(A431,8),'Point GF'!$C$2:$R$277,15,FALSE)</f>
        <v>1</v>
      </c>
      <c r="Q431">
        <f>VLOOKUP(LEFT(A431,8),'Point GF'!$C$2:$R$277,16,FALSE)</f>
        <v>1</v>
      </c>
    </row>
    <row r="432" spans="1:17" hidden="1" outlineLevel="2" x14ac:dyDescent="0.3">
      <c r="A432" s="27" t="s">
        <v>843</v>
      </c>
      <c r="B432" s="27" t="s">
        <v>844</v>
      </c>
      <c r="C432" s="27" t="s">
        <v>401</v>
      </c>
      <c r="D432" s="27" t="s">
        <v>847</v>
      </c>
      <c r="E432" s="28">
        <v>64</v>
      </c>
      <c r="F432" s="28">
        <v>3.1004800000000001</v>
      </c>
      <c r="G432" s="28">
        <v>0.17055999999999999</v>
      </c>
      <c r="H432">
        <f t="shared" si="42"/>
        <v>4.8445000000000002E-2</v>
      </c>
      <c r="I432">
        <f t="shared" si="43"/>
        <v>2.6649999999999998E-3</v>
      </c>
      <c r="J432" s="30">
        <f t="shared" si="38"/>
        <v>4.8445000000000002E-2</v>
      </c>
      <c r="K432" s="30">
        <f t="shared" si="39"/>
        <v>4.8445000000000002E-2</v>
      </c>
      <c r="L432">
        <f>VLOOKUP(LEFT(A432,8),'Point GF'!$C$2:$R$277,7,FALSE)</f>
        <v>1</v>
      </c>
      <c r="M432">
        <f>VLOOKUP(LEFT(A432,8),'Point GF'!$C$2:$R$277,7,FALSE)</f>
        <v>1</v>
      </c>
      <c r="N432">
        <f t="shared" si="40"/>
        <v>2.6649999999999998E-3</v>
      </c>
      <c r="O432">
        <f t="shared" si="41"/>
        <v>2.6649999999999998E-3</v>
      </c>
      <c r="P432">
        <f>VLOOKUP(LEFT(A432,8),'Point GF'!$C$2:$R$277,15,FALSE)</f>
        <v>1</v>
      </c>
      <c r="Q432">
        <f>VLOOKUP(LEFT(A432,8),'Point GF'!$C$2:$R$277,16,FALSE)</f>
        <v>1</v>
      </c>
    </row>
    <row r="433" spans="1:17" hidden="1" outlineLevel="2" x14ac:dyDescent="0.3">
      <c r="A433" s="27" t="s">
        <v>843</v>
      </c>
      <c r="B433" s="27" t="s">
        <v>844</v>
      </c>
      <c r="C433" s="27" t="s">
        <v>401</v>
      </c>
      <c r="D433" s="27" t="s">
        <v>848</v>
      </c>
      <c r="E433" s="28">
        <v>1</v>
      </c>
      <c r="F433" s="28">
        <v>4.3400000000000001E-3</v>
      </c>
      <c r="G433" s="28">
        <v>2.4000000000000001E-4</v>
      </c>
      <c r="H433">
        <f t="shared" si="42"/>
        <v>4.3400000000000001E-3</v>
      </c>
      <c r="I433">
        <f t="shared" si="43"/>
        <v>2.4000000000000001E-4</v>
      </c>
      <c r="J433" s="30">
        <f t="shared" si="38"/>
        <v>4.3400000000000001E-3</v>
      </c>
      <c r="K433" s="30">
        <f t="shared" si="39"/>
        <v>4.3400000000000001E-3</v>
      </c>
      <c r="L433">
        <f>VLOOKUP(LEFT(A433,8),'Point GF'!$C$2:$R$277,7,FALSE)</f>
        <v>1</v>
      </c>
      <c r="M433">
        <f>VLOOKUP(LEFT(A433,8),'Point GF'!$C$2:$R$277,7,FALSE)</f>
        <v>1</v>
      </c>
      <c r="N433">
        <f t="shared" si="40"/>
        <v>2.4000000000000001E-4</v>
      </c>
      <c r="O433">
        <f t="shared" si="41"/>
        <v>2.4000000000000001E-4</v>
      </c>
      <c r="P433">
        <f>VLOOKUP(LEFT(A433,8),'Point GF'!$C$2:$R$277,15,FALSE)</f>
        <v>1</v>
      </c>
      <c r="Q433">
        <f>VLOOKUP(LEFT(A433,8),'Point GF'!$C$2:$R$277,16,FALSE)</f>
        <v>1</v>
      </c>
    </row>
    <row r="434" spans="1:17" hidden="1" outlineLevel="2" x14ac:dyDescent="0.3">
      <c r="A434" s="27" t="s">
        <v>843</v>
      </c>
      <c r="B434" s="27" t="s">
        <v>844</v>
      </c>
      <c r="C434" s="27" t="s">
        <v>401</v>
      </c>
      <c r="D434" s="27" t="s">
        <v>849</v>
      </c>
      <c r="E434" s="28">
        <v>8</v>
      </c>
      <c r="F434" s="28">
        <v>5.9200000000000003E-2</v>
      </c>
      <c r="G434" s="28">
        <v>3.2399999999999998E-3</v>
      </c>
      <c r="H434">
        <f t="shared" si="42"/>
        <v>7.4000000000000003E-3</v>
      </c>
      <c r="I434">
        <f t="shared" si="43"/>
        <v>4.0499999999999998E-4</v>
      </c>
      <c r="J434" s="30">
        <f t="shared" si="38"/>
        <v>7.4000000000000003E-3</v>
      </c>
      <c r="K434" s="30">
        <f t="shared" si="39"/>
        <v>7.4000000000000003E-3</v>
      </c>
      <c r="L434">
        <f>VLOOKUP(LEFT(A434,8),'Point GF'!$C$2:$R$277,7,FALSE)</f>
        <v>1</v>
      </c>
      <c r="M434">
        <f>VLOOKUP(LEFT(A434,8),'Point GF'!$C$2:$R$277,7,FALSE)</f>
        <v>1</v>
      </c>
      <c r="N434">
        <f t="shared" si="40"/>
        <v>4.0499999999999998E-4</v>
      </c>
      <c r="O434">
        <f t="shared" si="41"/>
        <v>4.0499999999999998E-4</v>
      </c>
      <c r="P434">
        <f>VLOOKUP(LEFT(A434,8),'Point GF'!$C$2:$R$277,15,FALSE)</f>
        <v>1</v>
      </c>
      <c r="Q434">
        <f>VLOOKUP(LEFT(A434,8),'Point GF'!$C$2:$R$277,16,FALSE)</f>
        <v>1</v>
      </c>
    </row>
    <row r="435" spans="1:17" hidden="1" outlineLevel="2" x14ac:dyDescent="0.3">
      <c r="A435" s="27" t="s">
        <v>843</v>
      </c>
      <c r="B435" s="27" t="s">
        <v>844</v>
      </c>
      <c r="C435" s="27" t="s">
        <v>401</v>
      </c>
      <c r="D435" s="27" t="s">
        <v>850</v>
      </c>
      <c r="E435" s="28">
        <v>6</v>
      </c>
      <c r="F435" s="28">
        <v>4.7579999999999997E-2</v>
      </c>
      <c r="G435" s="28">
        <v>2.6099999999999999E-3</v>
      </c>
      <c r="H435">
        <f t="shared" si="42"/>
        <v>7.9299999999999995E-3</v>
      </c>
      <c r="I435">
        <f t="shared" si="43"/>
        <v>4.35E-4</v>
      </c>
      <c r="J435" s="30">
        <f t="shared" si="38"/>
        <v>7.9299999999999995E-3</v>
      </c>
      <c r="K435" s="30">
        <f t="shared" si="39"/>
        <v>7.9299999999999995E-3</v>
      </c>
      <c r="L435">
        <f>VLOOKUP(LEFT(A435,8),'Point GF'!$C$2:$R$277,7,FALSE)</f>
        <v>1</v>
      </c>
      <c r="M435">
        <f>VLOOKUP(LEFT(A435,8),'Point GF'!$C$2:$R$277,7,FALSE)</f>
        <v>1</v>
      </c>
      <c r="N435">
        <f t="shared" si="40"/>
        <v>4.35E-4</v>
      </c>
      <c r="O435">
        <f t="shared" si="41"/>
        <v>4.35E-4</v>
      </c>
      <c r="P435">
        <f>VLOOKUP(LEFT(A435,8),'Point GF'!$C$2:$R$277,15,FALSE)</f>
        <v>1</v>
      </c>
      <c r="Q435">
        <f>VLOOKUP(LEFT(A435,8),'Point GF'!$C$2:$R$277,16,FALSE)</f>
        <v>1</v>
      </c>
    </row>
    <row r="436" spans="1:17" hidden="1" outlineLevel="2" x14ac:dyDescent="0.3">
      <c r="A436" s="27" t="s">
        <v>843</v>
      </c>
      <c r="B436" s="27" t="s">
        <v>844</v>
      </c>
      <c r="C436" s="27" t="s">
        <v>401</v>
      </c>
      <c r="D436" s="27" t="s">
        <v>851</v>
      </c>
      <c r="E436" s="28">
        <v>24</v>
      </c>
      <c r="F436" s="28">
        <v>0.19103999999999999</v>
      </c>
      <c r="G436" s="28">
        <v>1.056E-2</v>
      </c>
      <c r="H436">
        <f t="shared" si="42"/>
        <v>7.9600000000000001E-3</v>
      </c>
      <c r="I436">
        <f t="shared" si="43"/>
        <v>4.4000000000000002E-4</v>
      </c>
      <c r="J436" s="30">
        <f t="shared" si="38"/>
        <v>7.9600000000000001E-3</v>
      </c>
      <c r="K436" s="30">
        <f t="shared" si="39"/>
        <v>7.9600000000000001E-3</v>
      </c>
      <c r="L436">
        <f>VLOOKUP(LEFT(A436,8),'Point GF'!$C$2:$R$277,7,FALSE)</f>
        <v>1</v>
      </c>
      <c r="M436">
        <f>VLOOKUP(LEFT(A436,8),'Point GF'!$C$2:$R$277,7,FALSE)</f>
        <v>1</v>
      </c>
      <c r="N436">
        <f t="shared" si="40"/>
        <v>4.4000000000000002E-4</v>
      </c>
      <c r="O436">
        <f t="shared" si="41"/>
        <v>4.4000000000000002E-4</v>
      </c>
      <c r="P436">
        <f>VLOOKUP(LEFT(A436,8),'Point GF'!$C$2:$R$277,15,FALSE)</f>
        <v>1</v>
      </c>
      <c r="Q436">
        <f>VLOOKUP(LEFT(A436,8),'Point GF'!$C$2:$R$277,16,FALSE)</f>
        <v>1</v>
      </c>
    </row>
    <row r="437" spans="1:17" hidden="1" outlineLevel="2" x14ac:dyDescent="0.3">
      <c r="A437" s="27" t="s">
        <v>843</v>
      </c>
      <c r="B437" s="27" t="s">
        <v>844</v>
      </c>
      <c r="C437" s="27" t="s">
        <v>401</v>
      </c>
      <c r="D437" s="27" t="s">
        <v>852</v>
      </c>
      <c r="E437" s="28">
        <v>18</v>
      </c>
      <c r="F437" s="28">
        <v>0.14238000000000001</v>
      </c>
      <c r="G437" s="28">
        <v>7.8300000000000002E-3</v>
      </c>
      <c r="H437">
        <f t="shared" si="42"/>
        <v>7.9100000000000004E-3</v>
      </c>
      <c r="I437">
        <f t="shared" si="43"/>
        <v>4.35E-4</v>
      </c>
      <c r="J437" s="30">
        <f t="shared" si="38"/>
        <v>7.9100000000000004E-3</v>
      </c>
      <c r="K437" s="30">
        <f t="shared" si="39"/>
        <v>7.9100000000000004E-3</v>
      </c>
      <c r="L437">
        <f>VLOOKUP(LEFT(A437,8),'Point GF'!$C$2:$R$277,7,FALSE)</f>
        <v>1</v>
      </c>
      <c r="M437">
        <f>VLOOKUP(LEFT(A437,8),'Point GF'!$C$2:$R$277,7,FALSE)</f>
        <v>1</v>
      </c>
      <c r="N437">
        <f t="shared" si="40"/>
        <v>4.35E-4</v>
      </c>
      <c r="O437">
        <f t="shared" si="41"/>
        <v>4.35E-4</v>
      </c>
      <c r="P437">
        <f>VLOOKUP(LEFT(A437,8),'Point GF'!$C$2:$R$277,15,FALSE)</f>
        <v>1</v>
      </c>
      <c r="Q437">
        <f>VLOOKUP(LEFT(A437,8),'Point GF'!$C$2:$R$277,16,FALSE)</f>
        <v>1</v>
      </c>
    </row>
    <row r="438" spans="1:17" hidden="1" outlineLevel="2" x14ac:dyDescent="0.3">
      <c r="A438" s="27" t="s">
        <v>843</v>
      </c>
      <c r="B438" s="27" t="s">
        <v>844</v>
      </c>
      <c r="C438" s="27" t="s">
        <v>401</v>
      </c>
      <c r="D438" s="27" t="s">
        <v>853</v>
      </c>
      <c r="E438" s="28">
        <v>4</v>
      </c>
      <c r="F438" s="28">
        <v>0.57194</v>
      </c>
      <c r="G438" s="28">
        <v>1.7000000000000001E-2</v>
      </c>
      <c r="H438">
        <f t="shared" si="42"/>
        <v>0.142985</v>
      </c>
      <c r="I438">
        <f t="shared" si="43"/>
        <v>4.2500000000000003E-3</v>
      </c>
      <c r="J438" s="30">
        <f t="shared" si="38"/>
        <v>0.142985</v>
      </c>
      <c r="K438" s="30">
        <f t="shared" si="39"/>
        <v>0.142985</v>
      </c>
      <c r="L438">
        <f>VLOOKUP(LEFT(A438,8),'Point GF'!$C$2:$R$277,7,FALSE)</f>
        <v>1</v>
      </c>
      <c r="M438">
        <f>VLOOKUP(LEFT(A438,8),'Point GF'!$C$2:$R$277,7,FALSE)</f>
        <v>1</v>
      </c>
      <c r="N438">
        <f t="shared" si="40"/>
        <v>4.2500000000000003E-3</v>
      </c>
      <c r="O438">
        <f t="shared" si="41"/>
        <v>4.2500000000000003E-3</v>
      </c>
      <c r="P438">
        <f>VLOOKUP(LEFT(A438,8),'Point GF'!$C$2:$R$277,15,FALSE)</f>
        <v>1</v>
      </c>
      <c r="Q438">
        <f>VLOOKUP(LEFT(A438,8),'Point GF'!$C$2:$R$277,16,FALSE)</f>
        <v>1</v>
      </c>
    </row>
    <row r="439" spans="1:17" hidden="1" outlineLevel="2" x14ac:dyDescent="0.3">
      <c r="A439" s="27" t="s">
        <v>843</v>
      </c>
      <c r="B439" s="27" t="s">
        <v>844</v>
      </c>
      <c r="C439" s="27" t="s">
        <v>401</v>
      </c>
      <c r="D439" s="27" t="s">
        <v>854</v>
      </c>
      <c r="E439" s="28">
        <v>4</v>
      </c>
      <c r="F439" s="28">
        <v>0.55137999999999998</v>
      </c>
      <c r="G439" s="28">
        <v>1.6379999999999999E-2</v>
      </c>
      <c r="H439">
        <f t="shared" si="42"/>
        <v>0.137845</v>
      </c>
      <c r="I439">
        <f t="shared" si="43"/>
        <v>4.0949999999999997E-3</v>
      </c>
      <c r="J439" s="30">
        <f t="shared" si="38"/>
        <v>0.137845</v>
      </c>
      <c r="K439" s="30">
        <f t="shared" si="39"/>
        <v>0.137845</v>
      </c>
      <c r="L439">
        <f>VLOOKUP(LEFT(A439,8),'Point GF'!$C$2:$R$277,7,FALSE)</f>
        <v>1</v>
      </c>
      <c r="M439">
        <f>VLOOKUP(LEFT(A439,8),'Point GF'!$C$2:$R$277,7,FALSE)</f>
        <v>1</v>
      </c>
      <c r="N439">
        <f t="shared" si="40"/>
        <v>4.0949999999999997E-3</v>
      </c>
      <c r="O439">
        <f t="shared" si="41"/>
        <v>4.0949999999999997E-3</v>
      </c>
      <c r="P439">
        <f>VLOOKUP(LEFT(A439,8),'Point GF'!$C$2:$R$277,15,FALSE)</f>
        <v>1</v>
      </c>
      <c r="Q439">
        <f>VLOOKUP(LEFT(A439,8),'Point GF'!$C$2:$R$277,16,FALSE)</f>
        <v>1</v>
      </c>
    </row>
    <row r="440" spans="1:17" hidden="1" outlineLevel="2" x14ac:dyDescent="0.3">
      <c r="A440" s="27" t="s">
        <v>843</v>
      </c>
      <c r="B440" s="27" t="s">
        <v>844</v>
      </c>
      <c r="C440" s="27" t="s">
        <v>401</v>
      </c>
      <c r="D440" s="27" t="s">
        <v>855</v>
      </c>
      <c r="E440" s="28">
        <v>4</v>
      </c>
      <c r="F440" s="28">
        <v>0.58128000000000002</v>
      </c>
      <c r="G440" s="28">
        <v>1.728E-2</v>
      </c>
      <c r="H440">
        <f t="shared" si="42"/>
        <v>0.14532</v>
      </c>
      <c r="I440">
        <f t="shared" si="43"/>
        <v>4.3200000000000001E-3</v>
      </c>
      <c r="J440" s="30">
        <f t="shared" si="38"/>
        <v>0.14532</v>
      </c>
      <c r="K440" s="30">
        <f t="shared" si="39"/>
        <v>0.14532</v>
      </c>
      <c r="L440">
        <f>VLOOKUP(LEFT(A440,8),'Point GF'!$C$2:$R$277,7,FALSE)</f>
        <v>1</v>
      </c>
      <c r="M440">
        <f>VLOOKUP(LEFT(A440,8),'Point GF'!$C$2:$R$277,7,FALSE)</f>
        <v>1</v>
      </c>
      <c r="N440">
        <f t="shared" si="40"/>
        <v>4.3200000000000001E-3</v>
      </c>
      <c r="O440">
        <f t="shared" si="41"/>
        <v>4.3200000000000001E-3</v>
      </c>
      <c r="P440">
        <f>VLOOKUP(LEFT(A440,8),'Point GF'!$C$2:$R$277,15,FALSE)</f>
        <v>1</v>
      </c>
      <c r="Q440">
        <f>VLOOKUP(LEFT(A440,8),'Point GF'!$C$2:$R$277,16,FALSE)</f>
        <v>1</v>
      </c>
    </row>
    <row r="441" spans="1:17" hidden="1" outlineLevel="2" x14ac:dyDescent="0.3">
      <c r="A441" s="27" t="s">
        <v>843</v>
      </c>
      <c r="B441" s="27" t="s">
        <v>844</v>
      </c>
      <c r="C441" s="27" t="s">
        <v>401</v>
      </c>
      <c r="D441" s="27" t="s">
        <v>856</v>
      </c>
      <c r="E441" s="28">
        <v>4</v>
      </c>
      <c r="F441" s="28">
        <v>0.56384000000000001</v>
      </c>
      <c r="G441" s="28">
        <v>1.6760000000000001E-2</v>
      </c>
      <c r="H441">
        <f t="shared" si="42"/>
        <v>0.14096</v>
      </c>
      <c r="I441">
        <f t="shared" si="43"/>
        <v>4.1900000000000001E-3</v>
      </c>
      <c r="J441" s="30">
        <f t="shared" si="38"/>
        <v>0.14096</v>
      </c>
      <c r="K441" s="30">
        <f t="shared" si="39"/>
        <v>0.14096</v>
      </c>
      <c r="L441">
        <f>VLOOKUP(LEFT(A441,8),'Point GF'!$C$2:$R$277,7,FALSE)</f>
        <v>1</v>
      </c>
      <c r="M441">
        <f>VLOOKUP(LEFT(A441,8),'Point GF'!$C$2:$R$277,7,FALSE)</f>
        <v>1</v>
      </c>
      <c r="N441">
        <f t="shared" si="40"/>
        <v>4.1900000000000001E-3</v>
      </c>
      <c r="O441">
        <f t="shared" si="41"/>
        <v>4.1900000000000001E-3</v>
      </c>
      <c r="P441">
        <f>VLOOKUP(LEFT(A441,8),'Point GF'!$C$2:$R$277,15,FALSE)</f>
        <v>1</v>
      </c>
      <c r="Q441">
        <f>VLOOKUP(LEFT(A441,8),'Point GF'!$C$2:$R$277,16,FALSE)</f>
        <v>1</v>
      </c>
    </row>
    <row r="442" spans="1:17" hidden="1" outlineLevel="2" x14ac:dyDescent="0.3">
      <c r="A442" s="27" t="s">
        <v>843</v>
      </c>
      <c r="B442" s="27" t="s">
        <v>844</v>
      </c>
      <c r="C442" s="27" t="s">
        <v>401</v>
      </c>
      <c r="D442" s="27" t="s">
        <v>857</v>
      </c>
      <c r="E442" s="28">
        <v>2</v>
      </c>
      <c r="F442" s="28">
        <v>0.40184999999999998</v>
      </c>
      <c r="G442" s="28">
        <v>1.1939999999999999E-2</v>
      </c>
      <c r="H442">
        <f t="shared" si="42"/>
        <v>0.20092499999999999</v>
      </c>
      <c r="I442">
        <f t="shared" si="43"/>
        <v>5.9699999999999996E-3</v>
      </c>
      <c r="J442" s="30">
        <f t="shared" si="38"/>
        <v>0.20092499999999999</v>
      </c>
      <c r="K442" s="30">
        <f t="shared" si="39"/>
        <v>0.20092499999999999</v>
      </c>
      <c r="L442">
        <f>VLOOKUP(LEFT(A442,8),'Point GF'!$C$2:$R$277,7,FALSE)</f>
        <v>1</v>
      </c>
      <c r="M442">
        <f>VLOOKUP(LEFT(A442,8),'Point GF'!$C$2:$R$277,7,FALSE)</f>
        <v>1</v>
      </c>
      <c r="N442">
        <f t="shared" si="40"/>
        <v>5.9699999999999996E-3</v>
      </c>
      <c r="O442">
        <f t="shared" si="41"/>
        <v>5.9699999999999996E-3</v>
      </c>
      <c r="P442">
        <f>VLOOKUP(LEFT(A442,8),'Point GF'!$C$2:$R$277,15,FALSE)</f>
        <v>1</v>
      </c>
      <c r="Q442">
        <f>VLOOKUP(LEFT(A442,8),'Point GF'!$C$2:$R$277,16,FALSE)</f>
        <v>1</v>
      </c>
    </row>
    <row r="443" spans="1:17" hidden="1" outlineLevel="2" x14ac:dyDescent="0.3">
      <c r="A443" s="27" t="s">
        <v>843</v>
      </c>
      <c r="B443" s="27" t="s">
        <v>844</v>
      </c>
      <c r="C443" s="27" t="s">
        <v>401</v>
      </c>
      <c r="D443" s="27" t="s">
        <v>858</v>
      </c>
      <c r="E443" s="28">
        <v>4</v>
      </c>
      <c r="F443" s="28">
        <v>0.58448</v>
      </c>
      <c r="G443" s="28">
        <v>1.738E-2</v>
      </c>
      <c r="H443">
        <f t="shared" si="42"/>
        <v>0.14612</v>
      </c>
      <c r="I443">
        <f t="shared" si="43"/>
        <v>4.3449999999999999E-3</v>
      </c>
      <c r="J443" s="30">
        <f t="shared" si="38"/>
        <v>0.14612</v>
      </c>
      <c r="K443" s="30">
        <f t="shared" si="39"/>
        <v>0.14612</v>
      </c>
      <c r="L443">
        <f>VLOOKUP(LEFT(A443,8),'Point GF'!$C$2:$R$277,7,FALSE)</f>
        <v>1</v>
      </c>
      <c r="M443">
        <f>VLOOKUP(LEFT(A443,8),'Point GF'!$C$2:$R$277,7,FALSE)</f>
        <v>1</v>
      </c>
      <c r="N443">
        <f t="shared" si="40"/>
        <v>4.3449999999999999E-3</v>
      </c>
      <c r="O443">
        <f t="shared" si="41"/>
        <v>4.3449999999999999E-3</v>
      </c>
      <c r="P443">
        <f>VLOOKUP(LEFT(A443,8),'Point GF'!$C$2:$R$277,15,FALSE)</f>
        <v>1</v>
      </c>
      <c r="Q443">
        <f>VLOOKUP(LEFT(A443,8),'Point GF'!$C$2:$R$277,16,FALSE)</f>
        <v>1</v>
      </c>
    </row>
    <row r="444" spans="1:17" outlineLevel="1" collapsed="1" x14ac:dyDescent="0.3">
      <c r="A444" s="32" t="s">
        <v>1211</v>
      </c>
      <c r="B444" s="27" t="str">
        <f>B443</f>
        <v>Washington Gas - Rockville Station</v>
      </c>
      <c r="C444" s="27"/>
      <c r="D444" s="27"/>
      <c r="E444" s="28"/>
      <c r="F444" s="28">
        <f>SUBTOTAL(9,F430:F443)</f>
        <v>8.2896249999999991</v>
      </c>
      <c r="G444" s="28">
        <f>SUBTOTAL(9,G430:G443)</f>
        <v>0.3737450000000001</v>
      </c>
      <c r="H444" s="36">
        <f>SUBTOTAL(9,H430:H443)</f>
        <v>1.0742350000000001</v>
      </c>
      <c r="I444" s="36">
        <f>SUBTOTAL(9,I430:I443)</f>
        <v>3.5975E-2</v>
      </c>
      <c r="J444" s="30">
        <f t="shared" si="38"/>
        <v>1.0742350000000001</v>
      </c>
      <c r="K444" s="30">
        <f t="shared" si="39"/>
        <v>1.0742350000000001</v>
      </c>
      <c r="L444">
        <f>VLOOKUP(LEFT(A444,8),'Point GF'!$C$2:$R$277,7,FALSE)</f>
        <v>1</v>
      </c>
      <c r="M444">
        <f>VLOOKUP(LEFT(A444,8),'Point GF'!$C$2:$R$277,7,FALSE)</f>
        <v>1</v>
      </c>
      <c r="N444">
        <f t="shared" si="40"/>
        <v>3.5975E-2</v>
      </c>
      <c r="O444">
        <f t="shared" si="41"/>
        <v>3.5975E-2</v>
      </c>
      <c r="P444">
        <f>VLOOKUP(LEFT(A444,8),'Point GF'!$C$2:$R$277,15,FALSE)</f>
        <v>1</v>
      </c>
      <c r="Q444">
        <f>VLOOKUP(LEFT(A444,8),'Point GF'!$C$2:$R$277,16,FALSE)</f>
        <v>1</v>
      </c>
    </row>
    <row r="445" spans="1:17" hidden="1" outlineLevel="2" x14ac:dyDescent="0.3">
      <c r="A445" s="27" t="s">
        <v>859</v>
      </c>
      <c r="B445" s="27" t="s">
        <v>860</v>
      </c>
      <c r="C445" s="27" t="s">
        <v>401</v>
      </c>
      <c r="D445" s="27" t="s">
        <v>861</v>
      </c>
      <c r="E445" s="28">
        <v>38</v>
      </c>
      <c r="F445" s="28">
        <v>0.25364999999999999</v>
      </c>
      <c r="G445" s="28">
        <v>2.9069999999999999E-2</v>
      </c>
      <c r="H445">
        <f t="shared" si="42"/>
        <v>6.6749999999999995E-3</v>
      </c>
      <c r="I445">
        <f t="shared" si="43"/>
        <v>7.6499999999999995E-4</v>
      </c>
      <c r="J445" s="30">
        <f t="shared" si="38"/>
        <v>6.7123706152682839E-3</v>
      </c>
      <c r="K445" s="30">
        <f t="shared" si="39"/>
        <v>6.7123706152682839E-3</v>
      </c>
      <c r="L445">
        <f>VLOOKUP(LEFT(A445,8),'Point GF'!$C$2:$R$277,7,FALSE)</f>
        <v>1.005598594047683</v>
      </c>
      <c r="M445">
        <f>VLOOKUP(LEFT(A445,8),'Point GF'!$C$2:$R$277,7,FALSE)</f>
        <v>1.005598594047683</v>
      </c>
      <c r="N445">
        <f t="shared" si="40"/>
        <v>7.6499999999999995E-4</v>
      </c>
      <c r="O445">
        <f t="shared" si="41"/>
        <v>7.7222393380812365E-4</v>
      </c>
      <c r="P445">
        <f>VLOOKUP(LEFT(A445,8),'Point GF'!$C$2:$R$277,15,FALSE)</f>
        <v>1</v>
      </c>
      <c r="Q445">
        <f>VLOOKUP(LEFT(A445,8),'Point GF'!$C$2:$R$277,16,FALSE)</f>
        <v>1.0094430507295735</v>
      </c>
    </row>
    <row r="446" spans="1:17" hidden="1" outlineLevel="2" x14ac:dyDescent="0.3">
      <c r="A446" s="27" t="s">
        <v>859</v>
      </c>
      <c r="B446" s="27" t="s">
        <v>860</v>
      </c>
      <c r="C446" s="27" t="s">
        <v>401</v>
      </c>
      <c r="D446" s="27" t="s">
        <v>862</v>
      </c>
      <c r="E446" s="28">
        <v>9</v>
      </c>
      <c r="F446" s="28">
        <v>2.5919999999999999E-2</v>
      </c>
      <c r="G446" s="28">
        <v>2.97E-3</v>
      </c>
      <c r="H446">
        <f t="shared" si="42"/>
        <v>2.8799999999999997E-3</v>
      </c>
      <c r="I446">
        <f t="shared" si="43"/>
        <v>3.3E-4</v>
      </c>
      <c r="J446" s="30">
        <f t="shared" si="38"/>
        <v>2.8961239508573269E-3</v>
      </c>
      <c r="K446" s="30">
        <f t="shared" si="39"/>
        <v>2.8961239508573269E-3</v>
      </c>
      <c r="L446">
        <f>VLOOKUP(LEFT(A446,8),'Point GF'!$C$2:$R$277,7,FALSE)</f>
        <v>1.005598594047683</v>
      </c>
      <c r="M446">
        <f>VLOOKUP(LEFT(A446,8),'Point GF'!$C$2:$R$277,7,FALSE)</f>
        <v>1.005598594047683</v>
      </c>
      <c r="N446">
        <f t="shared" si="40"/>
        <v>3.3E-4</v>
      </c>
      <c r="O446">
        <f t="shared" si="41"/>
        <v>3.3311620674075928E-4</v>
      </c>
      <c r="P446">
        <f>VLOOKUP(LEFT(A446,8),'Point GF'!$C$2:$R$277,15,FALSE)</f>
        <v>1</v>
      </c>
      <c r="Q446">
        <f>VLOOKUP(LEFT(A446,8),'Point GF'!$C$2:$R$277,16,FALSE)</f>
        <v>1.0094430507295735</v>
      </c>
    </row>
    <row r="447" spans="1:17" hidden="1" outlineLevel="2" x14ac:dyDescent="0.3">
      <c r="A447" s="27" t="s">
        <v>859</v>
      </c>
      <c r="B447" s="27" t="s">
        <v>860</v>
      </c>
      <c r="C447" s="27" t="s">
        <v>401</v>
      </c>
      <c r="D447" s="27" t="s">
        <v>863</v>
      </c>
      <c r="E447" s="28">
        <v>360</v>
      </c>
      <c r="F447" s="28">
        <v>0.28079999999999999</v>
      </c>
      <c r="G447" s="28">
        <v>0.1026</v>
      </c>
      <c r="H447">
        <f t="shared" si="42"/>
        <v>7.7999999999999999E-4</v>
      </c>
      <c r="I447">
        <f t="shared" si="43"/>
        <v>2.8499999999999999E-4</v>
      </c>
      <c r="J447" s="30">
        <f t="shared" si="38"/>
        <v>7.8436690335719275E-4</v>
      </c>
      <c r="K447" s="30">
        <f t="shared" si="39"/>
        <v>7.8436690335719275E-4</v>
      </c>
      <c r="L447">
        <f>VLOOKUP(LEFT(A447,8),'Point GF'!$C$2:$R$277,7,FALSE)</f>
        <v>1.005598594047683</v>
      </c>
      <c r="M447">
        <f>VLOOKUP(LEFT(A447,8),'Point GF'!$C$2:$R$277,7,FALSE)</f>
        <v>1.005598594047683</v>
      </c>
      <c r="N447">
        <f t="shared" si="40"/>
        <v>2.8499999999999999E-4</v>
      </c>
      <c r="O447">
        <f t="shared" si="41"/>
        <v>2.8769126945792843E-4</v>
      </c>
      <c r="P447">
        <f>VLOOKUP(LEFT(A447,8),'Point GF'!$C$2:$R$277,15,FALSE)</f>
        <v>1</v>
      </c>
      <c r="Q447">
        <f>VLOOKUP(LEFT(A447,8),'Point GF'!$C$2:$R$277,16,FALSE)</f>
        <v>1.0094430507295735</v>
      </c>
    </row>
    <row r="448" spans="1:17" hidden="1" outlineLevel="2" x14ac:dyDescent="0.3">
      <c r="A448" s="27" t="s">
        <v>859</v>
      </c>
      <c r="B448" s="27" t="s">
        <v>860</v>
      </c>
      <c r="C448" s="27" t="s">
        <v>401</v>
      </c>
      <c r="D448" s="27" t="s">
        <v>864</v>
      </c>
      <c r="E448" s="28">
        <v>365</v>
      </c>
      <c r="F448" s="28">
        <v>0.77927500000000005</v>
      </c>
      <c r="G448" s="28">
        <v>0.28287499999999999</v>
      </c>
      <c r="H448">
        <f t="shared" si="42"/>
        <v>2.1350000000000002E-3</v>
      </c>
      <c r="I448">
        <f t="shared" si="43"/>
        <v>7.7499999999999997E-4</v>
      </c>
      <c r="J448" s="30">
        <f t="shared" si="38"/>
        <v>2.1469529982918035E-3</v>
      </c>
      <c r="K448" s="30">
        <f t="shared" si="39"/>
        <v>2.1469529982918035E-3</v>
      </c>
      <c r="L448">
        <f>VLOOKUP(LEFT(A448,8),'Point GF'!$C$2:$R$277,7,FALSE)</f>
        <v>1.005598594047683</v>
      </c>
      <c r="M448">
        <f>VLOOKUP(LEFT(A448,8),'Point GF'!$C$2:$R$277,7,FALSE)</f>
        <v>1.005598594047683</v>
      </c>
      <c r="N448">
        <f t="shared" si="40"/>
        <v>7.7499999999999997E-4</v>
      </c>
      <c r="O448">
        <f t="shared" si="41"/>
        <v>7.8231836431541947E-4</v>
      </c>
      <c r="P448">
        <f>VLOOKUP(LEFT(A448,8),'Point GF'!$C$2:$R$277,15,FALSE)</f>
        <v>1</v>
      </c>
      <c r="Q448">
        <f>VLOOKUP(LEFT(A448,8),'Point GF'!$C$2:$R$277,16,FALSE)</f>
        <v>1.0094430507295735</v>
      </c>
    </row>
    <row r="449" spans="1:17" hidden="1" outlineLevel="2" x14ac:dyDescent="0.3">
      <c r="A449" s="27" t="s">
        <v>859</v>
      </c>
      <c r="B449" s="27" t="s">
        <v>860</v>
      </c>
      <c r="C449" s="27" t="s">
        <v>401</v>
      </c>
      <c r="D449" s="27" t="s">
        <v>865</v>
      </c>
      <c r="E449" s="28">
        <v>307</v>
      </c>
      <c r="F449" s="28">
        <v>0.228715</v>
      </c>
      <c r="G449" s="28">
        <v>8.2890000000000005E-2</v>
      </c>
      <c r="H449">
        <f t="shared" si="42"/>
        <v>7.45E-4</v>
      </c>
      <c r="I449">
        <f t="shared" si="43"/>
        <v>2.7E-4</v>
      </c>
      <c r="J449" s="30">
        <f t="shared" si="38"/>
        <v>7.4917095256552381E-4</v>
      </c>
      <c r="K449" s="30">
        <f t="shared" si="39"/>
        <v>7.4917095256552381E-4</v>
      </c>
      <c r="L449">
        <f>VLOOKUP(LEFT(A449,8),'Point GF'!$C$2:$R$277,7,FALSE)</f>
        <v>1.005598594047683</v>
      </c>
      <c r="M449">
        <f>VLOOKUP(LEFT(A449,8),'Point GF'!$C$2:$R$277,7,FALSE)</f>
        <v>1.005598594047683</v>
      </c>
      <c r="N449">
        <f t="shared" si="40"/>
        <v>2.7E-4</v>
      </c>
      <c r="O449">
        <f t="shared" si="41"/>
        <v>2.7254962369698487E-4</v>
      </c>
      <c r="P449">
        <f>VLOOKUP(LEFT(A449,8),'Point GF'!$C$2:$R$277,15,FALSE)</f>
        <v>1</v>
      </c>
      <c r="Q449">
        <f>VLOOKUP(LEFT(A449,8),'Point GF'!$C$2:$R$277,16,FALSE)</f>
        <v>1.0094430507295735</v>
      </c>
    </row>
    <row r="450" spans="1:17" hidden="1" outlineLevel="2" x14ac:dyDescent="0.3">
      <c r="A450" s="27" t="s">
        <v>859</v>
      </c>
      <c r="B450" s="27" t="s">
        <v>860</v>
      </c>
      <c r="C450" s="27" t="s">
        <v>401</v>
      </c>
      <c r="D450" s="27" t="s">
        <v>866</v>
      </c>
      <c r="E450" s="28">
        <v>14</v>
      </c>
      <c r="F450" s="28">
        <v>0.24471999999999999</v>
      </c>
      <c r="G450" s="28">
        <v>2.912E-2</v>
      </c>
      <c r="H450">
        <f t="shared" si="42"/>
        <v>1.7479999999999999E-2</v>
      </c>
      <c r="I450">
        <f t="shared" si="43"/>
        <v>2.0799999999999998E-3</v>
      </c>
      <c r="J450" s="30">
        <f t="shared" si="38"/>
        <v>1.75778634239535E-2</v>
      </c>
      <c r="K450" s="30">
        <f t="shared" si="39"/>
        <v>1.75778634239535E-2</v>
      </c>
      <c r="L450">
        <f>VLOOKUP(LEFT(A450,8),'Point GF'!$C$2:$R$277,7,FALSE)</f>
        <v>1.005598594047683</v>
      </c>
      <c r="M450">
        <f>VLOOKUP(LEFT(A450,8),'Point GF'!$C$2:$R$277,7,FALSE)</f>
        <v>1.005598594047683</v>
      </c>
      <c r="N450">
        <f t="shared" si="40"/>
        <v>2.0799999999999998E-3</v>
      </c>
      <c r="O450">
        <f t="shared" si="41"/>
        <v>2.0996415455175129E-3</v>
      </c>
      <c r="P450">
        <f>VLOOKUP(LEFT(A450,8),'Point GF'!$C$2:$R$277,15,FALSE)</f>
        <v>1</v>
      </c>
      <c r="Q450">
        <f>VLOOKUP(LEFT(A450,8),'Point GF'!$C$2:$R$277,16,FALSE)</f>
        <v>1.0094430507295735</v>
      </c>
    </row>
    <row r="451" spans="1:17" hidden="1" outlineLevel="2" x14ac:dyDescent="0.3">
      <c r="A451" s="27" t="s">
        <v>859</v>
      </c>
      <c r="B451" s="27" t="s">
        <v>860</v>
      </c>
      <c r="C451" s="27" t="s">
        <v>401</v>
      </c>
      <c r="D451" s="27" t="s">
        <v>867</v>
      </c>
      <c r="E451" s="28">
        <v>14</v>
      </c>
      <c r="F451" s="28">
        <v>0.12187000000000001</v>
      </c>
      <c r="G451" s="28">
        <v>5.7400000000000003E-3</v>
      </c>
      <c r="H451">
        <f t="shared" si="42"/>
        <v>8.7050000000000009E-3</v>
      </c>
      <c r="I451">
        <f t="shared" si="43"/>
        <v>4.1000000000000005E-4</v>
      </c>
      <c r="J451" s="30">
        <f t="shared" ref="J451:J514" si="44">H451*L451</f>
        <v>8.7537357611850823E-3</v>
      </c>
      <c r="K451" s="30">
        <f t="shared" ref="K451:K514" si="45">H451*M451</f>
        <v>8.7537357611850823E-3</v>
      </c>
      <c r="L451">
        <f>VLOOKUP(LEFT(A451,8),'Point GF'!$C$2:$R$277,7,FALSE)</f>
        <v>1.005598594047683</v>
      </c>
      <c r="M451">
        <f>VLOOKUP(LEFT(A451,8),'Point GF'!$C$2:$R$277,7,FALSE)</f>
        <v>1.005598594047683</v>
      </c>
      <c r="N451">
        <f t="shared" ref="N451:N514" si="46">I451*P451</f>
        <v>4.1000000000000005E-4</v>
      </c>
      <c r="O451">
        <f t="shared" ref="O451:O514" si="47">I451*Q451</f>
        <v>4.1387165079912521E-4</v>
      </c>
      <c r="P451">
        <f>VLOOKUP(LEFT(A451,8),'Point GF'!$C$2:$R$277,15,FALSE)</f>
        <v>1</v>
      </c>
      <c r="Q451">
        <f>VLOOKUP(LEFT(A451,8),'Point GF'!$C$2:$R$277,16,FALSE)</f>
        <v>1.0094430507295735</v>
      </c>
    </row>
    <row r="452" spans="1:17" hidden="1" outlineLevel="2" x14ac:dyDescent="0.3">
      <c r="A452" s="27" t="s">
        <v>859</v>
      </c>
      <c r="B452" s="27" t="s">
        <v>860</v>
      </c>
      <c r="C452" s="27" t="s">
        <v>401</v>
      </c>
      <c r="D452" s="27" t="s">
        <v>868</v>
      </c>
      <c r="E452" s="28">
        <v>14</v>
      </c>
      <c r="F452" s="28">
        <v>0.18249000000000001</v>
      </c>
      <c r="G452" s="28">
        <v>4.0600000000000002E-3</v>
      </c>
      <c r="H452">
        <f t="shared" si="42"/>
        <v>1.3035000000000001E-2</v>
      </c>
      <c r="I452">
        <f t="shared" si="43"/>
        <v>2.9E-4</v>
      </c>
      <c r="J452" s="30">
        <f t="shared" si="44"/>
        <v>1.310797767341155E-2</v>
      </c>
      <c r="K452" s="30">
        <f t="shared" si="45"/>
        <v>1.310797767341155E-2</v>
      </c>
      <c r="L452">
        <f>VLOOKUP(LEFT(A452,8),'Point GF'!$C$2:$R$277,7,FALSE)</f>
        <v>1.005598594047683</v>
      </c>
      <c r="M452">
        <f>VLOOKUP(LEFT(A452,8),'Point GF'!$C$2:$R$277,7,FALSE)</f>
        <v>1.005598594047683</v>
      </c>
      <c r="N452">
        <f t="shared" si="46"/>
        <v>2.9E-4</v>
      </c>
      <c r="O452">
        <f t="shared" si="47"/>
        <v>2.9273848471157634E-4</v>
      </c>
      <c r="P452">
        <f>VLOOKUP(LEFT(A452,8),'Point GF'!$C$2:$R$277,15,FALSE)</f>
        <v>1</v>
      </c>
      <c r="Q452">
        <f>VLOOKUP(LEFT(A452,8),'Point GF'!$C$2:$R$277,16,FALSE)</f>
        <v>1.0094430507295735</v>
      </c>
    </row>
    <row r="453" spans="1:17" hidden="1" outlineLevel="2" x14ac:dyDescent="0.3">
      <c r="A453" s="27" t="s">
        <v>859</v>
      </c>
      <c r="B453" s="27" t="s">
        <v>860</v>
      </c>
      <c r="C453" s="27" t="s">
        <v>401</v>
      </c>
      <c r="D453" s="27" t="s">
        <v>869</v>
      </c>
      <c r="E453" s="28">
        <v>14</v>
      </c>
      <c r="F453" s="28">
        <v>0.16569</v>
      </c>
      <c r="G453" s="28">
        <v>3.2200000000000002E-3</v>
      </c>
      <c r="H453">
        <f t="shared" si="42"/>
        <v>1.1835E-2</v>
      </c>
      <c r="I453">
        <f t="shared" si="43"/>
        <v>2.3000000000000001E-4</v>
      </c>
      <c r="J453" s="30">
        <f t="shared" si="44"/>
        <v>1.1901259360554329E-2</v>
      </c>
      <c r="K453" s="30">
        <f t="shared" si="45"/>
        <v>1.1901259360554329E-2</v>
      </c>
      <c r="L453">
        <f>VLOOKUP(LEFT(A453,8),'Point GF'!$C$2:$R$277,7,FALSE)</f>
        <v>1.005598594047683</v>
      </c>
      <c r="M453">
        <f>VLOOKUP(LEFT(A453,8),'Point GF'!$C$2:$R$277,7,FALSE)</f>
        <v>1.005598594047683</v>
      </c>
      <c r="N453">
        <f t="shared" si="46"/>
        <v>2.3000000000000001E-4</v>
      </c>
      <c r="O453">
        <f t="shared" si="47"/>
        <v>2.3217190166780193E-4</v>
      </c>
      <c r="P453">
        <f>VLOOKUP(LEFT(A453,8),'Point GF'!$C$2:$R$277,15,FALSE)</f>
        <v>1</v>
      </c>
      <c r="Q453">
        <f>VLOOKUP(LEFT(A453,8),'Point GF'!$C$2:$R$277,16,FALSE)</f>
        <v>1.0094430507295735</v>
      </c>
    </row>
    <row r="454" spans="1:17" hidden="1" outlineLevel="2" x14ac:dyDescent="0.3">
      <c r="A454" s="27" t="s">
        <v>859</v>
      </c>
      <c r="B454" s="27" t="s">
        <v>860</v>
      </c>
      <c r="C454" s="27" t="s">
        <v>401</v>
      </c>
      <c r="D454" s="27" t="s">
        <v>870</v>
      </c>
      <c r="E454" s="28">
        <v>14</v>
      </c>
      <c r="F454" s="28">
        <v>0.1701</v>
      </c>
      <c r="G454" s="28">
        <v>3.29E-3</v>
      </c>
      <c r="H454">
        <f t="shared" si="42"/>
        <v>1.2149999999999999E-2</v>
      </c>
      <c r="I454">
        <f t="shared" si="43"/>
        <v>2.3499999999999999E-4</v>
      </c>
      <c r="J454" s="30">
        <f t="shared" si="44"/>
        <v>1.2218022917679348E-2</v>
      </c>
      <c r="K454" s="30">
        <f t="shared" si="45"/>
        <v>1.2218022917679348E-2</v>
      </c>
      <c r="L454">
        <f>VLOOKUP(LEFT(A454,8),'Point GF'!$C$2:$R$277,7,FALSE)</f>
        <v>1.005598594047683</v>
      </c>
      <c r="M454">
        <f>VLOOKUP(LEFT(A454,8),'Point GF'!$C$2:$R$277,7,FALSE)</f>
        <v>1.005598594047683</v>
      </c>
      <c r="N454">
        <f t="shared" si="46"/>
        <v>2.3499999999999999E-4</v>
      </c>
      <c r="O454">
        <f t="shared" si="47"/>
        <v>2.3721911692144978E-4</v>
      </c>
      <c r="P454">
        <f>VLOOKUP(LEFT(A454,8),'Point GF'!$C$2:$R$277,15,FALSE)</f>
        <v>1</v>
      </c>
      <c r="Q454">
        <f>VLOOKUP(LEFT(A454,8),'Point GF'!$C$2:$R$277,16,FALSE)</f>
        <v>1.0094430507295735</v>
      </c>
    </row>
    <row r="455" spans="1:17" hidden="1" outlineLevel="2" x14ac:dyDescent="0.3">
      <c r="A455" s="27" t="s">
        <v>859</v>
      </c>
      <c r="B455" s="27" t="s">
        <v>860</v>
      </c>
      <c r="C455" s="27" t="s">
        <v>401</v>
      </c>
      <c r="D455" s="27" t="s">
        <v>871</v>
      </c>
      <c r="E455" s="28">
        <v>108</v>
      </c>
      <c r="F455" s="28">
        <v>0.23219999999999999</v>
      </c>
      <c r="G455" s="28">
        <v>0.20898</v>
      </c>
      <c r="H455">
        <f t="shared" si="42"/>
        <v>2.15E-3</v>
      </c>
      <c r="I455">
        <f t="shared" si="43"/>
        <v>1.9350000000000001E-3</v>
      </c>
      <c r="J455" s="30">
        <f t="shared" si="44"/>
        <v>2.1620369772025185E-3</v>
      </c>
      <c r="K455" s="30">
        <f t="shared" si="45"/>
        <v>2.1620369772025185E-3</v>
      </c>
      <c r="L455">
        <f>VLOOKUP(LEFT(A455,8),'Point GF'!$C$2:$R$277,7,FALSE)</f>
        <v>1.005598594047683</v>
      </c>
      <c r="M455">
        <f>VLOOKUP(LEFT(A455,8),'Point GF'!$C$2:$R$277,7,FALSE)</f>
        <v>1.005598594047683</v>
      </c>
      <c r="N455">
        <f t="shared" si="46"/>
        <v>1.9350000000000001E-3</v>
      </c>
      <c r="O455">
        <f t="shared" si="47"/>
        <v>1.9532723031617247E-3</v>
      </c>
      <c r="P455">
        <f>VLOOKUP(LEFT(A455,8),'Point GF'!$C$2:$R$277,15,FALSE)</f>
        <v>1</v>
      </c>
      <c r="Q455">
        <f>VLOOKUP(LEFT(A455,8),'Point GF'!$C$2:$R$277,16,FALSE)</f>
        <v>1.0094430507295735</v>
      </c>
    </row>
    <row r="456" spans="1:17" outlineLevel="1" collapsed="1" x14ac:dyDescent="0.3">
      <c r="A456" s="32" t="s">
        <v>1212</v>
      </c>
      <c r="B456" s="27" t="str">
        <f>B455</f>
        <v>Medimmune</v>
      </c>
      <c r="C456" s="27"/>
      <c r="D456" s="27"/>
      <c r="E456" s="28"/>
      <c r="F456" s="28">
        <f>SUBTOTAL(9,F445:F455)</f>
        <v>2.6854300000000002</v>
      </c>
      <c r="G456" s="28">
        <f>SUBTOTAL(9,G445:G455)</f>
        <v>0.75481500000000001</v>
      </c>
      <c r="H456" s="36">
        <f>SUBTOTAL(9,H445:H455)</f>
        <v>7.8569999999999987E-2</v>
      </c>
      <c r="I456" s="36">
        <f>SUBTOTAL(9,I445:I455)</f>
        <v>7.6050000000000006E-3</v>
      </c>
      <c r="J456" s="30">
        <f t="shared" si="44"/>
        <v>7.9009881534326448E-2</v>
      </c>
      <c r="K456" s="30">
        <f t="shared" si="45"/>
        <v>7.9009881534326448E-2</v>
      </c>
      <c r="L456">
        <f>VLOOKUP(LEFT(A456,8),'Point GF'!$C$2:$R$277,7,FALSE)</f>
        <v>1.005598594047683</v>
      </c>
      <c r="M456">
        <f>VLOOKUP(LEFT(A456,8),'Point GF'!$C$2:$R$277,7,FALSE)</f>
        <v>1.005598594047683</v>
      </c>
      <c r="N456">
        <f t="shared" si="46"/>
        <v>7.6050000000000006E-3</v>
      </c>
      <c r="O456">
        <f t="shared" si="47"/>
        <v>7.6768144007984072E-3</v>
      </c>
      <c r="P456">
        <f>VLOOKUP(LEFT(A456,8),'Point GF'!$C$2:$R$277,15,FALSE)</f>
        <v>1</v>
      </c>
      <c r="Q456">
        <f>VLOOKUP(LEFT(A456,8),'Point GF'!$C$2:$R$277,16,FALSE)</f>
        <v>1.0094430507295735</v>
      </c>
    </row>
    <row r="457" spans="1:17" hidden="1" outlineLevel="2" x14ac:dyDescent="0.3">
      <c r="A457" s="27" t="s">
        <v>872</v>
      </c>
      <c r="B457" s="27" t="s">
        <v>873</v>
      </c>
      <c r="C457" s="27" t="s">
        <v>401</v>
      </c>
      <c r="D457" s="27" t="s">
        <v>874</v>
      </c>
      <c r="E457" s="28">
        <v>18</v>
      </c>
      <c r="F457" s="28">
        <v>1.008E-2</v>
      </c>
      <c r="G457" s="28">
        <v>2.6549999999999998E-3</v>
      </c>
      <c r="H457">
        <f t="shared" si="42"/>
        <v>5.6000000000000006E-4</v>
      </c>
      <c r="I457">
        <f t="shared" si="43"/>
        <v>1.4749999999999998E-4</v>
      </c>
      <c r="J457" s="30">
        <f t="shared" si="44"/>
        <v>5.6000000000000006E-4</v>
      </c>
      <c r="K457" s="30">
        <f t="shared" si="45"/>
        <v>5.6000000000000006E-4</v>
      </c>
      <c r="L457">
        <f>VLOOKUP(LEFT(A457,8),'Point GF'!$C$2:$R$277,7,FALSE)</f>
        <v>1</v>
      </c>
      <c r="M457">
        <f>VLOOKUP(LEFT(A457,8),'Point GF'!$C$2:$R$277,7,FALSE)</f>
        <v>1</v>
      </c>
      <c r="N457">
        <f t="shared" si="46"/>
        <v>1.4749999999999998E-4</v>
      </c>
      <c r="O457">
        <f t="shared" si="47"/>
        <v>1.4749999999999998E-4</v>
      </c>
      <c r="P457">
        <f>VLOOKUP(LEFT(A457,8),'Point GF'!$C$2:$R$277,15,FALSE)</f>
        <v>1</v>
      </c>
      <c r="Q457">
        <f>VLOOKUP(LEFT(A457,8),'Point GF'!$C$2:$R$277,16,FALSE)</f>
        <v>1</v>
      </c>
    </row>
    <row r="458" spans="1:17" hidden="1" outlineLevel="2" x14ac:dyDescent="0.3">
      <c r="A458" s="27" t="s">
        <v>872</v>
      </c>
      <c r="B458" s="27" t="s">
        <v>873</v>
      </c>
      <c r="C458" s="27" t="s">
        <v>401</v>
      </c>
      <c r="D458" s="27" t="s">
        <v>875</v>
      </c>
      <c r="E458" s="28">
        <v>17</v>
      </c>
      <c r="F458" s="28">
        <v>1.0625000000000001E-2</v>
      </c>
      <c r="G458" s="28">
        <v>2.516E-3</v>
      </c>
      <c r="H458">
        <f t="shared" si="42"/>
        <v>6.2500000000000001E-4</v>
      </c>
      <c r="I458">
        <f t="shared" si="43"/>
        <v>1.4799999999999999E-4</v>
      </c>
      <c r="J458" s="30">
        <f t="shared" si="44"/>
        <v>6.2500000000000001E-4</v>
      </c>
      <c r="K458" s="30">
        <f t="shared" si="45"/>
        <v>6.2500000000000001E-4</v>
      </c>
      <c r="L458">
        <f>VLOOKUP(LEFT(A458,8),'Point GF'!$C$2:$R$277,7,FALSE)</f>
        <v>1</v>
      </c>
      <c r="M458">
        <f>VLOOKUP(LEFT(A458,8),'Point GF'!$C$2:$R$277,7,FALSE)</f>
        <v>1</v>
      </c>
      <c r="N458">
        <f t="shared" si="46"/>
        <v>1.4799999999999999E-4</v>
      </c>
      <c r="O458">
        <f t="shared" si="47"/>
        <v>1.4799999999999999E-4</v>
      </c>
      <c r="P458">
        <f>VLOOKUP(LEFT(A458,8),'Point GF'!$C$2:$R$277,15,FALSE)</f>
        <v>1</v>
      </c>
      <c r="Q458">
        <f>VLOOKUP(LEFT(A458,8),'Point GF'!$C$2:$R$277,16,FALSE)</f>
        <v>1</v>
      </c>
    </row>
    <row r="459" spans="1:17" hidden="1" outlineLevel="2" x14ac:dyDescent="0.3">
      <c r="A459" s="27" t="s">
        <v>872</v>
      </c>
      <c r="B459" s="27" t="s">
        <v>873</v>
      </c>
      <c r="C459" s="27" t="s">
        <v>401</v>
      </c>
      <c r="D459" s="27" t="s">
        <v>876</v>
      </c>
      <c r="E459" s="28">
        <v>16</v>
      </c>
      <c r="F459" s="28">
        <v>9.6799999999999994E-3</v>
      </c>
      <c r="G459" s="28">
        <v>2.176E-3</v>
      </c>
      <c r="H459">
        <f t="shared" si="42"/>
        <v>6.0499999999999996E-4</v>
      </c>
      <c r="I459">
        <f t="shared" si="43"/>
        <v>1.36E-4</v>
      </c>
      <c r="J459" s="30">
        <f t="shared" si="44"/>
        <v>6.0499999999999996E-4</v>
      </c>
      <c r="K459" s="30">
        <f t="shared" si="45"/>
        <v>6.0499999999999996E-4</v>
      </c>
      <c r="L459">
        <f>VLOOKUP(LEFT(A459,8),'Point GF'!$C$2:$R$277,7,FALSE)</f>
        <v>1</v>
      </c>
      <c r="M459">
        <f>VLOOKUP(LEFT(A459,8),'Point GF'!$C$2:$R$277,7,FALSE)</f>
        <v>1</v>
      </c>
      <c r="N459">
        <f t="shared" si="46"/>
        <v>1.36E-4</v>
      </c>
      <c r="O459">
        <f t="shared" si="47"/>
        <v>1.36E-4</v>
      </c>
      <c r="P459">
        <f>VLOOKUP(LEFT(A459,8),'Point GF'!$C$2:$R$277,15,FALSE)</f>
        <v>1</v>
      </c>
      <c r="Q459">
        <f>VLOOKUP(LEFT(A459,8),'Point GF'!$C$2:$R$277,16,FALSE)</f>
        <v>1</v>
      </c>
    </row>
    <row r="460" spans="1:17" hidden="1" outlineLevel="2" x14ac:dyDescent="0.3">
      <c r="A460" s="27" t="s">
        <v>872</v>
      </c>
      <c r="B460" s="27" t="s">
        <v>873</v>
      </c>
      <c r="C460" s="27" t="s">
        <v>401</v>
      </c>
      <c r="D460" s="27" t="s">
        <v>877</v>
      </c>
      <c r="E460" s="28">
        <v>16</v>
      </c>
      <c r="F460" s="28">
        <v>8.8800000000000007E-3</v>
      </c>
      <c r="G460" s="28">
        <v>2.2399999999999998E-3</v>
      </c>
      <c r="H460">
        <f t="shared" si="42"/>
        <v>5.5500000000000005E-4</v>
      </c>
      <c r="I460">
        <f t="shared" si="43"/>
        <v>1.3999999999999999E-4</v>
      </c>
      <c r="J460" s="30">
        <f t="shared" si="44"/>
        <v>5.5500000000000005E-4</v>
      </c>
      <c r="K460" s="30">
        <f t="shared" si="45"/>
        <v>5.5500000000000005E-4</v>
      </c>
      <c r="L460">
        <f>VLOOKUP(LEFT(A460,8),'Point GF'!$C$2:$R$277,7,FALSE)</f>
        <v>1</v>
      </c>
      <c r="M460">
        <f>VLOOKUP(LEFT(A460,8),'Point GF'!$C$2:$R$277,7,FALSE)</f>
        <v>1</v>
      </c>
      <c r="N460">
        <f t="shared" si="46"/>
        <v>1.3999999999999999E-4</v>
      </c>
      <c r="O460">
        <f t="shared" si="47"/>
        <v>1.3999999999999999E-4</v>
      </c>
      <c r="P460">
        <f>VLOOKUP(LEFT(A460,8),'Point GF'!$C$2:$R$277,15,FALSE)</f>
        <v>1</v>
      </c>
      <c r="Q460">
        <f>VLOOKUP(LEFT(A460,8),'Point GF'!$C$2:$R$277,16,FALSE)</f>
        <v>1</v>
      </c>
    </row>
    <row r="461" spans="1:17" hidden="1" outlineLevel="2" x14ac:dyDescent="0.3">
      <c r="A461" s="27" t="s">
        <v>872</v>
      </c>
      <c r="B461" s="27" t="s">
        <v>873</v>
      </c>
      <c r="C461" s="27" t="s">
        <v>401</v>
      </c>
      <c r="D461" s="27" t="s">
        <v>878</v>
      </c>
      <c r="E461" s="28">
        <v>15</v>
      </c>
      <c r="F461" s="28">
        <v>0.11774999999999999</v>
      </c>
      <c r="G461" s="28">
        <v>1.2825E-3</v>
      </c>
      <c r="H461">
        <f t="shared" si="42"/>
        <v>7.8499999999999993E-3</v>
      </c>
      <c r="I461">
        <f t="shared" si="43"/>
        <v>8.5500000000000005E-5</v>
      </c>
      <c r="J461" s="30">
        <f t="shared" si="44"/>
        <v>7.8499999999999993E-3</v>
      </c>
      <c r="K461" s="30">
        <f t="shared" si="45"/>
        <v>7.8499999999999993E-3</v>
      </c>
      <c r="L461">
        <f>VLOOKUP(LEFT(A461,8),'Point GF'!$C$2:$R$277,7,FALSE)</f>
        <v>1</v>
      </c>
      <c r="M461">
        <f>VLOOKUP(LEFT(A461,8),'Point GF'!$C$2:$R$277,7,FALSE)</f>
        <v>1</v>
      </c>
      <c r="N461">
        <f t="shared" si="46"/>
        <v>8.5500000000000005E-5</v>
      </c>
      <c r="O461">
        <f t="shared" si="47"/>
        <v>8.5500000000000005E-5</v>
      </c>
      <c r="P461">
        <f>VLOOKUP(LEFT(A461,8),'Point GF'!$C$2:$R$277,15,FALSE)</f>
        <v>1</v>
      </c>
      <c r="Q461">
        <f>VLOOKUP(LEFT(A461,8),'Point GF'!$C$2:$R$277,16,FALSE)</f>
        <v>1</v>
      </c>
    </row>
    <row r="462" spans="1:17" hidden="1" outlineLevel="2" x14ac:dyDescent="0.3">
      <c r="A462" s="27" t="s">
        <v>872</v>
      </c>
      <c r="B462" s="27" t="s">
        <v>873</v>
      </c>
      <c r="C462" s="27" t="s">
        <v>401</v>
      </c>
      <c r="D462" s="27" t="s">
        <v>879</v>
      </c>
      <c r="E462" s="28">
        <v>14</v>
      </c>
      <c r="F462" s="28">
        <v>0.1211</v>
      </c>
      <c r="G462" s="28">
        <v>1.4419999999999999E-3</v>
      </c>
      <c r="H462">
        <f t="shared" si="42"/>
        <v>8.6499999999999997E-3</v>
      </c>
      <c r="I462">
        <f t="shared" si="43"/>
        <v>1.03E-4</v>
      </c>
      <c r="J462" s="30">
        <f t="shared" si="44"/>
        <v>8.6499999999999997E-3</v>
      </c>
      <c r="K462" s="30">
        <f t="shared" si="45"/>
        <v>8.6499999999999997E-3</v>
      </c>
      <c r="L462">
        <f>VLOOKUP(LEFT(A462,8),'Point GF'!$C$2:$R$277,7,FALSE)</f>
        <v>1</v>
      </c>
      <c r="M462">
        <f>VLOOKUP(LEFT(A462,8),'Point GF'!$C$2:$R$277,7,FALSE)</f>
        <v>1</v>
      </c>
      <c r="N462">
        <f t="shared" si="46"/>
        <v>1.03E-4</v>
      </c>
      <c r="O462">
        <f t="shared" si="47"/>
        <v>1.03E-4</v>
      </c>
      <c r="P462">
        <f>VLOOKUP(LEFT(A462,8),'Point GF'!$C$2:$R$277,15,FALSE)</f>
        <v>1</v>
      </c>
      <c r="Q462">
        <f>VLOOKUP(LEFT(A462,8),'Point GF'!$C$2:$R$277,16,FALSE)</f>
        <v>1</v>
      </c>
    </row>
    <row r="463" spans="1:17" hidden="1" outlineLevel="2" x14ac:dyDescent="0.3">
      <c r="A463" s="27" t="s">
        <v>872</v>
      </c>
      <c r="B463" s="27" t="s">
        <v>873</v>
      </c>
      <c r="C463" s="27" t="s">
        <v>401</v>
      </c>
      <c r="D463" s="27" t="s">
        <v>880</v>
      </c>
      <c r="E463" s="28">
        <v>11</v>
      </c>
      <c r="F463" s="28">
        <v>6.0499999999999998E-3</v>
      </c>
      <c r="G463" s="28">
        <v>3.1734999999999999E-4</v>
      </c>
      <c r="H463">
        <f t="shared" si="42"/>
        <v>5.5000000000000003E-4</v>
      </c>
      <c r="I463">
        <f t="shared" si="43"/>
        <v>2.885E-5</v>
      </c>
      <c r="J463" s="30">
        <f t="shared" si="44"/>
        <v>5.5000000000000003E-4</v>
      </c>
      <c r="K463" s="30">
        <f t="shared" si="45"/>
        <v>5.5000000000000003E-4</v>
      </c>
      <c r="L463">
        <f>VLOOKUP(LEFT(A463,8),'Point GF'!$C$2:$R$277,7,FALSE)</f>
        <v>1</v>
      </c>
      <c r="M463">
        <f>VLOOKUP(LEFT(A463,8),'Point GF'!$C$2:$R$277,7,FALSE)</f>
        <v>1</v>
      </c>
      <c r="N463">
        <f t="shared" si="46"/>
        <v>2.885E-5</v>
      </c>
      <c r="O463">
        <f t="shared" si="47"/>
        <v>2.885E-5</v>
      </c>
      <c r="P463">
        <f>VLOOKUP(LEFT(A463,8),'Point GF'!$C$2:$R$277,15,FALSE)</f>
        <v>1</v>
      </c>
      <c r="Q463">
        <f>VLOOKUP(LEFT(A463,8),'Point GF'!$C$2:$R$277,16,FALSE)</f>
        <v>1</v>
      </c>
    </row>
    <row r="464" spans="1:17" outlineLevel="1" collapsed="1" x14ac:dyDescent="0.3">
      <c r="A464" s="32" t="s">
        <v>1213</v>
      </c>
      <c r="B464" s="27" t="str">
        <f>B463</f>
        <v>Silver Spring Data Center</v>
      </c>
      <c r="C464" s="27"/>
      <c r="D464" s="27"/>
      <c r="E464" s="28"/>
      <c r="F464" s="28">
        <f>SUBTOTAL(9,F457:F463)</f>
        <v>0.284165</v>
      </c>
      <c r="G464" s="28">
        <f>SUBTOTAL(9,G457:G463)</f>
        <v>1.262885E-2</v>
      </c>
      <c r="H464" s="36">
        <f>SUBTOTAL(9,H457:H463)</f>
        <v>1.9394999999999999E-2</v>
      </c>
      <c r="I464" s="36">
        <f>SUBTOTAL(9,I457:I463)</f>
        <v>7.888499999999999E-4</v>
      </c>
      <c r="J464" s="30">
        <f t="shared" si="44"/>
        <v>1.9394999999999999E-2</v>
      </c>
      <c r="K464" s="30">
        <f t="shared" si="45"/>
        <v>1.9394999999999999E-2</v>
      </c>
      <c r="L464">
        <f>VLOOKUP(LEFT(A464,8),'Point GF'!$C$2:$R$277,7,FALSE)</f>
        <v>1</v>
      </c>
      <c r="M464">
        <f>VLOOKUP(LEFT(A464,8),'Point GF'!$C$2:$R$277,7,FALSE)</f>
        <v>1</v>
      </c>
      <c r="N464">
        <f t="shared" si="46"/>
        <v>7.888499999999999E-4</v>
      </c>
      <c r="O464">
        <f t="shared" si="47"/>
        <v>7.888499999999999E-4</v>
      </c>
      <c r="P464">
        <f>VLOOKUP(LEFT(A464,8),'Point GF'!$C$2:$R$277,15,FALSE)</f>
        <v>1</v>
      </c>
      <c r="Q464">
        <f>VLOOKUP(LEFT(A464,8),'Point GF'!$C$2:$R$277,16,FALSE)</f>
        <v>1</v>
      </c>
    </row>
    <row r="465" spans="1:17" hidden="1" outlineLevel="2" x14ac:dyDescent="0.3">
      <c r="A465" s="27" t="s">
        <v>881</v>
      </c>
      <c r="B465" s="27" t="s">
        <v>882</v>
      </c>
      <c r="C465" s="27" t="s">
        <v>401</v>
      </c>
      <c r="D465" s="27" t="s">
        <v>883</v>
      </c>
      <c r="E465" s="28">
        <v>12</v>
      </c>
      <c r="F465" s="28">
        <v>8.4000000000000003E-4</v>
      </c>
      <c r="G465" s="28">
        <v>1.446E-5</v>
      </c>
      <c r="H465">
        <f t="shared" si="42"/>
        <v>7.0000000000000007E-5</v>
      </c>
      <c r="I465">
        <f t="shared" si="43"/>
        <v>1.2050000000000001E-6</v>
      </c>
      <c r="J465" s="30">
        <f t="shared" si="44"/>
        <v>7.0000000000000007E-5</v>
      </c>
      <c r="K465" s="30">
        <f t="shared" si="45"/>
        <v>7.0000000000000007E-5</v>
      </c>
      <c r="L465">
        <f>VLOOKUP(LEFT(A465,8),'Point GF'!$C$2:$R$277,7,FALSE)</f>
        <v>1</v>
      </c>
      <c r="M465">
        <f>VLOOKUP(LEFT(A465,8),'Point GF'!$C$2:$R$277,7,FALSE)</f>
        <v>1</v>
      </c>
      <c r="N465">
        <f t="shared" si="46"/>
        <v>1.2050000000000001E-6</v>
      </c>
      <c r="O465">
        <f t="shared" si="47"/>
        <v>1.2050000000000001E-6</v>
      </c>
      <c r="P465">
        <f>VLOOKUP(LEFT(A465,8),'Point GF'!$C$2:$R$277,15,FALSE)</f>
        <v>1</v>
      </c>
      <c r="Q465">
        <f>VLOOKUP(LEFT(A465,8),'Point GF'!$C$2:$R$277,16,FALSE)</f>
        <v>1</v>
      </c>
    </row>
    <row r="466" spans="1:17" hidden="1" outlineLevel="2" x14ac:dyDescent="0.3">
      <c r="A466" s="27" t="s">
        <v>881</v>
      </c>
      <c r="B466" s="27" t="s">
        <v>882</v>
      </c>
      <c r="C466" s="27" t="s">
        <v>401</v>
      </c>
      <c r="D466" s="27" t="s">
        <v>883</v>
      </c>
      <c r="E466" s="28">
        <v>365</v>
      </c>
      <c r="F466" s="28">
        <v>0.42704999999999999</v>
      </c>
      <c r="G466" s="28">
        <v>6.5699999999999995E-2</v>
      </c>
      <c r="H466">
        <f t="shared" si="42"/>
        <v>1.17E-3</v>
      </c>
      <c r="I466">
        <f t="shared" si="43"/>
        <v>1.7999999999999998E-4</v>
      </c>
      <c r="J466" s="30">
        <f t="shared" si="44"/>
        <v>1.17E-3</v>
      </c>
      <c r="K466" s="30">
        <f t="shared" si="45"/>
        <v>1.17E-3</v>
      </c>
      <c r="L466">
        <f>VLOOKUP(LEFT(A466,8),'Point GF'!$C$2:$R$277,7,FALSE)</f>
        <v>1</v>
      </c>
      <c r="M466">
        <f>VLOOKUP(LEFT(A466,8),'Point GF'!$C$2:$R$277,7,FALSE)</f>
        <v>1</v>
      </c>
      <c r="N466">
        <f t="shared" si="46"/>
        <v>1.7999999999999998E-4</v>
      </c>
      <c r="O466">
        <f t="shared" si="47"/>
        <v>1.7999999999999998E-4</v>
      </c>
      <c r="P466">
        <f>VLOOKUP(LEFT(A466,8),'Point GF'!$C$2:$R$277,15,FALSE)</f>
        <v>1</v>
      </c>
      <c r="Q466">
        <f>VLOOKUP(LEFT(A466,8),'Point GF'!$C$2:$R$277,16,FALSE)</f>
        <v>1</v>
      </c>
    </row>
    <row r="467" spans="1:17" hidden="1" outlineLevel="2" x14ac:dyDescent="0.3">
      <c r="A467" s="27" t="s">
        <v>881</v>
      </c>
      <c r="B467" s="27" t="s">
        <v>882</v>
      </c>
      <c r="C467" s="27" t="s">
        <v>401</v>
      </c>
      <c r="D467" s="27" t="s">
        <v>884</v>
      </c>
      <c r="E467" s="28">
        <v>365</v>
      </c>
      <c r="F467" s="28">
        <v>2.40024E-2</v>
      </c>
      <c r="G467" s="28">
        <v>3.6664250000000001E-3</v>
      </c>
      <c r="H467">
        <f t="shared" si="42"/>
        <v>6.5759999999999994E-5</v>
      </c>
      <c r="I467">
        <f t="shared" si="43"/>
        <v>1.0045E-5</v>
      </c>
      <c r="J467" s="30">
        <f t="shared" si="44"/>
        <v>6.5759999999999994E-5</v>
      </c>
      <c r="K467" s="30">
        <f t="shared" si="45"/>
        <v>6.5759999999999994E-5</v>
      </c>
      <c r="L467">
        <f>VLOOKUP(LEFT(A467,8),'Point GF'!$C$2:$R$277,7,FALSE)</f>
        <v>1</v>
      </c>
      <c r="M467">
        <f>VLOOKUP(LEFT(A467,8),'Point GF'!$C$2:$R$277,7,FALSE)</f>
        <v>1</v>
      </c>
      <c r="N467">
        <f t="shared" si="46"/>
        <v>1.0045E-5</v>
      </c>
      <c r="O467">
        <f t="shared" si="47"/>
        <v>1.0045E-5</v>
      </c>
      <c r="P467">
        <f>VLOOKUP(LEFT(A467,8),'Point GF'!$C$2:$R$277,15,FALSE)</f>
        <v>1</v>
      </c>
      <c r="Q467">
        <f>VLOOKUP(LEFT(A467,8),'Point GF'!$C$2:$R$277,16,FALSE)</f>
        <v>1</v>
      </c>
    </row>
    <row r="468" spans="1:17" hidden="1" outlineLevel="2" x14ac:dyDescent="0.3">
      <c r="A468" s="27" t="s">
        <v>881</v>
      </c>
      <c r="B468" s="27" t="s">
        <v>882</v>
      </c>
      <c r="C468" s="27" t="s">
        <v>401</v>
      </c>
      <c r="D468" s="27" t="s">
        <v>885</v>
      </c>
      <c r="E468" s="28">
        <v>365</v>
      </c>
      <c r="F468" s="28">
        <v>2.40024E-2</v>
      </c>
      <c r="G468" s="28">
        <v>3.6664250000000001E-3</v>
      </c>
      <c r="H468">
        <f t="shared" si="42"/>
        <v>6.5759999999999994E-5</v>
      </c>
      <c r="I468">
        <f t="shared" si="43"/>
        <v>1.0045E-5</v>
      </c>
      <c r="J468" s="30">
        <f t="shared" si="44"/>
        <v>6.5759999999999994E-5</v>
      </c>
      <c r="K468" s="30">
        <f t="shared" si="45"/>
        <v>6.5759999999999994E-5</v>
      </c>
      <c r="L468">
        <f>VLOOKUP(LEFT(A468,8),'Point GF'!$C$2:$R$277,7,FALSE)</f>
        <v>1</v>
      </c>
      <c r="M468">
        <f>VLOOKUP(LEFT(A468,8),'Point GF'!$C$2:$R$277,7,FALSE)</f>
        <v>1</v>
      </c>
      <c r="N468">
        <f t="shared" si="46"/>
        <v>1.0045E-5</v>
      </c>
      <c r="O468">
        <f t="shared" si="47"/>
        <v>1.0045E-5</v>
      </c>
      <c r="P468">
        <f>VLOOKUP(LEFT(A468,8),'Point GF'!$C$2:$R$277,15,FALSE)</f>
        <v>1</v>
      </c>
      <c r="Q468">
        <f>VLOOKUP(LEFT(A468,8),'Point GF'!$C$2:$R$277,16,FALSE)</f>
        <v>1</v>
      </c>
    </row>
    <row r="469" spans="1:17" hidden="1" outlineLevel="2" x14ac:dyDescent="0.3">
      <c r="A469" s="27" t="s">
        <v>881</v>
      </c>
      <c r="B469" s="27" t="s">
        <v>882</v>
      </c>
      <c r="C469" s="27" t="s">
        <v>401</v>
      </c>
      <c r="D469" s="27" t="s">
        <v>886</v>
      </c>
      <c r="E469" s="28">
        <v>365</v>
      </c>
      <c r="F469" s="28">
        <v>2.40024E-2</v>
      </c>
      <c r="G469" s="28">
        <v>3.6664250000000001E-3</v>
      </c>
      <c r="H469">
        <f t="shared" si="42"/>
        <v>6.5759999999999994E-5</v>
      </c>
      <c r="I469">
        <f t="shared" si="43"/>
        <v>1.0045E-5</v>
      </c>
      <c r="J469" s="30">
        <f t="shared" si="44"/>
        <v>6.5759999999999994E-5</v>
      </c>
      <c r="K469" s="30">
        <f t="shared" si="45"/>
        <v>6.5759999999999994E-5</v>
      </c>
      <c r="L469">
        <f>VLOOKUP(LEFT(A469,8),'Point GF'!$C$2:$R$277,7,FALSE)</f>
        <v>1</v>
      </c>
      <c r="M469">
        <f>VLOOKUP(LEFT(A469,8),'Point GF'!$C$2:$R$277,7,FALSE)</f>
        <v>1</v>
      </c>
      <c r="N469">
        <f t="shared" si="46"/>
        <v>1.0045E-5</v>
      </c>
      <c r="O469">
        <f t="shared" si="47"/>
        <v>1.0045E-5</v>
      </c>
      <c r="P469">
        <f>VLOOKUP(LEFT(A469,8),'Point GF'!$C$2:$R$277,15,FALSE)</f>
        <v>1</v>
      </c>
      <c r="Q469">
        <f>VLOOKUP(LEFT(A469,8),'Point GF'!$C$2:$R$277,16,FALSE)</f>
        <v>1</v>
      </c>
    </row>
    <row r="470" spans="1:17" hidden="1" outlineLevel="2" x14ac:dyDescent="0.3">
      <c r="A470" s="27" t="s">
        <v>881</v>
      </c>
      <c r="B470" s="27" t="s">
        <v>882</v>
      </c>
      <c r="C470" s="27" t="s">
        <v>401</v>
      </c>
      <c r="D470" s="27" t="s">
        <v>887</v>
      </c>
      <c r="E470" s="28">
        <v>365</v>
      </c>
      <c r="F470" s="28">
        <v>2.40024E-2</v>
      </c>
      <c r="G470" s="28">
        <v>3.6664250000000001E-3</v>
      </c>
      <c r="H470">
        <f t="shared" si="42"/>
        <v>6.5759999999999994E-5</v>
      </c>
      <c r="I470">
        <f t="shared" si="43"/>
        <v>1.0045E-5</v>
      </c>
      <c r="J470" s="30">
        <f t="shared" si="44"/>
        <v>6.5759999999999994E-5</v>
      </c>
      <c r="K470" s="30">
        <f t="shared" si="45"/>
        <v>6.5759999999999994E-5</v>
      </c>
      <c r="L470">
        <f>VLOOKUP(LEFT(A470,8),'Point GF'!$C$2:$R$277,7,FALSE)</f>
        <v>1</v>
      </c>
      <c r="M470">
        <f>VLOOKUP(LEFT(A470,8),'Point GF'!$C$2:$R$277,7,FALSE)</f>
        <v>1</v>
      </c>
      <c r="N470">
        <f t="shared" si="46"/>
        <v>1.0045E-5</v>
      </c>
      <c r="O470">
        <f t="shared" si="47"/>
        <v>1.0045E-5</v>
      </c>
      <c r="P470">
        <f>VLOOKUP(LEFT(A470,8),'Point GF'!$C$2:$R$277,15,FALSE)</f>
        <v>1</v>
      </c>
      <c r="Q470">
        <f>VLOOKUP(LEFT(A470,8),'Point GF'!$C$2:$R$277,16,FALSE)</f>
        <v>1</v>
      </c>
    </row>
    <row r="471" spans="1:17" hidden="1" outlineLevel="2" x14ac:dyDescent="0.3">
      <c r="A471" s="27" t="s">
        <v>881</v>
      </c>
      <c r="B471" s="27" t="s">
        <v>882</v>
      </c>
      <c r="C471" s="27" t="s">
        <v>401</v>
      </c>
      <c r="D471" s="27" t="s">
        <v>888</v>
      </c>
      <c r="E471" s="28">
        <v>365</v>
      </c>
      <c r="F471" s="28">
        <v>2.40024E-2</v>
      </c>
      <c r="G471" s="28">
        <v>3.6664250000000001E-3</v>
      </c>
      <c r="H471">
        <f t="shared" si="42"/>
        <v>6.5759999999999994E-5</v>
      </c>
      <c r="I471">
        <f t="shared" si="43"/>
        <v>1.0045E-5</v>
      </c>
      <c r="J471" s="30">
        <f t="shared" si="44"/>
        <v>6.5759999999999994E-5</v>
      </c>
      <c r="K471" s="30">
        <f t="shared" si="45"/>
        <v>6.5759999999999994E-5</v>
      </c>
      <c r="L471">
        <f>VLOOKUP(LEFT(A471,8),'Point GF'!$C$2:$R$277,7,FALSE)</f>
        <v>1</v>
      </c>
      <c r="M471">
        <f>VLOOKUP(LEFT(A471,8),'Point GF'!$C$2:$R$277,7,FALSE)</f>
        <v>1</v>
      </c>
      <c r="N471">
        <f t="shared" si="46"/>
        <v>1.0045E-5</v>
      </c>
      <c r="O471">
        <f t="shared" si="47"/>
        <v>1.0045E-5</v>
      </c>
      <c r="P471">
        <f>VLOOKUP(LEFT(A471,8),'Point GF'!$C$2:$R$277,15,FALSE)</f>
        <v>1</v>
      </c>
      <c r="Q471">
        <f>VLOOKUP(LEFT(A471,8),'Point GF'!$C$2:$R$277,16,FALSE)</f>
        <v>1</v>
      </c>
    </row>
    <row r="472" spans="1:17" hidden="1" outlineLevel="2" x14ac:dyDescent="0.3">
      <c r="A472" s="27" t="s">
        <v>881</v>
      </c>
      <c r="B472" s="27" t="s">
        <v>882</v>
      </c>
      <c r="C472" s="27" t="s">
        <v>401</v>
      </c>
      <c r="D472" s="27" t="s">
        <v>889</v>
      </c>
      <c r="E472" s="28">
        <v>365</v>
      </c>
      <c r="F472" s="28">
        <v>2.40024E-2</v>
      </c>
      <c r="G472" s="28">
        <v>3.6664250000000001E-3</v>
      </c>
      <c r="H472">
        <f t="shared" si="42"/>
        <v>6.5759999999999994E-5</v>
      </c>
      <c r="I472">
        <f t="shared" si="43"/>
        <v>1.0045E-5</v>
      </c>
      <c r="J472" s="30">
        <f t="shared" si="44"/>
        <v>6.5759999999999994E-5</v>
      </c>
      <c r="K472" s="30">
        <f t="shared" si="45"/>
        <v>6.5759999999999994E-5</v>
      </c>
      <c r="L472">
        <f>VLOOKUP(LEFT(A472,8),'Point GF'!$C$2:$R$277,7,FALSE)</f>
        <v>1</v>
      </c>
      <c r="M472">
        <f>VLOOKUP(LEFT(A472,8),'Point GF'!$C$2:$R$277,7,FALSE)</f>
        <v>1</v>
      </c>
      <c r="N472">
        <f t="shared" si="46"/>
        <v>1.0045E-5</v>
      </c>
      <c r="O472">
        <f t="shared" si="47"/>
        <v>1.0045E-5</v>
      </c>
      <c r="P472">
        <f>VLOOKUP(LEFT(A472,8),'Point GF'!$C$2:$R$277,15,FALSE)</f>
        <v>1</v>
      </c>
      <c r="Q472">
        <f>VLOOKUP(LEFT(A472,8),'Point GF'!$C$2:$R$277,16,FALSE)</f>
        <v>1</v>
      </c>
    </row>
    <row r="473" spans="1:17" hidden="1" outlineLevel="2" x14ac:dyDescent="0.3">
      <c r="A473" s="27" t="s">
        <v>881</v>
      </c>
      <c r="B473" s="27" t="s">
        <v>882</v>
      </c>
      <c r="C473" s="27" t="s">
        <v>401</v>
      </c>
      <c r="D473" s="27" t="s">
        <v>890</v>
      </c>
      <c r="E473" s="28">
        <v>365</v>
      </c>
      <c r="F473" s="28">
        <v>2.40024E-2</v>
      </c>
      <c r="G473" s="28">
        <v>3.6664250000000001E-3</v>
      </c>
      <c r="H473">
        <f t="shared" si="42"/>
        <v>6.5759999999999994E-5</v>
      </c>
      <c r="I473">
        <f t="shared" si="43"/>
        <v>1.0045E-5</v>
      </c>
      <c r="J473" s="30">
        <f t="shared" si="44"/>
        <v>6.5759999999999994E-5</v>
      </c>
      <c r="K473" s="30">
        <f t="shared" si="45"/>
        <v>6.5759999999999994E-5</v>
      </c>
      <c r="L473">
        <f>VLOOKUP(LEFT(A473,8),'Point GF'!$C$2:$R$277,7,FALSE)</f>
        <v>1</v>
      </c>
      <c r="M473">
        <f>VLOOKUP(LEFT(A473,8),'Point GF'!$C$2:$R$277,7,FALSE)</f>
        <v>1</v>
      </c>
      <c r="N473">
        <f t="shared" si="46"/>
        <v>1.0045E-5</v>
      </c>
      <c r="O473">
        <f t="shared" si="47"/>
        <v>1.0045E-5</v>
      </c>
      <c r="P473">
        <f>VLOOKUP(LEFT(A473,8),'Point GF'!$C$2:$R$277,15,FALSE)</f>
        <v>1</v>
      </c>
      <c r="Q473">
        <f>VLOOKUP(LEFT(A473,8),'Point GF'!$C$2:$R$277,16,FALSE)</f>
        <v>1</v>
      </c>
    </row>
    <row r="474" spans="1:17" hidden="1" outlineLevel="2" x14ac:dyDescent="0.3">
      <c r="A474" s="27" t="s">
        <v>881</v>
      </c>
      <c r="B474" s="27" t="s">
        <v>882</v>
      </c>
      <c r="C474" s="27" t="s">
        <v>401</v>
      </c>
      <c r="D474" s="27" t="s">
        <v>891</v>
      </c>
      <c r="E474" s="28">
        <v>358</v>
      </c>
      <c r="F474" s="28">
        <v>6.28111</v>
      </c>
      <c r="G474" s="28">
        <v>3.1414499999999999</v>
      </c>
      <c r="H474">
        <f t="shared" si="42"/>
        <v>1.7545000000000002E-2</v>
      </c>
      <c r="I474">
        <f t="shared" si="43"/>
        <v>8.7749999999999998E-3</v>
      </c>
      <c r="J474" s="30">
        <f t="shared" si="44"/>
        <v>1.7545000000000002E-2</v>
      </c>
      <c r="K474" s="30">
        <f t="shared" si="45"/>
        <v>1.7545000000000002E-2</v>
      </c>
      <c r="L474">
        <f>VLOOKUP(LEFT(A474,8),'Point GF'!$C$2:$R$277,7,FALSE)</f>
        <v>1</v>
      </c>
      <c r="M474">
        <f>VLOOKUP(LEFT(A474,8),'Point GF'!$C$2:$R$277,7,FALSE)</f>
        <v>1</v>
      </c>
      <c r="N474">
        <f t="shared" si="46"/>
        <v>8.7749999999999998E-3</v>
      </c>
      <c r="O474">
        <f t="shared" si="47"/>
        <v>8.7749999999999998E-3</v>
      </c>
      <c r="P474">
        <f>VLOOKUP(LEFT(A474,8),'Point GF'!$C$2:$R$277,15,FALSE)</f>
        <v>1</v>
      </c>
      <c r="Q474">
        <f>VLOOKUP(LEFT(A474,8),'Point GF'!$C$2:$R$277,16,FALSE)</f>
        <v>1</v>
      </c>
    </row>
    <row r="475" spans="1:17" hidden="1" outlineLevel="2" x14ac:dyDescent="0.3">
      <c r="A475" s="27" t="s">
        <v>881</v>
      </c>
      <c r="B475" s="27" t="s">
        <v>882</v>
      </c>
      <c r="C475" s="27" t="s">
        <v>401</v>
      </c>
      <c r="D475" s="27" t="s">
        <v>892</v>
      </c>
      <c r="E475" s="28">
        <v>29</v>
      </c>
      <c r="F475" s="28">
        <v>0.34031499999999998</v>
      </c>
      <c r="G475" s="28">
        <v>3.48E-3</v>
      </c>
      <c r="H475">
        <f t="shared" si="42"/>
        <v>1.1734999999999999E-2</v>
      </c>
      <c r="I475">
        <f t="shared" si="43"/>
        <v>1.2E-4</v>
      </c>
      <c r="J475" s="30">
        <f t="shared" si="44"/>
        <v>1.1734999999999999E-2</v>
      </c>
      <c r="K475" s="30">
        <f t="shared" si="45"/>
        <v>1.1734999999999999E-2</v>
      </c>
      <c r="L475">
        <f>VLOOKUP(LEFT(A475,8),'Point GF'!$C$2:$R$277,7,FALSE)</f>
        <v>1</v>
      </c>
      <c r="M475">
        <f>VLOOKUP(LEFT(A475,8),'Point GF'!$C$2:$R$277,7,FALSE)</f>
        <v>1</v>
      </c>
      <c r="N475">
        <f t="shared" si="46"/>
        <v>1.2E-4</v>
      </c>
      <c r="O475">
        <f t="shared" si="47"/>
        <v>1.2E-4</v>
      </c>
      <c r="P475">
        <f>VLOOKUP(LEFT(A475,8),'Point GF'!$C$2:$R$277,15,FALSE)</f>
        <v>1</v>
      </c>
      <c r="Q475">
        <f>VLOOKUP(LEFT(A475,8),'Point GF'!$C$2:$R$277,16,FALSE)</f>
        <v>1</v>
      </c>
    </row>
    <row r="476" spans="1:17" hidden="1" outlineLevel="2" x14ac:dyDescent="0.3">
      <c r="A476" s="27" t="s">
        <v>881</v>
      </c>
      <c r="B476" s="27" t="s">
        <v>882</v>
      </c>
      <c r="C476" s="27" t="s">
        <v>401</v>
      </c>
      <c r="D476" s="27" t="s">
        <v>893</v>
      </c>
      <c r="E476" s="28">
        <v>29</v>
      </c>
      <c r="F476" s="28">
        <v>0.34031499999999998</v>
      </c>
      <c r="G476" s="28">
        <v>3.48E-3</v>
      </c>
      <c r="H476">
        <f t="shared" si="42"/>
        <v>1.1734999999999999E-2</v>
      </c>
      <c r="I476">
        <f t="shared" si="43"/>
        <v>1.2E-4</v>
      </c>
      <c r="J476" s="30">
        <f t="shared" si="44"/>
        <v>1.1734999999999999E-2</v>
      </c>
      <c r="K476" s="30">
        <f t="shared" si="45"/>
        <v>1.1734999999999999E-2</v>
      </c>
      <c r="L476">
        <f>VLOOKUP(LEFT(A476,8),'Point GF'!$C$2:$R$277,7,FALSE)</f>
        <v>1</v>
      </c>
      <c r="M476">
        <f>VLOOKUP(LEFT(A476,8),'Point GF'!$C$2:$R$277,7,FALSE)</f>
        <v>1</v>
      </c>
      <c r="N476">
        <f t="shared" si="46"/>
        <v>1.2E-4</v>
      </c>
      <c r="O476">
        <f t="shared" si="47"/>
        <v>1.2E-4</v>
      </c>
      <c r="P476">
        <f>VLOOKUP(LEFT(A476,8),'Point GF'!$C$2:$R$277,15,FALSE)</f>
        <v>1</v>
      </c>
      <c r="Q476">
        <f>VLOOKUP(LEFT(A476,8),'Point GF'!$C$2:$R$277,16,FALSE)</f>
        <v>1</v>
      </c>
    </row>
    <row r="477" spans="1:17" hidden="1" outlineLevel="2" x14ac:dyDescent="0.3">
      <c r="A477" s="27" t="s">
        <v>881</v>
      </c>
      <c r="B477" s="27" t="s">
        <v>882</v>
      </c>
      <c r="C477" s="27" t="s">
        <v>401</v>
      </c>
      <c r="D477" s="27" t="s">
        <v>894</v>
      </c>
      <c r="E477" s="28">
        <v>29</v>
      </c>
      <c r="F477" s="28">
        <v>0.34031499999999998</v>
      </c>
      <c r="G477" s="28">
        <v>3.48E-3</v>
      </c>
      <c r="H477">
        <f t="shared" si="42"/>
        <v>1.1734999999999999E-2</v>
      </c>
      <c r="I477">
        <f t="shared" si="43"/>
        <v>1.2E-4</v>
      </c>
      <c r="J477" s="30">
        <f t="shared" si="44"/>
        <v>1.1734999999999999E-2</v>
      </c>
      <c r="K477" s="30">
        <f t="shared" si="45"/>
        <v>1.1734999999999999E-2</v>
      </c>
      <c r="L477">
        <f>VLOOKUP(LEFT(A477,8),'Point GF'!$C$2:$R$277,7,FALSE)</f>
        <v>1</v>
      </c>
      <c r="M477">
        <f>VLOOKUP(LEFT(A477,8),'Point GF'!$C$2:$R$277,7,FALSE)</f>
        <v>1</v>
      </c>
      <c r="N477">
        <f t="shared" si="46"/>
        <v>1.2E-4</v>
      </c>
      <c r="O477">
        <f t="shared" si="47"/>
        <v>1.2E-4</v>
      </c>
      <c r="P477">
        <f>VLOOKUP(LEFT(A477,8),'Point GF'!$C$2:$R$277,15,FALSE)</f>
        <v>1</v>
      </c>
      <c r="Q477">
        <f>VLOOKUP(LEFT(A477,8),'Point GF'!$C$2:$R$277,16,FALSE)</f>
        <v>1</v>
      </c>
    </row>
    <row r="478" spans="1:17" hidden="1" outlineLevel="2" x14ac:dyDescent="0.3">
      <c r="A478" s="27" t="s">
        <v>881</v>
      </c>
      <c r="B478" s="27" t="s">
        <v>882</v>
      </c>
      <c r="C478" s="27" t="s">
        <v>401</v>
      </c>
      <c r="D478" s="27" t="s">
        <v>895</v>
      </c>
      <c r="E478" s="28">
        <v>29</v>
      </c>
      <c r="F478" s="28">
        <v>0.34031499999999998</v>
      </c>
      <c r="G478" s="28">
        <v>3.48E-3</v>
      </c>
      <c r="H478">
        <f t="shared" si="42"/>
        <v>1.1734999999999999E-2</v>
      </c>
      <c r="I478">
        <f t="shared" si="43"/>
        <v>1.2E-4</v>
      </c>
      <c r="J478" s="30">
        <f t="shared" si="44"/>
        <v>1.1734999999999999E-2</v>
      </c>
      <c r="K478" s="30">
        <f t="shared" si="45"/>
        <v>1.1734999999999999E-2</v>
      </c>
      <c r="L478">
        <f>VLOOKUP(LEFT(A478,8),'Point GF'!$C$2:$R$277,7,FALSE)</f>
        <v>1</v>
      </c>
      <c r="M478">
        <f>VLOOKUP(LEFT(A478,8),'Point GF'!$C$2:$R$277,7,FALSE)</f>
        <v>1</v>
      </c>
      <c r="N478">
        <f t="shared" si="46"/>
        <v>1.2E-4</v>
      </c>
      <c r="O478">
        <f t="shared" si="47"/>
        <v>1.2E-4</v>
      </c>
      <c r="P478">
        <f>VLOOKUP(LEFT(A478,8),'Point GF'!$C$2:$R$277,15,FALSE)</f>
        <v>1</v>
      </c>
      <c r="Q478">
        <f>VLOOKUP(LEFT(A478,8),'Point GF'!$C$2:$R$277,16,FALSE)</f>
        <v>1</v>
      </c>
    </row>
    <row r="479" spans="1:17" outlineLevel="1" collapsed="1" x14ac:dyDescent="0.3">
      <c r="A479" s="32" t="s">
        <v>1214</v>
      </c>
      <c r="B479" s="27" t="str">
        <f>B478</f>
        <v>Adventist Health Care White Oak Medical Center</v>
      </c>
      <c r="C479" s="27"/>
      <c r="D479" s="27"/>
      <c r="E479" s="28"/>
      <c r="F479" s="28">
        <f>SUBTOTAL(9,F465:F478)</f>
        <v>8.2382768000000013</v>
      </c>
      <c r="G479" s="28">
        <f>SUBTOTAL(9,G465:G478)</f>
        <v>3.2467494350000004</v>
      </c>
      <c r="H479" s="36">
        <f>SUBTOTAL(9,H465:H478)</f>
        <v>6.6185319999999992E-2</v>
      </c>
      <c r="I479" s="36">
        <f>SUBTOTAL(9,I465:I478)</f>
        <v>9.5065200000000009E-3</v>
      </c>
      <c r="J479" s="30">
        <f t="shared" si="44"/>
        <v>6.6185319999999992E-2</v>
      </c>
      <c r="K479" s="30">
        <f t="shared" si="45"/>
        <v>6.6185319999999992E-2</v>
      </c>
      <c r="L479">
        <f>VLOOKUP(LEFT(A479,8),'Point GF'!$C$2:$R$277,7,FALSE)</f>
        <v>1</v>
      </c>
      <c r="M479">
        <f>VLOOKUP(LEFT(A479,8),'Point GF'!$C$2:$R$277,7,FALSE)</f>
        <v>1</v>
      </c>
      <c r="N479">
        <f t="shared" si="46"/>
        <v>9.5065200000000009E-3</v>
      </c>
      <c r="O479">
        <f t="shared" si="47"/>
        <v>9.5065200000000009E-3</v>
      </c>
      <c r="P479">
        <f>VLOOKUP(LEFT(A479,8),'Point GF'!$C$2:$R$277,15,FALSE)</f>
        <v>1</v>
      </c>
      <c r="Q479">
        <f>VLOOKUP(LEFT(A479,8),'Point GF'!$C$2:$R$277,16,FALSE)</f>
        <v>1</v>
      </c>
    </row>
    <row r="480" spans="1:17" outlineLevel="2" x14ac:dyDescent="0.3">
      <c r="A480" s="27" t="s">
        <v>896</v>
      </c>
      <c r="B480" s="27" t="s">
        <v>897</v>
      </c>
      <c r="C480" s="27" t="s">
        <v>401</v>
      </c>
      <c r="D480" s="27" t="s">
        <v>898</v>
      </c>
      <c r="E480" s="28">
        <v>7</v>
      </c>
      <c r="F480" s="28">
        <v>2.9015</v>
      </c>
      <c r="G480" s="28">
        <v>1.3649999999999999E-3</v>
      </c>
      <c r="H480">
        <f t="shared" si="42"/>
        <v>0.41449999999999998</v>
      </c>
      <c r="I480">
        <f t="shared" si="43"/>
        <v>1.95E-4</v>
      </c>
      <c r="J480" s="30" t="e">
        <f t="shared" si="44"/>
        <v>#N/A</v>
      </c>
      <c r="K480" s="30" t="e">
        <f t="shared" si="45"/>
        <v>#N/A</v>
      </c>
      <c r="L480" t="e">
        <f>VLOOKUP(LEFT(A480,8),'Point GF'!$C$2:$R$277,7,FALSE)</f>
        <v>#N/A</v>
      </c>
      <c r="M480" t="e">
        <f>VLOOKUP(LEFT(A480,8),'Point GF'!$C$2:$R$277,7,FALSE)</f>
        <v>#N/A</v>
      </c>
      <c r="N480" t="e">
        <f t="shared" si="46"/>
        <v>#N/A</v>
      </c>
      <c r="O480" t="e">
        <f t="shared" si="47"/>
        <v>#N/A</v>
      </c>
      <c r="P480" t="e">
        <f>VLOOKUP(LEFT(A480,8),'Point GF'!$C$2:$R$277,15,FALSE)</f>
        <v>#N/A</v>
      </c>
      <c r="Q480" t="e">
        <f>VLOOKUP(LEFT(A480,8),'Point GF'!$C$2:$R$277,16,FALSE)</f>
        <v>#N/A</v>
      </c>
    </row>
    <row r="481" spans="1:17" outlineLevel="2" x14ac:dyDescent="0.3">
      <c r="A481" s="27" t="s">
        <v>896</v>
      </c>
      <c r="B481" s="27" t="s">
        <v>897</v>
      </c>
      <c r="C481" s="27" t="s">
        <v>401</v>
      </c>
      <c r="D481" s="27" t="s">
        <v>899</v>
      </c>
      <c r="E481" s="28">
        <v>70</v>
      </c>
      <c r="F481" s="28">
        <v>35.875</v>
      </c>
      <c r="G481" s="28">
        <v>0.51100000000000001</v>
      </c>
      <c r="H481">
        <f t="shared" si="42"/>
        <v>0.51249999999999996</v>
      </c>
      <c r="I481">
        <f t="shared" si="43"/>
        <v>7.3000000000000001E-3</v>
      </c>
      <c r="J481" s="30" t="e">
        <f t="shared" si="44"/>
        <v>#N/A</v>
      </c>
      <c r="K481" s="30" t="e">
        <f t="shared" si="45"/>
        <v>#N/A</v>
      </c>
      <c r="L481" t="e">
        <f>VLOOKUP(LEFT(A481,8),'Point GF'!$C$2:$R$277,7,FALSE)</f>
        <v>#N/A</v>
      </c>
      <c r="M481" t="e">
        <f>VLOOKUP(LEFT(A481,8),'Point GF'!$C$2:$R$277,7,FALSE)</f>
        <v>#N/A</v>
      </c>
      <c r="N481" t="e">
        <f t="shared" si="46"/>
        <v>#N/A</v>
      </c>
      <c r="O481" t="e">
        <f t="shared" si="47"/>
        <v>#N/A</v>
      </c>
      <c r="P481" t="e">
        <f>VLOOKUP(LEFT(A481,8),'Point GF'!$C$2:$R$277,15,FALSE)</f>
        <v>#N/A</v>
      </c>
      <c r="Q481" t="e">
        <f>VLOOKUP(LEFT(A481,8),'Point GF'!$C$2:$R$277,16,FALSE)</f>
        <v>#N/A</v>
      </c>
    </row>
    <row r="482" spans="1:17" outlineLevel="2" x14ac:dyDescent="0.3">
      <c r="A482" s="27" t="s">
        <v>896</v>
      </c>
      <c r="B482" s="27" t="s">
        <v>897</v>
      </c>
      <c r="C482" s="27" t="s">
        <v>401</v>
      </c>
      <c r="D482" s="27" t="s">
        <v>900</v>
      </c>
      <c r="E482" s="28">
        <v>84</v>
      </c>
      <c r="F482" s="28">
        <v>29.777999999999999</v>
      </c>
      <c r="G482" s="28">
        <v>0.98699999999999999</v>
      </c>
      <c r="H482">
        <f t="shared" si="42"/>
        <v>0.35449999999999998</v>
      </c>
      <c r="I482">
        <f t="shared" si="43"/>
        <v>1.175E-2</v>
      </c>
      <c r="J482" s="30" t="e">
        <f t="shared" si="44"/>
        <v>#N/A</v>
      </c>
      <c r="K482" s="30" t="e">
        <f t="shared" si="45"/>
        <v>#N/A</v>
      </c>
      <c r="L482" t="e">
        <f>VLOOKUP(LEFT(A482,8),'Point GF'!$C$2:$R$277,7,FALSE)</f>
        <v>#N/A</v>
      </c>
      <c r="M482" t="e">
        <f>VLOOKUP(LEFT(A482,8),'Point GF'!$C$2:$R$277,7,FALSE)</f>
        <v>#N/A</v>
      </c>
      <c r="N482" t="e">
        <f t="shared" si="46"/>
        <v>#N/A</v>
      </c>
      <c r="O482" t="e">
        <f t="shared" si="47"/>
        <v>#N/A</v>
      </c>
      <c r="P482" t="e">
        <f>VLOOKUP(LEFT(A482,8),'Point GF'!$C$2:$R$277,15,FALSE)</f>
        <v>#N/A</v>
      </c>
      <c r="Q482" t="e">
        <f>VLOOKUP(LEFT(A482,8),'Point GF'!$C$2:$R$277,16,FALSE)</f>
        <v>#N/A</v>
      </c>
    </row>
    <row r="483" spans="1:17" outlineLevel="1" x14ac:dyDescent="0.3">
      <c r="A483" s="32" t="s">
        <v>1215</v>
      </c>
      <c r="B483" s="27" t="str">
        <f>B482</f>
        <v>Dickerson Power, LLC</v>
      </c>
      <c r="C483" s="27"/>
      <c r="D483" s="27"/>
      <c r="E483" s="28"/>
      <c r="F483" s="28">
        <f>SUBTOTAL(9,F480:F482)</f>
        <v>68.55449999999999</v>
      </c>
      <c r="G483" s="28">
        <f>SUBTOTAL(9,G480:G482)</f>
        <v>1.4993650000000001</v>
      </c>
      <c r="H483" s="36">
        <f>SUBTOTAL(9,H480:H482)</f>
        <v>1.2814999999999999</v>
      </c>
      <c r="I483" s="36">
        <f>SUBTOTAL(9,I480:I482)</f>
        <v>1.9244999999999998E-2</v>
      </c>
      <c r="J483" s="30" t="e">
        <f t="shared" si="44"/>
        <v>#N/A</v>
      </c>
      <c r="K483" s="30" t="e">
        <f t="shared" si="45"/>
        <v>#N/A</v>
      </c>
      <c r="L483" t="e">
        <f>VLOOKUP(LEFT(A483,8),'Point GF'!$C$2:$R$277,7,FALSE)</f>
        <v>#N/A</v>
      </c>
      <c r="M483" t="e">
        <f>VLOOKUP(LEFT(A483,8),'Point GF'!$C$2:$R$277,7,FALSE)</f>
        <v>#N/A</v>
      </c>
      <c r="N483" t="e">
        <f t="shared" si="46"/>
        <v>#N/A</v>
      </c>
      <c r="O483" t="e">
        <f t="shared" si="47"/>
        <v>#N/A</v>
      </c>
      <c r="P483" t="e">
        <f>VLOOKUP(LEFT(A483,8),'Point GF'!$C$2:$R$277,15,FALSE)</f>
        <v>#N/A</v>
      </c>
      <c r="Q483" t="e">
        <f>VLOOKUP(LEFT(A483,8),'Point GF'!$C$2:$R$277,16,FALSE)</f>
        <v>#N/A</v>
      </c>
    </row>
    <row r="484" spans="1:17" hidden="1" outlineLevel="2" x14ac:dyDescent="0.3">
      <c r="A484" s="27" t="s">
        <v>901</v>
      </c>
      <c r="B484" s="27" t="s">
        <v>903</v>
      </c>
      <c r="C484" s="27" t="s">
        <v>401</v>
      </c>
      <c r="D484" s="27" t="s">
        <v>904</v>
      </c>
      <c r="E484" s="28">
        <v>365</v>
      </c>
      <c r="F484" s="28">
        <v>0.1348675</v>
      </c>
      <c r="G484" s="28">
        <v>7.4095000000000003E-3</v>
      </c>
      <c r="H484">
        <f t="shared" si="42"/>
        <v>3.6949999999999998E-4</v>
      </c>
      <c r="I484">
        <f t="shared" si="43"/>
        <v>2.0300000000000002E-5</v>
      </c>
      <c r="J484" s="30">
        <f t="shared" si="44"/>
        <v>3.6949999999999998E-4</v>
      </c>
      <c r="K484" s="30">
        <f t="shared" si="45"/>
        <v>3.6949999999999998E-4</v>
      </c>
      <c r="L484">
        <f>VLOOKUP(LEFT(A484,8),'Point GF'!$C$2:$R$277,7,FALSE)</f>
        <v>1</v>
      </c>
      <c r="M484">
        <f>VLOOKUP(LEFT(A484,8),'Point GF'!$C$2:$R$277,7,FALSE)</f>
        <v>1</v>
      </c>
      <c r="N484">
        <f t="shared" si="46"/>
        <v>2.0300000000000002E-5</v>
      </c>
      <c r="O484">
        <f t="shared" si="47"/>
        <v>2.0300000000000002E-5</v>
      </c>
      <c r="P484">
        <f>VLOOKUP(LEFT(A484,8),'Point GF'!$C$2:$R$277,15,FALSE)</f>
        <v>1</v>
      </c>
      <c r="Q484">
        <f>VLOOKUP(LEFT(A484,8),'Point GF'!$C$2:$R$277,16,FALSE)</f>
        <v>1</v>
      </c>
    </row>
    <row r="485" spans="1:17" hidden="1" outlineLevel="2" x14ac:dyDescent="0.3">
      <c r="A485" s="27" t="s">
        <v>901</v>
      </c>
      <c r="B485" s="27" t="s">
        <v>903</v>
      </c>
      <c r="C485" s="27" t="s">
        <v>401</v>
      </c>
      <c r="D485" s="27" t="s">
        <v>905</v>
      </c>
      <c r="E485" s="28">
        <v>204</v>
      </c>
      <c r="F485" s="28">
        <v>3.0396000000000001</v>
      </c>
      <c r="G485" s="28">
        <v>3.7332000000000001</v>
      </c>
      <c r="H485">
        <f t="shared" si="42"/>
        <v>1.49E-2</v>
      </c>
      <c r="I485">
        <f t="shared" si="43"/>
        <v>1.83E-2</v>
      </c>
      <c r="J485" s="30">
        <f t="shared" si="44"/>
        <v>1.49E-2</v>
      </c>
      <c r="K485" s="30">
        <f t="shared" si="45"/>
        <v>1.49E-2</v>
      </c>
      <c r="L485">
        <f>VLOOKUP(LEFT(A485,8),'Point GF'!$C$2:$R$277,7,FALSE)</f>
        <v>1</v>
      </c>
      <c r="M485">
        <f>VLOOKUP(LEFT(A485,8),'Point GF'!$C$2:$R$277,7,FALSE)</f>
        <v>1</v>
      </c>
      <c r="N485">
        <f t="shared" si="46"/>
        <v>1.83E-2</v>
      </c>
      <c r="O485">
        <f t="shared" si="47"/>
        <v>1.83E-2</v>
      </c>
      <c r="P485">
        <f>VLOOKUP(LEFT(A485,8),'Point GF'!$C$2:$R$277,15,FALSE)</f>
        <v>1</v>
      </c>
      <c r="Q485">
        <f>VLOOKUP(LEFT(A485,8),'Point GF'!$C$2:$R$277,16,FALSE)</f>
        <v>1</v>
      </c>
    </row>
    <row r="486" spans="1:17" hidden="1" outlineLevel="2" x14ac:dyDescent="0.3">
      <c r="A486" s="27" t="s">
        <v>901</v>
      </c>
      <c r="B486" s="27" t="s">
        <v>903</v>
      </c>
      <c r="C486" s="27" t="s">
        <v>401</v>
      </c>
      <c r="D486" s="27" t="s">
        <v>906</v>
      </c>
      <c r="E486" s="28">
        <v>59</v>
      </c>
      <c r="F486" s="28">
        <v>7.3749999999999996E-3</v>
      </c>
      <c r="G486" s="28">
        <v>3.2450000000000001E-3</v>
      </c>
      <c r="H486">
        <f t="shared" si="42"/>
        <v>1.25E-4</v>
      </c>
      <c r="I486">
        <f t="shared" si="43"/>
        <v>5.5000000000000002E-5</v>
      </c>
      <c r="J486" s="30">
        <f t="shared" si="44"/>
        <v>1.25E-4</v>
      </c>
      <c r="K486" s="30">
        <f t="shared" si="45"/>
        <v>1.25E-4</v>
      </c>
      <c r="L486">
        <f>VLOOKUP(LEFT(A486,8),'Point GF'!$C$2:$R$277,7,FALSE)</f>
        <v>1</v>
      </c>
      <c r="M486">
        <f>VLOOKUP(LEFT(A486,8),'Point GF'!$C$2:$R$277,7,FALSE)</f>
        <v>1</v>
      </c>
      <c r="N486">
        <f t="shared" si="46"/>
        <v>5.5000000000000002E-5</v>
      </c>
      <c r="O486">
        <f t="shared" si="47"/>
        <v>5.5000000000000002E-5</v>
      </c>
      <c r="P486">
        <f>VLOOKUP(LEFT(A486,8),'Point GF'!$C$2:$R$277,15,FALSE)</f>
        <v>1</v>
      </c>
      <c r="Q486">
        <f>VLOOKUP(LEFT(A486,8),'Point GF'!$C$2:$R$277,16,FALSE)</f>
        <v>1</v>
      </c>
    </row>
    <row r="487" spans="1:17" hidden="1" outlineLevel="2" x14ac:dyDescent="0.3">
      <c r="A487" s="27" t="s">
        <v>901</v>
      </c>
      <c r="B487" s="27" t="s">
        <v>903</v>
      </c>
      <c r="C487" s="27" t="s">
        <v>401</v>
      </c>
      <c r="D487" s="27" t="s">
        <v>907</v>
      </c>
      <c r="E487" s="28">
        <v>59</v>
      </c>
      <c r="F487" s="28">
        <v>7.9354999999999995E-2</v>
      </c>
      <c r="G487" s="28">
        <v>3.6874999999999998E-2</v>
      </c>
      <c r="H487">
        <f t="shared" si="42"/>
        <v>1.3449999999999998E-3</v>
      </c>
      <c r="I487">
        <f t="shared" si="43"/>
        <v>6.2500000000000001E-4</v>
      </c>
      <c r="J487" s="30">
        <f t="shared" si="44"/>
        <v>1.3449999999999998E-3</v>
      </c>
      <c r="K487" s="30">
        <f t="shared" si="45"/>
        <v>1.3449999999999998E-3</v>
      </c>
      <c r="L487">
        <f>VLOOKUP(LEFT(A487,8),'Point GF'!$C$2:$R$277,7,FALSE)</f>
        <v>1</v>
      </c>
      <c r="M487">
        <f>VLOOKUP(LEFT(A487,8),'Point GF'!$C$2:$R$277,7,FALSE)</f>
        <v>1</v>
      </c>
      <c r="N487">
        <f t="shared" si="46"/>
        <v>6.2500000000000001E-4</v>
      </c>
      <c r="O487">
        <f t="shared" si="47"/>
        <v>6.2500000000000001E-4</v>
      </c>
      <c r="P487">
        <f>VLOOKUP(LEFT(A487,8),'Point GF'!$C$2:$R$277,15,FALSE)</f>
        <v>1</v>
      </c>
      <c r="Q487">
        <f>VLOOKUP(LEFT(A487,8),'Point GF'!$C$2:$R$277,16,FALSE)</f>
        <v>1</v>
      </c>
    </row>
    <row r="488" spans="1:17" outlineLevel="1" collapsed="1" x14ac:dyDescent="0.3">
      <c r="A488" s="32" t="s">
        <v>1216</v>
      </c>
      <c r="B488" s="27" t="str">
        <f>B487</f>
        <v>Aggregate Industries - Kirby Road Asphalt Plant</v>
      </c>
      <c r="C488" s="27"/>
      <c r="D488" s="27"/>
      <c r="E488" s="28"/>
      <c r="F488" s="28">
        <f>SUBTOTAL(9,F484:F487)</f>
        <v>3.2611975000000002</v>
      </c>
      <c r="G488" s="28">
        <f>SUBTOTAL(9,G484:G487)</f>
        <v>3.7807295000000005</v>
      </c>
      <c r="H488" s="36">
        <f>SUBTOTAL(9,H484:H487)</f>
        <v>1.6739500000000001E-2</v>
      </c>
      <c r="I488" s="36">
        <f>SUBTOTAL(9,I484:I487)</f>
        <v>1.9000300000000001E-2</v>
      </c>
      <c r="J488" s="30">
        <f t="shared" si="44"/>
        <v>1.6739500000000001E-2</v>
      </c>
      <c r="K488" s="30">
        <f t="shared" si="45"/>
        <v>1.6739500000000001E-2</v>
      </c>
      <c r="L488">
        <f>VLOOKUP(LEFT(A488,8),'Point GF'!$C$2:$R$277,7,FALSE)</f>
        <v>1</v>
      </c>
      <c r="M488">
        <f>VLOOKUP(LEFT(A488,8),'Point GF'!$C$2:$R$277,7,FALSE)</f>
        <v>1</v>
      </c>
      <c r="N488">
        <f t="shared" si="46"/>
        <v>1.9000300000000001E-2</v>
      </c>
      <c r="O488">
        <f t="shared" si="47"/>
        <v>1.9000300000000001E-2</v>
      </c>
      <c r="P488">
        <f>VLOOKUP(LEFT(A488,8),'Point GF'!$C$2:$R$277,15,FALSE)</f>
        <v>1</v>
      </c>
      <c r="Q488">
        <f>VLOOKUP(LEFT(A488,8),'Point GF'!$C$2:$R$277,16,FALSE)</f>
        <v>1</v>
      </c>
    </row>
    <row r="489" spans="1:17" hidden="1" outlineLevel="2" x14ac:dyDescent="0.3">
      <c r="A489" s="27" t="s">
        <v>908</v>
      </c>
      <c r="B489" s="27" t="s">
        <v>909</v>
      </c>
      <c r="C489" s="27" t="s">
        <v>401</v>
      </c>
      <c r="D489" s="27" t="s">
        <v>910</v>
      </c>
      <c r="E489" s="28">
        <v>28</v>
      </c>
      <c r="F489" s="28">
        <v>0.31919999999999998</v>
      </c>
      <c r="G489" s="28">
        <v>3.1919999999999997E-2</v>
      </c>
      <c r="H489">
        <f t="shared" si="42"/>
        <v>1.1399999999999999E-2</v>
      </c>
      <c r="I489">
        <f t="shared" si="43"/>
        <v>1.14E-3</v>
      </c>
      <c r="J489" s="30">
        <f t="shared" si="44"/>
        <v>1.1399999999999999E-2</v>
      </c>
      <c r="K489" s="30">
        <f t="shared" si="45"/>
        <v>1.1399999999999999E-2</v>
      </c>
      <c r="L489">
        <f>VLOOKUP(LEFT(A489,8),'Point GF'!$C$2:$R$277,7,FALSE)</f>
        <v>1</v>
      </c>
      <c r="M489">
        <f>VLOOKUP(LEFT(A489,8),'Point GF'!$C$2:$R$277,7,FALSE)</f>
        <v>1</v>
      </c>
      <c r="N489">
        <f t="shared" si="46"/>
        <v>1.14E-3</v>
      </c>
      <c r="O489">
        <f t="shared" si="47"/>
        <v>1.14E-3</v>
      </c>
      <c r="P489">
        <f>VLOOKUP(LEFT(A489,8),'Point GF'!$C$2:$R$277,15,FALSE)</f>
        <v>1</v>
      </c>
      <c r="Q489">
        <f>VLOOKUP(LEFT(A489,8),'Point GF'!$C$2:$R$277,16,FALSE)</f>
        <v>1</v>
      </c>
    </row>
    <row r="490" spans="1:17" hidden="1" outlineLevel="2" x14ac:dyDescent="0.3">
      <c r="A490" s="27" t="s">
        <v>908</v>
      </c>
      <c r="B490" s="27" t="s">
        <v>909</v>
      </c>
      <c r="C490" s="27" t="s">
        <v>401</v>
      </c>
      <c r="D490" s="27" t="s">
        <v>911</v>
      </c>
      <c r="E490" s="28">
        <v>5</v>
      </c>
      <c r="F490" s="28">
        <v>0.41249999999999998</v>
      </c>
      <c r="G490" s="28">
        <v>4.2750000000000002E-3</v>
      </c>
      <c r="H490">
        <f t="shared" si="42"/>
        <v>8.249999999999999E-2</v>
      </c>
      <c r="I490">
        <f t="shared" si="43"/>
        <v>8.5500000000000007E-4</v>
      </c>
      <c r="J490" s="30">
        <f t="shared" si="44"/>
        <v>8.249999999999999E-2</v>
      </c>
      <c r="K490" s="30">
        <f t="shared" si="45"/>
        <v>8.249999999999999E-2</v>
      </c>
      <c r="L490">
        <f>VLOOKUP(LEFT(A490,8),'Point GF'!$C$2:$R$277,7,FALSE)</f>
        <v>1</v>
      </c>
      <c r="M490">
        <f>VLOOKUP(LEFT(A490,8),'Point GF'!$C$2:$R$277,7,FALSE)</f>
        <v>1</v>
      </c>
      <c r="N490">
        <f t="shared" si="46"/>
        <v>8.5500000000000007E-4</v>
      </c>
      <c r="O490">
        <f t="shared" si="47"/>
        <v>8.5500000000000007E-4</v>
      </c>
      <c r="P490">
        <f>VLOOKUP(LEFT(A490,8),'Point GF'!$C$2:$R$277,15,FALSE)</f>
        <v>1</v>
      </c>
      <c r="Q490">
        <f>VLOOKUP(LEFT(A490,8),'Point GF'!$C$2:$R$277,16,FALSE)</f>
        <v>1</v>
      </c>
    </row>
    <row r="491" spans="1:17" hidden="1" outlineLevel="2" x14ac:dyDescent="0.3">
      <c r="A491" s="27" t="s">
        <v>908</v>
      </c>
      <c r="B491" s="27" t="s">
        <v>909</v>
      </c>
      <c r="C491" s="27" t="s">
        <v>401</v>
      </c>
      <c r="D491" s="27" t="s">
        <v>911</v>
      </c>
      <c r="E491" s="28">
        <v>156</v>
      </c>
      <c r="F491" s="28">
        <v>30.950399999999998</v>
      </c>
      <c r="G491" s="28">
        <v>0.36971999999999999</v>
      </c>
      <c r="H491">
        <f t="shared" si="42"/>
        <v>0.19839999999999999</v>
      </c>
      <c r="I491">
        <f t="shared" si="43"/>
        <v>2.3700000000000001E-3</v>
      </c>
      <c r="J491" s="30">
        <f t="shared" si="44"/>
        <v>0.19839999999999999</v>
      </c>
      <c r="K491" s="30">
        <f t="shared" si="45"/>
        <v>0.19839999999999999</v>
      </c>
      <c r="L491">
        <f>VLOOKUP(LEFT(A491,8),'Point GF'!$C$2:$R$277,7,FALSE)</f>
        <v>1</v>
      </c>
      <c r="M491">
        <f>VLOOKUP(LEFT(A491,8),'Point GF'!$C$2:$R$277,7,FALSE)</f>
        <v>1</v>
      </c>
      <c r="N491">
        <f t="shared" si="46"/>
        <v>2.3700000000000001E-3</v>
      </c>
      <c r="O491">
        <f t="shared" si="47"/>
        <v>2.3700000000000001E-3</v>
      </c>
      <c r="P491">
        <f>VLOOKUP(LEFT(A491,8),'Point GF'!$C$2:$R$277,15,FALSE)</f>
        <v>1</v>
      </c>
      <c r="Q491">
        <f>VLOOKUP(LEFT(A491,8),'Point GF'!$C$2:$R$277,16,FALSE)</f>
        <v>1</v>
      </c>
    </row>
    <row r="492" spans="1:17" hidden="1" outlineLevel="2" x14ac:dyDescent="0.3">
      <c r="A492" s="27" t="s">
        <v>908</v>
      </c>
      <c r="B492" s="27" t="s">
        <v>909</v>
      </c>
      <c r="C492" s="27" t="s">
        <v>401</v>
      </c>
      <c r="D492" s="27" t="s">
        <v>912</v>
      </c>
      <c r="E492" s="28">
        <v>5</v>
      </c>
      <c r="F492" s="28">
        <v>0.30499999999999999</v>
      </c>
      <c r="G492" s="28">
        <v>6.4749999999999999E-3</v>
      </c>
      <c r="H492">
        <f t="shared" si="42"/>
        <v>6.0999999999999999E-2</v>
      </c>
      <c r="I492">
        <f t="shared" si="43"/>
        <v>1.2949999999999999E-3</v>
      </c>
      <c r="J492" s="30">
        <f t="shared" si="44"/>
        <v>6.0999999999999999E-2</v>
      </c>
      <c r="K492" s="30">
        <f t="shared" si="45"/>
        <v>6.0999999999999999E-2</v>
      </c>
      <c r="L492">
        <f>VLOOKUP(LEFT(A492,8),'Point GF'!$C$2:$R$277,7,FALSE)</f>
        <v>1</v>
      </c>
      <c r="M492">
        <f>VLOOKUP(LEFT(A492,8),'Point GF'!$C$2:$R$277,7,FALSE)</f>
        <v>1</v>
      </c>
      <c r="N492">
        <f t="shared" si="46"/>
        <v>1.2949999999999999E-3</v>
      </c>
      <c r="O492">
        <f t="shared" si="47"/>
        <v>1.2949999999999999E-3</v>
      </c>
      <c r="P492">
        <f>VLOOKUP(LEFT(A492,8),'Point GF'!$C$2:$R$277,15,FALSE)</f>
        <v>1</v>
      </c>
      <c r="Q492">
        <f>VLOOKUP(LEFT(A492,8),'Point GF'!$C$2:$R$277,16,FALSE)</f>
        <v>1</v>
      </c>
    </row>
    <row r="493" spans="1:17" hidden="1" outlineLevel="2" x14ac:dyDescent="0.3">
      <c r="A493" s="27" t="s">
        <v>908</v>
      </c>
      <c r="B493" s="27" t="s">
        <v>909</v>
      </c>
      <c r="C493" s="27" t="s">
        <v>401</v>
      </c>
      <c r="D493" s="27" t="s">
        <v>912</v>
      </c>
      <c r="E493" s="28">
        <v>156</v>
      </c>
      <c r="F493" s="28">
        <v>9.048</v>
      </c>
      <c r="G493" s="28">
        <v>2.5194000000000001E-2</v>
      </c>
      <c r="H493">
        <f t="shared" ref="H493:H556" si="48">F493/E493</f>
        <v>5.8000000000000003E-2</v>
      </c>
      <c r="I493">
        <f t="shared" ref="I493:I556" si="49">G493/E493</f>
        <v>1.615E-4</v>
      </c>
      <c r="J493" s="30">
        <f t="shared" si="44"/>
        <v>5.8000000000000003E-2</v>
      </c>
      <c r="K493" s="30">
        <f t="shared" si="45"/>
        <v>5.8000000000000003E-2</v>
      </c>
      <c r="L493">
        <f>VLOOKUP(LEFT(A493,8),'Point GF'!$C$2:$R$277,7,FALSE)</f>
        <v>1</v>
      </c>
      <c r="M493">
        <f>VLOOKUP(LEFT(A493,8),'Point GF'!$C$2:$R$277,7,FALSE)</f>
        <v>1</v>
      </c>
      <c r="N493">
        <f t="shared" si="46"/>
        <v>1.615E-4</v>
      </c>
      <c r="O493">
        <f t="shared" si="47"/>
        <v>1.615E-4</v>
      </c>
      <c r="P493">
        <f>VLOOKUP(LEFT(A493,8),'Point GF'!$C$2:$R$277,15,FALSE)</f>
        <v>1</v>
      </c>
      <c r="Q493">
        <f>VLOOKUP(LEFT(A493,8),'Point GF'!$C$2:$R$277,16,FALSE)</f>
        <v>1</v>
      </c>
    </row>
    <row r="494" spans="1:17" hidden="1" outlineLevel="2" x14ac:dyDescent="0.3">
      <c r="A494" s="27" t="s">
        <v>908</v>
      </c>
      <c r="B494" s="27" t="s">
        <v>909</v>
      </c>
      <c r="C494" s="27" t="s">
        <v>401</v>
      </c>
      <c r="D494" s="27" t="s">
        <v>913</v>
      </c>
      <c r="E494" s="28">
        <v>45</v>
      </c>
      <c r="F494" s="28">
        <v>6.3899999999999998E-2</v>
      </c>
      <c r="G494" s="28">
        <v>9.7199999999999999E-4</v>
      </c>
      <c r="H494">
        <f t="shared" si="48"/>
        <v>1.42E-3</v>
      </c>
      <c r="I494">
        <f t="shared" si="49"/>
        <v>2.16E-5</v>
      </c>
      <c r="J494" s="30">
        <f t="shared" si="44"/>
        <v>1.42E-3</v>
      </c>
      <c r="K494" s="30">
        <f t="shared" si="45"/>
        <v>1.42E-3</v>
      </c>
      <c r="L494">
        <f>VLOOKUP(LEFT(A494,8),'Point GF'!$C$2:$R$277,7,FALSE)</f>
        <v>1</v>
      </c>
      <c r="M494">
        <f>VLOOKUP(LEFT(A494,8),'Point GF'!$C$2:$R$277,7,FALSE)</f>
        <v>1</v>
      </c>
      <c r="N494">
        <f t="shared" si="46"/>
        <v>2.16E-5</v>
      </c>
      <c r="O494">
        <f t="shared" si="47"/>
        <v>2.16E-5</v>
      </c>
      <c r="P494">
        <f>VLOOKUP(LEFT(A494,8),'Point GF'!$C$2:$R$277,15,FALSE)</f>
        <v>1</v>
      </c>
      <c r="Q494">
        <f>VLOOKUP(LEFT(A494,8),'Point GF'!$C$2:$R$277,16,FALSE)</f>
        <v>1</v>
      </c>
    </row>
    <row r="495" spans="1:17" hidden="1" outlineLevel="2" x14ac:dyDescent="0.3">
      <c r="A495" s="27" t="s">
        <v>908</v>
      </c>
      <c r="B495" s="27" t="s">
        <v>909</v>
      </c>
      <c r="C495" s="27" t="s">
        <v>401</v>
      </c>
      <c r="D495" s="27" t="s">
        <v>914</v>
      </c>
      <c r="E495" s="28">
        <v>45</v>
      </c>
      <c r="F495" s="28">
        <v>6.3899999999999998E-2</v>
      </c>
      <c r="G495" s="28">
        <v>9.7199999999999999E-4</v>
      </c>
      <c r="H495">
        <f t="shared" si="48"/>
        <v>1.42E-3</v>
      </c>
      <c r="I495">
        <f t="shared" si="49"/>
        <v>2.16E-5</v>
      </c>
      <c r="J495" s="30">
        <f t="shared" si="44"/>
        <v>1.42E-3</v>
      </c>
      <c r="K495" s="30">
        <f t="shared" si="45"/>
        <v>1.42E-3</v>
      </c>
      <c r="L495">
        <f>VLOOKUP(LEFT(A495,8),'Point GF'!$C$2:$R$277,7,FALSE)</f>
        <v>1</v>
      </c>
      <c r="M495">
        <f>VLOOKUP(LEFT(A495,8),'Point GF'!$C$2:$R$277,7,FALSE)</f>
        <v>1</v>
      </c>
      <c r="N495">
        <f t="shared" si="46"/>
        <v>2.16E-5</v>
      </c>
      <c r="O495">
        <f t="shared" si="47"/>
        <v>2.16E-5</v>
      </c>
      <c r="P495">
        <f>VLOOKUP(LEFT(A495,8),'Point GF'!$C$2:$R$277,15,FALSE)</f>
        <v>1</v>
      </c>
      <c r="Q495">
        <f>VLOOKUP(LEFT(A495,8),'Point GF'!$C$2:$R$277,16,FALSE)</f>
        <v>1</v>
      </c>
    </row>
    <row r="496" spans="1:17" hidden="1" outlineLevel="2" x14ac:dyDescent="0.3">
      <c r="A496" s="27" t="s">
        <v>908</v>
      </c>
      <c r="B496" s="27" t="s">
        <v>909</v>
      </c>
      <c r="C496" s="27" t="s">
        <v>401</v>
      </c>
      <c r="D496" s="27" t="s">
        <v>915</v>
      </c>
      <c r="E496" s="28">
        <v>45</v>
      </c>
      <c r="F496" s="28">
        <v>5.4675000000000001E-2</v>
      </c>
      <c r="G496" s="28">
        <v>8.3250000000000002E-4</v>
      </c>
      <c r="H496">
        <f t="shared" si="48"/>
        <v>1.2149999999999999E-3</v>
      </c>
      <c r="I496">
        <f t="shared" si="49"/>
        <v>1.8499999999999999E-5</v>
      </c>
      <c r="J496" s="30">
        <f t="shared" si="44"/>
        <v>1.2149999999999999E-3</v>
      </c>
      <c r="K496" s="30">
        <f t="shared" si="45"/>
        <v>1.2149999999999999E-3</v>
      </c>
      <c r="L496">
        <f>VLOOKUP(LEFT(A496,8),'Point GF'!$C$2:$R$277,7,FALSE)</f>
        <v>1</v>
      </c>
      <c r="M496">
        <f>VLOOKUP(LEFT(A496,8),'Point GF'!$C$2:$R$277,7,FALSE)</f>
        <v>1</v>
      </c>
      <c r="N496">
        <f t="shared" si="46"/>
        <v>1.8499999999999999E-5</v>
      </c>
      <c r="O496">
        <f t="shared" si="47"/>
        <v>1.8499999999999999E-5</v>
      </c>
      <c r="P496">
        <f>VLOOKUP(LEFT(A496,8),'Point GF'!$C$2:$R$277,15,FALSE)</f>
        <v>1</v>
      </c>
      <c r="Q496">
        <f>VLOOKUP(LEFT(A496,8),'Point GF'!$C$2:$R$277,16,FALSE)</f>
        <v>1</v>
      </c>
    </row>
    <row r="497" spans="1:17" hidden="1" outlineLevel="2" x14ac:dyDescent="0.3">
      <c r="A497" s="27" t="s">
        <v>908</v>
      </c>
      <c r="B497" s="27" t="s">
        <v>909</v>
      </c>
      <c r="C497" s="27" t="s">
        <v>401</v>
      </c>
      <c r="D497" s="27" t="s">
        <v>916</v>
      </c>
      <c r="E497" s="28">
        <v>69</v>
      </c>
      <c r="F497" s="28">
        <v>0.16628999999999999</v>
      </c>
      <c r="G497" s="28">
        <v>8.9009999999999992E-3</v>
      </c>
      <c r="H497">
        <f t="shared" si="48"/>
        <v>2.4099999999999998E-3</v>
      </c>
      <c r="I497">
        <f t="shared" si="49"/>
        <v>1.2899999999999999E-4</v>
      </c>
      <c r="J497" s="30">
        <f t="shared" si="44"/>
        <v>2.4099999999999998E-3</v>
      </c>
      <c r="K497" s="30">
        <f t="shared" si="45"/>
        <v>2.4099999999999998E-3</v>
      </c>
      <c r="L497">
        <f>VLOOKUP(LEFT(A497,8),'Point GF'!$C$2:$R$277,7,FALSE)</f>
        <v>1</v>
      </c>
      <c r="M497">
        <f>VLOOKUP(LEFT(A497,8),'Point GF'!$C$2:$R$277,7,FALSE)</f>
        <v>1</v>
      </c>
      <c r="N497">
        <f t="shared" si="46"/>
        <v>1.2899999999999999E-4</v>
      </c>
      <c r="O497">
        <f t="shared" si="47"/>
        <v>1.2899999999999999E-4</v>
      </c>
      <c r="P497">
        <f>VLOOKUP(LEFT(A497,8),'Point GF'!$C$2:$R$277,15,FALSE)</f>
        <v>1</v>
      </c>
      <c r="Q497">
        <f>VLOOKUP(LEFT(A497,8),'Point GF'!$C$2:$R$277,16,FALSE)</f>
        <v>1</v>
      </c>
    </row>
    <row r="498" spans="1:17" hidden="1" outlineLevel="2" x14ac:dyDescent="0.3">
      <c r="A498" s="27" t="s">
        <v>908</v>
      </c>
      <c r="B498" s="27" t="s">
        <v>909</v>
      </c>
      <c r="C498" s="27" t="s">
        <v>401</v>
      </c>
      <c r="D498" s="27" t="s">
        <v>917</v>
      </c>
      <c r="E498" s="28">
        <v>29</v>
      </c>
      <c r="F498" s="28">
        <v>7.9024999999999998E-2</v>
      </c>
      <c r="G498" s="28">
        <v>4.9300000000000004E-3</v>
      </c>
      <c r="H498">
        <f t="shared" si="48"/>
        <v>2.725E-3</v>
      </c>
      <c r="I498">
        <f t="shared" si="49"/>
        <v>1.7000000000000001E-4</v>
      </c>
      <c r="J498" s="30">
        <f t="shared" si="44"/>
        <v>2.725E-3</v>
      </c>
      <c r="K498" s="30">
        <f t="shared" si="45"/>
        <v>2.725E-3</v>
      </c>
      <c r="L498">
        <f>VLOOKUP(LEFT(A498,8),'Point GF'!$C$2:$R$277,7,FALSE)</f>
        <v>1</v>
      </c>
      <c r="M498">
        <f>VLOOKUP(LEFT(A498,8),'Point GF'!$C$2:$R$277,7,FALSE)</f>
        <v>1</v>
      </c>
      <c r="N498">
        <f t="shared" si="46"/>
        <v>1.7000000000000001E-4</v>
      </c>
      <c r="O498">
        <f t="shared" si="47"/>
        <v>1.7000000000000001E-4</v>
      </c>
      <c r="P498">
        <f>VLOOKUP(LEFT(A498,8),'Point GF'!$C$2:$R$277,15,FALSE)</f>
        <v>1</v>
      </c>
      <c r="Q498">
        <f>VLOOKUP(LEFT(A498,8),'Point GF'!$C$2:$R$277,16,FALSE)</f>
        <v>1</v>
      </c>
    </row>
    <row r="499" spans="1:17" hidden="1" outlineLevel="2" x14ac:dyDescent="0.3">
      <c r="A499" s="27" t="s">
        <v>908</v>
      </c>
      <c r="B499" s="27" t="s">
        <v>909</v>
      </c>
      <c r="C499" s="27" t="s">
        <v>401</v>
      </c>
      <c r="D499" s="27" t="s">
        <v>918</v>
      </c>
      <c r="E499" s="28">
        <v>29</v>
      </c>
      <c r="F499" s="28">
        <v>7.9024999999999998E-2</v>
      </c>
      <c r="G499" s="28">
        <v>4.9300000000000004E-3</v>
      </c>
      <c r="H499">
        <f t="shared" si="48"/>
        <v>2.725E-3</v>
      </c>
      <c r="I499">
        <f t="shared" si="49"/>
        <v>1.7000000000000001E-4</v>
      </c>
      <c r="J499" s="30">
        <f t="shared" si="44"/>
        <v>2.725E-3</v>
      </c>
      <c r="K499" s="30">
        <f t="shared" si="45"/>
        <v>2.725E-3</v>
      </c>
      <c r="L499">
        <f>VLOOKUP(LEFT(A499,8),'Point GF'!$C$2:$R$277,7,FALSE)</f>
        <v>1</v>
      </c>
      <c r="M499">
        <f>VLOOKUP(LEFT(A499,8),'Point GF'!$C$2:$R$277,7,FALSE)</f>
        <v>1</v>
      </c>
      <c r="N499">
        <f t="shared" si="46"/>
        <v>1.7000000000000001E-4</v>
      </c>
      <c r="O499">
        <f t="shared" si="47"/>
        <v>1.7000000000000001E-4</v>
      </c>
      <c r="P499">
        <f>VLOOKUP(LEFT(A499,8),'Point GF'!$C$2:$R$277,15,FALSE)</f>
        <v>1</v>
      </c>
      <c r="Q499">
        <f>VLOOKUP(LEFT(A499,8),'Point GF'!$C$2:$R$277,16,FALSE)</f>
        <v>1</v>
      </c>
    </row>
    <row r="500" spans="1:17" hidden="1" outlineLevel="2" x14ac:dyDescent="0.3">
      <c r="A500" s="27" t="s">
        <v>908</v>
      </c>
      <c r="B500" s="27" t="s">
        <v>909</v>
      </c>
      <c r="C500" s="27" t="s">
        <v>401</v>
      </c>
      <c r="D500" s="27" t="s">
        <v>919</v>
      </c>
      <c r="E500" s="28">
        <v>12</v>
      </c>
      <c r="F500" s="28">
        <v>3.7499999999999999E-3</v>
      </c>
      <c r="G500" s="28">
        <v>2.064E-4</v>
      </c>
      <c r="H500">
        <f t="shared" si="48"/>
        <v>3.1250000000000001E-4</v>
      </c>
      <c r="I500">
        <f t="shared" si="49"/>
        <v>1.7200000000000001E-5</v>
      </c>
      <c r="J500" s="30">
        <f t="shared" si="44"/>
        <v>3.1250000000000001E-4</v>
      </c>
      <c r="K500" s="30">
        <f t="shared" si="45"/>
        <v>3.1250000000000001E-4</v>
      </c>
      <c r="L500">
        <f>VLOOKUP(LEFT(A500,8),'Point GF'!$C$2:$R$277,7,FALSE)</f>
        <v>1</v>
      </c>
      <c r="M500">
        <f>VLOOKUP(LEFT(A500,8),'Point GF'!$C$2:$R$277,7,FALSE)</f>
        <v>1</v>
      </c>
      <c r="N500">
        <f t="shared" si="46"/>
        <v>1.7200000000000001E-5</v>
      </c>
      <c r="O500">
        <f t="shared" si="47"/>
        <v>1.7200000000000001E-5</v>
      </c>
      <c r="P500">
        <f>VLOOKUP(LEFT(A500,8),'Point GF'!$C$2:$R$277,15,FALSE)</f>
        <v>1</v>
      </c>
      <c r="Q500">
        <f>VLOOKUP(LEFT(A500,8),'Point GF'!$C$2:$R$277,16,FALSE)</f>
        <v>1</v>
      </c>
    </row>
    <row r="501" spans="1:17" hidden="1" outlineLevel="2" x14ac:dyDescent="0.3">
      <c r="A501" s="27" t="s">
        <v>908</v>
      </c>
      <c r="B501" s="27" t="s">
        <v>909</v>
      </c>
      <c r="C501" s="27" t="s">
        <v>401</v>
      </c>
      <c r="D501" s="27" t="s">
        <v>920</v>
      </c>
      <c r="E501" s="28">
        <v>12</v>
      </c>
      <c r="F501" s="28">
        <v>3.7499999999999999E-3</v>
      </c>
      <c r="G501" s="28">
        <v>2.064E-4</v>
      </c>
      <c r="H501">
        <f t="shared" si="48"/>
        <v>3.1250000000000001E-4</v>
      </c>
      <c r="I501">
        <f t="shared" si="49"/>
        <v>1.7200000000000001E-5</v>
      </c>
      <c r="J501" s="30">
        <f t="shared" si="44"/>
        <v>3.1250000000000001E-4</v>
      </c>
      <c r="K501" s="30">
        <f t="shared" si="45"/>
        <v>3.1250000000000001E-4</v>
      </c>
      <c r="L501">
        <f>VLOOKUP(LEFT(A501,8),'Point GF'!$C$2:$R$277,7,FALSE)</f>
        <v>1</v>
      </c>
      <c r="M501">
        <f>VLOOKUP(LEFT(A501,8),'Point GF'!$C$2:$R$277,7,FALSE)</f>
        <v>1</v>
      </c>
      <c r="N501">
        <f t="shared" si="46"/>
        <v>1.7200000000000001E-5</v>
      </c>
      <c r="O501">
        <f t="shared" si="47"/>
        <v>1.7200000000000001E-5</v>
      </c>
      <c r="P501">
        <f>VLOOKUP(LEFT(A501,8),'Point GF'!$C$2:$R$277,15,FALSE)</f>
        <v>1</v>
      </c>
      <c r="Q501">
        <f>VLOOKUP(LEFT(A501,8),'Point GF'!$C$2:$R$277,16,FALSE)</f>
        <v>1</v>
      </c>
    </row>
    <row r="502" spans="1:17" hidden="1" outlineLevel="2" x14ac:dyDescent="0.3">
      <c r="A502" s="27" t="s">
        <v>908</v>
      </c>
      <c r="B502" s="27" t="s">
        <v>909</v>
      </c>
      <c r="C502" s="27" t="s">
        <v>401</v>
      </c>
      <c r="D502" s="27" t="s">
        <v>921</v>
      </c>
      <c r="E502" s="28">
        <v>31</v>
      </c>
      <c r="F502" s="28">
        <v>4.2314999999999998E-2</v>
      </c>
      <c r="G502" s="28">
        <v>2.3249999999999998E-3</v>
      </c>
      <c r="H502">
        <f t="shared" si="48"/>
        <v>1.3649999999999999E-3</v>
      </c>
      <c r="I502">
        <f t="shared" si="49"/>
        <v>7.4999999999999993E-5</v>
      </c>
      <c r="J502" s="30">
        <f t="shared" si="44"/>
        <v>1.3649999999999999E-3</v>
      </c>
      <c r="K502" s="30">
        <f t="shared" si="45"/>
        <v>1.3649999999999999E-3</v>
      </c>
      <c r="L502">
        <f>VLOOKUP(LEFT(A502,8),'Point GF'!$C$2:$R$277,7,FALSE)</f>
        <v>1</v>
      </c>
      <c r="M502">
        <f>VLOOKUP(LEFT(A502,8),'Point GF'!$C$2:$R$277,7,FALSE)</f>
        <v>1</v>
      </c>
      <c r="N502">
        <f t="shared" si="46"/>
        <v>7.4999999999999993E-5</v>
      </c>
      <c r="O502">
        <f t="shared" si="47"/>
        <v>7.4999999999999993E-5</v>
      </c>
      <c r="P502">
        <f>VLOOKUP(LEFT(A502,8),'Point GF'!$C$2:$R$277,15,FALSE)</f>
        <v>1</v>
      </c>
      <c r="Q502">
        <f>VLOOKUP(LEFT(A502,8),'Point GF'!$C$2:$R$277,16,FALSE)</f>
        <v>1</v>
      </c>
    </row>
    <row r="503" spans="1:17" hidden="1" outlineLevel="2" x14ac:dyDescent="0.3">
      <c r="A503" s="27" t="s">
        <v>908</v>
      </c>
      <c r="B503" s="27" t="s">
        <v>909</v>
      </c>
      <c r="C503" s="27" t="s">
        <v>401</v>
      </c>
      <c r="D503" s="27" t="s">
        <v>922</v>
      </c>
      <c r="E503" s="28">
        <v>31</v>
      </c>
      <c r="F503" s="28">
        <v>7.3935000000000001E-2</v>
      </c>
      <c r="G503" s="28">
        <v>3.9835000000000001E-3</v>
      </c>
      <c r="H503">
        <f t="shared" si="48"/>
        <v>2.385E-3</v>
      </c>
      <c r="I503">
        <f t="shared" si="49"/>
        <v>1.2850000000000001E-4</v>
      </c>
      <c r="J503" s="30">
        <f t="shared" si="44"/>
        <v>2.385E-3</v>
      </c>
      <c r="K503" s="30">
        <f t="shared" si="45"/>
        <v>2.385E-3</v>
      </c>
      <c r="L503">
        <f>VLOOKUP(LEFT(A503,8),'Point GF'!$C$2:$R$277,7,FALSE)</f>
        <v>1</v>
      </c>
      <c r="M503">
        <f>VLOOKUP(LEFT(A503,8),'Point GF'!$C$2:$R$277,7,FALSE)</f>
        <v>1</v>
      </c>
      <c r="N503">
        <f t="shared" si="46"/>
        <v>1.2850000000000001E-4</v>
      </c>
      <c r="O503">
        <f t="shared" si="47"/>
        <v>1.2850000000000001E-4</v>
      </c>
      <c r="P503">
        <f>VLOOKUP(LEFT(A503,8),'Point GF'!$C$2:$R$277,15,FALSE)</f>
        <v>1</v>
      </c>
      <c r="Q503">
        <f>VLOOKUP(LEFT(A503,8),'Point GF'!$C$2:$R$277,16,FALSE)</f>
        <v>1</v>
      </c>
    </row>
    <row r="504" spans="1:17" hidden="1" outlineLevel="2" x14ac:dyDescent="0.3">
      <c r="A504" s="27" t="s">
        <v>908</v>
      </c>
      <c r="B504" s="27" t="s">
        <v>909</v>
      </c>
      <c r="C504" s="27" t="s">
        <v>401</v>
      </c>
      <c r="D504" s="27" t="s">
        <v>923</v>
      </c>
      <c r="E504" s="28">
        <v>52</v>
      </c>
      <c r="F504" s="28">
        <v>6.6299999999999998E-2</v>
      </c>
      <c r="G504" s="28">
        <v>3.718E-3</v>
      </c>
      <c r="H504">
        <f t="shared" si="48"/>
        <v>1.2749999999999999E-3</v>
      </c>
      <c r="I504">
        <f t="shared" si="49"/>
        <v>7.1500000000000003E-5</v>
      </c>
      <c r="J504" s="30">
        <f t="shared" si="44"/>
        <v>1.2749999999999999E-3</v>
      </c>
      <c r="K504" s="30">
        <f t="shared" si="45"/>
        <v>1.2749999999999999E-3</v>
      </c>
      <c r="L504">
        <f>VLOOKUP(LEFT(A504,8),'Point GF'!$C$2:$R$277,7,FALSE)</f>
        <v>1</v>
      </c>
      <c r="M504">
        <f>VLOOKUP(LEFT(A504,8),'Point GF'!$C$2:$R$277,7,FALSE)</f>
        <v>1</v>
      </c>
      <c r="N504">
        <f t="shared" si="46"/>
        <v>7.1500000000000003E-5</v>
      </c>
      <c r="O504">
        <f t="shared" si="47"/>
        <v>7.1500000000000003E-5</v>
      </c>
      <c r="P504">
        <f>VLOOKUP(LEFT(A504,8),'Point GF'!$C$2:$R$277,15,FALSE)</f>
        <v>1</v>
      </c>
      <c r="Q504">
        <f>VLOOKUP(LEFT(A504,8),'Point GF'!$C$2:$R$277,16,FALSE)</f>
        <v>1</v>
      </c>
    </row>
    <row r="505" spans="1:17" hidden="1" outlineLevel="2" x14ac:dyDescent="0.3">
      <c r="A505" s="27" t="s">
        <v>908</v>
      </c>
      <c r="B505" s="27" t="s">
        <v>909</v>
      </c>
      <c r="C505" s="27" t="s">
        <v>401</v>
      </c>
      <c r="D505" s="27" t="s">
        <v>924</v>
      </c>
      <c r="E505" s="28">
        <v>52</v>
      </c>
      <c r="F505" s="28">
        <v>6.6299999999999998E-2</v>
      </c>
      <c r="G505" s="28">
        <v>3.718E-3</v>
      </c>
      <c r="H505">
        <f t="shared" si="48"/>
        <v>1.2749999999999999E-3</v>
      </c>
      <c r="I505">
        <f t="shared" si="49"/>
        <v>7.1500000000000003E-5</v>
      </c>
      <c r="J505" s="30">
        <f t="shared" si="44"/>
        <v>1.2749999999999999E-3</v>
      </c>
      <c r="K505" s="30">
        <f t="shared" si="45"/>
        <v>1.2749999999999999E-3</v>
      </c>
      <c r="L505">
        <f>VLOOKUP(LEFT(A505,8),'Point GF'!$C$2:$R$277,7,FALSE)</f>
        <v>1</v>
      </c>
      <c r="M505">
        <f>VLOOKUP(LEFT(A505,8),'Point GF'!$C$2:$R$277,7,FALSE)</f>
        <v>1</v>
      </c>
      <c r="N505">
        <f t="shared" si="46"/>
        <v>7.1500000000000003E-5</v>
      </c>
      <c r="O505">
        <f t="shared" si="47"/>
        <v>7.1500000000000003E-5</v>
      </c>
      <c r="P505">
        <f>VLOOKUP(LEFT(A505,8),'Point GF'!$C$2:$R$277,15,FALSE)</f>
        <v>1</v>
      </c>
      <c r="Q505">
        <f>VLOOKUP(LEFT(A505,8),'Point GF'!$C$2:$R$277,16,FALSE)</f>
        <v>1</v>
      </c>
    </row>
    <row r="506" spans="1:17" hidden="1" outlineLevel="2" x14ac:dyDescent="0.3">
      <c r="A506" s="27" t="s">
        <v>908</v>
      </c>
      <c r="B506" s="27" t="s">
        <v>909</v>
      </c>
      <c r="C506" s="27" t="s">
        <v>401</v>
      </c>
      <c r="D506" s="27" t="s">
        <v>925</v>
      </c>
      <c r="E506" s="28">
        <v>34</v>
      </c>
      <c r="F506" s="28">
        <v>0.2601</v>
      </c>
      <c r="G506" s="28">
        <v>1.5878E-2</v>
      </c>
      <c r="H506">
        <f t="shared" si="48"/>
        <v>7.6499999999999997E-3</v>
      </c>
      <c r="I506">
        <f t="shared" si="49"/>
        <v>4.6699999999999997E-4</v>
      </c>
      <c r="J506" s="30">
        <f t="shared" si="44"/>
        <v>7.6499999999999997E-3</v>
      </c>
      <c r="K506" s="30">
        <f t="shared" si="45"/>
        <v>7.6499999999999997E-3</v>
      </c>
      <c r="L506">
        <f>VLOOKUP(LEFT(A506,8),'Point GF'!$C$2:$R$277,7,FALSE)</f>
        <v>1</v>
      </c>
      <c r="M506">
        <f>VLOOKUP(LEFT(A506,8),'Point GF'!$C$2:$R$277,7,FALSE)</f>
        <v>1</v>
      </c>
      <c r="N506">
        <f t="shared" si="46"/>
        <v>4.6699999999999997E-4</v>
      </c>
      <c r="O506">
        <f t="shared" si="47"/>
        <v>4.6699999999999997E-4</v>
      </c>
      <c r="P506">
        <f>VLOOKUP(LEFT(A506,8),'Point GF'!$C$2:$R$277,15,FALSE)</f>
        <v>1</v>
      </c>
      <c r="Q506">
        <f>VLOOKUP(LEFT(A506,8),'Point GF'!$C$2:$R$277,16,FALSE)</f>
        <v>1</v>
      </c>
    </row>
    <row r="507" spans="1:17" hidden="1" outlineLevel="2" x14ac:dyDescent="0.3">
      <c r="A507" s="27" t="s">
        <v>908</v>
      </c>
      <c r="B507" s="27" t="s">
        <v>909</v>
      </c>
      <c r="C507" s="27" t="s">
        <v>401</v>
      </c>
      <c r="D507" s="27" t="s">
        <v>926</v>
      </c>
      <c r="E507" s="28">
        <v>34</v>
      </c>
      <c r="F507" s="28">
        <v>0.2601</v>
      </c>
      <c r="G507" s="28">
        <v>1.5878E-2</v>
      </c>
      <c r="H507">
        <f t="shared" si="48"/>
        <v>7.6499999999999997E-3</v>
      </c>
      <c r="I507">
        <f t="shared" si="49"/>
        <v>4.6699999999999997E-4</v>
      </c>
      <c r="J507" s="30">
        <f t="shared" si="44"/>
        <v>7.6499999999999997E-3</v>
      </c>
      <c r="K507" s="30">
        <f t="shared" si="45"/>
        <v>7.6499999999999997E-3</v>
      </c>
      <c r="L507">
        <f>VLOOKUP(LEFT(A507,8),'Point GF'!$C$2:$R$277,7,FALSE)</f>
        <v>1</v>
      </c>
      <c r="M507">
        <f>VLOOKUP(LEFT(A507,8),'Point GF'!$C$2:$R$277,7,FALSE)</f>
        <v>1</v>
      </c>
      <c r="N507">
        <f t="shared" si="46"/>
        <v>4.6699999999999997E-4</v>
      </c>
      <c r="O507">
        <f t="shared" si="47"/>
        <v>4.6699999999999997E-4</v>
      </c>
      <c r="P507">
        <f>VLOOKUP(LEFT(A507,8),'Point GF'!$C$2:$R$277,15,FALSE)</f>
        <v>1</v>
      </c>
      <c r="Q507">
        <f>VLOOKUP(LEFT(A507,8),'Point GF'!$C$2:$R$277,16,FALSE)</f>
        <v>1</v>
      </c>
    </row>
    <row r="508" spans="1:17" hidden="1" outlineLevel="2" x14ac:dyDescent="0.3">
      <c r="A508" s="27" t="s">
        <v>908</v>
      </c>
      <c r="B508" s="27" t="s">
        <v>909</v>
      </c>
      <c r="C508" s="27" t="s">
        <v>401</v>
      </c>
      <c r="D508" s="27" t="s">
        <v>927</v>
      </c>
      <c r="E508" s="28">
        <v>12</v>
      </c>
      <c r="F508" s="28">
        <v>3.3780000000000003E-4</v>
      </c>
      <c r="G508" s="28">
        <v>1.8539999999999999E-5</v>
      </c>
      <c r="H508">
        <f t="shared" si="48"/>
        <v>2.8150000000000003E-5</v>
      </c>
      <c r="I508">
        <f t="shared" si="49"/>
        <v>1.5449999999999998E-6</v>
      </c>
      <c r="J508" s="30">
        <f t="shared" si="44"/>
        <v>2.8150000000000003E-5</v>
      </c>
      <c r="K508" s="30">
        <f t="shared" si="45"/>
        <v>2.8150000000000003E-5</v>
      </c>
      <c r="L508">
        <f>VLOOKUP(LEFT(A508,8),'Point GF'!$C$2:$R$277,7,FALSE)</f>
        <v>1</v>
      </c>
      <c r="M508">
        <f>VLOOKUP(LEFT(A508,8),'Point GF'!$C$2:$R$277,7,FALSE)</f>
        <v>1</v>
      </c>
      <c r="N508">
        <f t="shared" si="46"/>
        <v>1.5449999999999998E-6</v>
      </c>
      <c r="O508">
        <f t="shared" si="47"/>
        <v>1.5449999999999998E-6</v>
      </c>
      <c r="P508">
        <f>VLOOKUP(LEFT(A508,8),'Point GF'!$C$2:$R$277,15,FALSE)</f>
        <v>1</v>
      </c>
      <c r="Q508">
        <f>VLOOKUP(LEFT(A508,8),'Point GF'!$C$2:$R$277,16,FALSE)</f>
        <v>1</v>
      </c>
    </row>
    <row r="509" spans="1:17" hidden="1" outlineLevel="2" x14ac:dyDescent="0.3">
      <c r="A509" s="27" t="s">
        <v>908</v>
      </c>
      <c r="B509" s="27" t="s">
        <v>909</v>
      </c>
      <c r="C509" s="27" t="s">
        <v>401</v>
      </c>
      <c r="D509" s="27" t="s">
        <v>928</v>
      </c>
      <c r="E509" s="28">
        <v>12</v>
      </c>
      <c r="F509" s="28">
        <v>3.3780000000000003E-4</v>
      </c>
      <c r="G509" s="28">
        <v>1.8539999999999999E-5</v>
      </c>
      <c r="H509">
        <f t="shared" si="48"/>
        <v>2.8150000000000003E-5</v>
      </c>
      <c r="I509">
        <f t="shared" si="49"/>
        <v>1.5449999999999998E-6</v>
      </c>
      <c r="J509" s="30">
        <f t="shared" si="44"/>
        <v>2.8150000000000003E-5</v>
      </c>
      <c r="K509" s="30">
        <f t="shared" si="45"/>
        <v>2.8150000000000003E-5</v>
      </c>
      <c r="L509">
        <f>VLOOKUP(LEFT(A509,8),'Point GF'!$C$2:$R$277,7,FALSE)</f>
        <v>1</v>
      </c>
      <c r="M509">
        <f>VLOOKUP(LEFT(A509,8),'Point GF'!$C$2:$R$277,7,FALSE)</f>
        <v>1</v>
      </c>
      <c r="N509">
        <f t="shared" si="46"/>
        <v>1.5449999999999998E-6</v>
      </c>
      <c r="O509">
        <f t="shared" si="47"/>
        <v>1.5449999999999998E-6</v>
      </c>
      <c r="P509">
        <f>VLOOKUP(LEFT(A509,8),'Point GF'!$C$2:$R$277,15,FALSE)</f>
        <v>1</v>
      </c>
      <c r="Q509">
        <f>VLOOKUP(LEFT(A509,8),'Point GF'!$C$2:$R$277,16,FALSE)</f>
        <v>1</v>
      </c>
    </row>
    <row r="510" spans="1:17" hidden="1" outlineLevel="2" x14ac:dyDescent="0.3">
      <c r="A510" s="27" t="s">
        <v>908</v>
      </c>
      <c r="B510" s="27" t="s">
        <v>909</v>
      </c>
      <c r="C510" s="27" t="s">
        <v>401</v>
      </c>
      <c r="D510" s="27" t="s">
        <v>929</v>
      </c>
      <c r="E510" s="28">
        <v>12</v>
      </c>
      <c r="F510" s="28">
        <v>3.3780000000000003E-4</v>
      </c>
      <c r="G510" s="28">
        <v>1.8539999999999999E-5</v>
      </c>
      <c r="H510">
        <f t="shared" si="48"/>
        <v>2.8150000000000003E-5</v>
      </c>
      <c r="I510">
        <f t="shared" si="49"/>
        <v>1.5449999999999998E-6</v>
      </c>
      <c r="J510" s="30">
        <f t="shared" si="44"/>
        <v>2.8150000000000003E-5</v>
      </c>
      <c r="K510" s="30">
        <f t="shared" si="45"/>
        <v>2.8150000000000003E-5</v>
      </c>
      <c r="L510">
        <f>VLOOKUP(LEFT(A510,8),'Point GF'!$C$2:$R$277,7,FALSE)</f>
        <v>1</v>
      </c>
      <c r="M510">
        <f>VLOOKUP(LEFT(A510,8),'Point GF'!$C$2:$R$277,7,FALSE)</f>
        <v>1</v>
      </c>
      <c r="N510">
        <f t="shared" si="46"/>
        <v>1.5449999999999998E-6</v>
      </c>
      <c r="O510">
        <f t="shared" si="47"/>
        <v>1.5449999999999998E-6</v>
      </c>
      <c r="P510">
        <f>VLOOKUP(LEFT(A510,8),'Point GF'!$C$2:$R$277,15,FALSE)</f>
        <v>1</v>
      </c>
      <c r="Q510">
        <f>VLOOKUP(LEFT(A510,8),'Point GF'!$C$2:$R$277,16,FALSE)</f>
        <v>1</v>
      </c>
    </row>
    <row r="511" spans="1:17" hidden="1" outlineLevel="2" x14ac:dyDescent="0.3">
      <c r="A511" s="27" t="s">
        <v>908</v>
      </c>
      <c r="B511" s="27" t="s">
        <v>909</v>
      </c>
      <c r="C511" s="27" t="s">
        <v>401</v>
      </c>
      <c r="D511" s="27" t="s">
        <v>930</v>
      </c>
      <c r="E511" s="28">
        <v>31</v>
      </c>
      <c r="F511" s="28">
        <v>6.0449999999999997E-2</v>
      </c>
      <c r="G511" s="28">
        <v>3.2550000000000001E-3</v>
      </c>
      <c r="H511">
        <f t="shared" si="48"/>
        <v>1.9499999999999999E-3</v>
      </c>
      <c r="I511">
        <f t="shared" si="49"/>
        <v>1.05E-4</v>
      </c>
      <c r="J511" s="30">
        <f t="shared" si="44"/>
        <v>1.9499999999999999E-3</v>
      </c>
      <c r="K511" s="30">
        <f t="shared" si="45"/>
        <v>1.9499999999999999E-3</v>
      </c>
      <c r="L511">
        <f>VLOOKUP(LEFT(A511,8),'Point GF'!$C$2:$R$277,7,FALSE)</f>
        <v>1</v>
      </c>
      <c r="M511">
        <f>VLOOKUP(LEFT(A511,8),'Point GF'!$C$2:$R$277,7,FALSE)</f>
        <v>1</v>
      </c>
      <c r="N511">
        <f t="shared" si="46"/>
        <v>1.05E-4</v>
      </c>
      <c r="O511">
        <f t="shared" si="47"/>
        <v>1.05E-4</v>
      </c>
      <c r="P511">
        <f>VLOOKUP(LEFT(A511,8),'Point GF'!$C$2:$R$277,15,FALSE)</f>
        <v>1</v>
      </c>
      <c r="Q511">
        <f>VLOOKUP(LEFT(A511,8),'Point GF'!$C$2:$R$277,16,FALSE)</f>
        <v>1</v>
      </c>
    </row>
    <row r="512" spans="1:17" hidden="1" outlineLevel="2" x14ac:dyDescent="0.3">
      <c r="A512" s="27" t="s">
        <v>908</v>
      </c>
      <c r="B512" s="27" t="s">
        <v>909</v>
      </c>
      <c r="C512" s="27" t="s">
        <v>401</v>
      </c>
      <c r="D512" s="27" t="s">
        <v>931</v>
      </c>
      <c r="E512" s="28">
        <v>31</v>
      </c>
      <c r="F512" s="28">
        <v>6.0449999999999997E-2</v>
      </c>
      <c r="G512" s="28">
        <v>3.2550000000000001E-3</v>
      </c>
      <c r="H512">
        <f t="shared" si="48"/>
        <v>1.9499999999999999E-3</v>
      </c>
      <c r="I512">
        <f t="shared" si="49"/>
        <v>1.05E-4</v>
      </c>
      <c r="J512" s="30">
        <f t="shared" si="44"/>
        <v>1.9499999999999999E-3</v>
      </c>
      <c r="K512" s="30">
        <f t="shared" si="45"/>
        <v>1.9499999999999999E-3</v>
      </c>
      <c r="L512">
        <f>VLOOKUP(LEFT(A512,8),'Point GF'!$C$2:$R$277,7,FALSE)</f>
        <v>1</v>
      </c>
      <c r="M512">
        <f>VLOOKUP(LEFT(A512,8),'Point GF'!$C$2:$R$277,7,FALSE)</f>
        <v>1</v>
      </c>
      <c r="N512">
        <f t="shared" si="46"/>
        <v>1.05E-4</v>
      </c>
      <c r="O512">
        <f t="shared" si="47"/>
        <v>1.05E-4</v>
      </c>
      <c r="P512">
        <f>VLOOKUP(LEFT(A512,8),'Point GF'!$C$2:$R$277,15,FALSE)</f>
        <v>1</v>
      </c>
      <c r="Q512">
        <f>VLOOKUP(LEFT(A512,8),'Point GF'!$C$2:$R$277,16,FALSE)</f>
        <v>1</v>
      </c>
    </row>
    <row r="513" spans="1:17" hidden="1" outlineLevel="2" x14ac:dyDescent="0.3">
      <c r="A513" s="27" t="s">
        <v>908</v>
      </c>
      <c r="B513" s="27" t="s">
        <v>909</v>
      </c>
      <c r="C513" s="27" t="s">
        <v>401</v>
      </c>
      <c r="D513" s="27" t="s">
        <v>932</v>
      </c>
      <c r="E513" s="28">
        <v>31</v>
      </c>
      <c r="F513" s="28">
        <v>6.0449999999999997E-2</v>
      </c>
      <c r="G513" s="28">
        <v>3.2550000000000001E-3</v>
      </c>
      <c r="H513">
        <f t="shared" si="48"/>
        <v>1.9499999999999999E-3</v>
      </c>
      <c r="I513">
        <f t="shared" si="49"/>
        <v>1.05E-4</v>
      </c>
      <c r="J513" s="30">
        <f t="shared" si="44"/>
        <v>1.9499999999999999E-3</v>
      </c>
      <c r="K513" s="30">
        <f t="shared" si="45"/>
        <v>1.9499999999999999E-3</v>
      </c>
      <c r="L513">
        <f>VLOOKUP(LEFT(A513,8),'Point GF'!$C$2:$R$277,7,FALSE)</f>
        <v>1</v>
      </c>
      <c r="M513">
        <f>VLOOKUP(LEFT(A513,8),'Point GF'!$C$2:$R$277,7,FALSE)</f>
        <v>1</v>
      </c>
      <c r="N513">
        <f t="shared" si="46"/>
        <v>1.05E-4</v>
      </c>
      <c r="O513">
        <f t="shared" si="47"/>
        <v>1.05E-4</v>
      </c>
      <c r="P513">
        <f>VLOOKUP(LEFT(A513,8),'Point GF'!$C$2:$R$277,15,FALSE)</f>
        <v>1</v>
      </c>
      <c r="Q513">
        <f>VLOOKUP(LEFT(A513,8),'Point GF'!$C$2:$R$277,16,FALSE)</f>
        <v>1</v>
      </c>
    </row>
    <row r="514" spans="1:17" hidden="1" outlineLevel="2" x14ac:dyDescent="0.3">
      <c r="A514" s="27" t="s">
        <v>908</v>
      </c>
      <c r="B514" s="27" t="s">
        <v>909</v>
      </c>
      <c r="C514" s="27" t="s">
        <v>401</v>
      </c>
      <c r="D514" s="27" t="s">
        <v>933</v>
      </c>
      <c r="E514" s="28">
        <v>132</v>
      </c>
      <c r="F514" s="28">
        <v>0.29699999999999999</v>
      </c>
      <c r="G514" s="28">
        <v>1.6500000000000001E-2</v>
      </c>
      <c r="H514">
        <f t="shared" si="48"/>
        <v>2.2499999999999998E-3</v>
      </c>
      <c r="I514">
        <f t="shared" si="49"/>
        <v>1.25E-4</v>
      </c>
      <c r="J514" s="30">
        <f t="shared" si="44"/>
        <v>2.2499999999999998E-3</v>
      </c>
      <c r="K514" s="30">
        <f t="shared" si="45"/>
        <v>2.2499999999999998E-3</v>
      </c>
      <c r="L514">
        <f>VLOOKUP(LEFT(A514,8),'Point GF'!$C$2:$R$277,7,FALSE)</f>
        <v>1</v>
      </c>
      <c r="M514">
        <f>VLOOKUP(LEFT(A514,8),'Point GF'!$C$2:$R$277,7,FALSE)</f>
        <v>1</v>
      </c>
      <c r="N514">
        <f t="shared" si="46"/>
        <v>1.25E-4</v>
      </c>
      <c r="O514">
        <f t="shared" si="47"/>
        <v>1.25E-4</v>
      </c>
      <c r="P514">
        <f>VLOOKUP(LEFT(A514,8),'Point GF'!$C$2:$R$277,15,FALSE)</f>
        <v>1</v>
      </c>
      <c r="Q514">
        <f>VLOOKUP(LEFT(A514,8),'Point GF'!$C$2:$R$277,16,FALSE)</f>
        <v>1</v>
      </c>
    </row>
    <row r="515" spans="1:17" hidden="1" outlineLevel="2" x14ac:dyDescent="0.3">
      <c r="A515" s="27" t="s">
        <v>908</v>
      </c>
      <c r="B515" s="27" t="s">
        <v>909</v>
      </c>
      <c r="C515" s="27" t="s">
        <v>401</v>
      </c>
      <c r="D515" s="27" t="s">
        <v>934</v>
      </c>
      <c r="E515" s="28">
        <v>132</v>
      </c>
      <c r="F515" s="28">
        <v>0.29699999999999999</v>
      </c>
      <c r="G515" s="28">
        <v>1.6500000000000001E-2</v>
      </c>
      <c r="H515">
        <f t="shared" si="48"/>
        <v>2.2499999999999998E-3</v>
      </c>
      <c r="I515">
        <f t="shared" si="49"/>
        <v>1.25E-4</v>
      </c>
      <c r="J515" s="30">
        <f t="shared" ref="J515:J578" si="50">H515*L515</f>
        <v>2.2499999999999998E-3</v>
      </c>
      <c r="K515" s="30">
        <f t="shared" ref="K515:K578" si="51">H515*M515</f>
        <v>2.2499999999999998E-3</v>
      </c>
      <c r="L515">
        <f>VLOOKUP(LEFT(A515,8),'Point GF'!$C$2:$R$277,7,FALSE)</f>
        <v>1</v>
      </c>
      <c r="M515">
        <f>VLOOKUP(LEFT(A515,8),'Point GF'!$C$2:$R$277,7,FALSE)</f>
        <v>1</v>
      </c>
      <c r="N515">
        <f t="shared" ref="N515:N578" si="52">I515*P515</f>
        <v>1.25E-4</v>
      </c>
      <c r="O515">
        <f t="shared" ref="O515:O578" si="53">I515*Q515</f>
        <v>1.25E-4</v>
      </c>
      <c r="P515">
        <f>VLOOKUP(LEFT(A515,8),'Point GF'!$C$2:$R$277,15,FALSE)</f>
        <v>1</v>
      </c>
      <c r="Q515">
        <f>VLOOKUP(LEFT(A515,8),'Point GF'!$C$2:$R$277,16,FALSE)</f>
        <v>1</v>
      </c>
    </row>
    <row r="516" spans="1:17" hidden="1" outlineLevel="2" x14ac:dyDescent="0.3">
      <c r="A516" s="27" t="s">
        <v>908</v>
      </c>
      <c r="B516" s="27" t="s">
        <v>909</v>
      </c>
      <c r="C516" s="27" t="s">
        <v>401</v>
      </c>
      <c r="D516" s="27" t="s">
        <v>935</v>
      </c>
      <c r="E516" s="28">
        <v>72</v>
      </c>
      <c r="F516" s="28">
        <v>0.18720000000000001</v>
      </c>
      <c r="G516" s="29"/>
      <c r="H516">
        <f t="shared" si="48"/>
        <v>2.5999999999999999E-3</v>
      </c>
      <c r="I516">
        <f t="shared" si="49"/>
        <v>0</v>
      </c>
      <c r="J516" s="30">
        <f t="shared" si="50"/>
        <v>2.5999999999999999E-3</v>
      </c>
      <c r="K516" s="30">
        <f t="shared" si="51"/>
        <v>2.5999999999999999E-3</v>
      </c>
      <c r="L516">
        <f>VLOOKUP(LEFT(A516,8),'Point GF'!$C$2:$R$277,7,FALSE)</f>
        <v>1</v>
      </c>
      <c r="M516">
        <f>VLOOKUP(LEFT(A516,8),'Point GF'!$C$2:$R$277,7,FALSE)</f>
        <v>1</v>
      </c>
      <c r="N516">
        <f t="shared" si="52"/>
        <v>0</v>
      </c>
      <c r="O516">
        <f t="shared" si="53"/>
        <v>0</v>
      </c>
      <c r="P516">
        <f>VLOOKUP(LEFT(A516,8),'Point GF'!$C$2:$R$277,15,FALSE)</f>
        <v>1</v>
      </c>
      <c r="Q516">
        <f>VLOOKUP(LEFT(A516,8),'Point GF'!$C$2:$R$277,16,FALSE)</f>
        <v>1</v>
      </c>
    </row>
    <row r="517" spans="1:17" hidden="1" outlineLevel="2" x14ac:dyDescent="0.3">
      <c r="A517" s="27" t="s">
        <v>908</v>
      </c>
      <c r="B517" s="27" t="s">
        <v>909</v>
      </c>
      <c r="C517" s="27" t="s">
        <v>401</v>
      </c>
      <c r="D517" s="27" t="s">
        <v>936</v>
      </c>
      <c r="E517" s="28">
        <v>3</v>
      </c>
      <c r="F517" s="28">
        <v>0.31230000000000002</v>
      </c>
      <c r="G517" s="28">
        <v>1.3934999999999999E-2</v>
      </c>
      <c r="H517">
        <f t="shared" si="48"/>
        <v>0.10410000000000001</v>
      </c>
      <c r="I517">
        <f t="shared" si="49"/>
        <v>4.6449999999999998E-3</v>
      </c>
      <c r="J517" s="30">
        <f t="shared" si="50"/>
        <v>0.10410000000000001</v>
      </c>
      <c r="K517" s="30">
        <f t="shared" si="51"/>
        <v>0.10410000000000001</v>
      </c>
      <c r="L517">
        <f>VLOOKUP(LEFT(A517,8),'Point GF'!$C$2:$R$277,7,FALSE)</f>
        <v>1</v>
      </c>
      <c r="M517">
        <f>VLOOKUP(LEFT(A517,8),'Point GF'!$C$2:$R$277,7,FALSE)</f>
        <v>1</v>
      </c>
      <c r="N517">
        <f t="shared" si="52"/>
        <v>4.6449999999999998E-3</v>
      </c>
      <c r="O517">
        <f t="shared" si="53"/>
        <v>4.6449999999999998E-3</v>
      </c>
      <c r="P517">
        <f>VLOOKUP(LEFT(A517,8),'Point GF'!$C$2:$R$277,15,FALSE)</f>
        <v>1</v>
      </c>
      <c r="Q517">
        <f>VLOOKUP(LEFT(A517,8),'Point GF'!$C$2:$R$277,16,FALSE)</f>
        <v>1</v>
      </c>
    </row>
    <row r="518" spans="1:17" hidden="1" outlineLevel="2" x14ac:dyDescent="0.3">
      <c r="A518" s="27" t="s">
        <v>908</v>
      </c>
      <c r="B518" s="27" t="s">
        <v>909</v>
      </c>
      <c r="C518" s="27" t="s">
        <v>401</v>
      </c>
      <c r="D518" s="27" t="s">
        <v>937</v>
      </c>
      <c r="E518" s="28">
        <v>366</v>
      </c>
      <c r="F518" s="29"/>
      <c r="G518" s="28">
        <v>1.23342E-3</v>
      </c>
      <c r="H518">
        <f t="shared" si="48"/>
        <v>0</v>
      </c>
      <c r="I518">
        <f t="shared" si="49"/>
        <v>3.3699999999999999E-6</v>
      </c>
      <c r="J518" s="30">
        <f t="shared" si="50"/>
        <v>0</v>
      </c>
      <c r="K518" s="30">
        <f t="shared" si="51"/>
        <v>0</v>
      </c>
      <c r="L518">
        <f>VLOOKUP(LEFT(A518,8),'Point GF'!$C$2:$R$277,7,FALSE)</f>
        <v>1</v>
      </c>
      <c r="M518">
        <f>VLOOKUP(LEFT(A518,8),'Point GF'!$C$2:$R$277,7,FALSE)</f>
        <v>1</v>
      </c>
      <c r="N518">
        <f t="shared" si="52"/>
        <v>3.3699999999999999E-6</v>
      </c>
      <c r="O518">
        <f t="shared" si="53"/>
        <v>3.3699999999999999E-6</v>
      </c>
      <c r="P518">
        <f>VLOOKUP(LEFT(A518,8),'Point GF'!$C$2:$R$277,15,FALSE)</f>
        <v>1</v>
      </c>
      <c r="Q518">
        <f>VLOOKUP(LEFT(A518,8),'Point GF'!$C$2:$R$277,16,FALSE)</f>
        <v>1</v>
      </c>
    </row>
    <row r="519" spans="1:17" hidden="1" outlineLevel="2" x14ac:dyDescent="0.3">
      <c r="A519" s="27" t="s">
        <v>908</v>
      </c>
      <c r="B519" s="27" t="s">
        <v>909</v>
      </c>
      <c r="C519" s="27" t="s">
        <v>401</v>
      </c>
      <c r="D519" s="27" t="s">
        <v>938</v>
      </c>
      <c r="E519" s="28">
        <v>366</v>
      </c>
      <c r="F519" s="29"/>
      <c r="G519" s="28">
        <v>1.23342E-3</v>
      </c>
      <c r="H519">
        <f t="shared" si="48"/>
        <v>0</v>
      </c>
      <c r="I519">
        <f t="shared" si="49"/>
        <v>3.3699999999999999E-6</v>
      </c>
      <c r="J519" s="30">
        <f t="shared" si="50"/>
        <v>0</v>
      </c>
      <c r="K519" s="30">
        <f t="shared" si="51"/>
        <v>0</v>
      </c>
      <c r="L519">
        <f>VLOOKUP(LEFT(A519,8),'Point GF'!$C$2:$R$277,7,FALSE)</f>
        <v>1</v>
      </c>
      <c r="M519">
        <f>VLOOKUP(LEFT(A519,8),'Point GF'!$C$2:$R$277,7,FALSE)</f>
        <v>1</v>
      </c>
      <c r="N519">
        <f t="shared" si="52"/>
        <v>3.3699999999999999E-6</v>
      </c>
      <c r="O519">
        <f t="shared" si="53"/>
        <v>3.3699999999999999E-6</v>
      </c>
      <c r="P519">
        <f>VLOOKUP(LEFT(A519,8),'Point GF'!$C$2:$R$277,15,FALSE)</f>
        <v>1</v>
      </c>
      <c r="Q519">
        <f>VLOOKUP(LEFT(A519,8),'Point GF'!$C$2:$R$277,16,FALSE)</f>
        <v>1</v>
      </c>
    </row>
    <row r="520" spans="1:17" hidden="1" outlineLevel="2" x14ac:dyDescent="0.3">
      <c r="A520" s="27" t="s">
        <v>908</v>
      </c>
      <c r="B520" s="27" t="s">
        <v>909</v>
      </c>
      <c r="C520" s="27" t="s">
        <v>401</v>
      </c>
      <c r="D520" s="27" t="s">
        <v>939</v>
      </c>
      <c r="E520" s="28">
        <v>366</v>
      </c>
      <c r="F520" s="29"/>
      <c r="G520" s="28">
        <v>1.23342E-3</v>
      </c>
      <c r="H520">
        <f t="shared" si="48"/>
        <v>0</v>
      </c>
      <c r="I520">
        <f t="shared" si="49"/>
        <v>3.3699999999999999E-6</v>
      </c>
      <c r="J520" s="30">
        <f t="shared" si="50"/>
        <v>0</v>
      </c>
      <c r="K520" s="30">
        <f t="shared" si="51"/>
        <v>0</v>
      </c>
      <c r="L520">
        <f>VLOOKUP(LEFT(A520,8),'Point GF'!$C$2:$R$277,7,FALSE)</f>
        <v>1</v>
      </c>
      <c r="M520">
        <f>VLOOKUP(LEFT(A520,8),'Point GF'!$C$2:$R$277,7,FALSE)</f>
        <v>1</v>
      </c>
      <c r="N520">
        <f t="shared" si="52"/>
        <v>3.3699999999999999E-6</v>
      </c>
      <c r="O520">
        <f t="shared" si="53"/>
        <v>3.3699999999999999E-6</v>
      </c>
      <c r="P520">
        <f>VLOOKUP(LEFT(A520,8),'Point GF'!$C$2:$R$277,15,FALSE)</f>
        <v>1</v>
      </c>
      <c r="Q520">
        <f>VLOOKUP(LEFT(A520,8),'Point GF'!$C$2:$R$277,16,FALSE)</f>
        <v>1</v>
      </c>
    </row>
    <row r="521" spans="1:17" hidden="1" outlineLevel="2" x14ac:dyDescent="0.3">
      <c r="A521" s="27" t="s">
        <v>908</v>
      </c>
      <c r="B521" s="27" t="s">
        <v>909</v>
      </c>
      <c r="C521" s="27" t="s">
        <v>401</v>
      </c>
      <c r="D521" s="27" t="s">
        <v>940</v>
      </c>
      <c r="E521" s="28">
        <v>366</v>
      </c>
      <c r="F521" s="29"/>
      <c r="G521" s="28">
        <v>1.23342E-3</v>
      </c>
      <c r="H521">
        <f t="shared" si="48"/>
        <v>0</v>
      </c>
      <c r="I521">
        <f t="shared" si="49"/>
        <v>3.3699999999999999E-6</v>
      </c>
      <c r="J521" s="30">
        <f t="shared" si="50"/>
        <v>0</v>
      </c>
      <c r="K521" s="30">
        <f t="shared" si="51"/>
        <v>0</v>
      </c>
      <c r="L521">
        <f>VLOOKUP(LEFT(A521,8),'Point GF'!$C$2:$R$277,7,FALSE)</f>
        <v>1</v>
      </c>
      <c r="M521">
        <f>VLOOKUP(LEFT(A521,8),'Point GF'!$C$2:$R$277,7,FALSE)</f>
        <v>1</v>
      </c>
      <c r="N521">
        <f t="shared" si="52"/>
        <v>3.3699999999999999E-6</v>
      </c>
      <c r="O521">
        <f t="shared" si="53"/>
        <v>3.3699999999999999E-6</v>
      </c>
      <c r="P521">
        <f>VLOOKUP(LEFT(A521,8),'Point GF'!$C$2:$R$277,15,FALSE)</f>
        <v>1</v>
      </c>
      <c r="Q521">
        <f>VLOOKUP(LEFT(A521,8),'Point GF'!$C$2:$R$277,16,FALSE)</f>
        <v>1</v>
      </c>
    </row>
    <row r="522" spans="1:17" hidden="1" outlineLevel="2" x14ac:dyDescent="0.3">
      <c r="A522" s="27" t="s">
        <v>908</v>
      </c>
      <c r="B522" s="27" t="s">
        <v>909</v>
      </c>
      <c r="C522" s="27" t="s">
        <v>401</v>
      </c>
      <c r="D522" s="27" t="s">
        <v>941</v>
      </c>
      <c r="E522" s="28">
        <v>366</v>
      </c>
      <c r="F522" s="29"/>
      <c r="G522" s="28">
        <v>1.23342E-3</v>
      </c>
      <c r="H522">
        <f t="shared" si="48"/>
        <v>0</v>
      </c>
      <c r="I522">
        <f t="shared" si="49"/>
        <v>3.3699999999999999E-6</v>
      </c>
      <c r="J522" s="30">
        <f t="shared" si="50"/>
        <v>0</v>
      </c>
      <c r="K522" s="30">
        <f t="shared" si="51"/>
        <v>0</v>
      </c>
      <c r="L522">
        <f>VLOOKUP(LEFT(A522,8),'Point GF'!$C$2:$R$277,7,FALSE)</f>
        <v>1</v>
      </c>
      <c r="M522">
        <f>VLOOKUP(LEFT(A522,8),'Point GF'!$C$2:$R$277,7,FALSE)</f>
        <v>1</v>
      </c>
      <c r="N522">
        <f t="shared" si="52"/>
        <v>3.3699999999999999E-6</v>
      </c>
      <c r="O522">
        <f t="shared" si="53"/>
        <v>3.3699999999999999E-6</v>
      </c>
      <c r="P522">
        <f>VLOOKUP(LEFT(A522,8),'Point GF'!$C$2:$R$277,15,FALSE)</f>
        <v>1</v>
      </c>
      <c r="Q522">
        <f>VLOOKUP(LEFT(A522,8),'Point GF'!$C$2:$R$277,16,FALSE)</f>
        <v>1</v>
      </c>
    </row>
    <row r="523" spans="1:17" hidden="1" outlineLevel="2" x14ac:dyDescent="0.3">
      <c r="A523" s="27" t="s">
        <v>908</v>
      </c>
      <c r="B523" s="27" t="s">
        <v>909</v>
      </c>
      <c r="C523" s="27" t="s">
        <v>401</v>
      </c>
      <c r="D523" s="27" t="s">
        <v>942</v>
      </c>
      <c r="E523" s="28">
        <v>366</v>
      </c>
      <c r="F523" s="29"/>
      <c r="G523" s="28">
        <v>1.23342E-3</v>
      </c>
      <c r="H523">
        <f t="shared" si="48"/>
        <v>0</v>
      </c>
      <c r="I523">
        <f t="shared" si="49"/>
        <v>3.3699999999999999E-6</v>
      </c>
      <c r="J523" s="30">
        <f t="shared" si="50"/>
        <v>0</v>
      </c>
      <c r="K523" s="30">
        <f t="shared" si="51"/>
        <v>0</v>
      </c>
      <c r="L523">
        <f>VLOOKUP(LEFT(A523,8),'Point GF'!$C$2:$R$277,7,FALSE)</f>
        <v>1</v>
      </c>
      <c r="M523">
        <f>VLOOKUP(LEFT(A523,8),'Point GF'!$C$2:$R$277,7,FALSE)</f>
        <v>1</v>
      </c>
      <c r="N523">
        <f t="shared" si="52"/>
        <v>3.3699999999999999E-6</v>
      </c>
      <c r="O523">
        <f t="shared" si="53"/>
        <v>3.3699999999999999E-6</v>
      </c>
      <c r="P523">
        <f>VLOOKUP(LEFT(A523,8),'Point GF'!$C$2:$R$277,15,FALSE)</f>
        <v>1</v>
      </c>
      <c r="Q523">
        <f>VLOOKUP(LEFT(A523,8),'Point GF'!$C$2:$R$277,16,FALSE)</f>
        <v>1</v>
      </c>
    </row>
    <row r="524" spans="1:17" hidden="1" outlineLevel="2" x14ac:dyDescent="0.3">
      <c r="A524" s="27" t="s">
        <v>908</v>
      </c>
      <c r="B524" s="27" t="s">
        <v>909</v>
      </c>
      <c r="C524" s="27" t="s">
        <v>401</v>
      </c>
      <c r="D524" s="27" t="s">
        <v>943</v>
      </c>
      <c r="E524" s="28">
        <v>366</v>
      </c>
      <c r="F524" s="29"/>
      <c r="G524" s="28">
        <v>1.23342E-3</v>
      </c>
      <c r="H524">
        <f t="shared" si="48"/>
        <v>0</v>
      </c>
      <c r="I524">
        <f t="shared" si="49"/>
        <v>3.3699999999999999E-6</v>
      </c>
      <c r="J524" s="30">
        <f t="shared" si="50"/>
        <v>0</v>
      </c>
      <c r="K524" s="30">
        <f t="shared" si="51"/>
        <v>0</v>
      </c>
      <c r="L524">
        <f>VLOOKUP(LEFT(A524,8),'Point GF'!$C$2:$R$277,7,FALSE)</f>
        <v>1</v>
      </c>
      <c r="M524">
        <f>VLOOKUP(LEFT(A524,8),'Point GF'!$C$2:$R$277,7,FALSE)</f>
        <v>1</v>
      </c>
      <c r="N524">
        <f t="shared" si="52"/>
        <v>3.3699999999999999E-6</v>
      </c>
      <c r="O524">
        <f t="shared" si="53"/>
        <v>3.3699999999999999E-6</v>
      </c>
      <c r="P524">
        <f>VLOOKUP(LEFT(A524,8),'Point GF'!$C$2:$R$277,15,FALSE)</f>
        <v>1</v>
      </c>
      <c r="Q524">
        <f>VLOOKUP(LEFT(A524,8),'Point GF'!$C$2:$R$277,16,FALSE)</f>
        <v>1</v>
      </c>
    </row>
    <row r="525" spans="1:17" hidden="1" outlineLevel="2" x14ac:dyDescent="0.3">
      <c r="A525" s="27" t="s">
        <v>908</v>
      </c>
      <c r="B525" s="27" t="s">
        <v>909</v>
      </c>
      <c r="C525" s="27" t="s">
        <v>401</v>
      </c>
      <c r="D525" s="27" t="s">
        <v>944</v>
      </c>
      <c r="E525" s="28">
        <v>366</v>
      </c>
      <c r="F525" s="29"/>
      <c r="G525" s="28">
        <v>1.23342E-3</v>
      </c>
      <c r="H525">
        <f t="shared" si="48"/>
        <v>0</v>
      </c>
      <c r="I525">
        <f t="shared" si="49"/>
        <v>3.3699999999999999E-6</v>
      </c>
      <c r="J525" s="30">
        <f t="shared" si="50"/>
        <v>0</v>
      </c>
      <c r="K525" s="30">
        <f t="shared" si="51"/>
        <v>0</v>
      </c>
      <c r="L525">
        <f>VLOOKUP(LEFT(A525,8),'Point GF'!$C$2:$R$277,7,FALSE)</f>
        <v>1</v>
      </c>
      <c r="M525">
        <f>VLOOKUP(LEFT(A525,8),'Point GF'!$C$2:$R$277,7,FALSE)</f>
        <v>1</v>
      </c>
      <c r="N525">
        <f t="shared" si="52"/>
        <v>3.3699999999999999E-6</v>
      </c>
      <c r="O525">
        <f t="shared" si="53"/>
        <v>3.3699999999999999E-6</v>
      </c>
      <c r="P525">
        <f>VLOOKUP(LEFT(A525,8),'Point GF'!$C$2:$R$277,15,FALSE)</f>
        <v>1</v>
      </c>
      <c r="Q525">
        <f>VLOOKUP(LEFT(A525,8),'Point GF'!$C$2:$R$277,16,FALSE)</f>
        <v>1</v>
      </c>
    </row>
    <row r="526" spans="1:17" hidden="1" outlineLevel="2" x14ac:dyDescent="0.3">
      <c r="A526" s="27" t="s">
        <v>908</v>
      </c>
      <c r="B526" s="27" t="s">
        <v>909</v>
      </c>
      <c r="C526" s="27" t="s">
        <v>401</v>
      </c>
      <c r="D526" s="27" t="s">
        <v>945</v>
      </c>
      <c r="E526" s="28">
        <v>366</v>
      </c>
      <c r="F526" s="29"/>
      <c r="G526" s="28">
        <v>1.23342E-3</v>
      </c>
      <c r="H526">
        <f t="shared" si="48"/>
        <v>0</v>
      </c>
      <c r="I526">
        <f t="shared" si="49"/>
        <v>3.3699999999999999E-6</v>
      </c>
      <c r="J526" s="30">
        <f t="shared" si="50"/>
        <v>0</v>
      </c>
      <c r="K526" s="30">
        <f t="shared" si="51"/>
        <v>0</v>
      </c>
      <c r="L526">
        <f>VLOOKUP(LEFT(A526,8),'Point GF'!$C$2:$R$277,7,FALSE)</f>
        <v>1</v>
      </c>
      <c r="M526">
        <f>VLOOKUP(LEFT(A526,8),'Point GF'!$C$2:$R$277,7,FALSE)</f>
        <v>1</v>
      </c>
      <c r="N526">
        <f t="shared" si="52"/>
        <v>3.3699999999999999E-6</v>
      </c>
      <c r="O526">
        <f t="shared" si="53"/>
        <v>3.3699999999999999E-6</v>
      </c>
      <c r="P526">
        <f>VLOOKUP(LEFT(A526,8),'Point GF'!$C$2:$R$277,15,FALSE)</f>
        <v>1</v>
      </c>
      <c r="Q526">
        <f>VLOOKUP(LEFT(A526,8),'Point GF'!$C$2:$R$277,16,FALSE)</f>
        <v>1</v>
      </c>
    </row>
    <row r="527" spans="1:17" hidden="1" outlineLevel="2" x14ac:dyDescent="0.3">
      <c r="A527" s="27" t="s">
        <v>908</v>
      </c>
      <c r="B527" s="27" t="s">
        <v>909</v>
      </c>
      <c r="C527" s="27" t="s">
        <v>401</v>
      </c>
      <c r="D527" s="27" t="s">
        <v>946</v>
      </c>
      <c r="E527" s="28">
        <v>366</v>
      </c>
      <c r="F527" s="29"/>
      <c r="G527" s="28">
        <v>1.23342E-3</v>
      </c>
      <c r="H527">
        <f t="shared" si="48"/>
        <v>0</v>
      </c>
      <c r="I527">
        <f t="shared" si="49"/>
        <v>3.3699999999999999E-6</v>
      </c>
      <c r="J527" s="30">
        <f t="shared" si="50"/>
        <v>0</v>
      </c>
      <c r="K527" s="30">
        <f t="shared" si="51"/>
        <v>0</v>
      </c>
      <c r="L527">
        <f>VLOOKUP(LEFT(A527,8),'Point GF'!$C$2:$R$277,7,FALSE)</f>
        <v>1</v>
      </c>
      <c r="M527">
        <f>VLOOKUP(LEFT(A527,8),'Point GF'!$C$2:$R$277,7,FALSE)</f>
        <v>1</v>
      </c>
      <c r="N527">
        <f t="shared" si="52"/>
        <v>3.3699999999999999E-6</v>
      </c>
      <c r="O527">
        <f t="shared" si="53"/>
        <v>3.3699999999999999E-6</v>
      </c>
      <c r="P527">
        <f>VLOOKUP(LEFT(A527,8),'Point GF'!$C$2:$R$277,15,FALSE)</f>
        <v>1</v>
      </c>
      <c r="Q527">
        <f>VLOOKUP(LEFT(A527,8),'Point GF'!$C$2:$R$277,16,FALSE)</f>
        <v>1</v>
      </c>
    </row>
    <row r="528" spans="1:17" hidden="1" outlineLevel="2" x14ac:dyDescent="0.3">
      <c r="A528" s="27" t="s">
        <v>908</v>
      </c>
      <c r="B528" s="27" t="s">
        <v>909</v>
      </c>
      <c r="C528" s="27" t="s">
        <v>401</v>
      </c>
      <c r="D528" s="27" t="s">
        <v>947</v>
      </c>
      <c r="E528" s="28">
        <v>366</v>
      </c>
      <c r="F528" s="29"/>
      <c r="G528" s="28">
        <v>1.23342E-3</v>
      </c>
      <c r="H528">
        <f t="shared" si="48"/>
        <v>0</v>
      </c>
      <c r="I528">
        <f t="shared" si="49"/>
        <v>3.3699999999999999E-6</v>
      </c>
      <c r="J528" s="30">
        <f t="shared" si="50"/>
        <v>0</v>
      </c>
      <c r="K528" s="30">
        <f t="shared" si="51"/>
        <v>0</v>
      </c>
      <c r="L528">
        <f>VLOOKUP(LEFT(A528,8),'Point GF'!$C$2:$R$277,7,FALSE)</f>
        <v>1</v>
      </c>
      <c r="M528">
        <f>VLOOKUP(LEFT(A528,8),'Point GF'!$C$2:$R$277,7,FALSE)</f>
        <v>1</v>
      </c>
      <c r="N528">
        <f t="shared" si="52"/>
        <v>3.3699999999999999E-6</v>
      </c>
      <c r="O528">
        <f t="shared" si="53"/>
        <v>3.3699999999999999E-6</v>
      </c>
      <c r="P528">
        <f>VLOOKUP(LEFT(A528,8),'Point GF'!$C$2:$R$277,15,FALSE)</f>
        <v>1</v>
      </c>
      <c r="Q528">
        <f>VLOOKUP(LEFT(A528,8),'Point GF'!$C$2:$R$277,16,FALSE)</f>
        <v>1</v>
      </c>
    </row>
    <row r="529" spans="1:17" hidden="1" outlineLevel="2" x14ac:dyDescent="0.3">
      <c r="A529" s="27" t="s">
        <v>908</v>
      </c>
      <c r="B529" s="27" t="s">
        <v>909</v>
      </c>
      <c r="C529" s="27" t="s">
        <v>401</v>
      </c>
      <c r="D529" s="27" t="s">
        <v>948</v>
      </c>
      <c r="E529" s="28">
        <v>366</v>
      </c>
      <c r="F529" s="29"/>
      <c r="G529" s="28">
        <v>1.23342E-3</v>
      </c>
      <c r="H529">
        <f t="shared" si="48"/>
        <v>0</v>
      </c>
      <c r="I529">
        <f t="shared" si="49"/>
        <v>3.3699999999999999E-6</v>
      </c>
      <c r="J529" s="30">
        <f t="shared" si="50"/>
        <v>0</v>
      </c>
      <c r="K529" s="30">
        <f t="shared" si="51"/>
        <v>0</v>
      </c>
      <c r="L529">
        <f>VLOOKUP(LEFT(A529,8),'Point GF'!$C$2:$R$277,7,FALSE)</f>
        <v>1</v>
      </c>
      <c r="M529">
        <f>VLOOKUP(LEFT(A529,8),'Point GF'!$C$2:$R$277,7,FALSE)</f>
        <v>1</v>
      </c>
      <c r="N529">
        <f t="shared" si="52"/>
        <v>3.3699999999999999E-6</v>
      </c>
      <c r="O529">
        <f t="shared" si="53"/>
        <v>3.3699999999999999E-6</v>
      </c>
      <c r="P529">
        <f>VLOOKUP(LEFT(A529,8),'Point GF'!$C$2:$R$277,15,FALSE)</f>
        <v>1</v>
      </c>
      <c r="Q529">
        <f>VLOOKUP(LEFT(A529,8),'Point GF'!$C$2:$R$277,16,FALSE)</f>
        <v>1</v>
      </c>
    </row>
    <row r="530" spans="1:17" hidden="1" outlineLevel="2" x14ac:dyDescent="0.3">
      <c r="A530" s="27" t="s">
        <v>908</v>
      </c>
      <c r="B530" s="27" t="s">
        <v>909</v>
      </c>
      <c r="C530" s="27" t="s">
        <v>401</v>
      </c>
      <c r="D530" s="27" t="s">
        <v>949</v>
      </c>
      <c r="E530" s="28">
        <v>9</v>
      </c>
      <c r="F530" s="28">
        <v>3.6584999999999999E-2</v>
      </c>
      <c r="G530" s="28">
        <v>7.785E-4</v>
      </c>
      <c r="H530">
        <f t="shared" si="48"/>
        <v>4.065E-3</v>
      </c>
      <c r="I530">
        <f t="shared" si="49"/>
        <v>8.6500000000000002E-5</v>
      </c>
      <c r="J530" s="30">
        <f t="shared" si="50"/>
        <v>4.065E-3</v>
      </c>
      <c r="K530" s="30">
        <f t="shared" si="51"/>
        <v>4.065E-3</v>
      </c>
      <c r="L530">
        <f>VLOOKUP(LEFT(A530,8),'Point GF'!$C$2:$R$277,7,FALSE)</f>
        <v>1</v>
      </c>
      <c r="M530">
        <f>VLOOKUP(LEFT(A530,8),'Point GF'!$C$2:$R$277,7,FALSE)</f>
        <v>1</v>
      </c>
      <c r="N530">
        <f t="shared" si="52"/>
        <v>8.6500000000000002E-5</v>
      </c>
      <c r="O530">
        <f t="shared" si="53"/>
        <v>8.6500000000000002E-5</v>
      </c>
      <c r="P530">
        <f>VLOOKUP(LEFT(A530,8),'Point GF'!$C$2:$R$277,15,FALSE)</f>
        <v>1</v>
      </c>
      <c r="Q530">
        <f>VLOOKUP(LEFT(A530,8),'Point GF'!$C$2:$R$277,16,FALSE)</f>
        <v>1</v>
      </c>
    </row>
    <row r="531" spans="1:17" hidden="1" outlineLevel="2" x14ac:dyDescent="0.3">
      <c r="A531" s="27" t="s">
        <v>908</v>
      </c>
      <c r="B531" s="27" t="s">
        <v>909</v>
      </c>
      <c r="C531" s="27" t="s">
        <v>401</v>
      </c>
      <c r="D531" s="27" t="s">
        <v>950</v>
      </c>
      <c r="E531" s="28">
        <v>7</v>
      </c>
      <c r="F531" s="28">
        <v>0.50049999999999994</v>
      </c>
      <c r="G531" s="28">
        <v>1.4069999999999999E-2</v>
      </c>
      <c r="H531">
        <f t="shared" si="48"/>
        <v>7.1499999999999994E-2</v>
      </c>
      <c r="I531">
        <f t="shared" si="49"/>
        <v>2.0100000000000001E-3</v>
      </c>
      <c r="J531" s="30">
        <f t="shared" si="50"/>
        <v>7.1499999999999994E-2</v>
      </c>
      <c r="K531" s="30">
        <f t="shared" si="51"/>
        <v>7.1499999999999994E-2</v>
      </c>
      <c r="L531">
        <f>VLOOKUP(LEFT(A531,8),'Point GF'!$C$2:$R$277,7,FALSE)</f>
        <v>1</v>
      </c>
      <c r="M531">
        <f>VLOOKUP(LEFT(A531,8),'Point GF'!$C$2:$R$277,7,FALSE)</f>
        <v>1</v>
      </c>
      <c r="N531">
        <f t="shared" si="52"/>
        <v>2.0100000000000001E-3</v>
      </c>
      <c r="O531">
        <f t="shared" si="53"/>
        <v>2.0100000000000001E-3</v>
      </c>
      <c r="P531">
        <f>VLOOKUP(LEFT(A531,8),'Point GF'!$C$2:$R$277,15,FALSE)</f>
        <v>1</v>
      </c>
      <c r="Q531">
        <f>VLOOKUP(LEFT(A531,8),'Point GF'!$C$2:$R$277,16,FALSE)</f>
        <v>1</v>
      </c>
    </row>
    <row r="532" spans="1:17" hidden="1" outlineLevel="2" x14ac:dyDescent="0.3">
      <c r="A532" s="27" t="s">
        <v>908</v>
      </c>
      <c r="B532" s="27" t="s">
        <v>909</v>
      </c>
      <c r="C532" s="27" t="s">
        <v>401</v>
      </c>
      <c r="D532" s="27" t="s">
        <v>951</v>
      </c>
      <c r="E532" s="28">
        <v>22</v>
      </c>
      <c r="F532" s="28">
        <v>4.5319999999999999E-2</v>
      </c>
      <c r="G532" s="28">
        <v>1.881E-2</v>
      </c>
      <c r="H532">
        <f t="shared" si="48"/>
        <v>2.0599999999999998E-3</v>
      </c>
      <c r="I532">
        <f t="shared" si="49"/>
        <v>8.5499999999999997E-4</v>
      </c>
      <c r="J532" s="30">
        <f t="shared" si="50"/>
        <v>2.0599999999999998E-3</v>
      </c>
      <c r="K532" s="30">
        <f t="shared" si="51"/>
        <v>2.0599999999999998E-3</v>
      </c>
      <c r="L532">
        <f>VLOOKUP(LEFT(A532,8),'Point GF'!$C$2:$R$277,7,FALSE)</f>
        <v>1</v>
      </c>
      <c r="M532">
        <f>VLOOKUP(LEFT(A532,8),'Point GF'!$C$2:$R$277,7,FALSE)</f>
        <v>1</v>
      </c>
      <c r="N532">
        <f t="shared" si="52"/>
        <v>8.5499999999999997E-4</v>
      </c>
      <c r="O532">
        <f t="shared" si="53"/>
        <v>8.5499999999999997E-4</v>
      </c>
      <c r="P532">
        <f>VLOOKUP(LEFT(A532,8),'Point GF'!$C$2:$R$277,15,FALSE)</f>
        <v>1</v>
      </c>
      <c r="Q532">
        <f>VLOOKUP(LEFT(A532,8),'Point GF'!$C$2:$R$277,16,FALSE)</f>
        <v>1</v>
      </c>
    </row>
    <row r="533" spans="1:17" hidden="1" outlineLevel="2" x14ac:dyDescent="0.3">
      <c r="A533" s="27" t="s">
        <v>908</v>
      </c>
      <c r="B533" s="27" t="s">
        <v>909</v>
      </c>
      <c r="C533" s="27" t="s">
        <v>401</v>
      </c>
      <c r="D533" s="27" t="s">
        <v>951</v>
      </c>
      <c r="E533" s="28">
        <v>75</v>
      </c>
      <c r="F533" s="28">
        <v>40.436250000000001</v>
      </c>
      <c r="G533" s="28">
        <v>1.2288749999999999</v>
      </c>
      <c r="H533">
        <f t="shared" si="48"/>
        <v>0.53915000000000002</v>
      </c>
      <c r="I533">
        <f t="shared" si="49"/>
        <v>1.6385E-2</v>
      </c>
      <c r="J533" s="30">
        <f t="shared" si="50"/>
        <v>0.53915000000000002</v>
      </c>
      <c r="K533" s="30">
        <f t="shared" si="51"/>
        <v>0.53915000000000002</v>
      </c>
      <c r="L533">
        <f>VLOOKUP(LEFT(A533,8),'Point GF'!$C$2:$R$277,7,FALSE)</f>
        <v>1</v>
      </c>
      <c r="M533">
        <f>VLOOKUP(LEFT(A533,8),'Point GF'!$C$2:$R$277,7,FALSE)</f>
        <v>1</v>
      </c>
      <c r="N533">
        <f t="shared" si="52"/>
        <v>1.6385E-2</v>
      </c>
      <c r="O533">
        <f t="shared" si="53"/>
        <v>1.6385E-2</v>
      </c>
      <c r="P533">
        <f>VLOOKUP(LEFT(A533,8),'Point GF'!$C$2:$R$277,15,FALSE)</f>
        <v>1</v>
      </c>
      <c r="Q533">
        <f>VLOOKUP(LEFT(A533,8),'Point GF'!$C$2:$R$277,16,FALSE)</f>
        <v>1</v>
      </c>
    </row>
    <row r="534" spans="1:17" hidden="1" outlineLevel="2" x14ac:dyDescent="0.3">
      <c r="A534" s="27" t="s">
        <v>908</v>
      </c>
      <c r="B534" s="27" t="s">
        <v>909</v>
      </c>
      <c r="C534" s="27" t="s">
        <v>401</v>
      </c>
      <c r="D534" s="27" t="s">
        <v>952</v>
      </c>
      <c r="E534" s="28">
        <v>229</v>
      </c>
      <c r="F534" s="28">
        <v>1.77475</v>
      </c>
      <c r="G534" s="28">
        <v>0.73623499999999997</v>
      </c>
      <c r="H534">
        <f t="shared" si="48"/>
        <v>7.7499999999999999E-3</v>
      </c>
      <c r="I534">
        <f t="shared" si="49"/>
        <v>3.215E-3</v>
      </c>
      <c r="J534" s="30">
        <f t="shared" si="50"/>
        <v>7.7499999999999999E-3</v>
      </c>
      <c r="K534" s="30">
        <f t="shared" si="51"/>
        <v>7.7499999999999999E-3</v>
      </c>
      <c r="L534">
        <f>VLOOKUP(LEFT(A534,8),'Point GF'!$C$2:$R$277,7,FALSE)</f>
        <v>1</v>
      </c>
      <c r="M534">
        <f>VLOOKUP(LEFT(A534,8),'Point GF'!$C$2:$R$277,7,FALSE)</f>
        <v>1</v>
      </c>
      <c r="N534">
        <f t="shared" si="52"/>
        <v>3.215E-3</v>
      </c>
      <c r="O534">
        <f t="shared" si="53"/>
        <v>3.215E-3</v>
      </c>
      <c r="P534">
        <f>VLOOKUP(LEFT(A534,8),'Point GF'!$C$2:$R$277,15,FALSE)</f>
        <v>1</v>
      </c>
      <c r="Q534">
        <f>VLOOKUP(LEFT(A534,8),'Point GF'!$C$2:$R$277,16,FALSE)</f>
        <v>1</v>
      </c>
    </row>
    <row r="535" spans="1:17" hidden="1" outlineLevel="2" x14ac:dyDescent="0.3">
      <c r="A535" s="27" t="s">
        <v>908</v>
      </c>
      <c r="B535" s="27" t="s">
        <v>909</v>
      </c>
      <c r="C535" s="27" t="s">
        <v>401</v>
      </c>
      <c r="D535" s="27" t="s">
        <v>952</v>
      </c>
      <c r="E535" s="28">
        <v>277</v>
      </c>
      <c r="F535" s="28">
        <v>53.599499999999999</v>
      </c>
      <c r="G535" s="29"/>
      <c r="H535">
        <f t="shared" si="48"/>
        <v>0.19350000000000001</v>
      </c>
      <c r="I535">
        <f t="shared" si="49"/>
        <v>0</v>
      </c>
      <c r="J535" s="30">
        <f t="shared" si="50"/>
        <v>0.19350000000000001</v>
      </c>
      <c r="K535" s="30">
        <f t="shared" si="51"/>
        <v>0.19350000000000001</v>
      </c>
      <c r="L535">
        <f>VLOOKUP(LEFT(A535,8),'Point GF'!$C$2:$R$277,7,FALSE)</f>
        <v>1</v>
      </c>
      <c r="M535">
        <f>VLOOKUP(LEFT(A535,8),'Point GF'!$C$2:$R$277,7,FALSE)</f>
        <v>1</v>
      </c>
      <c r="N535">
        <f t="shared" si="52"/>
        <v>0</v>
      </c>
      <c r="O535">
        <f t="shared" si="53"/>
        <v>0</v>
      </c>
      <c r="P535">
        <f>VLOOKUP(LEFT(A535,8),'Point GF'!$C$2:$R$277,15,FALSE)</f>
        <v>1</v>
      </c>
      <c r="Q535">
        <f>VLOOKUP(LEFT(A535,8),'Point GF'!$C$2:$R$277,16,FALSE)</f>
        <v>1</v>
      </c>
    </row>
    <row r="536" spans="1:17" hidden="1" outlineLevel="2" x14ac:dyDescent="0.3">
      <c r="A536" s="27" t="s">
        <v>908</v>
      </c>
      <c r="B536" s="27" t="s">
        <v>909</v>
      </c>
      <c r="C536" s="27" t="s">
        <v>401</v>
      </c>
      <c r="D536" s="27" t="s">
        <v>953</v>
      </c>
      <c r="E536" s="28">
        <v>4</v>
      </c>
      <c r="F536" s="28">
        <v>0.64200000000000002</v>
      </c>
      <c r="G536" s="28">
        <v>1.806E-2</v>
      </c>
      <c r="H536">
        <f t="shared" si="48"/>
        <v>0.1605</v>
      </c>
      <c r="I536">
        <f t="shared" si="49"/>
        <v>4.5149999999999999E-3</v>
      </c>
      <c r="J536" s="30">
        <f t="shared" si="50"/>
        <v>0.1605</v>
      </c>
      <c r="K536" s="30">
        <f t="shared" si="51"/>
        <v>0.1605</v>
      </c>
      <c r="L536">
        <f>VLOOKUP(LEFT(A536,8),'Point GF'!$C$2:$R$277,7,FALSE)</f>
        <v>1</v>
      </c>
      <c r="M536">
        <f>VLOOKUP(LEFT(A536,8),'Point GF'!$C$2:$R$277,7,FALSE)</f>
        <v>1</v>
      </c>
      <c r="N536">
        <f t="shared" si="52"/>
        <v>4.5149999999999999E-3</v>
      </c>
      <c r="O536">
        <f t="shared" si="53"/>
        <v>4.5149999999999999E-3</v>
      </c>
      <c r="P536">
        <f>VLOOKUP(LEFT(A536,8),'Point GF'!$C$2:$R$277,15,FALSE)</f>
        <v>1</v>
      </c>
      <c r="Q536">
        <f>VLOOKUP(LEFT(A536,8),'Point GF'!$C$2:$R$277,16,FALSE)</f>
        <v>1</v>
      </c>
    </row>
    <row r="537" spans="1:17" hidden="1" outlineLevel="2" x14ac:dyDescent="0.3">
      <c r="A537" s="27" t="s">
        <v>908</v>
      </c>
      <c r="B537" s="27" t="s">
        <v>909</v>
      </c>
      <c r="C537" s="27" t="s">
        <v>401</v>
      </c>
      <c r="D537" s="27" t="s">
        <v>954</v>
      </c>
      <c r="E537" s="28">
        <v>3</v>
      </c>
      <c r="F537" s="28">
        <v>3.1949999999999999E-2</v>
      </c>
      <c r="G537" s="29"/>
      <c r="H537">
        <f t="shared" si="48"/>
        <v>1.065E-2</v>
      </c>
      <c r="I537">
        <f t="shared" si="49"/>
        <v>0</v>
      </c>
      <c r="J537" s="30">
        <f t="shared" si="50"/>
        <v>1.065E-2</v>
      </c>
      <c r="K537" s="30">
        <f t="shared" si="51"/>
        <v>1.065E-2</v>
      </c>
      <c r="L537">
        <f>VLOOKUP(LEFT(A537,8),'Point GF'!$C$2:$R$277,7,FALSE)</f>
        <v>1</v>
      </c>
      <c r="M537">
        <f>VLOOKUP(LEFT(A537,8),'Point GF'!$C$2:$R$277,7,FALSE)</f>
        <v>1</v>
      </c>
      <c r="N537">
        <f t="shared" si="52"/>
        <v>0</v>
      </c>
      <c r="O537">
        <f t="shared" si="53"/>
        <v>0</v>
      </c>
      <c r="P537">
        <f>VLOOKUP(LEFT(A537,8),'Point GF'!$C$2:$R$277,15,FALSE)</f>
        <v>1</v>
      </c>
      <c r="Q537">
        <f>VLOOKUP(LEFT(A537,8),'Point GF'!$C$2:$R$277,16,FALSE)</f>
        <v>1</v>
      </c>
    </row>
    <row r="538" spans="1:17" hidden="1" outlineLevel="2" x14ac:dyDescent="0.3">
      <c r="A538" s="27" t="s">
        <v>908</v>
      </c>
      <c r="B538" s="27" t="s">
        <v>909</v>
      </c>
      <c r="C538" s="27" t="s">
        <v>401</v>
      </c>
      <c r="D538" s="27" t="s">
        <v>955</v>
      </c>
      <c r="E538" s="28">
        <v>9</v>
      </c>
      <c r="F538" s="28">
        <v>2.2499999999999999E-2</v>
      </c>
      <c r="G538" s="28">
        <v>3.1319999999999998E-3</v>
      </c>
      <c r="H538">
        <f t="shared" si="48"/>
        <v>2.5000000000000001E-3</v>
      </c>
      <c r="I538">
        <f t="shared" si="49"/>
        <v>3.48E-4</v>
      </c>
      <c r="J538" s="30">
        <f t="shared" si="50"/>
        <v>2.5000000000000001E-3</v>
      </c>
      <c r="K538" s="30">
        <f t="shared" si="51"/>
        <v>2.5000000000000001E-3</v>
      </c>
      <c r="L538">
        <f>VLOOKUP(LEFT(A538,8),'Point GF'!$C$2:$R$277,7,FALSE)</f>
        <v>1</v>
      </c>
      <c r="M538">
        <f>VLOOKUP(LEFT(A538,8),'Point GF'!$C$2:$R$277,7,FALSE)</f>
        <v>1</v>
      </c>
      <c r="N538">
        <f t="shared" si="52"/>
        <v>3.48E-4</v>
      </c>
      <c r="O538">
        <f t="shared" si="53"/>
        <v>3.48E-4</v>
      </c>
      <c r="P538">
        <f>VLOOKUP(LEFT(A538,8),'Point GF'!$C$2:$R$277,15,FALSE)</f>
        <v>1</v>
      </c>
      <c r="Q538">
        <f>VLOOKUP(LEFT(A538,8),'Point GF'!$C$2:$R$277,16,FALSE)</f>
        <v>1</v>
      </c>
    </row>
    <row r="539" spans="1:17" hidden="1" outlineLevel="2" x14ac:dyDescent="0.3">
      <c r="A539" s="27" t="s">
        <v>908</v>
      </c>
      <c r="B539" s="27" t="s">
        <v>909</v>
      </c>
      <c r="C539" s="27" t="s">
        <v>401</v>
      </c>
      <c r="D539" s="27" t="s">
        <v>956</v>
      </c>
      <c r="E539" s="28">
        <v>12</v>
      </c>
      <c r="F539" s="28">
        <v>0.189</v>
      </c>
      <c r="G539" s="28">
        <v>6.1799999999999997E-3</v>
      </c>
      <c r="H539">
        <f t="shared" si="48"/>
        <v>1.575E-2</v>
      </c>
      <c r="I539">
        <f t="shared" si="49"/>
        <v>5.1499999999999994E-4</v>
      </c>
      <c r="J539" s="30">
        <f t="shared" si="50"/>
        <v>1.575E-2</v>
      </c>
      <c r="K539" s="30">
        <f t="shared" si="51"/>
        <v>1.575E-2</v>
      </c>
      <c r="L539">
        <f>VLOOKUP(LEFT(A539,8),'Point GF'!$C$2:$R$277,7,FALSE)</f>
        <v>1</v>
      </c>
      <c r="M539">
        <f>VLOOKUP(LEFT(A539,8),'Point GF'!$C$2:$R$277,7,FALSE)</f>
        <v>1</v>
      </c>
      <c r="N539">
        <f t="shared" si="52"/>
        <v>5.1499999999999994E-4</v>
      </c>
      <c r="O539">
        <f t="shared" si="53"/>
        <v>5.1499999999999994E-4</v>
      </c>
      <c r="P539">
        <f>VLOOKUP(LEFT(A539,8),'Point GF'!$C$2:$R$277,15,FALSE)</f>
        <v>1</v>
      </c>
      <c r="Q539">
        <f>VLOOKUP(LEFT(A539,8),'Point GF'!$C$2:$R$277,16,FALSE)</f>
        <v>1</v>
      </c>
    </row>
    <row r="540" spans="1:17" hidden="1" outlineLevel="2" x14ac:dyDescent="0.3">
      <c r="A540" s="27" t="s">
        <v>908</v>
      </c>
      <c r="B540" s="27" t="s">
        <v>909</v>
      </c>
      <c r="C540" s="27" t="s">
        <v>401</v>
      </c>
      <c r="D540" s="27" t="s">
        <v>957</v>
      </c>
      <c r="E540" s="28">
        <v>9</v>
      </c>
      <c r="F540" s="28">
        <v>0.22500000000000001</v>
      </c>
      <c r="G540" s="28">
        <v>8.6400000000000001E-3</v>
      </c>
      <c r="H540">
        <f t="shared" si="48"/>
        <v>2.5000000000000001E-2</v>
      </c>
      <c r="I540">
        <f t="shared" si="49"/>
        <v>9.6000000000000002E-4</v>
      </c>
      <c r="J540" s="30">
        <f t="shared" si="50"/>
        <v>2.5000000000000001E-2</v>
      </c>
      <c r="K540" s="30">
        <f t="shared" si="51"/>
        <v>2.5000000000000001E-2</v>
      </c>
      <c r="L540">
        <f>VLOOKUP(LEFT(A540,8),'Point GF'!$C$2:$R$277,7,FALSE)</f>
        <v>1</v>
      </c>
      <c r="M540">
        <f>VLOOKUP(LEFT(A540,8),'Point GF'!$C$2:$R$277,7,FALSE)</f>
        <v>1</v>
      </c>
      <c r="N540">
        <f t="shared" si="52"/>
        <v>9.6000000000000002E-4</v>
      </c>
      <c r="O540">
        <f t="shared" si="53"/>
        <v>9.6000000000000002E-4</v>
      </c>
      <c r="P540">
        <f>VLOOKUP(LEFT(A540,8),'Point GF'!$C$2:$R$277,15,FALSE)</f>
        <v>1</v>
      </c>
      <c r="Q540">
        <f>VLOOKUP(LEFT(A540,8),'Point GF'!$C$2:$R$277,16,FALSE)</f>
        <v>1</v>
      </c>
    </row>
    <row r="541" spans="1:17" hidden="1" outlineLevel="2" x14ac:dyDescent="0.3">
      <c r="A541" s="27" t="s">
        <v>908</v>
      </c>
      <c r="B541" s="27" t="s">
        <v>909</v>
      </c>
      <c r="C541" s="27" t="s">
        <v>401</v>
      </c>
      <c r="D541" s="27" t="s">
        <v>958</v>
      </c>
      <c r="E541" s="28">
        <v>10</v>
      </c>
      <c r="F541" s="28">
        <v>0.49299999999999999</v>
      </c>
      <c r="G541" s="28">
        <v>8.6499999999999997E-3</v>
      </c>
      <c r="H541">
        <f t="shared" si="48"/>
        <v>4.9299999999999997E-2</v>
      </c>
      <c r="I541">
        <f t="shared" si="49"/>
        <v>8.6499999999999999E-4</v>
      </c>
      <c r="J541" s="30">
        <f t="shared" si="50"/>
        <v>4.9299999999999997E-2</v>
      </c>
      <c r="K541" s="30">
        <f t="shared" si="51"/>
        <v>4.9299999999999997E-2</v>
      </c>
      <c r="L541">
        <f>VLOOKUP(LEFT(A541,8),'Point GF'!$C$2:$R$277,7,FALSE)</f>
        <v>1</v>
      </c>
      <c r="M541">
        <f>VLOOKUP(LEFT(A541,8),'Point GF'!$C$2:$R$277,7,FALSE)</f>
        <v>1</v>
      </c>
      <c r="N541">
        <f t="shared" si="52"/>
        <v>8.6499999999999999E-4</v>
      </c>
      <c r="O541">
        <f t="shared" si="53"/>
        <v>8.6499999999999999E-4</v>
      </c>
      <c r="P541">
        <f>VLOOKUP(LEFT(A541,8),'Point GF'!$C$2:$R$277,15,FALSE)</f>
        <v>1</v>
      </c>
      <c r="Q541">
        <f>VLOOKUP(LEFT(A541,8),'Point GF'!$C$2:$R$277,16,FALSE)</f>
        <v>1</v>
      </c>
    </row>
    <row r="542" spans="1:17" hidden="1" outlineLevel="2" x14ac:dyDescent="0.3">
      <c r="A542" s="27" t="s">
        <v>908</v>
      </c>
      <c r="B542" s="27" t="s">
        <v>909</v>
      </c>
      <c r="C542" s="27" t="s">
        <v>401</v>
      </c>
      <c r="D542" s="27" t="s">
        <v>959</v>
      </c>
      <c r="E542" s="28">
        <v>18</v>
      </c>
      <c r="F542" s="28">
        <v>0.52290000000000003</v>
      </c>
      <c r="G542" s="28">
        <v>1.881E-2</v>
      </c>
      <c r="H542">
        <f t="shared" si="48"/>
        <v>2.9050000000000003E-2</v>
      </c>
      <c r="I542">
        <f t="shared" si="49"/>
        <v>1.0449999999999999E-3</v>
      </c>
      <c r="J542" s="30">
        <f t="shared" si="50"/>
        <v>2.9050000000000003E-2</v>
      </c>
      <c r="K542" s="30">
        <f t="shared" si="51"/>
        <v>2.9050000000000003E-2</v>
      </c>
      <c r="L542">
        <f>VLOOKUP(LEFT(A542,8),'Point GF'!$C$2:$R$277,7,FALSE)</f>
        <v>1</v>
      </c>
      <c r="M542">
        <f>VLOOKUP(LEFT(A542,8),'Point GF'!$C$2:$R$277,7,FALSE)</f>
        <v>1</v>
      </c>
      <c r="N542">
        <f t="shared" si="52"/>
        <v>1.0449999999999999E-3</v>
      </c>
      <c r="O542">
        <f t="shared" si="53"/>
        <v>1.0449999999999999E-3</v>
      </c>
      <c r="P542">
        <f>VLOOKUP(LEFT(A542,8),'Point GF'!$C$2:$R$277,15,FALSE)</f>
        <v>1</v>
      </c>
      <c r="Q542">
        <f>VLOOKUP(LEFT(A542,8),'Point GF'!$C$2:$R$277,16,FALSE)</f>
        <v>1</v>
      </c>
    </row>
    <row r="543" spans="1:17" hidden="1" outlineLevel="2" x14ac:dyDescent="0.3">
      <c r="A543" s="27" t="s">
        <v>908</v>
      </c>
      <c r="B543" s="27" t="s">
        <v>909</v>
      </c>
      <c r="C543" s="27" t="s">
        <v>401</v>
      </c>
      <c r="D543" s="27" t="s">
        <v>960</v>
      </c>
      <c r="E543" s="28">
        <v>8</v>
      </c>
      <c r="F543" s="28">
        <v>6.8400000000000002E-2</v>
      </c>
      <c r="G543" s="28">
        <v>1.92E-3</v>
      </c>
      <c r="H543">
        <f t="shared" si="48"/>
        <v>8.5500000000000003E-3</v>
      </c>
      <c r="I543">
        <f t="shared" si="49"/>
        <v>2.4000000000000001E-4</v>
      </c>
      <c r="J543" s="30">
        <f t="shared" si="50"/>
        <v>8.5500000000000003E-3</v>
      </c>
      <c r="K543" s="30">
        <f t="shared" si="51"/>
        <v>8.5500000000000003E-3</v>
      </c>
      <c r="L543">
        <f>VLOOKUP(LEFT(A543,8),'Point GF'!$C$2:$R$277,7,FALSE)</f>
        <v>1</v>
      </c>
      <c r="M543">
        <f>VLOOKUP(LEFT(A543,8),'Point GF'!$C$2:$R$277,7,FALSE)</f>
        <v>1</v>
      </c>
      <c r="N543">
        <f t="shared" si="52"/>
        <v>2.4000000000000001E-4</v>
      </c>
      <c r="O543">
        <f t="shared" si="53"/>
        <v>2.4000000000000001E-4</v>
      </c>
      <c r="P543">
        <f>VLOOKUP(LEFT(A543,8),'Point GF'!$C$2:$R$277,15,FALSE)</f>
        <v>1</v>
      </c>
      <c r="Q543">
        <f>VLOOKUP(LEFT(A543,8),'Point GF'!$C$2:$R$277,16,FALSE)</f>
        <v>1</v>
      </c>
    </row>
    <row r="544" spans="1:17" hidden="1" outlineLevel="2" x14ac:dyDescent="0.3">
      <c r="A544" s="27" t="s">
        <v>908</v>
      </c>
      <c r="B544" s="27" t="s">
        <v>909</v>
      </c>
      <c r="C544" s="27" t="s">
        <v>401</v>
      </c>
      <c r="D544" s="27" t="s">
        <v>961</v>
      </c>
      <c r="E544" s="28">
        <v>9</v>
      </c>
      <c r="F544" s="28">
        <v>3.6764999999999999E-2</v>
      </c>
      <c r="G544" s="28">
        <v>1.0349999999999999E-3</v>
      </c>
      <c r="H544">
        <f t="shared" si="48"/>
        <v>4.0850000000000001E-3</v>
      </c>
      <c r="I544">
        <f t="shared" si="49"/>
        <v>1.1499999999999999E-4</v>
      </c>
      <c r="J544" s="30">
        <f t="shared" si="50"/>
        <v>4.0850000000000001E-3</v>
      </c>
      <c r="K544" s="30">
        <f t="shared" si="51"/>
        <v>4.0850000000000001E-3</v>
      </c>
      <c r="L544">
        <f>VLOOKUP(LEFT(A544,8),'Point GF'!$C$2:$R$277,7,FALSE)</f>
        <v>1</v>
      </c>
      <c r="M544">
        <f>VLOOKUP(LEFT(A544,8),'Point GF'!$C$2:$R$277,7,FALSE)</f>
        <v>1</v>
      </c>
      <c r="N544">
        <f t="shared" si="52"/>
        <v>1.1499999999999999E-4</v>
      </c>
      <c r="O544">
        <f t="shared" si="53"/>
        <v>1.1499999999999999E-4</v>
      </c>
      <c r="P544">
        <f>VLOOKUP(LEFT(A544,8),'Point GF'!$C$2:$R$277,15,FALSE)</f>
        <v>1</v>
      </c>
      <c r="Q544">
        <f>VLOOKUP(LEFT(A544,8),'Point GF'!$C$2:$R$277,16,FALSE)</f>
        <v>1</v>
      </c>
    </row>
    <row r="545" spans="1:17" hidden="1" outlineLevel="2" x14ac:dyDescent="0.3">
      <c r="A545" s="27" t="s">
        <v>908</v>
      </c>
      <c r="B545" s="27" t="s">
        <v>909</v>
      </c>
      <c r="C545" s="27" t="s">
        <v>401</v>
      </c>
      <c r="D545" s="27" t="s">
        <v>962</v>
      </c>
      <c r="E545" s="28">
        <v>7</v>
      </c>
      <c r="F545" s="28">
        <v>4.1300000000000003E-2</v>
      </c>
      <c r="G545" s="28">
        <v>1.1655000000000001E-3</v>
      </c>
      <c r="H545">
        <f t="shared" si="48"/>
        <v>5.9000000000000007E-3</v>
      </c>
      <c r="I545">
        <f t="shared" si="49"/>
        <v>1.6650000000000001E-4</v>
      </c>
      <c r="J545" s="30">
        <f t="shared" si="50"/>
        <v>5.9000000000000007E-3</v>
      </c>
      <c r="K545" s="30">
        <f t="shared" si="51"/>
        <v>5.9000000000000007E-3</v>
      </c>
      <c r="L545">
        <f>VLOOKUP(LEFT(A545,8),'Point GF'!$C$2:$R$277,7,FALSE)</f>
        <v>1</v>
      </c>
      <c r="M545">
        <f>VLOOKUP(LEFT(A545,8),'Point GF'!$C$2:$R$277,7,FALSE)</f>
        <v>1</v>
      </c>
      <c r="N545">
        <f t="shared" si="52"/>
        <v>1.6650000000000001E-4</v>
      </c>
      <c r="O545">
        <f t="shared" si="53"/>
        <v>1.6650000000000001E-4</v>
      </c>
      <c r="P545">
        <f>VLOOKUP(LEFT(A545,8),'Point GF'!$C$2:$R$277,15,FALSE)</f>
        <v>1</v>
      </c>
      <c r="Q545">
        <f>VLOOKUP(LEFT(A545,8),'Point GF'!$C$2:$R$277,16,FALSE)</f>
        <v>1</v>
      </c>
    </row>
    <row r="546" spans="1:17" hidden="1" outlineLevel="2" x14ac:dyDescent="0.3">
      <c r="A546" s="27" t="s">
        <v>908</v>
      </c>
      <c r="B546" s="27" t="s">
        <v>909</v>
      </c>
      <c r="C546" s="27" t="s">
        <v>401</v>
      </c>
      <c r="D546" s="27" t="s">
        <v>963</v>
      </c>
      <c r="E546" s="28">
        <v>8</v>
      </c>
      <c r="F546" s="28">
        <v>2.6679999999999999E-2</v>
      </c>
      <c r="G546" s="28">
        <v>3.284E-3</v>
      </c>
      <c r="H546">
        <f t="shared" si="48"/>
        <v>3.3349999999999999E-3</v>
      </c>
      <c r="I546">
        <f t="shared" si="49"/>
        <v>4.105E-4</v>
      </c>
      <c r="J546" s="30">
        <f t="shared" si="50"/>
        <v>3.3349999999999999E-3</v>
      </c>
      <c r="K546" s="30">
        <f t="shared" si="51"/>
        <v>3.3349999999999999E-3</v>
      </c>
      <c r="L546">
        <f>VLOOKUP(LEFT(A546,8),'Point GF'!$C$2:$R$277,7,FALSE)</f>
        <v>1</v>
      </c>
      <c r="M546">
        <f>VLOOKUP(LEFT(A546,8),'Point GF'!$C$2:$R$277,7,FALSE)</f>
        <v>1</v>
      </c>
      <c r="N546">
        <f t="shared" si="52"/>
        <v>4.105E-4</v>
      </c>
      <c r="O546">
        <f t="shared" si="53"/>
        <v>4.105E-4</v>
      </c>
      <c r="P546">
        <f>VLOOKUP(LEFT(A546,8),'Point GF'!$C$2:$R$277,15,FALSE)</f>
        <v>1</v>
      </c>
      <c r="Q546">
        <f>VLOOKUP(LEFT(A546,8),'Point GF'!$C$2:$R$277,16,FALSE)</f>
        <v>1</v>
      </c>
    </row>
    <row r="547" spans="1:17" hidden="1" outlineLevel="2" x14ac:dyDescent="0.3">
      <c r="A547" s="27" t="s">
        <v>908</v>
      </c>
      <c r="B547" s="27" t="s">
        <v>909</v>
      </c>
      <c r="C547" s="27" t="s">
        <v>401</v>
      </c>
      <c r="D547" s="27" t="s">
        <v>964</v>
      </c>
      <c r="E547" s="28">
        <v>12</v>
      </c>
      <c r="F547" s="28">
        <v>0.2364</v>
      </c>
      <c r="G547" s="28">
        <v>6.4200000000000004E-3</v>
      </c>
      <c r="H547">
        <f t="shared" si="48"/>
        <v>1.9699999999999999E-2</v>
      </c>
      <c r="I547">
        <f t="shared" si="49"/>
        <v>5.3499999999999999E-4</v>
      </c>
      <c r="J547" s="30">
        <f t="shared" si="50"/>
        <v>1.9699999999999999E-2</v>
      </c>
      <c r="K547" s="30">
        <f t="shared" si="51"/>
        <v>1.9699999999999999E-2</v>
      </c>
      <c r="L547">
        <f>VLOOKUP(LEFT(A547,8),'Point GF'!$C$2:$R$277,7,FALSE)</f>
        <v>1</v>
      </c>
      <c r="M547">
        <f>VLOOKUP(LEFT(A547,8),'Point GF'!$C$2:$R$277,7,FALSE)</f>
        <v>1</v>
      </c>
      <c r="N547">
        <f t="shared" si="52"/>
        <v>5.3499999999999999E-4</v>
      </c>
      <c r="O547">
        <f t="shared" si="53"/>
        <v>5.3499999999999999E-4</v>
      </c>
      <c r="P547">
        <f>VLOOKUP(LEFT(A547,8),'Point GF'!$C$2:$R$277,15,FALSE)</f>
        <v>1</v>
      </c>
      <c r="Q547">
        <f>VLOOKUP(LEFT(A547,8),'Point GF'!$C$2:$R$277,16,FALSE)</f>
        <v>1</v>
      </c>
    </row>
    <row r="548" spans="1:17" hidden="1" outlineLevel="2" x14ac:dyDescent="0.3">
      <c r="A548" s="27" t="s">
        <v>908</v>
      </c>
      <c r="B548" s="27" t="s">
        <v>909</v>
      </c>
      <c r="C548" s="27" t="s">
        <v>401</v>
      </c>
      <c r="D548" s="27" t="s">
        <v>965</v>
      </c>
      <c r="E548" s="28">
        <v>8</v>
      </c>
      <c r="F548" s="28">
        <v>0.64800000000000002</v>
      </c>
      <c r="G548" s="28">
        <v>1.1999999999999999E-3</v>
      </c>
      <c r="H548">
        <f t="shared" si="48"/>
        <v>8.1000000000000003E-2</v>
      </c>
      <c r="I548">
        <f t="shared" si="49"/>
        <v>1.4999999999999999E-4</v>
      </c>
      <c r="J548" s="30">
        <f t="shared" si="50"/>
        <v>8.1000000000000003E-2</v>
      </c>
      <c r="K548" s="30">
        <f t="shared" si="51"/>
        <v>8.1000000000000003E-2</v>
      </c>
      <c r="L548">
        <f>VLOOKUP(LEFT(A548,8),'Point GF'!$C$2:$R$277,7,FALSE)</f>
        <v>1</v>
      </c>
      <c r="M548">
        <f>VLOOKUP(LEFT(A548,8),'Point GF'!$C$2:$R$277,7,FALSE)</f>
        <v>1</v>
      </c>
      <c r="N548">
        <f t="shared" si="52"/>
        <v>1.4999999999999999E-4</v>
      </c>
      <c r="O548">
        <f t="shared" si="53"/>
        <v>1.4999999999999999E-4</v>
      </c>
      <c r="P548">
        <f>VLOOKUP(LEFT(A548,8),'Point GF'!$C$2:$R$277,15,FALSE)</f>
        <v>1</v>
      </c>
      <c r="Q548">
        <f>VLOOKUP(LEFT(A548,8),'Point GF'!$C$2:$R$277,16,FALSE)</f>
        <v>1</v>
      </c>
    </row>
    <row r="549" spans="1:17" hidden="1" outlineLevel="2" x14ac:dyDescent="0.3">
      <c r="A549" s="27" t="s">
        <v>908</v>
      </c>
      <c r="B549" s="27" t="s">
        <v>909</v>
      </c>
      <c r="C549" s="27" t="s">
        <v>401</v>
      </c>
      <c r="D549" s="27" t="s">
        <v>966</v>
      </c>
      <c r="E549" s="28">
        <v>7</v>
      </c>
      <c r="F549" s="28">
        <v>5.6699999999999997E-3</v>
      </c>
      <c r="G549" s="28">
        <v>7.1049999999999998E-4</v>
      </c>
      <c r="H549">
        <f t="shared" si="48"/>
        <v>8.0999999999999996E-4</v>
      </c>
      <c r="I549">
        <f t="shared" si="49"/>
        <v>1.015E-4</v>
      </c>
      <c r="J549" s="30">
        <f t="shared" si="50"/>
        <v>8.0999999999999996E-4</v>
      </c>
      <c r="K549" s="30">
        <f t="shared" si="51"/>
        <v>8.0999999999999996E-4</v>
      </c>
      <c r="L549">
        <f>VLOOKUP(LEFT(A549,8),'Point GF'!$C$2:$R$277,7,FALSE)</f>
        <v>1</v>
      </c>
      <c r="M549">
        <f>VLOOKUP(LEFT(A549,8),'Point GF'!$C$2:$R$277,7,FALSE)</f>
        <v>1</v>
      </c>
      <c r="N549">
        <f t="shared" si="52"/>
        <v>1.015E-4</v>
      </c>
      <c r="O549">
        <f t="shared" si="53"/>
        <v>1.015E-4</v>
      </c>
      <c r="P549">
        <f>VLOOKUP(LEFT(A549,8),'Point GF'!$C$2:$R$277,15,FALSE)</f>
        <v>1</v>
      </c>
      <c r="Q549">
        <f>VLOOKUP(LEFT(A549,8),'Point GF'!$C$2:$R$277,16,FALSE)</f>
        <v>1</v>
      </c>
    </row>
    <row r="550" spans="1:17" hidden="1" outlineLevel="2" x14ac:dyDescent="0.3">
      <c r="A550" s="27" t="s">
        <v>908</v>
      </c>
      <c r="B550" s="27" t="s">
        <v>909</v>
      </c>
      <c r="C550" s="27" t="s">
        <v>401</v>
      </c>
      <c r="D550" s="27" t="s">
        <v>967</v>
      </c>
      <c r="E550" s="28">
        <v>9</v>
      </c>
      <c r="F550" s="28">
        <v>8.2799999999999992E-3</v>
      </c>
      <c r="G550" s="28">
        <v>2.0744999999999999E-5</v>
      </c>
      <c r="H550">
        <f t="shared" si="48"/>
        <v>9.1999999999999992E-4</v>
      </c>
      <c r="I550">
        <f t="shared" si="49"/>
        <v>2.305E-6</v>
      </c>
      <c r="J550" s="30">
        <f t="shared" si="50"/>
        <v>9.1999999999999992E-4</v>
      </c>
      <c r="K550" s="30">
        <f t="shared" si="51"/>
        <v>9.1999999999999992E-4</v>
      </c>
      <c r="L550">
        <f>VLOOKUP(LEFT(A550,8),'Point GF'!$C$2:$R$277,7,FALSE)</f>
        <v>1</v>
      </c>
      <c r="M550">
        <f>VLOOKUP(LEFT(A550,8),'Point GF'!$C$2:$R$277,7,FALSE)</f>
        <v>1</v>
      </c>
      <c r="N550">
        <f t="shared" si="52"/>
        <v>2.305E-6</v>
      </c>
      <c r="O550">
        <f t="shared" si="53"/>
        <v>2.305E-6</v>
      </c>
      <c r="P550">
        <f>VLOOKUP(LEFT(A550,8),'Point GF'!$C$2:$R$277,15,FALSE)</f>
        <v>1</v>
      </c>
      <c r="Q550">
        <f>VLOOKUP(LEFT(A550,8),'Point GF'!$C$2:$R$277,16,FALSE)</f>
        <v>1</v>
      </c>
    </row>
    <row r="551" spans="1:17" hidden="1" outlineLevel="2" x14ac:dyDescent="0.3">
      <c r="A551" s="27" t="s">
        <v>908</v>
      </c>
      <c r="B551" s="27" t="s">
        <v>909</v>
      </c>
      <c r="C551" s="27" t="s">
        <v>401</v>
      </c>
      <c r="D551" s="27" t="s">
        <v>968</v>
      </c>
      <c r="E551" s="28">
        <v>12</v>
      </c>
      <c r="F551" s="28">
        <v>0.1782</v>
      </c>
      <c r="G551" s="28">
        <v>2.5559999999999999E-2</v>
      </c>
      <c r="H551">
        <f t="shared" si="48"/>
        <v>1.485E-2</v>
      </c>
      <c r="I551">
        <f t="shared" si="49"/>
        <v>2.1299999999999999E-3</v>
      </c>
      <c r="J551" s="30">
        <f t="shared" si="50"/>
        <v>1.485E-2</v>
      </c>
      <c r="K551" s="30">
        <f t="shared" si="51"/>
        <v>1.485E-2</v>
      </c>
      <c r="L551">
        <f>VLOOKUP(LEFT(A551,8),'Point GF'!$C$2:$R$277,7,FALSE)</f>
        <v>1</v>
      </c>
      <c r="M551">
        <f>VLOOKUP(LEFT(A551,8),'Point GF'!$C$2:$R$277,7,FALSE)</f>
        <v>1</v>
      </c>
      <c r="N551">
        <f t="shared" si="52"/>
        <v>2.1299999999999999E-3</v>
      </c>
      <c r="O551">
        <f t="shared" si="53"/>
        <v>2.1299999999999999E-3</v>
      </c>
      <c r="P551">
        <f>VLOOKUP(LEFT(A551,8),'Point GF'!$C$2:$R$277,15,FALSE)</f>
        <v>1</v>
      </c>
      <c r="Q551">
        <f>VLOOKUP(LEFT(A551,8),'Point GF'!$C$2:$R$277,16,FALSE)</f>
        <v>1</v>
      </c>
    </row>
    <row r="552" spans="1:17" hidden="1" outlineLevel="2" x14ac:dyDescent="0.3">
      <c r="A552" s="27" t="s">
        <v>908</v>
      </c>
      <c r="B552" s="27" t="s">
        <v>909</v>
      </c>
      <c r="C552" s="27" t="s">
        <v>401</v>
      </c>
      <c r="D552" s="27" t="s">
        <v>969</v>
      </c>
      <c r="E552" s="28">
        <v>12</v>
      </c>
      <c r="F552" s="28">
        <v>6.6600000000000006E-2</v>
      </c>
      <c r="G552" s="28">
        <v>8.2199999999999999E-3</v>
      </c>
      <c r="H552">
        <f t="shared" si="48"/>
        <v>5.5500000000000002E-3</v>
      </c>
      <c r="I552">
        <f t="shared" si="49"/>
        <v>6.8499999999999995E-4</v>
      </c>
      <c r="J552" s="30">
        <f t="shared" si="50"/>
        <v>5.5500000000000002E-3</v>
      </c>
      <c r="K552" s="30">
        <f t="shared" si="51"/>
        <v>5.5500000000000002E-3</v>
      </c>
      <c r="L552">
        <f>VLOOKUP(LEFT(A552,8),'Point GF'!$C$2:$R$277,7,FALSE)</f>
        <v>1</v>
      </c>
      <c r="M552">
        <f>VLOOKUP(LEFT(A552,8),'Point GF'!$C$2:$R$277,7,FALSE)</f>
        <v>1</v>
      </c>
      <c r="N552">
        <f t="shared" si="52"/>
        <v>6.8499999999999995E-4</v>
      </c>
      <c r="O552">
        <f t="shared" si="53"/>
        <v>6.8499999999999995E-4</v>
      </c>
      <c r="P552">
        <f>VLOOKUP(LEFT(A552,8),'Point GF'!$C$2:$R$277,15,FALSE)</f>
        <v>1</v>
      </c>
      <c r="Q552">
        <f>VLOOKUP(LEFT(A552,8),'Point GF'!$C$2:$R$277,16,FALSE)</f>
        <v>1</v>
      </c>
    </row>
    <row r="553" spans="1:17" hidden="1" outlineLevel="2" x14ac:dyDescent="0.3">
      <c r="A553" s="27" t="s">
        <v>908</v>
      </c>
      <c r="B553" s="27" t="s">
        <v>909</v>
      </c>
      <c r="C553" s="27" t="s">
        <v>401</v>
      </c>
      <c r="D553" s="27" t="s">
        <v>970</v>
      </c>
      <c r="E553" s="28">
        <v>6</v>
      </c>
      <c r="F553" s="28">
        <v>1.248E-2</v>
      </c>
      <c r="G553" s="28">
        <v>6.2399999999999999E-3</v>
      </c>
      <c r="H553">
        <f t="shared" si="48"/>
        <v>2.0799999999999998E-3</v>
      </c>
      <c r="I553">
        <f t="shared" si="49"/>
        <v>1.0399999999999999E-3</v>
      </c>
      <c r="J553" s="30">
        <f t="shared" si="50"/>
        <v>2.0799999999999998E-3</v>
      </c>
      <c r="K553" s="30">
        <f t="shared" si="51"/>
        <v>2.0799999999999998E-3</v>
      </c>
      <c r="L553">
        <f>VLOOKUP(LEFT(A553,8),'Point GF'!$C$2:$R$277,7,FALSE)</f>
        <v>1</v>
      </c>
      <c r="M553">
        <f>VLOOKUP(LEFT(A553,8),'Point GF'!$C$2:$R$277,7,FALSE)</f>
        <v>1</v>
      </c>
      <c r="N553">
        <f t="shared" si="52"/>
        <v>1.0399999999999999E-3</v>
      </c>
      <c r="O553">
        <f t="shared" si="53"/>
        <v>1.0399999999999999E-3</v>
      </c>
      <c r="P553">
        <f>VLOOKUP(LEFT(A553,8),'Point GF'!$C$2:$R$277,15,FALSE)</f>
        <v>1</v>
      </c>
      <c r="Q553">
        <f>VLOOKUP(LEFT(A553,8),'Point GF'!$C$2:$R$277,16,FALSE)</f>
        <v>1</v>
      </c>
    </row>
    <row r="554" spans="1:17" hidden="1" outlineLevel="2" x14ac:dyDescent="0.3">
      <c r="A554" s="27" t="s">
        <v>908</v>
      </c>
      <c r="B554" s="27" t="s">
        <v>909</v>
      </c>
      <c r="C554" s="27" t="s">
        <v>401</v>
      </c>
      <c r="D554" s="27" t="s">
        <v>971</v>
      </c>
      <c r="E554" s="28">
        <v>8</v>
      </c>
      <c r="F554" s="28">
        <v>3.1359999999999999E-2</v>
      </c>
      <c r="G554" s="28">
        <v>1.5679999999999999E-2</v>
      </c>
      <c r="H554">
        <f t="shared" si="48"/>
        <v>3.9199999999999999E-3</v>
      </c>
      <c r="I554">
        <f t="shared" si="49"/>
        <v>1.9599999999999999E-3</v>
      </c>
      <c r="J554" s="30">
        <f t="shared" si="50"/>
        <v>3.9199999999999999E-3</v>
      </c>
      <c r="K554" s="30">
        <f t="shared" si="51"/>
        <v>3.9199999999999999E-3</v>
      </c>
      <c r="L554">
        <f>VLOOKUP(LEFT(A554,8),'Point GF'!$C$2:$R$277,7,FALSE)</f>
        <v>1</v>
      </c>
      <c r="M554">
        <f>VLOOKUP(LEFT(A554,8),'Point GF'!$C$2:$R$277,7,FALSE)</f>
        <v>1</v>
      </c>
      <c r="N554">
        <f t="shared" si="52"/>
        <v>1.9599999999999999E-3</v>
      </c>
      <c r="O554">
        <f t="shared" si="53"/>
        <v>1.9599999999999999E-3</v>
      </c>
      <c r="P554">
        <f>VLOOKUP(LEFT(A554,8),'Point GF'!$C$2:$R$277,15,FALSE)</f>
        <v>1</v>
      </c>
      <c r="Q554">
        <f>VLOOKUP(LEFT(A554,8),'Point GF'!$C$2:$R$277,16,FALSE)</f>
        <v>1</v>
      </c>
    </row>
    <row r="555" spans="1:17" hidden="1" outlineLevel="2" x14ac:dyDescent="0.3">
      <c r="A555" s="27" t="s">
        <v>908</v>
      </c>
      <c r="B555" s="27" t="s">
        <v>909</v>
      </c>
      <c r="C555" s="27" t="s">
        <v>401</v>
      </c>
      <c r="D555" s="27" t="s">
        <v>972</v>
      </c>
      <c r="E555" s="28">
        <v>8</v>
      </c>
      <c r="F555" s="28">
        <v>3.3279999999999997E-2</v>
      </c>
      <c r="G555" s="28">
        <v>1.6639999999999999E-2</v>
      </c>
      <c r="H555">
        <f t="shared" si="48"/>
        <v>4.1599999999999996E-3</v>
      </c>
      <c r="I555">
        <f t="shared" si="49"/>
        <v>2.0799999999999998E-3</v>
      </c>
      <c r="J555" s="30">
        <f t="shared" si="50"/>
        <v>4.1599999999999996E-3</v>
      </c>
      <c r="K555" s="30">
        <f t="shared" si="51"/>
        <v>4.1599999999999996E-3</v>
      </c>
      <c r="L555">
        <f>VLOOKUP(LEFT(A555,8),'Point GF'!$C$2:$R$277,7,FALSE)</f>
        <v>1</v>
      </c>
      <c r="M555">
        <f>VLOOKUP(LEFT(A555,8),'Point GF'!$C$2:$R$277,7,FALSE)</f>
        <v>1</v>
      </c>
      <c r="N555">
        <f t="shared" si="52"/>
        <v>2.0799999999999998E-3</v>
      </c>
      <c r="O555">
        <f t="shared" si="53"/>
        <v>2.0799999999999998E-3</v>
      </c>
      <c r="P555">
        <f>VLOOKUP(LEFT(A555,8),'Point GF'!$C$2:$R$277,15,FALSE)</f>
        <v>1</v>
      </c>
      <c r="Q555">
        <f>VLOOKUP(LEFT(A555,8),'Point GF'!$C$2:$R$277,16,FALSE)</f>
        <v>1</v>
      </c>
    </row>
    <row r="556" spans="1:17" hidden="1" outlineLevel="2" x14ac:dyDescent="0.3">
      <c r="A556" s="27" t="s">
        <v>908</v>
      </c>
      <c r="B556" s="27" t="s">
        <v>909</v>
      </c>
      <c r="C556" s="27" t="s">
        <v>401</v>
      </c>
      <c r="D556" s="27" t="s">
        <v>973</v>
      </c>
      <c r="E556" s="28">
        <v>12</v>
      </c>
      <c r="F556" s="28">
        <v>2.2800000000000001E-2</v>
      </c>
      <c r="G556" s="28">
        <v>1.5959999999999998E-2</v>
      </c>
      <c r="H556">
        <f t="shared" si="48"/>
        <v>1.9E-3</v>
      </c>
      <c r="I556">
        <f t="shared" si="49"/>
        <v>1.3299999999999998E-3</v>
      </c>
      <c r="J556" s="30">
        <f t="shared" si="50"/>
        <v>1.9E-3</v>
      </c>
      <c r="K556" s="30">
        <f t="shared" si="51"/>
        <v>1.9E-3</v>
      </c>
      <c r="L556">
        <f>VLOOKUP(LEFT(A556,8),'Point GF'!$C$2:$R$277,7,FALSE)</f>
        <v>1</v>
      </c>
      <c r="M556">
        <f>VLOOKUP(LEFT(A556,8),'Point GF'!$C$2:$R$277,7,FALSE)</f>
        <v>1</v>
      </c>
      <c r="N556">
        <f t="shared" si="52"/>
        <v>1.3299999999999998E-3</v>
      </c>
      <c r="O556">
        <f t="shared" si="53"/>
        <v>1.3299999999999998E-3</v>
      </c>
      <c r="P556">
        <f>VLOOKUP(LEFT(A556,8),'Point GF'!$C$2:$R$277,15,FALSE)</f>
        <v>1</v>
      </c>
      <c r="Q556">
        <f>VLOOKUP(LEFT(A556,8),'Point GF'!$C$2:$R$277,16,FALSE)</f>
        <v>1</v>
      </c>
    </row>
    <row r="557" spans="1:17" hidden="1" outlineLevel="2" x14ac:dyDescent="0.3">
      <c r="A557" s="27" t="s">
        <v>908</v>
      </c>
      <c r="B557" s="27" t="s">
        <v>909</v>
      </c>
      <c r="C557" s="27" t="s">
        <v>401</v>
      </c>
      <c r="D557" s="27" t="s">
        <v>974</v>
      </c>
      <c r="E557" s="28">
        <v>4</v>
      </c>
      <c r="F557" s="28">
        <v>4.5799999999999999E-3</v>
      </c>
      <c r="G557" s="28">
        <v>5.0000000000000001E-4</v>
      </c>
      <c r="H557">
        <f t="shared" ref="H557:H607" si="54">F557/E557</f>
        <v>1.145E-3</v>
      </c>
      <c r="I557">
        <f t="shared" ref="I557:I607" si="55">G557/E557</f>
        <v>1.25E-4</v>
      </c>
      <c r="J557" s="30">
        <f t="shared" si="50"/>
        <v>1.145E-3</v>
      </c>
      <c r="K557" s="30">
        <f t="shared" si="51"/>
        <v>1.145E-3</v>
      </c>
      <c r="L557">
        <f>VLOOKUP(LEFT(A557,8),'Point GF'!$C$2:$R$277,7,FALSE)</f>
        <v>1</v>
      </c>
      <c r="M557">
        <f>VLOOKUP(LEFT(A557,8),'Point GF'!$C$2:$R$277,7,FALSE)</f>
        <v>1</v>
      </c>
      <c r="N557">
        <f t="shared" si="52"/>
        <v>1.25E-4</v>
      </c>
      <c r="O557">
        <f t="shared" si="53"/>
        <v>1.25E-4</v>
      </c>
      <c r="P557">
        <f>VLOOKUP(LEFT(A557,8),'Point GF'!$C$2:$R$277,15,FALSE)</f>
        <v>1</v>
      </c>
      <c r="Q557">
        <f>VLOOKUP(LEFT(A557,8),'Point GF'!$C$2:$R$277,16,FALSE)</f>
        <v>1</v>
      </c>
    </row>
    <row r="558" spans="1:17" hidden="1" outlineLevel="2" x14ac:dyDescent="0.3">
      <c r="A558" s="27" t="s">
        <v>908</v>
      </c>
      <c r="B558" s="27" t="s">
        <v>909</v>
      </c>
      <c r="C558" s="27" t="s">
        <v>401</v>
      </c>
      <c r="D558" s="27" t="s">
        <v>975</v>
      </c>
      <c r="E558" s="28">
        <v>12</v>
      </c>
      <c r="F558" s="28">
        <v>0.38219999999999998</v>
      </c>
      <c r="G558" s="28">
        <v>2.598E-2</v>
      </c>
      <c r="H558">
        <f t="shared" si="54"/>
        <v>3.1849999999999996E-2</v>
      </c>
      <c r="I558">
        <f t="shared" si="55"/>
        <v>2.1649999999999998E-3</v>
      </c>
      <c r="J558" s="30">
        <f t="shared" si="50"/>
        <v>3.1849999999999996E-2</v>
      </c>
      <c r="K558" s="30">
        <f t="shared" si="51"/>
        <v>3.1849999999999996E-2</v>
      </c>
      <c r="L558">
        <f>VLOOKUP(LEFT(A558,8),'Point GF'!$C$2:$R$277,7,FALSE)</f>
        <v>1</v>
      </c>
      <c r="M558">
        <f>VLOOKUP(LEFT(A558,8),'Point GF'!$C$2:$R$277,7,FALSE)</f>
        <v>1</v>
      </c>
      <c r="N558">
        <f t="shared" si="52"/>
        <v>2.1649999999999998E-3</v>
      </c>
      <c r="O558">
        <f t="shared" si="53"/>
        <v>2.1649999999999998E-3</v>
      </c>
      <c r="P558">
        <f>VLOOKUP(LEFT(A558,8),'Point GF'!$C$2:$R$277,15,FALSE)</f>
        <v>1</v>
      </c>
      <c r="Q558">
        <f>VLOOKUP(LEFT(A558,8),'Point GF'!$C$2:$R$277,16,FALSE)</f>
        <v>1</v>
      </c>
    </row>
    <row r="559" spans="1:17" hidden="1" outlineLevel="2" x14ac:dyDescent="0.3">
      <c r="A559" s="27" t="s">
        <v>908</v>
      </c>
      <c r="B559" s="27" t="s">
        <v>909</v>
      </c>
      <c r="C559" s="27" t="s">
        <v>401</v>
      </c>
      <c r="D559" s="27" t="s">
        <v>976</v>
      </c>
      <c r="E559" s="28">
        <v>12</v>
      </c>
      <c r="F559" s="28">
        <v>8.2199999999999995E-2</v>
      </c>
      <c r="G559" s="28">
        <v>8.3999999999999995E-3</v>
      </c>
      <c r="H559">
        <f t="shared" si="54"/>
        <v>6.8499999999999993E-3</v>
      </c>
      <c r="I559">
        <f t="shared" si="55"/>
        <v>6.9999999999999999E-4</v>
      </c>
      <c r="J559" s="30">
        <f t="shared" si="50"/>
        <v>6.8499999999999993E-3</v>
      </c>
      <c r="K559" s="30">
        <f t="shared" si="51"/>
        <v>6.8499999999999993E-3</v>
      </c>
      <c r="L559">
        <f>VLOOKUP(LEFT(A559,8),'Point GF'!$C$2:$R$277,7,FALSE)</f>
        <v>1</v>
      </c>
      <c r="M559">
        <f>VLOOKUP(LEFT(A559,8),'Point GF'!$C$2:$R$277,7,FALSE)</f>
        <v>1</v>
      </c>
      <c r="N559">
        <f t="shared" si="52"/>
        <v>6.9999999999999999E-4</v>
      </c>
      <c r="O559">
        <f t="shared" si="53"/>
        <v>6.9999999999999999E-4</v>
      </c>
      <c r="P559">
        <f>VLOOKUP(LEFT(A559,8),'Point GF'!$C$2:$R$277,15,FALSE)</f>
        <v>1</v>
      </c>
      <c r="Q559">
        <f>VLOOKUP(LEFT(A559,8),'Point GF'!$C$2:$R$277,16,FALSE)</f>
        <v>1</v>
      </c>
    </row>
    <row r="560" spans="1:17" hidden="1" outlineLevel="2" x14ac:dyDescent="0.3">
      <c r="A560" s="27" t="s">
        <v>908</v>
      </c>
      <c r="B560" s="27" t="s">
        <v>909</v>
      </c>
      <c r="C560" s="27" t="s">
        <v>401</v>
      </c>
      <c r="D560" s="27" t="s">
        <v>977</v>
      </c>
      <c r="E560" s="28">
        <v>8</v>
      </c>
      <c r="F560" s="28">
        <v>0.30320000000000003</v>
      </c>
      <c r="G560" s="28">
        <v>1.9599999999999999E-2</v>
      </c>
      <c r="H560">
        <f t="shared" si="54"/>
        <v>3.7900000000000003E-2</v>
      </c>
      <c r="I560">
        <f t="shared" si="55"/>
        <v>2.4499999999999999E-3</v>
      </c>
      <c r="J560" s="30">
        <f t="shared" si="50"/>
        <v>3.7900000000000003E-2</v>
      </c>
      <c r="K560" s="30">
        <f t="shared" si="51"/>
        <v>3.7900000000000003E-2</v>
      </c>
      <c r="L560">
        <f>VLOOKUP(LEFT(A560,8),'Point GF'!$C$2:$R$277,7,FALSE)</f>
        <v>1</v>
      </c>
      <c r="M560">
        <f>VLOOKUP(LEFT(A560,8),'Point GF'!$C$2:$R$277,7,FALSE)</f>
        <v>1</v>
      </c>
      <c r="N560">
        <f t="shared" si="52"/>
        <v>2.4499999999999999E-3</v>
      </c>
      <c r="O560">
        <f t="shared" si="53"/>
        <v>2.4499999999999999E-3</v>
      </c>
      <c r="P560">
        <f>VLOOKUP(LEFT(A560,8),'Point GF'!$C$2:$R$277,15,FALSE)</f>
        <v>1</v>
      </c>
      <c r="Q560">
        <f>VLOOKUP(LEFT(A560,8),'Point GF'!$C$2:$R$277,16,FALSE)</f>
        <v>1</v>
      </c>
    </row>
    <row r="561" spans="1:17" hidden="1" outlineLevel="2" x14ac:dyDescent="0.3">
      <c r="A561" s="27" t="s">
        <v>908</v>
      </c>
      <c r="B561" s="27" t="s">
        <v>909</v>
      </c>
      <c r="C561" s="27" t="s">
        <v>401</v>
      </c>
      <c r="D561" s="27" t="s">
        <v>978</v>
      </c>
      <c r="E561" s="28">
        <v>8</v>
      </c>
      <c r="F561" s="28">
        <v>0.2964</v>
      </c>
      <c r="G561" s="28">
        <v>1.9199999999999998E-2</v>
      </c>
      <c r="H561">
        <f t="shared" si="54"/>
        <v>3.705E-2</v>
      </c>
      <c r="I561">
        <f t="shared" si="55"/>
        <v>2.3999999999999998E-3</v>
      </c>
      <c r="J561" s="30">
        <f t="shared" si="50"/>
        <v>3.705E-2</v>
      </c>
      <c r="K561" s="30">
        <f t="shared" si="51"/>
        <v>3.705E-2</v>
      </c>
      <c r="L561">
        <f>VLOOKUP(LEFT(A561,8),'Point GF'!$C$2:$R$277,7,FALSE)</f>
        <v>1</v>
      </c>
      <c r="M561">
        <f>VLOOKUP(LEFT(A561,8),'Point GF'!$C$2:$R$277,7,FALSE)</f>
        <v>1</v>
      </c>
      <c r="N561">
        <f t="shared" si="52"/>
        <v>2.3999999999999998E-3</v>
      </c>
      <c r="O561">
        <f t="shared" si="53"/>
        <v>2.3999999999999998E-3</v>
      </c>
      <c r="P561">
        <f>VLOOKUP(LEFT(A561,8),'Point GF'!$C$2:$R$277,15,FALSE)</f>
        <v>1</v>
      </c>
      <c r="Q561">
        <f>VLOOKUP(LEFT(A561,8),'Point GF'!$C$2:$R$277,16,FALSE)</f>
        <v>1</v>
      </c>
    </row>
    <row r="562" spans="1:17" outlineLevel="1" collapsed="1" x14ac:dyDescent="0.3">
      <c r="A562" s="32" t="s">
        <v>1217</v>
      </c>
      <c r="B562" s="27" t="str">
        <f>B561</f>
        <v>University of Maryland</v>
      </c>
      <c r="C562" s="27"/>
      <c r="D562" s="27"/>
      <c r="E562" s="28"/>
      <c r="F562" s="28">
        <f>SUBTOTAL(9,F489:F561)</f>
        <v>144.5983784</v>
      </c>
      <c r="G562" s="28">
        <f>SUBTOTAL(9,G489:G561)</f>
        <v>2.8165677050000011</v>
      </c>
      <c r="H562" s="36">
        <f>SUBTOTAL(9,H489:H561)</f>
        <v>1.9449044499999997</v>
      </c>
      <c r="I562" s="36">
        <f>SUBTOTAL(9,I489:I561)</f>
        <v>6.2507480000000004E-2</v>
      </c>
      <c r="J562" s="30">
        <f t="shared" si="50"/>
        <v>1.9449044499999997</v>
      </c>
      <c r="K562" s="30">
        <f t="shared" si="51"/>
        <v>1.9449044499999997</v>
      </c>
      <c r="L562">
        <f>VLOOKUP(LEFT(A562,8),'Point GF'!$C$2:$R$277,7,FALSE)</f>
        <v>1</v>
      </c>
      <c r="M562">
        <f>VLOOKUP(LEFT(A562,8),'Point GF'!$C$2:$R$277,7,FALSE)</f>
        <v>1</v>
      </c>
      <c r="N562">
        <f t="shared" si="52"/>
        <v>6.2507480000000004E-2</v>
      </c>
      <c r="O562">
        <f t="shared" si="53"/>
        <v>6.2507480000000004E-2</v>
      </c>
      <c r="P562">
        <f>VLOOKUP(LEFT(A562,8),'Point GF'!$C$2:$R$277,15,FALSE)</f>
        <v>1</v>
      </c>
      <c r="Q562">
        <f>VLOOKUP(LEFT(A562,8),'Point GF'!$C$2:$R$277,16,FALSE)</f>
        <v>1</v>
      </c>
    </row>
    <row r="563" spans="1:17" hidden="1" outlineLevel="2" x14ac:dyDescent="0.3">
      <c r="A563" s="27" t="s">
        <v>979</v>
      </c>
      <c r="B563" s="27" t="s">
        <v>980</v>
      </c>
      <c r="C563" s="27" t="s">
        <v>401</v>
      </c>
      <c r="D563" s="27" t="s">
        <v>981</v>
      </c>
      <c r="E563" s="28">
        <v>215</v>
      </c>
      <c r="F563" s="28">
        <v>3.7410000000000001</v>
      </c>
      <c r="G563" s="28">
        <v>4.601</v>
      </c>
      <c r="H563">
        <f t="shared" si="54"/>
        <v>1.7399999999999999E-2</v>
      </c>
      <c r="I563">
        <f t="shared" si="55"/>
        <v>2.1399999999999999E-2</v>
      </c>
      <c r="J563" s="30">
        <f t="shared" si="50"/>
        <v>1.8585194109737527E-2</v>
      </c>
      <c r="K563" s="30">
        <f t="shared" si="51"/>
        <v>1.8585194109737527E-2</v>
      </c>
      <c r="L563">
        <f>VLOOKUP(LEFT(A563,8),'Point GF'!$C$2:$R$277,7,FALSE)</f>
        <v>1.0681146040079039</v>
      </c>
      <c r="M563">
        <f>VLOOKUP(LEFT(A563,8),'Point GF'!$C$2:$R$277,7,FALSE)</f>
        <v>1.0681146040079039</v>
      </c>
      <c r="N563">
        <f t="shared" si="52"/>
        <v>2.1399999999999999E-2</v>
      </c>
      <c r="O563">
        <f t="shared" si="53"/>
        <v>2.1399999999999999E-2</v>
      </c>
      <c r="P563">
        <f>VLOOKUP(LEFT(A563,8),'Point GF'!$C$2:$R$277,15,FALSE)</f>
        <v>1</v>
      </c>
      <c r="Q563">
        <f>VLOOKUP(LEFT(A563,8),'Point GF'!$C$2:$R$277,16,FALSE)</f>
        <v>1</v>
      </c>
    </row>
    <row r="564" spans="1:17" outlineLevel="1" collapsed="1" x14ac:dyDescent="0.3">
      <c r="A564" s="32" t="s">
        <v>1218</v>
      </c>
      <c r="B564" s="27" t="str">
        <f>B563</f>
        <v>Laurel Sand and Gravel, Inc - Laurel</v>
      </c>
      <c r="C564" s="27"/>
      <c r="D564" s="27"/>
      <c r="E564" s="28"/>
      <c r="F564" s="28">
        <f>SUBTOTAL(9,F563:F563)</f>
        <v>3.7410000000000001</v>
      </c>
      <c r="G564" s="28">
        <f>SUBTOTAL(9,G563:G563)</f>
        <v>4.601</v>
      </c>
      <c r="H564" s="36">
        <f>SUBTOTAL(9,H563:H563)</f>
        <v>1.7399999999999999E-2</v>
      </c>
      <c r="I564" s="36">
        <f>SUBTOTAL(9,I563:I563)</f>
        <v>2.1399999999999999E-2</v>
      </c>
      <c r="J564" s="30">
        <f t="shared" si="50"/>
        <v>1.8585194109737527E-2</v>
      </c>
      <c r="K564" s="30">
        <f t="shared" si="51"/>
        <v>1.8585194109737527E-2</v>
      </c>
      <c r="L564">
        <f>VLOOKUP(LEFT(A564,8),'Point GF'!$C$2:$R$277,7,FALSE)</f>
        <v>1.0681146040079039</v>
      </c>
      <c r="M564">
        <f>VLOOKUP(LEFT(A564,8),'Point GF'!$C$2:$R$277,7,FALSE)</f>
        <v>1.0681146040079039</v>
      </c>
      <c r="N564">
        <f t="shared" si="52"/>
        <v>2.1399999999999999E-2</v>
      </c>
      <c r="O564">
        <f t="shared" si="53"/>
        <v>2.1399999999999999E-2</v>
      </c>
      <c r="P564">
        <f>VLOOKUP(LEFT(A564,8),'Point GF'!$C$2:$R$277,15,FALSE)</f>
        <v>1</v>
      </c>
      <c r="Q564">
        <f>VLOOKUP(LEFT(A564,8),'Point GF'!$C$2:$R$277,16,FALSE)</f>
        <v>1</v>
      </c>
    </row>
    <row r="565" spans="1:17" hidden="1" outlineLevel="2" x14ac:dyDescent="0.3">
      <c r="A565" s="27" t="s">
        <v>1241</v>
      </c>
      <c r="B565" s="27" t="s">
        <v>1162</v>
      </c>
      <c r="C565" s="27" t="s">
        <v>401</v>
      </c>
      <c r="D565" s="27" t="s">
        <v>1163</v>
      </c>
      <c r="E565" s="28">
        <v>11</v>
      </c>
      <c r="F565" s="28">
        <v>5.2535999999999996</v>
      </c>
      <c r="G565" s="28">
        <v>3.0249999999999999E-3</v>
      </c>
      <c r="H565">
        <f t="shared" si="54"/>
        <v>0.47759999999999997</v>
      </c>
      <c r="I565">
        <f t="shared" si="55"/>
        <v>2.7500000000000002E-4</v>
      </c>
      <c r="J565" s="30">
        <f t="shared" si="50"/>
        <v>0.47759999999999997</v>
      </c>
      <c r="K565" s="30">
        <f t="shared" si="51"/>
        <v>0.47759999999999997</v>
      </c>
      <c r="L565">
        <f>VLOOKUP(LEFT(A565,8),'Point GF'!$C$2:$R$277,7,FALSE)</f>
        <v>1</v>
      </c>
      <c r="M565">
        <f>VLOOKUP(LEFT(A565,8),'Point GF'!$C$2:$R$277,7,FALSE)</f>
        <v>1</v>
      </c>
      <c r="N565">
        <f t="shared" si="52"/>
        <v>2.7500000000000002E-4</v>
      </c>
      <c r="O565">
        <f t="shared" si="53"/>
        <v>2.7500000000000002E-4</v>
      </c>
      <c r="P565">
        <f>VLOOKUP(LEFT(A565,8),'Point GF'!$C$2:$R$277,15,FALSE)</f>
        <v>1</v>
      </c>
      <c r="Q565">
        <f>VLOOKUP(LEFT(A565,8),'Point GF'!$C$2:$R$277,16,FALSE)</f>
        <v>1</v>
      </c>
    </row>
    <row r="566" spans="1:17" hidden="1" outlineLevel="2" x14ac:dyDescent="0.3">
      <c r="A566" s="27" t="s">
        <v>1241</v>
      </c>
      <c r="B566" s="27" t="s">
        <v>1162</v>
      </c>
      <c r="C566" s="27" t="s">
        <v>401</v>
      </c>
      <c r="D566" s="27" t="s">
        <v>1164</v>
      </c>
      <c r="E566" s="28">
        <v>29</v>
      </c>
      <c r="F566" s="28">
        <v>89.798500000000004</v>
      </c>
      <c r="G566" s="28">
        <v>4.9169499999999999</v>
      </c>
      <c r="H566">
        <f t="shared" si="54"/>
        <v>3.0965000000000003</v>
      </c>
      <c r="I566">
        <f t="shared" si="55"/>
        <v>0.16955000000000001</v>
      </c>
      <c r="J566" s="30">
        <f t="shared" si="50"/>
        <v>3.0965000000000003</v>
      </c>
      <c r="K566" s="30">
        <f t="shared" si="51"/>
        <v>3.0965000000000003</v>
      </c>
      <c r="L566">
        <f>VLOOKUP(LEFT(A566,8),'Point GF'!$C$2:$R$277,7,FALSE)</f>
        <v>1</v>
      </c>
      <c r="M566">
        <f>VLOOKUP(LEFT(A566,8),'Point GF'!$C$2:$R$277,7,FALSE)</f>
        <v>1</v>
      </c>
      <c r="N566">
        <f t="shared" si="52"/>
        <v>0.16955000000000001</v>
      </c>
      <c r="O566">
        <f t="shared" si="53"/>
        <v>0.16955000000000001</v>
      </c>
      <c r="P566">
        <f>VLOOKUP(LEFT(A566,8),'Point GF'!$C$2:$R$277,15,FALSE)</f>
        <v>1</v>
      </c>
      <c r="Q566">
        <f>VLOOKUP(LEFT(A566,8),'Point GF'!$C$2:$R$277,16,FALSE)</f>
        <v>1</v>
      </c>
    </row>
    <row r="567" spans="1:17" hidden="1" outlineLevel="2" x14ac:dyDescent="0.3">
      <c r="A567" s="27" t="s">
        <v>1241</v>
      </c>
      <c r="B567" s="27" t="s">
        <v>1162</v>
      </c>
      <c r="C567" s="27" t="s">
        <v>401</v>
      </c>
      <c r="D567" s="27" t="s">
        <v>1165</v>
      </c>
      <c r="E567" s="28">
        <v>21</v>
      </c>
      <c r="F567" s="28">
        <v>69.499499999999998</v>
      </c>
      <c r="G567" s="28">
        <v>3.0985499999999999</v>
      </c>
      <c r="H567">
        <f t="shared" si="54"/>
        <v>3.3094999999999999</v>
      </c>
      <c r="I567">
        <f t="shared" si="55"/>
        <v>0.14754999999999999</v>
      </c>
      <c r="J567" s="30">
        <f t="shared" si="50"/>
        <v>3.3094999999999999</v>
      </c>
      <c r="K567" s="30">
        <f t="shared" si="51"/>
        <v>3.3094999999999999</v>
      </c>
      <c r="L567">
        <f>VLOOKUP(LEFT(A567,8),'Point GF'!$C$2:$R$277,7,FALSE)</f>
        <v>1</v>
      </c>
      <c r="M567">
        <f>VLOOKUP(LEFT(A567,8),'Point GF'!$C$2:$R$277,7,FALSE)</f>
        <v>1</v>
      </c>
      <c r="N567">
        <f t="shared" si="52"/>
        <v>0.14754999999999999</v>
      </c>
      <c r="O567">
        <f t="shared" si="53"/>
        <v>0.14754999999999999</v>
      </c>
      <c r="P567">
        <f>VLOOKUP(LEFT(A567,8),'Point GF'!$C$2:$R$277,15,FALSE)</f>
        <v>1</v>
      </c>
      <c r="Q567">
        <f>VLOOKUP(LEFT(A567,8),'Point GF'!$C$2:$R$277,16,FALSE)</f>
        <v>1</v>
      </c>
    </row>
    <row r="568" spans="1:17" hidden="1" outlineLevel="2" x14ac:dyDescent="0.3">
      <c r="A568" s="27" t="s">
        <v>1241</v>
      </c>
      <c r="B568" s="27" t="s">
        <v>1162</v>
      </c>
      <c r="C568" s="27" t="s">
        <v>401</v>
      </c>
      <c r="D568" s="27" t="s">
        <v>1166</v>
      </c>
      <c r="E568" s="28">
        <v>8</v>
      </c>
      <c r="F568" s="28">
        <v>2.5</v>
      </c>
      <c r="G568" s="28">
        <v>1E-3</v>
      </c>
      <c r="H568">
        <f t="shared" si="54"/>
        <v>0.3125</v>
      </c>
      <c r="I568">
        <f t="shared" si="55"/>
        <v>1.25E-4</v>
      </c>
      <c r="J568" s="30">
        <f t="shared" si="50"/>
        <v>0.3125</v>
      </c>
      <c r="K568" s="30">
        <f t="shared" si="51"/>
        <v>0.3125</v>
      </c>
      <c r="L568">
        <f>VLOOKUP(LEFT(A568,8),'Point GF'!$C$2:$R$277,7,FALSE)</f>
        <v>1</v>
      </c>
      <c r="M568">
        <f>VLOOKUP(LEFT(A568,8),'Point GF'!$C$2:$R$277,7,FALSE)</f>
        <v>1</v>
      </c>
      <c r="N568">
        <f t="shared" si="52"/>
        <v>1.25E-4</v>
      </c>
      <c r="O568">
        <f t="shared" si="53"/>
        <v>1.25E-4</v>
      </c>
      <c r="P568">
        <f>VLOOKUP(LEFT(A568,8),'Point GF'!$C$2:$R$277,15,FALSE)</f>
        <v>1</v>
      </c>
      <c r="Q568">
        <f>VLOOKUP(LEFT(A568,8),'Point GF'!$C$2:$R$277,16,FALSE)</f>
        <v>1</v>
      </c>
    </row>
    <row r="569" spans="1:17" hidden="1" outlineLevel="2" x14ac:dyDescent="0.3">
      <c r="A569" s="27" t="s">
        <v>1241</v>
      </c>
      <c r="B569" s="27" t="s">
        <v>1162</v>
      </c>
      <c r="C569" s="27" t="s">
        <v>401</v>
      </c>
      <c r="D569" s="27" t="s">
        <v>1167</v>
      </c>
      <c r="E569" s="28">
        <v>67</v>
      </c>
      <c r="F569" s="28">
        <v>2.5423149999999999</v>
      </c>
      <c r="G569" s="28">
        <v>2.1104999999999999E-2</v>
      </c>
      <c r="H569">
        <f t="shared" si="54"/>
        <v>3.7945E-2</v>
      </c>
      <c r="I569">
        <f t="shared" si="55"/>
        <v>3.1499999999999996E-4</v>
      </c>
      <c r="J569" s="30">
        <f t="shared" si="50"/>
        <v>3.7945E-2</v>
      </c>
      <c r="K569" s="30">
        <f t="shared" si="51"/>
        <v>3.7945E-2</v>
      </c>
      <c r="L569">
        <f>VLOOKUP(LEFT(A569,8),'Point GF'!$C$2:$R$277,7,FALSE)</f>
        <v>1</v>
      </c>
      <c r="M569">
        <f>VLOOKUP(LEFT(A569,8),'Point GF'!$C$2:$R$277,7,FALSE)</f>
        <v>1</v>
      </c>
      <c r="N569">
        <f t="shared" si="52"/>
        <v>3.1499999999999996E-4</v>
      </c>
      <c r="O569">
        <f t="shared" si="53"/>
        <v>3.1499999999999996E-4</v>
      </c>
      <c r="P569">
        <f>VLOOKUP(LEFT(A569,8),'Point GF'!$C$2:$R$277,15,FALSE)</f>
        <v>1</v>
      </c>
      <c r="Q569">
        <f>VLOOKUP(LEFT(A569,8),'Point GF'!$C$2:$R$277,16,FALSE)</f>
        <v>1</v>
      </c>
    </row>
    <row r="570" spans="1:17" hidden="1" outlineLevel="2" x14ac:dyDescent="0.3">
      <c r="A570" s="27" t="s">
        <v>1241</v>
      </c>
      <c r="B570" s="27" t="s">
        <v>1162</v>
      </c>
      <c r="C570" s="27" t="s">
        <v>401</v>
      </c>
      <c r="D570" s="27" t="s">
        <v>1168</v>
      </c>
      <c r="E570" s="28">
        <v>29</v>
      </c>
      <c r="F570" s="28">
        <v>0.68338500000000002</v>
      </c>
      <c r="G570" s="28">
        <v>5.6550000000000003E-3</v>
      </c>
      <c r="H570">
        <f t="shared" si="54"/>
        <v>2.3564999999999999E-2</v>
      </c>
      <c r="I570">
        <f t="shared" si="55"/>
        <v>1.9500000000000002E-4</v>
      </c>
      <c r="J570" s="30">
        <f t="shared" si="50"/>
        <v>2.3564999999999999E-2</v>
      </c>
      <c r="K570" s="30">
        <f t="shared" si="51"/>
        <v>2.3564999999999999E-2</v>
      </c>
      <c r="L570">
        <f>VLOOKUP(LEFT(A570,8),'Point GF'!$C$2:$R$277,7,FALSE)</f>
        <v>1</v>
      </c>
      <c r="M570">
        <f>VLOOKUP(LEFT(A570,8),'Point GF'!$C$2:$R$277,7,FALSE)</f>
        <v>1</v>
      </c>
      <c r="N570">
        <f t="shared" si="52"/>
        <v>1.9500000000000002E-4</v>
      </c>
      <c r="O570">
        <f t="shared" si="53"/>
        <v>1.9500000000000002E-4</v>
      </c>
      <c r="P570">
        <f>VLOOKUP(LEFT(A570,8),'Point GF'!$C$2:$R$277,15,FALSE)</f>
        <v>1</v>
      </c>
      <c r="Q570">
        <f>VLOOKUP(LEFT(A570,8),'Point GF'!$C$2:$R$277,16,FALSE)</f>
        <v>1</v>
      </c>
    </row>
    <row r="571" spans="1:17" hidden="1" outlineLevel="2" x14ac:dyDescent="0.3">
      <c r="A571" s="27" t="s">
        <v>1241</v>
      </c>
      <c r="B571" s="27" t="s">
        <v>1162</v>
      </c>
      <c r="C571" s="27" t="s">
        <v>401</v>
      </c>
      <c r="D571" s="27" t="s">
        <v>1169</v>
      </c>
      <c r="E571" s="28">
        <v>62</v>
      </c>
      <c r="F571" s="28">
        <v>1.8999900000000001</v>
      </c>
      <c r="G571" s="28">
        <v>1.5810000000000001E-2</v>
      </c>
      <c r="H571">
        <f t="shared" si="54"/>
        <v>3.0645000000000002E-2</v>
      </c>
      <c r="I571">
        <f t="shared" si="55"/>
        <v>2.5500000000000002E-4</v>
      </c>
      <c r="J571" s="30">
        <f t="shared" si="50"/>
        <v>3.0645000000000002E-2</v>
      </c>
      <c r="K571" s="30">
        <f t="shared" si="51"/>
        <v>3.0645000000000002E-2</v>
      </c>
      <c r="L571">
        <f>VLOOKUP(LEFT(A571,8),'Point GF'!$C$2:$R$277,7,FALSE)</f>
        <v>1</v>
      </c>
      <c r="M571">
        <f>VLOOKUP(LEFT(A571,8),'Point GF'!$C$2:$R$277,7,FALSE)</f>
        <v>1</v>
      </c>
      <c r="N571">
        <f t="shared" si="52"/>
        <v>2.5500000000000002E-4</v>
      </c>
      <c r="O571">
        <f t="shared" si="53"/>
        <v>2.5500000000000002E-4</v>
      </c>
      <c r="P571">
        <f>VLOOKUP(LEFT(A571,8),'Point GF'!$C$2:$R$277,15,FALSE)</f>
        <v>1</v>
      </c>
      <c r="Q571">
        <f>VLOOKUP(LEFT(A571,8),'Point GF'!$C$2:$R$277,16,FALSE)</f>
        <v>1</v>
      </c>
    </row>
    <row r="572" spans="1:17" hidden="1" outlineLevel="2" x14ac:dyDescent="0.3">
      <c r="A572" s="27" t="s">
        <v>1241</v>
      </c>
      <c r="B572" s="27" t="s">
        <v>1162</v>
      </c>
      <c r="C572" s="27" t="s">
        <v>401</v>
      </c>
      <c r="D572" s="27" t="s">
        <v>1170</v>
      </c>
      <c r="E572" s="28">
        <v>8</v>
      </c>
      <c r="F572" s="28">
        <v>2.5</v>
      </c>
      <c r="G572" s="28">
        <v>6.6800000000000002E-3</v>
      </c>
      <c r="H572">
        <f t="shared" si="54"/>
        <v>0.3125</v>
      </c>
      <c r="I572">
        <f t="shared" si="55"/>
        <v>8.3500000000000002E-4</v>
      </c>
      <c r="J572" s="30">
        <f t="shared" si="50"/>
        <v>0.3125</v>
      </c>
      <c r="K572" s="30">
        <f t="shared" si="51"/>
        <v>0.3125</v>
      </c>
      <c r="L572">
        <f>VLOOKUP(LEFT(A572,8),'Point GF'!$C$2:$R$277,7,FALSE)</f>
        <v>1</v>
      </c>
      <c r="M572">
        <f>VLOOKUP(LEFT(A572,8),'Point GF'!$C$2:$R$277,7,FALSE)</f>
        <v>1</v>
      </c>
      <c r="N572">
        <f t="shared" si="52"/>
        <v>8.3500000000000002E-4</v>
      </c>
      <c r="O572">
        <f t="shared" si="53"/>
        <v>8.3500000000000002E-4</v>
      </c>
      <c r="P572">
        <f>VLOOKUP(LEFT(A572,8),'Point GF'!$C$2:$R$277,15,FALSE)</f>
        <v>1</v>
      </c>
      <c r="Q572">
        <f>VLOOKUP(LEFT(A572,8),'Point GF'!$C$2:$R$277,16,FALSE)</f>
        <v>1</v>
      </c>
    </row>
    <row r="573" spans="1:17" hidden="1" outlineLevel="2" x14ac:dyDescent="0.3">
      <c r="A573" s="27" t="s">
        <v>1241</v>
      </c>
      <c r="B573" s="27" t="s">
        <v>1162</v>
      </c>
      <c r="C573" s="27" t="s">
        <v>401</v>
      </c>
      <c r="D573" s="27" t="s">
        <v>1171</v>
      </c>
      <c r="E573" s="28">
        <v>10</v>
      </c>
      <c r="F573" s="28">
        <v>1.5</v>
      </c>
      <c r="G573" s="28">
        <v>6.8000000000000005E-3</v>
      </c>
      <c r="H573">
        <f t="shared" si="54"/>
        <v>0.15</v>
      </c>
      <c r="I573">
        <f t="shared" si="55"/>
        <v>6.8000000000000005E-4</v>
      </c>
      <c r="J573" s="30">
        <f t="shared" si="50"/>
        <v>0.15</v>
      </c>
      <c r="K573" s="30">
        <f t="shared" si="51"/>
        <v>0.15</v>
      </c>
      <c r="L573">
        <f>VLOOKUP(LEFT(A573,8),'Point GF'!$C$2:$R$277,7,FALSE)</f>
        <v>1</v>
      </c>
      <c r="M573">
        <f>VLOOKUP(LEFT(A573,8),'Point GF'!$C$2:$R$277,7,FALSE)</f>
        <v>1</v>
      </c>
      <c r="N573">
        <f t="shared" si="52"/>
        <v>6.8000000000000005E-4</v>
      </c>
      <c r="O573">
        <f t="shared" si="53"/>
        <v>6.8000000000000005E-4</v>
      </c>
      <c r="P573">
        <f>VLOOKUP(LEFT(A573,8),'Point GF'!$C$2:$R$277,15,FALSE)</f>
        <v>1</v>
      </c>
      <c r="Q573">
        <f>VLOOKUP(LEFT(A573,8),'Point GF'!$C$2:$R$277,16,FALSE)</f>
        <v>1</v>
      </c>
    </row>
    <row r="574" spans="1:17" hidden="1" outlineLevel="2" x14ac:dyDescent="0.3">
      <c r="A574" s="27" t="s">
        <v>1241</v>
      </c>
      <c r="B574" s="27" t="s">
        <v>1162</v>
      </c>
      <c r="C574" s="27" t="s">
        <v>401</v>
      </c>
      <c r="D574" s="27" t="s">
        <v>1172</v>
      </c>
      <c r="E574" s="28">
        <v>14</v>
      </c>
      <c r="F574" s="28">
        <v>4.6997999999999998</v>
      </c>
      <c r="G574" s="28">
        <v>1.6730000000000002E-2</v>
      </c>
      <c r="H574">
        <f t="shared" si="54"/>
        <v>0.3357</v>
      </c>
      <c r="I574">
        <f t="shared" si="55"/>
        <v>1.1950000000000001E-3</v>
      </c>
      <c r="J574" s="30">
        <f t="shared" si="50"/>
        <v>0.3357</v>
      </c>
      <c r="K574" s="30">
        <f t="shared" si="51"/>
        <v>0.3357</v>
      </c>
      <c r="L574">
        <f>VLOOKUP(LEFT(A574,8),'Point GF'!$C$2:$R$277,7,FALSE)</f>
        <v>1</v>
      </c>
      <c r="M574">
        <f>VLOOKUP(LEFT(A574,8),'Point GF'!$C$2:$R$277,7,FALSE)</f>
        <v>1</v>
      </c>
      <c r="N574">
        <f t="shared" si="52"/>
        <v>1.1950000000000001E-3</v>
      </c>
      <c r="O574">
        <f t="shared" si="53"/>
        <v>1.1950000000000001E-3</v>
      </c>
      <c r="P574">
        <f>VLOOKUP(LEFT(A574,8),'Point GF'!$C$2:$R$277,15,FALSE)</f>
        <v>1</v>
      </c>
      <c r="Q574">
        <f>VLOOKUP(LEFT(A574,8),'Point GF'!$C$2:$R$277,16,FALSE)</f>
        <v>1</v>
      </c>
    </row>
    <row r="575" spans="1:17" hidden="1" outlineLevel="2" x14ac:dyDescent="0.3">
      <c r="A575" s="27" t="s">
        <v>1241</v>
      </c>
      <c r="B575" s="27" t="s">
        <v>1162</v>
      </c>
      <c r="C575" s="27" t="s">
        <v>401</v>
      </c>
      <c r="D575" s="27" t="s">
        <v>1173</v>
      </c>
      <c r="E575" s="28">
        <v>14</v>
      </c>
      <c r="F575" s="28">
        <v>4.9000000000000004</v>
      </c>
      <c r="G575" s="28">
        <v>4.1930000000000002E-2</v>
      </c>
      <c r="H575">
        <f t="shared" si="54"/>
        <v>0.35000000000000003</v>
      </c>
      <c r="I575">
        <f t="shared" si="55"/>
        <v>2.9950000000000003E-3</v>
      </c>
      <c r="J575" s="30">
        <f t="shared" si="50"/>
        <v>0.35000000000000003</v>
      </c>
      <c r="K575" s="30">
        <f t="shared" si="51"/>
        <v>0.35000000000000003</v>
      </c>
      <c r="L575">
        <f>VLOOKUP(LEFT(A575,8),'Point GF'!$C$2:$R$277,7,FALSE)</f>
        <v>1</v>
      </c>
      <c r="M575">
        <f>VLOOKUP(LEFT(A575,8),'Point GF'!$C$2:$R$277,7,FALSE)</f>
        <v>1</v>
      </c>
      <c r="N575">
        <f t="shared" si="52"/>
        <v>2.9950000000000003E-3</v>
      </c>
      <c r="O575">
        <f t="shared" si="53"/>
        <v>2.9950000000000003E-3</v>
      </c>
      <c r="P575">
        <f>VLOOKUP(LEFT(A575,8),'Point GF'!$C$2:$R$277,15,FALSE)</f>
        <v>1</v>
      </c>
      <c r="Q575">
        <f>VLOOKUP(LEFT(A575,8),'Point GF'!$C$2:$R$277,16,FALSE)</f>
        <v>1</v>
      </c>
    </row>
    <row r="576" spans="1:17" hidden="1" outlineLevel="2" x14ac:dyDescent="0.3">
      <c r="A576" s="27" t="s">
        <v>1241</v>
      </c>
      <c r="B576" s="27" t="s">
        <v>1162</v>
      </c>
      <c r="C576" s="27" t="s">
        <v>401</v>
      </c>
      <c r="D576" s="27" t="s">
        <v>1174</v>
      </c>
      <c r="E576" s="28">
        <v>12</v>
      </c>
      <c r="F576" s="28">
        <v>3.6</v>
      </c>
      <c r="G576" s="28">
        <v>5.1959999999999999E-2</v>
      </c>
      <c r="H576">
        <f t="shared" si="54"/>
        <v>0.3</v>
      </c>
      <c r="I576">
        <f t="shared" si="55"/>
        <v>4.3299999999999996E-3</v>
      </c>
      <c r="J576" s="30">
        <f t="shared" si="50"/>
        <v>0.3</v>
      </c>
      <c r="K576" s="30">
        <f t="shared" si="51"/>
        <v>0.3</v>
      </c>
      <c r="L576">
        <f>VLOOKUP(LEFT(A576,8),'Point GF'!$C$2:$R$277,7,FALSE)</f>
        <v>1</v>
      </c>
      <c r="M576">
        <f>VLOOKUP(LEFT(A576,8),'Point GF'!$C$2:$R$277,7,FALSE)</f>
        <v>1</v>
      </c>
      <c r="N576">
        <f t="shared" si="52"/>
        <v>4.3299999999999996E-3</v>
      </c>
      <c r="O576">
        <f t="shared" si="53"/>
        <v>4.3299999999999996E-3</v>
      </c>
      <c r="P576">
        <f>VLOOKUP(LEFT(A576,8),'Point GF'!$C$2:$R$277,15,FALSE)</f>
        <v>1</v>
      </c>
      <c r="Q576">
        <f>VLOOKUP(LEFT(A576,8),'Point GF'!$C$2:$R$277,16,FALSE)</f>
        <v>1</v>
      </c>
    </row>
    <row r="577" spans="1:17" outlineLevel="1" collapsed="1" x14ac:dyDescent="0.3">
      <c r="A577" s="32" t="s">
        <v>1242</v>
      </c>
      <c r="B577" s="27" t="str">
        <f>B576</f>
        <v>GenOn Chalk Point LLC Generating Station</v>
      </c>
      <c r="C577" s="27"/>
      <c r="D577" s="27"/>
      <c r="E577" s="28"/>
      <c r="F577" s="28">
        <f>SUBTOTAL(9,F565:F576)</f>
        <v>189.37709000000001</v>
      </c>
      <c r="G577" s="28">
        <f>SUBTOTAL(9,G565:G576)</f>
        <v>8.1861950000000014</v>
      </c>
      <c r="H577" s="36">
        <f>SUBTOTAL(9,H565:H576)</f>
        <v>8.7364549999999994</v>
      </c>
      <c r="I577" s="36">
        <f>SUBTOTAL(9,I565:I576)</f>
        <v>0.32829999999999998</v>
      </c>
      <c r="J577" s="30">
        <f t="shared" si="50"/>
        <v>8.7364549999999994</v>
      </c>
      <c r="K577" s="30">
        <f t="shared" si="51"/>
        <v>8.7364549999999994</v>
      </c>
      <c r="L577">
        <f>VLOOKUP(LEFT(A577,8),'Point GF'!$C$2:$R$277,7,FALSE)</f>
        <v>1</v>
      </c>
      <c r="M577">
        <f>VLOOKUP(LEFT(A577,8),'Point GF'!$C$2:$R$277,7,FALSE)</f>
        <v>1</v>
      </c>
      <c r="N577">
        <f t="shared" si="52"/>
        <v>0.32829999999999998</v>
      </c>
      <c r="O577">
        <f t="shared" si="53"/>
        <v>0.32829999999999998</v>
      </c>
      <c r="P577">
        <f>VLOOKUP(LEFT(A577,8),'Point GF'!$C$2:$R$277,15,FALSE)</f>
        <v>1</v>
      </c>
      <c r="Q577">
        <f>VLOOKUP(LEFT(A577,8),'Point GF'!$C$2:$R$277,16,FALSE)</f>
        <v>1</v>
      </c>
    </row>
    <row r="578" spans="1:17" hidden="1" outlineLevel="2" x14ac:dyDescent="0.3">
      <c r="A578" s="27" t="s">
        <v>1002</v>
      </c>
      <c r="B578" s="27" t="s">
        <v>1003</v>
      </c>
      <c r="C578" s="27" t="s">
        <v>401</v>
      </c>
      <c r="D578" s="27" t="s">
        <v>1004</v>
      </c>
      <c r="E578" s="28">
        <v>366</v>
      </c>
      <c r="F578" s="28">
        <v>22.143000000000001</v>
      </c>
      <c r="G578" s="28">
        <v>1.0980000000000001</v>
      </c>
      <c r="H578">
        <f t="shared" si="54"/>
        <v>6.0500000000000005E-2</v>
      </c>
      <c r="I578">
        <f t="shared" si="55"/>
        <v>3.0000000000000001E-3</v>
      </c>
      <c r="J578" s="30">
        <f t="shared" si="50"/>
        <v>7.33617998465E-2</v>
      </c>
      <c r="K578" s="30">
        <f t="shared" si="51"/>
        <v>7.33617998465E-2</v>
      </c>
      <c r="L578">
        <f>VLOOKUP(LEFT(A578,8),'Point GF'!$C$2:$R$277,7,FALSE)</f>
        <v>1.212591733</v>
      </c>
      <c r="M578">
        <f>VLOOKUP(LEFT(A578,8),'Point GF'!$C$2:$R$277,7,FALSE)</f>
        <v>1.212591733</v>
      </c>
      <c r="N578">
        <f t="shared" si="52"/>
        <v>3.6377751990000003E-3</v>
      </c>
      <c r="O578">
        <f t="shared" si="53"/>
        <v>4.1099999999999999E-3</v>
      </c>
      <c r="P578">
        <f>VLOOKUP(LEFT(A578,8),'Point GF'!$C$2:$R$277,15,FALSE)</f>
        <v>1.212591733</v>
      </c>
      <c r="Q578">
        <f>VLOOKUP(LEFT(A578,8),'Point GF'!$C$2:$R$277,16,FALSE)</f>
        <v>1.3699999999999999</v>
      </c>
    </row>
    <row r="579" spans="1:17" outlineLevel="1" collapsed="1" x14ac:dyDescent="0.3">
      <c r="A579" s="32" t="s">
        <v>1220</v>
      </c>
      <c r="B579" s="27" t="str">
        <f>B578</f>
        <v>USDA Beltsville Agriculture Research Center</v>
      </c>
      <c r="C579" s="27"/>
      <c r="D579" s="27"/>
      <c r="E579" s="28"/>
      <c r="F579" s="28">
        <f>SUBTOTAL(9,F578:F578)</f>
        <v>22.143000000000001</v>
      </c>
      <c r="G579" s="28">
        <f>SUBTOTAL(9,G578:G578)</f>
        <v>1.0980000000000001</v>
      </c>
      <c r="H579" s="36">
        <f>SUBTOTAL(9,H578:H578)</f>
        <v>6.0500000000000005E-2</v>
      </c>
      <c r="I579" s="36">
        <f>SUBTOTAL(9,I578:I578)</f>
        <v>3.0000000000000001E-3</v>
      </c>
      <c r="J579" s="30">
        <f t="shared" ref="J579:J642" si="56">H579*L579</f>
        <v>7.33617998465E-2</v>
      </c>
      <c r="K579" s="30">
        <f t="shared" ref="K579:K642" si="57">H579*M579</f>
        <v>7.33617998465E-2</v>
      </c>
      <c r="L579">
        <f>VLOOKUP(LEFT(A579,8),'Point GF'!$C$2:$R$277,7,FALSE)</f>
        <v>1.212591733</v>
      </c>
      <c r="M579">
        <f>VLOOKUP(LEFT(A579,8),'Point GF'!$C$2:$R$277,7,FALSE)</f>
        <v>1.212591733</v>
      </c>
      <c r="N579">
        <f t="shared" ref="N579:N642" si="58">I579*P579</f>
        <v>3.6377751990000003E-3</v>
      </c>
      <c r="O579">
        <f t="shared" ref="O579:O642" si="59">I579*Q579</f>
        <v>4.1099999999999999E-3</v>
      </c>
      <c r="P579">
        <f>VLOOKUP(LEFT(A579,8),'Point GF'!$C$2:$R$277,15,FALSE)</f>
        <v>1.212591733</v>
      </c>
      <c r="Q579">
        <f>VLOOKUP(LEFT(A579,8),'Point GF'!$C$2:$R$277,16,FALSE)</f>
        <v>1.3699999999999999</v>
      </c>
    </row>
    <row r="580" spans="1:17" hidden="1" outlineLevel="2" x14ac:dyDescent="0.3">
      <c r="A580" s="27" t="s">
        <v>1005</v>
      </c>
      <c r="B580" s="27" t="s">
        <v>1006</v>
      </c>
      <c r="C580" s="27" t="s">
        <v>401</v>
      </c>
      <c r="D580" s="27" t="s">
        <v>1007</v>
      </c>
      <c r="E580" s="28">
        <v>54</v>
      </c>
      <c r="F580" s="28">
        <v>1.5389999999999999</v>
      </c>
      <c r="G580" s="28">
        <v>0.13500000000000001</v>
      </c>
      <c r="H580">
        <f t="shared" si="54"/>
        <v>2.8499999999999998E-2</v>
      </c>
      <c r="I580">
        <f t="shared" si="55"/>
        <v>2.5000000000000001E-3</v>
      </c>
      <c r="J580" s="30">
        <f t="shared" si="56"/>
        <v>3.0142643856763646E-2</v>
      </c>
      <c r="K580" s="30">
        <f t="shared" si="57"/>
        <v>3.0142643856763646E-2</v>
      </c>
      <c r="L580">
        <f>VLOOKUP(LEFT(A580,8),'Point GF'!$C$2:$R$277,7,FALSE)</f>
        <v>1.0576366265531105</v>
      </c>
      <c r="M580">
        <f>VLOOKUP(LEFT(A580,8),'Point GF'!$C$2:$R$277,7,FALSE)</f>
        <v>1.0576366265531105</v>
      </c>
      <c r="N580">
        <f t="shared" si="58"/>
        <v>2.8450347317062895E-3</v>
      </c>
      <c r="O580">
        <f t="shared" si="59"/>
        <v>3.0620839082758857E-3</v>
      </c>
      <c r="P580">
        <f>VLOOKUP(LEFT(A580,8),'Point GF'!$C$2:$R$277,15,FALSE)</f>
        <v>1.1380138926825158</v>
      </c>
      <c r="Q580">
        <f>VLOOKUP(LEFT(A580,8),'Point GF'!$C$2:$R$277,16,FALSE)</f>
        <v>1.2248335633103542</v>
      </c>
    </row>
    <row r="581" spans="1:17" hidden="1" outlineLevel="2" x14ac:dyDescent="0.3">
      <c r="A581" s="27" t="s">
        <v>1005</v>
      </c>
      <c r="B581" s="27" t="s">
        <v>1006</v>
      </c>
      <c r="C581" s="27" t="s">
        <v>401</v>
      </c>
      <c r="D581" s="27" t="s">
        <v>1007</v>
      </c>
      <c r="E581" s="28">
        <v>166</v>
      </c>
      <c r="F581" s="28">
        <v>1.411</v>
      </c>
      <c r="G581" s="28">
        <v>0.249</v>
      </c>
      <c r="H581">
        <f t="shared" si="54"/>
        <v>8.5000000000000006E-3</v>
      </c>
      <c r="I581">
        <f t="shared" si="55"/>
        <v>1.5E-3</v>
      </c>
      <c r="J581" s="30">
        <f t="shared" si="56"/>
        <v>8.9899113257014395E-3</v>
      </c>
      <c r="K581" s="30">
        <f t="shared" si="57"/>
        <v>8.9899113257014395E-3</v>
      </c>
      <c r="L581">
        <f>VLOOKUP(LEFT(A581,8),'Point GF'!$C$2:$R$277,7,FALSE)</f>
        <v>1.0576366265531105</v>
      </c>
      <c r="M581">
        <f>VLOOKUP(LEFT(A581,8),'Point GF'!$C$2:$R$277,7,FALSE)</f>
        <v>1.0576366265531105</v>
      </c>
      <c r="N581">
        <f t="shared" si="58"/>
        <v>1.7070208390237737E-3</v>
      </c>
      <c r="O581">
        <f t="shared" si="59"/>
        <v>1.8372503449655313E-3</v>
      </c>
      <c r="P581">
        <f>VLOOKUP(LEFT(A581,8),'Point GF'!$C$2:$R$277,15,FALSE)</f>
        <v>1.1380138926825158</v>
      </c>
      <c r="Q581">
        <f>VLOOKUP(LEFT(A581,8),'Point GF'!$C$2:$R$277,16,FALSE)</f>
        <v>1.2248335633103542</v>
      </c>
    </row>
    <row r="582" spans="1:17" hidden="1" outlineLevel="2" x14ac:dyDescent="0.3">
      <c r="A582" s="27" t="s">
        <v>1005</v>
      </c>
      <c r="B582" s="27" t="s">
        <v>1006</v>
      </c>
      <c r="C582" s="27" t="s">
        <v>401</v>
      </c>
      <c r="D582" s="27" t="s">
        <v>1008</v>
      </c>
      <c r="E582" s="28">
        <v>78</v>
      </c>
      <c r="F582" s="28">
        <v>2.0670000000000002</v>
      </c>
      <c r="G582" s="28">
        <v>0.156</v>
      </c>
      <c r="H582">
        <f t="shared" si="54"/>
        <v>2.6500000000000003E-2</v>
      </c>
      <c r="I582">
        <f t="shared" si="55"/>
        <v>2E-3</v>
      </c>
      <c r="J582" s="30">
        <f t="shared" si="56"/>
        <v>2.8027370603657432E-2</v>
      </c>
      <c r="K582" s="30">
        <f t="shared" si="57"/>
        <v>2.8027370603657432E-2</v>
      </c>
      <c r="L582">
        <f>VLOOKUP(LEFT(A582,8),'Point GF'!$C$2:$R$277,7,FALSE)</f>
        <v>1.0576366265531105</v>
      </c>
      <c r="M582">
        <f>VLOOKUP(LEFT(A582,8),'Point GF'!$C$2:$R$277,7,FALSE)</f>
        <v>1.0576366265531105</v>
      </c>
      <c r="N582">
        <f t="shared" si="58"/>
        <v>2.2760277853650316E-3</v>
      </c>
      <c r="O582">
        <f t="shared" si="59"/>
        <v>2.4496671266207083E-3</v>
      </c>
      <c r="P582">
        <f>VLOOKUP(LEFT(A582,8),'Point GF'!$C$2:$R$277,15,FALSE)</f>
        <v>1.1380138926825158</v>
      </c>
      <c r="Q582">
        <f>VLOOKUP(LEFT(A582,8),'Point GF'!$C$2:$R$277,16,FALSE)</f>
        <v>1.2248335633103542</v>
      </c>
    </row>
    <row r="583" spans="1:17" hidden="1" outlineLevel="2" x14ac:dyDescent="0.3">
      <c r="A583" s="27" t="s">
        <v>1005</v>
      </c>
      <c r="B583" s="27" t="s">
        <v>1006</v>
      </c>
      <c r="C583" s="27" t="s">
        <v>401</v>
      </c>
      <c r="D583" s="27" t="s">
        <v>1008</v>
      </c>
      <c r="E583" s="28">
        <v>101</v>
      </c>
      <c r="F583" s="28">
        <v>0.95950000000000002</v>
      </c>
      <c r="G583" s="28">
        <v>0.20200000000000001</v>
      </c>
      <c r="H583">
        <f t="shared" si="54"/>
        <v>9.4999999999999998E-3</v>
      </c>
      <c r="I583">
        <f t="shared" si="55"/>
        <v>2E-3</v>
      </c>
      <c r="J583" s="30">
        <f t="shared" si="56"/>
        <v>1.004754795225455E-2</v>
      </c>
      <c r="K583" s="30">
        <f t="shared" si="57"/>
        <v>1.004754795225455E-2</v>
      </c>
      <c r="L583">
        <f>VLOOKUP(LEFT(A583,8),'Point GF'!$C$2:$R$277,7,FALSE)</f>
        <v>1.0576366265531105</v>
      </c>
      <c r="M583">
        <f>VLOOKUP(LEFT(A583,8),'Point GF'!$C$2:$R$277,7,FALSE)</f>
        <v>1.0576366265531105</v>
      </c>
      <c r="N583">
        <f t="shared" si="58"/>
        <v>2.2760277853650316E-3</v>
      </c>
      <c r="O583">
        <f t="shared" si="59"/>
        <v>2.4496671266207083E-3</v>
      </c>
      <c r="P583">
        <f>VLOOKUP(LEFT(A583,8),'Point GF'!$C$2:$R$277,15,FALSE)</f>
        <v>1.1380138926825158</v>
      </c>
      <c r="Q583">
        <f>VLOOKUP(LEFT(A583,8),'Point GF'!$C$2:$R$277,16,FALSE)</f>
        <v>1.2248335633103542</v>
      </c>
    </row>
    <row r="584" spans="1:17" hidden="1" outlineLevel="2" x14ac:dyDescent="0.3">
      <c r="A584" s="27" t="s">
        <v>1005</v>
      </c>
      <c r="B584" s="27" t="s">
        <v>1006</v>
      </c>
      <c r="C584" s="27" t="s">
        <v>401</v>
      </c>
      <c r="D584" s="27" t="s">
        <v>1009</v>
      </c>
      <c r="E584" s="28">
        <v>134</v>
      </c>
      <c r="F584" s="28">
        <v>4.4889999999999999</v>
      </c>
      <c r="G584" s="29"/>
      <c r="H584">
        <f t="shared" si="54"/>
        <v>3.3500000000000002E-2</v>
      </c>
      <c r="I584">
        <f t="shared" si="55"/>
        <v>0</v>
      </c>
      <c r="J584" s="30">
        <f t="shared" si="56"/>
        <v>3.5430826989529207E-2</v>
      </c>
      <c r="K584" s="30">
        <f t="shared" si="57"/>
        <v>3.5430826989529207E-2</v>
      </c>
      <c r="L584">
        <f>VLOOKUP(LEFT(A584,8),'Point GF'!$C$2:$R$277,7,FALSE)</f>
        <v>1.0576366265531105</v>
      </c>
      <c r="M584">
        <f>VLOOKUP(LEFT(A584,8),'Point GF'!$C$2:$R$277,7,FALSE)</f>
        <v>1.0576366265531105</v>
      </c>
      <c r="N584">
        <f t="shared" si="58"/>
        <v>0</v>
      </c>
      <c r="O584">
        <f t="shared" si="59"/>
        <v>0</v>
      </c>
      <c r="P584">
        <f>VLOOKUP(LEFT(A584,8),'Point GF'!$C$2:$R$277,15,FALSE)</f>
        <v>1.1380138926825158</v>
      </c>
      <c r="Q584">
        <f>VLOOKUP(LEFT(A584,8),'Point GF'!$C$2:$R$277,16,FALSE)</f>
        <v>1.2248335633103542</v>
      </c>
    </row>
    <row r="585" spans="1:17" hidden="1" outlineLevel="2" x14ac:dyDescent="0.3">
      <c r="A585" s="27" t="s">
        <v>1005</v>
      </c>
      <c r="B585" s="27" t="s">
        <v>1006</v>
      </c>
      <c r="C585" s="27" t="s">
        <v>401</v>
      </c>
      <c r="D585" s="27" t="s">
        <v>1010</v>
      </c>
      <c r="E585" s="28">
        <v>78</v>
      </c>
      <c r="F585" s="28">
        <v>2.2229999999999999</v>
      </c>
      <c r="G585" s="28">
        <v>0.19500000000000001</v>
      </c>
      <c r="H585">
        <f t="shared" si="54"/>
        <v>2.8499999999999998E-2</v>
      </c>
      <c r="I585">
        <f t="shared" si="55"/>
        <v>2.5000000000000001E-3</v>
      </c>
      <c r="J585" s="30">
        <f t="shared" si="56"/>
        <v>3.0142643856763646E-2</v>
      </c>
      <c r="K585" s="30">
        <f t="shared" si="57"/>
        <v>3.0142643856763646E-2</v>
      </c>
      <c r="L585">
        <f>VLOOKUP(LEFT(A585,8),'Point GF'!$C$2:$R$277,7,FALSE)</f>
        <v>1.0576366265531105</v>
      </c>
      <c r="M585">
        <f>VLOOKUP(LEFT(A585,8),'Point GF'!$C$2:$R$277,7,FALSE)</f>
        <v>1.0576366265531105</v>
      </c>
      <c r="N585">
        <f t="shared" si="58"/>
        <v>2.8450347317062895E-3</v>
      </c>
      <c r="O585">
        <f t="shared" si="59"/>
        <v>3.0620839082758857E-3</v>
      </c>
      <c r="P585">
        <f>VLOOKUP(LEFT(A585,8),'Point GF'!$C$2:$R$277,15,FALSE)</f>
        <v>1.1380138926825158</v>
      </c>
      <c r="Q585">
        <f>VLOOKUP(LEFT(A585,8),'Point GF'!$C$2:$R$277,16,FALSE)</f>
        <v>1.2248335633103542</v>
      </c>
    </row>
    <row r="586" spans="1:17" hidden="1" outlineLevel="2" x14ac:dyDescent="0.3">
      <c r="A586" s="27" t="s">
        <v>1005</v>
      </c>
      <c r="B586" s="27" t="s">
        <v>1006</v>
      </c>
      <c r="C586" s="27" t="s">
        <v>401</v>
      </c>
      <c r="D586" s="27" t="s">
        <v>1010</v>
      </c>
      <c r="E586" s="28">
        <v>116</v>
      </c>
      <c r="F586" s="28">
        <v>1.044</v>
      </c>
      <c r="G586" s="28">
        <v>0.17399999999999999</v>
      </c>
      <c r="H586">
        <f t="shared" si="54"/>
        <v>9.0000000000000011E-3</v>
      </c>
      <c r="I586">
        <f t="shared" si="55"/>
        <v>1.4999999999999998E-3</v>
      </c>
      <c r="J586" s="30">
        <f t="shared" si="56"/>
        <v>9.5187296389779956E-3</v>
      </c>
      <c r="K586" s="30">
        <f t="shared" si="57"/>
        <v>9.5187296389779956E-3</v>
      </c>
      <c r="L586">
        <f>VLOOKUP(LEFT(A586,8),'Point GF'!$C$2:$R$277,7,FALSE)</f>
        <v>1.0576366265531105</v>
      </c>
      <c r="M586">
        <f>VLOOKUP(LEFT(A586,8),'Point GF'!$C$2:$R$277,7,FALSE)</f>
        <v>1.0576366265531105</v>
      </c>
      <c r="N586">
        <f t="shared" si="58"/>
        <v>1.7070208390237735E-3</v>
      </c>
      <c r="O586">
        <f t="shared" si="59"/>
        <v>1.8372503449655311E-3</v>
      </c>
      <c r="P586">
        <f>VLOOKUP(LEFT(A586,8),'Point GF'!$C$2:$R$277,15,FALSE)</f>
        <v>1.1380138926825158</v>
      </c>
      <c r="Q586">
        <f>VLOOKUP(LEFT(A586,8),'Point GF'!$C$2:$R$277,16,FALSE)</f>
        <v>1.2248335633103542</v>
      </c>
    </row>
    <row r="587" spans="1:17" hidden="1" outlineLevel="2" x14ac:dyDescent="0.3">
      <c r="A587" s="27" t="s">
        <v>1005</v>
      </c>
      <c r="B587" s="27" t="s">
        <v>1006</v>
      </c>
      <c r="C587" s="27" t="s">
        <v>401</v>
      </c>
      <c r="D587" s="27" t="s">
        <v>1011</v>
      </c>
      <c r="E587" s="28">
        <v>113</v>
      </c>
      <c r="F587" s="28">
        <v>2.4295</v>
      </c>
      <c r="G587" s="28">
        <v>0.113</v>
      </c>
      <c r="H587">
        <f t="shared" si="54"/>
        <v>2.1499999999999998E-2</v>
      </c>
      <c r="I587">
        <f t="shared" si="55"/>
        <v>1E-3</v>
      </c>
      <c r="J587" s="30">
        <f t="shared" si="56"/>
        <v>2.2739187470891875E-2</v>
      </c>
      <c r="K587" s="30">
        <f t="shared" si="57"/>
        <v>2.2739187470891875E-2</v>
      </c>
      <c r="L587">
        <f>VLOOKUP(LEFT(A587,8),'Point GF'!$C$2:$R$277,7,FALSE)</f>
        <v>1.0576366265531105</v>
      </c>
      <c r="M587">
        <f>VLOOKUP(LEFT(A587,8),'Point GF'!$C$2:$R$277,7,FALSE)</f>
        <v>1.0576366265531105</v>
      </c>
      <c r="N587">
        <f t="shared" si="58"/>
        <v>1.1380138926825158E-3</v>
      </c>
      <c r="O587">
        <f t="shared" si="59"/>
        <v>1.2248335633103541E-3</v>
      </c>
      <c r="P587">
        <f>VLOOKUP(LEFT(A587,8),'Point GF'!$C$2:$R$277,15,FALSE)</f>
        <v>1.1380138926825158</v>
      </c>
      <c r="Q587">
        <f>VLOOKUP(LEFT(A587,8),'Point GF'!$C$2:$R$277,16,FALSE)</f>
        <v>1.2248335633103542</v>
      </c>
    </row>
    <row r="588" spans="1:17" hidden="1" outlineLevel="2" x14ac:dyDescent="0.3">
      <c r="A588" s="27" t="s">
        <v>1005</v>
      </c>
      <c r="B588" s="27" t="s">
        <v>1006</v>
      </c>
      <c r="C588" s="27" t="s">
        <v>401</v>
      </c>
      <c r="D588" s="27" t="s">
        <v>1012</v>
      </c>
      <c r="E588" s="28">
        <v>365</v>
      </c>
      <c r="F588" s="28">
        <v>0.1825</v>
      </c>
      <c r="G588" s="29"/>
      <c r="H588">
        <f t="shared" si="54"/>
        <v>5.0000000000000001E-4</v>
      </c>
      <c r="I588">
        <f t="shared" si="55"/>
        <v>0</v>
      </c>
      <c r="J588" s="30">
        <f t="shared" si="56"/>
        <v>5.2881831327655532E-4</v>
      </c>
      <c r="K588" s="30">
        <f t="shared" si="57"/>
        <v>5.2881831327655532E-4</v>
      </c>
      <c r="L588">
        <f>VLOOKUP(LEFT(A588,8),'Point GF'!$C$2:$R$277,7,FALSE)</f>
        <v>1.0576366265531105</v>
      </c>
      <c r="M588">
        <f>VLOOKUP(LEFT(A588,8),'Point GF'!$C$2:$R$277,7,FALSE)</f>
        <v>1.0576366265531105</v>
      </c>
      <c r="N588">
        <f t="shared" si="58"/>
        <v>0</v>
      </c>
      <c r="O588">
        <f t="shared" si="59"/>
        <v>0</v>
      </c>
      <c r="P588">
        <f>VLOOKUP(LEFT(A588,8),'Point GF'!$C$2:$R$277,15,FALSE)</f>
        <v>1.1380138926825158</v>
      </c>
      <c r="Q588">
        <f>VLOOKUP(LEFT(A588,8),'Point GF'!$C$2:$R$277,16,FALSE)</f>
        <v>1.2248335633103542</v>
      </c>
    </row>
    <row r="589" spans="1:17" hidden="1" outlineLevel="2" x14ac:dyDescent="0.3">
      <c r="A589" s="27" t="s">
        <v>1005</v>
      </c>
      <c r="B589" s="27" t="s">
        <v>1006</v>
      </c>
      <c r="C589" s="27" t="s">
        <v>401</v>
      </c>
      <c r="D589" s="27" t="s">
        <v>1013</v>
      </c>
      <c r="E589" s="28">
        <v>365</v>
      </c>
      <c r="F589" s="28">
        <v>0.1825</v>
      </c>
      <c r="G589" s="29"/>
      <c r="H589">
        <f t="shared" si="54"/>
        <v>5.0000000000000001E-4</v>
      </c>
      <c r="I589">
        <f t="shared" si="55"/>
        <v>0</v>
      </c>
      <c r="J589" s="30">
        <f t="shared" si="56"/>
        <v>5.2881831327655532E-4</v>
      </c>
      <c r="K589" s="30">
        <f t="shared" si="57"/>
        <v>5.2881831327655532E-4</v>
      </c>
      <c r="L589">
        <f>VLOOKUP(LEFT(A589,8),'Point GF'!$C$2:$R$277,7,FALSE)</f>
        <v>1.0576366265531105</v>
      </c>
      <c r="M589">
        <f>VLOOKUP(LEFT(A589,8),'Point GF'!$C$2:$R$277,7,FALSE)</f>
        <v>1.0576366265531105</v>
      </c>
      <c r="N589">
        <f t="shared" si="58"/>
        <v>0</v>
      </c>
      <c r="O589">
        <f t="shared" si="59"/>
        <v>0</v>
      </c>
      <c r="P589">
        <f>VLOOKUP(LEFT(A589,8),'Point GF'!$C$2:$R$277,15,FALSE)</f>
        <v>1.1380138926825158</v>
      </c>
      <c r="Q589">
        <f>VLOOKUP(LEFT(A589,8),'Point GF'!$C$2:$R$277,16,FALSE)</f>
        <v>1.2248335633103542</v>
      </c>
    </row>
    <row r="590" spans="1:17" hidden="1" outlineLevel="2" x14ac:dyDescent="0.3">
      <c r="A590" s="27" t="s">
        <v>1005</v>
      </c>
      <c r="B590" s="27" t="s">
        <v>1006</v>
      </c>
      <c r="C590" s="27" t="s">
        <v>401</v>
      </c>
      <c r="D590" s="27" t="s">
        <v>1014</v>
      </c>
      <c r="E590" s="28">
        <v>365</v>
      </c>
      <c r="F590" s="28">
        <v>0.1825</v>
      </c>
      <c r="G590" s="29"/>
      <c r="H590">
        <f t="shared" si="54"/>
        <v>5.0000000000000001E-4</v>
      </c>
      <c r="I590">
        <f t="shared" si="55"/>
        <v>0</v>
      </c>
      <c r="J590" s="30">
        <f t="shared" si="56"/>
        <v>5.2881831327655532E-4</v>
      </c>
      <c r="K590" s="30">
        <f t="shared" si="57"/>
        <v>5.2881831327655532E-4</v>
      </c>
      <c r="L590">
        <f>VLOOKUP(LEFT(A590,8),'Point GF'!$C$2:$R$277,7,FALSE)</f>
        <v>1.0576366265531105</v>
      </c>
      <c r="M590">
        <f>VLOOKUP(LEFT(A590,8),'Point GF'!$C$2:$R$277,7,FALSE)</f>
        <v>1.0576366265531105</v>
      </c>
      <c r="N590">
        <f t="shared" si="58"/>
        <v>0</v>
      </c>
      <c r="O590">
        <f t="shared" si="59"/>
        <v>0</v>
      </c>
      <c r="P590">
        <f>VLOOKUP(LEFT(A590,8),'Point GF'!$C$2:$R$277,15,FALSE)</f>
        <v>1.1380138926825158</v>
      </c>
      <c r="Q590">
        <f>VLOOKUP(LEFT(A590,8),'Point GF'!$C$2:$R$277,16,FALSE)</f>
        <v>1.2248335633103542</v>
      </c>
    </row>
    <row r="591" spans="1:17" hidden="1" outlineLevel="2" x14ac:dyDescent="0.3">
      <c r="A591" s="27" t="s">
        <v>1005</v>
      </c>
      <c r="B591" s="27" t="s">
        <v>1006</v>
      </c>
      <c r="C591" s="27" t="s">
        <v>401</v>
      </c>
      <c r="D591" s="27" t="s">
        <v>1015</v>
      </c>
      <c r="E591" s="28">
        <v>365</v>
      </c>
      <c r="F591" s="28">
        <v>0.1825</v>
      </c>
      <c r="G591" s="29"/>
      <c r="H591">
        <f t="shared" si="54"/>
        <v>5.0000000000000001E-4</v>
      </c>
      <c r="I591">
        <f t="shared" si="55"/>
        <v>0</v>
      </c>
      <c r="J591" s="30">
        <f t="shared" si="56"/>
        <v>5.2881831327655532E-4</v>
      </c>
      <c r="K591" s="30">
        <f t="shared" si="57"/>
        <v>5.2881831327655532E-4</v>
      </c>
      <c r="L591">
        <f>VLOOKUP(LEFT(A591,8),'Point GF'!$C$2:$R$277,7,FALSE)</f>
        <v>1.0576366265531105</v>
      </c>
      <c r="M591">
        <f>VLOOKUP(LEFT(A591,8),'Point GF'!$C$2:$R$277,7,FALSE)</f>
        <v>1.0576366265531105</v>
      </c>
      <c r="N591">
        <f t="shared" si="58"/>
        <v>0</v>
      </c>
      <c r="O591">
        <f t="shared" si="59"/>
        <v>0</v>
      </c>
      <c r="P591">
        <f>VLOOKUP(LEFT(A591,8),'Point GF'!$C$2:$R$277,15,FALSE)</f>
        <v>1.1380138926825158</v>
      </c>
      <c r="Q591">
        <f>VLOOKUP(LEFT(A591,8),'Point GF'!$C$2:$R$277,16,FALSE)</f>
        <v>1.2248335633103542</v>
      </c>
    </row>
    <row r="592" spans="1:17" hidden="1" outlineLevel="2" x14ac:dyDescent="0.3">
      <c r="A592" s="27" t="s">
        <v>1005</v>
      </c>
      <c r="B592" s="27" t="s">
        <v>1006</v>
      </c>
      <c r="C592" s="27" t="s">
        <v>401</v>
      </c>
      <c r="D592" s="27" t="s">
        <v>1016</v>
      </c>
      <c r="E592" s="28">
        <v>260</v>
      </c>
      <c r="F592" s="29"/>
      <c r="G592" s="28">
        <v>0.26</v>
      </c>
      <c r="H592">
        <f t="shared" si="54"/>
        <v>0</v>
      </c>
      <c r="I592">
        <f t="shared" si="55"/>
        <v>1E-3</v>
      </c>
      <c r="J592" s="30">
        <f t="shared" si="56"/>
        <v>0</v>
      </c>
      <c r="K592" s="30">
        <f t="shared" si="57"/>
        <v>0</v>
      </c>
      <c r="L592">
        <f>VLOOKUP(LEFT(A592,8),'Point GF'!$C$2:$R$277,7,FALSE)</f>
        <v>1.0576366265531105</v>
      </c>
      <c r="M592">
        <f>VLOOKUP(LEFT(A592,8),'Point GF'!$C$2:$R$277,7,FALSE)</f>
        <v>1.0576366265531105</v>
      </c>
      <c r="N592">
        <f t="shared" si="58"/>
        <v>1.1380138926825158E-3</v>
      </c>
      <c r="O592">
        <f t="shared" si="59"/>
        <v>1.2248335633103541E-3</v>
      </c>
      <c r="P592">
        <f>VLOOKUP(LEFT(A592,8),'Point GF'!$C$2:$R$277,15,FALSE)</f>
        <v>1.1380138926825158</v>
      </c>
      <c r="Q592">
        <f>VLOOKUP(LEFT(A592,8),'Point GF'!$C$2:$R$277,16,FALSE)</f>
        <v>1.2248335633103542</v>
      </c>
    </row>
    <row r="593" spans="1:17" hidden="1" outlineLevel="2" x14ac:dyDescent="0.3">
      <c r="A593" s="27" t="s">
        <v>1005</v>
      </c>
      <c r="B593" s="27" t="s">
        <v>1006</v>
      </c>
      <c r="C593" s="27" t="s">
        <v>401</v>
      </c>
      <c r="D593" s="27" t="s">
        <v>1017</v>
      </c>
      <c r="E593" s="28">
        <v>1</v>
      </c>
      <c r="F593" s="28">
        <v>0.28000000000000003</v>
      </c>
      <c r="G593" s="28">
        <v>7.4999999999999997E-3</v>
      </c>
      <c r="H593">
        <f t="shared" si="54"/>
        <v>0.28000000000000003</v>
      </c>
      <c r="I593">
        <f t="shared" si="55"/>
        <v>7.4999999999999997E-3</v>
      </c>
      <c r="J593" s="30">
        <f t="shared" si="56"/>
        <v>0.29613825543487099</v>
      </c>
      <c r="K593" s="30">
        <f t="shared" si="57"/>
        <v>0.29613825543487099</v>
      </c>
      <c r="L593">
        <f>VLOOKUP(LEFT(A593,8),'Point GF'!$C$2:$R$277,7,FALSE)</f>
        <v>1.0576366265531105</v>
      </c>
      <c r="M593">
        <f>VLOOKUP(LEFT(A593,8),'Point GF'!$C$2:$R$277,7,FALSE)</f>
        <v>1.0576366265531105</v>
      </c>
      <c r="N593">
        <f t="shared" si="58"/>
        <v>8.5351041951188689E-3</v>
      </c>
      <c r="O593">
        <f t="shared" si="59"/>
        <v>9.1862517248276557E-3</v>
      </c>
      <c r="P593">
        <f>VLOOKUP(LEFT(A593,8),'Point GF'!$C$2:$R$277,15,FALSE)</f>
        <v>1.1380138926825158</v>
      </c>
      <c r="Q593">
        <f>VLOOKUP(LEFT(A593,8),'Point GF'!$C$2:$R$277,16,FALSE)</f>
        <v>1.2248335633103542</v>
      </c>
    </row>
    <row r="594" spans="1:17" hidden="1" outlineLevel="2" x14ac:dyDescent="0.3">
      <c r="A594" s="27" t="s">
        <v>1005</v>
      </c>
      <c r="B594" s="27" t="s">
        <v>1006</v>
      </c>
      <c r="C594" s="27" t="s">
        <v>401</v>
      </c>
      <c r="D594" s="27" t="s">
        <v>1018</v>
      </c>
      <c r="E594" s="28">
        <v>1</v>
      </c>
      <c r="F594" s="28">
        <v>0.30349999999999999</v>
      </c>
      <c r="G594" s="28">
        <v>8.0000000000000002E-3</v>
      </c>
      <c r="H594">
        <f t="shared" si="54"/>
        <v>0.30349999999999999</v>
      </c>
      <c r="I594">
        <f t="shared" si="55"/>
        <v>8.0000000000000002E-3</v>
      </c>
      <c r="J594" s="30">
        <f t="shared" si="56"/>
        <v>0.32099271615886904</v>
      </c>
      <c r="K594" s="30">
        <f t="shared" si="57"/>
        <v>0.32099271615886904</v>
      </c>
      <c r="L594">
        <f>VLOOKUP(LEFT(A594,8),'Point GF'!$C$2:$R$277,7,FALSE)</f>
        <v>1.0576366265531105</v>
      </c>
      <c r="M594">
        <f>VLOOKUP(LEFT(A594,8),'Point GF'!$C$2:$R$277,7,FALSE)</f>
        <v>1.0576366265531105</v>
      </c>
      <c r="N594">
        <f t="shared" si="58"/>
        <v>9.1041111414601264E-3</v>
      </c>
      <c r="O594">
        <f t="shared" si="59"/>
        <v>9.7986685064828331E-3</v>
      </c>
      <c r="P594">
        <f>VLOOKUP(LEFT(A594,8),'Point GF'!$C$2:$R$277,15,FALSE)</f>
        <v>1.1380138926825158</v>
      </c>
      <c r="Q594">
        <f>VLOOKUP(LEFT(A594,8),'Point GF'!$C$2:$R$277,16,FALSE)</f>
        <v>1.2248335633103542</v>
      </c>
    </row>
    <row r="595" spans="1:17" hidden="1" outlineLevel="2" x14ac:dyDescent="0.3">
      <c r="A595" s="27" t="s">
        <v>1005</v>
      </c>
      <c r="B595" s="27" t="s">
        <v>1006</v>
      </c>
      <c r="C595" s="27" t="s">
        <v>401</v>
      </c>
      <c r="D595" s="27" t="s">
        <v>1019</v>
      </c>
      <c r="E595" s="28">
        <v>1</v>
      </c>
      <c r="F595" s="28">
        <v>0.28000000000000003</v>
      </c>
      <c r="G595" s="28">
        <v>7.4999999999999997E-3</v>
      </c>
      <c r="H595">
        <f t="shared" si="54"/>
        <v>0.28000000000000003</v>
      </c>
      <c r="I595">
        <f t="shared" si="55"/>
        <v>7.4999999999999997E-3</v>
      </c>
      <c r="J595" s="30">
        <f t="shared" si="56"/>
        <v>0.29613825543487099</v>
      </c>
      <c r="K595" s="30">
        <f t="shared" si="57"/>
        <v>0.29613825543487099</v>
      </c>
      <c r="L595">
        <f>VLOOKUP(LEFT(A595,8),'Point GF'!$C$2:$R$277,7,FALSE)</f>
        <v>1.0576366265531105</v>
      </c>
      <c r="M595">
        <f>VLOOKUP(LEFT(A595,8),'Point GF'!$C$2:$R$277,7,FALSE)</f>
        <v>1.0576366265531105</v>
      </c>
      <c r="N595">
        <f t="shared" si="58"/>
        <v>8.5351041951188689E-3</v>
      </c>
      <c r="O595">
        <f t="shared" si="59"/>
        <v>9.1862517248276557E-3</v>
      </c>
      <c r="P595">
        <f>VLOOKUP(LEFT(A595,8),'Point GF'!$C$2:$R$277,15,FALSE)</f>
        <v>1.1380138926825158</v>
      </c>
      <c r="Q595">
        <f>VLOOKUP(LEFT(A595,8),'Point GF'!$C$2:$R$277,16,FALSE)</f>
        <v>1.2248335633103542</v>
      </c>
    </row>
    <row r="596" spans="1:17" hidden="1" outlineLevel="2" x14ac:dyDescent="0.3">
      <c r="A596" s="27" t="s">
        <v>1005</v>
      </c>
      <c r="B596" s="27" t="s">
        <v>1006</v>
      </c>
      <c r="C596" s="27" t="s">
        <v>401</v>
      </c>
      <c r="D596" s="27" t="s">
        <v>1020</v>
      </c>
      <c r="E596" s="28">
        <v>1</v>
      </c>
      <c r="F596" s="28">
        <v>0.28000000000000003</v>
      </c>
      <c r="G596" s="28">
        <v>7.4999999999999997E-3</v>
      </c>
      <c r="H596">
        <f t="shared" si="54"/>
        <v>0.28000000000000003</v>
      </c>
      <c r="I596">
        <f t="shared" si="55"/>
        <v>7.4999999999999997E-3</v>
      </c>
      <c r="J596" s="30">
        <f t="shared" si="56"/>
        <v>0.29613825543487099</v>
      </c>
      <c r="K596" s="30">
        <f t="shared" si="57"/>
        <v>0.29613825543487099</v>
      </c>
      <c r="L596">
        <f>VLOOKUP(LEFT(A596,8),'Point GF'!$C$2:$R$277,7,FALSE)</f>
        <v>1.0576366265531105</v>
      </c>
      <c r="M596">
        <f>VLOOKUP(LEFT(A596,8),'Point GF'!$C$2:$R$277,7,FALSE)</f>
        <v>1.0576366265531105</v>
      </c>
      <c r="N596">
        <f t="shared" si="58"/>
        <v>8.5351041951188689E-3</v>
      </c>
      <c r="O596">
        <f t="shared" si="59"/>
        <v>9.1862517248276557E-3</v>
      </c>
      <c r="P596">
        <f>VLOOKUP(LEFT(A596,8),'Point GF'!$C$2:$R$277,15,FALSE)</f>
        <v>1.1380138926825158</v>
      </c>
      <c r="Q596">
        <f>VLOOKUP(LEFT(A596,8),'Point GF'!$C$2:$R$277,16,FALSE)</f>
        <v>1.2248335633103542</v>
      </c>
    </row>
    <row r="597" spans="1:17" hidden="1" outlineLevel="2" x14ac:dyDescent="0.3">
      <c r="A597" s="27" t="s">
        <v>1005</v>
      </c>
      <c r="B597" s="27" t="s">
        <v>1006</v>
      </c>
      <c r="C597" s="27" t="s">
        <v>401</v>
      </c>
      <c r="D597" s="27" t="s">
        <v>1021</v>
      </c>
      <c r="E597" s="28">
        <v>1</v>
      </c>
      <c r="F597" s="28">
        <v>0.28000000000000003</v>
      </c>
      <c r="G597" s="28">
        <v>7.4999999999999997E-3</v>
      </c>
      <c r="H597">
        <f t="shared" si="54"/>
        <v>0.28000000000000003</v>
      </c>
      <c r="I597">
        <f t="shared" si="55"/>
        <v>7.4999999999999997E-3</v>
      </c>
      <c r="J597" s="30">
        <f t="shared" si="56"/>
        <v>0.29613825543487099</v>
      </c>
      <c r="K597" s="30">
        <f t="shared" si="57"/>
        <v>0.29613825543487099</v>
      </c>
      <c r="L597">
        <f>VLOOKUP(LEFT(A597,8),'Point GF'!$C$2:$R$277,7,FALSE)</f>
        <v>1.0576366265531105</v>
      </c>
      <c r="M597">
        <f>VLOOKUP(LEFT(A597,8),'Point GF'!$C$2:$R$277,7,FALSE)</f>
        <v>1.0576366265531105</v>
      </c>
      <c r="N597">
        <f t="shared" si="58"/>
        <v>8.5351041951188689E-3</v>
      </c>
      <c r="O597">
        <f t="shared" si="59"/>
        <v>9.1862517248276557E-3</v>
      </c>
      <c r="P597">
        <f>VLOOKUP(LEFT(A597,8),'Point GF'!$C$2:$R$277,15,FALSE)</f>
        <v>1.1380138926825158</v>
      </c>
      <c r="Q597">
        <f>VLOOKUP(LEFT(A597,8),'Point GF'!$C$2:$R$277,16,FALSE)</f>
        <v>1.2248335633103542</v>
      </c>
    </row>
    <row r="598" spans="1:17" hidden="1" outlineLevel="2" x14ac:dyDescent="0.3">
      <c r="A598" s="27" t="s">
        <v>1005</v>
      </c>
      <c r="B598" s="27" t="s">
        <v>1006</v>
      </c>
      <c r="C598" s="27" t="s">
        <v>401</v>
      </c>
      <c r="D598" s="27" t="s">
        <v>1022</v>
      </c>
      <c r="E598" s="28">
        <v>1</v>
      </c>
      <c r="F598" s="28">
        <v>0.14499999999999999</v>
      </c>
      <c r="G598" s="28">
        <v>4.0000000000000001E-3</v>
      </c>
      <c r="H598">
        <f t="shared" si="54"/>
        <v>0.14499999999999999</v>
      </c>
      <c r="I598">
        <f t="shared" si="55"/>
        <v>4.0000000000000001E-3</v>
      </c>
      <c r="J598" s="30">
        <f t="shared" si="56"/>
        <v>0.15335731085020102</v>
      </c>
      <c r="K598" s="30">
        <f t="shared" si="57"/>
        <v>0.15335731085020102</v>
      </c>
      <c r="L598">
        <f>VLOOKUP(LEFT(A598,8),'Point GF'!$C$2:$R$277,7,FALSE)</f>
        <v>1.0576366265531105</v>
      </c>
      <c r="M598">
        <f>VLOOKUP(LEFT(A598,8),'Point GF'!$C$2:$R$277,7,FALSE)</f>
        <v>1.0576366265531105</v>
      </c>
      <c r="N598">
        <f t="shared" si="58"/>
        <v>4.5520555707300632E-3</v>
      </c>
      <c r="O598">
        <f t="shared" si="59"/>
        <v>4.8993342532414165E-3</v>
      </c>
      <c r="P598">
        <f>VLOOKUP(LEFT(A598,8),'Point GF'!$C$2:$R$277,15,FALSE)</f>
        <v>1.1380138926825158</v>
      </c>
      <c r="Q598">
        <f>VLOOKUP(LEFT(A598,8),'Point GF'!$C$2:$R$277,16,FALSE)</f>
        <v>1.2248335633103542</v>
      </c>
    </row>
    <row r="599" spans="1:17" hidden="1" outlineLevel="2" x14ac:dyDescent="0.3">
      <c r="A599" s="27" t="s">
        <v>1005</v>
      </c>
      <c r="B599" s="27" t="s">
        <v>1006</v>
      </c>
      <c r="C599" s="27" t="s">
        <v>401</v>
      </c>
      <c r="D599" s="27" t="s">
        <v>1023</v>
      </c>
      <c r="E599" s="28">
        <v>1</v>
      </c>
      <c r="F599" s="28">
        <v>0.14499999999999999</v>
      </c>
      <c r="G599" s="28">
        <v>4.0000000000000001E-3</v>
      </c>
      <c r="H599">
        <f t="shared" si="54"/>
        <v>0.14499999999999999</v>
      </c>
      <c r="I599">
        <f t="shared" si="55"/>
        <v>4.0000000000000001E-3</v>
      </c>
      <c r="J599" s="30">
        <f t="shared" si="56"/>
        <v>0.15335731085020102</v>
      </c>
      <c r="K599" s="30">
        <f t="shared" si="57"/>
        <v>0.15335731085020102</v>
      </c>
      <c r="L599">
        <f>VLOOKUP(LEFT(A599,8),'Point GF'!$C$2:$R$277,7,FALSE)</f>
        <v>1.0576366265531105</v>
      </c>
      <c r="M599">
        <f>VLOOKUP(LEFT(A599,8),'Point GF'!$C$2:$R$277,7,FALSE)</f>
        <v>1.0576366265531105</v>
      </c>
      <c r="N599">
        <f t="shared" si="58"/>
        <v>4.5520555707300632E-3</v>
      </c>
      <c r="O599">
        <f t="shared" si="59"/>
        <v>4.8993342532414165E-3</v>
      </c>
      <c r="P599">
        <f>VLOOKUP(LEFT(A599,8),'Point GF'!$C$2:$R$277,15,FALSE)</f>
        <v>1.1380138926825158</v>
      </c>
      <c r="Q599">
        <f>VLOOKUP(LEFT(A599,8),'Point GF'!$C$2:$R$277,16,FALSE)</f>
        <v>1.2248335633103542</v>
      </c>
    </row>
    <row r="600" spans="1:17" hidden="1" outlineLevel="2" x14ac:dyDescent="0.3">
      <c r="A600" s="27" t="s">
        <v>1005</v>
      </c>
      <c r="B600" s="27" t="s">
        <v>1006</v>
      </c>
      <c r="C600" s="27" t="s">
        <v>401</v>
      </c>
      <c r="D600" s="27" t="s">
        <v>1024</v>
      </c>
      <c r="E600" s="28">
        <v>1</v>
      </c>
      <c r="F600" s="28">
        <v>0.1285</v>
      </c>
      <c r="G600" s="28">
        <v>3.5000000000000001E-3</v>
      </c>
      <c r="H600">
        <f t="shared" si="54"/>
        <v>0.1285</v>
      </c>
      <c r="I600">
        <f t="shared" si="55"/>
        <v>3.5000000000000001E-3</v>
      </c>
      <c r="J600" s="30">
        <f t="shared" si="56"/>
        <v>0.13590630651207469</v>
      </c>
      <c r="K600" s="30">
        <f t="shared" si="57"/>
        <v>0.13590630651207469</v>
      </c>
      <c r="L600">
        <f>VLOOKUP(LEFT(A600,8),'Point GF'!$C$2:$R$277,7,FALSE)</f>
        <v>1.0576366265531105</v>
      </c>
      <c r="M600">
        <f>VLOOKUP(LEFT(A600,8),'Point GF'!$C$2:$R$277,7,FALSE)</f>
        <v>1.0576366265531105</v>
      </c>
      <c r="N600">
        <f t="shared" si="58"/>
        <v>3.9830486243888057E-3</v>
      </c>
      <c r="O600">
        <f t="shared" si="59"/>
        <v>4.28691747158624E-3</v>
      </c>
      <c r="P600">
        <f>VLOOKUP(LEFT(A600,8),'Point GF'!$C$2:$R$277,15,FALSE)</f>
        <v>1.1380138926825158</v>
      </c>
      <c r="Q600">
        <f>VLOOKUP(LEFT(A600,8),'Point GF'!$C$2:$R$277,16,FALSE)</f>
        <v>1.2248335633103542</v>
      </c>
    </row>
    <row r="601" spans="1:17" hidden="1" outlineLevel="2" x14ac:dyDescent="0.3">
      <c r="A601" s="27" t="s">
        <v>1005</v>
      </c>
      <c r="B601" s="27" t="s">
        <v>1006</v>
      </c>
      <c r="C601" s="27" t="s">
        <v>401</v>
      </c>
      <c r="D601" s="27" t="s">
        <v>1025</v>
      </c>
      <c r="E601" s="28">
        <v>1</v>
      </c>
      <c r="F601" s="28">
        <v>0.14499999999999999</v>
      </c>
      <c r="G601" s="28">
        <v>4.0000000000000001E-3</v>
      </c>
      <c r="H601">
        <f t="shared" si="54"/>
        <v>0.14499999999999999</v>
      </c>
      <c r="I601">
        <f t="shared" si="55"/>
        <v>4.0000000000000001E-3</v>
      </c>
      <c r="J601" s="30">
        <f t="shared" si="56"/>
        <v>0.15335731085020102</v>
      </c>
      <c r="K601" s="30">
        <f t="shared" si="57"/>
        <v>0.15335731085020102</v>
      </c>
      <c r="L601">
        <f>VLOOKUP(LEFT(A601,8),'Point GF'!$C$2:$R$277,7,FALSE)</f>
        <v>1.0576366265531105</v>
      </c>
      <c r="M601">
        <f>VLOOKUP(LEFT(A601,8),'Point GF'!$C$2:$R$277,7,FALSE)</f>
        <v>1.0576366265531105</v>
      </c>
      <c r="N601">
        <f t="shared" si="58"/>
        <v>4.5520555707300632E-3</v>
      </c>
      <c r="O601">
        <f t="shared" si="59"/>
        <v>4.8993342532414165E-3</v>
      </c>
      <c r="P601">
        <f>VLOOKUP(LEFT(A601,8),'Point GF'!$C$2:$R$277,15,FALSE)</f>
        <v>1.1380138926825158</v>
      </c>
      <c r="Q601">
        <f>VLOOKUP(LEFT(A601,8),'Point GF'!$C$2:$R$277,16,FALSE)</f>
        <v>1.2248335633103542</v>
      </c>
    </row>
    <row r="602" spans="1:17" hidden="1" outlineLevel="2" x14ac:dyDescent="0.3">
      <c r="A602" s="27" t="s">
        <v>1005</v>
      </c>
      <c r="B602" s="27" t="s">
        <v>1006</v>
      </c>
      <c r="C602" s="27" t="s">
        <v>401</v>
      </c>
      <c r="D602" s="27" t="s">
        <v>1026</v>
      </c>
      <c r="E602" s="28">
        <v>365</v>
      </c>
      <c r="F602" s="29"/>
      <c r="G602" s="28">
        <v>0.91249999999999998</v>
      </c>
      <c r="H602">
        <f t="shared" si="54"/>
        <v>0</v>
      </c>
      <c r="I602">
        <f t="shared" si="55"/>
        <v>2.5000000000000001E-3</v>
      </c>
      <c r="J602" s="30">
        <f t="shared" si="56"/>
        <v>0</v>
      </c>
      <c r="K602" s="30">
        <f t="shared" si="57"/>
        <v>0</v>
      </c>
      <c r="L602">
        <f>VLOOKUP(LEFT(A602,8),'Point GF'!$C$2:$R$277,7,FALSE)</f>
        <v>1.0576366265531105</v>
      </c>
      <c r="M602">
        <f>VLOOKUP(LEFT(A602,8),'Point GF'!$C$2:$R$277,7,FALSE)</f>
        <v>1.0576366265531105</v>
      </c>
      <c r="N602">
        <f t="shared" si="58"/>
        <v>2.8450347317062895E-3</v>
      </c>
      <c r="O602">
        <f t="shared" si="59"/>
        <v>3.0620839082758857E-3</v>
      </c>
      <c r="P602">
        <f>VLOOKUP(LEFT(A602,8),'Point GF'!$C$2:$R$277,15,FALSE)</f>
        <v>1.1380138926825158</v>
      </c>
      <c r="Q602">
        <f>VLOOKUP(LEFT(A602,8),'Point GF'!$C$2:$R$277,16,FALSE)</f>
        <v>1.2248335633103542</v>
      </c>
    </row>
    <row r="603" spans="1:17" hidden="1" outlineLevel="2" x14ac:dyDescent="0.3">
      <c r="A603" s="27" t="s">
        <v>1005</v>
      </c>
      <c r="B603" s="27" t="s">
        <v>1006</v>
      </c>
      <c r="C603" s="27" t="s">
        <v>401</v>
      </c>
      <c r="D603" s="27" t="s">
        <v>1027</v>
      </c>
      <c r="E603" s="28">
        <v>1</v>
      </c>
      <c r="F603" s="28">
        <v>5.7000000000000002E-2</v>
      </c>
      <c r="G603" s="28">
        <v>1E-3</v>
      </c>
      <c r="H603">
        <f t="shared" si="54"/>
        <v>5.7000000000000002E-2</v>
      </c>
      <c r="I603">
        <f t="shared" si="55"/>
        <v>1E-3</v>
      </c>
      <c r="J603" s="30">
        <f t="shared" si="56"/>
        <v>6.02852877135273E-2</v>
      </c>
      <c r="K603" s="30">
        <f t="shared" si="57"/>
        <v>6.02852877135273E-2</v>
      </c>
      <c r="L603">
        <f>VLOOKUP(LEFT(A603,8),'Point GF'!$C$2:$R$277,7,FALSE)</f>
        <v>1.0576366265531105</v>
      </c>
      <c r="M603">
        <f>VLOOKUP(LEFT(A603,8),'Point GF'!$C$2:$R$277,7,FALSE)</f>
        <v>1.0576366265531105</v>
      </c>
      <c r="N603">
        <f t="shared" si="58"/>
        <v>1.1380138926825158E-3</v>
      </c>
      <c r="O603">
        <f t="shared" si="59"/>
        <v>1.2248335633103541E-3</v>
      </c>
      <c r="P603">
        <f>VLOOKUP(LEFT(A603,8),'Point GF'!$C$2:$R$277,15,FALSE)</f>
        <v>1.1380138926825158</v>
      </c>
      <c r="Q603">
        <f>VLOOKUP(LEFT(A603,8),'Point GF'!$C$2:$R$277,16,FALSE)</f>
        <v>1.2248335633103542</v>
      </c>
    </row>
    <row r="604" spans="1:17" outlineLevel="1" collapsed="1" x14ac:dyDescent="0.3">
      <c r="A604" s="32" t="s">
        <v>1221</v>
      </c>
      <c r="B604" s="27" t="str">
        <f>B603</f>
        <v>NASA Goddard Space Flight Center</v>
      </c>
      <c r="C604" s="27"/>
      <c r="D604" s="27"/>
      <c r="E604" s="28"/>
      <c r="F604" s="28">
        <f>SUBTOTAL(9,F580:F603)</f>
        <v>18.936000000000007</v>
      </c>
      <c r="G604" s="28">
        <f>SUBTOTAL(9,G580:G603)</f>
        <v>2.4510000000000001</v>
      </c>
      <c r="H604" s="36">
        <f>SUBTOTAL(9,H580:H603)</f>
        <v>2.2115</v>
      </c>
      <c r="I604" s="36">
        <f>SUBTOTAL(9,I580:I603)</f>
        <v>7.1000000000000021E-2</v>
      </c>
      <c r="J604" s="30">
        <f t="shared" si="56"/>
        <v>2.3389633996222039</v>
      </c>
      <c r="K604" s="30">
        <f t="shared" si="57"/>
        <v>2.3389633996222039</v>
      </c>
      <c r="L604">
        <f>VLOOKUP(LEFT(A604,8),'Point GF'!$C$2:$R$277,7,FALSE)</f>
        <v>1.0576366265531105</v>
      </c>
      <c r="M604">
        <f>VLOOKUP(LEFT(A604,8),'Point GF'!$C$2:$R$277,7,FALSE)</f>
        <v>1.0576366265531105</v>
      </c>
      <c r="N604">
        <f t="shared" si="58"/>
        <v>8.0798986380458654E-2</v>
      </c>
      <c r="O604">
        <f t="shared" si="59"/>
        <v>8.6963182995035179E-2</v>
      </c>
      <c r="P604">
        <f>VLOOKUP(LEFT(A604,8),'Point GF'!$C$2:$R$277,15,FALSE)</f>
        <v>1.1380138926825158</v>
      </c>
      <c r="Q604">
        <f>VLOOKUP(LEFT(A604,8),'Point GF'!$C$2:$R$277,16,FALSE)</f>
        <v>1.2248335633103542</v>
      </c>
    </row>
    <row r="605" spans="1:17" hidden="1" outlineLevel="2" x14ac:dyDescent="0.3">
      <c r="A605" s="27" t="s">
        <v>1028</v>
      </c>
      <c r="B605" s="27" t="s">
        <v>1029</v>
      </c>
      <c r="C605" s="27" t="s">
        <v>401</v>
      </c>
      <c r="D605" s="27" t="s">
        <v>1030</v>
      </c>
      <c r="E605" s="28">
        <v>317</v>
      </c>
      <c r="F605" s="28">
        <v>0.61973500000000004</v>
      </c>
      <c r="G605" s="28">
        <v>3.3285000000000002E-2</v>
      </c>
      <c r="H605">
        <f t="shared" si="54"/>
        <v>1.9550000000000001E-3</v>
      </c>
      <c r="I605">
        <f t="shared" si="55"/>
        <v>1.05E-4</v>
      </c>
      <c r="J605" s="30">
        <f t="shared" si="56"/>
        <v>2.0353224105746099E-3</v>
      </c>
      <c r="K605" s="30">
        <f t="shared" si="57"/>
        <v>2.0353224105746099E-3</v>
      </c>
      <c r="L605">
        <f>VLOOKUP(LEFT(A605,8),'Point GF'!$C$2:$R$277,7,FALSE)</f>
        <v>1.0410856320074731</v>
      </c>
      <c r="M605">
        <f>VLOOKUP(LEFT(A605,8),'Point GF'!$C$2:$R$277,7,FALSE)</f>
        <v>1.0410856320074731</v>
      </c>
      <c r="N605">
        <f t="shared" si="58"/>
        <v>1.0949313467156595E-4</v>
      </c>
      <c r="O605">
        <f t="shared" si="59"/>
        <v>1.1038946067433241E-4</v>
      </c>
      <c r="P605">
        <f>VLOOKUP(LEFT(A605,8),'Point GF'!$C$2:$R$277,15,FALSE)</f>
        <v>1.0427917587768185</v>
      </c>
      <c r="Q605">
        <f>VLOOKUP(LEFT(A605,8),'Point GF'!$C$2:$R$277,16,FALSE)</f>
        <v>1.0513281968984038</v>
      </c>
    </row>
    <row r="606" spans="1:17" hidden="1" outlineLevel="2" x14ac:dyDescent="0.3">
      <c r="A606" s="27" t="s">
        <v>1028</v>
      </c>
      <c r="B606" s="27" t="s">
        <v>1029</v>
      </c>
      <c r="C606" s="27" t="s">
        <v>401</v>
      </c>
      <c r="D606" s="27" t="s">
        <v>1031</v>
      </c>
      <c r="E606" s="28">
        <v>30</v>
      </c>
      <c r="F606" s="28">
        <v>0.1176</v>
      </c>
      <c r="G606" s="28">
        <v>6.45E-3</v>
      </c>
      <c r="H606">
        <f t="shared" si="54"/>
        <v>3.9199999999999999E-3</v>
      </c>
      <c r="I606">
        <f t="shared" si="55"/>
        <v>2.1499999999999999E-4</v>
      </c>
      <c r="J606" s="30">
        <f t="shared" si="56"/>
        <v>4.0810556774692943E-3</v>
      </c>
      <c r="K606" s="30">
        <f t="shared" si="57"/>
        <v>4.0810556774692943E-3</v>
      </c>
      <c r="L606">
        <f>VLOOKUP(LEFT(A606,8),'Point GF'!$C$2:$R$277,7,FALSE)</f>
        <v>1.0410856320074731</v>
      </c>
      <c r="M606">
        <f>VLOOKUP(LEFT(A606,8),'Point GF'!$C$2:$R$277,7,FALSE)</f>
        <v>1.0410856320074731</v>
      </c>
      <c r="N606">
        <f t="shared" si="58"/>
        <v>2.2420022813701598E-4</v>
      </c>
      <c r="O606">
        <f t="shared" si="59"/>
        <v>2.2603556233315682E-4</v>
      </c>
      <c r="P606">
        <f>VLOOKUP(LEFT(A606,8),'Point GF'!$C$2:$R$277,15,FALSE)</f>
        <v>1.0427917587768185</v>
      </c>
      <c r="Q606">
        <f>VLOOKUP(LEFT(A606,8),'Point GF'!$C$2:$R$277,16,FALSE)</f>
        <v>1.0513281968984038</v>
      </c>
    </row>
    <row r="607" spans="1:17" hidden="1" outlineLevel="2" x14ac:dyDescent="0.3">
      <c r="A607" s="27" t="s">
        <v>1028</v>
      </c>
      <c r="B607" s="27" t="s">
        <v>1029</v>
      </c>
      <c r="C607" s="27" t="s">
        <v>401</v>
      </c>
      <c r="D607" s="27" t="s">
        <v>1032</v>
      </c>
      <c r="E607" s="28">
        <v>365</v>
      </c>
      <c r="F607" s="28">
        <v>2.92E-2</v>
      </c>
      <c r="G607" s="29"/>
      <c r="H607">
        <f t="shared" si="54"/>
        <v>8.0000000000000007E-5</v>
      </c>
      <c r="I607">
        <f t="shared" si="55"/>
        <v>0</v>
      </c>
      <c r="J607" s="30">
        <f t="shared" si="56"/>
        <v>8.3286850560597853E-5</v>
      </c>
      <c r="K607" s="30">
        <f t="shared" si="57"/>
        <v>8.3286850560597853E-5</v>
      </c>
      <c r="L607">
        <f>VLOOKUP(LEFT(A607,8),'Point GF'!$C$2:$R$277,7,FALSE)</f>
        <v>1.0410856320074731</v>
      </c>
      <c r="M607">
        <f>VLOOKUP(LEFT(A607,8),'Point GF'!$C$2:$R$277,7,FALSE)</f>
        <v>1.0410856320074731</v>
      </c>
      <c r="N607">
        <f t="shared" si="58"/>
        <v>0</v>
      </c>
      <c r="O607">
        <f t="shared" si="59"/>
        <v>0</v>
      </c>
      <c r="P607">
        <f>VLOOKUP(LEFT(A607,8),'Point GF'!$C$2:$R$277,15,FALSE)</f>
        <v>1.0427917587768185</v>
      </c>
      <c r="Q607">
        <f>VLOOKUP(LEFT(A607,8),'Point GF'!$C$2:$R$277,16,FALSE)</f>
        <v>1.0513281968984038</v>
      </c>
    </row>
    <row r="608" spans="1:17" hidden="1" outlineLevel="2" x14ac:dyDescent="0.3">
      <c r="A608" s="27" t="s">
        <v>1028</v>
      </c>
      <c r="B608" s="27" t="s">
        <v>1029</v>
      </c>
      <c r="C608" s="27" t="s">
        <v>401</v>
      </c>
      <c r="D608" s="27" t="s">
        <v>1033</v>
      </c>
      <c r="E608" s="28">
        <v>2</v>
      </c>
      <c r="F608" s="28">
        <v>1.6469999999999999E-2</v>
      </c>
      <c r="G608" s="28">
        <v>4.2900000000000004E-3</v>
      </c>
      <c r="H608">
        <f t="shared" ref="H608:H683" si="60">F608/E608</f>
        <v>8.2349999999999993E-3</v>
      </c>
      <c r="I608">
        <f t="shared" ref="I608:I683" si="61">G608/E608</f>
        <v>2.1450000000000002E-3</v>
      </c>
      <c r="J608" s="30">
        <f t="shared" si="56"/>
        <v>8.5733401795815393E-3</v>
      </c>
      <c r="K608" s="30">
        <f t="shared" si="57"/>
        <v>8.5733401795815393E-3</v>
      </c>
      <c r="L608">
        <f>VLOOKUP(LEFT(A608,8),'Point GF'!$C$2:$R$277,7,FALSE)</f>
        <v>1.0410856320074731</v>
      </c>
      <c r="M608">
        <f>VLOOKUP(LEFT(A608,8),'Point GF'!$C$2:$R$277,7,FALSE)</f>
        <v>1.0410856320074731</v>
      </c>
      <c r="N608">
        <f t="shared" si="58"/>
        <v>2.236788322576276E-3</v>
      </c>
      <c r="O608">
        <f t="shared" si="59"/>
        <v>2.2550989823470766E-3</v>
      </c>
      <c r="P608">
        <f>VLOOKUP(LEFT(A608,8),'Point GF'!$C$2:$R$277,15,FALSE)</f>
        <v>1.0427917587768185</v>
      </c>
      <c r="Q608">
        <f>VLOOKUP(LEFT(A608,8),'Point GF'!$C$2:$R$277,16,FALSE)</f>
        <v>1.0513281968984038</v>
      </c>
    </row>
    <row r="609" spans="1:17" hidden="1" outlineLevel="2" x14ac:dyDescent="0.3">
      <c r="A609" s="27" t="s">
        <v>1028</v>
      </c>
      <c r="B609" s="27" t="s">
        <v>1029</v>
      </c>
      <c r="C609" s="27" t="s">
        <v>401</v>
      </c>
      <c r="D609" s="27" t="s">
        <v>1033</v>
      </c>
      <c r="E609" s="28">
        <v>295</v>
      </c>
      <c r="F609" s="28">
        <v>1.1032999999999999</v>
      </c>
      <c r="G609" s="28">
        <v>0.39382499999999998</v>
      </c>
      <c r="H609">
        <f t="shared" si="60"/>
        <v>3.7399999999999998E-3</v>
      </c>
      <c r="I609">
        <f t="shared" si="61"/>
        <v>1.335E-3</v>
      </c>
      <c r="J609" s="30">
        <f t="shared" si="56"/>
        <v>3.8936602637079489E-3</v>
      </c>
      <c r="K609" s="30">
        <f t="shared" si="57"/>
        <v>3.8936602637079489E-3</v>
      </c>
      <c r="L609">
        <f>VLOOKUP(LEFT(A609,8),'Point GF'!$C$2:$R$277,7,FALSE)</f>
        <v>1.0410856320074731</v>
      </c>
      <c r="M609">
        <f>VLOOKUP(LEFT(A609,8),'Point GF'!$C$2:$R$277,7,FALSE)</f>
        <v>1.0410856320074731</v>
      </c>
      <c r="N609">
        <f t="shared" si="58"/>
        <v>1.3921269979670528E-3</v>
      </c>
      <c r="O609">
        <f t="shared" si="59"/>
        <v>1.4035231428593691E-3</v>
      </c>
      <c r="P609">
        <f>VLOOKUP(LEFT(A609,8),'Point GF'!$C$2:$R$277,15,FALSE)</f>
        <v>1.0427917587768185</v>
      </c>
      <c r="Q609">
        <f>VLOOKUP(LEFT(A609,8),'Point GF'!$C$2:$R$277,16,FALSE)</f>
        <v>1.0513281968984038</v>
      </c>
    </row>
    <row r="610" spans="1:17" hidden="1" outlineLevel="2" x14ac:dyDescent="0.3">
      <c r="A610" s="27" t="s">
        <v>1028</v>
      </c>
      <c r="B610" s="27" t="s">
        <v>1029</v>
      </c>
      <c r="C610" s="27" t="s">
        <v>401</v>
      </c>
      <c r="D610" s="27" t="s">
        <v>1034</v>
      </c>
      <c r="E610" s="28">
        <v>365</v>
      </c>
      <c r="F610" s="28">
        <v>5.475E-2</v>
      </c>
      <c r="G610" s="28">
        <v>3.65E-3</v>
      </c>
      <c r="H610">
        <f t="shared" si="60"/>
        <v>1.4999999999999999E-4</v>
      </c>
      <c r="I610">
        <f t="shared" si="61"/>
        <v>1.0000000000000001E-5</v>
      </c>
      <c r="J610" s="30">
        <f t="shared" si="56"/>
        <v>1.5616284480112096E-4</v>
      </c>
      <c r="K610" s="30">
        <f t="shared" si="57"/>
        <v>1.5616284480112096E-4</v>
      </c>
      <c r="L610">
        <f>VLOOKUP(LEFT(A610,8),'Point GF'!$C$2:$R$277,7,FALSE)</f>
        <v>1.0410856320074731</v>
      </c>
      <c r="M610">
        <f>VLOOKUP(LEFT(A610,8),'Point GF'!$C$2:$R$277,7,FALSE)</f>
        <v>1.0410856320074731</v>
      </c>
      <c r="N610">
        <f t="shared" si="58"/>
        <v>1.0427917587768185E-5</v>
      </c>
      <c r="O610">
        <f t="shared" si="59"/>
        <v>1.0513281968984039E-5</v>
      </c>
      <c r="P610">
        <f>VLOOKUP(LEFT(A610,8),'Point GF'!$C$2:$R$277,15,FALSE)</f>
        <v>1.0427917587768185</v>
      </c>
      <c r="Q610">
        <f>VLOOKUP(LEFT(A610,8),'Point GF'!$C$2:$R$277,16,FALSE)</f>
        <v>1.0513281968984038</v>
      </c>
    </row>
    <row r="611" spans="1:17" hidden="1" outlineLevel="2" x14ac:dyDescent="0.3">
      <c r="A611" s="27" t="s">
        <v>1028</v>
      </c>
      <c r="B611" s="27" t="s">
        <v>1029</v>
      </c>
      <c r="C611" s="27" t="s">
        <v>401</v>
      </c>
      <c r="D611" s="27" t="s">
        <v>1035</v>
      </c>
      <c r="E611" s="28">
        <v>365</v>
      </c>
      <c r="F611" s="28">
        <v>5.475E-2</v>
      </c>
      <c r="G611" s="28">
        <v>3.65E-3</v>
      </c>
      <c r="H611">
        <f t="shared" si="60"/>
        <v>1.4999999999999999E-4</v>
      </c>
      <c r="I611">
        <f t="shared" si="61"/>
        <v>1.0000000000000001E-5</v>
      </c>
      <c r="J611" s="30">
        <f t="shared" si="56"/>
        <v>1.5616284480112096E-4</v>
      </c>
      <c r="K611" s="30">
        <f t="shared" si="57"/>
        <v>1.5616284480112096E-4</v>
      </c>
      <c r="L611">
        <f>VLOOKUP(LEFT(A611,8),'Point GF'!$C$2:$R$277,7,FALSE)</f>
        <v>1.0410856320074731</v>
      </c>
      <c r="M611">
        <f>VLOOKUP(LEFT(A611,8),'Point GF'!$C$2:$R$277,7,FALSE)</f>
        <v>1.0410856320074731</v>
      </c>
      <c r="N611">
        <f t="shared" si="58"/>
        <v>1.0427917587768185E-5</v>
      </c>
      <c r="O611">
        <f t="shared" si="59"/>
        <v>1.0513281968984039E-5</v>
      </c>
      <c r="P611">
        <f>VLOOKUP(LEFT(A611,8),'Point GF'!$C$2:$R$277,15,FALSE)</f>
        <v>1.0427917587768185</v>
      </c>
      <c r="Q611">
        <f>VLOOKUP(LEFT(A611,8),'Point GF'!$C$2:$R$277,16,FALSE)</f>
        <v>1.0513281968984038</v>
      </c>
    </row>
    <row r="612" spans="1:17" hidden="1" outlineLevel="2" x14ac:dyDescent="0.3">
      <c r="A612" s="27" t="s">
        <v>1028</v>
      </c>
      <c r="B612" s="27" t="s">
        <v>1029</v>
      </c>
      <c r="C612" s="27" t="s">
        <v>401</v>
      </c>
      <c r="D612" s="27" t="s">
        <v>1036</v>
      </c>
      <c r="E612" s="28">
        <v>365</v>
      </c>
      <c r="F612" s="28">
        <v>5.8400000000000001E-2</v>
      </c>
      <c r="G612" s="28">
        <v>3.65E-3</v>
      </c>
      <c r="H612">
        <f t="shared" si="60"/>
        <v>1.6000000000000001E-4</v>
      </c>
      <c r="I612">
        <f t="shared" si="61"/>
        <v>1.0000000000000001E-5</v>
      </c>
      <c r="J612" s="30">
        <f t="shared" si="56"/>
        <v>1.6657370112119571E-4</v>
      </c>
      <c r="K612" s="30">
        <f t="shared" si="57"/>
        <v>1.6657370112119571E-4</v>
      </c>
      <c r="L612">
        <f>VLOOKUP(LEFT(A612,8),'Point GF'!$C$2:$R$277,7,FALSE)</f>
        <v>1.0410856320074731</v>
      </c>
      <c r="M612">
        <f>VLOOKUP(LEFT(A612,8),'Point GF'!$C$2:$R$277,7,FALSE)</f>
        <v>1.0410856320074731</v>
      </c>
      <c r="N612">
        <f t="shared" si="58"/>
        <v>1.0427917587768185E-5</v>
      </c>
      <c r="O612">
        <f t="shared" si="59"/>
        <v>1.0513281968984039E-5</v>
      </c>
      <c r="P612">
        <f>VLOOKUP(LEFT(A612,8),'Point GF'!$C$2:$R$277,15,FALSE)</f>
        <v>1.0427917587768185</v>
      </c>
      <c r="Q612">
        <f>VLOOKUP(LEFT(A612,8),'Point GF'!$C$2:$R$277,16,FALSE)</f>
        <v>1.0513281968984038</v>
      </c>
    </row>
    <row r="613" spans="1:17" hidden="1" outlineLevel="2" x14ac:dyDescent="0.3">
      <c r="A613" s="27" t="s">
        <v>1028</v>
      </c>
      <c r="B613" s="27" t="s">
        <v>1029</v>
      </c>
      <c r="C613" s="27" t="s">
        <v>401</v>
      </c>
      <c r="D613" s="27" t="s">
        <v>1037</v>
      </c>
      <c r="E613" s="28">
        <v>365</v>
      </c>
      <c r="F613" s="28">
        <v>8.2125000000000004E-2</v>
      </c>
      <c r="G613" s="28">
        <v>3.65E-3</v>
      </c>
      <c r="H613">
        <f t="shared" si="60"/>
        <v>2.2500000000000002E-4</v>
      </c>
      <c r="I613">
        <f t="shared" si="61"/>
        <v>1.0000000000000001E-5</v>
      </c>
      <c r="J613" s="30">
        <f t="shared" si="56"/>
        <v>2.3424426720168145E-4</v>
      </c>
      <c r="K613" s="30">
        <f t="shared" si="57"/>
        <v>2.3424426720168145E-4</v>
      </c>
      <c r="L613">
        <f>VLOOKUP(LEFT(A613,8),'Point GF'!$C$2:$R$277,7,FALSE)</f>
        <v>1.0410856320074731</v>
      </c>
      <c r="M613">
        <f>VLOOKUP(LEFT(A613,8),'Point GF'!$C$2:$R$277,7,FALSE)</f>
        <v>1.0410856320074731</v>
      </c>
      <c r="N613">
        <f t="shared" si="58"/>
        <v>1.0427917587768185E-5</v>
      </c>
      <c r="O613">
        <f t="shared" si="59"/>
        <v>1.0513281968984039E-5</v>
      </c>
      <c r="P613">
        <f>VLOOKUP(LEFT(A613,8),'Point GF'!$C$2:$R$277,15,FALSE)</f>
        <v>1.0427917587768185</v>
      </c>
      <c r="Q613">
        <f>VLOOKUP(LEFT(A613,8),'Point GF'!$C$2:$R$277,16,FALSE)</f>
        <v>1.0513281968984038</v>
      </c>
    </row>
    <row r="614" spans="1:17" hidden="1" outlineLevel="2" x14ac:dyDescent="0.3">
      <c r="A614" s="27" t="s">
        <v>1028</v>
      </c>
      <c r="B614" s="27" t="s">
        <v>1029</v>
      </c>
      <c r="C614" s="27" t="s">
        <v>401</v>
      </c>
      <c r="D614" s="27" t="s">
        <v>1038</v>
      </c>
      <c r="E614" s="28">
        <v>343</v>
      </c>
      <c r="F614" s="28">
        <v>0.75631499999999996</v>
      </c>
      <c r="G614" s="28">
        <v>0.65169999999999995</v>
      </c>
      <c r="H614">
        <f t="shared" si="60"/>
        <v>2.2049999999999999E-3</v>
      </c>
      <c r="I614">
        <f t="shared" si="61"/>
        <v>1.8999999999999998E-3</v>
      </c>
      <c r="J614" s="30">
        <f t="shared" si="56"/>
        <v>2.2955938185764782E-3</v>
      </c>
      <c r="K614" s="30">
        <f t="shared" si="57"/>
        <v>2.2955938185764782E-3</v>
      </c>
      <c r="L614">
        <f>VLOOKUP(LEFT(A614,8),'Point GF'!$C$2:$R$277,7,FALSE)</f>
        <v>1.0410856320074731</v>
      </c>
      <c r="M614">
        <f>VLOOKUP(LEFT(A614,8),'Point GF'!$C$2:$R$277,7,FALSE)</f>
        <v>1.0410856320074731</v>
      </c>
      <c r="N614">
        <f t="shared" si="58"/>
        <v>1.981304341675955E-3</v>
      </c>
      <c r="O614">
        <f t="shared" si="59"/>
        <v>1.997523574106967E-3</v>
      </c>
      <c r="P614">
        <f>VLOOKUP(LEFT(A614,8),'Point GF'!$C$2:$R$277,15,FALSE)</f>
        <v>1.0427917587768185</v>
      </c>
      <c r="Q614">
        <f>VLOOKUP(LEFT(A614,8),'Point GF'!$C$2:$R$277,16,FALSE)</f>
        <v>1.0513281968984038</v>
      </c>
    </row>
    <row r="615" spans="1:17" hidden="1" outlineLevel="2" x14ac:dyDescent="0.3">
      <c r="A615" s="27" t="s">
        <v>1028</v>
      </c>
      <c r="B615" s="27" t="s">
        <v>1029</v>
      </c>
      <c r="C615" s="27" t="s">
        <v>401</v>
      </c>
      <c r="D615" s="27" t="s">
        <v>1039</v>
      </c>
      <c r="E615" s="28">
        <v>2</v>
      </c>
      <c r="F615" s="28">
        <v>4.3499999999999997E-3</v>
      </c>
      <c r="G615" s="28">
        <v>3.7499999999999999E-3</v>
      </c>
      <c r="H615">
        <f t="shared" si="60"/>
        <v>2.1749999999999999E-3</v>
      </c>
      <c r="I615">
        <f t="shared" si="61"/>
        <v>1.8749999999999999E-3</v>
      </c>
      <c r="J615" s="30">
        <f t="shared" si="56"/>
        <v>2.2643612496162538E-3</v>
      </c>
      <c r="K615" s="30">
        <f t="shared" si="57"/>
        <v>2.2643612496162538E-3</v>
      </c>
      <c r="L615">
        <f>VLOOKUP(LEFT(A615,8),'Point GF'!$C$2:$R$277,7,FALSE)</f>
        <v>1.0410856320074731</v>
      </c>
      <c r="M615">
        <f>VLOOKUP(LEFT(A615,8),'Point GF'!$C$2:$R$277,7,FALSE)</f>
        <v>1.0410856320074731</v>
      </c>
      <c r="N615">
        <f t="shared" si="58"/>
        <v>1.9552345477065348E-3</v>
      </c>
      <c r="O615">
        <f t="shared" si="59"/>
        <v>1.9712403691845072E-3</v>
      </c>
      <c r="P615">
        <f>VLOOKUP(LEFT(A615,8),'Point GF'!$C$2:$R$277,15,FALSE)</f>
        <v>1.0427917587768185</v>
      </c>
      <c r="Q615">
        <f>VLOOKUP(LEFT(A615,8),'Point GF'!$C$2:$R$277,16,FALSE)</f>
        <v>1.0513281968984038</v>
      </c>
    </row>
    <row r="616" spans="1:17" hidden="1" outlineLevel="2" x14ac:dyDescent="0.3">
      <c r="A616" s="27" t="s">
        <v>1028</v>
      </c>
      <c r="B616" s="27" t="s">
        <v>1029</v>
      </c>
      <c r="C616" s="27" t="s">
        <v>401</v>
      </c>
      <c r="D616" s="27" t="s">
        <v>1040</v>
      </c>
      <c r="E616" s="28">
        <v>7</v>
      </c>
      <c r="F616" s="28">
        <v>2.1139999999999999E-2</v>
      </c>
      <c r="G616" s="28">
        <v>2.2505000000000001E-2</v>
      </c>
      <c r="H616">
        <f t="shared" si="60"/>
        <v>3.0199999999999997E-3</v>
      </c>
      <c r="I616">
        <f t="shared" si="61"/>
        <v>3.215E-3</v>
      </c>
      <c r="J616" s="30">
        <f t="shared" si="56"/>
        <v>3.1440786086625685E-3</v>
      </c>
      <c r="K616" s="30">
        <f t="shared" si="57"/>
        <v>3.1440786086625685E-3</v>
      </c>
      <c r="L616">
        <f>VLOOKUP(LEFT(A616,8),'Point GF'!$C$2:$R$277,7,FALSE)</f>
        <v>1.0410856320074731</v>
      </c>
      <c r="M616">
        <f>VLOOKUP(LEFT(A616,8),'Point GF'!$C$2:$R$277,7,FALSE)</f>
        <v>1.0410856320074731</v>
      </c>
      <c r="N616">
        <f t="shared" si="58"/>
        <v>3.3525755044674717E-3</v>
      </c>
      <c r="O616">
        <f t="shared" si="59"/>
        <v>3.3800201530283683E-3</v>
      </c>
      <c r="P616">
        <f>VLOOKUP(LEFT(A616,8),'Point GF'!$C$2:$R$277,15,FALSE)</f>
        <v>1.0427917587768185</v>
      </c>
      <c r="Q616">
        <f>VLOOKUP(LEFT(A616,8),'Point GF'!$C$2:$R$277,16,FALSE)</f>
        <v>1.0513281968984038</v>
      </c>
    </row>
    <row r="617" spans="1:17" hidden="1" outlineLevel="2" x14ac:dyDescent="0.3">
      <c r="A617" s="27" t="s">
        <v>1028</v>
      </c>
      <c r="B617" s="27" t="s">
        <v>1029</v>
      </c>
      <c r="C617" s="27" t="s">
        <v>401</v>
      </c>
      <c r="D617" s="27" t="s">
        <v>1041</v>
      </c>
      <c r="E617" s="28">
        <v>7</v>
      </c>
      <c r="F617" s="28">
        <v>1.9109999999999999E-2</v>
      </c>
      <c r="G617" s="28">
        <v>2.0334999999999999E-2</v>
      </c>
      <c r="H617">
        <f t="shared" si="60"/>
        <v>2.7299999999999998E-3</v>
      </c>
      <c r="I617">
        <f t="shared" si="61"/>
        <v>2.905E-3</v>
      </c>
      <c r="J617" s="30">
        <f t="shared" si="56"/>
        <v>2.8421637753804014E-3</v>
      </c>
      <c r="K617" s="30">
        <f t="shared" si="57"/>
        <v>2.8421637753804014E-3</v>
      </c>
      <c r="L617">
        <f>VLOOKUP(LEFT(A617,8),'Point GF'!$C$2:$R$277,7,FALSE)</f>
        <v>1.0410856320074731</v>
      </c>
      <c r="M617">
        <f>VLOOKUP(LEFT(A617,8),'Point GF'!$C$2:$R$277,7,FALSE)</f>
        <v>1.0410856320074731</v>
      </c>
      <c r="N617">
        <f t="shared" si="58"/>
        <v>3.0293100592466578E-3</v>
      </c>
      <c r="O617">
        <f t="shared" si="59"/>
        <v>3.0541084119898631E-3</v>
      </c>
      <c r="P617">
        <f>VLOOKUP(LEFT(A617,8),'Point GF'!$C$2:$R$277,15,FALSE)</f>
        <v>1.0427917587768185</v>
      </c>
      <c r="Q617">
        <f>VLOOKUP(LEFT(A617,8),'Point GF'!$C$2:$R$277,16,FALSE)</f>
        <v>1.0513281968984038</v>
      </c>
    </row>
    <row r="618" spans="1:17" hidden="1" outlineLevel="2" x14ac:dyDescent="0.3">
      <c r="A618" s="27" t="s">
        <v>1028</v>
      </c>
      <c r="B618" s="27" t="s">
        <v>1029</v>
      </c>
      <c r="C618" s="27" t="s">
        <v>401</v>
      </c>
      <c r="D618" s="27" t="s">
        <v>1042</v>
      </c>
      <c r="E618" s="28">
        <v>9</v>
      </c>
      <c r="F618" s="28">
        <v>4.2840000000000003E-2</v>
      </c>
      <c r="G618" s="28">
        <v>1.1249999999999999E-3</v>
      </c>
      <c r="H618">
        <f t="shared" si="60"/>
        <v>4.7600000000000003E-3</v>
      </c>
      <c r="I618">
        <f t="shared" si="61"/>
        <v>1.25E-4</v>
      </c>
      <c r="J618" s="30">
        <f t="shared" si="56"/>
        <v>4.9555676083555718E-3</v>
      </c>
      <c r="K618" s="30">
        <f t="shared" si="57"/>
        <v>4.9555676083555718E-3</v>
      </c>
      <c r="L618">
        <f>VLOOKUP(LEFT(A618,8),'Point GF'!$C$2:$R$277,7,FALSE)</f>
        <v>1.0410856320074731</v>
      </c>
      <c r="M618">
        <f>VLOOKUP(LEFT(A618,8),'Point GF'!$C$2:$R$277,7,FALSE)</f>
        <v>1.0410856320074731</v>
      </c>
      <c r="N618">
        <f t="shared" si="58"/>
        <v>1.3034896984710231E-4</v>
      </c>
      <c r="O618">
        <f t="shared" si="59"/>
        <v>1.3141602461230048E-4</v>
      </c>
      <c r="P618">
        <f>VLOOKUP(LEFT(A618,8),'Point GF'!$C$2:$R$277,15,FALSE)</f>
        <v>1.0427917587768185</v>
      </c>
      <c r="Q618">
        <f>VLOOKUP(LEFT(A618,8),'Point GF'!$C$2:$R$277,16,FALSE)</f>
        <v>1.0513281968984038</v>
      </c>
    </row>
    <row r="619" spans="1:17" outlineLevel="1" collapsed="1" x14ac:dyDescent="0.3">
      <c r="A619" s="32" t="s">
        <v>1222</v>
      </c>
      <c r="B619" s="27" t="str">
        <f>B618</f>
        <v>U.S. Army - Adelphi Laboratory Center</v>
      </c>
      <c r="C619" s="27"/>
      <c r="D619" s="27"/>
      <c r="E619" s="28"/>
      <c r="F619" s="28">
        <f>SUBTOTAL(9,F605:F618)</f>
        <v>2.9800849999999999</v>
      </c>
      <c r="G619" s="28">
        <f>SUBTOTAL(9,G605:G618)</f>
        <v>1.1518649999999997</v>
      </c>
      <c r="H619" s="36">
        <f>SUBTOTAL(9,H605:H618)</f>
        <v>3.3504999999999993E-2</v>
      </c>
      <c r="I619" s="36">
        <f>SUBTOTAL(9,I605:I618)</f>
        <v>1.3859999999999999E-2</v>
      </c>
      <c r="J619" s="30">
        <f t="shared" si="56"/>
        <v>3.488157410041038E-2</v>
      </c>
      <c r="K619" s="30">
        <f t="shared" si="57"/>
        <v>3.488157410041038E-2</v>
      </c>
      <c r="L619">
        <f>VLOOKUP(LEFT(A619,8),'Point GF'!$C$2:$R$277,7,FALSE)</f>
        <v>1.0410856320074731</v>
      </c>
      <c r="M619">
        <f>VLOOKUP(LEFT(A619,8),'Point GF'!$C$2:$R$277,7,FALSE)</f>
        <v>1.0410856320074731</v>
      </c>
      <c r="N619">
        <f t="shared" si="58"/>
        <v>1.4453093776646704E-2</v>
      </c>
      <c r="O619">
        <f t="shared" si="59"/>
        <v>1.4571408809011876E-2</v>
      </c>
      <c r="P619">
        <f>VLOOKUP(LEFT(A619,8),'Point GF'!$C$2:$R$277,15,FALSE)</f>
        <v>1.0427917587768185</v>
      </c>
      <c r="Q619">
        <f>VLOOKUP(LEFT(A619,8),'Point GF'!$C$2:$R$277,16,FALSE)</f>
        <v>1.0513281968984038</v>
      </c>
    </row>
    <row r="620" spans="1:17" hidden="1" outlineLevel="2" x14ac:dyDescent="0.3">
      <c r="A620" s="27" t="s">
        <v>1043</v>
      </c>
      <c r="B620" s="27" t="s">
        <v>1044</v>
      </c>
      <c r="C620" s="27" t="s">
        <v>401</v>
      </c>
      <c r="D620" s="27" t="s">
        <v>1045</v>
      </c>
      <c r="E620" s="28">
        <v>254</v>
      </c>
      <c r="F620" s="28">
        <v>0.11176</v>
      </c>
      <c r="G620" s="28">
        <v>1.2699999999999999E-2</v>
      </c>
      <c r="H620">
        <f t="shared" si="60"/>
        <v>4.4000000000000002E-4</v>
      </c>
      <c r="I620">
        <f t="shared" si="61"/>
        <v>4.9999999999999996E-5</v>
      </c>
      <c r="J620" s="30" t="e">
        <f t="shared" si="56"/>
        <v>#N/A</v>
      </c>
      <c r="K620" s="30" t="e">
        <f t="shared" si="57"/>
        <v>#N/A</v>
      </c>
      <c r="L620" t="e">
        <f>VLOOKUP(LEFT(A620,8),'Point GF'!$C$2:$R$277,7,FALSE)</f>
        <v>#N/A</v>
      </c>
      <c r="M620" t="e">
        <f>VLOOKUP(LEFT(A620,8),'Point GF'!$C$2:$R$277,7,FALSE)</f>
        <v>#N/A</v>
      </c>
      <c r="N620" t="e">
        <f t="shared" si="58"/>
        <v>#N/A</v>
      </c>
      <c r="O620" t="e">
        <f t="shared" si="59"/>
        <v>#N/A</v>
      </c>
      <c r="P620" t="e">
        <f>VLOOKUP(LEFT(A620,8),'Point GF'!$C$2:$R$277,15,FALSE)</f>
        <v>#N/A</v>
      </c>
      <c r="Q620" t="e">
        <f>VLOOKUP(LEFT(A620,8),'Point GF'!$C$2:$R$277,16,FALSE)</f>
        <v>#N/A</v>
      </c>
    </row>
    <row r="621" spans="1:17" hidden="1" outlineLevel="2" x14ac:dyDescent="0.3">
      <c r="A621" s="27" t="s">
        <v>1043</v>
      </c>
      <c r="B621" s="27" t="s">
        <v>1044</v>
      </c>
      <c r="C621" s="27" t="s">
        <v>401</v>
      </c>
      <c r="D621" s="27" t="s">
        <v>1046</v>
      </c>
      <c r="E621" s="28">
        <v>286</v>
      </c>
      <c r="F621" s="29"/>
      <c r="G621" s="28">
        <v>17.446000000000002</v>
      </c>
      <c r="H621">
        <f t="shared" si="60"/>
        <v>0</v>
      </c>
      <c r="I621">
        <f t="shared" si="61"/>
        <v>6.1000000000000006E-2</v>
      </c>
      <c r="J621" s="30" t="e">
        <f t="shared" si="56"/>
        <v>#N/A</v>
      </c>
      <c r="K621" s="30" t="e">
        <f t="shared" si="57"/>
        <v>#N/A</v>
      </c>
      <c r="L621" t="e">
        <f>VLOOKUP(LEFT(A621,8),'Point GF'!$C$2:$R$277,7,FALSE)</f>
        <v>#N/A</v>
      </c>
      <c r="M621" t="e">
        <f>VLOOKUP(LEFT(A621,8),'Point GF'!$C$2:$R$277,7,FALSE)</f>
        <v>#N/A</v>
      </c>
      <c r="N621" t="e">
        <f t="shared" si="58"/>
        <v>#N/A</v>
      </c>
      <c r="O621" t="e">
        <f t="shared" si="59"/>
        <v>#N/A</v>
      </c>
      <c r="P621" t="e">
        <f>VLOOKUP(LEFT(A621,8),'Point GF'!$C$2:$R$277,15,FALSE)</f>
        <v>#N/A</v>
      </c>
      <c r="Q621" t="e">
        <f>VLOOKUP(LEFT(A621,8),'Point GF'!$C$2:$R$277,16,FALSE)</f>
        <v>#N/A</v>
      </c>
    </row>
    <row r="622" spans="1:17" outlineLevel="1" collapsed="1" x14ac:dyDescent="0.3">
      <c r="A622" s="32" t="s">
        <v>1223</v>
      </c>
      <c r="B622" s="27" t="str">
        <f>B621</f>
        <v>Joseph Smith &amp; Sons, Inc</v>
      </c>
      <c r="C622" s="27"/>
      <c r="D622" s="27"/>
      <c r="E622" s="28"/>
      <c r="F622" s="29">
        <f>SUBTOTAL(9,F620:F621)</f>
        <v>0.11176</v>
      </c>
      <c r="G622" s="28">
        <f>SUBTOTAL(9,G620:G621)</f>
        <v>17.4587</v>
      </c>
      <c r="H622" s="36">
        <f>SUBTOTAL(9,H620:H621)</f>
        <v>4.4000000000000002E-4</v>
      </c>
      <c r="I622" s="36">
        <f>SUBTOTAL(9,I620:I621)</f>
        <v>6.1050000000000007E-2</v>
      </c>
      <c r="J622" s="30" t="e">
        <f t="shared" si="56"/>
        <v>#N/A</v>
      </c>
      <c r="K622" s="30" t="e">
        <f t="shared" si="57"/>
        <v>#N/A</v>
      </c>
      <c r="L622" t="e">
        <f>VLOOKUP(LEFT(A622,8),'Point GF'!$C$2:$R$277,7,FALSE)</f>
        <v>#N/A</v>
      </c>
      <c r="M622" t="e">
        <f>VLOOKUP(LEFT(A622,8),'Point GF'!$C$2:$R$277,7,FALSE)</f>
        <v>#N/A</v>
      </c>
      <c r="N622" t="e">
        <f t="shared" si="58"/>
        <v>#N/A</v>
      </c>
      <c r="O622" t="e">
        <f t="shared" si="59"/>
        <v>#N/A</v>
      </c>
      <c r="P622" t="e">
        <f>VLOOKUP(LEFT(A622,8),'Point GF'!$C$2:$R$277,15,FALSE)</f>
        <v>#N/A</v>
      </c>
      <c r="Q622" t="e">
        <f>VLOOKUP(LEFT(A622,8),'Point GF'!$C$2:$R$277,16,FALSE)</f>
        <v>#N/A</v>
      </c>
    </row>
    <row r="623" spans="1:17" hidden="1" outlineLevel="2" x14ac:dyDescent="0.3">
      <c r="A623" s="27" t="s">
        <v>1047</v>
      </c>
      <c r="B623" s="27" t="s">
        <v>1048</v>
      </c>
      <c r="C623" s="27" t="s">
        <v>401</v>
      </c>
      <c r="D623" s="27" t="s">
        <v>1049</v>
      </c>
      <c r="E623" s="28">
        <v>3</v>
      </c>
      <c r="F623" s="28">
        <v>3.0599999999999998E-3</v>
      </c>
      <c r="G623" s="28">
        <v>4.5000000000000003E-5</v>
      </c>
      <c r="H623">
        <f t="shared" si="60"/>
        <v>1.0199999999999999E-3</v>
      </c>
      <c r="I623">
        <f t="shared" si="61"/>
        <v>1.5E-5</v>
      </c>
      <c r="J623" s="30">
        <f t="shared" si="56"/>
        <v>1.0199999999999999E-3</v>
      </c>
      <c r="K623" s="30">
        <f t="shared" si="57"/>
        <v>1.0199999999999999E-3</v>
      </c>
      <c r="L623">
        <f>VLOOKUP(LEFT(A623,8),'Point GF'!$C$2:$R$277,7,FALSE)</f>
        <v>1</v>
      </c>
      <c r="M623">
        <f>VLOOKUP(LEFT(A623,8),'Point GF'!$C$2:$R$277,7,FALSE)</f>
        <v>1</v>
      </c>
      <c r="N623">
        <f t="shared" si="58"/>
        <v>1.5E-5</v>
      </c>
      <c r="O623">
        <f t="shared" si="59"/>
        <v>1.5E-5</v>
      </c>
      <c r="P623">
        <f>VLOOKUP(LEFT(A623,8),'Point GF'!$C$2:$R$277,15,FALSE)</f>
        <v>1</v>
      </c>
      <c r="Q623">
        <f>VLOOKUP(LEFT(A623,8),'Point GF'!$C$2:$R$277,16,FALSE)</f>
        <v>1</v>
      </c>
    </row>
    <row r="624" spans="1:17" hidden="1" outlineLevel="2" x14ac:dyDescent="0.3">
      <c r="A624" s="27" t="s">
        <v>1047</v>
      </c>
      <c r="B624" s="27" t="s">
        <v>1048</v>
      </c>
      <c r="C624" s="27" t="s">
        <v>401</v>
      </c>
      <c r="D624" s="27" t="s">
        <v>1049</v>
      </c>
      <c r="E624" s="28">
        <v>365</v>
      </c>
      <c r="F624" s="28">
        <v>7.1175000000000002E-2</v>
      </c>
      <c r="G624" s="28">
        <v>3.65E-3</v>
      </c>
      <c r="H624">
        <f t="shared" si="60"/>
        <v>1.95E-4</v>
      </c>
      <c r="I624">
        <f t="shared" si="61"/>
        <v>1.0000000000000001E-5</v>
      </c>
      <c r="J624" s="30">
        <f t="shared" si="56"/>
        <v>1.95E-4</v>
      </c>
      <c r="K624" s="30">
        <f t="shared" si="57"/>
        <v>1.95E-4</v>
      </c>
      <c r="L624">
        <f>VLOOKUP(LEFT(A624,8),'Point GF'!$C$2:$R$277,7,FALSE)</f>
        <v>1</v>
      </c>
      <c r="M624">
        <f>VLOOKUP(LEFT(A624,8),'Point GF'!$C$2:$R$277,7,FALSE)</f>
        <v>1</v>
      </c>
      <c r="N624">
        <f t="shared" si="58"/>
        <v>1.0000000000000001E-5</v>
      </c>
      <c r="O624">
        <f t="shared" si="59"/>
        <v>1.0000000000000001E-5</v>
      </c>
      <c r="P624">
        <f>VLOOKUP(LEFT(A624,8),'Point GF'!$C$2:$R$277,15,FALSE)</f>
        <v>1</v>
      </c>
      <c r="Q624">
        <f>VLOOKUP(LEFT(A624,8),'Point GF'!$C$2:$R$277,16,FALSE)</f>
        <v>1</v>
      </c>
    </row>
    <row r="625" spans="1:17" hidden="1" outlineLevel="2" x14ac:dyDescent="0.3">
      <c r="A625" s="27" t="s">
        <v>1047</v>
      </c>
      <c r="B625" s="27" t="s">
        <v>1048</v>
      </c>
      <c r="C625" s="27" t="s">
        <v>401</v>
      </c>
      <c r="D625" s="27" t="s">
        <v>1050</v>
      </c>
      <c r="E625" s="28">
        <v>3</v>
      </c>
      <c r="F625" s="28">
        <v>3.0599999999999998E-3</v>
      </c>
      <c r="G625" s="28">
        <v>4.5000000000000003E-5</v>
      </c>
      <c r="H625">
        <f t="shared" si="60"/>
        <v>1.0199999999999999E-3</v>
      </c>
      <c r="I625">
        <f t="shared" si="61"/>
        <v>1.5E-5</v>
      </c>
      <c r="J625" s="30">
        <f t="shared" si="56"/>
        <v>1.0199999999999999E-3</v>
      </c>
      <c r="K625" s="30">
        <f t="shared" si="57"/>
        <v>1.0199999999999999E-3</v>
      </c>
      <c r="L625">
        <f>VLOOKUP(LEFT(A625,8),'Point GF'!$C$2:$R$277,7,FALSE)</f>
        <v>1</v>
      </c>
      <c r="M625">
        <f>VLOOKUP(LEFT(A625,8),'Point GF'!$C$2:$R$277,7,FALSE)</f>
        <v>1</v>
      </c>
      <c r="N625">
        <f t="shared" si="58"/>
        <v>1.5E-5</v>
      </c>
      <c r="O625">
        <f t="shared" si="59"/>
        <v>1.5E-5</v>
      </c>
      <c r="P625">
        <f>VLOOKUP(LEFT(A625,8),'Point GF'!$C$2:$R$277,15,FALSE)</f>
        <v>1</v>
      </c>
      <c r="Q625">
        <f>VLOOKUP(LEFT(A625,8),'Point GF'!$C$2:$R$277,16,FALSE)</f>
        <v>1</v>
      </c>
    </row>
    <row r="626" spans="1:17" hidden="1" outlineLevel="2" x14ac:dyDescent="0.3">
      <c r="A626" s="27" t="s">
        <v>1047</v>
      </c>
      <c r="B626" s="27" t="s">
        <v>1048</v>
      </c>
      <c r="C626" s="27" t="s">
        <v>401</v>
      </c>
      <c r="D626" s="27" t="s">
        <v>1050</v>
      </c>
      <c r="E626" s="28">
        <v>365</v>
      </c>
      <c r="F626" s="28">
        <v>7.1175000000000002E-2</v>
      </c>
      <c r="G626" s="28">
        <v>3.65E-3</v>
      </c>
      <c r="H626">
        <f t="shared" si="60"/>
        <v>1.95E-4</v>
      </c>
      <c r="I626">
        <f t="shared" si="61"/>
        <v>1.0000000000000001E-5</v>
      </c>
      <c r="J626" s="30">
        <f t="shared" si="56"/>
        <v>1.95E-4</v>
      </c>
      <c r="K626" s="30">
        <f t="shared" si="57"/>
        <v>1.95E-4</v>
      </c>
      <c r="L626">
        <f>VLOOKUP(LEFT(A626,8),'Point GF'!$C$2:$R$277,7,FALSE)</f>
        <v>1</v>
      </c>
      <c r="M626">
        <f>VLOOKUP(LEFT(A626,8),'Point GF'!$C$2:$R$277,7,FALSE)</f>
        <v>1</v>
      </c>
      <c r="N626">
        <f t="shared" si="58"/>
        <v>1.0000000000000001E-5</v>
      </c>
      <c r="O626">
        <f t="shared" si="59"/>
        <v>1.0000000000000001E-5</v>
      </c>
      <c r="P626">
        <f>VLOOKUP(LEFT(A626,8),'Point GF'!$C$2:$R$277,15,FALSE)</f>
        <v>1</v>
      </c>
      <c r="Q626">
        <f>VLOOKUP(LEFT(A626,8),'Point GF'!$C$2:$R$277,16,FALSE)</f>
        <v>1</v>
      </c>
    </row>
    <row r="627" spans="1:17" hidden="1" outlineLevel="2" x14ac:dyDescent="0.3">
      <c r="A627" s="27" t="s">
        <v>1047</v>
      </c>
      <c r="B627" s="27" t="s">
        <v>1048</v>
      </c>
      <c r="C627" s="27" t="s">
        <v>401</v>
      </c>
      <c r="D627" s="27" t="s">
        <v>1051</v>
      </c>
      <c r="E627" s="28">
        <v>3</v>
      </c>
      <c r="F627" s="28">
        <v>3.0599999999999998E-3</v>
      </c>
      <c r="G627" s="28">
        <v>4.5000000000000003E-5</v>
      </c>
      <c r="H627">
        <f t="shared" si="60"/>
        <v>1.0199999999999999E-3</v>
      </c>
      <c r="I627">
        <f t="shared" si="61"/>
        <v>1.5E-5</v>
      </c>
      <c r="J627" s="30">
        <f t="shared" si="56"/>
        <v>1.0199999999999999E-3</v>
      </c>
      <c r="K627" s="30">
        <f t="shared" si="57"/>
        <v>1.0199999999999999E-3</v>
      </c>
      <c r="L627">
        <f>VLOOKUP(LEFT(A627,8),'Point GF'!$C$2:$R$277,7,FALSE)</f>
        <v>1</v>
      </c>
      <c r="M627">
        <f>VLOOKUP(LEFT(A627,8),'Point GF'!$C$2:$R$277,7,FALSE)</f>
        <v>1</v>
      </c>
      <c r="N627">
        <f t="shared" si="58"/>
        <v>1.5E-5</v>
      </c>
      <c r="O627">
        <f t="shared" si="59"/>
        <v>1.5E-5</v>
      </c>
      <c r="P627">
        <f>VLOOKUP(LEFT(A627,8),'Point GF'!$C$2:$R$277,15,FALSE)</f>
        <v>1</v>
      </c>
      <c r="Q627">
        <f>VLOOKUP(LEFT(A627,8),'Point GF'!$C$2:$R$277,16,FALSE)</f>
        <v>1</v>
      </c>
    </row>
    <row r="628" spans="1:17" hidden="1" outlineLevel="2" x14ac:dyDescent="0.3">
      <c r="A628" s="27" t="s">
        <v>1047</v>
      </c>
      <c r="B628" s="27" t="s">
        <v>1048</v>
      </c>
      <c r="C628" s="27" t="s">
        <v>401</v>
      </c>
      <c r="D628" s="27" t="s">
        <v>1051</v>
      </c>
      <c r="E628" s="28">
        <v>365</v>
      </c>
      <c r="F628" s="28">
        <v>7.1175000000000002E-2</v>
      </c>
      <c r="G628" s="28">
        <v>3.65E-3</v>
      </c>
      <c r="H628">
        <f t="shared" si="60"/>
        <v>1.95E-4</v>
      </c>
      <c r="I628">
        <f t="shared" si="61"/>
        <v>1.0000000000000001E-5</v>
      </c>
      <c r="J628" s="30">
        <f t="shared" si="56"/>
        <v>1.95E-4</v>
      </c>
      <c r="K628" s="30">
        <f t="shared" si="57"/>
        <v>1.95E-4</v>
      </c>
      <c r="L628">
        <f>VLOOKUP(LEFT(A628,8),'Point GF'!$C$2:$R$277,7,FALSE)</f>
        <v>1</v>
      </c>
      <c r="M628">
        <f>VLOOKUP(LEFT(A628,8),'Point GF'!$C$2:$R$277,7,FALSE)</f>
        <v>1</v>
      </c>
      <c r="N628">
        <f t="shared" si="58"/>
        <v>1.0000000000000001E-5</v>
      </c>
      <c r="O628">
        <f t="shared" si="59"/>
        <v>1.0000000000000001E-5</v>
      </c>
      <c r="P628">
        <f>VLOOKUP(LEFT(A628,8),'Point GF'!$C$2:$R$277,15,FALSE)</f>
        <v>1</v>
      </c>
      <c r="Q628">
        <f>VLOOKUP(LEFT(A628,8),'Point GF'!$C$2:$R$277,16,FALSE)</f>
        <v>1</v>
      </c>
    </row>
    <row r="629" spans="1:17" hidden="1" outlineLevel="2" x14ac:dyDescent="0.3">
      <c r="A629" s="27" t="s">
        <v>1047</v>
      </c>
      <c r="B629" s="27" t="s">
        <v>1048</v>
      </c>
      <c r="C629" s="27" t="s">
        <v>401</v>
      </c>
      <c r="D629" s="27" t="s">
        <v>1052</v>
      </c>
      <c r="E629" s="28">
        <v>21</v>
      </c>
      <c r="F629" s="28">
        <v>0.11025</v>
      </c>
      <c r="G629" s="28">
        <v>2.8349999999999998E-3</v>
      </c>
      <c r="H629">
        <f t="shared" si="60"/>
        <v>5.2500000000000003E-3</v>
      </c>
      <c r="I629">
        <f t="shared" si="61"/>
        <v>1.35E-4</v>
      </c>
      <c r="J629" s="30">
        <f t="shared" si="56"/>
        <v>5.2500000000000003E-3</v>
      </c>
      <c r="K629" s="30">
        <f t="shared" si="57"/>
        <v>5.2500000000000003E-3</v>
      </c>
      <c r="L629">
        <f>VLOOKUP(LEFT(A629,8),'Point GF'!$C$2:$R$277,7,FALSE)</f>
        <v>1</v>
      </c>
      <c r="M629">
        <f>VLOOKUP(LEFT(A629,8),'Point GF'!$C$2:$R$277,7,FALSE)</f>
        <v>1</v>
      </c>
      <c r="N629">
        <f t="shared" si="58"/>
        <v>1.35E-4</v>
      </c>
      <c r="O629">
        <f t="shared" si="59"/>
        <v>1.35E-4</v>
      </c>
      <c r="P629">
        <f>VLOOKUP(LEFT(A629,8),'Point GF'!$C$2:$R$277,15,FALSE)</f>
        <v>1</v>
      </c>
      <c r="Q629">
        <f>VLOOKUP(LEFT(A629,8),'Point GF'!$C$2:$R$277,16,FALSE)</f>
        <v>1</v>
      </c>
    </row>
    <row r="630" spans="1:17" hidden="1" outlineLevel="2" x14ac:dyDescent="0.3">
      <c r="A630" s="27" t="s">
        <v>1047</v>
      </c>
      <c r="B630" s="27" t="s">
        <v>1048</v>
      </c>
      <c r="C630" s="27" t="s">
        <v>401</v>
      </c>
      <c r="D630" s="27" t="s">
        <v>1053</v>
      </c>
      <c r="E630" s="28">
        <v>21</v>
      </c>
      <c r="F630" s="28">
        <v>0.10458000000000001</v>
      </c>
      <c r="G630" s="28">
        <v>2.6250000000000002E-3</v>
      </c>
      <c r="H630">
        <f t="shared" si="60"/>
        <v>4.9800000000000001E-3</v>
      </c>
      <c r="I630">
        <f t="shared" si="61"/>
        <v>1.25E-4</v>
      </c>
      <c r="J630" s="30">
        <f t="shared" si="56"/>
        <v>4.9800000000000001E-3</v>
      </c>
      <c r="K630" s="30">
        <f t="shared" si="57"/>
        <v>4.9800000000000001E-3</v>
      </c>
      <c r="L630">
        <f>VLOOKUP(LEFT(A630,8),'Point GF'!$C$2:$R$277,7,FALSE)</f>
        <v>1</v>
      </c>
      <c r="M630">
        <f>VLOOKUP(LEFT(A630,8),'Point GF'!$C$2:$R$277,7,FALSE)</f>
        <v>1</v>
      </c>
      <c r="N630">
        <f t="shared" si="58"/>
        <v>1.25E-4</v>
      </c>
      <c r="O630">
        <f t="shared" si="59"/>
        <v>1.25E-4</v>
      </c>
      <c r="P630">
        <f>VLOOKUP(LEFT(A630,8),'Point GF'!$C$2:$R$277,15,FALSE)</f>
        <v>1</v>
      </c>
      <c r="Q630">
        <f>VLOOKUP(LEFT(A630,8),'Point GF'!$C$2:$R$277,16,FALSE)</f>
        <v>1</v>
      </c>
    </row>
    <row r="631" spans="1:17" hidden="1" outlineLevel="2" x14ac:dyDescent="0.3">
      <c r="A631" s="27" t="s">
        <v>1047</v>
      </c>
      <c r="B631" s="27" t="s">
        <v>1048</v>
      </c>
      <c r="C631" s="27" t="s">
        <v>401</v>
      </c>
      <c r="D631" s="27" t="s">
        <v>1054</v>
      </c>
      <c r="E631" s="28">
        <v>24</v>
      </c>
      <c r="F631" s="28">
        <v>0.1608</v>
      </c>
      <c r="G631" s="28">
        <v>4.0800000000000003E-3</v>
      </c>
      <c r="H631">
        <f t="shared" si="60"/>
        <v>6.7000000000000002E-3</v>
      </c>
      <c r="I631">
        <f t="shared" si="61"/>
        <v>1.7000000000000001E-4</v>
      </c>
      <c r="J631" s="30">
        <f t="shared" si="56"/>
        <v>6.7000000000000002E-3</v>
      </c>
      <c r="K631" s="30">
        <f t="shared" si="57"/>
        <v>6.7000000000000002E-3</v>
      </c>
      <c r="L631">
        <f>VLOOKUP(LEFT(A631,8),'Point GF'!$C$2:$R$277,7,FALSE)</f>
        <v>1</v>
      </c>
      <c r="M631">
        <f>VLOOKUP(LEFT(A631,8),'Point GF'!$C$2:$R$277,7,FALSE)</f>
        <v>1</v>
      </c>
      <c r="N631">
        <f t="shared" si="58"/>
        <v>1.7000000000000001E-4</v>
      </c>
      <c r="O631">
        <f t="shared" si="59"/>
        <v>1.7000000000000001E-4</v>
      </c>
      <c r="P631">
        <f>VLOOKUP(LEFT(A631,8),'Point GF'!$C$2:$R$277,15,FALSE)</f>
        <v>1</v>
      </c>
      <c r="Q631">
        <f>VLOOKUP(LEFT(A631,8),'Point GF'!$C$2:$R$277,16,FALSE)</f>
        <v>1</v>
      </c>
    </row>
    <row r="632" spans="1:17" hidden="1" outlineLevel="2" x14ac:dyDescent="0.3">
      <c r="A632" s="27" t="s">
        <v>1047</v>
      </c>
      <c r="B632" s="27" t="s">
        <v>1048</v>
      </c>
      <c r="C632" s="27" t="s">
        <v>401</v>
      </c>
      <c r="D632" s="27" t="s">
        <v>1055</v>
      </c>
      <c r="E632" s="28">
        <v>24</v>
      </c>
      <c r="F632" s="28">
        <v>0.16200000000000001</v>
      </c>
      <c r="G632" s="28">
        <v>4.0800000000000003E-3</v>
      </c>
      <c r="H632">
        <f t="shared" si="60"/>
        <v>6.7499999999999999E-3</v>
      </c>
      <c r="I632">
        <f t="shared" si="61"/>
        <v>1.7000000000000001E-4</v>
      </c>
      <c r="J632" s="30">
        <f t="shared" si="56"/>
        <v>6.7499999999999999E-3</v>
      </c>
      <c r="K632" s="30">
        <f t="shared" si="57"/>
        <v>6.7499999999999999E-3</v>
      </c>
      <c r="L632">
        <f>VLOOKUP(LEFT(A632,8),'Point GF'!$C$2:$R$277,7,FALSE)</f>
        <v>1</v>
      </c>
      <c r="M632">
        <f>VLOOKUP(LEFT(A632,8),'Point GF'!$C$2:$R$277,7,FALSE)</f>
        <v>1</v>
      </c>
      <c r="N632">
        <f t="shared" si="58"/>
        <v>1.7000000000000001E-4</v>
      </c>
      <c r="O632">
        <f t="shared" si="59"/>
        <v>1.7000000000000001E-4</v>
      </c>
      <c r="P632">
        <f>VLOOKUP(LEFT(A632,8),'Point GF'!$C$2:$R$277,15,FALSE)</f>
        <v>1</v>
      </c>
      <c r="Q632">
        <f>VLOOKUP(LEFT(A632,8),'Point GF'!$C$2:$R$277,16,FALSE)</f>
        <v>1</v>
      </c>
    </row>
    <row r="633" spans="1:17" hidden="1" outlineLevel="2" x14ac:dyDescent="0.3">
      <c r="A633" s="27" t="s">
        <v>1047</v>
      </c>
      <c r="B633" s="27" t="s">
        <v>1048</v>
      </c>
      <c r="C633" s="27" t="s">
        <v>401</v>
      </c>
      <c r="D633" s="27" t="s">
        <v>1056</v>
      </c>
      <c r="E633" s="28">
        <v>24</v>
      </c>
      <c r="F633" s="28">
        <v>0.15959999999999999</v>
      </c>
      <c r="G633" s="28">
        <v>4.0800000000000003E-3</v>
      </c>
      <c r="H633">
        <f t="shared" si="60"/>
        <v>6.6499999999999997E-3</v>
      </c>
      <c r="I633">
        <f t="shared" si="61"/>
        <v>1.7000000000000001E-4</v>
      </c>
      <c r="J633" s="30">
        <f t="shared" si="56"/>
        <v>6.6499999999999997E-3</v>
      </c>
      <c r="K633" s="30">
        <f t="shared" si="57"/>
        <v>6.6499999999999997E-3</v>
      </c>
      <c r="L633">
        <f>VLOOKUP(LEFT(A633,8),'Point GF'!$C$2:$R$277,7,FALSE)</f>
        <v>1</v>
      </c>
      <c r="M633">
        <f>VLOOKUP(LEFT(A633,8),'Point GF'!$C$2:$R$277,7,FALSE)</f>
        <v>1</v>
      </c>
      <c r="N633">
        <f t="shared" si="58"/>
        <v>1.7000000000000001E-4</v>
      </c>
      <c r="O633">
        <f t="shared" si="59"/>
        <v>1.7000000000000001E-4</v>
      </c>
      <c r="P633">
        <f>VLOOKUP(LEFT(A633,8),'Point GF'!$C$2:$R$277,15,FALSE)</f>
        <v>1</v>
      </c>
      <c r="Q633">
        <f>VLOOKUP(LEFT(A633,8),'Point GF'!$C$2:$R$277,16,FALSE)</f>
        <v>1</v>
      </c>
    </row>
    <row r="634" spans="1:17" outlineLevel="1" collapsed="1" x14ac:dyDescent="0.3">
      <c r="A634" s="32" t="s">
        <v>1224</v>
      </c>
      <c r="B634" s="27" t="str">
        <f>B633</f>
        <v>MedStar Southern Maryland Hospital Center</v>
      </c>
      <c r="C634" s="27"/>
      <c r="D634" s="27"/>
      <c r="E634" s="28"/>
      <c r="F634" s="28">
        <f>SUBTOTAL(9,F623:F633)</f>
        <v>0.91993500000000006</v>
      </c>
      <c r="G634" s="28">
        <f>SUBTOTAL(9,G623:G633)</f>
        <v>2.8784999999999998E-2</v>
      </c>
      <c r="H634" s="36">
        <f>SUBTOTAL(9,H623:H633)</f>
        <v>3.3974999999999998E-2</v>
      </c>
      <c r="I634" s="36">
        <f>SUBTOTAL(9,I623:I633)</f>
        <v>8.4500000000000005E-4</v>
      </c>
      <c r="J634" s="30">
        <f t="shared" si="56"/>
        <v>3.3974999999999998E-2</v>
      </c>
      <c r="K634" s="30">
        <f t="shared" si="57"/>
        <v>3.3974999999999998E-2</v>
      </c>
      <c r="L634">
        <f>VLOOKUP(LEFT(A634,8),'Point GF'!$C$2:$R$277,7,FALSE)</f>
        <v>1</v>
      </c>
      <c r="M634">
        <f>VLOOKUP(LEFT(A634,8),'Point GF'!$C$2:$R$277,7,FALSE)</f>
        <v>1</v>
      </c>
      <c r="N634">
        <f t="shared" si="58"/>
        <v>8.4500000000000005E-4</v>
      </c>
      <c r="O634">
        <f t="shared" si="59"/>
        <v>8.4500000000000005E-4</v>
      </c>
      <c r="P634">
        <f>VLOOKUP(LEFT(A634,8),'Point GF'!$C$2:$R$277,15,FALSE)</f>
        <v>1</v>
      </c>
      <c r="Q634">
        <f>VLOOKUP(LEFT(A634,8),'Point GF'!$C$2:$R$277,16,FALSE)</f>
        <v>1</v>
      </c>
    </row>
    <row r="635" spans="1:17" hidden="1" outlineLevel="2" x14ac:dyDescent="0.3">
      <c r="A635" s="27" t="s">
        <v>1057</v>
      </c>
      <c r="B635" s="27" t="s">
        <v>1058</v>
      </c>
      <c r="C635" s="27" t="s">
        <v>401</v>
      </c>
      <c r="D635" s="27" t="s">
        <v>1059</v>
      </c>
      <c r="E635" s="28">
        <v>304</v>
      </c>
      <c r="F635" s="28">
        <v>0.16567999999999999</v>
      </c>
      <c r="G635" s="28">
        <v>9.1199999999999996E-3</v>
      </c>
      <c r="H635">
        <f t="shared" si="60"/>
        <v>5.4500000000000002E-4</v>
      </c>
      <c r="I635">
        <f t="shared" si="61"/>
        <v>2.9999999999999997E-5</v>
      </c>
      <c r="J635" s="30">
        <f t="shared" si="56"/>
        <v>5.4500000000000002E-4</v>
      </c>
      <c r="K635" s="30">
        <f t="shared" si="57"/>
        <v>5.4500000000000002E-4</v>
      </c>
      <c r="L635">
        <f>VLOOKUP(LEFT(A635,8),'Point GF'!$C$2:$R$277,7,FALSE)</f>
        <v>1</v>
      </c>
      <c r="M635">
        <f>VLOOKUP(LEFT(A635,8),'Point GF'!$C$2:$R$277,7,FALSE)</f>
        <v>1</v>
      </c>
      <c r="N635">
        <f t="shared" si="58"/>
        <v>2.9999999999999997E-5</v>
      </c>
      <c r="O635">
        <f t="shared" si="59"/>
        <v>2.9999999999999997E-5</v>
      </c>
      <c r="P635">
        <f>VLOOKUP(LEFT(A635,8),'Point GF'!$C$2:$R$277,15,FALSE)</f>
        <v>1</v>
      </c>
      <c r="Q635">
        <f>VLOOKUP(LEFT(A635,8),'Point GF'!$C$2:$R$277,16,FALSE)</f>
        <v>1</v>
      </c>
    </row>
    <row r="636" spans="1:17" hidden="1" outlineLevel="2" x14ac:dyDescent="0.3">
      <c r="A636" s="27" t="s">
        <v>1057</v>
      </c>
      <c r="B636" s="27" t="s">
        <v>1058</v>
      </c>
      <c r="C636" s="27" t="s">
        <v>401</v>
      </c>
      <c r="D636" s="27" t="s">
        <v>1060</v>
      </c>
      <c r="E636" s="28">
        <v>213</v>
      </c>
      <c r="F636" s="28">
        <v>3.8553000000000002</v>
      </c>
      <c r="G636" s="28">
        <v>4.7392500000000002</v>
      </c>
      <c r="H636">
        <f t="shared" si="60"/>
        <v>1.8100000000000002E-2</v>
      </c>
      <c r="I636">
        <f t="shared" si="61"/>
        <v>2.2250000000000002E-2</v>
      </c>
      <c r="J636" s="30">
        <f t="shared" si="56"/>
        <v>1.8100000000000002E-2</v>
      </c>
      <c r="K636" s="30">
        <f t="shared" si="57"/>
        <v>1.8100000000000002E-2</v>
      </c>
      <c r="L636">
        <f>VLOOKUP(LEFT(A636,8),'Point GF'!$C$2:$R$277,7,FALSE)</f>
        <v>1</v>
      </c>
      <c r="M636">
        <f>VLOOKUP(LEFT(A636,8),'Point GF'!$C$2:$R$277,7,FALSE)</f>
        <v>1</v>
      </c>
      <c r="N636">
        <f t="shared" si="58"/>
        <v>2.2250000000000002E-2</v>
      </c>
      <c r="O636">
        <f t="shared" si="59"/>
        <v>2.2250000000000002E-2</v>
      </c>
      <c r="P636">
        <f>VLOOKUP(LEFT(A636,8),'Point GF'!$C$2:$R$277,15,FALSE)</f>
        <v>1</v>
      </c>
      <c r="Q636">
        <f>VLOOKUP(LEFT(A636,8),'Point GF'!$C$2:$R$277,16,FALSE)</f>
        <v>1</v>
      </c>
    </row>
    <row r="637" spans="1:17" hidden="1" outlineLevel="2" x14ac:dyDescent="0.3">
      <c r="A637" s="27" t="s">
        <v>1057</v>
      </c>
      <c r="B637" s="27" t="s">
        <v>1058</v>
      </c>
      <c r="C637" s="27" t="s">
        <v>401</v>
      </c>
      <c r="D637" s="27" t="s">
        <v>1061</v>
      </c>
      <c r="E637" s="28">
        <v>33</v>
      </c>
      <c r="F637" s="28">
        <v>1.4024999999999999E-2</v>
      </c>
      <c r="G637" s="29"/>
      <c r="H637">
        <f t="shared" si="60"/>
        <v>4.2499999999999998E-4</v>
      </c>
      <c r="I637">
        <f t="shared" si="61"/>
        <v>0</v>
      </c>
      <c r="J637" s="30">
        <f t="shared" si="56"/>
        <v>4.2499999999999998E-4</v>
      </c>
      <c r="K637" s="30">
        <f t="shared" si="57"/>
        <v>4.2499999999999998E-4</v>
      </c>
      <c r="L637">
        <f>VLOOKUP(LEFT(A637,8),'Point GF'!$C$2:$R$277,7,FALSE)</f>
        <v>1</v>
      </c>
      <c r="M637">
        <f>VLOOKUP(LEFT(A637,8),'Point GF'!$C$2:$R$277,7,FALSE)</f>
        <v>1</v>
      </c>
      <c r="N637">
        <f t="shared" si="58"/>
        <v>0</v>
      </c>
      <c r="O637">
        <f t="shared" si="59"/>
        <v>0</v>
      </c>
      <c r="P637">
        <f>VLOOKUP(LEFT(A637,8),'Point GF'!$C$2:$R$277,15,FALSE)</f>
        <v>1</v>
      </c>
      <c r="Q637">
        <f>VLOOKUP(LEFT(A637,8),'Point GF'!$C$2:$R$277,16,FALSE)</f>
        <v>1</v>
      </c>
    </row>
    <row r="638" spans="1:17" outlineLevel="1" collapsed="1" x14ac:dyDescent="0.3">
      <c r="A638" s="32" t="s">
        <v>1225</v>
      </c>
      <c r="B638" s="27" t="str">
        <f>B637</f>
        <v>Forestville Asphalt Company</v>
      </c>
      <c r="C638" s="27"/>
      <c r="D638" s="27"/>
      <c r="E638" s="28"/>
      <c r="F638" s="28">
        <f>SUBTOTAL(9,F635:F637)</f>
        <v>4.035005</v>
      </c>
      <c r="G638" s="29">
        <f>SUBTOTAL(9,G635:G637)</f>
        <v>4.7483700000000004</v>
      </c>
      <c r="H638" s="36">
        <f>SUBTOTAL(9,H635:H637)</f>
        <v>1.907E-2</v>
      </c>
      <c r="I638" s="36">
        <f>SUBTOTAL(9,I635:I637)</f>
        <v>2.2280000000000001E-2</v>
      </c>
      <c r="J638" s="30">
        <f t="shared" si="56"/>
        <v>1.907E-2</v>
      </c>
      <c r="K638" s="30">
        <f t="shared" si="57"/>
        <v>1.907E-2</v>
      </c>
      <c r="L638">
        <f>VLOOKUP(LEFT(A638,8),'Point GF'!$C$2:$R$277,7,FALSE)</f>
        <v>1</v>
      </c>
      <c r="M638">
        <f>VLOOKUP(LEFT(A638,8),'Point GF'!$C$2:$R$277,7,FALSE)</f>
        <v>1</v>
      </c>
      <c r="N638">
        <f t="shared" si="58"/>
        <v>2.2280000000000001E-2</v>
      </c>
      <c r="O638">
        <f t="shared" si="59"/>
        <v>2.2280000000000001E-2</v>
      </c>
      <c r="P638">
        <f>VLOOKUP(LEFT(A638,8),'Point GF'!$C$2:$R$277,15,FALSE)</f>
        <v>1</v>
      </c>
      <c r="Q638">
        <f>VLOOKUP(LEFT(A638,8),'Point GF'!$C$2:$R$277,16,FALSE)</f>
        <v>1</v>
      </c>
    </row>
    <row r="639" spans="1:17" hidden="1" outlineLevel="2" x14ac:dyDescent="0.3">
      <c r="A639" s="27" t="s">
        <v>1062</v>
      </c>
      <c r="B639" s="27" t="s">
        <v>1063</v>
      </c>
      <c r="C639" s="27" t="s">
        <v>401</v>
      </c>
      <c r="D639" s="27" t="s">
        <v>1064</v>
      </c>
      <c r="E639" s="28">
        <v>206</v>
      </c>
      <c r="F639" s="28">
        <v>0.55310999999999999</v>
      </c>
      <c r="G639" s="28">
        <v>9.2700000000000005E-3</v>
      </c>
      <c r="H639">
        <f t="shared" si="60"/>
        <v>2.6849999999999999E-3</v>
      </c>
      <c r="I639">
        <f t="shared" si="61"/>
        <v>4.5000000000000003E-5</v>
      </c>
      <c r="J639" s="30">
        <f t="shared" si="56"/>
        <v>2.7142354409859185E-3</v>
      </c>
      <c r="K639" s="30">
        <f t="shared" si="57"/>
        <v>2.7142354409859185E-3</v>
      </c>
      <c r="L639">
        <f>VLOOKUP(LEFT(A639,8),'Point GF'!$C$2:$R$277,7,FALSE)</f>
        <v>1.0108884323969902</v>
      </c>
      <c r="M639">
        <f>VLOOKUP(LEFT(A639,8),'Point GF'!$C$2:$R$277,7,FALSE)</f>
        <v>1.0108884323969902</v>
      </c>
      <c r="N639">
        <f t="shared" si="58"/>
        <v>4.5000000000000003E-5</v>
      </c>
      <c r="O639">
        <f t="shared" si="59"/>
        <v>4.5000000000000003E-5</v>
      </c>
      <c r="P639">
        <f>VLOOKUP(LEFT(A639,8),'Point GF'!$C$2:$R$277,15,FALSE)</f>
        <v>1</v>
      </c>
      <c r="Q639">
        <f>VLOOKUP(LEFT(A639,8),'Point GF'!$C$2:$R$277,16,FALSE)</f>
        <v>1</v>
      </c>
    </row>
    <row r="640" spans="1:17" hidden="1" outlineLevel="2" x14ac:dyDescent="0.3">
      <c r="A640" s="27" t="s">
        <v>1062</v>
      </c>
      <c r="B640" s="27" t="s">
        <v>1063</v>
      </c>
      <c r="C640" s="27" t="s">
        <v>401</v>
      </c>
      <c r="D640" s="27" t="s">
        <v>1065</v>
      </c>
      <c r="E640" s="28">
        <v>209</v>
      </c>
      <c r="F640" s="28">
        <v>0.50995999999999997</v>
      </c>
      <c r="G640" s="29"/>
      <c r="H640">
        <f t="shared" si="60"/>
        <v>2.4399999999999999E-3</v>
      </c>
      <c r="I640">
        <f t="shared" si="61"/>
        <v>0</v>
      </c>
      <c r="J640" s="30">
        <f t="shared" si="56"/>
        <v>2.4665677750486561E-3</v>
      </c>
      <c r="K640" s="30">
        <f t="shared" si="57"/>
        <v>2.4665677750486561E-3</v>
      </c>
      <c r="L640">
        <f>VLOOKUP(LEFT(A640,8),'Point GF'!$C$2:$R$277,7,FALSE)</f>
        <v>1.0108884323969902</v>
      </c>
      <c r="M640">
        <f>VLOOKUP(LEFT(A640,8),'Point GF'!$C$2:$R$277,7,FALSE)</f>
        <v>1.0108884323969902</v>
      </c>
      <c r="N640">
        <f t="shared" si="58"/>
        <v>0</v>
      </c>
      <c r="O640">
        <f t="shared" si="59"/>
        <v>0</v>
      </c>
      <c r="P640">
        <f>VLOOKUP(LEFT(A640,8),'Point GF'!$C$2:$R$277,15,FALSE)</f>
        <v>1</v>
      </c>
      <c r="Q640">
        <f>VLOOKUP(LEFT(A640,8),'Point GF'!$C$2:$R$277,16,FALSE)</f>
        <v>1</v>
      </c>
    </row>
    <row r="641" spans="1:17" hidden="1" outlineLevel="2" x14ac:dyDescent="0.3">
      <c r="A641" s="27" t="s">
        <v>1062</v>
      </c>
      <c r="B641" s="27" t="s">
        <v>1063</v>
      </c>
      <c r="C641" s="27" t="s">
        <v>401</v>
      </c>
      <c r="D641" s="27" t="s">
        <v>1066</v>
      </c>
      <c r="E641" s="28">
        <v>121</v>
      </c>
      <c r="F641" s="28">
        <v>0.13975499999999999</v>
      </c>
      <c r="G641" s="29"/>
      <c r="H641">
        <f t="shared" si="60"/>
        <v>1.155E-3</v>
      </c>
      <c r="I641">
        <f t="shared" si="61"/>
        <v>0</v>
      </c>
      <c r="J641" s="30">
        <f t="shared" si="56"/>
        <v>1.1675761394185236E-3</v>
      </c>
      <c r="K641" s="30">
        <f t="shared" si="57"/>
        <v>1.1675761394185236E-3</v>
      </c>
      <c r="L641">
        <f>VLOOKUP(LEFT(A641,8),'Point GF'!$C$2:$R$277,7,FALSE)</f>
        <v>1.0108884323969902</v>
      </c>
      <c r="M641">
        <f>VLOOKUP(LEFT(A641,8),'Point GF'!$C$2:$R$277,7,FALSE)</f>
        <v>1.0108884323969902</v>
      </c>
      <c r="N641">
        <f t="shared" si="58"/>
        <v>0</v>
      </c>
      <c r="O641">
        <f t="shared" si="59"/>
        <v>0</v>
      </c>
      <c r="P641">
        <f>VLOOKUP(LEFT(A641,8),'Point GF'!$C$2:$R$277,15,FALSE)</f>
        <v>1</v>
      </c>
      <c r="Q641">
        <f>VLOOKUP(LEFT(A641,8),'Point GF'!$C$2:$R$277,16,FALSE)</f>
        <v>1</v>
      </c>
    </row>
    <row r="642" spans="1:17" hidden="1" outlineLevel="2" x14ac:dyDescent="0.3">
      <c r="A642" s="27" t="s">
        <v>1062</v>
      </c>
      <c r="B642" s="27" t="s">
        <v>1063</v>
      </c>
      <c r="C642" s="27" t="s">
        <v>401</v>
      </c>
      <c r="D642" s="27" t="s">
        <v>1067</v>
      </c>
      <c r="E642" s="28">
        <v>121</v>
      </c>
      <c r="F642" s="28">
        <v>0.13975499999999999</v>
      </c>
      <c r="G642" s="29"/>
      <c r="H642">
        <f t="shared" si="60"/>
        <v>1.155E-3</v>
      </c>
      <c r="I642">
        <f t="shared" si="61"/>
        <v>0</v>
      </c>
      <c r="J642" s="30">
        <f t="shared" si="56"/>
        <v>1.1675761394185236E-3</v>
      </c>
      <c r="K642" s="30">
        <f t="shared" si="57"/>
        <v>1.1675761394185236E-3</v>
      </c>
      <c r="L642">
        <f>VLOOKUP(LEFT(A642,8),'Point GF'!$C$2:$R$277,7,FALSE)</f>
        <v>1.0108884323969902</v>
      </c>
      <c r="M642">
        <f>VLOOKUP(LEFT(A642,8),'Point GF'!$C$2:$R$277,7,FALSE)</f>
        <v>1.0108884323969902</v>
      </c>
      <c r="N642">
        <f t="shared" si="58"/>
        <v>0</v>
      </c>
      <c r="O642">
        <f t="shared" si="59"/>
        <v>0</v>
      </c>
      <c r="P642">
        <f>VLOOKUP(LEFT(A642,8),'Point GF'!$C$2:$R$277,15,FALSE)</f>
        <v>1</v>
      </c>
      <c r="Q642">
        <f>VLOOKUP(LEFT(A642,8),'Point GF'!$C$2:$R$277,16,FALSE)</f>
        <v>1</v>
      </c>
    </row>
    <row r="643" spans="1:17" hidden="1" outlineLevel="2" x14ac:dyDescent="0.3">
      <c r="A643" s="27" t="s">
        <v>1062</v>
      </c>
      <c r="B643" s="27" t="s">
        <v>1063</v>
      </c>
      <c r="C643" s="27" t="s">
        <v>401</v>
      </c>
      <c r="D643" s="27" t="s">
        <v>1068</v>
      </c>
      <c r="E643" s="28">
        <v>44</v>
      </c>
      <c r="F643" s="28">
        <v>6.0060000000000002E-2</v>
      </c>
      <c r="G643" s="29"/>
      <c r="H643">
        <f t="shared" si="60"/>
        <v>1.3650000000000001E-3</v>
      </c>
      <c r="I643">
        <f t="shared" si="61"/>
        <v>0</v>
      </c>
      <c r="J643" s="30">
        <f t="shared" ref="J643:J706" si="62">H643*L643</f>
        <v>1.3798627102218919E-3</v>
      </c>
      <c r="K643" s="30">
        <f t="shared" ref="K643:K706" si="63">H643*M643</f>
        <v>1.3798627102218919E-3</v>
      </c>
      <c r="L643">
        <f>VLOOKUP(LEFT(A643,8),'Point GF'!$C$2:$R$277,7,FALSE)</f>
        <v>1.0108884323969902</v>
      </c>
      <c r="M643">
        <f>VLOOKUP(LEFT(A643,8),'Point GF'!$C$2:$R$277,7,FALSE)</f>
        <v>1.0108884323969902</v>
      </c>
      <c r="N643">
        <f t="shared" ref="N643:N706" si="64">I643*P643</f>
        <v>0</v>
      </c>
      <c r="O643">
        <f t="shared" ref="O643:O706" si="65">I643*Q643</f>
        <v>0</v>
      </c>
      <c r="P643">
        <f>VLOOKUP(LEFT(A643,8),'Point GF'!$C$2:$R$277,15,FALSE)</f>
        <v>1</v>
      </c>
      <c r="Q643">
        <f>VLOOKUP(LEFT(A643,8),'Point GF'!$C$2:$R$277,16,FALSE)</f>
        <v>1</v>
      </c>
    </row>
    <row r="644" spans="1:17" hidden="1" outlineLevel="2" x14ac:dyDescent="0.3">
      <c r="A644" s="27" t="s">
        <v>1062</v>
      </c>
      <c r="B644" s="27" t="s">
        <v>1063</v>
      </c>
      <c r="C644" s="27" t="s">
        <v>401</v>
      </c>
      <c r="D644" s="27" t="s">
        <v>1069</v>
      </c>
      <c r="E644" s="28">
        <v>44</v>
      </c>
      <c r="F644" s="28">
        <v>6.0060000000000002E-2</v>
      </c>
      <c r="G644" s="29"/>
      <c r="H644">
        <f t="shared" si="60"/>
        <v>1.3650000000000001E-3</v>
      </c>
      <c r="I644">
        <f t="shared" si="61"/>
        <v>0</v>
      </c>
      <c r="J644" s="30">
        <f t="shared" si="62"/>
        <v>1.3798627102218919E-3</v>
      </c>
      <c r="K644" s="30">
        <f t="shared" si="63"/>
        <v>1.3798627102218919E-3</v>
      </c>
      <c r="L644">
        <f>VLOOKUP(LEFT(A644,8),'Point GF'!$C$2:$R$277,7,FALSE)</f>
        <v>1.0108884323969902</v>
      </c>
      <c r="M644">
        <f>VLOOKUP(LEFT(A644,8),'Point GF'!$C$2:$R$277,7,FALSE)</f>
        <v>1.0108884323969902</v>
      </c>
      <c r="N644">
        <f t="shared" si="64"/>
        <v>0</v>
      </c>
      <c r="O644">
        <f t="shared" si="65"/>
        <v>0</v>
      </c>
      <c r="P644">
        <f>VLOOKUP(LEFT(A644,8),'Point GF'!$C$2:$R$277,15,FALSE)</f>
        <v>1</v>
      </c>
      <c r="Q644">
        <f>VLOOKUP(LEFT(A644,8),'Point GF'!$C$2:$R$277,16,FALSE)</f>
        <v>1</v>
      </c>
    </row>
    <row r="645" spans="1:17" hidden="1" outlineLevel="2" x14ac:dyDescent="0.3">
      <c r="A645" s="27" t="s">
        <v>1062</v>
      </c>
      <c r="B645" s="27" t="s">
        <v>1063</v>
      </c>
      <c r="C645" s="27" t="s">
        <v>401</v>
      </c>
      <c r="D645" s="27" t="s">
        <v>1070</v>
      </c>
      <c r="E645" s="28">
        <v>326</v>
      </c>
      <c r="F645" s="28">
        <v>0.12062</v>
      </c>
      <c r="G645" s="29"/>
      <c r="H645">
        <f t="shared" si="60"/>
        <v>3.6999999999999999E-4</v>
      </c>
      <c r="I645">
        <f t="shared" si="61"/>
        <v>0</v>
      </c>
      <c r="J645" s="30">
        <f t="shared" si="62"/>
        <v>3.740287199868864E-4</v>
      </c>
      <c r="K645" s="30">
        <f t="shared" si="63"/>
        <v>3.740287199868864E-4</v>
      </c>
      <c r="L645">
        <f>VLOOKUP(LEFT(A645,8),'Point GF'!$C$2:$R$277,7,FALSE)</f>
        <v>1.0108884323969902</v>
      </c>
      <c r="M645">
        <f>VLOOKUP(LEFT(A645,8),'Point GF'!$C$2:$R$277,7,FALSE)</f>
        <v>1.0108884323969902</v>
      </c>
      <c r="N645">
        <f t="shared" si="64"/>
        <v>0</v>
      </c>
      <c r="O645">
        <f t="shared" si="65"/>
        <v>0</v>
      </c>
      <c r="P645">
        <f>VLOOKUP(LEFT(A645,8),'Point GF'!$C$2:$R$277,15,FALSE)</f>
        <v>1</v>
      </c>
      <c r="Q645">
        <f>VLOOKUP(LEFT(A645,8),'Point GF'!$C$2:$R$277,16,FALSE)</f>
        <v>1</v>
      </c>
    </row>
    <row r="646" spans="1:17" hidden="1" outlineLevel="2" x14ac:dyDescent="0.3">
      <c r="A646" s="27" t="s">
        <v>1062</v>
      </c>
      <c r="B646" s="27" t="s">
        <v>1063</v>
      </c>
      <c r="C646" s="27" t="s">
        <v>401</v>
      </c>
      <c r="D646" s="27" t="s">
        <v>1071</v>
      </c>
      <c r="E646" s="28">
        <v>326</v>
      </c>
      <c r="F646" s="28">
        <v>0.12062</v>
      </c>
      <c r="G646" s="29"/>
      <c r="H646">
        <f t="shared" si="60"/>
        <v>3.6999999999999999E-4</v>
      </c>
      <c r="I646">
        <f t="shared" si="61"/>
        <v>0</v>
      </c>
      <c r="J646" s="30">
        <f t="shared" si="62"/>
        <v>3.740287199868864E-4</v>
      </c>
      <c r="K646" s="30">
        <f t="shared" si="63"/>
        <v>3.740287199868864E-4</v>
      </c>
      <c r="L646">
        <f>VLOOKUP(LEFT(A646,8),'Point GF'!$C$2:$R$277,7,FALSE)</f>
        <v>1.0108884323969902</v>
      </c>
      <c r="M646">
        <f>VLOOKUP(LEFT(A646,8),'Point GF'!$C$2:$R$277,7,FALSE)</f>
        <v>1.0108884323969902</v>
      </c>
      <c r="N646">
        <f t="shared" si="64"/>
        <v>0</v>
      </c>
      <c r="O646">
        <f t="shared" si="65"/>
        <v>0</v>
      </c>
      <c r="P646">
        <f>VLOOKUP(LEFT(A646,8),'Point GF'!$C$2:$R$277,15,FALSE)</f>
        <v>1</v>
      </c>
      <c r="Q646">
        <f>VLOOKUP(LEFT(A646,8),'Point GF'!$C$2:$R$277,16,FALSE)</f>
        <v>1</v>
      </c>
    </row>
    <row r="647" spans="1:17" hidden="1" outlineLevel="2" x14ac:dyDescent="0.3">
      <c r="A647" s="27" t="s">
        <v>1062</v>
      </c>
      <c r="B647" s="27" t="s">
        <v>1063</v>
      </c>
      <c r="C647" s="27" t="s">
        <v>401</v>
      </c>
      <c r="D647" s="27" t="s">
        <v>1072</v>
      </c>
      <c r="E647" s="28">
        <v>136</v>
      </c>
      <c r="F647" s="28">
        <v>7.0040000000000005E-2</v>
      </c>
      <c r="G647" s="29"/>
      <c r="H647">
        <f t="shared" si="60"/>
        <v>5.1500000000000005E-4</v>
      </c>
      <c r="I647">
        <f t="shared" si="61"/>
        <v>0</v>
      </c>
      <c r="J647" s="30">
        <f t="shared" si="62"/>
        <v>5.2060754268444997E-4</v>
      </c>
      <c r="K647" s="30">
        <f t="shared" si="63"/>
        <v>5.2060754268444997E-4</v>
      </c>
      <c r="L647">
        <f>VLOOKUP(LEFT(A647,8),'Point GF'!$C$2:$R$277,7,FALSE)</f>
        <v>1.0108884323969902</v>
      </c>
      <c r="M647">
        <f>VLOOKUP(LEFT(A647,8),'Point GF'!$C$2:$R$277,7,FALSE)</f>
        <v>1.0108884323969902</v>
      </c>
      <c r="N647">
        <f t="shared" si="64"/>
        <v>0</v>
      </c>
      <c r="O647">
        <f t="shared" si="65"/>
        <v>0</v>
      </c>
      <c r="P647">
        <f>VLOOKUP(LEFT(A647,8),'Point GF'!$C$2:$R$277,15,FALSE)</f>
        <v>1</v>
      </c>
      <c r="Q647">
        <f>VLOOKUP(LEFT(A647,8),'Point GF'!$C$2:$R$277,16,FALSE)</f>
        <v>1</v>
      </c>
    </row>
    <row r="648" spans="1:17" hidden="1" outlineLevel="2" x14ac:dyDescent="0.3">
      <c r="A648" s="27" t="s">
        <v>1062</v>
      </c>
      <c r="B648" s="27" t="s">
        <v>1063</v>
      </c>
      <c r="C648" s="27" t="s">
        <v>401</v>
      </c>
      <c r="D648" s="27" t="s">
        <v>1073</v>
      </c>
      <c r="E648" s="28">
        <v>12</v>
      </c>
      <c r="F648" s="28">
        <v>7.0019999999999999E-2</v>
      </c>
      <c r="G648" s="29"/>
      <c r="H648">
        <f t="shared" si="60"/>
        <v>5.8349999999999999E-3</v>
      </c>
      <c r="I648">
        <f t="shared" si="61"/>
        <v>0</v>
      </c>
      <c r="J648" s="30">
        <f t="shared" si="62"/>
        <v>5.8985340030364378E-3</v>
      </c>
      <c r="K648" s="30">
        <f t="shared" si="63"/>
        <v>5.8985340030364378E-3</v>
      </c>
      <c r="L648">
        <f>VLOOKUP(LEFT(A648,8),'Point GF'!$C$2:$R$277,7,FALSE)</f>
        <v>1.0108884323969902</v>
      </c>
      <c r="M648">
        <f>VLOOKUP(LEFT(A648,8),'Point GF'!$C$2:$R$277,7,FALSE)</f>
        <v>1.0108884323969902</v>
      </c>
      <c r="N648">
        <f t="shared" si="64"/>
        <v>0</v>
      </c>
      <c r="O648">
        <f t="shared" si="65"/>
        <v>0</v>
      </c>
      <c r="P648">
        <f>VLOOKUP(LEFT(A648,8),'Point GF'!$C$2:$R$277,15,FALSE)</f>
        <v>1</v>
      </c>
      <c r="Q648">
        <f>VLOOKUP(LEFT(A648,8),'Point GF'!$C$2:$R$277,16,FALSE)</f>
        <v>1</v>
      </c>
    </row>
    <row r="649" spans="1:17" outlineLevel="1" collapsed="1" x14ac:dyDescent="0.3">
      <c r="A649" s="32" t="s">
        <v>1226</v>
      </c>
      <c r="B649" s="27" t="str">
        <f>B648</f>
        <v>Prince George's County Correctional Facility</v>
      </c>
      <c r="C649" s="27"/>
      <c r="D649" s="27"/>
      <c r="E649" s="28"/>
      <c r="F649" s="28">
        <f>SUBTOTAL(9,F639:F648)</f>
        <v>1.8440000000000001</v>
      </c>
      <c r="G649" s="29">
        <f>SUBTOTAL(9,G639:G648)</f>
        <v>9.2700000000000005E-3</v>
      </c>
      <c r="H649" s="36">
        <f>SUBTOTAL(9,H639:H648)</f>
        <v>1.7255E-2</v>
      </c>
      <c r="I649" s="36">
        <f>SUBTOTAL(9,I639:I648)</f>
        <v>4.5000000000000003E-5</v>
      </c>
      <c r="J649" s="30">
        <f t="shared" si="62"/>
        <v>1.7442879901010067E-2</v>
      </c>
      <c r="K649" s="30">
        <f t="shared" si="63"/>
        <v>1.7442879901010067E-2</v>
      </c>
      <c r="L649">
        <f>VLOOKUP(LEFT(A649,8),'Point GF'!$C$2:$R$277,7,FALSE)</f>
        <v>1.0108884323969902</v>
      </c>
      <c r="M649">
        <f>VLOOKUP(LEFT(A649,8),'Point GF'!$C$2:$R$277,7,FALSE)</f>
        <v>1.0108884323969902</v>
      </c>
      <c r="N649">
        <f t="shared" si="64"/>
        <v>4.5000000000000003E-5</v>
      </c>
      <c r="O649">
        <f t="shared" si="65"/>
        <v>4.5000000000000003E-5</v>
      </c>
      <c r="P649">
        <f>VLOOKUP(LEFT(A649,8),'Point GF'!$C$2:$R$277,15,FALSE)</f>
        <v>1</v>
      </c>
      <c r="Q649">
        <f>VLOOKUP(LEFT(A649,8),'Point GF'!$C$2:$R$277,16,FALSE)</f>
        <v>1</v>
      </c>
    </row>
    <row r="650" spans="1:17" hidden="1" outlineLevel="2" x14ac:dyDescent="0.3">
      <c r="A650" s="27" t="s">
        <v>1074</v>
      </c>
      <c r="B650" s="27" t="s">
        <v>1075</v>
      </c>
      <c r="C650" s="27" t="s">
        <v>401</v>
      </c>
      <c r="D650" s="27" t="s">
        <v>1076</v>
      </c>
      <c r="E650" s="28">
        <v>226</v>
      </c>
      <c r="F650" s="28">
        <v>2.6667999999999998</v>
      </c>
      <c r="G650" s="28">
        <v>0.21131</v>
      </c>
      <c r="H650">
        <f t="shared" si="60"/>
        <v>1.18E-2</v>
      </c>
      <c r="I650">
        <f t="shared" si="61"/>
        <v>9.3499999999999996E-4</v>
      </c>
      <c r="J650" s="30">
        <f t="shared" si="62"/>
        <v>1.18E-2</v>
      </c>
      <c r="K650" s="30">
        <f t="shared" si="63"/>
        <v>1.18E-2</v>
      </c>
      <c r="L650">
        <f>VLOOKUP(LEFT(A650,8),'Point GF'!$C$2:$R$277,7,FALSE)</f>
        <v>1</v>
      </c>
      <c r="M650">
        <f>VLOOKUP(LEFT(A650,8),'Point GF'!$C$2:$R$277,7,FALSE)</f>
        <v>1</v>
      </c>
      <c r="N650">
        <f t="shared" si="64"/>
        <v>9.3499999999999996E-4</v>
      </c>
      <c r="O650">
        <f t="shared" si="65"/>
        <v>9.3499999999999996E-4</v>
      </c>
      <c r="P650">
        <f>VLOOKUP(LEFT(A650,8),'Point GF'!$C$2:$R$277,15,FALSE)</f>
        <v>1</v>
      </c>
      <c r="Q650">
        <f>VLOOKUP(LEFT(A650,8),'Point GF'!$C$2:$R$277,16,FALSE)</f>
        <v>1</v>
      </c>
    </row>
    <row r="651" spans="1:17" hidden="1" outlineLevel="2" x14ac:dyDescent="0.3">
      <c r="A651" s="27" t="s">
        <v>1074</v>
      </c>
      <c r="B651" s="27" t="s">
        <v>1075</v>
      </c>
      <c r="C651" s="27" t="s">
        <v>401</v>
      </c>
      <c r="D651" s="27" t="s">
        <v>1077</v>
      </c>
      <c r="E651" s="28">
        <v>159</v>
      </c>
      <c r="F651" s="28">
        <v>1.6615500000000001</v>
      </c>
      <c r="G651" s="28">
        <v>0.13197</v>
      </c>
      <c r="H651">
        <f t="shared" si="60"/>
        <v>1.0450000000000001E-2</v>
      </c>
      <c r="I651">
        <f t="shared" si="61"/>
        <v>8.3000000000000001E-4</v>
      </c>
      <c r="J651" s="30">
        <f t="shared" si="62"/>
        <v>1.0450000000000001E-2</v>
      </c>
      <c r="K651" s="30">
        <f t="shared" si="63"/>
        <v>1.0450000000000001E-2</v>
      </c>
      <c r="L651">
        <f>VLOOKUP(LEFT(A651,8),'Point GF'!$C$2:$R$277,7,FALSE)</f>
        <v>1</v>
      </c>
      <c r="M651">
        <f>VLOOKUP(LEFT(A651,8),'Point GF'!$C$2:$R$277,7,FALSE)</f>
        <v>1</v>
      </c>
      <c r="N651">
        <f t="shared" si="64"/>
        <v>8.3000000000000001E-4</v>
      </c>
      <c r="O651">
        <f t="shared" si="65"/>
        <v>8.3000000000000001E-4</v>
      </c>
      <c r="P651">
        <f>VLOOKUP(LEFT(A651,8),'Point GF'!$C$2:$R$277,15,FALSE)</f>
        <v>1</v>
      </c>
      <c r="Q651">
        <f>VLOOKUP(LEFT(A651,8),'Point GF'!$C$2:$R$277,16,FALSE)</f>
        <v>1</v>
      </c>
    </row>
    <row r="652" spans="1:17" hidden="1" outlineLevel="2" x14ac:dyDescent="0.3">
      <c r="A652" s="27" t="s">
        <v>1074</v>
      </c>
      <c r="B652" s="27" t="s">
        <v>1075</v>
      </c>
      <c r="C652" s="27" t="s">
        <v>401</v>
      </c>
      <c r="D652" s="27" t="s">
        <v>1078</v>
      </c>
      <c r="E652" s="28">
        <v>180</v>
      </c>
      <c r="F652" s="28">
        <v>2.6549999999999998</v>
      </c>
      <c r="G652" s="28">
        <v>0.20699999999999999</v>
      </c>
      <c r="H652">
        <f t="shared" si="60"/>
        <v>1.4749999999999999E-2</v>
      </c>
      <c r="I652">
        <f t="shared" si="61"/>
        <v>1.15E-3</v>
      </c>
      <c r="J652" s="30">
        <f t="shared" si="62"/>
        <v>1.4749999999999999E-2</v>
      </c>
      <c r="K652" s="30">
        <f t="shared" si="63"/>
        <v>1.4749999999999999E-2</v>
      </c>
      <c r="L652">
        <f>VLOOKUP(LEFT(A652,8),'Point GF'!$C$2:$R$277,7,FALSE)</f>
        <v>1</v>
      </c>
      <c r="M652">
        <f>VLOOKUP(LEFT(A652,8),'Point GF'!$C$2:$R$277,7,FALSE)</f>
        <v>1</v>
      </c>
      <c r="N652">
        <f t="shared" si="64"/>
        <v>1.15E-3</v>
      </c>
      <c r="O652">
        <f t="shared" si="65"/>
        <v>1.15E-3</v>
      </c>
      <c r="P652">
        <f>VLOOKUP(LEFT(A652,8),'Point GF'!$C$2:$R$277,15,FALSE)</f>
        <v>1</v>
      </c>
      <c r="Q652">
        <f>VLOOKUP(LEFT(A652,8),'Point GF'!$C$2:$R$277,16,FALSE)</f>
        <v>1</v>
      </c>
    </row>
    <row r="653" spans="1:17" outlineLevel="1" collapsed="1" x14ac:dyDescent="0.3">
      <c r="A653" s="32" t="s">
        <v>1227</v>
      </c>
      <c r="B653" s="27" t="str">
        <f>B652</f>
        <v>The Recycling Center</v>
      </c>
      <c r="C653" s="27"/>
      <c r="D653" s="27"/>
      <c r="E653" s="28"/>
      <c r="F653" s="30">
        <f>SUBTOTAL(9,F650:F652)</f>
        <v>6.9833499999999997</v>
      </c>
      <c r="G653" s="28">
        <f>SUBTOTAL(9,G650:G652)</f>
        <v>0.55027999999999999</v>
      </c>
      <c r="H653" s="36">
        <f>SUBTOTAL(9,H650:H652)</f>
        <v>3.6999999999999998E-2</v>
      </c>
      <c r="I653" s="36">
        <f>SUBTOTAL(9,I650:I652)</f>
        <v>2.9150000000000001E-3</v>
      </c>
      <c r="J653" s="30">
        <f t="shared" si="62"/>
        <v>3.6999999999999998E-2</v>
      </c>
      <c r="K653" s="30">
        <f t="shared" si="63"/>
        <v>3.6999999999999998E-2</v>
      </c>
      <c r="L653">
        <f>VLOOKUP(LEFT(A653,8),'Point GF'!$C$2:$R$277,7,FALSE)</f>
        <v>1</v>
      </c>
      <c r="M653">
        <f>VLOOKUP(LEFT(A653,8),'Point GF'!$C$2:$R$277,7,FALSE)</f>
        <v>1</v>
      </c>
      <c r="N653">
        <f t="shared" si="64"/>
        <v>2.9150000000000001E-3</v>
      </c>
      <c r="O653">
        <f t="shared" si="65"/>
        <v>2.9150000000000001E-3</v>
      </c>
      <c r="P653">
        <f>VLOOKUP(LEFT(A653,8),'Point GF'!$C$2:$R$277,15,FALSE)</f>
        <v>1</v>
      </c>
      <c r="Q653">
        <f>VLOOKUP(LEFT(A653,8),'Point GF'!$C$2:$R$277,16,FALSE)</f>
        <v>1</v>
      </c>
    </row>
    <row r="654" spans="1:17" hidden="1" outlineLevel="2" x14ac:dyDescent="0.3">
      <c r="A654" s="27" t="s">
        <v>1079</v>
      </c>
      <c r="B654" s="27" t="s">
        <v>1080</v>
      </c>
      <c r="C654" s="27" t="s">
        <v>401</v>
      </c>
      <c r="D654" s="27" t="s">
        <v>1081</v>
      </c>
      <c r="E654" s="28">
        <v>32</v>
      </c>
      <c r="F654" s="29"/>
      <c r="G654" s="28">
        <v>0.16816</v>
      </c>
      <c r="H654">
        <f t="shared" si="60"/>
        <v>0</v>
      </c>
      <c r="I654">
        <f t="shared" si="61"/>
        <v>5.2550000000000001E-3</v>
      </c>
      <c r="J654" s="30">
        <f t="shared" si="62"/>
        <v>0</v>
      </c>
      <c r="K654" s="30">
        <f t="shared" si="63"/>
        <v>0</v>
      </c>
      <c r="L654">
        <f>VLOOKUP(LEFT(A654,8),'Point GF'!$C$2:$R$277,7,FALSE)</f>
        <v>1</v>
      </c>
      <c r="M654">
        <f>VLOOKUP(LEFT(A654,8),'Point GF'!$C$2:$R$277,7,FALSE)</f>
        <v>1</v>
      </c>
      <c r="N654">
        <f t="shared" si="64"/>
        <v>5.2550000000000001E-3</v>
      </c>
      <c r="O654">
        <f t="shared" si="65"/>
        <v>5.2550000000000001E-3</v>
      </c>
      <c r="P654">
        <f>VLOOKUP(LEFT(A654,8),'Point GF'!$C$2:$R$277,15,FALSE)</f>
        <v>1</v>
      </c>
      <c r="Q654">
        <f>VLOOKUP(LEFT(A654,8),'Point GF'!$C$2:$R$277,16,FALSE)</f>
        <v>1</v>
      </c>
    </row>
    <row r="655" spans="1:17" hidden="1" outlineLevel="2" x14ac:dyDescent="0.3">
      <c r="A655" s="27" t="s">
        <v>1079</v>
      </c>
      <c r="B655" s="27" t="s">
        <v>1080</v>
      </c>
      <c r="C655" s="27" t="s">
        <v>401</v>
      </c>
      <c r="D655" s="27" t="s">
        <v>1082</v>
      </c>
      <c r="E655" s="28">
        <v>28</v>
      </c>
      <c r="F655" s="29"/>
      <c r="G655" s="28">
        <v>7.3219999999999993E-2</v>
      </c>
      <c r="H655">
        <f t="shared" si="60"/>
        <v>0</v>
      </c>
      <c r="I655">
        <f t="shared" si="61"/>
        <v>2.6149999999999997E-3</v>
      </c>
      <c r="J655" s="30">
        <f t="shared" si="62"/>
        <v>0</v>
      </c>
      <c r="K655" s="30">
        <f t="shared" si="63"/>
        <v>0</v>
      </c>
      <c r="L655">
        <f>VLOOKUP(LEFT(A655,8),'Point GF'!$C$2:$R$277,7,FALSE)</f>
        <v>1</v>
      </c>
      <c r="M655">
        <f>VLOOKUP(LEFT(A655,8),'Point GF'!$C$2:$R$277,7,FALSE)</f>
        <v>1</v>
      </c>
      <c r="N655">
        <f t="shared" si="64"/>
        <v>2.6149999999999997E-3</v>
      </c>
      <c r="O655">
        <f t="shared" si="65"/>
        <v>2.6149999999999997E-3</v>
      </c>
      <c r="P655">
        <f>VLOOKUP(LEFT(A655,8),'Point GF'!$C$2:$R$277,15,FALSE)</f>
        <v>1</v>
      </c>
      <c r="Q655">
        <f>VLOOKUP(LEFT(A655,8),'Point GF'!$C$2:$R$277,16,FALSE)</f>
        <v>1</v>
      </c>
    </row>
    <row r="656" spans="1:17" outlineLevel="1" collapsed="1" x14ac:dyDescent="0.3">
      <c r="A656" s="32" t="s">
        <v>1228</v>
      </c>
      <c r="B656" s="27" t="str">
        <f>B655</f>
        <v xml:space="preserve">Westland Printers </v>
      </c>
      <c r="C656" s="27"/>
      <c r="D656" s="27"/>
      <c r="E656" s="28"/>
      <c r="F656" s="29">
        <f>SUBTOTAL(9,F654:F655)</f>
        <v>0</v>
      </c>
      <c r="G656" s="28">
        <f>SUBTOTAL(9,G654:G655)</f>
        <v>0.24137999999999998</v>
      </c>
      <c r="H656" s="36">
        <f>SUBTOTAL(9,H654:H655)</f>
        <v>0</v>
      </c>
      <c r="I656" s="36">
        <f>SUBTOTAL(9,I654:I655)</f>
        <v>7.8700000000000003E-3</v>
      </c>
      <c r="J656" s="30">
        <f t="shared" si="62"/>
        <v>0</v>
      </c>
      <c r="K656" s="30">
        <f t="shared" si="63"/>
        <v>0</v>
      </c>
      <c r="L656">
        <f>VLOOKUP(LEFT(A656,8),'Point GF'!$C$2:$R$277,7,FALSE)</f>
        <v>1</v>
      </c>
      <c r="M656">
        <f>VLOOKUP(LEFT(A656,8),'Point GF'!$C$2:$R$277,7,FALSE)</f>
        <v>1</v>
      </c>
      <c r="N656">
        <f t="shared" si="64"/>
        <v>7.8700000000000003E-3</v>
      </c>
      <c r="O656">
        <f t="shared" si="65"/>
        <v>7.8700000000000003E-3</v>
      </c>
      <c r="P656">
        <f>VLOOKUP(LEFT(A656,8),'Point GF'!$C$2:$R$277,15,FALSE)</f>
        <v>1</v>
      </c>
      <c r="Q656">
        <f>VLOOKUP(LEFT(A656,8),'Point GF'!$C$2:$R$277,16,FALSE)</f>
        <v>1</v>
      </c>
    </row>
    <row r="657" spans="1:17" hidden="1" outlineLevel="2" x14ac:dyDescent="0.3">
      <c r="A657" s="27" t="s">
        <v>1083</v>
      </c>
      <c r="B657" s="27" t="s">
        <v>1084</v>
      </c>
      <c r="C657" s="27" t="s">
        <v>401</v>
      </c>
      <c r="D657" s="27" t="s">
        <v>1085</v>
      </c>
      <c r="E657" s="28">
        <v>365</v>
      </c>
      <c r="F657" s="29"/>
      <c r="G657" s="28">
        <v>1.279325</v>
      </c>
      <c r="H657">
        <f t="shared" si="60"/>
        <v>0</v>
      </c>
      <c r="I657">
        <f t="shared" si="61"/>
        <v>3.5050000000000003E-3</v>
      </c>
      <c r="J657" s="30">
        <f t="shared" si="62"/>
        <v>0</v>
      </c>
      <c r="K657" s="30">
        <f t="shared" si="63"/>
        <v>0</v>
      </c>
      <c r="L657">
        <f>VLOOKUP(LEFT(A657,8),'Point GF'!$C$2:$R$277,7,FALSE)</f>
        <v>1.212591733</v>
      </c>
      <c r="M657">
        <f>VLOOKUP(LEFT(A657,8),'Point GF'!$C$2:$R$277,7,FALSE)</f>
        <v>1.212591733</v>
      </c>
      <c r="N657">
        <f t="shared" si="64"/>
        <v>4.2501340241650138E-3</v>
      </c>
      <c r="O657">
        <f t="shared" si="65"/>
        <v>4.8018500000000007E-3</v>
      </c>
      <c r="P657">
        <f>VLOOKUP(LEFT(A657,8),'Point GF'!$C$2:$R$277,15,FALSE)</f>
        <v>1.2125917330000038</v>
      </c>
      <c r="Q657">
        <f>VLOOKUP(LEFT(A657,8),'Point GF'!$C$2:$R$277,16,FALSE)</f>
        <v>1.37</v>
      </c>
    </row>
    <row r="658" spans="1:17" hidden="1" outlineLevel="2" x14ac:dyDescent="0.3">
      <c r="A658" s="27" t="s">
        <v>1083</v>
      </c>
      <c r="B658" s="27" t="s">
        <v>1084</v>
      </c>
      <c r="C658" s="27" t="s">
        <v>401</v>
      </c>
      <c r="D658" s="27" t="s">
        <v>1086</v>
      </c>
      <c r="E658" s="28">
        <v>178</v>
      </c>
      <c r="F658" s="28">
        <v>1.5397000000000001</v>
      </c>
      <c r="G658" s="28">
        <v>4.9840000000000002E-2</v>
      </c>
      <c r="H658">
        <f t="shared" si="60"/>
        <v>8.6499999999999997E-3</v>
      </c>
      <c r="I658">
        <f t="shared" si="61"/>
        <v>2.8000000000000003E-4</v>
      </c>
      <c r="J658" s="30">
        <f t="shared" si="62"/>
        <v>1.048891849045E-2</v>
      </c>
      <c r="K658" s="30">
        <f t="shared" si="63"/>
        <v>1.048891849045E-2</v>
      </c>
      <c r="L658">
        <f>VLOOKUP(LEFT(A658,8),'Point GF'!$C$2:$R$277,7,FALSE)</f>
        <v>1.212591733</v>
      </c>
      <c r="M658">
        <f>VLOOKUP(LEFT(A658,8),'Point GF'!$C$2:$R$277,7,FALSE)</f>
        <v>1.212591733</v>
      </c>
      <c r="N658">
        <f t="shared" si="64"/>
        <v>3.3952568524000111E-4</v>
      </c>
      <c r="O658">
        <f t="shared" si="65"/>
        <v>3.8360000000000005E-4</v>
      </c>
      <c r="P658">
        <f>VLOOKUP(LEFT(A658,8),'Point GF'!$C$2:$R$277,15,FALSE)</f>
        <v>1.2125917330000038</v>
      </c>
      <c r="Q658">
        <f>VLOOKUP(LEFT(A658,8),'Point GF'!$C$2:$R$277,16,FALSE)</f>
        <v>1.37</v>
      </c>
    </row>
    <row r="659" spans="1:17" outlineLevel="1" collapsed="1" x14ac:dyDescent="0.3">
      <c r="A659" s="32" t="s">
        <v>1229</v>
      </c>
      <c r="B659" s="27" t="str">
        <f>B658</f>
        <v>Sandy Hill Landfill</v>
      </c>
      <c r="C659" s="27"/>
      <c r="D659" s="27"/>
      <c r="E659" s="28"/>
      <c r="F659" s="28">
        <f>SUBTOTAL(9,F657:F658)</f>
        <v>1.5397000000000001</v>
      </c>
      <c r="G659" s="30">
        <f>SUBTOTAL(9,G657:G658)</f>
        <v>1.3291650000000002</v>
      </c>
      <c r="H659" s="36">
        <f>SUBTOTAL(9,H657:H658)</f>
        <v>8.6499999999999997E-3</v>
      </c>
      <c r="I659" s="36">
        <f>SUBTOTAL(9,I657:I658)</f>
        <v>3.7850000000000002E-3</v>
      </c>
      <c r="J659" s="30">
        <f t="shared" si="62"/>
        <v>1.048891849045E-2</v>
      </c>
      <c r="K659" s="30">
        <f t="shared" si="63"/>
        <v>1.048891849045E-2</v>
      </c>
      <c r="L659">
        <f>VLOOKUP(LEFT(A659,8),'Point GF'!$C$2:$R$277,7,FALSE)</f>
        <v>1.212591733</v>
      </c>
      <c r="M659">
        <f>VLOOKUP(LEFT(A659,8),'Point GF'!$C$2:$R$277,7,FALSE)</f>
        <v>1.212591733</v>
      </c>
      <c r="N659">
        <f t="shared" si="64"/>
        <v>4.5896597094050142E-3</v>
      </c>
      <c r="O659">
        <f t="shared" si="65"/>
        <v>5.1854500000000003E-3</v>
      </c>
      <c r="P659">
        <f>VLOOKUP(LEFT(A659,8),'Point GF'!$C$2:$R$277,15,FALSE)</f>
        <v>1.2125917330000038</v>
      </c>
      <c r="Q659">
        <f>VLOOKUP(LEFT(A659,8),'Point GF'!$C$2:$R$277,16,FALSE)</f>
        <v>1.37</v>
      </c>
    </row>
    <row r="660" spans="1:17" hidden="1" outlineLevel="2" x14ac:dyDescent="0.3">
      <c r="A660" s="27" t="s">
        <v>1087</v>
      </c>
      <c r="B660" s="27" t="s">
        <v>1088</v>
      </c>
      <c r="C660" s="27" t="s">
        <v>401</v>
      </c>
      <c r="D660" s="27" t="s">
        <v>1089</v>
      </c>
      <c r="E660" s="28">
        <v>67</v>
      </c>
      <c r="F660" s="28">
        <v>5.9630000000000002E-2</v>
      </c>
      <c r="G660" s="29"/>
      <c r="H660">
        <f t="shared" si="60"/>
        <v>8.9000000000000006E-4</v>
      </c>
      <c r="I660">
        <f t="shared" si="61"/>
        <v>0</v>
      </c>
      <c r="J660" s="30">
        <f t="shared" si="62"/>
        <v>1.5339146513386154E-3</v>
      </c>
      <c r="K660" s="30">
        <f t="shared" si="63"/>
        <v>1.5339146513386154E-3</v>
      </c>
      <c r="L660">
        <f>VLOOKUP(LEFT(A660,8),'Point GF'!$C$2:$R$277,7,FALSE)</f>
        <v>1.7234996082456351</v>
      </c>
      <c r="M660">
        <f>VLOOKUP(LEFT(A660,8),'Point GF'!$C$2:$R$277,7,FALSE)</f>
        <v>1.7234996082456351</v>
      </c>
      <c r="N660">
        <f t="shared" si="64"/>
        <v>0</v>
      </c>
      <c r="O660">
        <f t="shared" si="65"/>
        <v>0</v>
      </c>
      <c r="P660">
        <f>VLOOKUP(LEFT(A660,8),'Point GF'!$C$2:$R$277,15,FALSE)</f>
        <v>1.3301723754177903</v>
      </c>
      <c r="Q660">
        <f>VLOOKUP(LEFT(A660,8),'Point GF'!$C$2:$R$277,16,FALSE)</f>
        <v>1.4875806424177911</v>
      </c>
    </row>
    <row r="661" spans="1:17" hidden="1" outlineLevel="2" x14ac:dyDescent="0.3">
      <c r="A661" s="27" t="s">
        <v>1087</v>
      </c>
      <c r="B661" s="27" t="s">
        <v>1088</v>
      </c>
      <c r="C661" s="27" t="s">
        <v>401</v>
      </c>
      <c r="D661" s="27" t="s">
        <v>1090</v>
      </c>
      <c r="E661" s="28">
        <v>68</v>
      </c>
      <c r="F661" s="28">
        <v>6.0519999999999997E-2</v>
      </c>
      <c r="G661" s="29"/>
      <c r="H661">
        <f t="shared" si="60"/>
        <v>8.8999999999999995E-4</v>
      </c>
      <c r="I661">
        <f t="shared" si="61"/>
        <v>0</v>
      </c>
      <c r="J661" s="30">
        <f t="shared" si="62"/>
        <v>1.5339146513386151E-3</v>
      </c>
      <c r="K661" s="30">
        <f t="shared" si="63"/>
        <v>1.5339146513386151E-3</v>
      </c>
      <c r="L661">
        <f>VLOOKUP(LEFT(A661,8),'Point GF'!$C$2:$R$277,7,FALSE)</f>
        <v>1.7234996082456351</v>
      </c>
      <c r="M661">
        <f>VLOOKUP(LEFT(A661,8),'Point GF'!$C$2:$R$277,7,FALSE)</f>
        <v>1.7234996082456351</v>
      </c>
      <c r="N661">
        <f t="shared" si="64"/>
        <v>0</v>
      </c>
      <c r="O661">
        <f t="shared" si="65"/>
        <v>0</v>
      </c>
      <c r="P661">
        <f>VLOOKUP(LEFT(A661,8),'Point GF'!$C$2:$R$277,15,FALSE)</f>
        <v>1.3301723754177903</v>
      </c>
      <c r="Q661">
        <f>VLOOKUP(LEFT(A661,8),'Point GF'!$C$2:$R$277,16,FALSE)</f>
        <v>1.4875806424177911</v>
      </c>
    </row>
    <row r="662" spans="1:17" hidden="1" outlineLevel="2" x14ac:dyDescent="0.3">
      <c r="A662" s="27" t="s">
        <v>1087</v>
      </c>
      <c r="B662" s="27" t="s">
        <v>1088</v>
      </c>
      <c r="C662" s="27" t="s">
        <v>401</v>
      </c>
      <c r="D662" s="27" t="s">
        <v>1091</v>
      </c>
      <c r="E662" s="28">
        <v>17</v>
      </c>
      <c r="F662" s="28">
        <v>1.9975E-2</v>
      </c>
      <c r="G662" s="29"/>
      <c r="H662">
        <f t="shared" si="60"/>
        <v>1.175E-3</v>
      </c>
      <c r="I662">
        <f t="shared" si="61"/>
        <v>0</v>
      </c>
      <c r="J662" s="30">
        <f t="shared" si="62"/>
        <v>2.0251120396886212E-3</v>
      </c>
      <c r="K662" s="30">
        <f t="shared" si="63"/>
        <v>2.0251120396886212E-3</v>
      </c>
      <c r="L662">
        <f>VLOOKUP(LEFT(A662,8),'Point GF'!$C$2:$R$277,7,FALSE)</f>
        <v>1.7234996082456351</v>
      </c>
      <c r="M662">
        <f>VLOOKUP(LEFT(A662,8),'Point GF'!$C$2:$R$277,7,FALSE)</f>
        <v>1.7234996082456351</v>
      </c>
      <c r="N662">
        <f t="shared" si="64"/>
        <v>0</v>
      </c>
      <c r="O662">
        <f t="shared" si="65"/>
        <v>0</v>
      </c>
      <c r="P662">
        <f>VLOOKUP(LEFT(A662,8),'Point GF'!$C$2:$R$277,15,FALSE)</f>
        <v>1.3301723754177903</v>
      </c>
      <c r="Q662">
        <f>VLOOKUP(LEFT(A662,8),'Point GF'!$C$2:$R$277,16,FALSE)</f>
        <v>1.4875806424177911</v>
      </c>
    </row>
    <row r="663" spans="1:17" hidden="1" outlineLevel="2" x14ac:dyDescent="0.3">
      <c r="A663" s="27" t="s">
        <v>1087</v>
      </c>
      <c r="B663" s="27" t="s">
        <v>1088</v>
      </c>
      <c r="C663" s="27" t="s">
        <v>401</v>
      </c>
      <c r="D663" s="27" t="s">
        <v>1092</v>
      </c>
      <c r="E663" s="28">
        <v>17</v>
      </c>
      <c r="F663" s="28">
        <v>1.9975E-2</v>
      </c>
      <c r="G663" s="29"/>
      <c r="H663">
        <f t="shared" si="60"/>
        <v>1.175E-3</v>
      </c>
      <c r="I663">
        <f t="shared" si="61"/>
        <v>0</v>
      </c>
      <c r="J663" s="30">
        <f t="shared" si="62"/>
        <v>2.0251120396886212E-3</v>
      </c>
      <c r="K663" s="30">
        <f t="shared" si="63"/>
        <v>2.0251120396886212E-3</v>
      </c>
      <c r="L663">
        <f>VLOOKUP(LEFT(A663,8),'Point GF'!$C$2:$R$277,7,FALSE)</f>
        <v>1.7234996082456351</v>
      </c>
      <c r="M663">
        <f>VLOOKUP(LEFT(A663,8),'Point GF'!$C$2:$R$277,7,FALSE)</f>
        <v>1.7234996082456351</v>
      </c>
      <c r="N663">
        <f t="shared" si="64"/>
        <v>0</v>
      </c>
      <c r="O663">
        <f t="shared" si="65"/>
        <v>0</v>
      </c>
      <c r="P663">
        <f>VLOOKUP(LEFT(A663,8),'Point GF'!$C$2:$R$277,15,FALSE)</f>
        <v>1.3301723754177903</v>
      </c>
      <c r="Q663">
        <f>VLOOKUP(LEFT(A663,8),'Point GF'!$C$2:$R$277,16,FALSE)</f>
        <v>1.4875806424177911</v>
      </c>
    </row>
    <row r="664" spans="1:17" hidden="1" outlineLevel="2" x14ac:dyDescent="0.3">
      <c r="A664" s="27" t="s">
        <v>1087</v>
      </c>
      <c r="B664" s="27" t="s">
        <v>1088</v>
      </c>
      <c r="C664" s="27" t="s">
        <v>401</v>
      </c>
      <c r="D664" s="27" t="s">
        <v>1093</v>
      </c>
      <c r="E664" s="28">
        <v>365</v>
      </c>
      <c r="F664" s="28">
        <v>16.649474999999999</v>
      </c>
      <c r="G664" s="28">
        <v>14.579924999999999</v>
      </c>
      <c r="H664">
        <f t="shared" si="60"/>
        <v>4.5614999999999996E-2</v>
      </c>
      <c r="I664">
        <f t="shared" si="61"/>
        <v>3.9945000000000001E-2</v>
      </c>
      <c r="J664" s="30">
        <f t="shared" si="62"/>
        <v>7.8617434630124633E-2</v>
      </c>
      <c r="K664" s="30">
        <f t="shared" si="63"/>
        <v>7.8617434630124633E-2</v>
      </c>
      <c r="L664">
        <f>VLOOKUP(LEFT(A664,8),'Point GF'!$C$2:$R$277,7,FALSE)</f>
        <v>1.7234996082456351</v>
      </c>
      <c r="M664">
        <f>VLOOKUP(LEFT(A664,8),'Point GF'!$C$2:$R$277,7,FALSE)</f>
        <v>1.7234996082456351</v>
      </c>
      <c r="N664">
        <f t="shared" si="64"/>
        <v>5.3133735536063639E-2</v>
      </c>
      <c r="O664">
        <f t="shared" si="65"/>
        <v>5.942140876137867E-2</v>
      </c>
      <c r="P664">
        <f>VLOOKUP(LEFT(A664,8),'Point GF'!$C$2:$R$277,15,FALSE)</f>
        <v>1.3301723754177903</v>
      </c>
      <c r="Q664">
        <f>VLOOKUP(LEFT(A664,8),'Point GF'!$C$2:$R$277,16,FALSE)</f>
        <v>1.4875806424177911</v>
      </c>
    </row>
    <row r="665" spans="1:17" outlineLevel="1" collapsed="1" x14ac:dyDescent="0.3">
      <c r="A665" s="32" t="s">
        <v>1230</v>
      </c>
      <c r="B665" s="27" t="str">
        <f>B664</f>
        <v>Brown Station Road Sanitary Landfill</v>
      </c>
      <c r="C665" s="27"/>
      <c r="D665" s="27"/>
      <c r="E665" s="28"/>
      <c r="F665" s="28">
        <f>SUBTOTAL(9,F660:F664)</f>
        <v>16.809574999999999</v>
      </c>
      <c r="G665" s="28">
        <f>SUBTOTAL(9,G660:G664)</f>
        <v>14.579924999999999</v>
      </c>
      <c r="H665" s="36">
        <f>SUBTOTAL(9,H660:H664)</f>
        <v>4.9744999999999998E-2</v>
      </c>
      <c r="I665" s="36">
        <f>SUBTOTAL(9,I660:I664)</f>
        <v>3.9945000000000001E-2</v>
      </c>
      <c r="J665" s="30">
        <f t="shared" si="62"/>
        <v>8.5735488012179117E-2</v>
      </c>
      <c r="K665" s="30">
        <f t="shared" si="63"/>
        <v>8.5735488012179117E-2</v>
      </c>
      <c r="L665">
        <f>VLOOKUP(LEFT(A665,8),'Point GF'!$C$2:$R$277,7,FALSE)</f>
        <v>1.7234996082456351</v>
      </c>
      <c r="M665">
        <f>VLOOKUP(LEFT(A665,8),'Point GF'!$C$2:$R$277,7,FALSE)</f>
        <v>1.7234996082456351</v>
      </c>
      <c r="N665">
        <f t="shared" si="64"/>
        <v>5.3133735536063639E-2</v>
      </c>
      <c r="O665">
        <f t="shared" si="65"/>
        <v>5.942140876137867E-2</v>
      </c>
      <c r="P665">
        <f>VLOOKUP(LEFT(A665,8),'Point GF'!$C$2:$R$277,15,FALSE)</f>
        <v>1.3301723754177903</v>
      </c>
      <c r="Q665">
        <f>VLOOKUP(LEFT(A665,8),'Point GF'!$C$2:$R$277,16,FALSE)</f>
        <v>1.4875806424177911</v>
      </c>
    </row>
    <row r="666" spans="1:17" hidden="1" outlineLevel="2" x14ac:dyDescent="0.3">
      <c r="A666" s="27" t="s">
        <v>1094</v>
      </c>
      <c r="B666" s="27" t="s">
        <v>1095</v>
      </c>
      <c r="C666" s="27" t="s">
        <v>401</v>
      </c>
      <c r="D666" s="27" t="s">
        <v>1096</v>
      </c>
      <c r="E666" s="28">
        <v>287</v>
      </c>
      <c r="F666" s="28">
        <v>2.7265000000000001E-2</v>
      </c>
      <c r="G666" s="28">
        <v>1.5785E-3</v>
      </c>
      <c r="H666">
        <f t="shared" si="60"/>
        <v>9.5000000000000005E-5</v>
      </c>
      <c r="I666">
        <f t="shared" si="61"/>
        <v>5.4999999999999999E-6</v>
      </c>
      <c r="J666" s="30">
        <f t="shared" si="62"/>
        <v>9.5000000000000005E-5</v>
      </c>
      <c r="K666" s="30">
        <f t="shared" si="63"/>
        <v>9.5000000000000005E-5</v>
      </c>
      <c r="L666">
        <f>VLOOKUP(LEFT(A666,8),'Point GF'!$C$2:$R$277,7,FALSE)</f>
        <v>1</v>
      </c>
      <c r="M666">
        <f>VLOOKUP(LEFT(A666,8),'Point GF'!$C$2:$R$277,7,FALSE)</f>
        <v>1</v>
      </c>
      <c r="N666">
        <f t="shared" si="64"/>
        <v>5.8646128639999998E-6</v>
      </c>
      <c r="O666">
        <f t="shared" si="65"/>
        <v>6.093564268E-6</v>
      </c>
      <c r="P666">
        <f>VLOOKUP(LEFT(A666,8),'Point GF'!$C$2:$R$277,15,FALSE)</f>
        <v>1.066293248</v>
      </c>
      <c r="Q666">
        <f>VLOOKUP(LEFT(A666,8),'Point GF'!$C$2:$R$277,16,FALSE)</f>
        <v>1.1079207760000001</v>
      </c>
    </row>
    <row r="667" spans="1:17" hidden="1" outlineLevel="2" x14ac:dyDescent="0.3">
      <c r="A667" s="27" t="s">
        <v>1094</v>
      </c>
      <c r="B667" s="27" t="s">
        <v>1095</v>
      </c>
      <c r="C667" s="27" t="s">
        <v>401</v>
      </c>
      <c r="D667" s="27" t="s">
        <v>1097</v>
      </c>
      <c r="E667" s="28">
        <v>287</v>
      </c>
      <c r="F667" s="28">
        <v>2.7695500000000001E-2</v>
      </c>
      <c r="G667" s="28">
        <v>1.5785E-3</v>
      </c>
      <c r="H667">
        <f t="shared" si="60"/>
        <v>9.6500000000000001E-5</v>
      </c>
      <c r="I667">
        <f t="shared" si="61"/>
        <v>5.4999999999999999E-6</v>
      </c>
      <c r="J667" s="30">
        <f t="shared" si="62"/>
        <v>9.6500000000000001E-5</v>
      </c>
      <c r="K667" s="30">
        <f t="shared" si="63"/>
        <v>9.6500000000000001E-5</v>
      </c>
      <c r="L667">
        <f>VLOOKUP(LEFT(A667,8),'Point GF'!$C$2:$R$277,7,FALSE)</f>
        <v>1</v>
      </c>
      <c r="M667">
        <f>VLOOKUP(LEFT(A667,8),'Point GF'!$C$2:$R$277,7,FALSE)</f>
        <v>1</v>
      </c>
      <c r="N667">
        <f t="shared" si="64"/>
        <v>5.8646128639999998E-6</v>
      </c>
      <c r="O667">
        <f t="shared" si="65"/>
        <v>6.093564268E-6</v>
      </c>
      <c r="P667">
        <f>VLOOKUP(LEFT(A667,8),'Point GF'!$C$2:$R$277,15,FALSE)</f>
        <v>1.066293248</v>
      </c>
      <c r="Q667">
        <f>VLOOKUP(LEFT(A667,8),'Point GF'!$C$2:$R$277,16,FALSE)</f>
        <v>1.1079207760000001</v>
      </c>
    </row>
    <row r="668" spans="1:17" outlineLevel="1" collapsed="1" x14ac:dyDescent="0.3">
      <c r="A668" s="32" t="s">
        <v>1231</v>
      </c>
      <c r="B668" s="27" t="str">
        <f>B667</f>
        <v>Aggregate Industries - Bladensburg Aggregate</v>
      </c>
      <c r="C668" s="27"/>
      <c r="D668" s="27"/>
      <c r="E668" s="28"/>
      <c r="F668" s="28">
        <f>SUBTOTAL(9,F666:F667)</f>
        <v>5.4960500000000002E-2</v>
      </c>
      <c r="G668" s="28">
        <f>SUBTOTAL(9,G666:G667)</f>
        <v>3.1570000000000001E-3</v>
      </c>
      <c r="H668" s="36">
        <f>SUBTOTAL(9,H666:H667)</f>
        <v>1.9149999999999999E-4</v>
      </c>
      <c r="I668" s="36">
        <f>SUBTOTAL(9,I666:I667)</f>
        <v>1.1E-5</v>
      </c>
      <c r="J668" s="30">
        <f t="shared" si="62"/>
        <v>1.9149999999999999E-4</v>
      </c>
      <c r="K668" s="30">
        <f t="shared" si="63"/>
        <v>1.9149999999999999E-4</v>
      </c>
      <c r="L668">
        <f>VLOOKUP(LEFT(A668,8),'Point GF'!$C$2:$R$277,7,FALSE)</f>
        <v>1</v>
      </c>
      <c r="M668">
        <f>VLOOKUP(LEFT(A668,8),'Point GF'!$C$2:$R$277,7,FALSE)</f>
        <v>1</v>
      </c>
      <c r="N668">
        <f t="shared" si="64"/>
        <v>1.1729225728E-5</v>
      </c>
      <c r="O668">
        <f t="shared" si="65"/>
        <v>1.2187128536E-5</v>
      </c>
      <c r="P668">
        <f>VLOOKUP(LEFT(A668,8),'Point GF'!$C$2:$R$277,15,FALSE)</f>
        <v>1.066293248</v>
      </c>
      <c r="Q668">
        <f>VLOOKUP(LEFT(A668,8),'Point GF'!$C$2:$R$277,16,FALSE)</f>
        <v>1.1079207760000001</v>
      </c>
    </row>
    <row r="669" spans="1:17" hidden="1" outlineLevel="2" x14ac:dyDescent="0.3">
      <c r="A669" s="27" t="s">
        <v>1098</v>
      </c>
      <c r="B669" s="27" t="s">
        <v>1099</v>
      </c>
      <c r="C669" s="27" t="s">
        <v>401</v>
      </c>
      <c r="D669" s="27" t="s">
        <v>1100</v>
      </c>
      <c r="E669" s="28">
        <v>210</v>
      </c>
      <c r="F669" s="28">
        <v>33.6</v>
      </c>
      <c r="G669" s="28">
        <v>2.0265</v>
      </c>
      <c r="H669">
        <f t="shared" si="60"/>
        <v>0.16</v>
      </c>
      <c r="I669">
        <f t="shared" si="61"/>
        <v>9.6500000000000006E-3</v>
      </c>
      <c r="J669" s="30">
        <f t="shared" si="62"/>
        <v>0.16</v>
      </c>
      <c r="K669" s="30">
        <f t="shared" si="63"/>
        <v>0.16</v>
      </c>
      <c r="L669">
        <f>VLOOKUP(LEFT(A669,8),'Point GF'!$C$2:$R$277,7,FALSE)</f>
        <v>1</v>
      </c>
      <c r="M669">
        <f>VLOOKUP(LEFT(A669,8),'Point GF'!$C$2:$R$277,7,FALSE)</f>
        <v>1</v>
      </c>
      <c r="N669">
        <f t="shared" si="64"/>
        <v>9.6500000000000006E-3</v>
      </c>
      <c r="O669">
        <f t="shared" si="65"/>
        <v>9.6500000000000006E-3</v>
      </c>
      <c r="P669">
        <f>VLOOKUP(LEFT(A669,8),'Point GF'!$C$2:$R$277,15,FALSE)</f>
        <v>1</v>
      </c>
      <c r="Q669">
        <f>VLOOKUP(LEFT(A669,8),'Point GF'!$C$2:$R$277,16,FALSE)</f>
        <v>1</v>
      </c>
    </row>
    <row r="670" spans="1:17" hidden="1" outlineLevel="2" x14ac:dyDescent="0.3">
      <c r="A670" s="27" t="s">
        <v>1098</v>
      </c>
      <c r="B670" s="27" t="s">
        <v>1099</v>
      </c>
      <c r="C670" s="27" t="s">
        <v>401</v>
      </c>
      <c r="D670" s="27" t="s">
        <v>1101</v>
      </c>
      <c r="E670" s="28">
        <v>214</v>
      </c>
      <c r="F670" s="28">
        <v>31.457999999999998</v>
      </c>
      <c r="G670" s="28">
        <v>1.9688000000000001</v>
      </c>
      <c r="H670">
        <f t="shared" si="60"/>
        <v>0.14699999999999999</v>
      </c>
      <c r="I670">
        <f t="shared" si="61"/>
        <v>9.1999999999999998E-3</v>
      </c>
      <c r="J670" s="30">
        <f t="shared" si="62"/>
        <v>0.14699999999999999</v>
      </c>
      <c r="K670" s="30">
        <f t="shared" si="63"/>
        <v>0.14699999999999999</v>
      </c>
      <c r="L670">
        <f>VLOOKUP(LEFT(A670,8),'Point GF'!$C$2:$R$277,7,FALSE)</f>
        <v>1</v>
      </c>
      <c r="M670">
        <f>VLOOKUP(LEFT(A670,8),'Point GF'!$C$2:$R$277,7,FALSE)</f>
        <v>1</v>
      </c>
      <c r="N670">
        <f t="shared" si="64"/>
        <v>9.1999999999999998E-3</v>
      </c>
      <c r="O670">
        <f t="shared" si="65"/>
        <v>9.1999999999999998E-3</v>
      </c>
      <c r="P670">
        <f>VLOOKUP(LEFT(A670,8),'Point GF'!$C$2:$R$277,15,FALSE)</f>
        <v>1</v>
      </c>
      <c r="Q670">
        <f>VLOOKUP(LEFT(A670,8),'Point GF'!$C$2:$R$277,16,FALSE)</f>
        <v>1</v>
      </c>
    </row>
    <row r="671" spans="1:17" hidden="1" outlineLevel="2" x14ac:dyDescent="0.3">
      <c r="A671" s="27" t="s">
        <v>1098</v>
      </c>
      <c r="B671" s="27" t="s">
        <v>1099</v>
      </c>
      <c r="C671" s="27" t="s">
        <v>401</v>
      </c>
      <c r="D671" s="27" t="s">
        <v>1102</v>
      </c>
      <c r="E671" s="28">
        <v>30</v>
      </c>
      <c r="F671" s="28">
        <v>0.36</v>
      </c>
      <c r="G671" s="28">
        <v>3.0000000000000001E-3</v>
      </c>
      <c r="H671">
        <f t="shared" si="60"/>
        <v>1.2E-2</v>
      </c>
      <c r="I671">
        <f t="shared" si="61"/>
        <v>1E-4</v>
      </c>
      <c r="J671" s="30">
        <f t="shared" si="62"/>
        <v>1.2E-2</v>
      </c>
      <c r="K671" s="30">
        <f t="shared" si="63"/>
        <v>1.2E-2</v>
      </c>
      <c r="L671">
        <f>VLOOKUP(LEFT(A671,8),'Point GF'!$C$2:$R$277,7,FALSE)</f>
        <v>1</v>
      </c>
      <c r="M671">
        <f>VLOOKUP(LEFT(A671,8),'Point GF'!$C$2:$R$277,7,FALSE)</f>
        <v>1</v>
      </c>
      <c r="N671">
        <f t="shared" si="64"/>
        <v>1E-4</v>
      </c>
      <c r="O671">
        <f t="shared" si="65"/>
        <v>1E-4</v>
      </c>
      <c r="P671">
        <f>VLOOKUP(LEFT(A671,8),'Point GF'!$C$2:$R$277,15,FALSE)</f>
        <v>1</v>
      </c>
      <c r="Q671">
        <f>VLOOKUP(LEFT(A671,8),'Point GF'!$C$2:$R$277,16,FALSE)</f>
        <v>1</v>
      </c>
    </row>
    <row r="672" spans="1:17" outlineLevel="1" collapsed="1" x14ac:dyDescent="0.3">
      <c r="A672" s="32" t="s">
        <v>1232</v>
      </c>
      <c r="B672" s="27" t="str">
        <f>B671</f>
        <v>KMC Thermo-Brandywine Power Facility</v>
      </c>
      <c r="C672" s="27"/>
      <c r="D672" s="27"/>
      <c r="E672" s="28"/>
      <c r="F672" s="28">
        <f>SUBTOTAL(9,F669:F671)</f>
        <v>65.417999999999992</v>
      </c>
      <c r="G672" s="28">
        <f>SUBTOTAL(9,G669:G671)</f>
        <v>3.9983000000000004</v>
      </c>
      <c r="H672" s="36">
        <f>SUBTOTAL(9,H669:H671)</f>
        <v>0.31900000000000001</v>
      </c>
      <c r="I672" s="36">
        <f>SUBTOTAL(9,I669:I671)</f>
        <v>1.8949999999999998E-2</v>
      </c>
      <c r="J672" s="30">
        <f t="shared" si="62"/>
        <v>0.31900000000000001</v>
      </c>
      <c r="K672" s="30">
        <f t="shared" si="63"/>
        <v>0.31900000000000001</v>
      </c>
      <c r="L672">
        <f>VLOOKUP(LEFT(A672,8),'Point GF'!$C$2:$R$277,7,FALSE)</f>
        <v>1</v>
      </c>
      <c r="M672">
        <f>VLOOKUP(LEFT(A672,8),'Point GF'!$C$2:$R$277,7,FALSE)</f>
        <v>1</v>
      </c>
      <c r="N672">
        <f t="shared" si="64"/>
        <v>1.8949999999999998E-2</v>
      </c>
      <c r="O672">
        <f t="shared" si="65"/>
        <v>1.8949999999999998E-2</v>
      </c>
      <c r="P672">
        <f>VLOOKUP(LEFT(A672,8),'Point GF'!$C$2:$R$277,15,FALSE)</f>
        <v>1</v>
      </c>
      <c r="Q672">
        <f>VLOOKUP(LEFT(A672,8),'Point GF'!$C$2:$R$277,16,FALSE)</f>
        <v>1</v>
      </c>
    </row>
    <row r="673" spans="1:17" hidden="1" outlineLevel="2" x14ac:dyDescent="0.3">
      <c r="A673" s="27" t="s">
        <v>1103</v>
      </c>
      <c r="B673" s="27" t="s">
        <v>1104</v>
      </c>
      <c r="C673" s="27" t="s">
        <v>401</v>
      </c>
      <c r="D673" s="27" t="s">
        <v>1105</v>
      </c>
      <c r="E673" s="28">
        <v>260</v>
      </c>
      <c r="F673" s="28">
        <v>1.5301</v>
      </c>
      <c r="G673" s="28">
        <v>3.6400000000000002E-2</v>
      </c>
      <c r="H673">
        <f t="shared" si="60"/>
        <v>5.8850000000000005E-3</v>
      </c>
      <c r="I673">
        <f t="shared" si="61"/>
        <v>1.4000000000000001E-4</v>
      </c>
      <c r="J673" s="30">
        <f t="shared" si="62"/>
        <v>7.1361023487050007E-3</v>
      </c>
      <c r="K673" s="30">
        <f t="shared" si="63"/>
        <v>7.1361023487050007E-3</v>
      </c>
      <c r="L673">
        <f>VLOOKUP(LEFT(A673,8),'Point GF'!$C$2:$R$277,7,FALSE)</f>
        <v>1.212591733</v>
      </c>
      <c r="M673">
        <f>VLOOKUP(LEFT(A673,8),'Point GF'!$C$2:$R$277,7,FALSE)</f>
        <v>1.212591733</v>
      </c>
      <c r="N673">
        <f t="shared" si="64"/>
        <v>1.6976284261999998E-4</v>
      </c>
      <c r="O673">
        <f t="shared" si="65"/>
        <v>1.9180000000000003E-4</v>
      </c>
      <c r="P673">
        <f>VLOOKUP(LEFT(A673,8),'Point GF'!$C$2:$R$277,15,FALSE)</f>
        <v>1.2125917329999998</v>
      </c>
      <c r="Q673">
        <f>VLOOKUP(LEFT(A673,8),'Point GF'!$C$2:$R$277,16,FALSE)</f>
        <v>1.37</v>
      </c>
    </row>
    <row r="674" spans="1:17" outlineLevel="1" collapsed="1" x14ac:dyDescent="0.3">
      <c r="A674" s="32" t="s">
        <v>1233</v>
      </c>
      <c r="B674" s="27" t="str">
        <f>B673</f>
        <v>Ritchie Land Reclamation, LLC</v>
      </c>
      <c r="C674" s="27"/>
      <c r="D674" s="27"/>
      <c r="E674" s="28"/>
      <c r="F674" s="28">
        <f>SUBTOTAL(9,F673:F673)</f>
        <v>1.5301</v>
      </c>
      <c r="G674" s="28">
        <f>SUBTOTAL(9,G673:G673)</f>
        <v>3.6400000000000002E-2</v>
      </c>
      <c r="H674" s="36">
        <f>SUBTOTAL(9,H673:H673)</f>
        <v>5.8850000000000005E-3</v>
      </c>
      <c r="I674" s="36">
        <f>SUBTOTAL(9,I673:I673)</f>
        <v>1.4000000000000001E-4</v>
      </c>
      <c r="J674" s="30">
        <f t="shared" si="62"/>
        <v>7.1361023487050007E-3</v>
      </c>
      <c r="K674" s="30">
        <f t="shared" si="63"/>
        <v>7.1361023487050007E-3</v>
      </c>
      <c r="L674">
        <f>VLOOKUP(LEFT(A674,8),'Point GF'!$C$2:$R$277,7,FALSE)</f>
        <v>1.212591733</v>
      </c>
      <c r="M674">
        <f>VLOOKUP(LEFT(A674,8),'Point GF'!$C$2:$R$277,7,FALSE)</f>
        <v>1.212591733</v>
      </c>
      <c r="N674">
        <f t="shared" si="64"/>
        <v>1.6976284261999998E-4</v>
      </c>
      <c r="O674">
        <f t="shared" si="65"/>
        <v>1.9180000000000003E-4</v>
      </c>
      <c r="P674">
        <f>VLOOKUP(LEFT(A674,8),'Point GF'!$C$2:$R$277,15,FALSE)</f>
        <v>1.2125917329999998</v>
      </c>
      <c r="Q674">
        <f>VLOOKUP(LEFT(A674,8),'Point GF'!$C$2:$R$277,16,FALSE)</f>
        <v>1.37</v>
      </c>
    </row>
    <row r="675" spans="1:17" hidden="1" outlineLevel="2" x14ac:dyDescent="0.3">
      <c r="A675" s="27" t="s">
        <v>1106</v>
      </c>
      <c r="B675" s="27" t="s">
        <v>1107</v>
      </c>
      <c r="C675" s="27" t="s">
        <v>401</v>
      </c>
      <c r="D675" s="27" t="s">
        <v>1108</v>
      </c>
      <c r="E675" s="28">
        <v>365</v>
      </c>
      <c r="F675" s="28">
        <v>1.385175</v>
      </c>
      <c r="G675" s="28">
        <v>7.6649999999999996E-2</v>
      </c>
      <c r="H675">
        <f t="shared" si="60"/>
        <v>3.7950000000000002E-3</v>
      </c>
      <c r="I675">
        <f t="shared" si="61"/>
        <v>2.0999999999999998E-4</v>
      </c>
      <c r="J675" s="30">
        <f t="shared" si="62"/>
        <v>3.9414562812088048E-3</v>
      </c>
      <c r="K675" s="30">
        <f t="shared" si="63"/>
        <v>3.9414562812088048E-3</v>
      </c>
      <c r="L675">
        <f>VLOOKUP(LEFT(A675,8),'Point GF'!$C$2:$R$277,7,FALSE)</f>
        <v>1.0385919054568655</v>
      </c>
      <c r="M675">
        <f>VLOOKUP(LEFT(A675,8),'Point GF'!$C$2:$R$277,7,FALSE)</f>
        <v>1.0385919054568655</v>
      </c>
      <c r="N675">
        <f t="shared" si="64"/>
        <v>2.1582416244316234E-4</v>
      </c>
      <c r="O675">
        <f t="shared" si="65"/>
        <v>2.1730680873554054E-4</v>
      </c>
      <c r="P675">
        <f>VLOOKUP(LEFT(A675,8),'Point GF'!$C$2:$R$277,15,FALSE)</f>
        <v>1.0277341068722017</v>
      </c>
      <c r="Q675">
        <f>VLOOKUP(LEFT(A675,8),'Point GF'!$C$2:$R$277,16,FALSE)</f>
        <v>1.0347943273120979</v>
      </c>
    </row>
    <row r="676" spans="1:17" hidden="1" outlineLevel="2" x14ac:dyDescent="0.3">
      <c r="A676" s="27" t="s">
        <v>1106</v>
      </c>
      <c r="B676" s="27" t="s">
        <v>1107</v>
      </c>
      <c r="C676" s="27" t="s">
        <v>401</v>
      </c>
      <c r="D676" s="27" t="s">
        <v>1109</v>
      </c>
      <c r="E676" s="28">
        <v>365</v>
      </c>
      <c r="F676" s="28">
        <v>1.385175</v>
      </c>
      <c r="G676" s="28">
        <v>7.6649999999999996E-2</v>
      </c>
      <c r="H676">
        <f t="shared" si="60"/>
        <v>3.7950000000000002E-3</v>
      </c>
      <c r="I676">
        <f t="shared" si="61"/>
        <v>2.0999999999999998E-4</v>
      </c>
      <c r="J676" s="30">
        <f t="shared" si="62"/>
        <v>3.9414562812088048E-3</v>
      </c>
      <c r="K676" s="30">
        <f t="shared" si="63"/>
        <v>3.9414562812088048E-3</v>
      </c>
      <c r="L676">
        <f>VLOOKUP(LEFT(A676,8),'Point GF'!$C$2:$R$277,7,FALSE)</f>
        <v>1.0385919054568655</v>
      </c>
      <c r="M676">
        <f>VLOOKUP(LEFT(A676,8),'Point GF'!$C$2:$R$277,7,FALSE)</f>
        <v>1.0385919054568655</v>
      </c>
      <c r="N676">
        <f t="shared" si="64"/>
        <v>2.1582416244316234E-4</v>
      </c>
      <c r="O676">
        <f t="shared" si="65"/>
        <v>2.1730680873554054E-4</v>
      </c>
      <c r="P676">
        <f>VLOOKUP(LEFT(A676,8),'Point GF'!$C$2:$R$277,15,FALSE)</f>
        <v>1.0277341068722017</v>
      </c>
      <c r="Q676">
        <f>VLOOKUP(LEFT(A676,8),'Point GF'!$C$2:$R$277,16,FALSE)</f>
        <v>1.0347943273120979</v>
      </c>
    </row>
    <row r="677" spans="1:17" hidden="1" outlineLevel="2" x14ac:dyDescent="0.3">
      <c r="A677" s="27" t="s">
        <v>1106</v>
      </c>
      <c r="B677" s="27" t="s">
        <v>1107</v>
      </c>
      <c r="C677" s="27" t="s">
        <v>401</v>
      </c>
      <c r="D677" s="27" t="s">
        <v>1110</v>
      </c>
      <c r="E677" s="28">
        <v>365</v>
      </c>
      <c r="F677" s="28">
        <v>1.385175</v>
      </c>
      <c r="G677" s="28">
        <v>7.6649999999999996E-2</v>
      </c>
      <c r="H677">
        <f t="shared" si="60"/>
        <v>3.7950000000000002E-3</v>
      </c>
      <c r="I677">
        <f t="shared" si="61"/>
        <v>2.0999999999999998E-4</v>
      </c>
      <c r="J677" s="30">
        <f t="shared" si="62"/>
        <v>3.9414562812088048E-3</v>
      </c>
      <c r="K677" s="30">
        <f t="shared" si="63"/>
        <v>3.9414562812088048E-3</v>
      </c>
      <c r="L677">
        <f>VLOOKUP(LEFT(A677,8),'Point GF'!$C$2:$R$277,7,FALSE)</f>
        <v>1.0385919054568655</v>
      </c>
      <c r="M677">
        <f>VLOOKUP(LEFT(A677,8),'Point GF'!$C$2:$R$277,7,FALSE)</f>
        <v>1.0385919054568655</v>
      </c>
      <c r="N677">
        <f t="shared" si="64"/>
        <v>2.1582416244316234E-4</v>
      </c>
      <c r="O677">
        <f t="shared" si="65"/>
        <v>2.1730680873554054E-4</v>
      </c>
      <c r="P677">
        <f>VLOOKUP(LEFT(A677,8),'Point GF'!$C$2:$R$277,15,FALSE)</f>
        <v>1.0277341068722017</v>
      </c>
      <c r="Q677">
        <f>VLOOKUP(LEFT(A677,8),'Point GF'!$C$2:$R$277,16,FALSE)</f>
        <v>1.0347943273120979</v>
      </c>
    </row>
    <row r="678" spans="1:17" hidden="1" outlineLevel="2" x14ac:dyDescent="0.3">
      <c r="A678" s="27" t="s">
        <v>1106</v>
      </c>
      <c r="B678" s="27" t="s">
        <v>1107</v>
      </c>
      <c r="C678" s="27" t="s">
        <v>401</v>
      </c>
      <c r="D678" s="27" t="s">
        <v>1111</v>
      </c>
      <c r="E678" s="28">
        <v>365</v>
      </c>
      <c r="F678" s="28">
        <v>1.385175</v>
      </c>
      <c r="G678" s="28">
        <v>7.6649999999999996E-2</v>
      </c>
      <c r="H678">
        <f t="shared" si="60"/>
        <v>3.7950000000000002E-3</v>
      </c>
      <c r="I678">
        <f t="shared" si="61"/>
        <v>2.0999999999999998E-4</v>
      </c>
      <c r="J678" s="30">
        <f t="shared" si="62"/>
        <v>3.9414562812088048E-3</v>
      </c>
      <c r="K678" s="30">
        <f t="shared" si="63"/>
        <v>3.9414562812088048E-3</v>
      </c>
      <c r="L678">
        <f>VLOOKUP(LEFT(A678,8),'Point GF'!$C$2:$R$277,7,FALSE)</f>
        <v>1.0385919054568655</v>
      </c>
      <c r="M678">
        <f>VLOOKUP(LEFT(A678,8),'Point GF'!$C$2:$R$277,7,FALSE)</f>
        <v>1.0385919054568655</v>
      </c>
      <c r="N678">
        <f t="shared" si="64"/>
        <v>2.1582416244316234E-4</v>
      </c>
      <c r="O678">
        <f t="shared" si="65"/>
        <v>2.1730680873554054E-4</v>
      </c>
      <c r="P678">
        <f>VLOOKUP(LEFT(A678,8),'Point GF'!$C$2:$R$277,15,FALSE)</f>
        <v>1.0277341068722017</v>
      </c>
      <c r="Q678">
        <f>VLOOKUP(LEFT(A678,8),'Point GF'!$C$2:$R$277,16,FALSE)</f>
        <v>1.0347943273120979</v>
      </c>
    </row>
    <row r="679" spans="1:17" hidden="1" outlineLevel="2" x14ac:dyDescent="0.3">
      <c r="A679" s="27" t="s">
        <v>1106</v>
      </c>
      <c r="B679" s="27" t="s">
        <v>1107</v>
      </c>
      <c r="C679" s="27" t="s">
        <v>401</v>
      </c>
      <c r="D679" s="27" t="s">
        <v>1112</v>
      </c>
      <c r="E679" s="28">
        <v>365</v>
      </c>
      <c r="F679" s="28">
        <v>1.385175</v>
      </c>
      <c r="G679" s="28">
        <v>7.6649999999999996E-2</v>
      </c>
      <c r="H679">
        <f t="shared" si="60"/>
        <v>3.7950000000000002E-3</v>
      </c>
      <c r="I679">
        <f t="shared" si="61"/>
        <v>2.0999999999999998E-4</v>
      </c>
      <c r="J679" s="30">
        <f t="shared" si="62"/>
        <v>3.9414562812088048E-3</v>
      </c>
      <c r="K679" s="30">
        <f t="shared" si="63"/>
        <v>3.9414562812088048E-3</v>
      </c>
      <c r="L679">
        <f>VLOOKUP(LEFT(A679,8),'Point GF'!$C$2:$R$277,7,FALSE)</f>
        <v>1.0385919054568655</v>
      </c>
      <c r="M679">
        <f>VLOOKUP(LEFT(A679,8),'Point GF'!$C$2:$R$277,7,FALSE)</f>
        <v>1.0385919054568655</v>
      </c>
      <c r="N679">
        <f t="shared" si="64"/>
        <v>2.1582416244316234E-4</v>
      </c>
      <c r="O679">
        <f t="shared" si="65"/>
        <v>2.1730680873554054E-4</v>
      </c>
      <c r="P679">
        <f>VLOOKUP(LEFT(A679,8),'Point GF'!$C$2:$R$277,15,FALSE)</f>
        <v>1.0277341068722017</v>
      </c>
      <c r="Q679">
        <f>VLOOKUP(LEFT(A679,8),'Point GF'!$C$2:$R$277,16,FALSE)</f>
        <v>1.0347943273120979</v>
      </c>
    </row>
    <row r="680" spans="1:17" hidden="1" outlineLevel="2" x14ac:dyDescent="0.3">
      <c r="A680" s="27" t="s">
        <v>1106</v>
      </c>
      <c r="B680" s="27" t="s">
        <v>1107</v>
      </c>
      <c r="C680" s="27" t="s">
        <v>401</v>
      </c>
      <c r="D680" s="27" t="s">
        <v>1113</v>
      </c>
      <c r="E680" s="28">
        <v>365</v>
      </c>
      <c r="F680" s="28">
        <v>0.88877499999999998</v>
      </c>
      <c r="G680" s="28">
        <v>4.9274999999999999E-2</v>
      </c>
      <c r="H680">
        <f t="shared" si="60"/>
        <v>2.4350000000000001E-3</v>
      </c>
      <c r="I680">
        <f t="shared" si="61"/>
        <v>1.35E-4</v>
      </c>
      <c r="J680" s="30">
        <f t="shared" si="62"/>
        <v>2.5289712897874675E-3</v>
      </c>
      <c r="K680" s="30">
        <f t="shared" si="63"/>
        <v>2.5289712897874675E-3</v>
      </c>
      <c r="L680">
        <f>VLOOKUP(LEFT(A680,8),'Point GF'!$C$2:$R$277,7,FALSE)</f>
        <v>1.0385919054568655</v>
      </c>
      <c r="M680">
        <f>VLOOKUP(LEFT(A680,8),'Point GF'!$C$2:$R$277,7,FALSE)</f>
        <v>1.0385919054568655</v>
      </c>
      <c r="N680">
        <f t="shared" si="64"/>
        <v>1.3874410442774724E-4</v>
      </c>
      <c r="O680">
        <f t="shared" si="65"/>
        <v>1.3969723418713321E-4</v>
      </c>
      <c r="P680">
        <f>VLOOKUP(LEFT(A680,8),'Point GF'!$C$2:$R$277,15,FALSE)</f>
        <v>1.0277341068722017</v>
      </c>
      <c r="Q680">
        <f>VLOOKUP(LEFT(A680,8),'Point GF'!$C$2:$R$277,16,FALSE)</f>
        <v>1.0347943273120979</v>
      </c>
    </row>
    <row r="681" spans="1:17" hidden="1" outlineLevel="2" x14ac:dyDescent="0.3">
      <c r="A681" s="27" t="s">
        <v>1106</v>
      </c>
      <c r="B681" s="27" t="s">
        <v>1107</v>
      </c>
      <c r="C681" s="27" t="s">
        <v>401</v>
      </c>
      <c r="D681" s="27" t="s">
        <v>1114</v>
      </c>
      <c r="E681" s="28">
        <v>365</v>
      </c>
      <c r="F681" s="28">
        <v>3.2849999999999997E-2</v>
      </c>
      <c r="G681" s="28">
        <v>1.825E-3</v>
      </c>
      <c r="H681">
        <f t="shared" si="60"/>
        <v>8.9999999999999992E-5</v>
      </c>
      <c r="I681">
        <f t="shared" si="61"/>
        <v>5.0000000000000004E-6</v>
      </c>
      <c r="J681" s="30">
        <f t="shared" si="62"/>
        <v>9.3473271491117894E-5</v>
      </c>
      <c r="K681" s="30">
        <f t="shared" si="63"/>
        <v>9.3473271491117894E-5</v>
      </c>
      <c r="L681">
        <f>VLOOKUP(LEFT(A681,8),'Point GF'!$C$2:$R$277,7,FALSE)</f>
        <v>1.0385919054568655</v>
      </c>
      <c r="M681">
        <f>VLOOKUP(LEFT(A681,8),'Point GF'!$C$2:$R$277,7,FALSE)</f>
        <v>1.0385919054568655</v>
      </c>
      <c r="N681">
        <f t="shared" si="64"/>
        <v>5.1386705343610085E-6</v>
      </c>
      <c r="O681">
        <f t="shared" si="65"/>
        <v>5.1739716365604901E-6</v>
      </c>
      <c r="P681">
        <f>VLOOKUP(LEFT(A681,8),'Point GF'!$C$2:$R$277,15,FALSE)</f>
        <v>1.0277341068722017</v>
      </c>
      <c r="Q681">
        <f>VLOOKUP(LEFT(A681,8),'Point GF'!$C$2:$R$277,16,FALSE)</f>
        <v>1.0347943273120979</v>
      </c>
    </row>
    <row r="682" spans="1:17" hidden="1" outlineLevel="2" x14ac:dyDescent="0.3">
      <c r="A682" s="27" t="s">
        <v>1106</v>
      </c>
      <c r="B682" s="27" t="s">
        <v>1107</v>
      </c>
      <c r="C682" s="27" t="s">
        <v>401</v>
      </c>
      <c r="D682" s="27" t="s">
        <v>1115</v>
      </c>
      <c r="E682" s="28">
        <v>365</v>
      </c>
      <c r="F682" s="28">
        <v>3.2849999999999997E-2</v>
      </c>
      <c r="G682" s="28">
        <v>1.825E-3</v>
      </c>
      <c r="H682">
        <f t="shared" si="60"/>
        <v>8.9999999999999992E-5</v>
      </c>
      <c r="I682">
        <f t="shared" si="61"/>
        <v>5.0000000000000004E-6</v>
      </c>
      <c r="J682" s="30">
        <f t="shared" si="62"/>
        <v>9.3473271491117894E-5</v>
      </c>
      <c r="K682" s="30">
        <f t="shared" si="63"/>
        <v>9.3473271491117894E-5</v>
      </c>
      <c r="L682">
        <f>VLOOKUP(LEFT(A682,8),'Point GF'!$C$2:$R$277,7,FALSE)</f>
        <v>1.0385919054568655</v>
      </c>
      <c r="M682">
        <f>VLOOKUP(LEFT(A682,8),'Point GF'!$C$2:$R$277,7,FALSE)</f>
        <v>1.0385919054568655</v>
      </c>
      <c r="N682">
        <f t="shared" si="64"/>
        <v>5.1386705343610085E-6</v>
      </c>
      <c r="O682">
        <f t="shared" si="65"/>
        <v>5.1739716365604901E-6</v>
      </c>
      <c r="P682">
        <f>VLOOKUP(LEFT(A682,8),'Point GF'!$C$2:$R$277,15,FALSE)</f>
        <v>1.0277341068722017</v>
      </c>
      <c r="Q682">
        <f>VLOOKUP(LEFT(A682,8),'Point GF'!$C$2:$R$277,16,FALSE)</f>
        <v>1.0347943273120979</v>
      </c>
    </row>
    <row r="683" spans="1:17" hidden="1" outlineLevel="2" x14ac:dyDescent="0.3">
      <c r="A683" s="27" t="s">
        <v>1106</v>
      </c>
      <c r="B683" s="27" t="s">
        <v>1107</v>
      </c>
      <c r="C683" s="27" t="s">
        <v>401</v>
      </c>
      <c r="D683" s="27" t="s">
        <v>1116</v>
      </c>
      <c r="E683" s="28">
        <v>365</v>
      </c>
      <c r="F683" s="28">
        <v>3.2849999999999997E-2</v>
      </c>
      <c r="G683" s="28">
        <v>1.825E-3</v>
      </c>
      <c r="H683">
        <f t="shared" si="60"/>
        <v>8.9999999999999992E-5</v>
      </c>
      <c r="I683">
        <f t="shared" si="61"/>
        <v>5.0000000000000004E-6</v>
      </c>
      <c r="J683" s="30">
        <f t="shared" si="62"/>
        <v>9.3473271491117894E-5</v>
      </c>
      <c r="K683" s="30">
        <f t="shared" si="63"/>
        <v>9.3473271491117894E-5</v>
      </c>
      <c r="L683">
        <f>VLOOKUP(LEFT(A683,8),'Point GF'!$C$2:$R$277,7,FALSE)</f>
        <v>1.0385919054568655</v>
      </c>
      <c r="M683">
        <f>VLOOKUP(LEFT(A683,8),'Point GF'!$C$2:$R$277,7,FALSE)</f>
        <v>1.0385919054568655</v>
      </c>
      <c r="N683">
        <f t="shared" si="64"/>
        <v>5.1386705343610085E-6</v>
      </c>
      <c r="O683">
        <f t="shared" si="65"/>
        <v>5.1739716365604901E-6</v>
      </c>
      <c r="P683">
        <f>VLOOKUP(LEFT(A683,8),'Point GF'!$C$2:$R$277,15,FALSE)</f>
        <v>1.0277341068722017</v>
      </c>
      <c r="Q683">
        <f>VLOOKUP(LEFT(A683,8),'Point GF'!$C$2:$R$277,16,FALSE)</f>
        <v>1.0347943273120979</v>
      </c>
    </row>
    <row r="684" spans="1:17" hidden="1" outlineLevel="2" x14ac:dyDescent="0.3">
      <c r="A684" s="27" t="s">
        <v>1106</v>
      </c>
      <c r="B684" s="27" t="s">
        <v>1107</v>
      </c>
      <c r="C684" s="27" t="s">
        <v>401</v>
      </c>
      <c r="D684" s="27" t="s">
        <v>1117</v>
      </c>
      <c r="E684" s="28">
        <v>365</v>
      </c>
      <c r="F684" s="28">
        <v>3.2849999999999997E-2</v>
      </c>
      <c r="G684" s="28">
        <v>1.825E-3</v>
      </c>
      <c r="H684">
        <f t="shared" ref="H684:H731" si="66">F684/E684</f>
        <v>8.9999999999999992E-5</v>
      </c>
      <c r="I684">
        <f t="shared" ref="I684:I731" si="67">G684/E684</f>
        <v>5.0000000000000004E-6</v>
      </c>
      <c r="J684" s="30">
        <f t="shared" si="62"/>
        <v>9.3473271491117894E-5</v>
      </c>
      <c r="K684" s="30">
        <f t="shared" si="63"/>
        <v>9.3473271491117894E-5</v>
      </c>
      <c r="L684">
        <f>VLOOKUP(LEFT(A684,8),'Point GF'!$C$2:$R$277,7,FALSE)</f>
        <v>1.0385919054568655</v>
      </c>
      <c r="M684">
        <f>VLOOKUP(LEFT(A684,8),'Point GF'!$C$2:$R$277,7,FALSE)</f>
        <v>1.0385919054568655</v>
      </c>
      <c r="N684">
        <f t="shared" si="64"/>
        <v>5.1386705343610085E-6</v>
      </c>
      <c r="O684">
        <f t="shared" si="65"/>
        <v>5.1739716365604901E-6</v>
      </c>
      <c r="P684">
        <f>VLOOKUP(LEFT(A684,8),'Point GF'!$C$2:$R$277,15,FALSE)</f>
        <v>1.0277341068722017</v>
      </c>
      <c r="Q684">
        <f>VLOOKUP(LEFT(A684,8),'Point GF'!$C$2:$R$277,16,FALSE)</f>
        <v>1.0347943273120979</v>
      </c>
    </row>
    <row r="685" spans="1:17" hidden="1" outlineLevel="2" x14ac:dyDescent="0.3">
      <c r="A685" s="27" t="s">
        <v>1106</v>
      </c>
      <c r="B685" s="27" t="s">
        <v>1107</v>
      </c>
      <c r="C685" s="27" t="s">
        <v>401</v>
      </c>
      <c r="D685" s="27" t="s">
        <v>1118</v>
      </c>
      <c r="E685" s="28">
        <v>365</v>
      </c>
      <c r="F685" s="28">
        <v>3.2849999999999997E-2</v>
      </c>
      <c r="G685" s="28">
        <v>1.825E-3</v>
      </c>
      <c r="H685">
        <f t="shared" si="66"/>
        <v>8.9999999999999992E-5</v>
      </c>
      <c r="I685">
        <f t="shared" si="67"/>
        <v>5.0000000000000004E-6</v>
      </c>
      <c r="J685" s="30">
        <f t="shared" si="62"/>
        <v>9.3473271491117894E-5</v>
      </c>
      <c r="K685" s="30">
        <f t="shared" si="63"/>
        <v>9.3473271491117894E-5</v>
      </c>
      <c r="L685">
        <f>VLOOKUP(LEFT(A685,8),'Point GF'!$C$2:$R$277,7,FALSE)</f>
        <v>1.0385919054568655</v>
      </c>
      <c r="M685">
        <f>VLOOKUP(LEFT(A685,8),'Point GF'!$C$2:$R$277,7,FALSE)</f>
        <v>1.0385919054568655</v>
      </c>
      <c r="N685">
        <f t="shared" si="64"/>
        <v>5.1386705343610085E-6</v>
      </c>
      <c r="O685">
        <f t="shared" si="65"/>
        <v>5.1739716365604901E-6</v>
      </c>
      <c r="P685">
        <f>VLOOKUP(LEFT(A685,8),'Point GF'!$C$2:$R$277,15,FALSE)</f>
        <v>1.0277341068722017</v>
      </c>
      <c r="Q685">
        <f>VLOOKUP(LEFT(A685,8),'Point GF'!$C$2:$R$277,16,FALSE)</f>
        <v>1.0347943273120979</v>
      </c>
    </row>
    <row r="686" spans="1:17" hidden="1" outlineLevel="2" x14ac:dyDescent="0.3">
      <c r="A686" s="27" t="s">
        <v>1106</v>
      </c>
      <c r="B686" s="27" t="s">
        <v>1107</v>
      </c>
      <c r="C686" s="27" t="s">
        <v>401</v>
      </c>
      <c r="D686" s="27" t="s">
        <v>1119</v>
      </c>
      <c r="E686" s="28">
        <v>365</v>
      </c>
      <c r="F686" s="28">
        <v>3.2849999999999997E-2</v>
      </c>
      <c r="G686" s="28">
        <v>1.825E-3</v>
      </c>
      <c r="H686">
        <f t="shared" si="66"/>
        <v>8.9999999999999992E-5</v>
      </c>
      <c r="I686">
        <f t="shared" si="67"/>
        <v>5.0000000000000004E-6</v>
      </c>
      <c r="J686" s="30">
        <f t="shared" si="62"/>
        <v>9.3473271491117894E-5</v>
      </c>
      <c r="K686" s="30">
        <f t="shared" si="63"/>
        <v>9.3473271491117894E-5</v>
      </c>
      <c r="L686">
        <f>VLOOKUP(LEFT(A686,8),'Point GF'!$C$2:$R$277,7,FALSE)</f>
        <v>1.0385919054568655</v>
      </c>
      <c r="M686">
        <f>VLOOKUP(LEFT(A686,8),'Point GF'!$C$2:$R$277,7,FALSE)</f>
        <v>1.0385919054568655</v>
      </c>
      <c r="N686">
        <f t="shared" si="64"/>
        <v>5.1386705343610085E-6</v>
      </c>
      <c r="O686">
        <f t="shared" si="65"/>
        <v>5.1739716365604901E-6</v>
      </c>
      <c r="P686">
        <f>VLOOKUP(LEFT(A686,8),'Point GF'!$C$2:$R$277,15,FALSE)</f>
        <v>1.0277341068722017</v>
      </c>
      <c r="Q686">
        <f>VLOOKUP(LEFT(A686,8),'Point GF'!$C$2:$R$277,16,FALSE)</f>
        <v>1.0347943273120979</v>
      </c>
    </row>
    <row r="687" spans="1:17" hidden="1" outlineLevel="2" x14ac:dyDescent="0.3">
      <c r="A687" s="27" t="s">
        <v>1106</v>
      </c>
      <c r="B687" s="27" t="s">
        <v>1107</v>
      </c>
      <c r="C687" s="27" t="s">
        <v>401</v>
      </c>
      <c r="D687" s="27" t="s">
        <v>1120</v>
      </c>
      <c r="E687" s="28">
        <v>50</v>
      </c>
      <c r="F687" s="28">
        <v>0.55149999999999999</v>
      </c>
      <c r="G687" s="28">
        <v>0.08</v>
      </c>
      <c r="H687">
        <f t="shared" si="66"/>
        <v>1.103E-2</v>
      </c>
      <c r="I687">
        <f t="shared" si="67"/>
        <v>1.6000000000000001E-3</v>
      </c>
      <c r="J687" s="30">
        <f t="shared" si="62"/>
        <v>1.1455668717189227E-2</v>
      </c>
      <c r="K687" s="30">
        <f t="shared" si="63"/>
        <v>1.1455668717189227E-2</v>
      </c>
      <c r="L687">
        <f>VLOOKUP(LEFT(A687,8),'Point GF'!$C$2:$R$277,7,FALSE)</f>
        <v>1.0385919054568655</v>
      </c>
      <c r="M687">
        <f>VLOOKUP(LEFT(A687,8),'Point GF'!$C$2:$R$277,7,FALSE)</f>
        <v>1.0385919054568655</v>
      </c>
      <c r="N687">
        <f t="shared" si="64"/>
        <v>1.6443745709955227E-3</v>
      </c>
      <c r="O687">
        <f t="shared" si="65"/>
        <v>1.6556709236993567E-3</v>
      </c>
      <c r="P687">
        <f>VLOOKUP(LEFT(A687,8),'Point GF'!$C$2:$R$277,15,FALSE)</f>
        <v>1.0277341068722017</v>
      </c>
      <c r="Q687">
        <f>VLOOKUP(LEFT(A687,8),'Point GF'!$C$2:$R$277,16,FALSE)</f>
        <v>1.0347943273120979</v>
      </c>
    </row>
    <row r="688" spans="1:17" hidden="1" outlineLevel="2" x14ac:dyDescent="0.3">
      <c r="A688" s="27" t="s">
        <v>1106</v>
      </c>
      <c r="B688" s="27" t="s">
        <v>1107</v>
      </c>
      <c r="C688" s="27" t="s">
        <v>401</v>
      </c>
      <c r="D688" s="27" t="s">
        <v>1121</v>
      </c>
      <c r="E688" s="28">
        <v>50</v>
      </c>
      <c r="F688" s="28">
        <v>0.55600000000000005</v>
      </c>
      <c r="G688" s="28">
        <v>8.0500000000000002E-2</v>
      </c>
      <c r="H688">
        <f t="shared" si="66"/>
        <v>1.1120000000000001E-2</v>
      </c>
      <c r="I688">
        <f t="shared" si="67"/>
        <v>1.6100000000000001E-3</v>
      </c>
      <c r="J688" s="30">
        <f t="shared" si="62"/>
        <v>1.1549141988680347E-2</v>
      </c>
      <c r="K688" s="30">
        <f t="shared" si="63"/>
        <v>1.1549141988680347E-2</v>
      </c>
      <c r="L688">
        <f>VLOOKUP(LEFT(A688,8),'Point GF'!$C$2:$R$277,7,FALSE)</f>
        <v>1.0385919054568655</v>
      </c>
      <c r="M688">
        <f>VLOOKUP(LEFT(A688,8),'Point GF'!$C$2:$R$277,7,FALSE)</f>
        <v>1.0385919054568655</v>
      </c>
      <c r="N688">
        <f t="shared" si="64"/>
        <v>1.6546519120642449E-3</v>
      </c>
      <c r="O688">
        <f t="shared" si="65"/>
        <v>1.6660188669724778E-3</v>
      </c>
      <c r="P688">
        <f>VLOOKUP(LEFT(A688,8),'Point GF'!$C$2:$R$277,15,FALSE)</f>
        <v>1.0277341068722017</v>
      </c>
      <c r="Q688">
        <f>VLOOKUP(LEFT(A688,8),'Point GF'!$C$2:$R$277,16,FALSE)</f>
        <v>1.0347943273120979</v>
      </c>
    </row>
    <row r="689" spans="1:17" hidden="1" outlineLevel="2" x14ac:dyDescent="0.3">
      <c r="A689" s="27" t="s">
        <v>1106</v>
      </c>
      <c r="B689" s="27" t="s">
        <v>1107</v>
      </c>
      <c r="C689" s="27" t="s">
        <v>401</v>
      </c>
      <c r="D689" s="27" t="s">
        <v>1122</v>
      </c>
      <c r="E689" s="28">
        <v>365</v>
      </c>
      <c r="F689" s="28">
        <v>8.9297249999999995</v>
      </c>
      <c r="G689" s="28">
        <v>0.21535000000000001</v>
      </c>
      <c r="H689">
        <f t="shared" si="66"/>
        <v>2.4464999999999997E-2</v>
      </c>
      <c r="I689">
        <f t="shared" si="67"/>
        <v>5.9000000000000003E-4</v>
      </c>
      <c r="J689" s="30">
        <f t="shared" si="62"/>
        <v>2.5409150967002213E-2</v>
      </c>
      <c r="K689" s="30">
        <f t="shared" si="63"/>
        <v>2.5409150967002213E-2</v>
      </c>
      <c r="L689">
        <f>VLOOKUP(LEFT(A689,8),'Point GF'!$C$2:$R$277,7,FALSE)</f>
        <v>1.0385919054568655</v>
      </c>
      <c r="M689">
        <f>VLOOKUP(LEFT(A689,8),'Point GF'!$C$2:$R$277,7,FALSE)</f>
        <v>1.0385919054568655</v>
      </c>
      <c r="N689">
        <f t="shared" si="64"/>
        <v>6.0636312305459902E-4</v>
      </c>
      <c r="O689">
        <f t="shared" si="65"/>
        <v>6.105286531141378E-4</v>
      </c>
      <c r="P689">
        <f>VLOOKUP(LEFT(A689,8),'Point GF'!$C$2:$R$277,15,FALSE)</f>
        <v>1.0277341068722017</v>
      </c>
      <c r="Q689">
        <f>VLOOKUP(LEFT(A689,8),'Point GF'!$C$2:$R$277,16,FALSE)</f>
        <v>1.0347943273120979</v>
      </c>
    </row>
    <row r="690" spans="1:17" hidden="1" outlineLevel="2" x14ac:dyDescent="0.3">
      <c r="A690" s="27" t="s">
        <v>1106</v>
      </c>
      <c r="B690" s="27" t="s">
        <v>1107</v>
      </c>
      <c r="C690" s="27" t="s">
        <v>401</v>
      </c>
      <c r="D690" s="27" t="s">
        <v>1123</v>
      </c>
      <c r="E690" s="28">
        <v>365</v>
      </c>
      <c r="F690" s="28">
        <v>7.7306999999999997</v>
      </c>
      <c r="G690" s="28">
        <v>0.26279999999999998</v>
      </c>
      <c r="H690">
        <f t="shared" si="66"/>
        <v>2.1179999999999997E-2</v>
      </c>
      <c r="I690">
        <f t="shared" si="67"/>
        <v>7.1999999999999994E-4</v>
      </c>
      <c r="J690" s="30">
        <f t="shared" si="62"/>
        <v>2.1997376557576408E-2</v>
      </c>
      <c r="K690" s="30">
        <f t="shared" si="63"/>
        <v>2.1997376557576408E-2</v>
      </c>
      <c r="L690">
        <f>VLOOKUP(LEFT(A690,8),'Point GF'!$C$2:$R$277,7,FALSE)</f>
        <v>1.0385919054568655</v>
      </c>
      <c r="M690">
        <f>VLOOKUP(LEFT(A690,8),'Point GF'!$C$2:$R$277,7,FALSE)</f>
        <v>1.0385919054568655</v>
      </c>
      <c r="N690">
        <f t="shared" si="64"/>
        <v>7.3996855694798515E-4</v>
      </c>
      <c r="O690">
        <f t="shared" si="65"/>
        <v>7.4505191566471044E-4</v>
      </c>
      <c r="P690">
        <f>VLOOKUP(LEFT(A690,8),'Point GF'!$C$2:$R$277,15,FALSE)</f>
        <v>1.0277341068722017</v>
      </c>
      <c r="Q690">
        <f>VLOOKUP(LEFT(A690,8),'Point GF'!$C$2:$R$277,16,FALSE)</f>
        <v>1.0347943273120979</v>
      </c>
    </row>
    <row r="691" spans="1:17" hidden="1" outlineLevel="2" x14ac:dyDescent="0.3">
      <c r="A691" s="27" t="s">
        <v>1106</v>
      </c>
      <c r="B691" s="27" t="s">
        <v>1107</v>
      </c>
      <c r="C691" s="27" t="s">
        <v>401</v>
      </c>
      <c r="D691" s="27" t="s">
        <v>1124</v>
      </c>
      <c r="E691" s="28">
        <v>320</v>
      </c>
      <c r="F691" s="28">
        <v>3.4432</v>
      </c>
      <c r="G691" s="28">
        <v>0.33279999999999998</v>
      </c>
      <c r="H691">
        <f t="shared" si="66"/>
        <v>1.076E-2</v>
      </c>
      <c r="I691">
        <f t="shared" si="67"/>
        <v>1.0399999999999999E-3</v>
      </c>
      <c r="J691" s="30">
        <f t="shared" si="62"/>
        <v>1.1175248902715873E-2</v>
      </c>
      <c r="K691" s="30">
        <f t="shared" si="63"/>
        <v>1.1175248902715873E-2</v>
      </c>
      <c r="L691">
        <f>VLOOKUP(LEFT(A691,8),'Point GF'!$C$2:$R$277,7,FALSE)</f>
        <v>1.0385919054568655</v>
      </c>
      <c r="M691">
        <f>VLOOKUP(LEFT(A691,8),'Point GF'!$C$2:$R$277,7,FALSE)</f>
        <v>1.0385919054568655</v>
      </c>
      <c r="N691">
        <f t="shared" si="64"/>
        <v>1.0688434711470898E-3</v>
      </c>
      <c r="O691">
        <f t="shared" si="65"/>
        <v>1.0761861004045816E-3</v>
      </c>
      <c r="P691">
        <f>VLOOKUP(LEFT(A691,8),'Point GF'!$C$2:$R$277,15,FALSE)</f>
        <v>1.0277341068722017</v>
      </c>
      <c r="Q691">
        <f>VLOOKUP(LEFT(A691,8),'Point GF'!$C$2:$R$277,16,FALSE)</f>
        <v>1.0347943273120979</v>
      </c>
    </row>
    <row r="692" spans="1:17" outlineLevel="1" collapsed="1" x14ac:dyDescent="0.3">
      <c r="A692" s="32" t="s">
        <v>1234</v>
      </c>
      <c r="B692" s="27" t="str">
        <f>B691</f>
        <v>Gaylord Entertainment Company</v>
      </c>
      <c r="C692" s="27"/>
      <c r="D692" s="27"/>
      <c r="E692" s="28"/>
      <c r="F692" s="28">
        <f>SUBTOTAL(9,F675:F691)</f>
        <v>29.222874999999998</v>
      </c>
      <c r="G692" s="28">
        <f>SUBTOTAL(9,G675:G691)</f>
        <v>1.4149250000000002</v>
      </c>
      <c r="H692" s="36">
        <f>SUBTOTAL(9,H675:H691)</f>
        <v>0.100505</v>
      </c>
      <c r="I692" s="36">
        <f>SUBTOTAL(9,I675:I691)</f>
        <v>6.7750000000000006E-3</v>
      </c>
      <c r="J692" s="30">
        <f t="shared" si="62"/>
        <v>0.10438367945794226</v>
      </c>
      <c r="K692" s="30">
        <f t="shared" si="63"/>
        <v>0.10438367945794226</v>
      </c>
      <c r="L692">
        <f>VLOOKUP(LEFT(A692,8),'Point GF'!$C$2:$R$277,7,FALSE)</f>
        <v>1.0385919054568655</v>
      </c>
      <c r="M692">
        <f>VLOOKUP(LEFT(A692,8),'Point GF'!$C$2:$R$277,7,FALSE)</f>
        <v>1.0385919054568655</v>
      </c>
      <c r="N692">
        <f t="shared" si="64"/>
        <v>6.9628985740591669E-3</v>
      </c>
      <c r="O692">
        <f t="shared" si="65"/>
        <v>7.0107315675394634E-3</v>
      </c>
      <c r="P692">
        <f>VLOOKUP(LEFT(A692,8),'Point GF'!$C$2:$R$277,15,FALSE)</f>
        <v>1.0277341068722017</v>
      </c>
      <c r="Q692">
        <f>VLOOKUP(LEFT(A692,8),'Point GF'!$C$2:$R$277,16,FALSE)</f>
        <v>1.0347943273120979</v>
      </c>
    </row>
    <row r="693" spans="1:17" hidden="1" outlineLevel="2" x14ac:dyDescent="0.3">
      <c r="A693" s="27" t="s">
        <v>1125</v>
      </c>
      <c r="B693" s="27" t="s">
        <v>1126</v>
      </c>
      <c r="C693" s="27" t="s">
        <v>401</v>
      </c>
      <c r="D693" s="27" t="s">
        <v>1127</v>
      </c>
      <c r="E693" s="28">
        <v>179</v>
      </c>
      <c r="F693" s="28">
        <v>4.2870499999999998</v>
      </c>
      <c r="G693" s="28">
        <v>0.34994500000000001</v>
      </c>
      <c r="H693">
        <f t="shared" si="66"/>
        <v>2.3949999999999999E-2</v>
      </c>
      <c r="I693">
        <f t="shared" si="67"/>
        <v>1.9550000000000001E-3</v>
      </c>
      <c r="J693" s="30">
        <f t="shared" si="62"/>
        <v>2.48270765425E-2</v>
      </c>
      <c r="K693" s="30">
        <f t="shared" si="63"/>
        <v>2.48270765425E-2</v>
      </c>
      <c r="L693">
        <f>VLOOKUP(LEFT(A693,8),'Point GF'!$C$2:$R$277,7,FALSE)</f>
        <v>1.03662115</v>
      </c>
      <c r="M693">
        <f>VLOOKUP(LEFT(A693,8),'Point GF'!$C$2:$R$277,7,FALSE)</f>
        <v>1.03662115</v>
      </c>
      <c r="N693">
        <f t="shared" si="64"/>
        <v>2.0265943482500001E-3</v>
      </c>
      <c r="O693">
        <f t="shared" si="65"/>
        <v>2.0097040925150002E-3</v>
      </c>
      <c r="P693">
        <f>VLOOKUP(LEFT(A693,8),'Point GF'!$C$2:$R$277,15,FALSE)</f>
        <v>1.03662115</v>
      </c>
      <c r="Q693">
        <f>VLOOKUP(LEFT(A693,8),'Point GF'!$C$2:$R$277,16,FALSE)</f>
        <v>1.027981633</v>
      </c>
    </row>
    <row r="694" spans="1:17" outlineLevel="1" collapsed="1" x14ac:dyDescent="0.3">
      <c r="A694" s="32" t="s">
        <v>1235</v>
      </c>
      <c r="B694" s="27" t="str">
        <f>B693</f>
        <v>Barnabas Road Associates, LLC</v>
      </c>
      <c r="C694" s="27"/>
      <c r="D694" s="27"/>
      <c r="E694" s="28"/>
      <c r="F694" s="28">
        <f>SUBTOTAL(9,F693:F693)</f>
        <v>4.2870499999999998</v>
      </c>
      <c r="G694" s="28">
        <f>SUBTOTAL(9,G693:G693)</f>
        <v>0.34994500000000001</v>
      </c>
      <c r="H694" s="36">
        <f>SUBTOTAL(9,H693:H693)</f>
        <v>2.3949999999999999E-2</v>
      </c>
      <c r="I694" s="36">
        <f>SUBTOTAL(9,I693:I693)</f>
        <v>1.9550000000000001E-3</v>
      </c>
      <c r="J694" s="30">
        <f t="shared" si="62"/>
        <v>2.48270765425E-2</v>
      </c>
      <c r="K694" s="30">
        <f t="shared" si="63"/>
        <v>2.48270765425E-2</v>
      </c>
      <c r="L694">
        <f>VLOOKUP(LEFT(A694,8),'Point GF'!$C$2:$R$277,7,FALSE)</f>
        <v>1.03662115</v>
      </c>
      <c r="M694">
        <f>VLOOKUP(LEFT(A694,8),'Point GF'!$C$2:$R$277,7,FALSE)</f>
        <v>1.03662115</v>
      </c>
      <c r="N694">
        <f t="shared" si="64"/>
        <v>2.0265943482500001E-3</v>
      </c>
      <c r="O694">
        <f t="shared" si="65"/>
        <v>2.0097040925150002E-3</v>
      </c>
      <c r="P694">
        <f>VLOOKUP(LEFT(A694,8),'Point GF'!$C$2:$R$277,15,FALSE)</f>
        <v>1.03662115</v>
      </c>
      <c r="Q694">
        <f>VLOOKUP(LEFT(A694,8),'Point GF'!$C$2:$R$277,16,FALSE)</f>
        <v>1.027981633</v>
      </c>
    </row>
    <row r="695" spans="1:17" hidden="1" outlineLevel="2" x14ac:dyDescent="0.3">
      <c r="A695" s="27" t="s">
        <v>1128</v>
      </c>
      <c r="B695" s="27" t="s">
        <v>1129</v>
      </c>
      <c r="C695" s="27" t="s">
        <v>401</v>
      </c>
      <c r="D695" s="27" t="s">
        <v>1130</v>
      </c>
      <c r="E695" s="28">
        <v>334</v>
      </c>
      <c r="F695" s="28">
        <v>0.12692000000000001</v>
      </c>
      <c r="G695" s="28">
        <v>7.0674400000000004E-3</v>
      </c>
      <c r="H695">
        <f t="shared" si="66"/>
        <v>3.8000000000000002E-4</v>
      </c>
      <c r="I695">
        <f t="shared" si="67"/>
        <v>2.1160000000000001E-5</v>
      </c>
      <c r="J695" s="30">
        <f t="shared" si="62"/>
        <v>4.5519714730505673E-4</v>
      </c>
      <c r="K695" s="30">
        <f t="shared" si="63"/>
        <v>4.5519714730505673E-4</v>
      </c>
      <c r="L695">
        <f>VLOOKUP(LEFT(A695,8),'Point GF'!$C$2:$R$277,7,FALSE)</f>
        <v>1.1978872297501493</v>
      </c>
      <c r="M695">
        <f>VLOOKUP(LEFT(A695,8),'Point GF'!$C$2:$R$277,7,FALSE)</f>
        <v>1.1978872297501493</v>
      </c>
      <c r="N695">
        <f t="shared" si="64"/>
        <v>2.5640531404855844E-5</v>
      </c>
      <c r="O695">
        <f t="shared" si="65"/>
        <v>2.8952878811468468E-5</v>
      </c>
      <c r="P695">
        <f>VLOOKUP(LEFT(A695,8),'Point GF'!$C$2:$R$277,15,FALSE)</f>
        <v>1.2117453404941325</v>
      </c>
      <c r="Q695">
        <f>VLOOKUP(LEFT(A695,8),'Point GF'!$C$2:$R$277,16,FALSE)</f>
        <v>1.3682834977064493</v>
      </c>
    </row>
    <row r="696" spans="1:17" hidden="1" outlineLevel="2" x14ac:dyDescent="0.3">
      <c r="A696" s="27" t="s">
        <v>1128</v>
      </c>
      <c r="B696" s="27" t="s">
        <v>1129</v>
      </c>
      <c r="C696" s="27" t="s">
        <v>401</v>
      </c>
      <c r="D696" s="27" t="s">
        <v>1131</v>
      </c>
      <c r="E696" s="28">
        <v>207</v>
      </c>
      <c r="F696" s="28">
        <v>3.2292000000000001</v>
      </c>
      <c r="G696" s="28">
        <v>3.9640499999999999</v>
      </c>
      <c r="H696">
        <f t="shared" si="66"/>
        <v>1.5600000000000001E-2</v>
      </c>
      <c r="I696">
        <f t="shared" si="67"/>
        <v>1.915E-2</v>
      </c>
      <c r="J696" s="30">
        <f t="shared" si="62"/>
        <v>1.868704078410233E-2</v>
      </c>
      <c r="K696" s="30">
        <f t="shared" si="63"/>
        <v>1.868704078410233E-2</v>
      </c>
      <c r="L696">
        <f>VLOOKUP(LEFT(A696,8),'Point GF'!$C$2:$R$277,7,FALSE)</f>
        <v>1.1978872297501493</v>
      </c>
      <c r="M696">
        <f>VLOOKUP(LEFT(A696,8),'Point GF'!$C$2:$R$277,7,FALSE)</f>
        <v>1.1978872297501493</v>
      </c>
      <c r="N696">
        <f t="shared" si="64"/>
        <v>2.3204923270462637E-2</v>
      </c>
      <c r="O696">
        <f t="shared" si="65"/>
        <v>2.6202628981078505E-2</v>
      </c>
      <c r="P696">
        <f>VLOOKUP(LEFT(A696,8),'Point GF'!$C$2:$R$277,15,FALSE)</f>
        <v>1.2117453404941325</v>
      </c>
      <c r="Q696">
        <f>VLOOKUP(LEFT(A696,8),'Point GF'!$C$2:$R$277,16,FALSE)</f>
        <v>1.3682834977064493</v>
      </c>
    </row>
    <row r="697" spans="1:17" outlineLevel="1" collapsed="1" x14ac:dyDescent="0.3">
      <c r="A697" s="32" t="s">
        <v>1236</v>
      </c>
      <c r="B697" s="27" t="str">
        <f>B696</f>
        <v>Aggregate Industries - Bladensburg Asphalt Division</v>
      </c>
      <c r="C697" s="27"/>
      <c r="D697" s="27"/>
      <c r="E697" s="28"/>
      <c r="F697" s="28">
        <f>SUBTOTAL(9,F695:F696)</f>
        <v>3.3561200000000002</v>
      </c>
      <c r="G697" s="28">
        <f>SUBTOTAL(9,G695:G696)</f>
        <v>3.97111744</v>
      </c>
      <c r="H697" s="36">
        <f>SUBTOTAL(9,H695:H696)</f>
        <v>1.5980000000000001E-2</v>
      </c>
      <c r="I697" s="36">
        <f>SUBTOTAL(9,I695:I696)</f>
        <v>1.917116E-2</v>
      </c>
      <c r="J697" s="30">
        <f t="shared" si="62"/>
        <v>1.9142237931407388E-2</v>
      </c>
      <c r="K697" s="30">
        <f t="shared" si="63"/>
        <v>1.9142237931407388E-2</v>
      </c>
      <c r="L697">
        <f>VLOOKUP(LEFT(A697,8),'Point GF'!$C$2:$R$277,7,FALSE)</f>
        <v>1.1978872297501493</v>
      </c>
      <c r="M697">
        <f>VLOOKUP(LEFT(A697,8),'Point GF'!$C$2:$R$277,7,FALSE)</f>
        <v>1.1978872297501493</v>
      </c>
      <c r="N697">
        <f t="shared" si="64"/>
        <v>2.3230563801867492E-2</v>
      </c>
      <c r="O697">
        <f t="shared" si="65"/>
        <v>2.6231581859889972E-2</v>
      </c>
      <c r="P697">
        <f>VLOOKUP(LEFT(A697,8),'Point GF'!$C$2:$R$277,15,FALSE)</f>
        <v>1.2117453404941325</v>
      </c>
      <c r="Q697">
        <f>VLOOKUP(LEFT(A697,8),'Point GF'!$C$2:$R$277,16,FALSE)</f>
        <v>1.3682834977064493</v>
      </c>
    </row>
    <row r="698" spans="1:17" hidden="1" outlineLevel="2" x14ac:dyDescent="0.3">
      <c r="A698" s="27" t="s">
        <v>1132</v>
      </c>
      <c r="B698" s="27" t="s">
        <v>1133</v>
      </c>
      <c r="C698" s="27" t="s">
        <v>401</v>
      </c>
      <c r="D698" s="27" t="s">
        <v>1134</v>
      </c>
      <c r="E698" s="28">
        <v>317</v>
      </c>
      <c r="F698" s="28">
        <v>47.764006700000003</v>
      </c>
      <c r="G698" s="28">
        <v>2.9716847999999998</v>
      </c>
      <c r="H698">
        <f t="shared" si="66"/>
        <v>0.15067510000000001</v>
      </c>
      <c r="I698">
        <f t="shared" si="67"/>
        <v>9.3743999999999997E-3</v>
      </c>
      <c r="J698" s="30">
        <f t="shared" si="62"/>
        <v>0.15981050346068149</v>
      </c>
      <c r="K698" s="30">
        <f t="shared" si="63"/>
        <v>0.15981050346068149</v>
      </c>
      <c r="L698">
        <f>VLOOKUP(LEFT(A698,8),'Point GF'!$C$2:$R$277,7,FALSE)</f>
        <v>1.0606298151498255</v>
      </c>
      <c r="M698">
        <f>VLOOKUP(LEFT(A698,8),'Point GF'!$C$2:$R$277,7,FALSE)</f>
        <v>1.0606298151498255</v>
      </c>
      <c r="N698">
        <f t="shared" si="64"/>
        <v>1.0296245096231043E-2</v>
      </c>
      <c r="O698">
        <f t="shared" si="65"/>
        <v>9.3743999999999997E-3</v>
      </c>
      <c r="P698">
        <f>VLOOKUP(LEFT(A698,8),'Point GF'!$C$2:$R$277,15,FALSE)</f>
        <v>1.0983364371299542</v>
      </c>
      <c r="Q698">
        <f>VLOOKUP(LEFT(A698,8),'Point GF'!$C$2:$R$277,16,FALSE)</f>
        <v>1</v>
      </c>
    </row>
    <row r="699" spans="1:17" hidden="1" outlineLevel="2" x14ac:dyDescent="0.3">
      <c r="A699" s="27" t="s">
        <v>1132</v>
      </c>
      <c r="B699" s="27" t="s">
        <v>1133</v>
      </c>
      <c r="C699" s="27" t="s">
        <v>401</v>
      </c>
      <c r="D699" s="27" t="s">
        <v>1135</v>
      </c>
      <c r="E699" s="28">
        <v>320</v>
      </c>
      <c r="F699" s="28">
        <v>47.943007999999999</v>
      </c>
      <c r="G699" s="28">
        <v>3.6539359999999999</v>
      </c>
      <c r="H699">
        <f t="shared" si="66"/>
        <v>0.14982190000000001</v>
      </c>
      <c r="I699">
        <f t="shared" si="67"/>
        <v>1.141855E-2</v>
      </c>
      <c r="J699" s="30">
        <f t="shared" si="62"/>
        <v>0.15890557410239564</v>
      </c>
      <c r="K699" s="30">
        <f t="shared" si="63"/>
        <v>0.15890557410239564</v>
      </c>
      <c r="L699">
        <f>VLOOKUP(LEFT(A699,8),'Point GF'!$C$2:$R$277,7,FALSE)</f>
        <v>1.0606298151498255</v>
      </c>
      <c r="M699">
        <f>VLOOKUP(LEFT(A699,8),'Point GF'!$C$2:$R$277,7,FALSE)</f>
        <v>1.0606298151498255</v>
      </c>
      <c r="N699">
        <f t="shared" si="64"/>
        <v>1.2541409524190238E-2</v>
      </c>
      <c r="O699">
        <f t="shared" si="65"/>
        <v>1.141855E-2</v>
      </c>
      <c r="P699">
        <f>VLOOKUP(LEFT(A699,8),'Point GF'!$C$2:$R$277,15,FALSE)</f>
        <v>1.0983364371299542</v>
      </c>
      <c r="Q699">
        <f>VLOOKUP(LEFT(A699,8),'Point GF'!$C$2:$R$277,16,FALSE)</f>
        <v>1</v>
      </c>
    </row>
    <row r="700" spans="1:17" hidden="1" outlineLevel="2" x14ac:dyDescent="0.3">
      <c r="A700" s="27" t="s">
        <v>1132</v>
      </c>
      <c r="B700" s="27" t="s">
        <v>1133</v>
      </c>
      <c r="C700" s="27" t="s">
        <v>401</v>
      </c>
      <c r="D700" s="27" t="s">
        <v>1136</v>
      </c>
      <c r="E700" s="28">
        <v>54</v>
      </c>
      <c r="F700" s="28">
        <v>7.3097099999999998E-2</v>
      </c>
      <c r="G700" s="28">
        <v>1.46205E-2</v>
      </c>
      <c r="H700">
        <f t="shared" si="66"/>
        <v>1.3536499999999999E-3</v>
      </c>
      <c r="I700">
        <f t="shared" si="67"/>
        <v>2.7074999999999999E-4</v>
      </c>
      <c r="J700" s="30">
        <f t="shared" si="62"/>
        <v>1.435721549277561E-3</v>
      </c>
      <c r="K700" s="30">
        <f t="shared" si="63"/>
        <v>1.435721549277561E-3</v>
      </c>
      <c r="L700">
        <f>VLOOKUP(LEFT(A700,8),'Point GF'!$C$2:$R$277,7,FALSE)</f>
        <v>1.0606298151498255</v>
      </c>
      <c r="M700">
        <f>VLOOKUP(LEFT(A700,8),'Point GF'!$C$2:$R$277,7,FALSE)</f>
        <v>1.0606298151498255</v>
      </c>
      <c r="N700">
        <f t="shared" si="64"/>
        <v>2.9737459035293509E-4</v>
      </c>
      <c r="O700">
        <f t="shared" si="65"/>
        <v>2.7074999999999999E-4</v>
      </c>
      <c r="P700">
        <f>VLOOKUP(LEFT(A700,8),'Point GF'!$C$2:$R$277,15,FALSE)</f>
        <v>1.0983364371299542</v>
      </c>
      <c r="Q700">
        <f>VLOOKUP(LEFT(A700,8),'Point GF'!$C$2:$R$277,16,FALSE)</f>
        <v>1</v>
      </c>
    </row>
    <row r="701" spans="1:17" hidden="1" outlineLevel="2" x14ac:dyDescent="0.3">
      <c r="A701" s="27" t="s">
        <v>1132</v>
      </c>
      <c r="B701" s="27" t="s">
        <v>1133</v>
      </c>
      <c r="C701" s="27" t="s">
        <v>401</v>
      </c>
      <c r="D701" s="27" t="s">
        <v>1137</v>
      </c>
      <c r="E701" s="28">
        <v>57</v>
      </c>
      <c r="F701" s="28">
        <v>1.8718800000000001E-2</v>
      </c>
      <c r="G701" s="28">
        <v>1.0459499999999999E-3</v>
      </c>
      <c r="H701">
        <f t="shared" si="66"/>
        <v>3.2840000000000001E-4</v>
      </c>
      <c r="I701">
        <f t="shared" si="67"/>
        <v>1.8349999999999999E-5</v>
      </c>
      <c r="J701" s="30">
        <f t="shared" si="62"/>
        <v>3.4831083129520271E-4</v>
      </c>
      <c r="K701" s="30">
        <f t="shared" si="63"/>
        <v>3.4831083129520271E-4</v>
      </c>
      <c r="L701">
        <f>VLOOKUP(LEFT(A701,8),'Point GF'!$C$2:$R$277,7,FALSE)</f>
        <v>1.0606298151498255</v>
      </c>
      <c r="M701">
        <f>VLOOKUP(LEFT(A701,8),'Point GF'!$C$2:$R$277,7,FALSE)</f>
        <v>1.0606298151498255</v>
      </c>
      <c r="N701">
        <f t="shared" si="64"/>
        <v>2.015447362133466E-5</v>
      </c>
      <c r="O701">
        <f t="shared" si="65"/>
        <v>1.8349999999999999E-5</v>
      </c>
      <c r="P701">
        <f>VLOOKUP(LEFT(A701,8),'Point GF'!$C$2:$R$277,15,FALSE)</f>
        <v>1.0983364371299542</v>
      </c>
      <c r="Q701">
        <f>VLOOKUP(LEFT(A701,8),'Point GF'!$C$2:$R$277,16,FALSE)</f>
        <v>1</v>
      </c>
    </row>
    <row r="702" spans="1:17" hidden="1" outlineLevel="2" x14ac:dyDescent="0.3">
      <c r="A702" s="27" t="s">
        <v>1132</v>
      </c>
      <c r="B702" s="27" t="s">
        <v>1133</v>
      </c>
      <c r="C702" s="27" t="s">
        <v>401</v>
      </c>
      <c r="D702" s="27" t="s">
        <v>1138</v>
      </c>
      <c r="E702" s="28">
        <v>21</v>
      </c>
      <c r="F702" s="28">
        <v>0.1044288</v>
      </c>
      <c r="G702" s="28">
        <v>1.1603550000000001E-2</v>
      </c>
      <c r="H702">
        <f t="shared" si="66"/>
        <v>4.9728000000000003E-3</v>
      </c>
      <c r="I702">
        <f t="shared" si="67"/>
        <v>5.5255000000000007E-4</v>
      </c>
      <c r="J702" s="30">
        <f t="shared" si="62"/>
        <v>5.2742999447770523E-3</v>
      </c>
      <c r="K702" s="30">
        <f t="shared" si="63"/>
        <v>5.2742999447770523E-3</v>
      </c>
      <c r="L702">
        <f>VLOOKUP(LEFT(A702,8),'Point GF'!$C$2:$R$277,7,FALSE)</f>
        <v>1.0606298151498255</v>
      </c>
      <c r="M702">
        <f>VLOOKUP(LEFT(A702,8),'Point GF'!$C$2:$R$277,7,FALSE)</f>
        <v>1.0606298151498255</v>
      </c>
      <c r="N702">
        <f t="shared" si="64"/>
        <v>6.0688579833615623E-4</v>
      </c>
      <c r="O702">
        <f t="shared" si="65"/>
        <v>5.5255000000000007E-4</v>
      </c>
      <c r="P702">
        <f>VLOOKUP(LEFT(A702,8),'Point GF'!$C$2:$R$277,15,FALSE)</f>
        <v>1.0983364371299542</v>
      </c>
      <c r="Q702">
        <f>VLOOKUP(LEFT(A702,8),'Point GF'!$C$2:$R$277,16,FALSE)</f>
        <v>1</v>
      </c>
    </row>
    <row r="703" spans="1:17" outlineLevel="1" collapsed="1" x14ac:dyDescent="0.3">
      <c r="A703" s="32" t="s">
        <v>1237</v>
      </c>
      <c r="B703" s="27" t="str">
        <f>B702</f>
        <v xml:space="preserve"> Parkway Generation Keys Energy Center LLC - Keys Energy Center</v>
      </c>
      <c r="C703" s="27"/>
      <c r="D703" s="27"/>
      <c r="E703" s="28"/>
      <c r="F703" s="28">
        <f>SUBTOTAL(9,F698:F702)</f>
        <v>95.903259399999996</v>
      </c>
      <c r="G703" s="28">
        <f>SUBTOTAL(9,G698:G702)</f>
        <v>6.6528908000000007</v>
      </c>
      <c r="H703" s="36">
        <f>SUBTOTAL(9,H698:H702)</f>
        <v>0.30715185</v>
      </c>
      <c r="I703" s="36">
        <f>SUBTOTAL(9,I698:I702)</f>
        <v>2.1634599999999997E-2</v>
      </c>
      <c r="J703" s="30">
        <f t="shared" si="62"/>
        <v>0.32577440988842693</v>
      </c>
      <c r="K703" s="30">
        <f t="shared" si="63"/>
        <v>0.32577440988842693</v>
      </c>
      <c r="L703">
        <f>VLOOKUP(LEFT(A703,8),'Point GF'!$C$2:$R$277,7,FALSE)</f>
        <v>1.0606298151498255</v>
      </c>
      <c r="M703">
        <f>VLOOKUP(LEFT(A703,8),'Point GF'!$C$2:$R$277,7,FALSE)</f>
        <v>1.0606298151498255</v>
      </c>
      <c r="N703">
        <f t="shared" si="64"/>
        <v>2.3762069482731706E-2</v>
      </c>
      <c r="O703">
        <f t="shared" si="65"/>
        <v>2.1634599999999997E-2</v>
      </c>
      <c r="P703">
        <f>VLOOKUP(LEFT(A703,8),'Point GF'!$C$2:$R$277,15,FALSE)</f>
        <v>1.0983364371299542</v>
      </c>
      <c r="Q703">
        <f>VLOOKUP(LEFT(A703,8),'Point GF'!$C$2:$R$277,16,FALSE)</f>
        <v>1</v>
      </c>
    </row>
    <row r="704" spans="1:17" hidden="1" outlineLevel="2" x14ac:dyDescent="0.3">
      <c r="A704" s="27" t="s">
        <v>1139</v>
      </c>
      <c r="B704" s="27" t="s">
        <v>1140</v>
      </c>
      <c r="C704" s="27" t="s">
        <v>401</v>
      </c>
      <c r="D704" s="27" t="s">
        <v>1141</v>
      </c>
      <c r="E704" s="28">
        <v>334</v>
      </c>
      <c r="F704" s="28">
        <v>1.0721400000000001</v>
      </c>
      <c r="G704" s="28">
        <v>0.14529</v>
      </c>
      <c r="H704">
        <f t="shared" si="66"/>
        <v>3.2100000000000002E-3</v>
      </c>
      <c r="I704">
        <f t="shared" si="67"/>
        <v>4.35E-4</v>
      </c>
      <c r="J704" s="30">
        <f t="shared" si="62"/>
        <v>3.3105077182829122E-3</v>
      </c>
      <c r="K704" s="30">
        <f t="shared" si="63"/>
        <v>3.3105077182829122E-3</v>
      </c>
      <c r="L704">
        <f>VLOOKUP(LEFT(A704,8),'Point GF'!$C$2:$R$277,7,FALSE)</f>
        <v>1.0313108156644586</v>
      </c>
      <c r="M704">
        <f>VLOOKUP(LEFT(A704,8),'Point GF'!$C$2:$R$277,7,FALSE)</f>
        <v>1.0313108156644586</v>
      </c>
      <c r="N704">
        <f t="shared" si="64"/>
        <v>4.5367042192449836E-4</v>
      </c>
      <c r="O704">
        <f t="shared" si="65"/>
        <v>4.5740593884801238E-4</v>
      </c>
      <c r="P704">
        <f>VLOOKUP(LEFT(A704,8),'Point GF'!$C$2:$R$277,15,FALSE)</f>
        <v>1.0429205101712606</v>
      </c>
      <c r="Q704">
        <f>VLOOKUP(LEFT(A704,8),'Point GF'!$C$2:$R$277,16,FALSE)</f>
        <v>1.0515079053977296</v>
      </c>
    </row>
    <row r="705" spans="1:17" hidden="1" outlineLevel="2" x14ac:dyDescent="0.3">
      <c r="A705" s="27" t="s">
        <v>1139</v>
      </c>
      <c r="B705" s="27" t="s">
        <v>1140</v>
      </c>
      <c r="C705" s="27" t="s">
        <v>401</v>
      </c>
      <c r="D705" s="27" t="s">
        <v>1142</v>
      </c>
      <c r="E705" s="28">
        <v>333</v>
      </c>
      <c r="F705" s="28">
        <v>1.0689299999999999</v>
      </c>
      <c r="G705" s="28">
        <v>0.14485500000000001</v>
      </c>
      <c r="H705">
        <f t="shared" si="66"/>
        <v>3.2099999999999997E-3</v>
      </c>
      <c r="I705">
        <f t="shared" si="67"/>
        <v>4.3500000000000006E-4</v>
      </c>
      <c r="J705" s="30">
        <f t="shared" si="62"/>
        <v>3.3105077182829117E-3</v>
      </c>
      <c r="K705" s="30">
        <f t="shared" si="63"/>
        <v>3.3105077182829117E-3</v>
      </c>
      <c r="L705">
        <f>VLOOKUP(LEFT(A705,8),'Point GF'!$C$2:$R$277,7,FALSE)</f>
        <v>1.0313108156644586</v>
      </c>
      <c r="M705">
        <f>VLOOKUP(LEFT(A705,8),'Point GF'!$C$2:$R$277,7,FALSE)</f>
        <v>1.0313108156644586</v>
      </c>
      <c r="N705">
        <f t="shared" si="64"/>
        <v>4.5367042192449842E-4</v>
      </c>
      <c r="O705">
        <f t="shared" si="65"/>
        <v>4.5740593884801244E-4</v>
      </c>
      <c r="P705">
        <f>VLOOKUP(LEFT(A705,8),'Point GF'!$C$2:$R$277,15,FALSE)</f>
        <v>1.0429205101712606</v>
      </c>
      <c r="Q705">
        <f>VLOOKUP(LEFT(A705,8),'Point GF'!$C$2:$R$277,16,FALSE)</f>
        <v>1.0515079053977296</v>
      </c>
    </row>
    <row r="706" spans="1:17" hidden="1" outlineLevel="2" x14ac:dyDescent="0.3">
      <c r="A706" s="27" t="s">
        <v>1139</v>
      </c>
      <c r="B706" s="27" t="s">
        <v>1140</v>
      </c>
      <c r="C706" s="27" t="s">
        <v>401</v>
      </c>
      <c r="D706" s="27" t="s">
        <v>1143</v>
      </c>
      <c r="E706" s="28">
        <v>321</v>
      </c>
      <c r="F706" s="28">
        <v>1.03362</v>
      </c>
      <c r="G706" s="28">
        <v>0.13963500000000001</v>
      </c>
      <c r="H706">
        <f t="shared" si="66"/>
        <v>3.2199999999999998E-3</v>
      </c>
      <c r="I706">
        <f t="shared" si="67"/>
        <v>4.35E-4</v>
      </c>
      <c r="J706" s="30">
        <f t="shared" si="62"/>
        <v>3.3208208264395565E-3</v>
      </c>
      <c r="K706" s="30">
        <f t="shared" si="63"/>
        <v>3.3208208264395565E-3</v>
      </c>
      <c r="L706">
        <f>VLOOKUP(LEFT(A706,8),'Point GF'!$C$2:$R$277,7,FALSE)</f>
        <v>1.0313108156644586</v>
      </c>
      <c r="M706">
        <f>VLOOKUP(LEFT(A706,8),'Point GF'!$C$2:$R$277,7,FALSE)</f>
        <v>1.0313108156644586</v>
      </c>
      <c r="N706">
        <f t="shared" si="64"/>
        <v>4.5367042192449836E-4</v>
      </c>
      <c r="O706">
        <f t="shared" si="65"/>
        <v>4.5740593884801238E-4</v>
      </c>
      <c r="P706">
        <f>VLOOKUP(LEFT(A706,8),'Point GF'!$C$2:$R$277,15,FALSE)</f>
        <v>1.0429205101712606</v>
      </c>
      <c r="Q706">
        <f>VLOOKUP(LEFT(A706,8),'Point GF'!$C$2:$R$277,16,FALSE)</f>
        <v>1.0515079053977296</v>
      </c>
    </row>
    <row r="707" spans="1:17" hidden="1" outlineLevel="2" x14ac:dyDescent="0.3">
      <c r="A707" s="27" t="s">
        <v>1139</v>
      </c>
      <c r="B707" s="27" t="s">
        <v>1140</v>
      </c>
      <c r="C707" s="27" t="s">
        <v>401</v>
      </c>
      <c r="D707" s="27" t="s">
        <v>1144</v>
      </c>
      <c r="E707" s="28">
        <v>304</v>
      </c>
      <c r="F707" s="28">
        <v>0.98343999999999998</v>
      </c>
      <c r="G707" s="28">
        <v>0.13224</v>
      </c>
      <c r="H707">
        <f t="shared" si="66"/>
        <v>3.235E-3</v>
      </c>
      <c r="I707">
        <f t="shared" si="67"/>
        <v>4.35E-4</v>
      </c>
      <c r="J707" s="30">
        <f t="shared" ref="J707:J732" si="68">H707*L707</f>
        <v>3.3362904886745236E-3</v>
      </c>
      <c r="K707" s="30">
        <f t="shared" ref="K707:K732" si="69">H707*M707</f>
        <v>3.3362904886745236E-3</v>
      </c>
      <c r="L707">
        <f>VLOOKUP(LEFT(A707,8),'Point GF'!$C$2:$R$277,7,FALSE)</f>
        <v>1.0313108156644586</v>
      </c>
      <c r="M707">
        <f>VLOOKUP(LEFT(A707,8),'Point GF'!$C$2:$R$277,7,FALSE)</f>
        <v>1.0313108156644586</v>
      </c>
      <c r="N707">
        <f t="shared" ref="N707:N732" si="70">I707*P707</f>
        <v>4.5367042192449836E-4</v>
      </c>
      <c r="O707">
        <f t="shared" ref="O707:O732" si="71">I707*Q707</f>
        <v>4.5740593884801238E-4</v>
      </c>
      <c r="P707">
        <f>VLOOKUP(LEFT(A707,8),'Point GF'!$C$2:$R$277,15,FALSE)</f>
        <v>1.0429205101712606</v>
      </c>
      <c r="Q707">
        <f>VLOOKUP(LEFT(A707,8),'Point GF'!$C$2:$R$277,16,FALSE)</f>
        <v>1.0515079053977296</v>
      </c>
    </row>
    <row r="708" spans="1:17" hidden="1" outlineLevel="2" x14ac:dyDescent="0.3">
      <c r="A708" s="27" t="s">
        <v>1139</v>
      </c>
      <c r="B708" s="27" t="s">
        <v>1140</v>
      </c>
      <c r="C708" s="27" t="s">
        <v>401</v>
      </c>
      <c r="D708" s="27" t="s">
        <v>1145</v>
      </c>
      <c r="E708" s="28">
        <v>1</v>
      </c>
      <c r="F708" s="28">
        <v>4.3449999999999999E-3</v>
      </c>
      <c r="G708" s="28">
        <v>1.2700000000000001E-3</v>
      </c>
      <c r="H708">
        <f t="shared" si="66"/>
        <v>4.3449999999999999E-3</v>
      </c>
      <c r="I708">
        <f t="shared" si="67"/>
        <v>1.2700000000000001E-3</v>
      </c>
      <c r="J708" s="30">
        <f t="shared" si="68"/>
        <v>4.4810454940620728E-3</v>
      </c>
      <c r="K708" s="30">
        <f t="shared" si="69"/>
        <v>4.4810454940620728E-3</v>
      </c>
      <c r="L708">
        <f>VLOOKUP(LEFT(A708,8),'Point GF'!$C$2:$R$277,7,FALSE)</f>
        <v>1.0313108156644586</v>
      </c>
      <c r="M708">
        <f>VLOOKUP(LEFT(A708,8),'Point GF'!$C$2:$R$277,7,FALSE)</f>
        <v>1.0313108156644586</v>
      </c>
      <c r="N708">
        <f t="shared" si="70"/>
        <v>1.3245090479175011E-3</v>
      </c>
      <c r="O708">
        <f t="shared" si="71"/>
        <v>1.3354150398551168E-3</v>
      </c>
      <c r="P708">
        <f>VLOOKUP(LEFT(A708,8),'Point GF'!$C$2:$R$277,15,FALSE)</f>
        <v>1.0429205101712606</v>
      </c>
      <c r="Q708">
        <f>VLOOKUP(LEFT(A708,8),'Point GF'!$C$2:$R$277,16,FALSE)</f>
        <v>1.0515079053977296</v>
      </c>
    </row>
    <row r="709" spans="1:17" hidden="1" outlineLevel="2" x14ac:dyDescent="0.3">
      <c r="A709" s="27" t="s">
        <v>1139</v>
      </c>
      <c r="B709" s="27" t="s">
        <v>1140</v>
      </c>
      <c r="C709" s="27" t="s">
        <v>401</v>
      </c>
      <c r="D709" s="27" t="s">
        <v>1146</v>
      </c>
      <c r="E709" s="28">
        <v>1</v>
      </c>
      <c r="F709" s="28">
        <v>0.45828000000000002</v>
      </c>
      <c r="G709" s="28">
        <v>1.32E-2</v>
      </c>
      <c r="H709">
        <f t="shared" si="66"/>
        <v>0.45828000000000002</v>
      </c>
      <c r="I709">
        <f t="shared" si="67"/>
        <v>1.32E-2</v>
      </c>
      <c r="J709" s="30">
        <f t="shared" si="68"/>
        <v>0.47262912060270812</v>
      </c>
      <c r="K709" s="30">
        <f t="shared" si="69"/>
        <v>0.47262912060270812</v>
      </c>
      <c r="L709">
        <f>VLOOKUP(LEFT(A709,8),'Point GF'!$C$2:$R$277,7,FALSE)</f>
        <v>1.0313108156644586</v>
      </c>
      <c r="M709">
        <f>VLOOKUP(LEFT(A709,8),'Point GF'!$C$2:$R$277,7,FALSE)</f>
        <v>1.0313108156644586</v>
      </c>
      <c r="N709">
        <f t="shared" si="70"/>
        <v>1.3766550734260641E-2</v>
      </c>
      <c r="O709">
        <f t="shared" si="71"/>
        <v>1.3879904351250031E-2</v>
      </c>
      <c r="P709">
        <f>VLOOKUP(LEFT(A709,8),'Point GF'!$C$2:$R$277,15,FALSE)</f>
        <v>1.0429205101712606</v>
      </c>
      <c r="Q709">
        <f>VLOOKUP(LEFT(A709,8),'Point GF'!$C$2:$R$277,16,FALSE)</f>
        <v>1.0515079053977296</v>
      </c>
    </row>
    <row r="710" spans="1:17" hidden="1" outlineLevel="2" x14ac:dyDescent="0.3">
      <c r="A710" s="27" t="s">
        <v>1139</v>
      </c>
      <c r="B710" s="27" t="s">
        <v>1140</v>
      </c>
      <c r="C710" s="27" t="s">
        <v>401</v>
      </c>
      <c r="D710" s="27" t="s">
        <v>1147</v>
      </c>
      <c r="E710" s="28">
        <v>1</v>
      </c>
      <c r="F710" s="28">
        <v>0.45827499999999999</v>
      </c>
      <c r="G710" s="28">
        <v>1.3195E-2</v>
      </c>
      <c r="H710">
        <f t="shared" si="66"/>
        <v>0.45827499999999999</v>
      </c>
      <c r="I710">
        <f t="shared" si="67"/>
        <v>1.3195E-2</v>
      </c>
      <c r="J710" s="30">
        <f t="shared" si="68"/>
        <v>0.47262396404862977</v>
      </c>
      <c r="K710" s="30">
        <f t="shared" si="69"/>
        <v>0.47262396404862977</v>
      </c>
      <c r="L710">
        <f>VLOOKUP(LEFT(A710,8),'Point GF'!$C$2:$R$277,7,FALSE)</f>
        <v>1.0313108156644586</v>
      </c>
      <c r="M710">
        <f>VLOOKUP(LEFT(A710,8),'Point GF'!$C$2:$R$277,7,FALSE)</f>
        <v>1.0313108156644586</v>
      </c>
      <c r="N710">
        <f t="shared" si="70"/>
        <v>1.3761336131709784E-2</v>
      </c>
      <c r="O710">
        <f t="shared" si="71"/>
        <v>1.3874646811723042E-2</v>
      </c>
      <c r="P710">
        <f>VLOOKUP(LEFT(A710,8),'Point GF'!$C$2:$R$277,15,FALSE)</f>
        <v>1.0429205101712606</v>
      </c>
      <c r="Q710">
        <f>VLOOKUP(LEFT(A710,8),'Point GF'!$C$2:$R$277,16,FALSE)</f>
        <v>1.0515079053977296</v>
      </c>
    </row>
    <row r="711" spans="1:17" hidden="1" outlineLevel="2" x14ac:dyDescent="0.3">
      <c r="A711" s="27" t="s">
        <v>1139</v>
      </c>
      <c r="B711" s="27" t="s">
        <v>1140</v>
      </c>
      <c r="C711" s="27" t="s">
        <v>401</v>
      </c>
      <c r="D711" s="27" t="s">
        <v>1148</v>
      </c>
      <c r="E711" s="28">
        <v>15</v>
      </c>
      <c r="F711" s="28">
        <v>0.35099999999999998</v>
      </c>
      <c r="G711" s="28">
        <v>8.8200000000000001E-2</v>
      </c>
      <c r="H711">
        <f t="shared" si="66"/>
        <v>2.3399999999999997E-2</v>
      </c>
      <c r="I711">
        <f t="shared" si="67"/>
        <v>5.8799999999999998E-3</v>
      </c>
      <c r="J711" s="30">
        <f t="shared" si="68"/>
        <v>2.4132673086548328E-2</v>
      </c>
      <c r="K711" s="30">
        <f t="shared" si="69"/>
        <v>2.4132673086548328E-2</v>
      </c>
      <c r="L711">
        <f>VLOOKUP(LEFT(A711,8),'Point GF'!$C$2:$R$277,7,FALSE)</f>
        <v>1.0313108156644586</v>
      </c>
      <c r="M711">
        <f>VLOOKUP(LEFT(A711,8),'Point GF'!$C$2:$R$277,7,FALSE)</f>
        <v>1.0313108156644586</v>
      </c>
      <c r="N711">
        <f t="shared" si="70"/>
        <v>6.1323725998070127E-3</v>
      </c>
      <c r="O711">
        <f t="shared" si="71"/>
        <v>6.1828664837386502E-3</v>
      </c>
      <c r="P711">
        <f>VLOOKUP(LEFT(A711,8),'Point GF'!$C$2:$R$277,15,FALSE)</f>
        <v>1.0429205101712606</v>
      </c>
      <c r="Q711">
        <f>VLOOKUP(LEFT(A711,8),'Point GF'!$C$2:$R$277,16,FALSE)</f>
        <v>1.0515079053977296</v>
      </c>
    </row>
    <row r="712" spans="1:17" outlineLevel="1" collapsed="1" x14ac:dyDescent="0.3">
      <c r="A712" s="32" t="s">
        <v>1238</v>
      </c>
      <c r="B712" s="27" t="str">
        <f>B711</f>
        <v>MGM National Harbor Destination Resort Casino</v>
      </c>
      <c r="C712" s="27"/>
      <c r="D712" s="27"/>
      <c r="E712" s="28"/>
      <c r="F712" s="28">
        <f>SUBTOTAL(9,F704:F711)</f>
        <v>5.4300299999999995</v>
      </c>
      <c r="G712" s="28">
        <f>SUBTOTAL(9,G704:G711)</f>
        <v>0.67788499999999985</v>
      </c>
      <c r="H712" s="36">
        <f>SUBTOTAL(9,H704:H711)</f>
        <v>0.957175</v>
      </c>
      <c r="I712" s="36">
        <f>SUBTOTAL(9,I704:I711)</f>
        <v>3.5284999999999997E-2</v>
      </c>
      <c r="J712" s="30">
        <f t="shared" si="68"/>
        <v>0.98714492998362813</v>
      </c>
      <c r="K712" s="30">
        <f t="shared" si="69"/>
        <v>0.98714492998362813</v>
      </c>
      <c r="L712">
        <f>VLOOKUP(LEFT(A712,8),'Point GF'!$C$2:$R$277,7,FALSE)</f>
        <v>1.0313108156644586</v>
      </c>
      <c r="M712">
        <f>VLOOKUP(LEFT(A712,8),'Point GF'!$C$2:$R$277,7,FALSE)</f>
        <v>1.0313108156644586</v>
      </c>
      <c r="N712">
        <f t="shared" si="70"/>
        <v>3.6799450201392928E-2</v>
      </c>
      <c r="O712">
        <f t="shared" si="71"/>
        <v>3.7102456441958885E-2</v>
      </c>
      <c r="P712">
        <f>VLOOKUP(LEFT(A712,8),'Point GF'!$C$2:$R$277,15,FALSE)</f>
        <v>1.0429205101712606</v>
      </c>
      <c r="Q712">
        <f>VLOOKUP(LEFT(A712,8),'Point GF'!$C$2:$R$277,16,FALSE)</f>
        <v>1.0515079053977296</v>
      </c>
    </row>
    <row r="713" spans="1:17" hidden="1" outlineLevel="2" x14ac:dyDescent="0.3">
      <c r="A713" s="27" t="s">
        <v>1149</v>
      </c>
      <c r="B713" s="27" t="s">
        <v>1150</v>
      </c>
      <c r="C713" s="27" t="s">
        <v>401</v>
      </c>
      <c r="D713" s="27" t="s">
        <v>1151</v>
      </c>
      <c r="E713" s="28">
        <v>8</v>
      </c>
      <c r="F713" s="28">
        <v>1.4760000000000001E-2</v>
      </c>
      <c r="G713" s="28">
        <v>2.0000000000000001E-4</v>
      </c>
      <c r="H713">
        <f t="shared" si="66"/>
        <v>1.8450000000000001E-3</v>
      </c>
      <c r="I713">
        <f t="shared" si="67"/>
        <v>2.5000000000000001E-5</v>
      </c>
      <c r="J713" s="30">
        <f t="shared" si="68"/>
        <v>1.9234985423360021E-3</v>
      </c>
      <c r="K713" s="30">
        <f t="shared" si="69"/>
        <v>1.9234985423360021E-3</v>
      </c>
      <c r="L713">
        <f>VLOOKUP(LEFT(A713,8),'Point GF'!$C$2:$R$277,7,FALSE)</f>
        <v>1.0425466354124673</v>
      </c>
      <c r="M713">
        <f>VLOOKUP(LEFT(A713,8),'Point GF'!$C$2:$R$277,7,FALSE)</f>
        <v>1.0425466354124673</v>
      </c>
      <c r="N713">
        <f t="shared" si="70"/>
        <v>2.6074390743308418E-5</v>
      </c>
      <c r="O713">
        <f t="shared" si="71"/>
        <v>2.631066844356584E-5</v>
      </c>
      <c r="P713">
        <f>VLOOKUP(LEFT(A713,8),'Point GF'!$C$2:$R$277,15,FALSE)</f>
        <v>1.0429756297323367</v>
      </c>
      <c r="Q713">
        <f>VLOOKUP(LEFT(A713,8),'Point GF'!$C$2:$R$277,16,FALSE)</f>
        <v>1.0524267377426335</v>
      </c>
    </row>
    <row r="714" spans="1:17" hidden="1" outlineLevel="2" x14ac:dyDescent="0.3">
      <c r="A714" s="27" t="s">
        <v>1149</v>
      </c>
      <c r="B714" s="27" t="s">
        <v>1150</v>
      </c>
      <c r="C714" s="27" t="s">
        <v>401</v>
      </c>
      <c r="D714" s="27" t="s">
        <v>1151</v>
      </c>
      <c r="E714" s="28">
        <v>363</v>
      </c>
      <c r="F714" s="28">
        <v>0.12342</v>
      </c>
      <c r="G714" s="28">
        <v>1.8149999999999999E-2</v>
      </c>
      <c r="H714">
        <f t="shared" si="66"/>
        <v>3.4000000000000002E-4</v>
      </c>
      <c r="I714">
        <f t="shared" si="67"/>
        <v>4.9999999999999996E-5</v>
      </c>
      <c r="J714" s="30">
        <f t="shared" si="68"/>
        <v>3.544658560402389E-4</v>
      </c>
      <c r="K714" s="30">
        <f t="shared" si="69"/>
        <v>3.544658560402389E-4</v>
      </c>
      <c r="L714">
        <f>VLOOKUP(LEFT(A714,8),'Point GF'!$C$2:$R$277,7,FALSE)</f>
        <v>1.0425466354124673</v>
      </c>
      <c r="M714">
        <f>VLOOKUP(LEFT(A714,8),'Point GF'!$C$2:$R$277,7,FALSE)</f>
        <v>1.0425466354124673</v>
      </c>
      <c r="N714">
        <f t="shared" si="70"/>
        <v>5.2148781486616829E-5</v>
      </c>
      <c r="O714">
        <f t="shared" si="71"/>
        <v>5.2621336887131672E-5</v>
      </c>
      <c r="P714">
        <f>VLOOKUP(LEFT(A714,8),'Point GF'!$C$2:$R$277,15,FALSE)</f>
        <v>1.0429756297323367</v>
      </c>
      <c r="Q714">
        <f>VLOOKUP(LEFT(A714,8),'Point GF'!$C$2:$R$277,16,FALSE)</f>
        <v>1.0524267377426335</v>
      </c>
    </row>
    <row r="715" spans="1:17" hidden="1" outlineLevel="2" x14ac:dyDescent="0.3">
      <c r="A715" s="27" t="s">
        <v>1149</v>
      </c>
      <c r="B715" s="27" t="s">
        <v>1150</v>
      </c>
      <c r="C715" s="27" t="s">
        <v>401</v>
      </c>
      <c r="D715" s="27" t="s">
        <v>1152</v>
      </c>
      <c r="E715" s="28">
        <v>8</v>
      </c>
      <c r="F715" s="28">
        <v>1.4760000000000001E-2</v>
      </c>
      <c r="G715" s="28">
        <v>2.0000000000000001E-4</v>
      </c>
      <c r="H715">
        <f t="shared" si="66"/>
        <v>1.8450000000000001E-3</v>
      </c>
      <c r="I715">
        <f t="shared" si="67"/>
        <v>2.5000000000000001E-5</v>
      </c>
      <c r="J715" s="30">
        <f t="shared" si="68"/>
        <v>1.9234985423360021E-3</v>
      </c>
      <c r="K715" s="30">
        <f t="shared" si="69"/>
        <v>1.9234985423360021E-3</v>
      </c>
      <c r="L715">
        <f>VLOOKUP(LEFT(A715,8),'Point GF'!$C$2:$R$277,7,FALSE)</f>
        <v>1.0425466354124673</v>
      </c>
      <c r="M715">
        <f>VLOOKUP(LEFT(A715,8),'Point GF'!$C$2:$R$277,7,FALSE)</f>
        <v>1.0425466354124673</v>
      </c>
      <c r="N715">
        <f t="shared" si="70"/>
        <v>2.6074390743308418E-5</v>
      </c>
      <c r="O715">
        <f t="shared" si="71"/>
        <v>2.631066844356584E-5</v>
      </c>
      <c r="P715">
        <f>VLOOKUP(LEFT(A715,8),'Point GF'!$C$2:$R$277,15,FALSE)</f>
        <v>1.0429756297323367</v>
      </c>
      <c r="Q715">
        <f>VLOOKUP(LEFT(A715,8),'Point GF'!$C$2:$R$277,16,FALSE)</f>
        <v>1.0524267377426335</v>
      </c>
    </row>
    <row r="716" spans="1:17" hidden="1" outlineLevel="2" x14ac:dyDescent="0.3">
      <c r="A716" s="27" t="s">
        <v>1149</v>
      </c>
      <c r="B716" s="27" t="s">
        <v>1150</v>
      </c>
      <c r="C716" s="27" t="s">
        <v>401</v>
      </c>
      <c r="D716" s="27" t="s">
        <v>1152</v>
      </c>
      <c r="E716" s="28">
        <v>363</v>
      </c>
      <c r="F716" s="28">
        <v>0.12342</v>
      </c>
      <c r="G716" s="28">
        <v>1.8149999999999999E-2</v>
      </c>
      <c r="H716">
        <f t="shared" si="66"/>
        <v>3.4000000000000002E-4</v>
      </c>
      <c r="I716">
        <f t="shared" si="67"/>
        <v>4.9999999999999996E-5</v>
      </c>
      <c r="J716" s="30">
        <f t="shared" si="68"/>
        <v>3.544658560402389E-4</v>
      </c>
      <c r="K716" s="30">
        <f t="shared" si="69"/>
        <v>3.544658560402389E-4</v>
      </c>
      <c r="L716">
        <f>VLOOKUP(LEFT(A716,8),'Point GF'!$C$2:$R$277,7,FALSE)</f>
        <v>1.0425466354124673</v>
      </c>
      <c r="M716">
        <f>VLOOKUP(LEFT(A716,8),'Point GF'!$C$2:$R$277,7,FALSE)</f>
        <v>1.0425466354124673</v>
      </c>
      <c r="N716">
        <f t="shared" si="70"/>
        <v>5.2148781486616829E-5</v>
      </c>
      <c r="O716">
        <f t="shared" si="71"/>
        <v>5.2621336887131672E-5</v>
      </c>
      <c r="P716">
        <f>VLOOKUP(LEFT(A716,8),'Point GF'!$C$2:$R$277,15,FALSE)</f>
        <v>1.0429756297323367</v>
      </c>
      <c r="Q716">
        <f>VLOOKUP(LEFT(A716,8),'Point GF'!$C$2:$R$277,16,FALSE)</f>
        <v>1.0524267377426335</v>
      </c>
    </row>
    <row r="717" spans="1:17" hidden="1" outlineLevel="2" x14ac:dyDescent="0.3">
      <c r="A717" s="27" t="s">
        <v>1149</v>
      </c>
      <c r="B717" s="27" t="s">
        <v>1150</v>
      </c>
      <c r="C717" s="27" t="s">
        <v>401</v>
      </c>
      <c r="D717" s="27" t="s">
        <v>1153</v>
      </c>
      <c r="E717" s="28">
        <v>8</v>
      </c>
      <c r="F717" s="28">
        <v>1.4760000000000001E-2</v>
      </c>
      <c r="G717" s="28">
        <v>2.0000000000000001E-4</v>
      </c>
      <c r="H717">
        <f t="shared" si="66"/>
        <v>1.8450000000000001E-3</v>
      </c>
      <c r="I717">
        <f t="shared" si="67"/>
        <v>2.5000000000000001E-5</v>
      </c>
      <c r="J717" s="30">
        <f t="shared" si="68"/>
        <v>1.9234985423360021E-3</v>
      </c>
      <c r="K717" s="30">
        <f t="shared" si="69"/>
        <v>1.9234985423360021E-3</v>
      </c>
      <c r="L717">
        <f>VLOOKUP(LEFT(A717,8),'Point GF'!$C$2:$R$277,7,FALSE)</f>
        <v>1.0425466354124673</v>
      </c>
      <c r="M717">
        <f>VLOOKUP(LEFT(A717,8),'Point GF'!$C$2:$R$277,7,FALSE)</f>
        <v>1.0425466354124673</v>
      </c>
      <c r="N717">
        <f t="shared" si="70"/>
        <v>2.6074390743308418E-5</v>
      </c>
      <c r="O717">
        <f t="shared" si="71"/>
        <v>2.631066844356584E-5</v>
      </c>
      <c r="P717">
        <f>VLOOKUP(LEFT(A717,8),'Point GF'!$C$2:$R$277,15,FALSE)</f>
        <v>1.0429756297323367</v>
      </c>
      <c r="Q717">
        <f>VLOOKUP(LEFT(A717,8),'Point GF'!$C$2:$R$277,16,FALSE)</f>
        <v>1.0524267377426335</v>
      </c>
    </row>
    <row r="718" spans="1:17" hidden="1" outlineLevel="2" x14ac:dyDescent="0.3">
      <c r="A718" s="27" t="s">
        <v>1149</v>
      </c>
      <c r="B718" s="27" t="s">
        <v>1150</v>
      </c>
      <c r="C718" s="27" t="s">
        <v>401</v>
      </c>
      <c r="D718" s="27" t="s">
        <v>1153</v>
      </c>
      <c r="E718" s="28">
        <v>363</v>
      </c>
      <c r="F718" s="28">
        <v>0.12342</v>
      </c>
      <c r="G718" s="28">
        <v>1.8149999999999999E-2</v>
      </c>
      <c r="H718">
        <f t="shared" si="66"/>
        <v>3.4000000000000002E-4</v>
      </c>
      <c r="I718">
        <f t="shared" si="67"/>
        <v>4.9999999999999996E-5</v>
      </c>
      <c r="J718" s="30">
        <f t="shared" si="68"/>
        <v>3.544658560402389E-4</v>
      </c>
      <c r="K718" s="30">
        <f t="shared" si="69"/>
        <v>3.544658560402389E-4</v>
      </c>
      <c r="L718">
        <f>VLOOKUP(LEFT(A718,8),'Point GF'!$C$2:$R$277,7,FALSE)</f>
        <v>1.0425466354124673</v>
      </c>
      <c r="M718">
        <f>VLOOKUP(LEFT(A718,8),'Point GF'!$C$2:$R$277,7,FALSE)</f>
        <v>1.0425466354124673</v>
      </c>
      <c r="N718">
        <f t="shared" si="70"/>
        <v>5.2148781486616829E-5</v>
      </c>
      <c r="O718">
        <f t="shared" si="71"/>
        <v>5.2621336887131672E-5</v>
      </c>
      <c r="P718">
        <f>VLOOKUP(LEFT(A718,8),'Point GF'!$C$2:$R$277,15,FALSE)</f>
        <v>1.0429756297323367</v>
      </c>
      <c r="Q718">
        <f>VLOOKUP(LEFT(A718,8),'Point GF'!$C$2:$R$277,16,FALSE)</f>
        <v>1.0524267377426335</v>
      </c>
    </row>
    <row r="719" spans="1:17" hidden="1" outlineLevel="2" x14ac:dyDescent="0.3">
      <c r="A719" s="27" t="s">
        <v>1149</v>
      </c>
      <c r="B719" s="27" t="s">
        <v>1150</v>
      </c>
      <c r="C719" s="27" t="s">
        <v>401</v>
      </c>
      <c r="D719" s="27" t="s">
        <v>1154</v>
      </c>
      <c r="E719" s="28">
        <v>8</v>
      </c>
      <c r="F719" s="28">
        <v>1.4760000000000001E-2</v>
      </c>
      <c r="G719" s="28">
        <v>2.0000000000000001E-4</v>
      </c>
      <c r="H719">
        <f t="shared" si="66"/>
        <v>1.8450000000000001E-3</v>
      </c>
      <c r="I719">
        <f t="shared" si="67"/>
        <v>2.5000000000000001E-5</v>
      </c>
      <c r="J719" s="30">
        <f t="shared" si="68"/>
        <v>1.9234985423360021E-3</v>
      </c>
      <c r="K719" s="30">
        <f t="shared" si="69"/>
        <v>1.9234985423360021E-3</v>
      </c>
      <c r="L719">
        <f>VLOOKUP(LEFT(A719,8),'Point GF'!$C$2:$R$277,7,FALSE)</f>
        <v>1.0425466354124673</v>
      </c>
      <c r="M719">
        <f>VLOOKUP(LEFT(A719,8),'Point GF'!$C$2:$R$277,7,FALSE)</f>
        <v>1.0425466354124673</v>
      </c>
      <c r="N719">
        <f t="shared" si="70"/>
        <v>2.6074390743308418E-5</v>
      </c>
      <c r="O719">
        <f t="shared" si="71"/>
        <v>2.631066844356584E-5</v>
      </c>
      <c r="P719">
        <f>VLOOKUP(LEFT(A719,8),'Point GF'!$C$2:$R$277,15,FALSE)</f>
        <v>1.0429756297323367</v>
      </c>
      <c r="Q719">
        <f>VLOOKUP(LEFT(A719,8),'Point GF'!$C$2:$R$277,16,FALSE)</f>
        <v>1.0524267377426335</v>
      </c>
    </row>
    <row r="720" spans="1:17" hidden="1" outlineLevel="2" x14ac:dyDescent="0.3">
      <c r="A720" s="27" t="s">
        <v>1149</v>
      </c>
      <c r="B720" s="27" t="s">
        <v>1150</v>
      </c>
      <c r="C720" s="27" t="s">
        <v>401</v>
      </c>
      <c r="D720" s="27" t="s">
        <v>1154</v>
      </c>
      <c r="E720" s="28">
        <v>363</v>
      </c>
      <c r="F720" s="28">
        <v>0.12342</v>
      </c>
      <c r="G720" s="28">
        <v>1.8149999999999999E-2</v>
      </c>
      <c r="H720">
        <f t="shared" si="66"/>
        <v>3.4000000000000002E-4</v>
      </c>
      <c r="I720">
        <f t="shared" si="67"/>
        <v>4.9999999999999996E-5</v>
      </c>
      <c r="J720" s="30">
        <f t="shared" si="68"/>
        <v>3.544658560402389E-4</v>
      </c>
      <c r="K720" s="30">
        <f t="shared" si="69"/>
        <v>3.544658560402389E-4</v>
      </c>
      <c r="L720">
        <f>VLOOKUP(LEFT(A720,8),'Point GF'!$C$2:$R$277,7,FALSE)</f>
        <v>1.0425466354124673</v>
      </c>
      <c r="M720">
        <f>VLOOKUP(LEFT(A720,8),'Point GF'!$C$2:$R$277,7,FALSE)</f>
        <v>1.0425466354124673</v>
      </c>
      <c r="N720">
        <f t="shared" si="70"/>
        <v>5.2148781486616829E-5</v>
      </c>
      <c r="O720">
        <f t="shared" si="71"/>
        <v>5.2621336887131672E-5</v>
      </c>
      <c r="P720">
        <f>VLOOKUP(LEFT(A720,8),'Point GF'!$C$2:$R$277,15,FALSE)</f>
        <v>1.0429756297323367</v>
      </c>
      <c r="Q720">
        <f>VLOOKUP(LEFT(A720,8),'Point GF'!$C$2:$R$277,16,FALSE)</f>
        <v>1.0524267377426335</v>
      </c>
    </row>
    <row r="721" spans="1:17" hidden="1" outlineLevel="2" x14ac:dyDescent="0.3">
      <c r="A721" s="27" t="s">
        <v>1149</v>
      </c>
      <c r="B721" s="27" t="s">
        <v>1150</v>
      </c>
      <c r="C721" s="27" t="s">
        <v>401</v>
      </c>
      <c r="D721" s="27" t="s">
        <v>1155</v>
      </c>
      <c r="E721" s="28">
        <v>8</v>
      </c>
      <c r="F721" s="28">
        <v>1.4760000000000001E-2</v>
      </c>
      <c r="G721" s="28">
        <v>2.0000000000000001E-4</v>
      </c>
      <c r="H721">
        <f t="shared" si="66"/>
        <v>1.8450000000000001E-3</v>
      </c>
      <c r="I721">
        <f t="shared" si="67"/>
        <v>2.5000000000000001E-5</v>
      </c>
      <c r="J721" s="30">
        <f t="shared" si="68"/>
        <v>1.9234985423360021E-3</v>
      </c>
      <c r="K721" s="30">
        <f t="shared" si="69"/>
        <v>1.9234985423360021E-3</v>
      </c>
      <c r="L721">
        <f>VLOOKUP(LEFT(A721,8),'Point GF'!$C$2:$R$277,7,FALSE)</f>
        <v>1.0425466354124673</v>
      </c>
      <c r="M721">
        <f>VLOOKUP(LEFT(A721,8),'Point GF'!$C$2:$R$277,7,FALSE)</f>
        <v>1.0425466354124673</v>
      </c>
      <c r="N721">
        <f t="shared" si="70"/>
        <v>2.6074390743308418E-5</v>
      </c>
      <c r="O721">
        <f t="shared" si="71"/>
        <v>2.631066844356584E-5</v>
      </c>
      <c r="P721">
        <f>VLOOKUP(LEFT(A721,8),'Point GF'!$C$2:$R$277,15,FALSE)</f>
        <v>1.0429756297323367</v>
      </c>
      <c r="Q721">
        <f>VLOOKUP(LEFT(A721,8),'Point GF'!$C$2:$R$277,16,FALSE)</f>
        <v>1.0524267377426335</v>
      </c>
    </row>
    <row r="722" spans="1:17" hidden="1" outlineLevel="2" x14ac:dyDescent="0.3">
      <c r="A722" s="27" t="s">
        <v>1149</v>
      </c>
      <c r="B722" s="27" t="s">
        <v>1150</v>
      </c>
      <c r="C722" s="27" t="s">
        <v>401</v>
      </c>
      <c r="D722" s="27" t="s">
        <v>1155</v>
      </c>
      <c r="E722" s="28">
        <v>363</v>
      </c>
      <c r="F722" s="28">
        <v>0.12342</v>
      </c>
      <c r="G722" s="28">
        <v>1.8149999999999999E-2</v>
      </c>
      <c r="H722">
        <f t="shared" si="66"/>
        <v>3.4000000000000002E-4</v>
      </c>
      <c r="I722">
        <f t="shared" si="67"/>
        <v>4.9999999999999996E-5</v>
      </c>
      <c r="J722" s="30">
        <f t="shared" si="68"/>
        <v>3.544658560402389E-4</v>
      </c>
      <c r="K722" s="30">
        <f t="shared" si="69"/>
        <v>3.544658560402389E-4</v>
      </c>
      <c r="L722">
        <f>VLOOKUP(LEFT(A722,8),'Point GF'!$C$2:$R$277,7,FALSE)</f>
        <v>1.0425466354124673</v>
      </c>
      <c r="M722">
        <f>VLOOKUP(LEFT(A722,8),'Point GF'!$C$2:$R$277,7,FALSE)</f>
        <v>1.0425466354124673</v>
      </c>
      <c r="N722">
        <f t="shared" si="70"/>
        <v>5.2148781486616829E-5</v>
      </c>
      <c r="O722">
        <f t="shared" si="71"/>
        <v>5.2621336887131672E-5</v>
      </c>
      <c r="P722">
        <f>VLOOKUP(LEFT(A722,8),'Point GF'!$C$2:$R$277,15,FALSE)</f>
        <v>1.0429756297323367</v>
      </c>
      <c r="Q722">
        <f>VLOOKUP(LEFT(A722,8),'Point GF'!$C$2:$R$277,16,FALSE)</f>
        <v>1.0524267377426335</v>
      </c>
    </row>
    <row r="723" spans="1:17" hidden="1" outlineLevel="2" x14ac:dyDescent="0.3">
      <c r="A723" s="27" t="s">
        <v>1149</v>
      </c>
      <c r="B723" s="27" t="s">
        <v>1150</v>
      </c>
      <c r="C723" s="27" t="s">
        <v>401</v>
      </c>
      <c r="D723" s="27" t="s">
        <v>1156</v>
      </c>
      <c r="E723" s="28">
        <v>8</v>
      </c>
      <c r="F723" s="28">
        <v>1.4760000000000001E-2</v>
      </c>
      <c r="G723" s="28">
        <v>2.0000000000000001E-4</v>
      </c>
      <c r="H723">
        <f t="shared" si="66"/>
        <v>1.8450000000000001E-3</v>
      </c>
      <c r="I723">
        <f t="shared" si="67"/>
        <v>2.5000000000000001E-5</v>
      </c>
      <c r="J723" s="30">
        <f t="shared" si="68"/>
        <v>1.9234985423360021E-3</v>
      </c>
      <c r="K723" s="30">
        <f t="shared" si="69"/>
        <v>1.9234985423360021E-3</v>
      </c>
      <c r="L723">
        <f>VLOOKUP(LEFT(A723,8),'Point GF'!$C$2:$R$277,7,FALSE)</f>
        <v>1.0425466354124673</v>
      </c>
      <c r="M723">
        <f>VLOOKUP(LEFT(A723,8),'Point GF'!$C$2:$R$277,7,FALSE)</f>
        <v>1.0425466354124673</v>
      </c>
      <c r="N723">
        <f t="shared" si="70"/>
        <v>2.6074390743308418E-5</v>
      </c>
      <c r="O723">
        <f t="shared" si="71"/>
        <v>2.631066844356584E-5</v>
      </c>
      <c r="P723">
        <f>VLOOKUP(LEFT(A723,8),'Point GF'!$C$2:$R$277,15,FALSE)</f>
        <v>1.0429756297323367</v>
      </c>
      <c r="Q723">
        <f>VLOOKUP(LEFT(A723,8),'Point GF'!$C$2:$R$277,16,FALSE)</f>
        <v>1.0524267377426335</v>
      </c>
    </row>
    <row r="724" spans="1:17" hidden="1" outlineLevel="2" x14ac:dyDescent="0.3">
      <c r="A724" s="27" t="s">
        <v>1149</v>
      </c>
      <c r="B724" s="27" t="s">
        <v>1150</v>
      </c>
      <c r="C724" s="27" t="s">
        <v>401</v>
      </c>
      <c r="D724" s="27" t="s">
        <v>1156</v>
      </c>
      <c r="E724" s="28">
        <v>363</v>
      </c>
      <c r="F724" s="28">
        <v>0.12342</v>
      </c>
      <c r="G724" s="28">
        <v>1.8149999999999999E-2</v>
      </c>
      <c r="H724">
        <f t="shared" si="66"/>
        <v>3.4000000000000002E-4</v>
      </c>
      <c r="I724">
        <f t="shared" si="67"/>
        <v>4.9999999999999996E-5</v>
      </c>
      <c r="J724" s="30">
        <f t="shared" si="68"/>
        <v>3.544658560402389E-4</v>
      </c>
      <c r="K724" s="30">
        <f t="shared" si="69"/>
        <v>3.544658560402389E-4</v>
      </c>
      <c r="L724">
        <f>VLOOKUP(LEFT(A724,8),'Point GF'!$C$2:$R$277,7,FALSE)</f>
        <v>1.0425466354124673</v>
      </c>
      <c r="M724">
        <f>VLOOKUP(LEFT(A724,8),'Point GF'!$C$2:$R$277,7,FALSE)</f>
        <v>1.0425466354124673</v>
      </c>
      <c r="N724">
        <f t="shared" si="70"/>
        <v>5.2148781486616829E-5</v>
      </c>
      <c r="O724">
        <f t="shared" si="71"/>
        <v>5.2621336887131672E-5</v>
      </c>
      <c r="P724">
        <f>VLOOKUP(LEFT(A724,8),'Point GF'!$C$2:$R$277,15,FALSE)</f>
        <v>1.0429756297323367</v>
      </c>
      <c r="Q724">
        <f>VLOOKUP(LEFT(A724,8),'Point GF'!$C$2:$R$277,16,FALSE)</f>
        <v>1.0524267377426335</v>
      </c>
    </row>
    <row r="725" spans="1:17" hidden="1" outlineLevel="2" x14ac:dyDescent="0.3">
      <c r="A725" s="27" t="s">
        <v>1149</v>
      </c>
      <c r="B725" s="27" t="s">
        <v>1150</v>
      </c>
      <c r="C725" s="27" t="s">
        <v>401</v>
      </c>
      <c r="D725" s="27" t="s">
        <v>1157</v>
      </c>
      <c r="E725" s="28">
        <v>8</v>
      </c>
      <c r="F725" s="28">
        <v>1.4760000000000001E-2</v>
      </c>
      <c r="G725" s="28">
        <v>2.0000000000000001E-4</v>
      </c>
      <c r="H725">
        <f t="shared" si="66"/>
        <v>1.8450000000000001E-3</v>
      </c>
      <c r="I725">
        <f t="shared" si="67"/>
        <v>2.5000000000000001E-5</v>
      </c>
      <c r="J725" s="30">
        <f t="shared" si="68"/>
        <v>1.9234985423360021E-3</v>
      </c>
      <c r="K725" s="30">
        <f t="shared" si="69"/>
        <v>1.9234985423360021E-3</v>
      </c>
      <c r="L725">
        <f>VLOOKUP(LEFT(A725,8),'Point GF'!$C$2:$R$277,7,FALSE)</f>
        <v>1.0425466354124673</v>
      </c>
      <c r="M725">
        <f>VLOOKUP(LEFT(A725,8),'Point GF'!$C$2:$R$277,7,FALSE)</f>
        <v>1.0425466354124673</v>
      </c>
      <c r="N725">
        <f t="shared" si="70"/>
        <v>2.6074390743308418E-5</v>
      </c>
      <c r="O725">
        <f t="shared" si="71"/>
        <v>2.631066844356584E-5</v>
      </c>
      <c r="P725">
        <f>VLOOKUP(LEFT(A725,8),'Point GF'!$C$2:$R$277,15,FALSE)</f>
        <v>1.0429756297323367</v>
      </c>
      <c r="Q725">
        <f>VLOOKUP(LEFT(A725,8),'Point GF'!$C$2:$R$277,16,FALSE)</f>
        <v>1.0524267377426335</v>
      </c>
    </row>
    <row r="726" spans="1:17" hidden="1" outlineLevel="2" x14ac:dyDescent="0.3">
      <c r="A726" s="27" t="s">
        <v>1149</v>
      </c>
      <c r="B726" s="27" t="s">
        <v>1150</v>
      </c>
      <c r="C726" s="27" t="s">
        <v>401</v>
      </c>
      <c r="D726" s="27" t="s">
        <v>1157</v>
      </c>
      <c r="E726" s="28">
        <v>363</v>
      </c>
      <c r="F726" s="28">
        <v>0.12342</v>
      </c>
      <c r="G726" s="28">
        <v>1.8149999999999999E-2</v>
      </c>
      <c r="H726">
        <f t="shared" si="66"/>
        <v>3.4000000000000002E-4</v>
      </c>
      <c r="I726">
        <f t="shared" si="67"/>
        <v>4.9999999999999996E-5</v>
      </c>
      <c r="J726" s="30">
        <f t="shared" si="68"/>
        <v>3.544658560402389E-4</v>
      </c>
      <c r="K726" s="30">
        <f t="shared" si="69"/>
        <v>3.544658560402389E-4</v>
      </c>
      <c r="L726">
        <f>VLOOKUP(LEFT(A726,8),'Point GF'!$C$2:$R$277,7,FALSE)</f>
        <v>1.0425466354124673</v>
      </c>
      <c r="M726">
        <f>VLOOKUP(LEFT(A726,8),'Point GF'!$C$2:$R$277,7,FALSE)</f>
        <v>1.0425466354124673</v>
      </c>
      <c r="N726">
        <f t="shared" si="70"/>
        <v>5.2148781486616829E-5</v>
      </c>
      <c r="O726">
        <f t="shared" si="71"/>
        <v>5.2621336887131672E-5</v>
      </c>
      <c r="P726">
        <f>VLOOKUP(LEFT(A726,8),'Point GF'!$C$2:$R$277,15,FALSE)</f>
        <v>1.0429756297323367</v>
      </c>
      <c r="Q726">
        <f>VLOOKUP(LEFT(A726,8),'Point GF'!$C$2:$R$277,16,FALSE)</f>
        <v>1.0524267377426335</v>
      </c>
    </row>
    <row r="727" spans="1:17" hidden="1" outlineLevel="2" x14ac:dyDescent="0.3">
      <c r="A727" s="27" t="s">
        <v>1149</v>
      </c>
      <c r="B727" s="27" t="s">
        <v>1150</v>
      </c>
      <c r="C727" s="27" t="s">
        <v>401</v>
      </c>
      <c r="D727" s="27" t="s">
        <v>1158</v>
      </c>
      <c r="E727" s="28">
        <v>8</v>
      </c>
      <c r="F727" s="28">
        <v>1.4760000000000001E-2</v>
      </c>
      <c r="G727" s="28">
        <v>2.0000000000000001E-4</v>
      </c>
      <c r="H727">
        <f t="shared" si="66"/>
        <v>1.8450000000000001E-3</v>
      </c>
      <c r="I727">
        <f t="shared" si="67"/>
        <v>2.5000000000000001E-5</v>
      </c>
      <c r="J727" s="30">
        <f t="shared" si="68"/>
        <v>1.9234985423360021E-3</v>
      </c>
      <c r="K727" s="30">
        <f t="shared" si="69"/>
        <v>1.9234985423360021E-3</v>
      </c>
      <c r="L727">
        <f>VLOOKUP(LEFT(A727,8),'Point GF'!$C$2:$R$277,7,FALSE)</f>
        <v>1.0425466354124673</v>
      </c>
      <c r="M727">
        <f>VLOOKUP(LEFT(A727,8),'Point GF'!$C$2:$R$277,7,FALSE)</f>
        <v>1.0425466354124673</v>
      </c>
      <c r="N727">
        <f t="shared" si="70"/>
        <v>2.6074390743308418E-5</v>
      </c>
      <c r="O727">
        <f t="shared" si="71"/>
        <v>2.631066844356584E-5</v>
      </c>
      <c r="P727">
        <f>VLOOKUP(LEFT(A727,8),'Point GF'!$C$2:$R$277,15,FALSE)</f>
        <v>1.0429756297323367</v>
      </c>
      <c r="Q727">
        <f>VLOOKUP(LEFT(A727,8),'Point GF'!$C$2:$R$277,16,FALSE)</f>
        <v>1.0524267377426335</v>
      </c>
    </row>
    <row r="728" spans="1:17" hidden="1" outlineLevel="2" x14ac:dyDescent="0.3">
      <c r="A728" s="27" t="s">
        <v>1149</v>
      </c>
      <c r="B728" s="27" t="s">
        <v>1150</v>
      </c>
      <c r="C728" s="27" t="s">
        <v>401</v>
      </c>
      <c r="D728" s="27" t="s">
        <v>1158</v>
      </c>
      <c r="E728" s="28">
        <v>363</v>
      </c>
      <c r="F728" s="28">
        <v>0.12342</v>
      </c>
      <c r="G728" s="28">
        <v>1.8149999999999999E-2</v>
      </c>
      <c r="H728">
        <f t="shared" si="66"/>
        <v>3.4000000000000002E-4</v>
      </c>
      <c r="I728">
        <f t="shared" si="67"/>
        <v>4.9999999999999996E-5</v>
      </c>
      <c r="J728" s="30">
        <f t="shared" si="68"/>
        <v>3.544658560402389E-4</v>
      </c>
      <c r="K728" s="30">
        <f t="shared" si="69"/>
        <v>3.544658560402389E-4</v>
      </c>
      <c r="L728">
        <f>VLOOKUP(LEFT(A728,8),'Point GF'!$C$2:$R$277,7,FALSE)</f>
        <v>1.0425466354124673</v>
      </c>
      <c r="M728">
        <f>VLOOKUP(LEFT(A728,8),'Point GF'!$C$2:$R$277,7,FALSE)</f>
        <v>1.0425466354124673</v>
      </c>
      <c r="N728">
        <f t="shared" si="70"/>
        <v>5.2148781486616829E-5</v>
      </c>
      <c r="O728">
        <f t="shared" si="71"/>
        <v>5.2621336887131672E-5</v>
      </c>
      <c r="P728">
        <f>VLOOKUP(LEFT(A728,8),'Point GF'!$C$2:$R$277,15,FALSE)</f>
        <v>1.0429756297323367</v>
      </c>
      <c r="Q728">
        <f>VLOOKUP(LEFT(A728,8),'Point GF'!$C$2:$R$277,16,FALSE)</f>
        <v>1.0524267377426335</v>
      </c>
    </row>
    <row r="729" spans="1:17" hidden="1" outlineLevel="2" x14ac:dyDescent="0.3">
      <c r="A729" s="27" t="s">
        <v>1149</v>
      </c>
      <c r="B729" s="27" t="s">
        <v>1150</v>
      </c>
      <c r="C729" s="27" t="s">
        <v>401</v>
      </c>
      <c r="D729" s="27" t="s">
        <v>1159</v>
      </c>
      <c r="E729" s="28">
        <v>16</v>
      </c>
      <c r="F729" s="28">
        <v>0.96799999999999997</v>
      </c>
      <c r="G729" s="28">
        <v>1.1520000000000001E-2</v>
      </c>
      <c r="H729">
        <f t="shared" si="66"/>
        <v>6.0499999999999998E-2</v>
      </c>
      <c r="I729">
        <f t="shared" si="67"/>
        <v>7.2000000000000005E-4</v>
      </c>
      <c r="J729" s="30">
        <f t="shared" si="68"/>
        <v>6.3074071442454263E-2</v>
      </c>
      <c r="K729" s="30">
        <f t="shared" si="69"/>
        <v>6.3074071442454263E-2</v>
      </c>
      <c r="L729">
        <f>VLOOKUP(LEFT(A729,8),'Point GF'!$C$2:$R$277,7,FALSE)</f>
        <v>1.0425466354124673</v>
      </c>
      <c r="M729">
        <f>VLOOKUP(LEFT(A729,8),'Point GF'!$C$2:$R$277,7,FALSE)</f>
        <v>1.0425466354124673</v>
      </c>
      <c r="N729">
        <f t="shared" si="70"/>
        <v>7.5094245340728252E-4</v>
      </c>
      <c r="O729">
        <f t="shared" si="71"/>
        <v>7.5774725117469619E-4</v>
      </c>
      <c r="P729">
        <f>VLOOKUP(LEFT(A729,8),'Point GF'!$C$2:$R$277,15,FALSE)</f>
        <v>1.0429756297323367</v>
      </c>
      <c r="Q729">
        <f>VLOOKUP(LEFT(A729,8),'Point GF'!$C$2:$R$277,16,FALSE)</f>
        <v>1.0524267377426335</v>
      </c>
    </row>
    <row r="730" spans="1:17" hidden="1" outlineLevel="2" x14ac:dyDescent="0.3">
      <c r="A730" s="27" t="s">
        <v>1149</v>
      </c>
      <c r="B730" s="27" t="s">
        <v>1150</v>
      </c>
      <c r="C730" s="27" t="s">
        <v>401</v>
      </c>
      <c r="D730" s="27" t="s">
        <v>1160</v>
      </c>
      <c r="E730" s="28">
        <v>16</v>
      </c>
      <c r="F730" s="28">
        <v>0.96799999999999997</v>
      </c>
      <c r="G730" s="28">
        <v>1.1520000000000001E-2</v>
      </c>
      <c r="H730">
        <f t="shared" si="66"/>
        <v>6.0499999999999998E-2</v>
      </c>
      <c r="I730">
        <f t="shared" si="67"/>
        <v>7.2000000000000005E-4</v>
      </c>
      <c r="J730" s="30">
        <f t="shared" si="68"/>
        <v>6.3074071442454263E-2</v>
      </c>
      <c r="K730" s="30">
        <f t="shared" si="69"/>
        <v>6.3074071442454263E-2</v>
      </c>
      <c r="L730">
        <f>VLOOKUP(LEFT(A730,8),'Point GF'!$C$2:$R$277,7,FALSE)</f>
        <v>1.0425466354124673</v>
      </c>
      <c r="M730">
        <f>VLOOKUP(LEFT(A730,8),'Point GF'!$C$2:$R$277,7,FALSE)</f>
        <v>1.0425466354124673</v>
      </c>
      <c r="N730">
        <f t="shared" si="70"/>
        <v>7.5094245340728252E-4</v>
      </c>
      <c r="O730">
        <f t="shared" si="71"/>
        <v>7.5774725117469619E-4</v>
      </c>
      <c r="P730">
        <f>VLOOKUP(LEFT(A730,8),'Point GF'!$C$2:$R$277,15,FALSE)</f>
        <v>1.0429756297323367</v>
      </c>
      <c r="Q730">
        <f>VLOOKUP(LEFT(A730,8),'Point GF'!$C$2:$R$277,16,FALSE)</f>
        <v>1.0524267377426335</v>
      </c>
    </row>
    <row r="731" spans="1:17" hidden="1" outlineLevel="2" x14ac:dyDescent="0.3">
      <c r="A731" s="27" t="s">
        <v>1149</v>
      </c>
      <c r="B731" s="27" t="s">
        <v>1150</v>
      </c>
      <c r="C731" s="27" t="s">
        <v>401</v>
      </c>
      <c r="D731" s="27" t="s">
        <v>1161</v>
      </c>
      <c r="E731" s="28">
        <v>224</v>
      </c>
      <c r="F731" s="28">
        <v>4.22464</v>
      </c>
      <c r="G731" s="28">
        <v>8.0416000000000007</v>
      </c>
      <c r="H731">
        <f t="shared" si="66"/>
        <v>1.8859999999999998E-2</v>
      </c>
      <c r="I731">
        <f t="shared" si="67"/>
        <v>3.5900000000000001E-2</v>
      </c>
      <c r="J731" s="30">
        <f t="shared" si="68"/>
        <v>1.9662429543879131E-2</v>
      </c>
      <c r="K731" s="30">
        <f t="shared" si="69"/>
        <v>1.9662429543879131E-2</v>
      </c>
      <c r="L731">
        <f>VLOOKUP(LEFT(A731,8),'Point GF'!$C$2:$R$277,7,FALSE)</f>
        <v>1.0425466354124673</v>
      </c>
      <c r="M731">
        <f>VLOOKUP(LEFT(A731,8),'Point GF'!$C$2:$R$277,7,FALSE)</f>
        <v>1.0425466354124673</v>
      </c>
      <c r="N731">
        <f t="shared" si="70"/>
        <v>3.7442825107390887E-2</v>
      </c>
      <c r="O731">
        <f t="shared" si="71"/>
        <v>3.7782119884960545E-2</v>
      </c>
      <c r="P731">
        <f>VLOOKUP(LEFT(A731,8),'Point GF'!$C$2:$R$277,15,FALSE)</f>
        <v>1.0429756297323367</v>
      </c>
      <c r="Q731">
        <f>VLOOKUP(LEFT(A731,8),'Point GF'!$C$2:$R$277,16,FALSE)</f>
        <v>1.0524267377426335</v>
      </c>
    </row>
    <row r="732" spans="1:17" ht="15" outlineLevel="1" collapsed="1" thickBot="1" x14ac:dyDescent="0.35">
      <c r="A732" s="33" t="s">
        <v>1239</v>
      </c>
      <c r="B732" s="27" t="str">
        <f>B731</f>
        <v>University of Maryland Capital Region Medical Center</v>
      </c>
      <c r="C732" s="31"/>
      <c r="D732" s="31"/>
      <c r="E732" s="30"/>
      <c r="F732" s="30">
        <f>SUBTOTAL(9,F713:F731)</f>
        <v>7.2660799999999997</v>
      </c>
      <c r="G732" s="30">
        <f>SUBTOTAL(9,G713:G731)</f>
        <v>8.2114400000000014</v>
      </c>
      <c r="H732" s="37">
        <f>SUBTOTAL(9,H713:H731)</f>
        <v>0.15733999999999998</v>
      </c>
      <c r="I732" s="37">
        <f>SUBTOTAL(9,I713:I731)</f>
        <v>3.7940000000000002E-2</v>
      </c>
      <c r="J732" s="30">
        <f t="shared" si="68"/>
        <v>0.16403428761579758</v>
      </c>
      <c r="K732" s="30">
        <f t="shared" si="69"/>
        <v>0.16403428761579758</v>
      </c>
      <c r="L732">
        <f>VLOOKUP(LEFT(A732,8),'Point GF'!$C$2:$R$277,7,FALSE)</f>
        <v>1.0425466354124673</v>
      </c>
      <c r="M732">
        <f>VLOOKUP(LEFT(A732,8),'Point GF'!$C$2:$R$277,7,FALSE)</f>
        <v>1.0425466354124673</v>
      </c>
      <c r="N732">
        <f t="shared" si="70"/>
        <v>3.9570495392044859E-2</v>
      </c>
      <c r="O732">
        <f t="shared" si="71"/>
        <v>3.992907042995552E-2</v>
      </c>
      <c r="P732">
        <f>VLOOKUP(LEFT(A732,8),'Point GF'!$C$2:$R$277,15,FALSE)</f>
        <v>1.0429756297323367</v>
      </c>
      <c r="Q732">
        <f>VLOOKUP(LEFT(A732,8),'Point GF'!$C$2:$R$277,16,FALSE)</f>
        <v>1.0524267377426335</v>
      </c>
    </row>
    <row r="733" spans="1:17" x14ac:dyDescent="0.3">
      <c r="A733" s="33" t="s">
        <v>1240</v>
      </c>
      <c r="B733" s="31"/>
      <c r="C733" s="31"/>
      <c r="D733" s="31"/>
      <c r="E733" s="30"/>
      <c r="F733" s="178">
        <f>SUBTOTAL(9,F2:F731)</f>
        <v>2016.4020345019972</v>
      </c>
      <c r="G733" s="178">
        <f>SUBTOTAL(9,G2:G731)</f>
        <v>481.1171054425003</v>
      </c>
      <c r="H733" s="38">
        <f>SUBTOTAL(9,H2:H731)</f>
        <v>36.072994306999973</v>
      </c>
      <c r="I733" s="38">
        <f>SUBTOTAL(9,I2:I731)</f>
        <v>2.8725651689999925</v>
      </c>
      <c r="J733" s="38"/>
      <c r="K733" s="38"/>
    </row>
  </sheetData>
  <autoFilter ref="A1:I732" xr:uid="{68437204-ED7F-47AF-AD97-7F15688570ED}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DC0E7-A6CB-4D19-8448-68E43B8CF386}">
  <dimension ref="A1:H14"/>
  <sheetViews>
    <sheetView workbookViewId="0">
      <selection activeCell="F16" sqref="F16"/>
    </sheetView>
  </sheetViews>
  <sheetFormatPr defaultRowHeight="14.4" x14ac:dyDescent="0.3"/>
  <cols>
    <col min="1" max="3" width="19" bestFit="1" customWidth="1"/>
    <col min="4" max="4" width="13.109375" customWidth="1"/>
    <col min="5" max="5" width="14.6640625" bestFit="1" customWidth="1"/>
    <col min="6" max="6" width="18.6640625" customWidth="1"/>
    <col min="7" max="7" width="15.5546875" bestFit="1" customWidth="1"/>
    <col min="8" max="8" width="16.88671875" bestFit="1" customWidth="1"/>
    <col min="9" max="9" width="34.6640625" bestFit="1" customWidth="1"/>
    <col min="10" max="10" width="35.6640625" bestFit="1" customWidth="1"/>
    <col min="11" max="11" width="18.44140625" bestFit="1" customWidth="1"/>
    <col min="12" max="12" width="32.5546875" bestFit="1" customWidth="1"/>
  </cols>
  <sheetData>
    <row r="1" spans="1:8" ht="15" thickBot="1" x14ac:dyDescent="0.35">
      <c r="A1" s="24" t="s">
        <v>395</v>
      </c>
      <c r="B1" s="24" t="s">
        <v>396</v>
      </c>
      <c r="C1" s="22" t="s">
        <v>1266</v>
      </c>
      <c r="D1" s="22" t="s">
        <v>1258</v>
      </c>
      <c r="E1" s="22" t="s">
        <v>1259</v>
      </c>
      <c r="F1" s="22" t="s">
        <v>1260</v>
      </c>
      <c r="G1" s="22" t="s">
        <v>1261</v>
      </c>
      <c r="H1" s="22" t="s">
        <v>1262</v>
      </c>
    </row>
    <row r="2" spans="1:8" x14ac:dyDescent="0.3">
      <c r="A2" s="3" t="s">
        <v>1267</v>
      </c>
      <c r="B2" t="s">
        <v>902</v>
      </c>
      <c r="C2" t="s">
        <v>1303</v>
      </c>
      <c r="D2">
        <v>292.62299999999993</v>
      </c>
      <c r="E2">
        <f>D2/365</f>
        <v>0.8017068493150683</v>
      </c>
      <c r="F2" t="s">
        <v>1263</v>
      </c>
      <c r="G2">
        <v>6.7275</v>
      </c>
      <c r="H2">
        <f>G2/365</f>
        <v>1.843150684931507E-2</v>
      </c>
    </row>
    <row r="3" spans="1:8" x14ac:dyDescent="0.3">
      <c r="A3" s="3" t="s">
        <v>1267</v>
      </c>
      <c r="B3" t="s">
        <v>902</v>
      </c>
      <c r="C3" t="s">
        <v>1304</v>
      </c>
      <c r="D3">
        <v>438.55150000000003</v>
      </c>
      <c r="E3">
        <f>D3/365</f>
        <v>1.2015109589041097</v>
      </c>
      <c r="F3" t="s">
        <v>1263</v>
      </c>
      <c r="G3">
        <v>6.1749999999999998</v>
      </c>
      <c r="H3">
        <f t="shared" ref="H3:H8" si="0">G3/365</f>
        <v>1.6917808219178081E-2</v>
      </c>
    </row>
    <row r="4" spans="1:8" x14ac:dyDescent="0.3">
      <c r="A4" s="3" t="s">
        <v>1268</v>
      </c>
      <c r="B4" t="s">
        <v>669</v>
      </c>
      <c r="C4" t="s">
        <v>1305</v>
      </c>
      <c r="D4">
        <v>105.0425</v>
      </c>
      <c r="E4">
        <f t="shared" ref="E4:E7" si="1">D4/365</f>
        <v>0.28778767123287674</v>
      </c>
      <c r="F4" t="s">
        <v>1264</v>
      </c>
      <c r="G4">
        <v>0.94384999999999997</v>
      </c>
      <c r="H4">
        <f t="shared" si="0"/>
        <v>2.585890410958904E-3</v>
      </c>
    </row>
    <row r="5" spans="1:8" x14ac:dyDescent="0.3">
      <c r="A5" s="3" t="s">
        <v>1268</v>
      </c>
      <c r="B5" t="s">
        <v>669</v>
      </c>
      <c r="C5" t="s">
        <v>1305</v>
      </c>
      <c r="D5">
        <v>93.643500000000017</v>
      </c>
      <c r="E5">
        <f t="shared" si="1"/>
        <v>0.2565575342465754</v>
      </c>
      <c r="F5" t="s">
        <v>1264</v>
      </c>
      <c r="G5">
        <v>1.20183</v>
      </c>
      <c r="H5">
        <f t="shared" si="0"/>
        <v>3.2926849315068492E-3</v>
      </c>
    </row>
    <row r="6" spans="1:8" x14ac:dyDescent="0.3">
      <c r="A6" s="3" t="s">
        <v>1268</v>
      </c>
      <c r="B6" t="s">
        <v>669</v>
      </c>
      <c r="C6" t="s">
        <v>1306</v>
      </c>
      <c r="D6">
        <v>97.692999999999984</v>
      </c>
      <c r="E6">
        <f t="shared" si="1"/>
        <v>0.26765205479452048</v>
      </c>
      <c r="F6" t="s">
        <v>1263</v>
      </c>
      <c r="G6">
        <v>1.41716</v>
      </c>
      <c r="H6">
        <f t="shared" si="0"/>
        <v>3.8826301369863014E-3</v>
      </c>
    </row>
    <row r="7" spans="1:8" x14ac:dyDescent="0.3">
      <c r="A7" s="2" t="s">
        <v>1269</v>
      </c>
      <c r="B7" t="s">
        <v>437</v>
      </c>
      <c r="C7" t="s">
        <v>1307</v>
      </c>
      <c r="D7">
        <v>278.15400000000005</v>
      </c>
      <c r="E7">
        <f t="shared" si="1"/>
        <v>0.76206575342465765</v>
      </c>
      <c r="F7" t="s">
        <v>1265</v>
      </c>
      <c r="G7">
        <v>14.894550000000001</v>
      </c>
      <c r="H7">
        <f t="shared" si="0"/>
        <v>4.0806986301369863E-2</v>
      </c>
    </row>
    <row r="8" spans="1:8" ht="15" thickBot="1" x14ac:dyDescent="0.35">
      <c r="A8" s="25" t="s">
        <v>1269</v>
      </c>
      <c r="B8" s="26" t="s">
        <v>437</v>
      </c>
      <c r="C8" s="23" t="s">
        <v>1307</v>
      </c>
      <c r="D8" s="23">
        <v>282.73399999999998</v>
      </c>
      <c r="E8" s="23">
        <f>D8/365</f>
        <v>0.77461369863013696</v>
      </c>
      <c r="F8" s="23" t="s">
        <v>1263</v>
      </c>
      <c r="G8" s="23">
        <v>15.7248</v>
      </c>
      <c r="H8" s="23">
        <f t="shared" si="0"/>
        <v>4.308164383561644E-2</v>
      </c>
    </row>
    <row r="9" spans="1:8" x14ac:dyDescent="0.3">
      <c r="D9">
        <f>SUM(D2:D8)</f>
        <v>1588.4414999999999</v>
      </c>
      <c r="E9">
        <f>SUM(E2:E8)</f>
        <v>4.3518945205479449</v>
      </c>
      <c r="G9">
        <f>SUM(G2:G8)</f>
        <v>47.084690000000002</v>
      </c>
      <c r="H9">
        <f>SUM(H2:H8)</f>
        <v>0.12899915068493151</v>
      </c>
    </row>
    <row r="11" spans="1:8" x14ac:dyDescent="0.3">
      <c r="A11" s="3" t="s">
        <v>1267</v>
      </c>
      <c r="B11" t="s">
        <v>902</v>
      </c>
      <c r="D11" s="222">
        <f>SUM(D2:D3)</f>
        <v>731.17449999999997</v>
      </c>
      <c r="E11" s="222">
        <f>SUM(E2:E3)</f>
        <v>2.0032178082191781</v>
      </c>
      <c r="G11" s="222">
        <f>SUM(G2:G3)</f>
        <v>12.9025</v>
      </c>
      <c r="H11" s="222">
        <f>SUM(H2:H3)</f>
        <v>3.5349315068493148E-2</v>
      </c>
    </row>
    <row r="12" spans="1:8" x14ac:dyDescent="0.3">
      <c r="A12" s="3" t="s">
        <v>1268</v>
      </c>
      <c r="B12" t="s">
        <v>669</v>
      </c>
      <c r="D12" s="222">
        <f>SUM(D4:D6)</f>
        <v>296.37900000000002</v>
      </c>
      <c r="E12" s="222">
        <f>SUM(E4:E6)</f>
        <v>0.81199726027397268</v>
      </c>
      <c r="G12" s="222">
        <f>SUM(G4:G6)</f>
        <v>3.56284</v>
      </c>
      <c r="H12" s="222">
        <f>SUM(H4:H6)</f>
        <v>9.7612054794520547E-3</v>
      </c>
    </row>
    <row r="13" spans="1:8" x14ac:dyDescent="0.3">
      <c r="A13" s="2" t="s">
        <v>1269</v>
      </c>
      <c r="B13" t="s">
        <v>437</v>
      </c>
      <c r="D13" s="222">
        <f>SUM(D7:D8)</f>
        <v>560.88800000000003</v>
      </c>
      <c r="E13" s="222">
        <f>SUM(E7:E8)</f>
        <v>1.5366794520547946</v>
      </c>
      <c r="G13" s="222">
        <f>SUM(G7:G8)</f>
        <v>30.619350000000001</v>
      </c>
      <c r="H13" s="222">
        <f>SUM(H7:H8)</f>
        <v>8.3888630136986303E-2</v>
      </c>
    </row>
    <row r="14" spans="1:8" x14ac:dyDescent="0.3">
      <c r="A14" s="3" t="s">
        <v>74</v>
      </c>
      <c r="D14" s="222">
        <f>SUM(D11:D13)</f>
        <v>1588.4414999999999</v>
      </c>
      <c r="E14" s="222">
        <f>SUM(E11:E13)</f>
        <v>4.3518945205479458</v>
      </c>
      <c r="G14" s="222">
        <f>SUM(G11:G13)</f>
        <v>47.084690000000002</v>
      </c>
      <c r="H14" s="222">
        <f>SUM(H11:H13)</f>
        <v>0.12899915068493151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C1C27-25D0-4AC2-9E19-BDF05C86ADE7}">
  <dimension ref="A1:T733"/>
  <sheetViews>
    <sheetView topLeftCell="A89" workbookViewId="0">
      <selection activeCell="K120" sqref="K120"/>
    </sheetView>
  </sheetViews>
  <sheetFormatPr defaultRowHeight="14.4" outlineLevelRow="2" x14ac:dyDescent="0.3"/>
  <cols>
    <col min="1" max="1" width="15.44140625" customWidth="1"/>
    <col min="2" max="2" width="15.6640625" customWidth="1"/>
    <col min="4" max="4" width="24.33203125" customWidth="1"/>
    <col min="17" max="17" width="10.109375" customWidth="1"/>
    <col min="19" max="19" width="10.6640625" customWidth="1"/>
  </cols>
  <sheetData>
    <row r="1" spans="1:20" ht="43.2" x14ac:dyDescent="0.3">
      <c r="A1" s="34" t="s">
        <v>395</v>
      </c>
      <c r="B1" s="34" t="s">
        <v>398</v>
      </c>
      <c r="C1" s="34" t="s">
        <v>397</v>
      </c>
      <c r="D1" s="35" t="s">
        <v>399</v>
      </c>
      <c r="E1" s="35" t="s">
        <v>1283</v>
      </c>
      <c r="F1" s="35" t="s">
        <v>1284</v>
      </c>
      <c r="G1" s="35" t="s">
        <v>1285</v>
      </c>
      <c r="H1" s="35" t="s">
        <v>1286</v>
      </c>
      <c r="I1" s="35" t="s">
        <v>1287</v>
      </c>
      <c r="K1" s="40" t="s">
        <v>2028</v>
      </c>
      <c r="L1" s="40" t="s">
        <v>2029</v>
      </c>
      <c r="N1" s="40" t="s">
        <v>2030</v>
      </c>
      <c r="O1" s="40" t="s">
        <v>2031</v>
      </c>
      <c r="Q1" s="35" t="s">
        <v>3000</v>
      </c>
      <c r="R1" s="35" t="s">
        <v>3001</v>
      </c>
      <c r="S1" s="35" t="s">
        <v>3002</v>
      </c>
      <c r="T1" s="35" t="s">
        <v>3003</v>
      </c>
    </row>
    <row r="2" spans="1:20" outlineLevel="2" x14ac:dyDescent="0.3">
      <c r="A2" s="27" t="s">
        <v>400</v>
      </c>
      <c r="B2" s="27" t="s">
        <v>402</v>
      </c>
      <c r="C2" s="27" t="s">
        <v>401</v>
      </c>
      <c r="D2" s="27" t="s">
        <v>403</v>
      </c>
      <c r="E2" s="28">
        <v>1</v>
      </c>
      <c r="F2" s="28">
        <v>3.1549999999999998E-3</v>
      </c>
      <c r="G2" s="28">
        <v>2.0000000000000002E-5</v>
      </c>
      <c r="H2">
        <f>F2/E2</f>
        <v>3.1549999999999998E-3</v>
      </c>
      <c r="I2">
        <f>G2/E2</f>
        <v>2.0000000000000002E-5</v>
      </c>
    </row>
    <row r="3" spans="1:20" outlineLevel="2" x14ac:dyDescent="0.3">
      <c r="A3" s="27" t="s">
        <v>400</v>
      </c>
      <c r="B3" s="27" t="s">
        <v>402</v>
      </c>
      <c r="C3" s="27" t="s">
        <v>401</v>
      </c>
      <c r="D3" s="27" t="s">
        <v>404</v>
      </c>
      <c r="E3" s="28">
        <v>2</v>
      </c>
      <c r="F3" s="28">
        <v>4.1999999999999997E-3</v>
      </c>
      <c r="G3" s="28">
        <v>4.0000000000000003E-5</v>
      </c>
      <c r="H3">
        <f t="shared" ref="H3:H69" si="0">F3/E3</f>
        <v>2.0999999999999999E-3</v>
      </c>
      <c r="I3">
        <f t="shared" ref="I3:I69" si="1">G3/E3</f>
        <v>2.0000000000000002E-5</v>
      </c>
    </row>
    <row r="4" spans="1:20" outlineLevel="2" x14ac:dyDescent="0.3">
      <c r="A4" s="27" t="s">
        <v>400</v>
      </c>
      <c r="B4" s="27" t="s">
        <v>402</v>
      </c>
      <c r="C4" s="27" t="s">
        <v>401</v>
      </c>
      <c r="D4" s="27" t="s">
        <v>405</v>
      </c>
      <c r="E4" s="28">
        <v>17</v>
      </c>
      <c r="F4" s="28">
        <v>2.3290000000000002</v>
      </c>
      <c r="G4" s="28">
        <v>6.5449999999999994E-2</v>
      </c>
      <c r="H4">
        <f t="shared" si="0"/>
        <v>0.13700000000000001</v>
      </c>
      <c r="I4">
        <f t="shared" si="1"/>
        <v>3.8499999999999997E-3</v>
      </c>
    </row>
    <row r="5" spans="1:20" outlineLevel="2" x14ac:dyDescent="0.3">
      <c r="A5" s="27" t="s">
        <v>400</v>
      </c>
      <c r="B5" s="27" t="s">
        <v>402</v>
      </c>
      <c r="C5" s="27" t="s">
        <v>401</v>
      </c>
      <c r="D5" s="27" t="s">
        <v>406</v>
      </c>
      <c r="E5" s="28">
        <v>13</v>
      </c>
      <c r="F5" s="28">
        <v>2.08</v>
      </c>
      <c r="G5" s="28">
        <v>5.8564999999999999E-2</v>
      </c>
      <c r="H5">
        <f t="shared" si="0"/>
        <v>0.16</v>
      </c>
      <c r="I5">
        <f t="shared" si="1"/>
        <v>4.5050000000000003E-3</v>
      </c>
    </row>
    <row r="6" spans="1:20" outlineLevel="2" x14ac:dyDescent="0.3">
      <c r="A6" s="27" t="s">
        <v>400</v>
      </c>
      <c r="B6" s="27" t="s">
        <v>402</v>
      </c>
      <c r="C6" s="27" t="s">
        <v>401</v>
      </c>
      <c r="D6" s="27" t="s">
        <v>407</v>
      </c>
      <c r="E6" s="28">
        <v>14</v>
      </c>
      <c r="F6" s="28">
        <v>2.4500000000000002</v>
      </c>
      <c r="G6" s="28">
        <v>6.8879999999999997E-2</v>
      </c>
      <c r="H6">
        <f t="shared" si="0"/>
        <v>0.17500000000000002</v>
      </c>
      <c r="I6">
        <f t="shared" si="1"/>
        <v>4.9199999999999999E-3</v>
      </c>
    </row>
    <row r="7" spans="1:20" outlineLevel="2" x14ac:dyDescent="0.3">
      <c r="A7" s="27" t="s">
        <v>400</v>
      </c>
      <c r="B7" s="27" t="s">
        <v>402</v>
      </c>
      <c r="C7" s="27" t="s">
        <v>401</v>
      </c>
      <c r="D7" s="27" t="s">
        <v>408</v>
      </c>
      <c r="E7" s="28">
        <v>2</v>
      </c>
      <c r="F7" s="28">
        <v>4.8000000000000001E-2</v>
      </c>
      <c r="G7" s="28">
        <v>1.3600000000000001E-3</v>
      </c>
      <c r="H7">
        <f t="shared" si="0"/>
        <v>2.4E-2</v>
      </c>
      <c r="I7">
        <f t="shared" si="1"/>
        <v>6.8000000000000005E-4</v>
      </c>
    </row>
    <row r="8" spans="1:20" outlineLevel="2" x14ac:dyDescent="0.3">
      <c r="A8" s="27" t="s">
        <v>400</v>
      </c>
      <c r="B8" s="27" t="s">
        <v>402</v>
      </c>
      <c r="C8" s="27" t="s">
        <v>401</v>
      </c>
      <c r="D8" s="27" t="s">
        <v>409</v>
      </c>
      <c r="E8" s="28">
        <v>15</v>
      </c>
      <c r="F8" s="28">
        <v>4.2957749999999999</v>
      </c>
      <c r="G8" s="28">
        <v>0.120825</v>
      </c>
      <c r="H8">
        <f t="shared" si="0"/>
        <v>0.286385</v>
      </c>
      <c r="I8">
        <f t="shared" si="1"/>
        <v>8.0549999999999997E-3</v>
      </c>
    </row>
    <row r="9" spans="1:20" outlineLevel="2" x14ac:dyDescent="0.3">
      <c r="A9" s="27" t="s">
        <v>400</v>
      </c>
      <c r="B9" s="27" t="s">
        <v>402</v>
      </c>
      <c r="C9" s="27" t="s">
        <v>401</v>
      </c>
      <c r="D9" s="27" t="s">
        <v>410</v>
      </c>
      <c r="E9" s="28">
        <v>5</v>
      </c>
      <c r="F9" s="28">
        <v>0.86</v>
      </c>
      <c r="G9" s="28">
        <v>2.4199999999999999E-2</v>
      </c>
      <c r="H9">
        <f t="shared" si="0"/>
        <v>0.17199999999999999</v>
      </c>
      <c r="I9">
        <f t="shared" si="1"/>
        <v>4.8399999999999997E-3</v>
      </c>
    </row>
    <row r="10" spans="1:20" outlineLevel="2" x14ac:dyDescent="0.3">
      <c r="A10" s="27" t="s">
        <v>400</v>
      </c>
      <c r="B10" s="27" t="s">
        <v>402</v>
      </c>
      <c r="C10" s="27" t="s">
        <v>401</v>
      </c>
      <c r="D10" s="27" t="s">
        <v>411</v>
      </c>
      <c r="E10" s="28">
        <v>5</v>
      </c>
      <c r="F10" s="28">
        <v>3.2183000000000002</v>
      </c>
      <c r="G10" s="28">
        <v>9.0524999999999994E-2</v>
      </c>
      <c r="H10">
        <f t="shared" si="0"/>
        <v>0.64366000000000001</v>
      </c>
      <c r="I10">
        <f t="shared" si="1"/>
        <v>1.8105E-2</v>
      </c>
    </row>
    <row r="11" spans="1:20" outlineLevel="1" x14ac:dyDescent="0.3">
      <c r="A11" s="32" t="s">
        <v>1175</v>
      </c>
      <c r="B11" s="27" t="str">
        <f>B10</f>
        <v>Calvert Cliffs Nuclear Power Plant, LLC</v>
      </c>
      <c r="C11" s="27"/>
      <c r="D11" s="27"/>
      <c r="E11" s="28"/>
      <c r="F11" s="28">
        <f>SUBTOTAL(9,F2:F10)</f>
        <v>15.288429999999998</v>
      </c>
      <c r="G11" s="28">
        <f>SUBTOTAL(9,G2:G10)</f>
        <v>0.42986499999999994</v>
      </c>
      <c r="H11" s="36">
        <f>SUBTOTAL(9,H2:H10)</f>
        <v>1.6032999999999999</v>
      </c>
      <c r="I11" s="36">
        <f>SUBTOTAL(9,I2:I10)</f>
        <v>4.4995E-2</v>
      </c>
      <c r="K11">
        <f>VLOOKUP(LEFT(A11,8),'Point GF'!$C$2:$R$277,7,FALSE)</f>
        <v>1</v>
      </c>
      <c r="L11">
        <f>VLOOKUP(LEFT(A11,8),'Point GF'!$C$2:$R$277,7,FALSE)</f>
        <v>1</v>
      </c>
      <c r="N11">
        <f>VLOOKUP(LEFT(A11,8),'Point GF'!$C$2:$R$277,15,FALSE)</f>
        <v>1</v>
      </c>
      <c r="O11">
        <f>VLOOKUP(LEFT(A11,8),'Point GF'!$C$2:$R$277,16,FALSE)</f>
        <v>1</v>
      </c>
    </row>
    <row r="12" spans="1:20" outlineLevel="2" x14ac:dyDescent="0.3">
      <c r="A12" s="27" t="s">
        <v>412</v>
      </c>
      <c r="B12" s="27" t="s">
        <v>413</v>
      </c>
      <c r="C12" s="27" t="s">
        <v>401</v>
      </c>
      <c r="D12" s="27" t="s">
        <v>414</v>
      </c>
      <c r="E12" s="28">
        <v>148</v>
      </c>
      <c r="F12" s="28">
        <v>0.31080000000000002</v>
      </c>
      <c r="G12" s="28">
        <v>3.6999999999999998E-2</v>
      </c>
      <c r="H12">
        <f t="shared" si="0"/>
        <v>2.1000000000000003E-3</v>
      </c>
      <c r="I12">
        <f t="shared" si="1"/>
        <v>2.5000000000000001E-4</v>
      </c>
    </row>
    <row r="13" spans="1:20" outlineLevel="2" x14ac:dyDescent="0.3">
      <c r="A13" s="27" t="s">
        <v>412</v>
      </c>
      <c r="B13" s="27" t="s">
        <v>413</v>
      </c>
      <c r="C13" s="27" t="s">
        <v>401</v>
      </c>
      <c r="D13" s="27" t="s">
        <v>415</v>
      </c>
      <c r="E13" s="28">
        <v>114</v>
      </c>
      <c r="F13" s="28">
        <v>0.19494</v>
      </c>
      <c r="G13" s="28">
        <v>3.3059999999999999E-2</v>
      </c>
      <c r="H13">
        <f t="shared" si="0"/>
        <v>1.7099999999999999E-3</v>
      </c>
      <c r="I13">
        <f t="shared" si="1"/>
        <v>2.9E-4</v>
      </c>
    </row>
    <row r="14" spans="1:20" outlineLevel="2" x14ac:dyDescent="0.3">
      <c r="A14" s="27" t="s">
        <v>412</v>
      </c>
      <c r="B14" s="27" t="s">
        <v>413</v>
      </c>
      <c r="C14" s="27" t="s">
        <v>401</v>
      </c>
      <c r="D14" s="27" t="s">
        <v>416</v>
      </c>
      <c r="E14" s="28">
        <v>237</v>
      </c>
      <c r="F14" s="28">
        <v>18.925635</v>
      </c>
      <c r="G14" s="28">
        <v>1.31298</v>
      </c>
      <c r="H14">
        <f t="shared" si="0"/>
        <v>7.9854999999999995E-2</v>
      </c>
      <c r="I14">
        <f t="shared" si="1"/>
        <v>5.5399999999999998E-3</v>
      </c>
    </row>
    <row r="15" spans="1:20" outlineLevel="2" x14ac:dyDescent="0.3">
      <c r="A15" s="27" t="s">
        <v>412</v>
      </c>
      <c r="B15" s="27" t="s">
        <v>413</v>
      </c>
      <c r="C15" s="27" t="s">
        <v>401</v>
      </c>
      <c r="D15" s="27" t="s">
        <v>417</v>
      </c>
      <c r="E15" s="28">
        <v>122</v>
      </c>
      <c r="F15" s="28">
        <v>5.0276199999999998</v>
      </c>
      <c r="G15" s="28">
        <v>0.99673999999999996</v>
      </c>
      <c r="H15">
        <f t="shared" si="0"/>
        <v>4.1209999999999997E-2</v>
      </c>
      <c r="I15">
        <f t="shared" si="1"/>
        <v>8.1700000000000002E-3</v>
      </c>
    </row>
    <row r="16" spans="1:20" outlineLevel="2" x14ac:dyDescent="0.3">
      <c r="A16" s="27" t="s">
        <v>412</v>
      </c>
      <c r="B16" s="27" t="s">
        <v>413</v>
      </c>
      <c r="C16" s="27" t="s">
        <v>401</v>
      </c>
      <c r="D16" s="27" t="s">
        <v>418</v>
      </c>
      <c r="E16" s="28">
        <v>7</v>
      </c>
      <c r="F16" s="28">
        <v>1.9599999999999999E-2</v>
      </c>
      <c r="G16" s="28">
        <v>3.8499999999999998E-4</v>
      </c>
      <c r="H16">
        <f t="shared" si="0"/>
        <v>2.8E-3</v>
      </c>
      <c r="I16">
        <f t="shared" si="1"/>
        <v>5.4999999999999995E-5</v>
      </c>
    </row>
    <row r="17" spans="1:9" outlineLevel="2" x14ac:dyDescent="0.3">
      <c r="A17" s="27" t="s">
        <v>412</v>
      </c>
      <c r="B17" s="27" t="s">
        <v>413</v>
      </c>
      <c r="C17" s="27" t="s">
        <v>401</v>
      </c>
      <c r="D17" s="27" t="s">
        <v>419</v>
      </c>
      <c r="E17" s="28">
        <v>8</v>
      </c>
      <c r="F17" s="28">
        <v>1.856E-2</v>
      </c>
      <c r="G17" s="28">
        <v>4.0000000000000002E-4</v>
      </c>
      <c r="H17">
        <f t="shared" si="0"/>
        <v>2.32E-3</v>
      </c>
      <c r="I17">
        <f t="shared" si="1"/>
        <v>5.0000000000000002E-5</v>
      </c>
    </row>
    <row r="18" spans="1:9" outlineLevel="2" x14ac:dyDescent="0.3">
      <c r="A18" s="27" t="s">
        <v>412</v>
      </c>
      <c r="B18" s="27" t="s">
        <v>413</v>
      </c>
      <c r="C18" s="27" t="s">
        <v>401</v>
      </c>
      <c r="D18" s="27" t="s">
        <v>420</v>
      </c>
      <c r="E18" s="28">
        <v>4</v>
      </c>
      <c r="F18" s="28">
        <v>1.8000000000000001E-4</v>
      </c>
      <c r="G18" s="28">
        <v>2.0000000000000002E-5</v>
      </c>
      <c r="H18">
        <f t="shared" si="0"/>
        <v>4.5000000000000003E-5</v>
      </c>
      <c r="I18">
        <f t="shared" si="1"/>
        <v>5.0000000000000004E-6</v>
      </c>
    </row>
    <row r="19" spans="1:9" outlineLevel="2" x14ac:dyDescent="0.3">
      <c r="A19" s="27" t="s">
        <v>412</v>
      </c>
      <c r="B19" s="27" t="s">
        <v>413</v>
      </c>
      <c r="C19" s="27" t="s">
        <v>401</v>
      </c>
      <c r="D19" s="27" t="s">
        <v>421</v>
      </c>
      <c r="E19" s="28">
        <v>7</v>
      </c>
      <c r="F19" s="28">
        <v>2.5725000000000001E-2</v>
      </c>
      <c r="G19" s="28">
        <v>4.13E-3</v>
      </c>
      <c r="H19">
        <f t="shared" si="0"/>
        <v>3.6750000000000003E-3</v>
      </c>
      <c r="I19">
        <f t="shared" si="1"/>
        <v>5.9000000000000003E-4</v>
      </c>
    </row>
    <row r="20" spans="1:9" outlineLevel="2" x14ac:dyDescent="0.3">
      <c r="A20" s="27" t="s">
        <v>412</v>
      </c>
      <c r="B20" s="27" t="s">
        <v>413</v>
      </c>
      <c r="C20" s="27" t="s">
        <v>401</v>
      </c>
      <c r="D20" s="27" t="s">
        <v>422</v>
      </c>
      <c r="E20" s="28">
        <v>6</v>
      </c>
      <c r="F20" s="28">
        <v>2.2440000000000002E-2</v>
      </c>
      <c r="G20" s="28">
        <v>5.1000000000000004E-4</v>
      </c>
      <c r="H20">
        <f t="shared" si="0"/>
        <v>3.7400000000000003E-3</v>
      </c>
      <c r="I20">
        <f t="shared" si="1"/>
        <v>8.5000000000000006E-5</v>
      </c>
    </row>
    <row r="21" spans="1:9" outlineLevel="2" x14ac:dyDescent="0.3">
      <c r="A21" s="27" t="s">
        <v>412</v>
      </c>
      <c r="B21" s="27" t="s">
        <v>413</v>
      </c>
      <c r="C21" s="27" t="s">
        <v>401</v>
      </c>
      <c r="D21" s="27" t="s">
        <v>423</v>
      </c>
      <c r="E21" s="28">
        <v>7</v>
      </c>
      <c r="F21" s="28">
        <v>2.0615000000000001E-2</v>
      </c>
      <c r="G21" s="28">
        <v>3.4299999999999999E-3</v>
      </c>
      <c r="H21">
        <f t="shared" si="0"/>
        <v>2.9450000000000001E-3</v>
      </c>
      <c r="I21">
        <f t="shared" si="1"/>
        <v>4.8999999999999998E-4</v>
      </c>
    </row>
    <row r="22" spans="1:9" outlineLevel="2" x14ac:dyDescent="0.3">
      <c r="A22" s="27" t="s">
        <v>412</v>
      </c>
      <c r="B22" s="27" t="s">
        <v>413</v>
      </c>
      <c r="C22" s="27" t="s">
        <v>401</v>
      </c>
      <c r="D22" s="27" t="s">
        <v>424</v>
      </c>
      <c r="E22" s="28">
        <v>5</v>
      </c>
      <c r="F22" s="29"/>
      <c r="G22" s="28">
        <v>5.5000000000000003E-4</v>
      </c>
      <c r="H22">
        <f t="shared" si="0"/>
        <v>0</v>
      </c>
      <c r="I22">
        <f t="shared" si="1"/>
        <v>1.1E-4</v>
      </c>
    </row>
    <row r="23" spans="1:9" outlineLevel="2" x14ac:dyDescent="0.3">
      <c r="A23" s="27" t="s">
        <v>412</v>
      </c>
      <c r="B23" s="27" t="s">
        <v>413</v>
      </c>
      <c r="C23" s="27" t="s">
        <v>401</v>
      </c>
      <c r="D23" s="27" t="s">
        <v>425</v>
      </c>
      <c r="E23" s="28">
        <v>51</v>
      </c>
      <c r="F23" s="28">
        <v>6.6299999999999996E-3</v>
      </c>
      <c r="G23" s="28">
        <v>5.6099999999999998E-4</v>
      </c>
      <c r="H23">
        <f t="shared" si="0"/>
        <v>1.2999999999999999E-4</v>
      </c>
      <c r="I23">
        <f t="shared" si="1"/>
        <v>1.1E-5</v>
      </c>
    </row>
    <row r="24" spans="1:9" outlineLevel="2" x14ac:dyDescent="0.3">
      <c r="A24" s="27" t="s">
        <v>412</v>
      </c>
      <c r="B24" s="27" t="s">
        <v>413</v>
      </c>
      <c r="C24" s="27" t="s">
        <v>401</v>
      </c>
      <c r="D24" s="27" t="s">
        <v>426</v>
      </c>
      <c r="E24" s="28">
        <v>162</v>
      </c>
      <c r="F24" s="28">
        <v>1.2757499999999999</v>
      </c>
      <c r="G24" s="28">
        <v>2.2679999999999999E-2</v>
      </c>
      <c r="H24">
        <f t="shared" si="0"/>
        <v>7.8750000000000001E-3</v>
      </c>
      <c r="I24">
        <f t="shared" si="1"/>
        <v>1.3999999999999999E-4</v>
      </c>
    </row>
    <row r="25" spans="1:9" outlineLevel="2" x14ac:dyDescent="0.3">
      <c r="A25" s="27" t="s">
        <v>412</v>
      </c>
      <c r="B25" s="27" t="s">
        <v>413</v>
      </c>
      <c r="C25" s="27" t="s">
        <v>401</v>
      </c>
      <c r="D25" s="27" t="s">
        <v>427</v>
      </c>
      <c r="E25" s="28">
        <v>346</v>
      </c>
      <c r="F25" s="28">
        <v>51.9</v>
      </c>
      <c r="G25" s="28">
        <v>3.09843</v>
      </c>
      <c r="H25">
        <f t="shared" si="0"/>
        <v>0.15</v>
      </c>
      <c r="I25">
        <f t="shared" si="1"/>
        <v>8.9549999999999994E-3</v>
      </c>
    </row>
    <row r="26" spans="1:9" outlineLevel="2" x14ac:dyDescent="0.3">
      <c r="A26" s="27" t="s">
        <v>412</v>
      </c>
      <c r="B26" s="27" t="s">
        <v>413</v>
      </c>
      <c r="C26" s="27" t="s">
        <v>401</v>
      </c>
      <c r="D26" s="27" t="s">
        <v>428</v>
      </c>
      <c r="E26" s="28">
        <v>345</v>
      </c>
      <c r="F26" s="28">
        <v>0.60375000000000001</v>
      </c>
      <c r="G26" s="28">
        <v>0.65549999999999997</v>
      </c>
      <c r="H26">
        <f t="shared" si="0"/>
        <v>1.75E-3</v>
      </c>
      <c r="I26">
        <f t="shared" si="1"/>
        <v>1.9E-3</v>
      </c>
    </row>
    <row r="27" spans="1:9" outlineLevel="2" x14ac:dyDescent="0.3">
      <c r="A27" s="27" t="s">
        <v>412</v>
      </c>
      <c r="B27" s="27" t="s">
        <v>413</v>
      </c>
      <c r="C27" s="27" t="s">
        <v>401</v>
      </c>
      <c r="D27" s="27" t="s">
        <v>429</v>
      </c>
      <c r="E27" s="28">
        <v>365</v>
      </c>
      <c r="F27" s="28">
        <v>55.6479</v>
      </c>
      <c r="G27" s="28">
        <v>10.772975000000001</v>
      </c>
      <c r="H27">
        <f t="shared" si="0"/>
        <v>0.15246000000000001</v>
      </c>
      <c r="I27">
        <f t="shared" si="1"/>
        <v>2.9515000000000003E-2</v>
      </c>
    </row>
    <row r="28" spans="1:9" outlineLevel="2" x14ac:dyDescent="0.3">
      <c r="A28" s="27" t="s">
        <v>412</v>
      </c>
      <c r="B28" s="27" t="s">
        <v>413</v>
      </c>
      <c r="C28" s="27" t="s">
        <v>401</v>
      </c>
      <c r="D28" s="27" t="s">
        <v>430</v>
      </c>
      <c r="E28" s="28">
        <v>124</v>
      </c>
      <c r="F28" s="28">
        <v>4.5396400000000003</v>
      </c>
      <c r="G28" s="28">
        <v>7.3160000000000003E-2</v>
      </c>
      <c r="H28">
        <f t="shared" si="0"/>
        <v>3.6610000000000004E-2</v>
      </c>
      <c r="I28">
        <f t="shared" si="1"/>
        <v>5.9000000000000003E-4</v>
      </c>
    </row>
    <row r="29" spans="1:9" outlineLevel="2" x14ac:dyDescent="0.3">
      <c r="A29" s="27" t="s">
        <v>412</v>
      </c>
      <c r="B29" s="27" t="s">
        <v>413</v>
      </c>
      <c r="C29" s="27" t="s">
        <v>401</v>
      </c>
      <c r="D29" s="27" t="s">
        <v>431</v>
      </c>
      <c r="E29" s="28">
        <v>160</v>
      </c>
      <c r="F29" s="28">
        <v>6.1703999999999999</v>
      </c>
      <c r="G29" s="28">
        <v>0.1008</v>
      </c>
      <c r="H29">
        <f t="shared" si="0"/>
        <v>3.8565000000000002E-2</v>
      </c>
      <c r="I29">
        <f t="shared" si="1"/>
        <v>6.3000000000000003E-4</v>
      </c>
    </row>
    <row r="30" spans="1:9" outlineLevel="2" x14ac:dyDescent="0.3">
      <c r="A30" s="27" t="s">
        <v>412</v>
      </c>
      <c r="B30" s="27" t="s">
        <v>413</v>
      </c>
      <c r="C30" s="27" t="s">
        <v>401</v>
      </c>
      <c r="D30" s="27" t="s">
        <v>432</v>
      </c>
      <c r="E30" s="28">
        <v>111</v>
      </c>
      <c r="F30" s="28">
        <v>4.2413100000000004</v>
      </c>
      <c r="G30" s="28">
        <v>6.9375000000000006E-2</v>
      </c>
      <c r="H30">
        <f t="shared" si="0"/>
        <v>3.8210000000000001E-2</v>
      </c>
      <c r="I30">
        <f t="shared" si="1"/>
        <v>6.2500000000000001E-4</v>
      </c>
    </row>
    <row r="31" spans="1:9" outlineLevel="2" x14ac:dyDescent="0.3">
      <c r="A31" s="27" t="s">
        <v>412</v>
      </c>
      <c r="B31" s="27" t="s">
        <v>413</v>
      </c>
      <c r="C31" s="27" t="s">
        <v>401</v>
      </c>
      <c r="D31" s="27" t="s">
        <v>433</v>
      </c>
      <c r="E31" s="28">
        <v>12</v>
      </c>
      <c r="F31" s="28">
        <v>5.04E-2</v>
      </c>
      <c r="G31" s="28">
        <v>1.4400000000000001E-3</v>
      </c>
      <c r="H31">
        <f t="shared" si="0"/>
        <v>4.1999999999999997E-3</v>
      </c>
      <c r="I31">
        <f t="shared" si="1"/>
        <v>1.2E-4</v>
      </c>
    </row>
    <row r="32" spans="1:9" outlineLevel="2" x14ac:dyDescent="0.3">
      <c r="A32" s="27" t="s">
        <v>412</v>
      </c>
      <c r="B32" s="27" t="s">
        <v>413</v>
      </c>
      <c r="C32" s="27" t="s">
        <v>401</v>
      </c>
      <c r="D32" s="27" t="s">
        <v>434</v>
      </c>
      <c r="E32" s="28">
        <v>12</v>
      </c>
      <c r="F32" s="28">
        <v>5.04E-2</v>
      </c>
      <c r="G32" s="28">
        <v>1.4400000000000001E-3</v>
      </c>
      <c r="H32">
        <f t="shared" si="0"/>
        <v>4.1999999999999997E-3</v>
      </c>
      <c r="I32">
        <f t="shared" si="1"/>
        <v>1.2E-4</v>
      </c>
    </row>
    <row r="33" spans="1:15" outlineLevel="2" x14ac:dyDescent="0.3">
      <c r="A33" s="27" t="s">
        <v>412</v>
      </c>
      <c r="B33" s="27" t="s">
        <v>413</v>
      </c>
      <c r="C33" s="27" t="s">
        <v>401</v>
      </c>
      <c r="D33" s="27" t="s">
        <v>435</v>
      </c>
      <c r="E33" s="28">
        <v>60</v>
      </c>
      <c r="F33" s="28">
        <v>0.189</v>
      </c>
      <c r="G33" s="28">
        <v>3.9E-2</v>
      </c>
      <c r="H33">
        <f t="shared" si="0"/>
        <v>3.15E-3</v>
      </c>
      <c r="I33">
        <f t="shared" si="1"/>
        <v>6.4999999999999997E-4</v>
      </c>
    </row>
    <row r="34" spans="1:15" outlineLevel="1" x14ac:dyDescent="0.3">
      <c r="A34" s="32" t="s">
        <v>1176</v>
      </c>
      <c r="B34" s="27" t="str">
        <f>B33</f>
        <v>Dominion Energy Cove Point LNG, LP</v>
      </c>
      <c r="C34" s="27"/>
      <c r="D34" s="27"/>
      <c r="E34" s="28"/>
      <c r="F34" s="28">
        <f>SUBTOTAL(9,F12:F33)</f>
        <v>149.24129499999998</v>
      </c>
      <c r="G34" s="28">
        <f>SUBTOTAL(9,G12:G33)</f>
        <v>17.224566000000003</v>
      </c>
      <c r="H34" s="36">
        <f>SUBTOTAL(9,H12:H33)</f>
        <v>0.57754999999999979</v>
      </c>
      <c r="I34" s="36">
        <f>SUBTOTAL(9,I12:I33)</f>
        <v>5.8890999999999999E-2</v>
      </c>
      <c r="K34">
        <f>VLOOKUP(LEFT(A34,8),'Point GF'!$C$2:$R$277,7,FALSE)</f>
        <v>1</v>
      </c>
      <c r="L34">
        <f>VLOOKUP(LEFT(A34,8),'Point GF'!$C$2:$R$277,7,FALSE)</f>
        <v>1</v>
      </c>
      <c r="N34">
        <f>VLOOKUP(LEFT(A34,8),'Point GF'!$C$2:$R$277,15,FALSE)</f>
        <v>1</v>
      </c>
      <c r="O34">
        <f>VLOOKUP(LEFT(A34,8),'Point GF'!$C$2:$R$277,16,FALSE)</f>
        <v>1</v>
      </c>
    </row>
    <row r="35" spans="1:15" outlineLevel="2" x14ac:dyDescent="0.3">
      <c r="A35" s="27" t="s">
        <v>436</v>
      </c>
      <c r="B35" s="27" t="s">
        <v>438</v>
      </c>
      <c r="C35" s="27" t="s">
        <v>401</v>
      </c>
      <c r="D35" s="27" t="s">
        <v>439</v>
      </c>
      <c r="E35" s="28">
        <v>101</v>
      </c>
      <c r="F35" s="28">
        <v>191.24350000000001</v>
      </c>
      <c r="G35" s="28">
        <v>9.4349150000000002</v>
      </c>
      <c r="H35">
        <f t="shared" si="0"/>
        <v>1.8935000000000002</v>
      </c>
      <c r="I35">
        <f t="shared" si="1"/>
        <v>9.3414999999999998E-2</v>
      </c>
    </row>
    <row r="36" spans="1:15" outlineLevel="2" x14ac:dyDescent="0.3">
      <c r="A36" s="27" t="s">
        <v>436</v>
      </c>
      <c r="B36" s="27" t="s">
        <v>438</v>
      </c>
      <c r="C36" s="27" t="s">
        <v>401</v>
      </c>
      <c r="D36" s="27" t="s">
        <v>440</v>
      </c>
      <c r="E36" s="28">
        <v>71</v>
      </c>
      <c r="F36" s="28">
        <v>128.97149999999999</v>
      </c>
      <c r="G36" s="28">
        <v>5.6839050000000002</v>
      </c>
      <c r="H36">
        <f t="shared" si="0"/>
        <v>1.8164999999999998</v>
      </c>
      <c r="I36">
        <f t="shared" si="1"/>
        <v>8.0055000000000001E-2</v>
      </c>
    </row>
    <row r="37" spans="1:15" outlineLevel="2" x14ac:dyDescent="0.3">
      <c r="A37" s="27" t="s">
        <v>436</v>
      </c>
      <c r="B37" s="27" t="s">
        <v>438</v>
      </c>
      <c r="C37" s="27" t="s">
        <v>401</v>
      </c>
      <c r="D37" s="27" t="s">
        <v>441</v>
      </c>
      <c r="E37" s="28">
        <v>43</v>
      </c>
      <c r="F37" s="28">
        <v>1.85846</v>
      </c>
      <c r="G37" s="28">
        <v>1.5480000000000001E-2</v>
      </c>
      <c r="H37">
        <f t="shared" si="0"/>
        <v>4.3220000000000001E-2</v>
      </c>
      <c r="I37">
        <f t="shared" si="1"/>
        <v>3.6000000000000002E-4</v>
      </c>
    </row>
    <row r="38" spans="1:15" outlineLevel="2" x14ac:dyDescent="0.3">
      <c r="A38" s="27" t="s">
        <v>436</v>
      </c>
      <c r="B38" s="27" t="s">
        <v>438</v>
      </c>
      <c r="C38" s="27" t="s">
        <v>401</v>
      </c>
      <c r="D38" s="27" t="s">
        <v>442</v>
      </c>
      <c r="E38" s="28">
        <v>4</v>
      </c>
      <c r="F38" s="28">
        <v>2.1520000000000001</v>
      </c>
      <c r="G38" s="28">
        <v>1E-3</v>
      </c>
      <c r="H38">
        <f t="shared" si="0"/>
        <v>0.53800000000000003</v>
      </c>
      <c r="I38">
        <f t="shared" si="1"/>
        <v>2.5000000000000001E-4</v>
      </c>
    </row>
    <row r="39" spans="1:15" outlineLevel="2" x14ac:dyDescent="0.3">
      <c r="A39" s="27" t="s">
        <v>436</v>
      </c>
      <c r="B39" s="27" t="s">
        <v>438</v>
      </c>
      <c r="C39" s="27" t="s">
        <v>401</v>
      </c>
      <c r="D39" s="27" t="s">
        <v>443</v>
      </c>
      <c r="E39" s="28">
        <v>3</v>
      </c>
      <c r="F39" s="28">
        <v>1.9784999999999999</v>
      </c>
      <c r="G39" s="28">
        <v>9.1500000000000001E-4</v>
      </c>
      <c r="H39">
        <f t="shared" si="0"/>
        <v>0.65949999999999998</v>
      </c>
      <c r="I39">
        <f t="shared" si="1"/>
        <v>3.0499999999999999E-4</v>
      </c>
    </row>
    <row r="40" spans="1:15" outlineLevel="2" x14ac:dyDescent="0.3">
      <c r="A40" s="27" t="s">
        <v>436</v>
      </c>
      <c r="B40" s="27" t="s">
        <v>438</v>
      </c>
      <c r="C40" s="27" t="s">
        <v>401</v>
      </c>
      <c r="D40" s="27" t="s">
        <v>444</v>
      </c>
      <c r="E40" s="28">
        <v>9</v>
      </c>
      <c r="F40" s="28">
        <v>6.6014999999999997</v>
      </c>
      <c r="G40" s="28">
        <v>5.1749999999999999E-3</v>
      </c>
      <c r="H40">
        <f t="shared" si="0"/>
        <v>0.73349999999999993</v>
      </c>
      <c r="I40">
        <f t="shared" si="1"/>
        <v>5.7499999999999999E-4</v>
      </c>
    </row>
    <row r="41" spans="1:15" outlineLevel="2" x14ac:dyDescent="0.3">
      <c r="A41" s="27" t="s">
        <v>436</v>
      </c>
      <c r="B41" s="27" t="s">
        <v>438</v>
      </c>
      <c r="C41" s="27" t="s">
        <v>401</v>
      </c>
      <c r="D41" s="27" t="s">
        <v>445</v>
      </c>
      <c r="E41" s="28">
        <v>8</v>
      </c>
      <c r="F41" s="28">
        <v>9.5</v>
      </c>
      <c r="G41" s="28">
        <v>7.5199999999999998E-3</v>
      </c>
      <c r="H41">
        <f t="shared" si="0"/>
        <v>1.1875</v>
      </c>
      <c r="I41">
        <f t="shared" si="1"/>
        <v>9.3999999999999997E-4</v>
      </c>
    </row>
    <row r="42" spans="1:15" outlineLevel="2" x14ac:dyDescent="0.3">
      <c r="A42" s="27" t="s">
        <v>436</v>
      </c>
      <c r="B42" s="27" t="s">
        <v>438</v>
      </c>
      <c r="C42" s="27" t="s">
        <v>401</v>
      </c>
      <c r="D42" s="27" t="s">
        <v>446</v>
      </c>
      <c r="E42" s="28">
        <v>5</v>
      </c>
      <c r="F42" s="28">
        <v>4</v>
      </c>
      <c r="G42" s="28">
        <v>3.075E-3</v>
      </c>
      <c r="H42">
        <f t="shared" si="0"/>
        <v>0.8</v>
      </c>
      <c r="I42">
        <f t="shared" si="1"/>
        <v>6.1499999999999999E-4</v>
      </c>
    </row>
    <row r="43" spans="1:15" outlineLevel="2" x14ac:dyDescent="0.3">
      <c r="A43" s="27" t="s">
        <v>436</v>
      </c>
      <c r="B43" s="27" t="s">
        <v>438</v>
      </c>
      <c r="C43" s="27" t="s">
        <v>401</v>
      </c>
      <c r="D43" s="27" t="s">
        <v>447</v>
      </c>
      <c r="E43" s="28">
        <v>4</v>
      </c>
      <c r="F43" s="28">
        <v>3</v>
      </c>
      <c r="G43" s="28">
        <v>2.3999999999999998E-3</v>
      </c>
      <c r="H43">
        <f t="shared" si="0"/>
        <v>0.75</v>
      </c>
      <c r="I43">
        <f t="shared" si="1"/>
        <v>5.9999999999999995E-4</v>
      </c>
    </row>
    <row r="44" spans="1:15" outlineLevel="2" x14ac:dyDescent="0.3">
      <c r="A44" s="27" t="s">
        <v>436</v>
      </c>
      <c r="B44" s="27" t="s">
        <v>438</v>
      </c>
      <c r="C44" s="27" t="s">
        <v>401</v>
      </c>
      <c r="D44" s="27" t="s">
        <v>448</v>
      </c>
      <c r="E44" s="28">
        <v>45</v>
      </c>
      <c r="F44" s="28">
        <v>2.2814999999999999</v>
      </c>
      <c r="G44" s="28">
        <v>1.9125E-2</v>
      </c>
      <c r="H44">
        <f t="shared" si="0"/>
        <v>5.0699999999999995E-2</v>
      </c>
      <c r="I44">
        <f t="shared" si="1"/>
        <v>4.2499999999999998E-4</v>
      </c>
    </row>
    <row r="45" spans="1:15" outlineLevel="2" x14ac:dyDescent="0.3">
      <c r="A45" s="27" t="s">
        <v>436</v>
      </c>
      <c r="B45" s="27" t="s">
        <v>438</v>
      </c>
      <c r="C45" s="27" t="s">
        <v>401</v>
      </c>
      <c r="D45" s="27" t="s">
        <v>449</v>
      </c>
      <c r="E45" s="28">
        <v>65</v>
      </c>
      <c r="F45" s="28">
        <v>2.4998999999999998</v>
      </c>
      <c r="G45" s="28">
        <v>0.83460000000000001</v>
      </c>
      <c r="H45">
        <f t="shared" si="0"/>
        <v>3.8459999999999994E-2</v>
      </c>
      <c r="I45">
        <f t="shared" si="1"/>
        <v>1.2840000000000001E-2</v>
      </c>
    </row>
    <row r="46" spans="1:15" outlineLevel="1" x14ac:dyDescent="0.3">
      <c r="A46" s="32" t="s">
        <v>1177</v>
      </c>
      <c r="B46" s="27" t="str">
        <f>B45</f>
        <v>Morgantown Station, LLC.</v>
      </c>
      <c r="C46" s="27"/>
      <c r="D46" s="27"/>
      <c r="E46" s="28"/>
      <c r="F46" s="28">
        <f>SUBTOTAL(9,F35:F45)</f>
        <v>354.08686</v>
      </c>
      <c r="G46" s="28">
        <f>SUBTOTAL(9,G35:G45)</f>
        <v>16.008110000000002</v>
      </c>
      <c r="H46" s="36">
        <f>SUBTOTAL(9,H35:H45)</f>
        <v>8.510880000000002</v>
      </c>
      <c r="I46" s="36">
        <f>SUBTOTAL(9,I35:I45)</f>
        <v>0.19037999999999999</v>
      </c>
      <c r="K46">
        <f>VLOOKUP(LEFT(A46,8),'Point GF'!$C$2:$R$277,7,FALSE)</f>
        <v>1</v>
      </c>
      <c r="L46">
        <f>VLOOKUP(LEFT(A46,8),'Point GF'!$C$2:$R$277,7,FALSE)</f>
        <v>1</v>
      </c>
      <c r="N46">
        <f>VLOOKUP(LEFT(A46,8),'Point GF'!$C$2:$R$277,15,FALSE)</f>
        <v>1</v>
      </c>
      <c r="O46">
        <f>VLOOKUP(LEFT(A46,8),'Point GF'!$C$2:$R$277,16,FALSE)</f>
        <v>1</v>
      </c>
    </row>
    <row r="47" spans="1:15" outlineLevel="2" x14ac:dyDescent="0.3">
      <c r="A47" s="27" t="s">
        <v>450</v>
      </c>
      <c r="B47" s="27" t="s">
        <v>451</v>
      </c>
      <c r="C47" s="27" t="s">
        <v>401</v>
      </c>
      <c r="D47" s="27" t="s">
        <v>452</v>
      </c>
      <c r="E47" s="28">
        <v>53</v>
      </c>
      <c r="F47" s="28">
        <v>7.4200000000000002E-2</v>
      </c>
      <c r="G47" s="28">
        <v>7.9500000000000003E-4</v>
      </c>
      <c r="H47">
        <f t="shared" si="0"/>
        <v>1.4E-3</v>
      </c>
      <c r="I47">
        <f t="shared" si="1"/>
        <v>1.5E-5</v>
      </c>
    </row>
    <row r="48" spans="1:15" outlineLevel="2" x14ac:dyDescent="0.3">
      <c r="A48" s="27" t="s">
        <v>450</v>
      </c>
      <c r="B48" s="27" t="s">
        <v>451</v>
      </c>
      <c r="C48" s="27" t="s">
        <v>401</v>
      </c>
      <c r="D48" s="27" t="s">
        <v>453</v>
      </c>
      <c r="E48" s="28">
        <v>75</v>
      </c>
      <c r="F48" s="28">
        <v>0.14249999999999999</v>
      </c>
      <c r="G48" s="28">
        <v>1.5E-3</v>
      </c>
      <c r="H48">
        <f t="shared" si="0"/>
        <v>1.8999999999999998E-3</v>
      </c>
      <c r="I48">
        <f t="shared" si="1"/>
        <v>2.0000000000000002E-5</v>
      </c>
    </row>
    <row r="49" spans="1:9" outlineLevel="2" x14ac:dyDescent="0.3">
      <c r="A49" s="27" t="s">
        <v>450</v>
      </c>
      <c r="B49" s="27" t="s">
        <v>451</v>
      </c>
      <c r="C49" s="27" t="s">
        <v>401</v>
      </c>
      <c r="D49" s="27" t="s">
        <v>454</v>
      </c>
      <c r="E49" s="28">
        <v>69</v>
      </c>
      <c r="F49" s="28">
        <v>0.1104</v>
      </c>
      <c r="G49" s="28">
        <v>6.8999999999999999E-3</v>
      </c>
      <c r="H49">
        <f t="shared" si="0"/>
        <v>1.6000000000000001E-3</v>
      </c>
      <c r="I49">
        <f t="shared" si="1"/>
        <v>1E-4</v>
      </c>
    </row>
    <row r="50" spans="1:9" outlineLevel="2" x14ac:dyDescent="0.3">
      <c r="A50" s="27" t="s">
        <v>450</v>
      </c>
      <c r="B50" s="27" t="s">
        <v>451</v>
      </c>
      <c r="C50" s="27" t="s">
        <v>401</v>
      </c>
      <c r="D50" s="27" t="s">
        <v>455</v>
      </c>
      <c r="E50" s="28">
        <v>7</v>
      </c>
      <c r="F50" s="28">
        <v>0.67200000000000004</v>
      </c>
      <c r="G50" s="28">
        <v>1.0499999999999999E-3</v>
      </c>
      <c r="H50">
        <f t="shared" si="0"/>
        <v>9.6000000000000002E-2</v>
      </c>
      <c r="I50">
        <f t="shared" si="1"/>
        <v>1.4999999999999999E-4</v>
      </c>
    </row>
    <row r="51" spans="1:9" outlineLevel="2" x14ac:dyDescent="0.3">
      <c r="A51" s="27" t="s">
        <v>450</v>
      </c>
      <c r="B51" s="27" t="s">
        <v>451</v>
      </c>
      <c r="C51" s="27" t="s">
        <v>401</v>
      </c>
      <c r="D51" s="27" t="s">
        <v>455</v>
      </c>
      <c r="E51" s="28">
        <v>11</v>
      </c>
      <c r="F51" s="28">
        <v>0.37014999999999998</v>
      </c>
      <c r="G51" s="28">
        <v>3.0800000000000001E-2</v>
      </c>
      <c r="H51">
        <f t="shared" si="0"/>
        <v>3.3649999999999999E-2</v>
      </c>
      <c r="I51">
        <f t="shared" si="1"/>
        <v>2.8E-3</v>
      </c>
    </row>
    <row r="52" spans="1:9" outlineLevel="2" x14ac:dyDescent="0.3">
      <c r="A52" s="27" t="s">
        <v>450</v>
      </c>
      <c r="B52" s="27" t="s">
        <v>451</v>
      </c>
      <c r="C52" s="27" t="s">
        <v>401</v>
      </c>
      <c r="D52" s="27" t="s">
        <v>456</v>
      </c>
      <c r="E52" s="28">
        <v>220</v>
      </c>
      <c r="F52" s="28">
        <v>6.3140000000000001</v>
      </c>
      <c r="G52" s="28">
        <v>3.3E-3</v>
      </c>
      <c r="H52">
        <f t="shared" si="0"/>
        <v>2.87E-2</v>
      </c>
      <c r="I52">
        <f t="shared" si="1"/>
        <v>1.5E-5</v>
      </c>
    </row>
    <row r="53" spans="1:9" outlineLevel="2" x14ac:dyDescent="0.3">
      <c r="A53" s="27" t="s">
        <v>450</v>
      </c>
      <c r="B53" s="27" t="s">
        <v>451</v>
      </c>
      <c r="C53" s="27" t="s">
        <v>401</v>
      </c>
      <c r="D53" s="27" t="s">
        <v>457</v>
      </c>
      <c r="E53" s="28">
        <v>163</v>
      </c>
      <c r="F53" s="28">
        <v>0.26079999999999998</v>
      </c>
      <c r="G53" s="28">
        <v>2.4450000000000001E-3</v>
      </c>
      <c r="H53">
        <f t="shared" si="0"/>
        <v>1.5999999999999999E-3</v>
      </c>
      <c r="I53">
        <f t="shared" si="1"/>
        <v>1.5E-5</v>
      </c>
    </row>
    <row r="54" spans="1:9" outlineLevel="2" x14ac:dyDescent="0.3">
      <c r="A54" s="27" t="s">
        <v>450</v>
      </c>
      <c r="B54" s="27" t="s">
        <v>451</v>
      </c>
      <c r="C54" s="27" t="s">
        <v>401</v>
      </c>
      <c r="D54" s="27" t="s">
        <v>458</v>
      </c>
      <c r="E54" s="28">
        <v>260</v>
      </c>
      <c r="F54" s="28">
        <v>1.95</v>
      </c>
      <c r="G54" s="28">
        <v>0.442</v>
      </c>
      <c r="H54">
        <f t="shared" si="0"/>
        <v>7.4999999999999997E-3</v>
      </c>
      <c r="I54">
        <f t="shared" si="1"/>
        <v>1.7000000000000001E-3</v>
      </c>
    </row>
    <row r="55" spans="1:9" outlineLevel="2" x14ac:dyDescent="0.3">
      <c r="A55" s="27" t="s">
        <v>450</v>
      </c>
      <c r="B55" s="27" t="s">
        <v>451</v>
      </c>
      <c r="C55" s="27" t="s">
        <v>401</v>
      </c>
      <c r="D55" s="27" t="s">
        <v>459</v>
      </c>
      <c r="E55" s="28">
        <v>1</v>
      </c>
      <c r="F55" s="28">
        <v>1E-4</v>
      </c>
      <c r="G55" s="28">
        <v>9.9999999999999995E-7</v>
      </c>
      <c r="H55">
        <f t="shared" si="0"/>
        <v>1E-4</v>
      </c>
      <c r="I55">
        <f t="shared" si="1"/>
        <v>9.9999999999999995E-7</v>
      </c>
    </row>
    <row r="56" spans="1:9" outlineLevel="2" x14ac:dyDescent="0.3">
      <c r="A56" s="27" t="s">
        <v>450</v>
      </c>
      <c r="B56" s="27" t="s">
        <v>451</v>
      </c>
      <c r="C56" s="27" t="s">
        <v>401</v>
      </c>
      <c r="D56" s="27" t="s">
        <v>460</v>
      </c>
      <c r="E56" s="28">
        <v>87</v>
      </c>
      <c r="F56" s="28">
        <v>0.29144999999999999</v>
      </c>
      <c r="G56" s="28">
        <v>2.6099999999999999E-3</v>
      </c>
      <c r="H56">
        <f t="shared" si="0"/>
        <v>3.3499999999999997E-3</v>
      </c>
      <c r="I56">
        <f t="shared" si="1"/>
        <v>2.9999999999999997E-5</v>
      </c>
    </row>
    <row r="57" spans="1:9" outlineLevel="2" x14ac:dyDescent="0.3">
      <c r="A57" s="27" t="s">
        <v>450</v>
      </c>
      <c r="B57" s="27" t="s">
        <v>451</v>
      </c>
      <c r="C57" s="27" t="s">
        <v>401</v>
      </c>
      <c r="D57" s="27" t="s">
        <v>461</v>
      </c>
      <c r="E57" s="28">
        <v>322</v>
      </c>
      <c r="F57" s="28">
        <v>1.5295000000000001</v>
      </c>
      <c r="G57" s="28">
        <v>1.4489999999999999E-2</v>
      </c>
      <c r="H57">
        <f t="shared" si="0"/>
        <v>4.7499999999999999E-3</v>
      </c>
      <c r="I57">
        <f t="shared" si="1"/>
        <v>4.4999999999999996E-5</v>
      </c>
    </row>
    <row r="58" spans="1:9" outlineLevel="2" x14ac:dyDescent="0.3">
      <c r="A58" s="27" t="s">
        <v>450</v>
      </c>
      <c r="B58" s="27" t="s">
        <v>451</v>
      </c>
      <c r="C58" s="27" t="s">
        <v>401</v>
      </c>
      <c r="D58" s="27" t="s">
        <v>462</v>
      </c>
      <c r="E58" s="28">
        <v>96</v>
      </c>
      <c r="F58" s="28">
        <v>0.23519999999999999</v>
      </c>
      <c r="G58" s="28">
        <v>1.92E-3</v>
      </c>
      <c r="H58">
        <f t="shared" si="0"/>
        <v>2.4499999999999999E-3</v>
      </c>
      <c r="I58">
        <f t="shared" si="1"/>
        <v>2.0000000000000002E-5</v>
      </c>
    </row>
    <row r="59" spans="1:9" outlineLevel="2" x14ac:dyDescent="0.3">
      <c r="A59" s="27" t="s">
        <v>450</v>
      </c>
      <c r="B59" s="27" t="s">
        <v>451</v>
      </c>
      <c r="C59" s="27" t="s">
        <v>401</v>
      </c>
      <c r="D59" s="27" t="s">
        <v>463</v>
      </c>
      <c r="E59" s="28">
        <v>364</v>
      </c>
      <c r="F59" s="28">
        <v>1.1284000000000001</v>
      </c>
      <c r="G59" s="28">
        <v>1.0919999999999999E-2</v>
      </c>
      <c r="H59">
        <f t="shared" si="0"/>
        <v>3.1000000000000003E-3</v>
      </c>
      <c r="I59">
        <f t="shared" si="1"/>
        <v>2.9999999999999997E-5</v>
      </c>
    </row>
    <row r="60" spans="1:9" outlineLevel="2" x14ac:dyDescent="0.3">
      <c r="A60" s="27" t="s">
        <v>450</v>
      </c>
      <c r="B60" s="27" t="s">
        <v>451</v>
      </c>
      <c r="C60" s="27" t="s">
        <v>401</v>
      </c>
      <c r="D60" s="27" t="s">
        <v>464</v>
      </c>
      <c r="E60" s="28">
        <v>273</v>
      </c>
      <c r="F60" s="28">
        <v>0.4914</v>
      </c>
      <c r="G60" s="28">
        <v>4.0949999999999997E-3</v>
      </c>
      <c r="H60">
        <f t="shared" si="0"/>
        <v>1.8E-3</v>
      </c>
      <c r="I60">
        <f t="shared" si="1"/>
        <v>1.4999999999999999E-5</v>
      </c>
    </row>
    <row r="61" spans="1:9" outlineLevel="2" x14ac:dyDescent="0.3">
      <c r="A61" s="27" t="s">
        <v>450</v>
      </c>
      <c r="B61" s="27" t="s">
        <v>451</v>
      </c>
      <c r="C61" s="27" t="s">
        <v>401</v>
      </c>
      <c r="D61" s="27" t="s">
        <v>465</v>
      </c>
      <c r="E61" s="28">
        <v>282</v>
      </c>
      <c r="F61" s="28">
        <v>0.52170000000000005</v>
      </c>
      <c r="G61" s="28">
        <v>4.2300000000000003E-3</v>
      </c>
      <c r="H61">
        <f t="shared" si="0"/>
        <v>1.8500000000000001E-3</v>
      </c>
      <c r="I61">
        <f t="shared" si="1"/>
        <v>1.5E-5</v>
      </c>
    </row>
    <row r="62" spans="1:9" outlineLevel="2" x14ac:dyDescent="0.3">
      <c r="A62" s="27" t="s">
        <v>450</v>
      </c>
      <c r="B62" s="27" t="s">
        <v>451</v>
      </c>
      <c r="C62" s="27" t="s">
        <v>401</v>
      </c>
      <c r="D62" s="27" t="s">
        <v>466</v>
      </c>
      <c r="E62" s="28">
        <v>301</v>
      </c>
      <c r="F62" s="28">
        <v>0.57189999999999996</v>
      </c>
      <c r="G62" s="28">
        <v>4.5149999999999999E-3</v>
      </c>
      <c r="H62">
        <f t="shared" si="0"/>
        <v>1.8999999999999998E-3</v>
      </c>
      <c r="I62">
        <f t="shared" si="1"/>
        <v>1.5E-5</v>
      </c>
    </row>
    <row r="63" spans="1:9" outlineLevel="2" x14ac:dyDescent="0.3">
      <c r="A63" s="27" t="s">
        <v>450</v>
      </c>
      <c r="B63" s="27" t="s">
        <v>451</v>
      </c>
      <c r="C63" s="27" t="s">
        <v>401</v>
      </c>
      <c r="D63" s="27" t="s">
        <v>467</v>
      </c>
      <c r="E63" s="28">
        <v>151</v>
      </c>
      <c r="F63" s="28">
        <v>0.23405000000000001</v>
      </c>
      <c r="G63" s="28">
        <v>2.2650000000000001E-3</v>
      </c>
      <c r="H63">
        <f t="shared" si="0"/>
        <v>1.5499999999999999E-3</v>
      </c>
      <c r="I63">
        <f t="shared" si="1"/>
        <v>1.5E-5</v>
      </c>
    </row>
    <row r="64" spans="1:9" outlineLevel="2" x14ac:dyDescent="0.3">
      <c r="A64" s="27" t="s">
        <v>450</v>
      </c>
      <c r="B64" s="27" t="s">
        <v>451</v>
      </c>
      <c r="C64" s="27" t="s">
        <v>401</v>
      </c>
      <c r="D64" s="27" t="s">
        <v>468</v>
      </c>
      <c r="E64" s="28">
        <v>2</v>
      </c>
      <c r="F64" s="28">
        <v>3.6700000000000001E-3</v>
      </c>
      <c r="G64" s="28">
        <v>1.9999999999999999E-6</v>
      </c>
      <c r="H64">
        <f t="shared" si="0"/>
        <v>1.835E-3</v>
      </c>
      <c r="I64">
        <f t="shared" si="1"/>
        <v>9.9999999999999995E-7</v>
      </c>
    </row>
    <row r="65" spans="1:9" outlineLevel="2" x14ac:dyDescent="0.3">
      <c r="A65" s="27" t="s">
        <v>450</v>
      </c>
      <c r="B65" s="27" t="s">
        <v>451</v>
      </c>
      <c r="C65" s="27" t="s">
        <v>401</v>
      </c>
      <c r="D65" s="27" t="s">
        <v>469</v>
      </c>
      <c r="E65" s="28">
        <v>142</v>
      </c>
      <c r="F65" s="29"/>
      <c r="G65" s="28">
        <v>2.1299999999999999E-3</v>
      </c>
      <c r="H65">
        <f t="shared" si="0"/>
        <v>0</v>
      </c>
      <c r="I65">
        <f t="shared" si="1"/>
        <v>1.5E-5</v>
      </c>
    </row>
    <row r="66" spans="1:9" outlineLevel="2" x14ac:dyDescent="0.3">
      <c r="A66" s="27" t="s">
        <v>450</v>
      </c>
      <c r="B66" s="27" t="s">
        <v>451</v>
      </c>
      <c r="C66" s="27" t="s">
        <v>401</v>
      </c>
      <c r="D66" s="27" t="s">
        <v>470</v>
      </c>
      <c r="E66" s="28">
        <v>120</v>
      </c>
      <c r="F66" s="28">
        <v>0.28799999999999998</v>
      </c>
      <c r="G66" s="28">
        <v>2.3999999999999998E-3</v>
      </c>
      <c r="H66">
        <f t="shared" si="0"/>
        <v>2.3999999999999998E-3</v>
      </c>
      <c r="I66">
        <f t="shared" si="1"/>
        <v>1.9999999999999998E-5</v>
      </c>
    </row>
    <row r="67" spans="1:9" outlineLevel="2" x14ac:dyDescent="0.3">
      <c r="A67" s="27" t="s">
        <v>450</v>
      </c>
      <c r="B67" s="27" t="s">
        <v>451</v>
      </c>
      <c r="C67" s="27" t="s">
        <v>401</v>
      </c>
      <c r="D67" s="27" t="s">
        <v>471</v>
      </c>
      <c r="E67" s="28">
        <v>274</v>
      </c>
      <c r="F67" s="28">
        <v>5.3841000000000001</v>
      </c>
      <c r="G67" s="28">
        <v>0.30071500000000001</v>
      </c>
      <c r="H67">
        <f t="shared" si="0"/>
        <v>1.9650000000000001E-2</v>
      </c>
      <c r="I67">
        <f t="shared" si="1"/>
        <v>1.0975E-3</v>
      </c>
    </row>
    <row r="68" spans="1:9" outlineLevel="2" x14ac:dyDescent="0.3">
      <c r="A68" s="27" t="s">
        <v>450</v>
      </c>
      <c r="B68" s="27" t="s">
        <v>451</v>
      </c>
      <c r="C68" s="27" t="s">
        <v>401</v>
      </c>
      <c r="D68" s="27" t="s">
        <v>472</v>
      </c>
      <c r="E68" s="28">
        <v>133</v>
      </c>
      <c r="F68" s="29"/>
      <c r="G68" s="28">
        <v>0.37905</v>
      </c>
      <c r="H68">
        <f t="shared" si="0"/>
        <v>0</v>
      </c>
      <c r="I68">
        <f t="shared" si="1"/>
        <v>2.8500000000000001E-3</v>
      </c>
    </row>
    <row r="69" spans="1:9" outlineLevel="2" x14ac:dyDescent="0.3">
      <c r="A69" s="27" t="s">
        <v>450</v>
      </c>
      <c r="B69" s="27" t="s">
        <v>451</v>
      </c>
      <c r="C69" s="27" t="s">
        <v>401</v>
      </c>
      <c r="D69" s="27" t="s">
        <v>473</v>
      </c>
      <c r="E69" s="28">
        <v>57</v>
      </c>
      <c r="F69" s="29"/>
      <c r="G69" s="28">
        <v>0.29354999999999998</v>
      </c>
      <c r="H69">
        <f t="shared" si="0"/>
        <v>0</v>
      </c>
      <c r="I69">
        <f t="shared" si="1"/>
        <v>5.1499999999999992E-3</v>
      </c>
    </row>
    <row r="70" spans="1:9" outlineLevel="2" x14ac:dyDescent="0.3">
      <c r="A70" s="27" t="s">
        <v>450</v>
      </c>
      <c r="B70" s="27" t="s">
        <v>451</v>
      </c>
      <c r="C70" s="27" t="s">
        <v>401</v>
      </c>
      <c r="D70" s="27" t="s">
        <v>474</v>
      </c>
      <c r="E70" s="28">
        <v>196</v>
      </c>
      <c r="F70" s="29"/>
      <c r="G70" s="28">
        <v>14.308</v>
      </c>
      <c r="H70">
        <f t="shared" ref="H70:H141" si="2">F70/E70</f>
        <v>0</v>
      </c>
      <c r="I70">
        <f t="shared" ref="I70:I141" si="3">G70/E70</f>
        <v>7.2999999999999995E-2</v>
      </c>
    </row>
    <row r="71" spans="1:9" outlineLevel="2" x14ac:dyDescent="0.3">
      <c r="A71" s="27" t="s">
        <v>450</v>
      </c>
      <c r="B71" s="27" t="s">
        <v>451</v>
      </c>
      <c r="C71" s="27" t="s">
        <v>401</v>
      </c>
      <c r="D71" s="27" t="s">
        <v>475</v>
      </c>
      <c r="E71" s="28">
        <v>8</v>
      </c>
      <c r="F71" s="29"/>
      <c r="G71" s="28">
        <v>5.5999999999999999E-3</v>
      </c>
      <c r="H71">
        <f t="shared" si="2"/>
        <v>0</v>
      </c>
      <c r="I71">
        <f t="shared" si="3"/>
        <v>6.9999999999999999E-4</v>
      </c>
    </row>
    <row r="72" spans="1:9" outlineLevel="2" x14ac:dyDescent="0.3">
      <c r="A72" s="27" t="s">
        <v>450</v>
      </c>
      <c r="B72" s="27" t="s">
        <v>451</v>
      </c>
      <c r="C72" s="27" t="s">
        <v>401</v>
      </c>
      <c r="D72" s="27" t="s">
        <v>476</v>
      </c>
      <c r="E72" s="28">
        <v>15</v>
      </c>
      <c r="F72" s="29"/>
      <c r="G72" s="28">
        <v>5.2500000000000003E-3</v>
      </c>
      <c r="H72">
        <f t="shared" si="2"/>
        <v>0</v>
      </c>
      <c r="I72">
        <f t="shared" si="3"/>
        <v>3.5E-4</v>
      </c>
    </row>
    <row r="73" spans="1:9" outlineLevel="2" x14ac:dyDescent="0.3">
      <c r="A73" s="27" t="s">
        <v>450</v>
      </c>
      <c r="B73" s="27" t="s">
        <v>451</v>
      </c>
      <c r="C73" s="27" t="s">
        <v>401</v>
      </c>
      <c r="D73" s="27" t="s">
        <v>477</v>
      </c>
      <c r="E73" s="28">
        <v>41</v>
      </c>
      <c r="F73" s="28">
        <v>0.30135000000000001</v>
      </c>
      <c r="G73" s="28">
        <v>8.2000000000000007E-3</v>
      </c>
      <c r="H73">
        <f t="shared" si="2"/>
        <v>7.3499999999999998E-3</v>
      </c>
      <c r="I73">
        <f t="shared" si="3"/>
        <v>2.0000000000000001E-4</v>
      </c>
    </row>
    <row r="74" spans="1:9" outlineLevel="2" x14ac:dyDescent="0.3">
      <c r="A74" s="27" t="s">
        <v>450</v>
      </c>
      <c r="B74" s="27" t="s">
        <v>451</v>
      </c>
      <c r="C74" s="27" t="s">
        <v>401</v>
      </c>
      <c r="D74" s="27" t="s">
        <v>478</v>
      </c>
      <c r="E74" s="28">
        <v>72</v>
      </c>
      <c r="F74" s="28">
        <v>0.20880000000000001</v>
      </c>
      <c r="G74" s="28">
        <v>2.1600000000000001E-2</v>
      </c>
      <c r="H74">
        <f t="shared" si="2"/>
        <v>2.9000000000000002E-3</v>
      </c>
      <c r="I74">
        <f t="shared" si="3"/>
        <v>3.0000000000000003E-4</v>
      </c>
    </row>
    <row r="75" spans="1:9" outlineLevel="2" x14ac:dyDescent="0.3">
      <c r="A75" s="27" t="s">
        <v>450</v>
      </c>
      <c r="B75" s="27" t="s">
        <v>451</v>
      </c>
      <c r="C75" s="27" t="s">
        <v>401</v>
      </c>
      <c r="D75" s="27" t="s">
        <v>479</v>
      </c>
      <c r="E75" s="28">
        <v>40</v>
      </c>
      <c r="F75" s="28">
        <v>8.5999999999999993E-2</v>
      </c>
      <c r="G75" s="28">
        <v>8.0000000000000002E-3</v>
      </c>
      <c r="H75">
        <f t="shared" si="2"/>
        <v>2.15E-3</v>
      </c>
      <c r="I75">
        <f t="shared" si="3"/>
        <v>2.0000000000000001E-4</v>
      </c>
    </row>
    <row r="76" spans="1:9" outlineLevel="2" x14ac:dyDescent="0.3">
      <c r="A76" s="27" t="s">
        <v>450</v>
      </c>
      <c r="B76" s="27" t="s">
        <v>451</v>
      </c>
      <c r="C76" s="27" t="s">
        <v>401</v>
      </c>
      <c r="D76" s="27" t="s">
        <v>480</v>
      </c>
      <c r="E76" s="28">
        <v>61</v>
      </c>
      <c r="F76" s="28">
        <v>1.92455</v>
      </c>
      <c r="G76" s="28">
        <v>3.9649999999999998E-2</v>
      </c>
      <c r="H76">
        <f t="shared" si="2"/>
        <v>3.1550000000000002E-2</v>
      </c>
      <c r="I76">
        <f t="shared" si="3"/>
        <v>6.4999999999999997E-4</v>
      </c>
    </row>
    <row r="77" spans="1:9" outlineLevel="2" x14ac:dyDescent="0.3">
      <c r="A77" s="27" t="s">
        <v>450</v>
      </c>
      <c r="B77" s="27" t="s">
        <v>451</v>
      </c>
      <c r="C77" s="27" t="s">
        <v>401</v>
      </c>
      <c r="D77" s="27" t="s">
        <v>481</v>
      </c>
      <c r="E77" s="28">
        <v>37</v>
      </c>
      <c r="F77" s="28">
        <v>0.10545</v>
      </c>
      <c r="G77" s="28">
        <v>5.5500000000000002E-3</v>
      </c>
      <c r="H77">
        <f t="shared" si="2"/>
        <v>2.8500000000000001E-3</v>
      </c>
      <c r="I77">
        <f t="shared" si="3"/>
        <v>1.5000000000000001E-4</v>
      </c>
    </row>
    <row r="78" spans="1:9" outlineLevel="2" x14ac:dyDescent="0.3">
      <c r="A78" s="27" t="s">
        <v>450</v>
      </c>
      <c r="B78" s="27" t="s">
        <v>451</v>
      </c>
      <c r="C78" s="27" t="s">
        <v>401</v>
      </c>
      <c r="D78" s="27" t="s">
        <v>482</v>
      </c>
      <c r="E78" s="28">
        <v>38</v>
      </c>
      <c r="F78" s="28">
        <v>3.4200000000000001E-2</v>
      </c>
      <c r="G78" s="28">
        <v>1.3299999999999999E-2</v>
      </c>
      <c r="H78">
        <f t="shared" si="2"/>
        <v>9.0000000000000008E-4</v>
      </c>
      <c r="I78">
        <f t="shared" si="3"/>
        <v>3.5E-4</v>
      </c>
    </row>
    <row r="79" spans="1:9" outlineLevel="2" x14ac:dyDescent="0.3">
      <c r="A79" s="27" t="s">
        <v>450</v>
      </c>
      <c r="B79" s="27" t="s">
        <v>451</v>
      </c>
      <c r="C79" s="27" t="s">
        <v>401</v>
      </c>
      <c r="D79" s="27" t="s">
        <v>483</v>
      </c>
      <c r="E79" s="28">
        <v>70</v>
      </c>
      <c r="F79" s="28">
        <v>0.1925</v>
      </c>
      <c r="G79" s="28">
        <v>7.3499999999999996E-2</v>
      </c>
      <c r="H79">
        <f t="shared" si="2"/>
        <v>2.7500000000000003E-3</v>
      </c>
      <c r="I79">
        <f t="shared" si="3"/>
        <v>1.0499999999999999E-3</v>
      </c>
    </row>
    <row r="80" spans="1:9" outlineLevel="2" x14ac:dyDescent="0.3">
      <c r="A80" s="27" t="s">
        <v>450</v>
      </c>
      <c r="B80" s="27" t="s">
        <v>451</v>
      </c>
      <c r="C80" s="27" t="s">
        <v>401</v>
      </c>
      <c r="D80" s="27" t="s">
        <v>484</v>
      </c>
      <c r="E80" s="28">
        <v>365</v>
      </c>
      <c r="F80" s="29"/>
      <c r="G80" s="28">
        <v>0.73</v>
      </c>
      <c r="H80">
        <f t="shared" si="2"/>
        <v>0</v>
      </c>
      <c r="I80">
        <f t="shared" si="3"/>
        <v>2E-3</v>
      </c>
    </row>
    <row r="81" spans="1:15" outlineLevel="2" x14ac:dyDescent="0.3">
      <c r="A81" s="27" t="s">
        <v>450</v>
      </c>
      <c r="B81" s="27" t="s">
        <v>451</v>
      </c>
      <c r="C81" s="27" t="s">
        <v>401</v>
      </c>
      <c r="D81" s="27" t="s">
        <v>485</v>
      </c>
      <c r="E81" s="28">
        <v>54</v>
      </c>
      <c r="F81" s="28">
        <v>0.1512</v>
      </c>
      <c r="G81" s="28">
        <v>5.9400000000000001E-2</v>
      </c>
      <c r="H81">
        <f t="shared" si="2"/>
        <v>2.8E-3</v>
      </c>
      <c r="I81">
        <f t="shared" si="3"/>
        <v>1.1000000000000001E-3</v>
      </c>
    </row>
    <row r="82" spans="1:15" outlineLevel="2" x14ac:dyDescent="0.3">
      <c r="A82" s="27" t="s">
        <v>450</v>
      </c>
      <c r="B82" s="27" t="s">
        <v>451</v>
      </c>
      <c r="C82" s="27" t="s">
        <v>401</v>
      </c>
      <c r="D82" s="27" t="s">
        <v>486</v>
      </c>
      <c r="E82" s="28">
        <v>63</v>
      </c>
      <c r="F82" s="28">
        <v>0.1323</v>
      </c>
      <c r="G82" s="28">
        <v>1.26E-2</v>
      </c>
      <c r="H82">
        <f t="shared" si="2"/>
        <v>2.0999999999999999E-3</v>
      </c>
      <c r="I82">
        <f t="shared" si="3"/>
        <v>2.0000000000000001E-4</v>
      </c>
    </row>
    <row r="83" spans="1:15" outlineLevel="1" x14ac:dyDescent="0.3">
      <c r="A83" s="32" t="s">
        <v>1178</v>
      </c>
      <c r="B83" s="27" t="str">
        <f>B82</f>
        <v>Naval Support Facility Indian Head</v>
      </c>
      <c r="C83" s="27"/>
      <c r="D83" s="27"/>
      <c r="E83" s="28"/>
      <c r="F83" s="28">
        <f>SUBTOTAL(9,F47:F82)</f>
        <v>23.709869999999999</v>
      </c>
      <c r="G83" s="28">
        <f>SUBTOTAL(9,G47:G82)</f>
        <v>16.802332999999997</v>
      </c>
      <c r="H83" s="36">
        <f>SUBTOTAL(9,H47:H82)</f>
        <v>0.27243500000000004</v>
      </c>
      <c r="I83" s="36">
        <f>SUBTOTAL(9,I47:I82)</f>
        <v>9.4384500000000024E-2</v>
      </c>
      <c r="K83">
        <f>VLOOKUP(LEFT(A83,8),'Point GF'!$C$2:$R$277,7,FALSE)</f>
        <v>1.0164443705119968</v>
      </c>
      <c r="L83">
        <f>VLOOKUP(LEFT(A83,8),'Point GF'!$C$2:$R$277,7,FALSE)</f>
        <v>1.0164443705119968</v>
      </c>
      <c r="N83">
        <f>VLOOKUP(LEFT(A83,8),'Point GF'!$C$2:$R$277,15,FALSE)</f>
        <v>1.2072243865339056</v>
      </c>
      <c r="O83">
        <f>VLOOKUP(LEFT(A83,8),'Point GF'!$C$2:$R$277,16,FALSE)</f>
        <v>1.3481941339989811</v>
      </c>
    </row>
    <row r="84" spans="1:15" outlineLevel="2" x14ac:dyDescent="0.3">
      <c r="A84" s="27" t="s">
        <v>487</v>
      </c>
      <c r="B84" s="27" t="s">
        <v>488</v>
      </c>
      <c r="C84" s="27" t="s">
        <v>401</v>
      </c>
      <c r="D84" s="27" t="s">
        <v>489</v>
      </c>
      <c r="E84" s="28">
        <v>260</v>
      </c>
      <c r="F84" s="28">
        <v>4.8099999999999997E-2</v>
      </c>
      <c r="G84" s="28">
        <v>2.8222999999999998</v>
      </c>
      <c r="H84">
        <f t="shared" si="2"/>
        <v>1.85E-4</v>
      </c>
      <c r="I84">
        <f t="shared" si="3"/>
        <v>1.0855E-2</v>
      </c>
    </row>
    <row r="85" spans="1:15" outlineLevel="2" x14ac:dyDescent="0.3">
      <c r="A85" s="27" t="s">
        <v>487</v>
      </c>
      <c r="B85" s="27" t="s">
        <v>488</v>
      </c>
      <c r="C85" s="27" t="s">
        <v>401</v>
      </c>
      <c r="D85" s="27" t="s">
        <v>490</v>
      </c>
      <c r="E85" s="28">
        <v>260</v>
      </c>
      <c r="F85" s="29"/>
      <c r="G85" s="28">
        <v>0.16900000000000001</v>
      </c>
      <c r="H85">
        <f t="shared" si="2"/>
        <v>0</v>
      </c>
      <c r="I85">
        <f t="shared" si="3"/>
        <v>6.5000000000000008E-4</v>
      </c>
    </row>
    <row r="86" spans="1:15" outlineLevel="1" x14ac:dyDescent="0.3">
      <c r="A86" s="32" t="s">
        <v>1179</v>
      </c>
      <c r="B86" s="27" t="str">
        <f>B85</f>
        <v>Automated Graphic Systems</v>
      </c>
      <c r="C86" s="27"/>
      <c r="D86" s="27"/>
      <c r="E86" s="28"/>
      <c r="F86" s="29">
        <f>SUBTOTAL(9,F84:F85)</f>
        <v>4.8099999999999997E-2</v>
      </c>
      <c r="G86" s="28">
        <f>SUBTOTAL(9,G84:G85)</f>
        <v>2.9912999999999998</v>
      </c>
      <c r="H86" s="36">
        <f>SUBTOTAL(9,H84:H85)</f>
        <v>1.85E-4</v>
      </c>
      <c r="I86" s="36">
        <f>SUBTOTAL(9,I84:I85)</f>
        <v>1.1505E-2</v>
      </c>
      <c r="K86">
        <f>VLOOKUP(LEFT(A86,8),'Point GF'!$C$2:$R$277,7,FALSE)</f>
        <v>1</v>
      </c>
      <c r="L86">
        <f>VLOOKUP(LEFT(A86,8),'Point GF'!$C$2:$R$277,7,FALSE)</f>
        <v>1</v>
      </c>
      <c r="N86">
        <f>VLOOKUP(LEFT(A86,8),'Point GF'!$C$2:$R$277,15,FALSE)</f>
        <v>1</v>
      </c>
      <c r="O86">
        <f>VLOOKUP(LEFT(A86,8),'Point GF'!$C$2:$R$277,16,FALSE)</f>
        <v>1</v>
      </c>
    </row>
    <row r="87" spans="1:15" outlineLevel="2" x14ac:dyDescent="0.3">
      <c r="A87" s="27" t="s">
        <v>491</v>
      </c>
      <c r="B87" s="27" t="s">
        <v>492</v>
      </c>
      <c r="C87" s="27" t="s">
        <v>401</v>
      </c>
      <c r="D87" s="27" t="s">
        <v>493</v>
      </c>
      <c r="E87" s="28">
        <v>306</v>
      </c>
      <c r="F87" s="28">
        <v>0.52463700000000002</v>
      </c>
      <c r="G87" s="28">
        <v>2.8917000000000002E-2</v>
      </c>
      <c r="H87">
        <f t="shared" si="2"/>
        <v>1.7145000000000001E-3</v>
      </c>
      <c r="I87">
        <f t="shared" si="3"/>
        <v>9.4500000000000007E-5</v>
      </c>
    </row>
    <row r="88" spans="1:15" outlineLevel="2" x14ac:dyDescent="0.3">
      <c r="A88" s="27" t="s">
        <v>491</v>
      </c>
      <c r="B88" s="27" t="s">
        <v>492</v>
      </c>
      <c r="C88" s="27" t="s">
        <v>401</v>
      </c>
      <c r="D88" s="27" t="s">
        <v>494</v>
      </c>
      <c r="E88" s="28">
        <v>178</v>
      </c>
      <c r="F88" s="28">
        <v>1.6820999999999999</v>
      </c>
      <c r="G88" s="28">
        <v>2.07281</v>
      </c>
      <c r="H88">
        <f t="shared" si="2"/>
        <v>9.4500000000000001E-3</v>
      </c>
      <c r="I88">
        <f t="shared" si="3"/>
        <v>1.1645000000000001E-2</v>
      </c>
    </row>
    <row r="89" spans="1:15" outlineLevel="2" x14ac:dyDescent="0.3">
      <c r="A89" s="27" t="s">
        <v>491</v>
      </c>
      <c r="B89" s="27" t="s">
        <v>492</v>
      </c>
      <c r="C89" s="27" t="s">
        <v>401</v>
      </c>
      <c r="D89" s="27" t="s">
        <v>495</v>
      </c>
      <c r="E89" s="28">
        <v>8</v>
      </c>
      <c r="F89" s="28">
        <v>4.64E-3</v>
      </c>
      <c r="G89" s="28">
        <v>4.64E-3</v>
      </c>
      <c r="H89">
        <f t="shared" si="2"/>
        <v>5.8E-4</v>
      </c>
      <c r="I89">
        <f t="shared" si="3"/>
        <v>5.8E-4</v>
      </c>
    </row>
    <row r="90" spans="1:15" outlineLevel="1" x14ac:dyDescent="0.3">
      <c r="A90" s="32" t="s">
        <v>1180</v>
      </c>
      <c r="B90" s="27" t="str">
        <f>B89</f>
        <v>Charles County Asphalt</v>
      </c>
      <c r="C90" s="27"/>
      <c r="D90" s="27"/>
      <c r="E90" s="28"/>
      <c r="F90" s="28">
        <f>SUBTOTAL(9,F87:F89)</f>
        <v>2.2113770000000001</v>
      </c>
      <c r="G90" s="28">
        <f>SUBTOTAL(9,G87:G89)</f>
        <v>2.1063670000000001</v>
      </c>
      <c r="H90" s="36">
        <f>SUBTOTAL(9,H87:H89)</f>
        <v>1.1744500000000001E-2</v>
      </c>
      <c r="I90" s="36">
        <f>SUBTOTAL(9,I87:I89)</f>
        <v>1.2319500000000002E-2</v>
      </c>
      <c r="K90">
        <f>VLOOKUP(LEFT(A90,8),'Point GF'!$C$2:$R$277,7,FALSE)</f>
        <v>1</v>
      </c>
      <c r="L90">
        <f>VLOOKUP(LEFT(A90,8),'Point GF'!$C$2:$R$277,7,FALSE)</f>
        <v>1</v>
      </c>
      <c r="N90">
        <f>VLOOKUP(LEFT(A90,8),'Point GF'!$C$2:$R$277,15,FALSE)</f>
        <v>1</v>
      </c>
      <c r="O90">
        <f>VLOOKUP(LEFT(A90,8),'Point GF'!$C$2:$R$277,16,FALSE)</f>
        <v>1</v>
      </c>
    </row>
    <row r="91" spans="1:15" outlineLevel="2" x14ac:dyDescent="0.3">
      <c r="A91" s="27" t="s">
        <v>496</v>
      </c>
      <c r="B91" s="27" t="s">
        <v>497</v>
      </c>
      <c r="C91" s="27" t="s">
        <v>401</v>
      </c>
      <c r="D91" s="27" t="s">
        <v>498</v>
      </c>
      <c r="E91" s="28">
        <v>365</v>
      </c>
      <c r="F91" s="28">
        <v>7.1394000000000002</v>
      </c>
      <c r="G91" s="28">
        <v>0.54932499999999995</v>
      </c>
      <c r="H91">
        <f t="shared" si="2"/>
        <v>1.9560000000000001E-2</v>
      </c>
      <c r="I91">
        <f t="shared" si="3"/>
        <v>1.5049999999999998E-3</v>
      </c>
    </row>
    <row r="92" spans="1:15" outlineLevel="1" x14ac:dyDescent="0.3">
      <c r="A92" s="32" t="s">
        <v>1181</v>
      </c>
      <c r="B92" s="27" t="str">
        <f>B91</f>
        <v>Charles County Municipal Landfill No. 2</v>
      </c>
      <c r="C92" s="27"/>
      <c r="D92" s="27"/>
      <c r="E92" s="28"/>
      <c r="F92" s="28">
        <f>SUBTOTAL(9,F91:F91)</f>
        <v>7.1394000000000002</v>
      </c>
      <c r="G92" s="28">
        <f>SUBTOTAL(9,G91:G91)</f>
        <v>0.54932499999999995</v>
      </c>
      <c r="H92" s="36">
        <f>SUBTOTAL(9,H91:H91)</f>
        <v>1.9560000000000001E-2</v>
      </c>
      <c r="I92" s="36">
        <f>SUBTOTAL(9,I91:I91)</f>
        <v>1.5049999999999998E-3</v>
      </c>
      <c r="K92">
        <f>VLOOKUP(LEFT(A92,8),'Point GF'!$C$2:$R$277,7,FALSE)</f>
        <v>1.212591733</v>
      </c>
      <c r="L92">
        <f>VLOOKUP(LEFT(A92,8),'Point GF'!$C$2:$R$277,7,FALSE)</f>
        <v>1.212591733</v>
      </c>
      <c r="N92">
        <f>VLOOKUP(LEFT(A92,8),'Point GF'!$C$2:$R$277,15,FALSE)</f>
        <v>1.212591733</v>
      </c>
      <c r="O92">
        <f>VLOOKUP(LEFT(A92,8),'Point GF'!$C$2:$R$277,16,FALSE)</f>
        <v>1.37</v>
      </c>
    </row>
    <row r="93" spans="1:15" outlineLevel="2" x14ac:dyDescent="0.3">
      <c r="A93" s="27" t="s">
        <v>499</v>
      </c>
      <c r="B93" s="27" t="s">
        <v>500</v>
      </c>
      <c r="C93" s="27" t="s">
        <v>401</v>
      </c>
      <c r="D93" s="27" t="s">
        <v>501</v>
      </c>
      <c r="E93" s="28">
        <v>365</v>
      </c>
      <c r="F93" s="28">
        <v>0.159619975</v>
      </c>
      <c r="G93" s="28">
        <v>2.0111500000000002E-3</v>
      </c>
      <c r="H93">
        <f t="shared" si="2"/>
        <v>4.3731499999999997E-4</v>
      </c>
      <c r="I93">
        <f t="shared" si="3"/>
        <v>5.5100000000000006E-6</v>
      </c>
    </row>
    <row r="94" spans="1:15" outlineLevel="2" x14ac:dyDescent="0.3">
      <c r="A94" s="27" t="s">
        <v>499</v>
      </c>
      <c r="B94" s="27" t="s">
        <v>500</v>
      </c>
      <c r="C94" s="27" t="s">
        <v>401</v>
      </c>
      <c r="D94" s="27" t="s">
        <v>502</v>
      </c>
      <c r="E94" s="28">
        <v>210</v>
      </c>
      <c r="F94" s="28">
        <v>3.56967765</v>
      </c>
      <c r="G94" s="28">
        <v>4.3934495849999999</v>
      </c>
      <c r="H94">
        <f t="shared" si="2"/>
        <v>1.6998465000000001E-2</v>
      </c>
      <c r="I94">
        <f t="shared" si="3"/>
        <v>2.09211885E-2</v>
      </c>
    </row>
    <row r="95" spans="1:15" outlineLevel="1" x14ac:dyDescent="0.3">
      <c r="A95" s="32" t="s">
        <v>1182</v>
      </c>
      <c r="B95" s="27" t="str">
        <f>B94</f>
        <v>Aggregate Industries - Waldorf</v>
      </c>
      <c r="C95" s="27"/>
      <c r="D95" s="27"/>
      <c r="E95" s="28"/>
      <c r="F95" s="28">
        <f>SUBTOTAL(9,F93:F94)</f>
        <v>3.7292976250000001</v>
      </c>
      <c r="G95" s="28">
        <f>SUBTOTAL(9,G93:G94)</f>
        <v>4.3954607350000003</v>
      </c>
      <c r="H95" s="36">
        <f>SUBTOTAL(9,H93:H94)</f>
        <v>1.7435780000000001E-2</v>
      </c>
      <c r="I95" s="36">
        <f>SUBTOTAL(9,I93:I94)</f>
        <v>2.09266985E-2</v>
      </c>
      <c r="K95">
        <f>VLOOKUP(LEFT(A95,8),'Point GF'!$C$2:$R$277,7,FALSE)</f>
        <v>1</v>
      </c>
      <c r="L95">
        <f>VLOOKUP(LEFT(A95,8),'Point GF'!$C$2:$R$277,7,FALSE)</f>
        <v>1</v>
      </c>
      <c r="N95">
        <f>VLOOKUP(LEFT(A95,8),'Point GF'!$C$2:$R$277,15,FALSE)</f>
        <v>1</v>
      </c>
      <c r="O95">
        <f>VLOOKUP(LEFT(A95,8),'Point GF'!$C$2:$R$277,16,FALSE)</f>
        <v>1</v>
      </c>
    </row>
    <row r="96" spans="1:15" outlineLevel="2" x14ac:dyDescent="0.3">
      <c r="A96" s="27" t="s">
        <v>503</v>
      </c>
      <c r="B96" s="27" t="s">
        <v>504</v>
      </c>
      <c r="C96" s="27" t="s">
        <v>401</v>
      </c>
      <c r="D96" s="27" t="s">
        <v>505</v>
      </c>
      <c r="E96" s="28">
        <v>287</v>
      </c>
      <c r="F96" s="28">
        <v>4.0290495000000003E-2</v>
      </c>
      <c r="G96" s="28">
        <v>5.0799000000000005E-4</v>
      </c>
      <c r="H96">
        <f t="shared" si="2"/>
        <v>1.4038500000000001E-4</v>
      </c>
      <c r="I96">
        <f t="shared" si="3"/>
        <v>1.7700000000000002E-6</v>
      </c>
    </row>
    <row r="97" spans="1:15" outlineLevel="1" x14ac:dyDescent="0.3">
      <c r="A97" s="32" t="s">
        <v>1183</v>
      </c>
      <c r="B97" s="27" t="str">
        <f>B96</f>
        <v>Aggregate Industries - La Plata Sand &amp; Gravel</v>
      </c>
      <c r="C97" s="27"/>
      <c r="D97" s="27"/>
      <c r="E97" s="28"/>
      <c r="F97" s="28">
        <f>SUBTOTAL(9,F96:F96)</f>
        <v>4.0290495000000003E-2</v>
      </c>
      <c r="G97" s="30">
        <f>SUBTOTAL(9,G96:G96)</f>
        <v>5.0799000000000005E-4</v>
      </c>
      <c r="H97" s="36">
        <f>SUBTOTAL(9,H96:H96)</f>
        <v>1.4038500000000001E-4</v>
      </c>
      <c r="I97" s="36">
        <f>SUBTOTAL(9,I96:I96)</f>
        <v>1.7700000000000002E-6</v>
      </c>
      <c r="K97">
        <f>VLOOKUP(LEFT(A97,8),'Point GF'!$C$2:$R$277,7,FALSE)</f>
        <v>1</v>
      </c>
      <c r="L97">
        <f>VLOOKUP(LEFT(A97,8),'Point GF'!$C$2:$R$277,7,FALSE)</f>
        <v>1</v>
      </c>
      <c r="N97">
        <f>VLOOKUP(LEFT(A97,8),'Point GF'!$C$2:$R$277,15,FALSE)</f>
        <v>1</v>
      </c>
      <c r="O97">
        <f>VLOOKUP(LEFT(A97,8),'Point GF'!$C$2:$R$277,16,FALSE)</f>
        <v>1</v>
      </c>
    </row>
    <row r="98" spans="1:15" outlineLevel="2" x14ac:dyDescent="0.3">
      <c r="A98" s="27" t="s">
        <v>506</v>
      </c>
      <c r="B98" s="27" t="s">
        <v>507</v>
      </c>
      <c r="C98" s="27" t="s">
        <v>401</v>
      </c>
      <c r="D98" s="27" t="s">
        <v>508</v>
      </c>
      <c r="E98" s="28">
        <v>309</v>
      </c>
      <c r="F98" s="28">
        <v>31.518000000000001</v>
      </c>
      <c r="G98" s="29"/>
      <c r="H98">
        <f t="shared" si="2"/>
        <v>0.10200000000000001</v>
      </c>
      <c r="I98">
        <f t="shared" si="3"/>
        <v>0</v>
      </c>
    </row>
    <row r="99" spans="1:15" outlineLevel="2" x14ac:dyDescent="0.3">
      <c r="A99" s="27" t="s">
        <v>506</v>
      </c>
      <c r="B99" s="27" t="s">
        <v>507</v>
      </c>
      <c r="C99" s="27" t="s">
        <v>401</v>
      </c>
      <c r="D99" s="27" t="s">
        <v>509</v>
      </c>
      <c r="E99" s="28">
        <v>314</v>
      </c>
      <c r="F99" s="28">
        <v>28.26</v>
      </c>
      <c r="G99" s="29"/>
      <c r="H99">
        <f t="shared" si="2"/>
        <v>9.0000000000000011E-2</v>
      </c>
      <c r="I99">
        <f t="shared" si="3"/>
        <v>0</v>
      </c>
    </row>
    <row r="100" spans="1:15" outlineLevel="2" x14ac:dyDescent="0.3">
      <c r="A100" s="27" t="s">
        <v>506</v>
      </c>
      <c r="B100" s="27" t="s">
        <v>507</v>
      </c>
      <c r="C100" s="27" t="s">
        <v>401</v>
      </c>
      <c r="D100" s="27" t="s">
        <v>510</v>
      </c>
      <c r="E100" s="28">
        <v>85</v>
      </c>
      <c r="F100" s="28">
        <v>2.6775E-2</v>
      </c>
      <c r="G100" s="28">
        <v>4.8875000000000004E-3</v>
      </c>
      <c r="H100">
        <f t="shared" si="2"/>
        <v>3.1500000000000001E-4</v>
      </c>
      <c r="I100">
        <f t="shared" si="3"/>
        <v>5.7500000000000002E-5</v>
      </c>
    </row>
    <row r="101" spans="1:15" outlineLevel="2" x14ac:dyDescent="0.3">
      <c r="A101" s="27" t="s">
        <v>506</v>
      </c>
      <c r="B101" s="27" t="s">
        <v>507</v>
      </c>
      <c r="C101" s="27" t="s">
        <v>401</v>
      </c>
      <c r="D101" s="27" t="s">
        <v>511</v>
      </c>
      <c r="E101" s="28">
        <v>354</v>
      </c>
      <c r="F101" s="28">
        <v>0.26550000000000001</v>
      </c>
      <c r="G101" s="28">
        <v>4.0533E-2</v>
      </c>
      <c r="H101">
        <f t="shared" si="2"/>
        <v>7.5000000000000002E-4</v>
      </c>
      <c r="I101">
        <f t="shared" si="3"/>
        <v>1.145E-4</v>
      </c>
    </row>
    <row r="102" spans="1:15" outlineLevel="2" x14ac:dyDescent="0.3">
      <c r="A102" s="27" t="s">
        <v>506</v>
      </c>
      <c r="B102" s="27" t="s">
        <v>507</v>
      </c>
      <c r="C102" s="27" t="s">
        <v>401</v>
      </c>
      <c r="D102" s="27" t="s">
        <v>512</v>
      </c>
      <c r="E102" s="28">
        <v>28</v>
      </c>
      <c r="F102" s="28">
        <v>0.19320000000000001</v>
      </c>
      <c r="G102" s="28">
        <v>0.1030008</v>
      </c>
      <c r="H102">
        <f t="shared" si="2"/>
        <v>6.9000000000000008E-3</v>
      </c>
      <c r="I102">
        <f t="shared" si="3"/>
        <v>3.6786000000000002E-3</v>
      </c>
    </row>
    <row r="103" spans="1:15" outlineLevel="2" x14ac:dyDescent="0.3">
      <c r="A103" s="27" t="s">
        <v>506</v>
      </c>
      <c r="B103" s="27" t="s">
        <v>507</v>
      </c>
      <c r="C103" s="27" t="s">
        <v>401</v>
      </c>
      <c r="D103" s="27" t="s">
        <v>513</v>
      </c>
      <c r="E103" s="28">
        <v>51</v>
      </c>
      <c r="F103" s="28">
        <v>2.5499999999999998E-2</v>
      </c>
      <c r="G103" s="28">
        <v>1.1143500000000001E-2</v>
      </c>
      <c r="H103">
        <f t="shared" si="2"/>
        <v>5.0000000000000001E-4</v>
      </c>
      <c r="I103">
        <f t="shared" si="3"/>
        <v>2.1850000000000003E-4</v>
      </c>
    </row>
    <row r="104" spans="1:15" outlineLevel="1" x14ac:dyDescent="0.3">
      <c r="A104" s="32" t="s">
        <v>1184</v>
      </c>
      <c r="B104" s="27" t="str">
        <f>B103</f>
        <v xml:space="preserve">CPV St. Charles Energy Center </v>
      </c>
      <c r="C104" s="27"/>
      <c r="D104" s="27"/>
      <c r="E104" s="28"/>
      <c r="F104" s="28">
        <f>SUBTOTAL(9,F98:F103)</f>
        <v>60.288975000000008</v>
      </c>
      <c r="G104" s="28">
        <f>SUBTOTAL(9,G98:G103)</f>
        <v>0.15956480000000001</v>
      </c>
      <c r="H104" s="36">
        <f>SUBTOTAL(9,H98:H103)</f>
        <v>0.200465</v>
      </c>
      <c r="I104" s="36">
        <f>SUBTOTAL(9,I98:I103)</f>
        <v>4.0691E-3</v>
      </c>
      <c r="K104">
        <f>VLOOKUP(LEFT(A104,8),'Point GF'!$C$2:$R$277,7,FALSE)</f>
        <v>1.1428908972762046</v>
      </c>
      <c r="L104">
        <f>VLOOKUP(LEFT(A104,8),'Point GF'!$C$2:$R$277,7,FALSE)</f>
        <v>1.1428908972762046</v>
      </c>
      <c r="N104">
        <f>VLOOKUP(LEFT(A104,8),'Point GF'!$C$2:$R$277,15,FALSE)</f>
        <v>205.930974077223</v>
      </c>
      <c r="O104">
        <f>VLOOKUP(LEFT(A104,8),'Point GF'!$C$2:$R$277,16,FALSE)</f>
        <v>104.29429297047469</v>
      </c>
    </row>
    <row r="105" spans="1:15" outlineLevel="2" x14ac:dyDescent="0.3">
      <c r="A105" s="27" t="s">
        <v>514</v>
      </c>
      <c r="B105" s="27" t="s">
        <v>515</v>
      </c>
      <c r="C105" s="27" t="s">
        <v>401</v>
      </c>
      <c r="D105" s="27" t="s">
        <v>516</v>
      </c>
      <c r="E105" s="28">
        <v>221</v>
      </c>
      <c r="F105" s="28">
        <v>3.8614026099999998</v>
      </c>
      <c r="G105" s="28">
        <v>4.7524960470000002</v>
      </c>
      <c r="H105">
        <f t="shared" si="2"/>
        <v>1.7472410000000001E-2</v>
      </c>
      <c r="I105">
        <f t="shared" si="3"/>
        <v>2.1504506999999999E-2</v>
      </c>
    </row>
    <row r="106" spans="1:15" outlineLevel="1" x14ac:dyDescent="0.3">
      <c r="A106" s="32" t="s">
        <v>1185</v>
      </c>
      <c r="B106" s="27" t="str">
        <f>B105</f>
        <v>Pleasants Construction, Inc.</v>
      </c>
      <c r="C106" s="27"/>
      <c r="D106" s="27"/>
      <c r="E106" s="28"/>
      <c r="F106" s="28">
        <f>SUBTOTAL(9,F105:F105)</f>
        <v>3.8614026099999998</v>
      </c>
      <c r="G106" s="28">
        <f>SUBTOTAL(9,G105:G105)</f>
        <v>4.7524960470000002</v>
      </c>
      <c r="H106" s="36">
        <f>SUBTOTAL(9,H105:H105)</f>
        <v>1.7472410000000001E-2</v>
      </c>
      <c r="I106" s="36">
        <f>SUBTOTAL(9,I105:I105)</f>
        <v>2.1504506999999999E-2</v>
      </c>
      <c r="K106">
        <f>VLOOKUP(LEFT(A106,8),'Point GF'!$C$2:$R$277,7,FALSE)</f>
        <v>1</v>
      </c>
      <c r="L106">
        <f>VLOOKUP(LEFT(A106,8),'Point GF'!$C$2:$R$277,7,FALSE)</f>
        <v>1</v>
      </c>
      <c r="N106">
        <f>VLOOKUP(LEFT(A106,8),'Point GF'!$C$2:$R$277,15,FALSE)</f>
        <v>1</v>
      </c>
      <c r="O106">
        <f>VLOOKUP(LEFT(A106,8),'Point GF'!$C$2:$R$277,16,FALSE)</f>
        <v>1</v>
      </c>
    </row>
    <row r="107" spans="1:15" outlineLevel="2" x14ac:dyDescent="0.3">
      <c r="A107" s="27" t="s">
        <v>517</v>
      </c>
      <c r="B107" s="27" t="s">
        <v>518</v>
      </c>
      <c r="C107" s="27" t="s">
        <v>401</v>
      </c>
      <c r="D107" s="27" t="s">
        <v>519</v>
      </c>
      <c r="E107" s="28">
        <v>308</v>
      </c>
      <c r="F107" s="28">
        <v>7.6999999999999999E-2</v>
      </c>
      <c r="G107" s="28">
        <v>4.62E-3</v>
      </c>
      <c r="H107">
        <f t="shared" si="2"/>
        <v>2.5000000000000001E-4</v>
      </c>
      <c r="I107">
        <f t="shared" si="3"/>
        <v>1.5E-5</v>
      </c>
    </row>
    <row r="108" spans="1:15" outlineLevel="2" x14ac:dyDescent="0.3">
      <c r="A108" s="27" t="s">
        <v>517</v>
      </c>
      <c r="B108" s="27" t="s">
        <v>518</v>
      </c>
      <c r="C108" s="27" t="s">
        <v>401</v>
      </c>
      <c r="D108" s="27" t="s">
        <v>520</v>
      </c>
      <c r="E108" s="28">
        <v>364</v>
      </c>
      <c r="F108" s="28">
        <v>0.14560000000000001</v>
      </c>
      <c r="G108" s="28">
        <v>7.28E-3</v>
      </c>
      <c r="H108">
        <f t="shared" si="2"/>
        <v>4.0000000000000002E-4</v>
      </c>
      <c r="I108">
        <f t="shared" si="3"/>
        <v>2.0000000000000002E-5</v>
      </c>
    </row>
    <row r="109" spans="1:15" outlineLevel="2" x14ac:dyDescent="0.3">
      <c r="A109" s="27" t="s">
        <v>517</v>
      </c>
      <c r="B109" s="27" t="s">
        <v>518</v>
      </c>
      <c r="C109" s="27" t="s">
        <v>401</v>
      </c>
      <c r="D109" s="27" t="s">
        <v>521</v>
      </c>
      <c r="E109" s="28">
        <v>308</v>
      </c>
      <c r="F109" s="28">
        <v>7.6999999999999999E-2</v>
      </c>
      <c r="G109" s="28">
        <v>4.62E-3</v>
      </c>
      <c r="H109">
        <f t="shared" si="2"/>
        <v>2.5000000000000001E-4</v>
      </c>
      <c r="I109">
        <f t="shared" si="3"/>
        <v>1.5E-5</v>
      </c>
    </row>
    <row r="110" spans="1:15" outlineLevel="2" x14ac:dyDescent="0.3">
      <c r="A110" s="27" t="s">
        <v>517</v>
      </c>
      <c r="B110" s="27" t="s">
        <v>518</v>
      </c>
      <c r="C110" s="27" t="s">
        <v>401</v>
      </c>
      <c r="D110" s="27" t="s">
        <v>522</v>
      </c>
      <c r="E110" s="28">
        <v>364</v>
      </c>
      <c r="F110" s="28">
        <v>4.3679999999999997E-2</v>
      </c>
      <c r="G110" s="28">
        <v>1.456E-2</v>
      </c>
      <c r="H110">
        <f t="shared" si="2"/>
        <v>1.1999999999999999E-4</v>
      </c>
      <c r="I110">
        <f t="shared" si="3"/>
        <v>4.0000000000000003E-5</v>
      </c>
    </row>
    <row r="111" spans="1:15" outlineLevel="2" x14ac:dyDescent="0.3">
      <c r="A111" s="27" t="s">
        <v>517</v>
      </c>
      <c r="B111" s="27" t="s">
        <v>518</v>
      </c>
      <c r="C111" s="27" t="s">
        <v>401</v>
      </c>
      <c r="D111" s="27" t="s">
        <v>523</v>
      </c>
      <c r="E111" s="28">
        <v>364</v>
      </c>
      <c r="F111" s="28">
        <v>0.14560000000000001</v>
      </c>
      <c r="G111" s="28">
        <v>7.28E-3</v>
      </c>
      <c r="H111">
        <f t="shared" si="2"/>
        <v>4.0000000000000002E-4</v>
      </c>
      <c r="I111">
        <f t="shared" si="3"/>
        <v>2.0000000000000002E-5</v>
      </c>
    </row>
    <row r="112" spans="1:15" outlineLevel="2" x14ac:dyDescent="0.3">
      <c r="A112" s="27" t="s">
        <v>517</v>
      </c>
      <c r="B112" s="27" t="s">
        <v>518</v>
      </c>
      <c r="C112" s="27" t="s">
        <v>401</v>
      </c>
      <c r="D112" s="27" t="s">
        <v>524</v>
      </c>
      <c r="E112" s="28">
        <v>364</v>
      </c>
      <c r="F112" s="28">
        <v>0.1638</v>
      </c>
      <c r="G112" s="28">
        <v>9.1000000000000004E-3</v>
      </c>
      <c r="H112">
        <f t="shared" si="2"/>
        <v>4.4999999999999999E-4</v>
      </c>
      <c r="I112">
        <f t="shared" si="3"/>
        <v>2.5000000000000001E-5</v>
      </c>
    </row>
    <row r="113" spans="1:9" outlineLevel="2" x14ac:dyDescent="0.3">
      <c r="A113" s="27" t="s">
        <v>517</v>
      </c>
      <c r="B113" s="27" t="s">
        <v>518</v>
      </c>
      <c r="C113" s="27" t="s">
        <v>401</v>
      </c>
      <c r="D113" s="27" t="s">
        <v>525</v>
      </c>
      <c r="E113" s="28">
        <v>364</v>
      </c>
      <c r="F113" s="28">
        <v>0.1638</v>
      </c>
      <c r="G113" s="28">
        <v>9.1000000000000004E-3</v>
      </c>
      <c r="H113">
        <f t="shared" si="2"/>
        <v>4.4999999999999999E-4</v>
      </c>
      <c r="I113">
        <f t="shared" si="3"/>
        <v>2.5000000000000001E-5</v>
      </c>
    </row>
    <row r="114" spans="1:9" outlineLevel="2" x14ac:dyDescent="0.3">
      <c r="A114" s="27" t="s">
        <v>517</v>
      </c>
      <c r="B114" s="27" t="s">
        <v>518</v>
      </c>
      <c r="C114" s="27" t="s">
        <v>401</v>
      </c>
      <c r="D114" s="27" t="s">
        <v>526</v>
      </c>
      <c r="E114" s="28">
        <v>308</v>
      </c>
      <c r="F114" s="28">
        <v>1.54E-2</v>
      </c>
      <c r="G114" s="28">
        <v>1.078E-3</v>
      </c>
      <c r="H114">
        <f t="shared" si="2"/>
        <v>5.0000000000000002E-5</v>
      </c>
      <c r="I114">
        <f t="shared" si="3"/>
        <v>3.4999999999999999E-6</v>
      </c>
    </row>
    <row r="115" spans="1:9" outlineLevel="2" x14ac:dyDescent="0.3">
      <c r="A115" s="27" t="s">
        <v>517</v>
      </c>
      <c r="B115" s="27" t="s">
        <v>518</v>
      </c>
      <c r="C115" s="27" t="s">
        <v>401</v>
      </c>
      <c r="D115" s="27" t="s">
        <v>527</v>
      </c>
      <c r="E115" s="28">
        <v>364</v>
      </c>
      <c r="F115" s="28">
        <v>3.6400000000000002E-2</v>
      </c>
      <c r="G115" s="28">
        <v>1.82E-3</v>
      </c>
      <c r="H115">
        <f t="shared" si="2"/>
        <v>1E-4</v>
      </c>
      <c r="I115">
        <f t="shared" si="3"/>
        <v>5.0000000000000004E-6</v>
      </c>
    </row>
    <row r="116" spans="1:9" outlineLevel="2" x14ac:dyDescent="0.3">
      <c r="A116" s="27" t="s">
        <v>517</v>
      </c>
      <c r="B116" s="27" t="s">
        <v>518</v>
      </c>
      <c r="C116" s="27" t="s">
        <v>401</v>
      </c>
      <c r="D116" s="27" t="s">
        <v>528</v>
      </c>
      <c r="E116" s="28">
        <v>364</v>
      </c>
      <c r="F116" s="28">
        <v>0.44225999999999999</v>
      </c>
      <c r="G116" s="28">
        <v>1.8200000000000001E-2</v>
      </c>
      <c r="H116">
        <f t="shared" si="2"/>
        <v>1.2149999999999999E-3</v>
      </c>
      <c r="I116">
        <f t="shared" si="3"/>
        <v>5.0000000000000002E-5</v>
      </c>
    </row>
    <row r="117" spans="1:9" outlineLevel="2" x14ac:dyDescent="0.3">
      <c r="A117" s="27" t="s">
        <v>517</v>
      </c>
      <c r="B117" s="27" t="s">
        <v>518</v>
      </c>
      <c r="C117" s="27" t="s">
        <v>401</v>
      </c>
      <c r="D117" s="27" t="s">
        <v>529</v>
      </c>
      <c r="E117" s="28">
        <v>200</v>
      </c>
      <c r="F117" s="28">
        <v>0.08</v>
      </c>
      <c r="G117" s="28">
        <v>4.0000000000000001E-3</v>
      </c>
      <c r="H117">
        <f t="shared" si="2"/>
        <v>4.0000000000000002E-4</v>
      </c>
      <c r="I117">
        <f t="shared" si="3"/>
        <v>2.0000000000000002E-5</v>
      </c>
    </row>
    <row r="118" spans="1:9" outlineLevel="2" x14ac:dyDescent="0.3">
      <c r="A118" s="27" t="s">
        <v>517</v>
      </c>
      <c r="B118" s="27" t="s">
        <v>518</v>
      </c>
      <c r="C118" s="27" t="s">
        <v>401</v>
      </c>
      <c r="D118" s="27" t="s">
        <v>530</v>
      </c>
      <c r="E118" s="28">
        <v>200</v>
      </c>
      <c r="F118" s="28">
        <v>0.03</v>
      </c>
      <c r="G118" s="28">
        <v>2E-3</v>
      </c>
      <c r="H118">
        <f t="shared" si="2"/>
        <v>1.4999999999999999E-4</v>
      </c>
      <c r="I118">
        <f t="shared" si="3"/>
        <v>1.0000000000000001E-5</v>
      </c>
    </row>
    <row r="119" spans="1:9" outlineLevel="2" x14ac:dyDescent="0.3">
      <c r="A119" s="27" t="s">
        <v>517</v>
      </c>
      <c r="B119" s="27" t="s">
        <v>518</v>
      </c>
      <c r="C119" s="27" t="s">
        <v>401</v>
      </c>
      <c r="D119" s="27" t="s">
        <v>531</v>
      </c>
      <c r="E119" s="28">
        <v>200</v>
      </c>
      <c r="F119" s="28">
        <v>0.03</v>
      </c>
      <c r="G119" s="28">
        <v>2E-3</v>
      </c>
      <c r="H119">
        <f t="shared" si="2"/>
        <v>1.4999999999999999E-4</v>
      </c>
      <c r="I119">
        <f t="shared" si="3"/>
        <v>1.0000000000000001E-5</v>
      </c>
    </row>
    <row r="120" spans="1:9" outlineLevel="2" x14ac:dyDescent="0.3">
      <c r="A120" s="27" t="s">
        <v>517</v>
      </c>
      <c r="B120" s="27" t="s">
        <v>518</v>
      </c>
      <c r="C120" s="27" t="s">
        <v>401</v>
      </c>
      <c r="D120" s="27" t="s">
        <v>532</v>
      </c>
      <c r="E120" s="28">
        <v>200</v>
      </c>
      <c r="F120" s="28">
        <v>0.37</v>
      </c>
      <c r="G120" s="28">
        <v>0.02</v>
      </c>
      <c r="H120">
        <f t="shared" si="2"/>
        <v>1.8500000000000001E-3</v>
      </c>
      <c r="I120">
        <f t="shared" si="3"/>
        <v>1E-4</v>
      </c>
    </row>
    <row r="121" spans="1:9" outlineLevel="2" x14ac:dyDescent="0.3">
      <c r="A121" s="27" t="s">
        <v>517</v>
      </c>
      <c r="B121" s="27" t="s">
        <v>518</v>
      </c>
      <c r="C121" s="27" t="s">
        <v>401</v>
      </c>
      <c r="D121" s="27" t="s">
        <v>533</v>
      </c>
      <c r="E121" s="28">
        <v>200</v>
      </c>
      <c r="F121" s="28">
        <v>0.37</v>
      </c>
      <c r="G121" s="28">
        <v>0.02</v>
      </c>
      <c r="H121">
        <f t="shared" si="2"/>
        <v>1.8500000000000001E-3</v>
      </c>
      <c r="I121">
        <f t="shared" si="3"/>
        <v>1E-4</v>
      </c>
    </row>
    <row r="122" spans="1:9" outlineLevel="2" x14ac:dyDescent="0.3">
      <c r="A122" s="27" t="s">
        <v>517</v>
      </c>
      <c r="B122" s="27" t="s">
        <v>518</v>
      </c>
      <c r="C122" s="27" t="s">
        <v>401</v>
      </c>
      <c r="D122" s="27" t="s">
        <v>534</v>
      </c>
      <c r="E122" s="28">
        <v>364</v>
      </c>
      <c r="F122" s="28">
        <v>0.14560000000000001</v>
      </c>
      <c r="G122" s="28">
        <v>9.1000000000000004E-3</v>
      </c>
      <c r="H122">
        <f t="shared" si="2"/>
        <v>4.0000000000000002E-4</v>
      </c>
      <c r="I122">
        <f t="shared" si="3"/>
        <v>2.5000000000000001E-5</v>
      </c>
    </row>
    <row r="123" spans="1:9" outlineLevel="2" x14ac:dyDescent="0.3">
      <c r="A123" s="27" t="s">
        <v>517</v>
      </c>
      <c r="B123" s="27" t="s">
        <v>518</v>
      </c>
      <c r="C123" s="27" t="s">
        <v>401</v>
      </c>
      <c r="D123" s="27" t="s">
        <v>535</v>
      </c>
      <c r="E123" s="28">
        <v>364</v>
      </c>
      <c r="F123" s="28">
        <v>0.14560000000000001</v>
      </c>
      <c r="G123" s="28">
        <v>9.1000000000000004E-3</v>
      </c>
      <c r="H123">
        <f t="shared" si="2"/>
        <v>4.0000000000000002E-4</v>
      </c>
      <c r="I123">
        <f t="shared" si="3"/>
        <v>2.5000000000000001E-5</v>
      </c>
    </row>
    <row r="124" spans="1:9" outlineLevel="2" x14ac:dyDescent="0.3">
      <c r="A124" s="27" t="s">
        <v>517</v>
      </c>
      <c r="B124" s="27" t="s">
        <v>518</v>
      </c>
      <c r="C124" s="27" t="s">
        <v>401</v>
      </c>
      <c r="D124" s="27" t="s">
        <v>536</v>
      </c>
      <c r="E124" s="28">
        <v>364</v>
      </c>
      <c r="F124" s="28">
        <v>0.14560000000000001</v>
      </c>
      <c r="G124" s="28">
        <v>9.1000000000000004E-3</v>
      </c>
      <c r="H124">
        <f t="shared" si="2"/>
        <v>4.0000000000000002E-4</v>
      </c>
      <c r="I124">
        <f t="shared" si="3"/>
        <v>2.5000000000000001E-5</v>
      </c>
    </row>
    <row r="125" spans="1:9" outlineLevel="2" x14ac:dyDescent="0.3">
      <c r="A125" s="27" t="s">
        <v>517</v>
      </c>
      <c r="B125" s="27" t="s">
        <v>518</v>
      </c>
      <c r="C125" s="27" t="s">
        <v>401</v>
      </c>
      <c r="D125" s="27" t="s">
        <v>537</v>
      </c>
      <c r="E125" s="28">
        <v>364</v>
      </c>
      <c r="F125" s="28">
        <v>0.21840000000000001</v>
      </c>
      <c r="G125" s="28">
        <v>1.0919999999999999E-2</v>
      </c>
      <c r="H125">
        <f t="shared" si="2"/>
        <v>6.0000000000000006E-4</v>
      </c>
      <c r="I125">
        <f t="shared" si="3"/>
        <v>2.9999999999999997E-5</v>
      </c>
    </row>
    <row r="126" spans="1:9" outlineLevel="2" x14ac:dyDescent="0.3">
      <c r="A126" s="27" t="s">
        <v>517</v>
      </c>
      <c r="B126" s="27" t="s">
        <v>518</v>
      </c>
      <c r="C126" s="27" t="s">
        <v>401</v>
      </c>
      <c r="D126" s="27" t="s">
        <v>538</v>
      </c>
      <c r="E126" s="28">
        <v>364</v>
      </c>
      <c r="F126" s="28">
        <v>0.14560000000000001</v>
      </c>
      <c r="G126" s="28">
        <v>7.28E-3</v>
      </c>
      <c r="H126">
        <f t="shared" si="2"/>
        <v>4.0000000000000002E-4</v>
      </c>
      <c r="I126">
        <f t="shared" si="3"/>
        <v>2.0000000000000002E-5</v>
      </c>
    </row>
    <row r="127" spans="1:9" outlineLevel="2" x14ac:dyDescent="0.3">
      <c r="A127" s="27" t="s">
        <v>517</v>
      </c>
      <c r="B127" s="27" t="s">
        <v>518</v>
      </c>
      <c r="C127" s="27" t="s">
        <v>401</v>
      </c>
      <c r="D127" s="27" t="s">
        <v>539</v>
      </c>
      <c r="E127" s="28">
        <v>200</v>
      </c>
      <c r="F127" s="28">
        <v>7.6999999999999999E-2</v>
      </c>
      <c r="G127" s="28">
        <v>4.0000000000000001E-3</v>
      </c>
      <c r="H127">
        <f t="shared" si="2"/>
        <v>3.8499999999999998E-4</v>
      </c>
      <c r="I127">
        <f t="shared" si="3"/>
        <v>2.0000000000000002E-5</v>
      </c>
    </row>
    <row r="128" spans="1:9" outlineLevel="2" x14ac:dyDescent="0.3">
      <c r="A128" s="27" t="s">
        <v>517</v>
      </c>
      <c r="B128" s="27" t="s">
        <v>518</v>
      </c>
      <c r="C128" s="27" t="s">
        <v>401</v>
      </c>
      <c r="D128" s="27" t="s">
        <v>540</v>
      </c>
      <c r="E128" s="28">
        <v>200</v>
      </c>
      <c r="F128" s="28">
        <v>0.11</v>
      </c>
      <c r="G128" s="28">
        <v>6.0000000000000001E-3</v>
      </c>
      <c r="H128">
        <f t="shared" si="2"/>
        <v>5.5000000000000003E-4</v>
      </c>
      <c r="I128">
        <f t="shared" si="3"/>
        <v>3.0000000000000001E-5</v>
      </c>
    </row>
    <row r="129" spans="1:9" outlineLevel="2" x14ac:dyDescent="0.3">
      <c r="A129" s="27" t="s">
        <v>517</v>
      </c>
      <c r="B129" s="27" t="s">
        <v>518</v>
      </c>
      <c r="C129" s="27" t="s">
        <v>401</v>
      </c>
      <c r="D129" s="27" t="s">
        <v>541</v>
      </c>
      <c r="E129" s="28">
        <v>200</v>
      </c>
      <c r="F129" s="28">
        <v>0.11</v>
      </c>
      <c r="G129" s="28">
        <v>6.0000000000000001E-3</v>
      </c>
      <c r="H129">
        <f t="shared" si="2"/>
        <v>5.5000000000000003E-4</v>
      </c>
      <c r="I129">
        <f t="shared" si="3"/>
        <v>3.0000000000000001E-5</v>
      </c>
    </row>
    <row r="130" spans="1:9" outlineLevel="2" x14ac:dyDescent="0.3">
      <c r="A130" s="27" t="s">
        <v>517</v>
      </c>
      <c r="B130" s="27" t="s">
        <v>518</v>
      </c>
      <c r="C130" s="27" t="s">
        <v>401</v>
      </c>
      <c r="D130" s="27" t="s">
        <v>542</v>
      </c>
      <c r="E130" s="28">
        <v>364</v>
      </c>
      <c r="F130" s="28">
        <v>0.4914</v>
      </c>
      <c r="G130" s="28">
        <v>1.8200000000000001E-2</v>
      </c>
      <c r="H130">
        <f t="shared" si="2"/>
        <v>1.3500000000000001E-3</v>
      </c>
      <c r="I130">
        <f t="shared" si="3"/>
        <v>5.0000000000000002E-5</v>
      </c>
    </row>
    <row r="131" spans="1:9" outlineLevel="2" x14ac:dyDescent="0.3">
      <c r="A131" s="27" t="s">
        <v>517</v>
      </c>
      <c r="B131" s="27" t="s">
        <v>518</v>
      </c>
      <c r="C131" s="27" t="s">
        <v>401</v>
      </c>
      <c r="D131" s="27" t="s">
        <v>543</v>
      </c>
      <c r="E131" s="28">
        <v>364</v>
      </c>
      <c r="F131" s="28">
        <v>0.4914</v>
      </c>
      <c r="G131" s="28">
        <v>1.8200000000000001E-2</v>
      </c>
      <c r="H131">
        <f t="shared" si="2"/>
        <v>1.3500000000000001E-3</v>
      </c>
      <c r="I131">
        <f t="shared" si="3"/>
        <v>5.0000000000000002E-5</v>
      </c>
    </row>
    <row r="132" spans="1:9" outlineLevel="2" x14ac:dyDescent="0.3">
      <c r="A132" s="27" t="s">
        <v>517</v>
      </c>
      <c r="B132" s="27" t="s">
        <v>518</v>
      </c>
      <c r="C132" s="27" t="s">
        <v>401</v>
      </c>
      <c r="D132" s="27" t="s">
        <v>544</v>
      </c>
      <c r="E132" s="28">
        <v>200</v>
      </c>
      <c r="F132" s="28">
        <v>2.7799999999999998E-2</v>
      </c>
      <c r="G132" s="28">
        <v>1E-3</v>
      </c>
      <c r="H132">
        <f t="shared" si="2"/>
        <v>1.3899999999999999E-4</v>
      </c>
      <c r="I132">
        <f t="shared" si="3"/>
        <v>5.0000000000000004E-6</v>
      </c>
    </row>
    <row r="133" spans="1:9" outlineLevel="2" x14ac:dyDescent="0.3">
      <c r="A133" s="27" t="s">
        <v>517</v>
      </c>
      <c r="B133" s="27" t="s">
        <v>518</v>
      </c>
      <c r="C133" s="27" t="s">
        <v>401</v>
      </c>
      <c r="D133" s="27" t="s">
        <v>545</v>
      </c>
      <c r="E133" s="28">
        <v>364</v>
      </c>
      <c r="F133" s="28">
        <v>0.4914</v>
      </c>
      <c r="G133" s="28">
        <v>1.8200000000000001E-2</v>
      </c>
      <c r="H133">
        <f t="shared" si="2"/>
        <v>1.3500000000000001E-3</v>
      </c>
      <c r="I133">
        <f t="shared" si="3"/>
        <v>5.0000000000000002E-5</v>
      </c>
    </row>
    <row r="134" spans="1:9" outlineLevel="2" x14ac:dyDescent="0.3">
      <c r="A134" s="27" t="s">
        <v>517</v>
      </c>
      <c r="B134" s="27" t="s">
        <v>518</v>
      </c>
      <c r="C134" s="27" t="s">
        <v>401</v>
      </c>
      <c r="D134" s="27" t="s">
        <v>546</v>
      </c>
      <c r="E134" s="28">
        <v>200</v>
      </c>
      <c r="F134" s="28">
        <v>0.03</v>
      </c>
      <c r="G134" s="28">
        <v>2E-3</v>
      </c>
      <c r="H134">
        <f t="shared" si="2"/>
        <v>1.4999999999999999E-4</v>
      </c>
      <c r="I134">
        <f t="shared" si="3"/>
        <v>1.0000000000000001E-5</v>
      </c>
    </row>
    <row r="135" spans="1:9" outlineLevel="2" x14ac:dyDescent="0.3">
      <c r="A135" s="27" t="s">
        <v>517</v>
      </c>
      <c r="B135" s="27" t="s">
        <v>518</v>
      </c>
      <c r="C135" s="27" t="s">
        <v>401</v>
      </c>
      <c r="D135" s="27" t="s">
        <v>547</v>
      </c>
      <c r="E135" s="28">
        <v>14</v>
      </c>
      <c r="F135" s="28">
        <v>0.46200000000000002</v>
      </c>
      <c r="G135" s="28">
        <v>1.26E-2</v>
      </c>
      <c r="H135">
        <f t="shared" si="2"/>
        <v>3.3000000000000002E-2</v>
      </c>
      <c r="I135">
        <f t="shared" si="3"/>
        <v>8.9999999999999998E-4</v>
      </c>
    </row>
    <row r="136" spans="1:9" outlineLevel="2" x14ac:dyDescent="0.3">
      <c r="A136" s="27" t="s">
        <v>517</v>
      </c>
      <c r="B136" s="27" t="s">
        <v>518</v>
      </c>
      <c r="C136" s="27" t="s">
        <v>401</v>
      </c>
      <c r="D136" s="27" t="s">
        <v>548</v>
      </c>
      <c r="E136" s="28">
        <v>14</v>
      </c>
      <c r="F136" s="28">
        <v>0.49</v>
      </c>
      <c r="G136" s="28">
        <v>1.3299999999999999E-2</v>
      </c>
      <c r="H136">
        <f t="shared" si="2"/>
        <v>3.4999999999999996E-2</v>
      </c>
      <c r="I136">
        <f t="shared" si="3"/>
        <v>9.5E-4</v>
      </c>
    </row>
    <row r="137" spans="1:9" outlineLevel="2" x14ac:dyDescent="0.3">
      <c r="A137" s="27" t="s">
        <v>517</v>
      </c>
      <c r="B137" s="27" t="s">
        <v>518</v>
      </c>
      <c r="C137" s="27" t="s">
        <v>401</v>
      </c>
      <c r="D137" s="27" t="s">
        <v>549</v>
      </c>
      <c r="E137" s="28">
        <v>14</v>
      </c>
      <c r="F137" s="28">
        <v>0.126</v>
      </c>
      <c r="G137" s="28">
        <v>3.5000000000000001E-3</v>
      </c>
      <c r="H137">
        <f t="shared" si="2"/>
        <v>8.9999999999999993E-3</v>
      </c>
      <c r="I137">
        <f t="shared" si="3"/>
        <v>2.5000000000000001E-4</v>
      </c>
    </row>
    <row r="138" spans="1:9" outlineLevel="2" x14ac:dyDescent="0.3">
      <c r="A138" s="27" t="s">
        <v>517</v>
      </c>
      <c r="B138" s="27" t="s">
        <v>518</v>
      </c>
      <c r="C138" s="27" t="s">
        <v>401</v>
      </c>
      <c r="D138" s="27" t="s">
        <v>550</v>
      </c>
      <c r="E138" s="28">
        <v>16</v>
      </c>
      <c r="F138" s="28">
        <v>0.56799999999999995</v>
      </c>
      <c r="G138" s="28">
        <v>1.52E-2</v>
      </c>
      <c r="H138">
        <f t="shared" si="2"/>
        <v>3.5499999999999997E-2</v>
      </c>
      <c r="I138">
        <f t="shared" si="3"/>
        <v>9.5E-4</v>
      </c>
    </row>
    <row r="139" spans="1:9" outlineLevel="2" x14ac:dyDescent="0.3">
      <c r="A139" s="27" t="s">
        <v>517</v>
      </c>
      <c r="B139" s="27" t="s">
        <v>518</v>
      </c>
      <c r="C139" s="27" t="s">
        <v>401</v>
      </c>
      <c r="D139" s="27" t="s">
        <v>551</v>
      </c>
      <c r="E139" s="28">
        <v>16</v>
      </c>
      <c r="F139" s="28">
        <v>0.66400000000000003</v>
      </c>
      <c r="G139" s="28">
        <v>1.7600000000000001E-2</v>
      </c>
      <c r="H139">
        <f t="shared" si="2"/>
        <v>4.1500000000000002E-2</v>
      </c>
      <c r="I139">
        <f t="shared" si="3"/>
        <v>1.1000000000000001E-3</v>
      </c>
    </row>
    <row r="140" spans="1:9" outlineLevel="2" x14ac:dyDescent="0.3">
      <c r="A140" s="27" t="s">
        <v>517</v>
      </c>
      <c r="B140" s="27" t="s">
        <v>518</v>
      </c>
      <c r="C140" s="27" t="s">
        <v>401</v>
      </c>
      <c r="D140" s="27" t="s">
        <v>552</v>
      </c>
      <c r="E140" s="28">
        <v>17</v>
      </c>
      <c r="F140" s="28">
        <v>1.258</v>
      </c>
      <c r="G140" s="28">
        <v>3.4000000000000002E-2</v>
      </c>
      <c r="H140">
        <f t="shared" si="2"/>
        <v>7.3999999999999996E-2</v>
      </c>
      <c r="I140">
        <f t="shared" si="3"/>
        <v>2E-3</v>
      </c>
    </row>
    <row r="141" spans="1:9" outlineLevel="2" x14ac:dyDescent="0.3">
      <c r="A141" s="27" t="s">
        <v>517</v>
      </c>
      <c r="B141" s="27" t="s">
        <v>518</v>
      </c>
      <c r="C141" s="27" t="s">
        <v>401</v>
      </c>
      <c r="D141" s="27" t="s">
        <v>553</v>
      </c>
      <c r="E141" s="28">
        <v>14</v>
      </c>
      <c r="F141" s="28">
        <v>6.7199999999999996E-2</v>
      </c>
      <c r="G141" s="28">
        <v>2.0999999999999999E-3</v>
      </c>
      <c r="H141">
        <f t="shared" si="2"/>
        <v>4.7999999999999996E-3</v>
      </c>
      <c r="I141">
        <f t="shared" si="3"/>
        <v>1.4999999999999999E-4</v>
      </c>
    </row>
    <row r="142" spans="1:9" outlineLevel="2" x14ac:dyDescent="0.3">
      <c r="A142" s="27" t="s">
        <v>517</v>
      </c>
      <c r="B142" s="27" t="s">
        <v>518</v>
      </c>
      <c r="C142" s="27" t="s">
        <v>401</v>
      </c>
      <c r="D142" s="27" t="s">
        <v>554</v>
      </c>
      <c r="E142" s="28">
        <v>14</v>
      </c>
      <c r="F142" s="28">
        <v>0.112</v>
      </c>
      <c r="G142" s="28">
        <v>2.0999999999999999E-3</v>
      </c>
      <c r="H142">
        <f t="shared" ref="H142:H214" si="4">F142/E142</f>
        <v>8.0000000000000002E-3</v>
      </c>
      <c r="I142">
        <f t="shared" ref="I142:I214" si="5">G142/E142</f>
        <v>1.4999999999999999E-4</v>
      </c>
    </row>
    <row r="143" spans="1:9" outlineLevel="2" x14ac:dyDescent="0.3">
      <c r="A143" s="27" t="s">
        <v>517</v>
      </c>
      <c r="B143" s="27" t="s">
        <v>518</v>
      </c>
      <c r="C143" s="27" t="s">
        <v>401</v>
      </c>
      <c r="D143" s="27" t="s">
        <v>555</v>
      </c>
      <c r="E143" s="28">
        <v>13</v>
      </c>
      <c r="F143" s="28">
        <v>0.22750000000000001</v>
      </c>
      <c r="G143" s="28">
        <v>5.8500000000000002E-3</v>
      </c>
      <c r="H143">
        <f t="shared" si="4"/>
        <v>1.7500000000000002E-2</v>
      </c>
      <c r="I143">
        <f t="shared" si="5"/>
        <v>4.4999999999999999E-4</v>
      </c>
    </row>
    <row r="144" spans="1:9" outlineLevel="2" x14ac:dyDescent="0.3">
      <c r="A144" s="27" t="s">
        <v>517</v>
      </c>
      <c r="B144" s="27" t="s">
        <v>518</v>
      </c>
      <c r="C144" s="27" t="s">
        <v>401</v>
      </c>
      <c r="D144" s="27" t="s">
        <v>556</v>
      </c>
      <c r="E144" s="28">
        <v>13</v>
      </c>
      <c r="F144" s="28">
        <v>0.41599999999999998</v>
      </c>
      <c r="G144" s="28">
        <v>1.1050000000000001E-2</v>
      </c>
      <c r="H144">
        <f t="shared" si="4"/>
        <v>3.2000000000000001E-2</v>
      </c>
      <c r="I144">
        <f t="shared" si="5"/>
        <v>8.5000000000000006E-4</v>
      </c>
    </row>
    <row r="145" spans="1:15" outlineLevel="2" x14ac:dyDescent="0.3">
      <c r="A145" s="27" t="s">
        <v>517</v>
      </c>
      <c r="B145" s="27" t="s">
        <v>518</v>
      </c>
      <c r="C145" s="27" t="s">
        <v>401</v>
      </c>
      <c r="D145" s="27" t="s">
        <v>557</v>
      </c>
      <c r="E145" s="28">
        <v>14</v>
      </c>
      <c r="F145" s="28">
        <v>6.5799999999999997E-2</v>
      </c>
      <c r="G145" s="28">
        <v>1.4E-3</v>
      </c>
      <c r="H145">
        <f t="shared" si="4"/>
        <v>4.7000000000000002E-3</v>
      </c>
      <c r="I145">
        <f t="shared" si="5"/>
        <v>1E-4</v>
      </c>
    </row>
    <row r="146" spans="1:15" outlineLevel="1" x14ac:dyDescent="0.3">
      <c r="A146" s="32" t="s">
        <v>1186</v>
      </c>
      <c r="B146" s="27" t="str">
        <f>B145</f>
        <v>Fort Detrick United States Army</v>
      </c>
      <c r="C146" s="27"/>
      <c r="D146" s="27"/>
      <c r="E146" s="28"/>
      <c r="F146" s="28">
        <f>SUBTOTAL(9,F107:F145)</f>
        <v>9.2768399999999982</v>
      </c>
      <c r="G146" s="28">
        <f>SUBTOTAL(9,G107:G145)</f>
        <v>0.363458</v>
      </c>
      <c r="H146" s="36">
        <f>SUBTOTAL(9,H107:H145)</f>
        <v>0.31110899999999991</v>
      </c>
      <c r="I146" s="36">
        <f>SUBTOTAL(9,I107:I145)</f>
        <v>8.6784999999999987E-3</v>
      </c>
      <c r="K146">
        <f>VLOOKUP(LEFT(A146,8),'Point GF'!$C$2:$R$277,7,FALSE)</f>
        <v>1.0070723325453679</v>
      </c>
      <c r="L146">
        <f>VLOOKUP(LEFT(A146,8),'Point GF'!$C$2:$R$277,7,FALSE)</f>
        <v>1.0070723325453679</v>
      </c>
      <c r="N146">
        <f>VLOOKUP(LEFT(A146,8),'Point GF'!$C$2:$R$277,15,FALSE)</f>
        <v>1.020443751658541</v>
      </c>
      <c r="O146">
        <f>VLOOKUP(LEFT(A146,8),'Point GF'!$C$2:$R$277,16,FALSE)</f>
        <v>1.0250531819004123</v>
      </c>
    </row>
    <row r="147" spans="1:15" outlineLevel="2" x14ac:dyDescent="0.3">
      <c r="A147" s="27" t="s">
        <v>558</v>
      </c>
      <c r="B147" s="27" t="s">
        <v>559</v>
      </c>
      <c r="C147" s="27" t="s">
        <v>401</v>
      </c>
      <c r="D147" s="27" t="s">
        <v>560</v>
      </c>
      <c r="E147" s="28">
        <v>186</v>
      </c>
      <c r="F147" s="28">
        <v>2.6612879999999999</v>
      </c>
      <c r="G147" s="28">
        <v>0.14879999999999999</v>
      </c>
      <c r="H147">
        <f t="shared" si="4"/>
        <v>1.4308E-2</v>
      </c>
      <c r="I147">
        <f t="shared" si="5"/>
        <v>7.9999999999999993E-4</v>
      </c>
    </row>
    <row r="148" spans="1:15" outlineLevel="2" x14ac:dyDescent="0.3">
      <c r="A148" s="27" t="s">
        <v>558</v>
      </c>
      <c r="B148" s="27" t="s">
        <v>559</v>
      </c>
      <c r="C148" s="27" t="s">
        <v>401</v>
      </c>
      <c r="D148" s="27" t="s">
        <v>561</v>
      </c>
      <c r="E148" s="28">
        <v>107</v>
      </c>
      <c r="F148" s="28">
        <v>1.7501990000000001</v>
      </c>
      <c r="G148" s="28">
        <v>0.56174999999999997</v>
      </c>
      <c r="H148">
        <f t="shared" si="4"/>
        <v>1.6357E-2</v>
      </c>
      <c r="I148">
        <f t="shared" si="5"/>
        <v>5.2499999999999995E-3</v>
      </c>
    </row>
    <row r="149" spans="1:15" outlineLevel="2" x14ac:dyDescent="0.3">
      <c r="A149" s="27" t="s">
        <v>558</v>
      </c>
      <c r="B149" s="27" t="s">
        <v>559</v>
      </c>
      <c r="C149" s="27" t="s">
        <v>401</v>
      </c>
      <c r="D149" s="27" t="s">
        <v>562</v>
      </c>
      <c r="E149" s="28">
        <v>227</v>
      </c>
      <c r="F149" s="28">
        <v>3.5410865</v>
      </c>
      <c r="G149" s="28">
        <v>1.4300999999999999</v>
      </c>
      <c r="H149">
        <f t="shared" si="4"/>
        <v>1.5599500000000001E-2</v>
      </c>
      <c r="I149">
        <f t="shared" si="5"/>
        <v>6.3E-3</v>
      </c>
    </row>
    <row r="150" spans="1:15" outlineLevel="2" x14ac:dyDescent="0.3">
      <c r="A150" s="27" t="s">
        <v>558</v>
      </c>
      <c r="B150" s="27" t="s">
        <v>559</v>
      </c>
      <c r="C150" s="27" t="s">
        <v>401</v>
      </c>
      <c r="D150" s="27" t="s">
        <v>563</v>
      </c>
      <c r="E150" s="28">
        <v>81</v>
      </c>
      <c r="F150" s="28">
        <v>0.37855349999999999</v>
      </c>
      <c r="G150" s="28">
        <v>2.0250000000000001E-2</v>
      </c>
      <c r="H150">
        <f t="shared" si="4"/>
        <v>4.6734999999999997E-3</v>
      </c>
      <c r="I150">
        <f t="shared" si="5"/>
        <v>2.5000000000000001E-4</v>
      </c>
    </row>
    <row r="151" spans="1:15" outlineLevel="2" x14ac:dyDescent="0.3">
      <c r="A151" s="27" t="s">
        <v>558</v>
      </c>
      <c r="B151" s="27" t="s">
        <v>559</v>
      </c>
      <c r="C151" s="27" t="s">
        <v>401</v>
      </c>
      <c r="D151" s="27" t="s">
        <v>564</v>
      </c>
      <c r="E151" s="28">
        <v>365</v>
      </c>
      <c r="F151" s="29"/>
      <c r="G151" s="28">
        <v>3.7047500000000002</v>
      </c>
      <c r="H151">
        <f t="shared" si="4"/>
        <v>0</v>
      </c>
      <c r="I151">
        <f t="shared" si="5"/>
        <v>1.0150000000000001E-2</v>
      </c>
    </row>
    <row r="152" spans="1:15" outlineLevel="2" x14ac:dyDescent="0.3">
      <c r="A152" s="27" t="s">
        <v>558</v>
      </c>
      <c r="B152" s="27" t="s">
        <v>559</v>
      </c>
      <c r="C152" s="27" t="s">
        <v>401</v>
      </c>
      <c r="D152" s="27" t="s">
        <v>565</v>
      </c>
      <c r="E152" s="28">
        <v>365</v>
      </c>
      <c r="F152" s="29"/>
      <c r="G152" s="28">
        <v>7.2999999999999995E-2</v>
      </c>
      <c r="H152">
        <f t="shared" si="4"/>
        <v>0</v>
      </c>
      <c r="I152">
        <f t="shared" si="5"/>
        <v>1.9999999999999998E-4</v>
      </c>
    </row>
    <row r="153" spans="1:15" outlineLevel="1" x14ac:dyDescent="0.3">
      <c r="A153" s="32" t="s">
        <v>1187</v>
      </c>
      <c r="B153" s="27" t="str">
        <f>B152</f>
        <v>TAMKO Building Products LLC</v>
      </c>
      <c r="C153" s="27"/>
      <c r="D153" s="27"/>
      <c r="E153" s="28"/>
      <c r="F153" s="29">
        <f>SUBTOTAL(9,F147:F152)</f>
        <v>8.3311270000000004</v>
      </c>
      <c r="G153" s="28">
        <f>SUBTOTAL(9,G147:G152)</f>
        <v>5.9386500000000009</v>
      </c>
      <c r="H153" s="36">
        <f>SUBTOTAL(9,H147:H152)</f>
        <v>5.0937999999999997E-2</v>
      </c>
      <c r="I153" s="36">
        <f>SUBTOTAL(9,I147:I152)</f>
        <v>2.2949999999999998E-2</v>
      </c>
      <c r="K153" t="e">
        <f>VLOOKUP(LEFT(A153,8),'Point GF'!$C$2:$R$277,7,FALSE)</f>
        <v>#N/A</v>
      </c>
      <c r="L153" t="e">
        <f>VLOOKUP(LEFT(A153,8),'Point GF'!$C$2:$R$277,7,FALSE)</f>
        <v>#N/A</v>
      </c>
      <c r="N153" t="e">
        <f>VLOOKUP(LEFT(A153,8),'Point GF'!$C$2:$R$277,15,FALSE)</f>
        <v>#N/A</v>
      </c>
      <c r="O153" t="e">
        <f>VLOOKUP(LEFT(A153,8),'Point GF'!$C$2:$R$277,16,FALSE)</f>
        <v>#N/A</v>
      </c>
    </row>
    <row r="154" spans="1:15" outlineLevel="2" x14ac:dyDescent="0.3">
      <c r="A154" s="27" t="s">
        <v>566</v>
      </c>
      <c r="B154" s="27" t="s">
        <v>567</v>
      </c>
      <c r="C154" s="27" t="s">
        <v>401</v>
      </c>
      <c r="D154" s="27" t="s">
        <v>568</v>
      </c>
      <c r="E154" s="28">
        <v>365</v>
      </c>
      <c r="F154" s="28">
        <v>0.45807500000000001</v>
      </c>
      <c r="G154" s="28">
        <v>2.555E-2</v>
      </c>
      <c r="H154">
        <f t="shared" si="4"/>
        <v>1.255E-3</v>
      </c>
      <c r="I154">
        <f t="shared" si="5"/>
        <v>6.9999999999999994E-5</v>
      </c>
    </row>
    <row r="155" spans="1:15" outlineLevel="2" x14ac:dyDescent="0.3">
      <c r="A155" s="27" t="s">
        <v>566</v>
      </c>
      <c r="B155" s="27" t="s">
        <v>567</v>
      </c>
      <c r="C155" s="27" t="s">
        <v>401</v>
      </c>
      <c r="D155" s="27" t="s">
        <v>569</v>
      </c>
      <c r="E155" s="28">
        <v>365</v>
      </c>
      <c r="F155" s="28">
        <v>0.45807500000000001</v>
      </c>
      <c r="G155" s="28">
        <v>2.555E-2</v>
      </c>
      <c r="H155">
        <f t="shared" si="4"/>
        <v>1.255E-3</v>
      </c>
      <c r="I155">
        <f t="shared" si="5"/>
        <v>6.9999999999999994E-5</v>
      </c>
    </row>
    <row r="156" spans="1:15" outlineLevel="2" x14ac:dyDescent="0.3">
      <c r="A156" s="27" t="s">
        <v>566</v>
      </c>
      <c r="B156" s="27" t="s">
        <v>567</v>
      </c>
      <c r="C156" s="27" t="s">
        <v>401</v>
      </c>
      <c r="D156" s="27" t="s">
        <v>570</v>
      </c>
      <c r="E156" s="28">
        <v>205</v>
      </c>
      <c r="F156" s="28">
        <v>0.53300000000000003</v>
      </c>
      <c r="G156" s="28">
        <v>11.431825</v>
      </c>
      <c r="H156">
        <f t="shared" si="4"/>
        <v>2.6000000000000003E-3</v>
      </c>
      <c r="I156">
        <f t="shared" si="5"/>
        <v>5.5765000000000002E-2</v>
      </c>
    </row>
    <row r="157" spans="1:15" outlineLevel="2" x14ac:dyDescent="0.3">
      <c r="A157" s="27" t="s">
        <v>566</v>
      </c>
      <c r="B157" s="27" t="s">
        <v>567</v>
      </c>
      <c r="C157" s="27" t="s">
        <v>401</v>
      </c>
      <c r="D157" s="27" t="s">
        <v>571</v>
      </c>
      <c r="E157" s="28">
        <v>205</v>
      </c>
      <c r="F157" s="28">
        <v>0.53300000000000003</v>
      </c>
      <c r="G157" s="28">
        <v>11.431825</v>
      </c>
      <c r="H157">
        <f t="shared" si="4"/>
        <v>2.6000000000000003E-3</v>
      </c>
      <c r="I157">
        <f t="shared" si="5"/>
        <v>5.5765000000000002E-2</v>
      </c>
    </row>
    <row r="158" spans="1:15" outlineLevel="2" x14ac:dyDescent="0.3">
      <c r="A158" s="27" t="s">
        <v>566</v>
      </c>
      <c r="B158" s="27" t="s">
        <v>567</v>
      </c>
      <c r="C158" s="27" t="s">
        <v>401</v>
      </c>
      <c r="D158" s="27" t="s">
        <v>572</v>
      </c>
      <c r="E158" s="28">
        <v>205</v>
      </c>
      <c r="F158" s="28">
        <v>0.53300000000000003</v>
      </c>
      <c r="G158" s="28">
        <v>17.132874999999999</v>
      </c>
      <c r="H158">
        <f t="shared" si="4"/>
        <v>2.6000000000000003E-3</v>
      </c>
      <c r="I158">
        <f t="shared" si="5"/>
        <v>8.3574999999999997E-2</v>
      </c>
    </row>
    <row r="159" spans="1:15" outlineLevel="2" x14ac:dyDescent="0.3">
      <c r="A159" s="27" t="s">
        <v>566</v>
      </c>
      <c r="B159" s="27" t="s">
        <v>567</v>
      </c>
      <c r="C159" s="27" t="s">
        <v>401</v>
      </c>
      <c r="D159" s="27" t="s">
        <v>573</v>
      </c>
      <c r="E159" s="28">
        <v>205</v>
      </c>
      <c r="F159" s="28">
        <v>0.53300000000000003</v>
      </c>
      <c r="G159" s="28">
        <v>11.431825</v>
      </c>
      <c r="H159">
        <f t="shared" si="4"/>
        <v>2.6000000000000003E-3</v>
      </c>
      <c r="I159">
        <f t="shared" si="5"/>
        <v>5.5765000000000002E-2</v>
      </c>
    </row>
    <row r="160" spans="1:15" outlineLevel="2" x14ac:dyDescent="0.3">
      <c r="A160" s="27" t="s">
        <v>566</v>
      </c>
      <c r="B160" s="27" t="s">
        <v>567</v>
      </c>
      <c r="C160" s="27" t="s">
        <v>401</v>
      </c>
      <c r="D160" s="27" t="s">
        <v>574</v>
      </c>
      <c r="E160" s="28">
        <v>365</v>
      </c>
      <c r="F160" s="28">
        <v>1.2775E-2</v>
      </c>
      <c r="G160" s="28">
        <v>0.11497499999999999</v>
      </c>
      <c r="H160">
        <f t="shared" si="4"/>
        <v>3.4999999999999997E-5</v>
      </c>
      <c r="I160">
        <f t="shared" si="5"/>
        <v>3.1499999999999996E-4</v>
      </c>
    </row>
    <row r="161" spans="1:15" outlineLevel="1" x14ac:dyDescent="0.3">
      <c r="A161" s="32" t="s">
        <v>1188</v>
      </c>
      <c r="B161" s="27" t="str">
        <f>B160</f>
        <v>Bimbo Bakeries USA, Inc</v>
      </c>
      <c r="C161" s="27"/>
      <c r="D161" s="27"/>
      <c r="E161" s="28"/>
      <c r="F161" s="28">
        <f>SUBTOTAL(9,F154:F160)</f>
        <v>3.0609249999999997</v>
      </c>
      <c r="G161" s="28">
        <f>SUBTOTAL(9,G154:G160)</f>
        <v>51.594425000000001</v>
      </c>
      <c r="H161" s="36">
        <f>SUBTOTAL(9,H154:H160)</f>
        <v>1.2945E-2</v>
      </c>
      <c r="I161" s="36">
        <f>SUBTOTAL(9,I154:I160)</f>
        <v>0.25132500000000002</v>
      </c>
      <c r="K161">
        <f>VLOOKUP(LEFT(A161,8),'Point GF'!$C$2:$R$277,7,FALSE)</f>
        <v>1.0466830128123166</v>
      </c>
      <c r="L161">
        <f>VLOOKUP(LEFT(A161,8),'Point GF'!$C$2:$R$277,7,FALSE)</f>
        <v>1.0466830128123166</v>
      </c>
      <c r="N161">
        <f>VLOOKUP(LEFT(A161,8),'Point GF'!$C$2:$R$277,15,FALSE)</f>
        <v>1.0773542122778348</v>
      </c>
      <c r="O161">
        <f>VLOOKUP(LEFT(A161,8),'Point GF'!$C$2:$R$277,16,FALSE)</f>
        <v>1.1559501681984745</v>
      </c>
    </row>
    <row r="162" spans="1:15" outlineLevel="2" x14ac:dyDescent="0.3">
      <c r="A162" s="27" t="s">
        <v>575</v>
      </c>
      <c r="B162" s="27" t="s">
        <v>576</v>
      </c>
      <c r="C162" s="27" t="s">
        <v>401</v>
      </c>
      <c r="D162" s="27" t="s">
        <v>577</v>
      </c>
      <c r="E162" s="28">
        <v>261</v>
      </c>
      <c r="F162" s="28">
        <v>5.4774764999999999</v>
      </c>
      <c r="G162" s="28">
        <v>222.19973999999999</v>
      </c>
      <c r="H162">
        <f t="shared" si="4"/>
        <v>2.0986499999999998E-2</v>
      </c>
      <c r="I162">
        <f t="shared" si="5"/>
        <v>0.85133999999999999</v>
      </c>
    </row>
    <row r="163" spans="1:15" outlineLevel="1" x14ac:dyDescent="0.3">
      <c r="A163" s="32" t="s">
        <v>1189</v>
      </c>
      <c r="B163" s="27" t="str">
        <f>B162</f>
        <v>Canam Steel Corporation</v>
      </c>
      <c r="C163" s="27"/>
      <c r="D163" s="27"/>
      <c r="E163" s="28"/>
      <c r="F163" s="28">
        <f>SUBTOTAL(9,F162:F162)</f>
        <v>5.4774764999999999</v>
      </c>
      <c r="G163" s="28">
        <f>SUBTOTAL(9,G162:G162)</f>
        <v>222.19973999999999</v>
      </c>
      <c r="H163" s="36">
        <f>SUBTOTAL(9,H162:H162)</f>
        <v>2.0986499999999998E-2</v>
      </c>
      <c r="I163" s="36">
        <f>SUBTOTAL(9,I162:I162)</f>
        <v>0.85133999999999999</v>
      </c>
      <c r="K163">
        <f>VLOOKUP(LEFT(A163,8),'Point GF'!$C$2:$R$277,7,FALSE)</f>
        <v>1.0327705910000007</v>
      </c>
      <c r="L163">
        <f>VLOOKUP(LEFT(A163,8),'Point GF'!$C$2:$R$277,7,FALSE)</f>
        <v>1.0327705910000007</v>
      </c>
      <c r="N163">
        <f>VLOOKUP(LEFT(A163,8),'Point GF'!$C$2:$R$277,15,FALSE)</f>
        <v>1.0327705910000013</v>
      </c>
      <c r="O163">
        <f>VLOOKUP(LEFT(A163,8),'Point GF'!$C$2:$R$277,16,FALSE)</f>
        <v>1.1489642370000004</v>
      </c>
    </row>
    <row r="164" spans="1:15" outlineLevel="2" x14ac:dyDescent="0.3">
      <c r="A164" s="27" t="s">
        <v>578</v>
      </c>
      <c r="B164" s="27" t="s">
        <v>579</v>
      </c>
      <c r="C164" s="27" t="s">
        <v>401</v>
      </c>
      <c r="D164" s="27" t="s">
        <v>580</v>
      </c>
      <c r="E164" s="28">
        <v>304</v>
      </c>
      <c r="F164" s="28">
        <v>0.18240000000000001</v>
      </c>
      <c r="G164" s="28">
        <v>1.0031999999999999E-2</v>
      </c>
      <c r="H164">
        <f t="shared" si="4"/>
        <v>6.0000000000000006E-4</v>
      </c>
      <c r="I164">
        <f t="shared" si="5"/>
        <v>3.2999999999999996E-5</v>
      </c>
    </row>
    <row r="165" spans="1:15" outlineLevel="2" x14ac:dyDescent="0.3">
      <c r="A165" s="27" t="s">
        <v>578</v>
      </c>
      <c r="B165" s="27" t="s">
        <v>579</v>
      </c>
      <c r="C165" s="27" t="s">
        <v>401</v>
      </c>
      <c r="D165" s="27" t="s">
        <v>581</v>
      </c>
      <c r="E165" s="28">
        <v>171</v>
      </c>
      <c r="F165" s="28">
        <v>2.6261820899999999</v>
      </c>
      <c r="G165" s="28">
        <v>3.2322239595000002</v>
      </c>
      <c r="H165">
        <f t="shared" si="4"/>
        <v>1.535779E-2</v>
      </c>
      <c r="I165">
        <f t="shared" si="5"/>
        <v>1.8901894500000002E-2</v>
      </c>
    </row>
    <row r="166" spans="1:15" outlineLevel="1" x14ac:dyDescent="0.3">
      <c r="A166" s="32" t="s">
        <v>1190</v>
      </c>
      <c r="B166" s="27" t="str">
        <f>B165</f>
        <v>Frederick Asphalt Co., L.C. At Essroc</v>
      </c>
      <c r="C166" s="27"/>
      <c r="D166" s="27"/>
      <c r="E166" s="28"/>
      <c r="F166" s="28">
        <f>SUBTOTAL(9,F164:F165)</f>
        <v>2.8085820899999998</v>
      </c>
      <c r="G166" s="28">
        <f>SUBTOTAL(9,G164:G165)</f>
        <v>3.2422559595</v>
      </c>
      <c r="H166" s="36">
        <f>SUBTOTAL(9,H164:H165)</f>
        <v>1.5957789999999999E-2</v>
      </c>
      <c r="I166" s="36">
        <f>SUBTOTAL(9,I164:I165)</f>
        <v>1.89348945E-2</v>
      </c>
      <c r="K166">
        <f>VLOOKUP(LEFT(A166,8),'Point GF'!$C$2:$R$277,7,FALSE)</f>
        <v>1</v>
      </c>
      <c r="L166">
        <f>VLOOKUP(LEFT(A166,8),'Point GF'!$C$2:$R$277,7,FALSE)</f>
        <v>1</v>
      </c>
      <c r="N166">
        <f>VLOOKUP(LEFT(A166,8),'Point GF'!$C$2:$R$277,15,FALSE)</f>
        <v>1</v>
      </c>
      <c r="O166">
        <f>VLOOKUP(LEFT(A166,8),'Point GF'!$C$2:$R$277,16,FALSE)</f>
        <v>1</v>
      </c>
    </row>
    <row r="167" spans="1:15" outlineLevel="2" x14ac:dyDescent="0.3">
      <c r="A167" s="27" t="s">
        <v>582</v>
      </c>
      <c r="B167" s="27" t="s">
        <v>583</v>
      </c>
      <c r="C167" s="27" t="s">
        <v>401</v>
      </c>
      <c r="D167" s="27" t="s">
        <v>584</v>
      </c>
      <c r="E167" s="28">
        <v>206</v>
      </c>
      <c r="F167" s="28">
        <v>2.3888124620000002</v>
      </c>
      <c r="G167" s="28">
        <v>0.78353047600000003</v>
      </c>
      <c r="H167">
        <f t="shared" si="4"/>
        <v>1.1596177000000001E-2</v>
      </c>
      <c r="I167">
        <f t="shared" si="5"/>
        <v>3.8035460000000001E-3</v>
      </c>
    </row>
    <row r="168" spans="1:15" outlineLevel="2" x14ac:dyDescent="0.3">
      <c r="A168" s="27" t="s">
        <v>582</v>
      </c>
      <c r="B168" s="27" t="s">
        <v>583</v>
      </c>
      <c r="C168" s="27" t="s">
        <v>401</v>
      </c>
      <c r="D168" s="27" t="s">
        <v>584</v>
      </c>
      <c r="E168" s="28">
        <v>365</v>
      </c>
      <c r="F168" s="28">
        <v>0.15930059999999999</v>
      </c>
      <c r="G168" s="28">
        <v>2.0075000000000002E-3</v>
      </c>
      <c r="H168">
        <f t="shared" si="4"/>
        <v>4.3643999999999996E-4</v>
      </c>
      <c r="I168">
        <f t="shared" si="5"/>
        <v>5.5000000000000007E-6</v>
      </c>
    </row>
    <row r="169" spans="1:15" outlineLevel="1" x14ac:dyDescent="0.3">
      <c r="A169" s="32" t="s">
        <v>1191</v>
      </c>
      <c r="B169" s="27" t="str">
        <f>B168</f>
        <v>Miller Asphalt - Legore</v>
      </c>
      <c r="C169" s="27"/>
      <c r="D169" s="27"/>
      <c r="E169" s="28"/>
      <c r="F169" s="28">
        <f>SUBTOTAL(9,F167:F168)</f>
        <v>2.5481130620000001</v>
      </c>
      <c r="G169" s="28">
        <f>SUBTOTAL(9,G167:G168)</f>
        <v>0.78553797600000008</v>
      </c>
      <c r="H169" s="36">
        <f>SUBTOTAL(9,H167:H168)</f>
        <v>1.2032617000000001E-2</v>
      </c>
      <c r="I169" s="36">
        <f>SUBTOTAL(9,I167:I168)</f>
        <v>3.809046E-3</v>
      </c>
      <c r="K169">
        <f>VLOOKUP(LEFT(A169,8),'Point GF'!$C$2:$R$277,7,FALSE)</f>
        <v>1.1975892423666032</v>
      </c>
      <c r="L169">
        <f>VLOOKUP(LEFT(A169,8),'Point GF'!$C$2:$R$277,7,FALSE)</f>
        <v>1.1975892423666032</v>
      </c>
      <c r="N169">
        <f>VLOOKUP(LEFT(A169,8),'Point GF'!$C$2:$R$277,15,FALSE)</f>
        <v>1.2190838932186667</v>
      </c>
      <c r="O169">
        <f>VLOOKUP(LEFT(A169,8),'Point GF'!$C$2:$R$277,16,FALSE)</f>
        <v>1.3683873686451198</v>
      </c>
    </row>
    <row r="170" spans="1:15" outlineLevel="2" x14ac:dyDescent="0.3">
      <c r="A170" s="27" t="s">
        <v>585</v>
      </c>
      <c r="B170" s="27" t="s">
        <v>586</v>
      </c>
      <c r="C170" s="27" t="s">
        <v>401</v>
      </c>
      <c r="D170" s="27" t="s">
        <v>587</v>
      </c>
      <c r="E170" s="28">
        <v>90</v>
      </c>
      <c r="F170" s="28">
        <v>2.319318</v>
      </c>
      <c r="G170" s="28">
        <v>6.1996500000000003E-2</v>
      </c>
      <c r="H170">
        <f t="shared" si="4"/>
        <v>2.57702E-2</v>
      </c>
      <c r="I170">
        <f t="shared" si="5"/>
        <v>6.8885000000000007E-4</v>
      </c>
    </row>
    <row r="171" spans="1:15" outlineLevel="1" x14ac:dyDescent="0.3">
      <c r="A171" s="32" t="s">
        <v>1192</v>
      </c>
      <c r="B171" s="27" t="str">
        <f>B170</f>
        <v>Maryland Stone - Essroc Site</v>
      </c>
      <c r="C171" s="27"/>
      <c r="D171" s="27"/>
      <c r="E171" s="28"/>
      <c r="F171" s="28">
        <f>SUBTOTAL(9,F170:F170)</f>
        <v>2.319318</v>
      </c>
      <c r="G171" s="28">
        <f>SUBTOTAL(9,G170:G170)</f>
        <v>6.1996500000000003E-2</v>
      </c>
      <c r="H171" s="36">
        <f>SUBTOTAL(9,H170:H170)</f>
        <v>2.57702E-2</v>
      </c>
      <c r="I171" s="36">
        <f>SUBTOTAL(9,I170:I170)</f>
        <v>6.8885000000000007E-4</v>
      </c>
      <c r="K171" t="e">
        <f>VLOOKUP(LEFT(A171,8),'Point GF'!$C$2:$R$277,7,FALSE)</f>
        <v>#N/A</v>
      </c>
      <c r="L171" t="e">
        <f>VLOOKUP(LEFT(A171,8),'Point GF'!$C$2:$R$277,7,FALSE)</f>
        <v>#N/A</v>
      </c>
      <c r="N171" t="e">
        <f>VLOOKUP(LEFT(A171,8),'Point GF'!$C$2:$R$277,15,FALSE)</f>
        <v>#N/A</v>
      </c>
      <c r="O171" t="e">
        <f>VLOOKUP(LEFT(A171,8),'Point GF'!$C$2:$R$277,16,FALSE)</f>
        <v>#N/A</v>
      </c>
    </row>
    <row r="172" spans="1:15" outlineLevel="2" x14ac:dyDescent="0.3">
      <c r="A172" s="27" t="s">
        <v>588</v>
      </c>
      <c r="B172" s="27" t="s">
        <v>589</v>
      </c>
      <c r="C172" s="27" t="s">
        <v>401</v>
      </c>
      <c r="D172" s="27" t="s">
        <v>590</v>
      </c>
      <c r="E172" s="28">
        <v>365</v>
      </c>
      <c r="F172" s="28">
        <v>6.1849249999999998</v>
      </c>
      <c r="G172" s="28">
        <v>0.19162499999999999</v>
      </c>
      <c r="H172">
        <f t="shared" si="4"/>
        <v>1.6944999999999998E-2</v>
      </c>
      <c r="I172">
        <f t="shared" si="5"/>
        <v>5.2499999999999997E-4</v>
      </c>
    </row>
    <row r="173" spans="1:15" outlineLevel="2" x14ac:dyDescent="0.3">
      <c r="A173" s="27" t="s">
        <v>588</v>
      </c>
      <c r="B173" s="27" t="s">
        <v>589</v>
      </c>
      <c r="C173" s="27" t="s">
        <v>401</v>
      </c>
      <c r="D173" s="27" t="s">
        <v>591</v>
      </c>
      <c r="E173" s="28">
        <v>3</v>
      </c>
      <c r="F173" s="28">
        <v>6.1949999999999998E-2</v>
      </c>
      <c r="G173" s="28">
        <v>6.1050000000000002E-3</v>
      </c>
      <c r="H173">
        <f t="shared" si="4"/>
        <v>2.0649999999999998E-2</v>
      </c>
      <c r="I173">
        <f t="shared" si="5"/>
        <v>2.0349999999999999E-3</v>
      </c>
    </row>
    <row r="174" spans="1:15" outlineLevel="2" x14ac:dyDescent="0.3">
      <c r="A174" s="27" t="s">
        <v>588</v>
      </c>
      <c r="B174" s="27" t="s">
        <v>589</v>
      </c>
      <c r="C174" s="27" t="s">
        <v>401</v>
      </c>
      <c r="D174" s="27" t="s">
        <v>592</v>
      </c>
      <c r="E174" s="28">
        <v>40</v>
      </c>
      <c r="F174" s="28">
        <v>1.35</v>
      </c>
      <c r="G174" s="28">
        <v>0.13200000000000001</v>
      </c>
      <c r="H174">
        <f t="shared" si="4"/>
        <v>3.3750000000000002E-2</v>
      </c>
      <c r="I174">
        <f t="shared" si="5"/>
        <v>3.3E-3</v>
      </c>
    </row>
    <row r="175" spans="1:15" outlineLevel="2" x14ac:dyDescent="0.3">
      <c r="A175" s="27" t="s">
        <v>588</v>
      </c>
      <c r="B175" s="27" t="s">
        <v>589</v>
      </c>
      <c r="C175" s="27" t="s">
        <v>401</v>
      </c>
      <c r="D175" s="27" t="s">
        <v>593</v>
      </c>
      <c r="E175" s="28">
        <v>45</v>
      </c>
      <c r="F175" s="28">
        <v>1.71</v>
      </c>
      <c r="G175" s="28">
        <v>0.1701</v>
      </c>
      <c r="H175">
        <f t="shared" si="4"/>
        <v>3.7999999999999999E-2</v>
      </c>
      <c r="I175">
        <f t="shared" si="5"/>
        <v>3.7799999999999999E-3</v>
      </c>
    </row>
    <row r="176" spans="1:15" outlineLevel="1" x14ac:dyDescent="0.3">
      <c r="A176" s="32" t="s">
        <v>1193</v>
      </c>
      <c r="B176" s="27" t="str">
        <f>B175</f>
        <v>Reich's Ford Road Landfill</v>
      </c>
      <c r="C176" s="27"/>
      <c r="D176" s="27"/>
      <c r="E176" s="28"/>
      <c r="F176" s="28">
        <f>SUBTOTAL(9,F172:F175)</f>
        <v>9.3068750000000016</v>
      </c>
      <c r="G176" s="28">
        <f>SUBTOTAL(9,G172:G175)</f>
        <v>0.49983</v>
      </c>
      <c r="H176" s="36">
        <f>SUBTOTAL(9,H172:H175)</f>
        <v>0.109345</v>
      </c>
      <c r="I176" s="36">
        <f>SUBTOTAL(9,I172:I175)</f>
        <v>9.6399999999999993E-3</v>
      </c>
      <c r="K176">
        <f>VLOOKUP(LEFT(A176,8),'Point GF'!$C$2:$R$277,7,FALSE)</f>
        <v>1.1089882224764145</v>
      </c>
      <c r="L176">
        <f>VLOOKUP(LEFT(A176,8),'Point GF'!$C$2:$R$277,7,FALSE)</f>
        <v>1.1089882224764145</v>
      </c>
      <c r="N176">
        <f>VLOOKUP(LEFT(A176,8),'Point GF'!$C$2:$R$277,15,FALSE)</f>
        <v>1.1089882224764154</v>
      </c>
      <c r="O176">
        <f>VLOOKUP(LEFT(A176,8),'Point GF'!$C$2:$R$277,16,FALSE)</f>
        <v>1.1951612863918959</v>
      </c>
    </row>
    <row r="177" spans="1:9" outlineLevel="2" x14ac:dyDescent="0.3">
      <c r="A177" s="27" t="s">
        <v>594</v>
      </c>
      <c r="B177" s="27" t="s">
        <v>595</v>
      </c>
      <c r="C177" s="27" t="s">
        <v>401</v>
      </c>
      <c r="D177" s="27" t="s">
        <v>596</v>
      </c>
      <c r="E177" s="28">
        <v>365</v>
      </c>
      <c r="F177" s="28">
        <v>0.94169999999999998</v>
      </c>
      <c r="G177" s="28">
        <v>0.161914</v>
      </c>
      <c r="H177">
        <f t="shared" si="4"/>
        <v>2.5799999999999998E-3</v>
      </c>
      <c r="I177">
        <f t="shared" si="5"/>
        <v>4.4359999999999999E-4</v>
      </c>
    </row>
    <row r="178" spans="1:9" outlineLevel="2" x14ac:dyDescent="0.3">
      <c r="A178" s="27" t="s">
        <v>594</v>
      </c>
      <c r="B178" s="27" t="s">
        <v>595</v>
      </c>
      <c r="C178" s="27" t="s">
        <v>401</v>
      </c>
      <c r="D178" s="27" t="s">
        <v>597</v>
      </c>
      <c r="E178" s="28">
        <v>365</v>
      </c>
      <c r="F178" s="28">
        <v>0.94169999999999998</v>
      </c>
      <c r="G178" s="28">
        <v>0.161914</v>
      </c>
      <c r="H178">
        <f t="shared" si="4"/>
        <v>2.5799999999999998E-3</v>
      </c>
      <c r="I178">
        <f t="shared" si="5"/>
        <v>4.4359999999999999E-4</v>
      </c>
    </row>
    <row r="179" spans="1:9" outlineLevel="2" x14ac:dyDescent="0.3">
      <c r="A179" s="27" t="s">
        <v>594</v>
      </c>
      <c r="B179" s="27" t="s">
        <v>595</v>
      </c>
      <c r="C179" s="27" t="s">
        <v>401</v>
      </c>
      <c r="D179" s="27" t="s">
        <v>598</v>
      </c>
      <c r="E179" s="28">
        <v>365</v>
      </c>
      <c r="F179" s="28">
        <v>0.94169999999999998</v>
      </c>
      <c r="G179" s="28">
        <v>0.161914</v>
      </c>
      <c r="H179">
        <f t="shared" si="4"/>
        <v>2.5799999999999998E-3</v>
      </c>
      <c r="I179">
        <f t="shared" si="5"/>
        <v>4.4359999999999999E-4</v>
      </c>
    </row>
    <row r="180" spans="1:9" outlineLevel="2" x14ac:dyDescent="0.3">
      <c r="A180" s="27" t="s">
        <v>594</v>
      </c>
      <c r="B180" s="27" t="s">
        <v>595</v>
      </c>
      <c r="C180" s="27" t="s">
        <v>401</v>
      </c>
      <c r="D180" s="27" t="s">
        <v>599</v>
      </c>
      <c r="E180" s="28">
        <v>365</v>
      </c>
      <c r="F180" s="28">
        <v>0.94169999999999998</v>
      </c>
      <c r="G180" s="28">
        <v>0.161914</v>
      </c>
      <c r="H180">
        <f t="shared" si="4"/>
        <v>2.5799999999999998E-3</v>
      </c>
      <c r="I180">
        <f t="shared" si="5"/>
        <v>4.4359999999999999E-4</v>
      </c>
    </row>
    <row r="181" spans="1:9" outlineLevel="2" x14ac:dyDescent="0.3">
      <c r="A181" s="27" t="s">
        <v>594</v>
      </c>
      <c r="B181" s="27" t="s">
        <v>595</v>
      </c>
      <c r="C181" s="27" t="s">
        <v>401</v>
      </c>
      <c r="D181" s="27" t="s">
        <v>600</v>
      </c>
      <c r="E181" s="28">
        <v>365</v>
      </c>
      <c r="F181" s="28">
        <v>0.66064999999999996</v>
      </c>
      <c r="G181" s="28">
        <v>0.11346025</v>
      </c>
      <c r="H181">
        <f t="shared" si="4"/>
        <v>1.81E-3</v>
      </c>
      <c r="I181">
        <f t="shared" si="5"/>
        <v>3.1084999999999999E-4</v>
      </c>
    </row>
    <row r="182" spans="1:9" outlineLevel="2" x14ac:dyDescent="0.3">
      <c r="A182" s="27" t="s">
        <v>594</v>
      </c>
      <c r="B182" s="27" t="s">
        <v>595</v>
      </c>
      <c r="C182" s="27" t="s">
        <v>401</v>
      </c>
      <c r="D182" s="27" t="s">
        <v>601</v>
      </c>
      <c r="E182" s="28">
        <v>365</v>
      </c>
      <c r="F182" s="28">
        <v>0.66064999999999996</v>
      </c>
      <c r="G182" s="28">
        <v>0.11346025</v>
      </c>
      <c r="H182">
        <f t="shared" si="4"/>
        <v>1.81E-3</v>
      </c>
      <c r="I182">
        <f t="shared" si="5"/>
        <v>3.1084999999999999E-4</v>
      </c>
    </row>
    <row r="183" spans="1:9" outlineLevel="2" x14ac:dyDescent="0.3">
      <c r="A183" s="27" t="s">
        <v>594</v>
      </c>
      <c r="B183" s="27" t="s">
        <v>595</v>
      </c>
      <c r="C183" s="27" t="s">
        <v>401</v>
      </c>
      <c r="D183" s="27" t="s">
        <v>602</v>
      </c>
      <c r="E183" s="28">
        <v>365</v>
      </c>
      <c r="F183" s="28">
        <v>0.66064999999999996</v>
      </c>
      <c r="G183" s="28">
        <v>0.11346025</v>
      </c>
      <c r="H183">
        <f t="shared" si="4"/>
        <v>1.81E-3</v>
      </c>
      <c r="I183">
        <f t="shared" si="5"/>
        <v>3.1084999999999999E-4</v>
      </c>
    </row>
    <row r="184" spans="1:9" outlineLevel="2" x14ac:dyDescent="0.3">
      <c r="A184" s="27" t="s">
        <v>594</v>
      </c>
      <c r="B184" s="27" t="s">
        <v>595</v>
      </c>
      <c r="C184" s="27" t="s">
        <v>401</v>
      </c>
      <c r="D184" s="27" t="s">
        <v>603</v>
      </c>
      <c r="E184" s="28">
        <v>365</v>
      </c>
      <c r="F184" s="28">
        <v>0.66064999999999996</v>
      </c>
      <c r="G184" s="28">
        <v>0.11346025</v>
      </c>
      <c r="H184">
        <f t="shared" si="4"/>
        <v>1.81E-3</v>
      </c>
      <c r="I184">
        <f t="shared" si="5"/>
        <v>3.1084999999999999E-4</v>
      </c>
    </row>
    <row r="185" spans="1:9" outlineLevel="2" x14ac:dyDescent="0.3">
      <c r="A185" s="27" t="s">
        <v>594</v>
      </c>
      <c r="B185" s="27" t="s">
        <v>595</v>
      </c>
      <c r="C185" s="27" t="s">
        <v>401</v>
      </c>
      <c r="D185" s="27" t="s">
        <v>604</v>
      </c>
      <c r="E185" s="28">
        <v>16</v>
      </c>
      <c r="F185" s="28">
        <v>0.222192</v>
      </c>
      <c r="G185" s="28">
        <v>1.8023999999999998E-2</v>
      </c>
      <c r="H185">
        <f t="shared" si="4"/>
        <v>1.3887E-2</v>
      </c>
      <c r="I185">
        <f t="shared" si="5"/>
        <v>1.1264999999999999E-3</v>
      </c>
    </row>
    <row r="186" spans="1:9" outlineLevel="2" x14ac:dyDescent="0.3">
      <c r="A186" s="27" t="s">
        <v>594</v>
      </c>
      <c r="B186" s="27" t="s">
        <v>595</v>
      </c>
      <c r="C186" s="27" t="s">
        <v>401</v>
      </c>
      <c r="D186" s="27" t="s">
        <v>605</v>
      </c>
      <c r="E186" s="28">
        <v>19</v>
      </c>
      <c r="F186" s="28">
        <v>0.26438499999999998</v>
      </c>
      <c r="G186" s="28">
        <v>7.7710000000000001E-3</v>
      </c>
      <c r="H186">
        <f t="shared" si="4"/>
        <v>1.3914999999999999E-2</v>
      </c>
      <c r="I186">
        <f t="shared" si="5"/>
        <v>4.0900000000000002E-4</v>
      </c>
    </row>
    <row r="187" spans="1:9" outlineLevel="2" x14ac:dyDescent="0.3">
      <c r="A187" s="27" t="s">
        <v>594</v>
      </c>
      <c r="B187" s="27" t="s">
        <v>595</v>
      </c>
      <c r="C187" s="27" t="s">
        <v>401</v>
      </c>
      <c r="D187" s="27" t="s">
        <v>606</v>
      </c>
      <c r="E187" s="28">
        <v>14</v>
      </c>
      <c r="F187" s="28">
        <v>0.24585399999999999</v>
      </c>
      <c r="G187" s="28">
        <v>7.2240000000000004E-3</v>
      </c>
      <c r="H187">
        <f t="shared" si="4"/>
        <v>1.7561E-2</v>
      </c>
      <c r="I187">
        <f t="shared" si="5"/>
        <v>5.1600000000000007E-4</v>
      </c>
    </row>
    <row r="188" spans="1:9" outlineLevel="2" x14ac:dyDescent="0.3">
      <c r="A188" s="27" t="s">
        <v>594</v>
      </c>
      <c r="B188" s="27" t="s">
        <v>595</v>
      </c>
      <c r="C188" s="27" t="s">
        <v>401</v>
      </c>
      <c r="D188" s="27" t="s">
        <v>607</v>
      </c>
      <c r="E188" s="28">
        <v>12</v>
      </c>
      <c r="F188" s="28">
        <v>0.116274</v>
      </c>
      <c r="G188" s="28">
        <v>3.4139999999999999E-3</v>
      </c>
      <c r="H188">
        <f t="shared" si="4"/>
        <v>9.6895000000000002E-3</v>
      </c>
      <c r="I188">
        <f t="shared" si="5"/>
        <v>2.8449999999999998E-4</v>
      </c>
    </row>
    <row r="189" spans="1:9" outlineLevel="2" x14ac:dyDescent="0.3">
      <c r="A189" s="27" t="s">
        <v>594</v>
      </c>
      <c r="B189" s="27" t="s">
        <v>595</v>
      </c>
      <c r="C189" s="27" t="s">
        <v>401</v>
      </c>
      <c r="D189" s="27" t="s">
        <v>608</v>
      </c>
      <c r="E189" s="28">
        <v>14</v>
      </c>
      <c r="F189" s="28">
        <v>0.16670499999999999</v>
      </c>
      <c r="G189" s="28">
        <v>4.8999999999999998E-3</v>
      </c>
      <c r="H189">
        <f t="shared" si="4"/>
        <v>1.19075E-2</v>
      </c>
      <c r="I189">
        <f t="shared" si="5"/>
        <v>3.5E-4</v>
      </c>
    </row>
    <row r="190" spans="1:9" outlineLevel="2" x14ac:dyDescent="0.3">
      <c r="A190" s="27" t="s">
        <v>594</v>
      </c>
      <c r="B190" s="27" t="s">
        <v>595</v>
      </c>
      <c r="C190" s="27" t="s">
        <v>401</v>
      </c>
      <c r="D190" s="27" t="s">
        <v>609</v>
      </c>
      <c r="E190" s="28">
        <v>15</v>
      </c>
      <c r="F190" s="28">
        <v>0.29307</v>
      </c>
      <c r="G190" s="28">
        <v>8.6099999999999996E-3</v>
      </c>
      <c r="H190">
        <f t="shared" si="4"/>
        <v>1.9538E-2</v>
      </c>
      <c r="I190">
        <f t="shared" si="5"/>
        <v>5.7399999999999997E-4</v>
      </c>
    </row>
    <row r="191" spans="1:9" outlineLevel="2" x14ac:dyDescent="0.3">
      <c r="A191" s="27" t="s">
        <v>594</v>
      </c>
      <c r="B191" s="27" t="s">
        <v>595</v>
      </c>
      <c r="C191" s="27" t="s">
        <v>401</v>
      </c>
      <c r="D191" s="27" t="s">
        <v>610</v>
      </c>
      <c r="E191" s="28">
        <v>15</v>
      </c>
      <c r="F191" s="28">
        <v>0.29307</v>
      </c>
      <c r="G191" s="28">
        <v>8.6099999999999996E-3</v>
      </c>
      <c r="H191">
        <f t="shared" si="4"/>
        <v>1.9538E-2</v>
      </c>
      <c r="I191">
        <f t="shared" si="5"/>
        <v>5.7399999999999997E-4</v>
      </c>
    </row>
    <row r="192" spans="1:9" outlineLevel="2" x14ac:dyDescent="0.3">
      <c r="A192" s="27" t="s">
        <v>594</v>
      </c>
      <c r="B192" s="27" t="s">
        <v>595</v>
      </c>
      <c r="C192" s="27" t="s">
        <v>401</v>
      </c>
      <c r="D192" s="27" t="s">
        <v>611</v>
      </c>
      <c r="E192" s="28">
        <v>52</v>
      </c>
      <c r="F192" s="28">
        <v>2.366104</v>
      </c>
      <c r="G192" s="28">
        <v>6.9498000000000004E-2</v>
      </c>
      <c r="H192">
        <f t="shared" si="4"/>
        <v>4.5502000000000001E-2</v>
      </c>
      <c r="I192">
        <f t="shared" si="5"/>
        <v>1.3365E-3</v>
      </c>
    </row>
    <row r="193" spans="1:15" outlineLevel="2" x14ac:dyDescent="0.3">
      <c r="A193" s="27" t="s">
        <v>594</v>
      </c>
      <c r="B193" s="27" t="s">
        <v>595</v>
      </c>
      <c r="C193" s="27" t="s">
        <v>401</v>
      </c>
      <c r="D193" s="27" t="s">
        <v>612</v>
      </c>
      <c r="E193" s="28">
        <v>52</v>
      </c>
      <c r="F193" s="28">
        <v>2.3910119999999999</v>
      </c>
      <c r="G193" s="28">
        <v>7.0225999999999997E-2</v>
      </c>
      <c r="H193">
        <f t="shared" si="4"/>
        <v>4.5981000000000001E-2</v>
      </c>
      <c r="I193">
        <f t="shared" si="5"/>
        <v>1.3504999999999999E-3</v>
      </c>
    </row>
    <row r="194" spans="1:15" outlineLevel="2" x14ac:dyDescent="0.3">
      <c r="A194" s="27" t="s">
        <v>594</v>
      </c>
      <c r="B194" s="27" t="s">
        <v>595</v>
      </c>
      <c r="C194" s="27" t="s">
        <v>401</v>
      </c>
      <c r="D194" s="27" t="s">
        <v>613</v>
      </c>
      <c r="E194" s="28">
        <v>14</v>
      </c>
      <c r="F194" s="28">
        <v>0.21888299999999999</v>
      </c>
      <c r="G194" s="28">
        <v>6.4330000000000003E-3</v>
      </c>
      <c r="H194">
        <f t="shared" si="4"/>
        <v>1.5634499999999999E-2</v>
      </c>
      <c r="I194">
        <f t="shared" si="5"/>
        <v>4.595E-4</v>
      </c>
    </row>
    <row r="195" spans="1:15" outlineLevel="2" x14ac:dyDescent="0.3">
      <c r="A195" s="27" t="s">
        <v>594</v>
      </c>
      <c r="B195" s="27" t="s">
        <v>595</v>
      </c>
      <c r="C195" s="27" t="s">
        <v>401</v>
      </c>
      <c r="D195" s="27" t="s">
        <v>614</v>
      </c>
      <c r="E195" s="28">
        <v>15</v>
      </c>
      <c r="F195" s="28">
        <v>0.21797250000000001</v>
      </c>
      <c r="G195" s="28">
        <v>6.4050000000000001E-3</v>
      </c>
      <c r="H195">
        <f t="shared" si="4"/>
        <v>1.4531500000000001E-2</v>
      </c>
      <c r="I195">
        <f t="shared" si="5"/>
        <v>4.2700000000000002E-4</v>
      </c>
    </row>
    <row r="196" spans="1:15" outlineLevel="2" x14ac:dyDescent="0.3">
      <c r="A196" s="27" t="s">
        <v>594</v>
      </c>
      <c r="B196" s="27" t="s">
        <v>595</v>
      </c>
      <c r="C196" s="27" t="s">
        <v>401</v>
      </c>
      <c r="D196" s="27" t="s">
        <v>615</v>
      </c>
      <c r="E196" s="28">
        <v>14</v>
      </c>
      <c r="F196" s="28">
        <v>1.4607600000000001</v>
      </c>
      <c r="G196" s="28">
        <v>5.2499999999999998E-2</v>
      </c>
      <c r="H196">
        <f t="shared" si="4"/>
        <v>0.10434</v>
      </c>
      <c r="I196">
        <f t="shared" si="5"/>
        <v>3.7499999999999999E-3</v>
      </c>
    </row>
    <row r="197" spans="1:15" outlineLevel="1" x14ac:dyDescent="0.3">
      <c r="A197" s="32" t="s">
        <v>1194</v>
      </c>
      <c r="B197" s="27" t="str">
        <f>B196</f>
        <v>Frederick National Laboratory for Cancer Research</v>
      </c>
      <c r="C197" s="27"/>
      <c r="D197" s="27"/>
      <c r="E197" s="28"/>
      <c r="F197" s="28">
        <f>SUBTOTAL(9,F177:F196)</f>
        <v>14.665681500000002</v>
      </c>
      <c r="G197" s="28">
        <f>SUBTOTAL(9,G177:G196)</f>
        <v>1.3651119999999999</v>
      </c>
      <c r="H197" s="36">
        <f>SUBTOTAL(9,H177:H196)</f>
        <v>0.34958499999999998</v>
      </c>
      <c r="I197" s="36">
        <f>SUBTOTAL(9,I177:I196)</f>
        <v>1.4175299999999998E-2</v>
      </c>
      <c r="K197">
        <f>VLOOKUP(LEFT(A197,8),'Point GF'!$C$2:$R$277,7,FALSE)</f>
        <v>1</v>
      </c>
      <c r="L197">
        <f>VLOOKUP(LEFT(A197,8),'Point GF'!$C$2:$R$277,7,FALSE)</f>
        <v>1</v>
      </c>
      <c r="N197">
        <f>VLOOKUP(LEFT(A197,8),'Point GF'!$C$2:$R$277,15,FALSE)</f>
        <v>1.0212849439638056</v>
      </c>
      <c r="O197">
        <f>VLOOKUP(LEFT(A197,8),'Point GF'!$C$2:$R$277,16,FALSE)</f>
        <v>1.0255894688532838</v>
      </c>
    </row>
    <row r="198" spans="1:15" outlineLevel="2" x14ac:dyDescent="0.3">
      <c r="A198" s="27" t="s">
        <v>616</v>
      </c>
      <c r="B198" s="27" t="s">
        <v>617</v>
      </c>
      <c r="C198" s="27" t="s">
        <v>401</v>
      </c>
      <c r="D198" s="27" t="s">
        <v>618</v>
      </c>
      <c r="E198" s="28">
        <v>99</v>
      </c>
      <c r="F198" s="28">
        <v>9.1079999999999994E-2</v>
      </c>
      <c r="G198" s="28">
        <v>3.3165E-2</v>
      </c>
      <c r="H198">
        <f t="shared" si="4"/>
        <v>9.1999999999999992E-4</v>
      </c>
      <c r="I198">
        <f t="shared" si="5"/>
        <v>3.3500000000000001E-4</v>
      </c>
    </row>
    <row r="199" spans="1:15" outlineLevel="2" x14ac:dyDescent="0.3">
      <c r="A199" s="27" t="s">
        <v>616</v>
      </c>
      <c r="B199" s="27" t="s">
        <v>617</v>
      </c>
      <c r="C199" s="27" t="s">
        <v>401</v>
      </c>
      <c r="D199" s="27" t="s">
        <v>619</v>
      </c>
      <c r="E199" s="28">
        <v>127</v>
      </c>
      <c r="F199" s="28">
        <v>0.121285</v>
      </c>
      <c r="G199" s="28">
        <v>4.3815E-2</v>
      </c>
      <c r="H199">
        <f t="shared" si="4"/>
        <v>9.5500000000000001E-4</v>
      </c>
      <c r="I199">
        <f t="shared" si="5"/>
        <v>3.4499999999999998E-4</v>
      </c>
    </row>
    <row r="200" spans="1:15" outlineLevel="2" x14ac:dyDescent="0.3">
      <c r="A200" s="27" t="s">
        <v>616</v>
      </c>
      <c r="B200" s="27" t="s">
        <v>617</v>
      </c>
      <c r="C200" s="27" t="s">
        <v>401</v>
      </c>
      <c r="D200" s="27" t="s">
        <v>620</v>
      </c>
      <c r="E200" s="28">
        <v>2</v>
      </c>
      <c r="F200" s="28">
        <v>2.4599999999999999E-3</v>
      </c>
      <c r="G200" s="28">
        <v>6.0000000000000002E-5</v>
      </c>
      <c r="H200">
        <f t="shared" si="4"/>
        <v>1.23E-3</v>
      </c>
      <c r="I200">
        <f t="shared" si="5"/>
        <v>3.0000000000000001E-5</v>
      </c>
    </row>
    <row r="201" spans="1:15" outlineLevel="2" x14ac:dyDescent="0.3">
      <c r="A201" s="27" t="s">
        <v>616</v>
      </c>
      <c r="B201" s="27" t="s">
        <v>617</v>
      </c>
      <c r="C201" s="27" t="s">
        <v>401</v>
      </c>
      <c r="D201" s="27" t="s">
        <v>620</v>
      </c>
      <c r="E201" s="28">
        <v>65</v>
      </c>
      <c r="F201" s="28">
        <v>0.22132499999999999</v>
      </c>
      <c r="G201" s="28">
        <v>8.0274999999999999E-2</v>
      </c>
      <c r="H201">
        <f t="shared" si="4"/>
        <v>3.405E-3</v>
      </c>
      <c r="I201">
        <f t="shared" si="5"/>
        <v>1.235E-3</v>
      </c>
    </row>
    <row r="202" spans="1:15" outlineLevel="2" x14ac:dyDescent="0.3">
      <c r="A202" s="27" t="s">
        <v>616</v>
      </c>
      <c r="B202" s="27" t="s">
        <v>617</v>
      </c>
      <c r="C202" s="27" t="s">
        <v>401</v>
      </c>
      <c r="D202" s="27" t="s">
        <v>621</v>
      </c>
      <c r="E202" s="28">
        <v>2</v>
      </c>
      <c r="F202" s="28">
        <v>2.0799999999999998E-3</v>
      </c>
      <c r="G202" s="28">
        <v>5.0000000000000002E-5</v>
      </c>
      <c r="H202">
        <f t="shared" si="4"/>
        <v>1.0399999999999999E-3</v>
      </c>
      <c r="I202">
        <f t="shared" si="5"/>
        <v>2.5000000000000001E-5</v>
      </c>
    </row>
    <row r="203" spans="1:15" outlineLevel="2" x14ac:dyDescent="0.3">
      <c r="A203" s="27" t="s">
        <v>616</v>
      </c>
      <c r="B203" s="27" t="s">
        <v>617</v>
      </c>
      <c r="C203" s="27" t="s">
        <v>401</v>
      </c>
      <c r="D203" s="27" t="s">
        <v>621</v>
      </c>
      <c r="E203" s="28">
        <v>74</v>
      </c>
      <c r="F203" s="28">
        <v>0.26085000000000003</v>
      </c>
      <c r="G203" s="28">
        <v>9.4719999999999999E-2</v>
      </c>
      <c r="H203">
        <f t="shared" si="4"/>
        <v>3.5250000000000004E-3</v>
      </c>
      <c r="I203">
        <f t="shared" si="5"/>
        <v>1.2799999999999999E-3</v>
      </c>
    </row>
    <row r="204" spans="1:15" outlineLevel="2" x14ac:dyDescent="0.3">
      <c r="A204" s="27" t="s">
        <v>616</v>
      </c>
      <c r="B204" s="27" t="s">
        <v>617</v>
      </c>
      <c r="C204" s="27" t="s">
        <v>401</v>
      </c>
      <c r="D204" s="27" t="s">
        <v>622</v>
      </c>
      <c r="E204" s="28">
        <v>48</v>
      </c>
      <c r="F204" s="28">
        <v>0.18840000000000001</v>
      </c>
      <c r="G204" s="28">
        <v>6.8400000000000002E-2</v>
      </c>
      <c r="H204">
        <f t="shared" si="4"/>
        <v>3.9250000000000005E-3</v>
      </c>
      <c r="I204">
        <f t="shared" si="5"/>
        <v>1.4250000000000001E-3</v>
      </c>
    </row>
    <row r="205" spans="1:15" outlineLevel="2" x14ac:dyDescent="0.3">
      <c r="A205" s="27" t="s">
        <v>616</v>
      </c>
      <c r="B205" s="27" t="s">
        <v>617</v>
      </c>
      <c r="C205" s="27" t="s">
        <v>401</v>
      </c>
      <c r="D205" s="27" t="s">
        <v>623</v>
      </c>
      <c r="E205" s="28">
        <v>3</v>
      </c>
      <c r="F205" s="28">
        <v>1.635E-3</v>
      </c>
      <c r="G205" s="28">
        <v>4.5000000000000003E-5</v>
      </c>
      <c r="H205">
        <f t="shared" si="4"/>
        <v>5.4500000000000002E-4</v>
      </c>
      <c r="I205">
        <f t="shared" si="5"/>
        <v>1.5E-5</v>
      </c>
    </row>
    <row r="206" spans="1:15" outlineLevel="2" x14ac:dyDescent="0.3">
      <c r="A206" s="27" t="s">
        <v>616</v>
      </c>
      <c r="B206" s="27" t="s">
        <v>617</v>
      </c>
      <c r="C206" s="27" t="s">
        <v>401</v>
      </c>
      <c r="D206" s="27" t="s">
        <v>623</v>
      </c>
      <c r="E206" s="28">
        <v>80</v>
      </c>
      <c r="F206" s="28">
        <v>0.218</v>
      </c>
      <c r="G206" s="28">
        <v>7.9200000000000007E-2</v>
      </c>
      <c r="H206">
        <f t="shared" si="4"/>
        <v>2.725E-3</v>
      </c>
      <c r="I206">
        <f t="shared" si="5"/>
        <v>9.8999999999999999E-4</v>
      </c>
    </row>
    <row r="207" spans="1:15" outlineLevel="2" x14ac:dyDescent="0.3">
      <c r="A207" s="27" t="s">
        <v>616</v>
      </c>
      <c r="B207" s="27" t="s">
        <v>617</v>
      </c>
      <c r="C207" s="27" t="s">
        <v>401</v>
      </c>
      <c r="D207" s="27" t="s">
        <v>624</v>
      </c>
      <c r="E207" s="28">
        <v>26</v>
      </c>
      <c r="F207" s="28">
        <v>0.13844999999999999</v>
      </c>
      <c r="G207" s="28">
        <v>7.6699999999999997E-3</v>
      </c>
      <c r="H207">
        <f t="shared" si="4"/>
        <v>5.3249999999999999E-3</v>
      </c>
      <c r="I207">
        <f t="shared" si="5"/>
        <v>2.9500000000000001E-4</v>
      </c>
    </row>
    <row r="208" spans="1:15" outlineLevel="2" x14ac:dyDescent="0.3">
      <c r="A208" s="27" t="s">
        <v>616</v>
      </c>
      <c r="B208" s="27" t="s">
        <v>617</v>
      </c>
      <c r="C208" s="27" t="s">
        <v>401</v>
      </c>
      <c r="D208" s="27" t="s">
        <v>625</v>
      </c>
      <c r="E208" s="28">
        <v>152</v>
      </c>
      <c r="F208" s="28">
        <v>0.23255999999999999</v>
      </c>
      <c r="G208" s="28">
        <v>1.2919999999999999E-2</v>
      </c>
      <c r="H208">
        <f t="shared" si="4"/>
        <v>1.5299999999999999E-3</v>
      </c>
      <c r="I208">
        <f t="shared" si="5"/>
        <v>8.4999999999999993E-5</v>
      </c>
    </row>
    <row r="209" spans="1:15" outlineLevel="2" x14ac:dyDescent="0.3">
      <c r="A209" s="27" t="s">
        <v>616</v>
      </c>
      <c r="B209" s="27" t="s">
        <v>617</v>
      </c>
      <c r="C209" s="27" t="s">
        <v>401</v>
      </c>
      <c r="D209" s="27" t="s">
        <v>626</v>
      </c>
      <c r="E209" s="28">
        <v>26</v>
      </c>
      <c r="F209" s="28">
        <v>0.18317</v>
      </c>
      <c r="G209" s="28">
        <v>4.1340000000000002E-2</v>
      </c>
      <c r="H209">
        <f t="shared" si="4"/>
        <v>7.045E-3</v>
      </c>
      <c r="I209">
        <f t="shared" si="5"/>
        <v>1.5900000000000001E-3</v>
      </c>
    </row>
    <row r="210" spans="1:15" outlineLevel="2" x14ac:dyDescent="0.3">
      <c r="A210" s="27" t="s">
        <v>616</v>
      </c>
      <c r="B210" s="27" t="s">
        <v>617</v>
      </c>
      <c r="C210" s="27" t="s">
        <v>401</v>
      </c>
      <c r="D210" s="27" t="s">
        <v>627</v>
      </c>
      <c r="E210" s="28">
        <v>26</v>
      </c>
      <c r="F210" s="28">
        <v>0.18629000000000001</v>
      </c>
      <c r="G210" s="28">
        <v>4.2119999999999998E-2</v>
      </c>
      <c r="H210">
        <f t="shared" si="4"/>
        <v>7.1650000000000004E-3</v>
      </c>
      <c r="I210">
        <f t="shared" si="5"/>
        <v>1.6199999999999999E-3</v>
      </c>
    </row>
    <row r="211" spans="1:15" outlineLevel="2" x14ac:dyDescent="0.3">
      <c r="A211" s="27" t="s">
        <v>616</v>
      </c>
      <c r="B211" s="27" t="s">
        <v>617</v>
      </c>
      <c r="C211" s="27" t="s">
        <v>401</v>
      </c>
      <c r="D211" s="27" t="s">
        <v>628</v>
      </c>
      <c r="E211" s="28">
        <v>26</v>
      </c>
      <c r="F211" s="28">
        <v>1.5290600000000001</v>
      </c>
      <c r="G211" s="28">
        <v>3.4709999999999998E-2</v>
      </c>
      <c r="H211">
        <f t="shared" si="4"/>
        <v>5.8810000000000001E-2</v>
      </c>
      <c r="I211">
        <f t="shared" si="5"/>
        <v>1.3349999999999998E-3</v>
      </c>
    </row>
    <row r="212" spans="1:15" outlineLevel="2" x14ac:dyDescent="0.3">
      <c r="A212" s="27" t="s">
        <v>616</v>
      </c>
      <c r="B212" s="27" t="s">
        <v>617</v>
      </c>
      <c r="C212" s="27" t="s">
        <v>401</v>
      </c>
      <c r="D212" s="27" t="s">
        <v>629</v>
      </c>
      <c r="E212" s="28">
        <v>26</v>
      </c>
      <c r="F212" s="28">
        <v>1.4927900000000001</v>
      </c>
      <c r="G212" s="28">
        <v>3.3930000000000002E-2</v>
      </c>
      <c r="H212">
        <f t="shared" si="4"/>
        <v>5.7415000000000001E-2</v>
      </c>
      <c r="I212">
        <f t="shared" si="5"/>
        <v>1.3050000000000002E-3</v>
      </c>
    </row>
    <row r="213" spans="1:15" outlineLevel="2" x14ac:dyDescent="0.3">
      <c r="A213" s="27" t="s">
        <v>616</v>
      </c>
      <c r="B213" s="27" t="s">
        <v>617</v>
      </c>
      <c r="C213" s="27" t="s">
        <v>401</v>
      </c>
      <c r="D213" s="27" t="s">
        <v>630</v>
      </c>
      <c r="E213" s="28">
        <v>26</v>
      </c>
      <c r="F213" s="28">
        <v>1.1226799999999999</v>
      </c>
      <c r="G213" s="28">
        <v>2.5479999999999999E-2</v>
      </c>
      <c r="H213">
        <f t="shared" si="4"/>
        <v>4.3179999999999996E-2</v>
      </c>
      <c r="I213">
        <f t="shared" si="5"/>
        <v>9.7999999999999997E-4</v>
      </c>
    </row>
    <row r="214" spans="1:15" outlineLevel="2" x14ac:dyDescent="0.3">
      <c r="A214" s="27" t="s">
        <v>616</v>
      </c>
      <c r="B214" s="27" t="s">
        <v>617</v>
      </c>
      <c r="C214" s="27" t="s">
        <v>401</v>
      </c>
      <c r="D214" s="27" t="s">
        <v>631</v>
      </c>
      <c r="E214" s="28">
        <v>26</v>
      </c>
      <c r="F214" s="28">
        <v>9.0609999999999996E-2</v>
      </c>
      <c r="G214" s="28">
        <v>1.6900000000000001E-3</v>
      </c>
      <c r="H214">
        <f t="shared" si="4"/>
        <v>3.4849999999999998E-3</v>
      </c>
      <c r="I214">
        <f t="shared" si="5"/>
        <v>6.5000000000000008E-5</v>
      </c>
    </row>
    <row r="215" spans="1:15" outlineLevel="2" x14ac:dyDescent="0.3">
      <c r="A215" s="27" t="s">
        <v>616</v>
      </c>
      <c r="B215" s="27" t="s">
        <v>617</v>
      </c>
      <c r="C215" s="27" t="s">
        <v>401</v>
      </c>
      <c r="D215" s="27" t="s">
        <v>632</v>
      </c>
      <c r="E215" s="28">
        <v>27</v>
      </c>
      <c r="F215" s="28">
        <v>0.23233500000000001</v>
      </c>
      <c r="G215" s="28">
        <v>1.3769999999999999E-2</v>
      </c>
      <c r="H215">
        <f t="shared" ref="H215:H284" si="6">F215/E215</f>
        <v>8.6049999999999998E-3</v>
      </c>
      <c r="I215">
        <f t="shared" ref="I215:I284" si="7">G215/E215</f>
        <v>5.0999999999999993E-4</v>
      </c>
    </row>
    <row r="216" spans="1:15" outlineLevel="2" x14ac:dyDescent="0.3">
      <c r="A216" s="27" t="s">
        <v>616</v>
      </c>
      <c r="B216" s="27" t="s">
        <v>617</v>
      </c>
      <c r="C216" s="27" t="s">
        <v>401</v>
      </c>
      <c r="D216" s="27" t="s">
        <v>633</v>
      </c>
      <c r="E216" s="28">
        <v>28</v>
      </c>
      <c r="F216" s="28">
        <v>0.45751999999999998</v>
      </c>
      <c r="G216" s="28">
        <v>2.7300000000000001E-2</v>
      </c>
      <c r="H216">
        <f t="shared" si="6"/>
        <v>1.634E-2</v>
      </c>
      <c r="I216">
        <f t="shared" si="7"/>
        <v>9.7500000000000006E-4</v>
      </c>
    </row>
    <row r="217" spans="1:15" outlineLevel="1" x14ac:dyDescent="0.3">
      <c r="A217" s="32" t="s">
        <v>1195</v>
      </c>
      <c r="B217" s="27" t="str">
        <f>B216</f>
        <v>AstraZeneca PLP - Research Ct</v>
      </c>
      <c r="C217" s="27"/>
      <c r="D217" s="27"/>
      <c r="E217" s="28"/>
      <c r="F217" s="28">
        <f>SUBTOTAL(9,F198:F216)</f>
        <v>6.7725799999999996</v>
      </c>
      <c r="G217" s="28">
        <f>SUBTOTAL(9,G198:G216)</f>
        <v>0.6406599999999999</v>
      </c>
      <c r="H217" s="36">
        <f>SUBTOTAL(9,H198:H216)</f>
        <v>0.22716999999999998</v>
      </c>
      <c r="I217" s="36">
        <f>SUBTOTAL(9,I198:I216)</f>
        <v>1.4440000000000001E-2</v>
      </c>
      <c r="K217">
        <f>VLOOKUP(LEFT(A217,8),'Point GF'!$C$2:$R$277,7,FALSE)</f>
        <v>1</v>
      </c>
      <c r="L217">
        <f>VLOOKUP(LEFT(A217,8),'Point GF'!$C$2:$R$277,7,FALSE)</f>
        <v>1</v>
      </c>
      <c r="N217">
        <f>VLOOKUP(LEFT(A217,8),'Point GF'!$C$2:$R$277,15,FALSE)</f>
        <v>1</v>
      </c>
      <c r="O217">
        <f>VLOOKUP(LEFT(A217,8),'Point GF'!$C$2:$R$277,16,FALSE)</f>
        <v>1</v>
      </c>
    </row>
    <row r="218" spans="1:15" outlineLevel="2" x14ac:dyDescent="0.3">
      <c r="A218" s="27" t="s">
        <v>634</v>
      </c>
      <c r="B218" s="27" t="s">
        <v>635</v>
      </c>
      <c r="C218" s="27" t="s">
        <v>401</v>
      </c>
      <c r="D218" s="27" t="s">
        <v>636</v>
      </c>
      <c r="E218" s="28">
        <v>5</v>
      </c>
      <c r="F218" s="28">
        <v>5.3124999999999999E-2</v>
      </c>
      <c r="G218" s="28">
        <v>2.4899999999999999E-2</v>
      </c>
      <c r="H218">
        <f t="shared" si="6"/>
        <v>1.0624999999999999E-2</v>
      </c>
      <c r="I218">
        <f t="shared" si="7"/>
        <v>4.9800000000000001E-3</v>
      </c>
    </row>
    <row r="219" spans="1:15" outlineLevel="2" x14ac:dyDescent="0.3">
      <c r="A219" s="27" t="s">
        <v>634</v>
      </c>
      <c r="B219" s="27" t="s">
        <v>635</v>
      </c>
      <c r="C219" s="27" t="s">
        <v>401</v>
      </c>
      <c r="D219" s="27" t="s">
        <v>637</v>
      </c>
      <c r="E219" s="28">
        <v>4</v>
      </c>
      <c r="F219" s="28">
        <v>4.7399999999999998E-2</v>
      </c>
      <c r="G219" s="28">
        <v>2.222E-2</v>
      </c>
      <c r="H219">
        <f t="shared" si="6"/>
        <v>1.1849999999999999E-2</v>
      </c>
      <c r="I219">
        <f t="shared" si="7"/>
        <v>5.555E-3</v>
      </c>
    </row>
    <row r="220" spans="1:15" outlineLevel="2" x14ac:dyDescent="0.3">
      <c r="A220" s="27" t="s">
        <v>634</v>
      </c>
      <c r="B220" s="27" t="s">
        <v>635</v>
      </c>
      <c r="C220" s="27" t="s">
        <v>401</v>
      </c>
      <c r="D220" s="27" t="s">
        <v>638</v>
      </c>
      <c r="E220" s="28">
        <v>4</v>
      </c>
      <c r="F220" s="28">
        <v>5.1020000000000003E-2</v>
      </c>
      <c r="G220" s="28">
        <v>2.392E-2</v>
      </c>
      <c r="H220">
        <f t="shared" si="6"/>
        <v>1.2755000000000001E-2</v>
      </c>
      <c r="I220">
        <f t="shared" si="7"/>
        <v>5.9800000000000001E-3</v>
      </c>
    </row>
    <row r="221" spans="1:15" outlineLevel="2" x14ac:dyDescent="0.3">
      <c r="A221" s="27" t="s">
        <v>634</v>
      </c>
      <c r="B221" s="27" t="s">
        <v>635</v>
      </c>
      <c r="C221" s="27" t="s">
        <v>401</v>
      </c>
      <c r="D221" s="27" t="s">
        <v>639</v>
      </c>
      <c r="E221" s="28">
        <v>5</v>
      </c>
      <c r="F221" s="28">
        <v>8.7900000000000006E-2</v>
      </c>
      <c r="G221" s="28">
        <v>4.1200000000000001E-2</v>
      </c>
      <c r="H221">
        <f t="shared" si="6"/>
        <v>1.7580000000000002E-2</v>
      </c>
      <c r="I221">
        <f t="shared" si="7"/>
        <v>8.2400000000000008E-3</v>
      </c>
    </row>
    <row r="222" spans="1:15" outlineLevel="2" x14ac:dyDescent="0.3">
      <c r="A222" s="27" t="s">
        <v>634</v>
      </c>
      <c r="B222" s="27" t="s">
        <v>635</v>
      </c>
      <c r="C222" s="27" t="s">
        <v>401</v>
      </c>
      <c r="D222" s="27" t="s">
        <v>640</v>
      </c>
      <c r="E222" s="28">
        <v>5</v>
      </c>
      <c r="F222" s="28">
        <v>6.2375E-2</v>
      </c>
      <c r="G222" s="28">
        <v>2.9250000000000002E-2</v>
      </c>
      <c r="H222">
        <f t="shared" si="6"/>
        <v>1.2475E-2</v>
      </c>
      <c r="I222">
        <f t="shared" si="7"/>
        <v>5.8500000000000002E-3</v>
      </c>
    </row>
    <row r="223" spans="1:15" outlineLevel="2" x14ac:dyDescent="0.3">
      <c r="A223" s="27" t="s">
        <v>634</v>
      </c>
      <c r="B223" s="27" t="s">
        <v>635</v>
      </c>
      <c r="C223" s="27" t="s">
        <v>401</v>
      </c>
      <c r="D223" s="27" t="s">
        <v>641</v>
      </c>
      <c r="E223" s="28">
        <v>6</v>
      </c>
      <c r="F223" s="28">
        <v>6.8459999999999993E-2</v>
      </c>
      <c r="G223" s="28">
        <v>3.2099999999999997E-2</v>
      </c>
      <c r="H223">
        <f t="shared" si="6"/>
        <v>1.1409999999999998E-2</v>
      </c>
      <c r="I223">
        <f t="shared" si="7"/>
        <v>5.3499999999999997E-3</v>
      </c>
    </row>
    <row r="224" spans="1:15" outlineLevel="2" x14ac:dyDescent="0.3">
      <c r="A224" s="27" t="s">
        <v>634</v>
      </c>
      <c r="B224" s="27" t="s">
        <v>635</v>
      </c>
      <c r="C224" s="27" t="s">
        <v>401</v>
      </c>
      <c r="D224" s="27" t="s">
        <v>642</v>
      </c>
      <c r="E224" s="28">
        <v>3</v>
      </c>
      <c r="F224" s="28">
        <v>1.353E-2</v>
      </c>
      <c r="G224" s="28">
        <v>1.9019999999999999E-2</v>
      </c>
      <c r="H224">
        <f t="shared" si="6"/>
        <v>4.5100000000000001E-3</v>
      </c>
      <c r="I224">
        <f t="shared" si="7"/>
        <v>6.3399999999999993E-3</v>
      </c>
    </row>
    <row r="225" spans="1:15" outlineLevel="1" x14ac:dyDescent="0.3">
      <c r="A225" s="32" t="s">
        <v>1196</v>
      </c>
      <c r="B225" s="27" t="str">
        <f>B224</f>
        <v>Fannie Mae UTC Data Center</v>
      </c>
      <c r="C225" s="27"/>
      <c r="D225" s="27"/>
      <c r="E225" s="28"/>
      <c r="F225" s="28">
        <f>SUBTOTAL(9,F218:F224)</f>
        <v>0.38381000000000004</v>
      </c>
      <c r="G225" s="28">
        <f>SUBTOTAL(9,G218:G224)</f>
        <v>0.19261</v>
      </c>
      <c r="H225" s="36">
        <f>SUBTOTAL(9,H218:H224)</f>
        <v>8.1204999999999999E-2</v>
      </c>
      <c r="I225" s="36">
        <f>SUBTOTAL(9,I218:I224)</f>
        <v>4.2294999999999999E-2</v>
      </c>
      <c r="K225" t="e">
        <f>VLOOKUP(LEFT(A225,8),'Point GF'!$C$2:$R$277,7,FALSE)</f>
        <v>#N/A</v>
      </c>
      <c r="L225" t="e">
        <f>VLOOKUP(LEFT(A225,8),'Point GF'!$C$2:$R$277,7,FALSE)</f>
        <v>#N/A</v>
      </c>
      <c r="N225" t="e">
        <f>VLOOKUP(LEFT(A225,8),'Point GF'!$C$2:$R$277,15,FALSE)</f>
        <v>#N/A</v>
      </c>
      <c r="O225" t="e">
        <f>VLOOKUP(LEFT(A225,8),'Point GF'!$C$2:$R$277,16,FALSE)</f>
        <v>#N/A</v>
      </c>
    </row>
    <row r="226" spans="1:15" outlineLevel="2" x14ac:dyDescent="0.3">
      <c r="A226" s="27" t="s">
        <v>643</v>
      </c>
      <c r="B226" s="27" t="s">
        <v>644</v>
      </c>
      <c r="C226" s="27" t="s">
        <v>401</v>
      </c>
      <c r="D226" s="27" t="s">
        <v>645</v>
      </c>
      <c r="E226" s="28">
        <v>3</v>
      </c>
      <c r="F226" s="28">
        <v>4.6950000000000004E-3</v>
      </c>
      <c r="G226" s="28">
        <v>4.5000000000000003E-5</v>
      </c>
      <c r="H226">
        <f t="shared" si="6"/>
        <v>1.5650000000000002E-3</v>
      </c>
      <c r="I226">
        <f t="shared" si="7"/>
        <v>1.5E-5</v>
      </c>
    </row>
    <row r="227" spans="1:15" outlineLevel="2" x14ac:dyDescent="0.3">
      <c r="A227" s="27" t="s">
        <v>643</v>
      </c>
      <c r="B227" s="27" t="s">
        <v>644</v>
      </c>
      <c r="C227" s="27" t="s">
        <v>401</v>
      </c>
      <c r="D227" s="27" t="s">
        <v>645</v>
      </c>
      <c r="E227" s="28">
        <v>265</v>
      </c>
      <c r="F227" s="28">
        <v>1.32765</v>
      </c>
      <c r="G227" s="28">
        <v>0.26102500000000001</v>
      </c>
      <c r="H227">
        <f t="shared" si="6"/>
        <v>5.0099999999999997E-3</v>
      </c>
      <c r="I227">
        <f t="shared" si="7"/>
        <v>9.8499999999999998E-4</v>
      </c>
    </row>
    <row r="228" spans="1:15" outlineLevel="2" x14ac:dyDescent="0.3">
      <c r="A228" s="27" t="s">
        <v>643</v>
      </c>
      <c r="B228" s="27" t="s">
        <v>644</v>
      </c>
      <c r="C228" s="27" t="s">
        <v>401</v>
      </c>
      <c r="D228" s="27" t="s">
        <v>646</v>
      </c>
      <c r="E228" s="28">
        <v>6</v>
      </c>
      <c r="F228" s="28">
        <v>6.2579999999999997E-2</v>
      </c>
      <c r="G228" s="28">
        <v>6.3000000000000003E-4</v>
      </c>
      <c r="H228">
        <f t="shared" si="6"/>
        <v>1.043E-2</v>
      </c>
      <c r="I228">
        <f t="shared" si="7"/>
        <v>1.05E-4</v>
      </c>
    </row>
    <row r="229" spans="1:15" outlineLevel="2" x14ac:dyDescent="0.3">
      <c r="A229" s="27" t="s">
        <v>643</v>
      </c>
      <c r="B229" s="27" t="s">
        <v>644</v>
      </c>
      <c r="C229" s="27" t="s">
        <v>401</v>
      </c>
      <c r="D229" s="27" t="s">
        <v>646</v>
      </c>
      <c r="E229" s="28">
        <v>328</v>
      </c>
      <c r="F229" s="28">
        <v>1.1479999999999999</v>
      </c>
      <c r="G229" s="28">
        <v>0.22467999999999999</v>
      </c>
      <c r="H229">
        <f t="shared" si="6"/>
        <v>3.4999999999999996E-3</v>
      </c>
      <c r="I229">
        <f t="shared" si="7"/>
        <v>6.8499999999999995E-4</v>
      </c>
    </row>
    <row r="230" spans="1:15" outlineLevel="2" x14ac:dyDescent="0.3">
      <c r="A230" s="27" t="s">
        <v>643</v>
      </c>
      <c r="B230" s="27" t="s">
        <v>644</v>
      </c>
      <c r="C230" s="27" t="s">
        <v>401</v>
      </c>
      <c r="D230" s="27" t="s">
        <v>647</v>
      </c>
      <c r="E230" s="28">
        <v>5</v>
      </c>
      <c r="F230" s="28">
        <v>4.6074999999999998E-2</v>
      </c>
      <c r="G230" s="28">
        <v>4.4999999999999999E-4</v>
      </c>
      <c r="H230">
        <f t="shared" si="6"/>
        <v>9.2149999999999992E-3</v>
      </c>
      <c r="I230">
        <f t="shared" si="7"/>
        <v>8.9999999999999992E-5</v>
      </c>
    </row>
    <row r="231" spans="1:15" outlineLevel="2" x14ac:dyDescent="0.3">
      <c r="A231" s="27" t="s">
        <v>643</v>
      </c>
      <c r="B231" s="27" t="s">
        <v>644</v>
      </c>
      <c r="C231" s="27" t="s">
        <v>401</v>
      </c>
      <c r="D231" s="27" t="s">
        <v>647</v>
      </c>
      <c r="E231" s="28">
        <v>321</v>
      </c>
      <c r="F231" s="28">
        <v>1.2535050000000001</v>
      </c>
      <c r="G231" s="28">
        <v>0.24556500000000001</v>
      </c>
      <c r="H231">
        <f t="shared" si="6"/>
        <v>3.9050000000000005E-3</v>
      </c>
      <c r="I231">
        <f t="shared" si="7"/>
        <v>7.6500000000000005E-4</v>
      </c>
    </row>
    <row r="232" spans="1:15" outlineLevel="2" x14ac:dyDescent="0.3">
      <c r="A232" s="27" t="s">
        <v>643</v>
      </c>
      <c r="B232" s="27" t="s">
        <v>644</v>
      </c>
      <c r="C232" s="27" t="s">
        <v>401</v>
      </c>
      <c r="D232" s="27" t="s">
        <v>648</v>
      </c>
      <c r="E232" s="28">
        <v>5</v>
      </c>
      <c r="F232" s="28">
        <v>2.69E-2</v>
      </c>
      <c r="G232" s="28">
        <v>2.7500000000000002E-4</v>
      </c>
      <c r="H232">
        <f t="shared" si="6"/>
        <v>5.3800000000000002E-3</v>
      </c>
      <c r="I232">
        <f t="shared" si="7"/>
        <v>5.5000000000000002E-5</v>
      </c>
    </row>
    <row r="233" spans="1:15" outlineLevel="2" x14ac:dyDescent="0.3">
      <c r="A233" s="27" t="s">
        <v>643</v>
      </c>
      <c r="B233" s="27" t="s">
        <v>644</v>
      </c>
      <c r="C233" s="27" t="s">
        <v>401</v>
      </c>
      <c r="D233" s="27" t="s">
        <v>648</v>
      </c>
      <c r="E233" s="28">
        <v>232</v>
      </c>
      <c r="F233" s="28">
        <v>1.1553599999999999</v>
      </c>
      <c r="G233" s="28">
        <v>0.22736000000000001</v>
      </c>
      <c r="H233">
        <f t="shared" si="6"/>
        <v>4.9800000000000001E-3</v>
      </c>
      <c r="I233">
        <f t="shared" si="7"/>
        <v>9.7999999999999997E-4</v>
      </c>
    </row>
    <row r="234" spans="1:15" outlineLevel="2" x14ac:dyDescent="0.3">
      <c r="A234" s="27" t="s">
        <v>643</v>
      </c>
      <c r="B234" s="27" t="s">
        <v>644</v>
      </c>
      <c r="C234" s="27" t="s">
        <v>401</v>
      </c>
      <c r="D234" s="27" t="s">
        <v>649</v>
      </c>
      <c r="E234" s="28">
        <v>5</v>
      </c>
      <c r="F234" s="28">
        <v>3.3799999999999997E-2</v>
      </c>
      <c r="G234" s="28">
        <v>3.5E-4</v>
      </c>
      <c r="H234">
        <f t="shared" si="6"/>
        <v>6.7599999999999995E-3</v>
      </c>
      <c r="I234">
        <f t="shared" si="7"/>
        <v>6.9999999999999994E-5</v>
      </c>
    </row>
    <row r="235" spans="1:15" outlineLevel="2" x14ac:dyDescent="0.3">
      <c r="A235" s="27" t="s">
        <v>643</v>
      </c>
      <c r="B235" s="27" t="s">
        <v>644</v>
      </c>
      <c r="C235" s="27" t="s">
        <v>401</v>
      </c>
      <c r="D235" s="27" t="s">
        <v>649</v>
      </c>
      <c r="E235" s="28">
        <v>282</v>
      </c>
      <c r="F235" s="28">
        <v>1.2295199999999999</v>
      </c>
      <c r="G235" s="28">
        <v>0.26930999999999999</v>
      </c>
      <c r="H235">
        <f t="shared" si="6"/>
        <v>4.3600000000000002E-3</v>
      </c>
      <c r="I235">
        <f t="shared" si="7"/>
        <v>9.5500000000000001E-4</v>
      </c>
    </row>
    <row r="236" spans="1:15" outlineLevel="2" x14ac:dyDescent="0.3">
      <c r="A236" s="27" t="s">
        <v>643</v>
      </c>
      <c r="B236" s="27" t="s">
        <v>644</v>
      </c>
      <c r="C236" s="27" t="s">
        <v>401</v>
      </c>
      <c r="D236" s="27" t="s">
        <v>650</v>
      </c>
      <c r="E236" s="28">
        <v>39</v>
      </c>
      <c r="F236" s="28">
        <v>0.12363</v>
      </c>
      <c r="G236" s="29"/>
      <c r="H236">
        <f t="shared" si="6"/>
        <v>3.1700000000000001E-3</v>
      </c>
      <c r="I236">
        <f t="shared" si="7"/>
        <v>0</v>
      </c>
    </row>
    <row r="237" spans="1:15" outlineLevel="2" x14ac:dyDescent="0.3">
      <c r="A237" s="27" t="s">
        <v>643</v>
      </c>
      <c r="B237" s="27" t="s">
        <v>644</v>
      </c>
      <c r="C237" s="27" t="s">
        <v>401</v>
      </c>
      <c r="D237" s="27" t="s">
        <v>651</v>
      </c>
      <c r="E237" s="28">
        <v>30</v>
      </c>
      <c r="F237" s="28">
        <v>0.1197</v>
      </c>
      <c r="G237" s="29"/>
      <c r="H237">
        <f t="shared" si="6"/>
        <v>3.9899999999999996E-3</v>
      </c>
      <c r="I237">
        <f t="shared" si="7"/>
        <v>0</v>
      </c>
    </row>
    <row r="238" spans="1:15" outlineLevel="2" x14ac:dyDescent="0.3">
      <c r="A238" s="27" t="s">
        <v>643</v>
      </c>
      <c r="B238" s="27" t="s">
        <v>644</v>
      </c>
      <c r="C238" s="27" t="s">
        <v>401</v>
      </c>
      <c r="D238" s="27" t="s">
        <v>652</v>
      </c>
      <c r="E238" s="28">
        <v>26</v>
      </c>
      <c r="F238" s="28">
        <v>0.11674</v>
      </c>
      <c r="G238" s="29"/>
      <c r="H238">
        <f t="shared" si="6"/>
        <v>4.4900000000000001E-3</v>
      </c>
      <c r="I238">
        <f t="shared" si="7"/>
        <v>0</v>
      </c>
    </row>
    <row r="239" spans="1:15" outlineLevel="2" x14ac:dyDescent="0.3">
      <c r="A239" s="27" t="s">
        <v>643</v>
      </c>
      <c r="B239" s="27" t="s">
        <v>644</v>
      </c>
      <c r="C239" s="27" t="s">
        <v>401</v>
      </c>
      <c r="D239" s="27" t="s">
        <v>653</v>
      </c>
      <c r="E239" s="28">
        <v>29</v>
      </c>
      <c r="F239" s="28">
        <v>0.10672</v>
      </c>
      <c r="G239" s="29"/>
      <c r="H239">
        <f t="shared" si="6"/>
        <v>3.6799999999999997E-3</v>
      </c>
      <c r="I239">
        <f t="shared" si="7"/>
        <v>0</v>
      </c>
    </row>
    <row r="240" spans="1:15" outlineLevel="2" x14ac:dyDescent="0.3">
      <c r="A240" s="27" t="s">
        <v>643</v>
      </c>
      <c r="B240" s="27" t="s">
        <v>644</v>
      </c>
      <c r="C240" s="27" t="s">
        <v>401</v>
      </c>
      <c r="D240" s="27" t="s">
        <v>654</v>
      </c>
      <c r="E240" s="28">
        <v>46</v>
      </c>
      <c r="F240" s="28">
        <v>8.4870000000000001E-2</v>
      </c>
      <c r="G240" s="29"/>
      <c r="H240">
        <f t="shared" si="6"/>
        <v>1.8450000000000001E-3</v>
      </c>
      <c r="I240">
        <f t="shared" si="7"/>
        <v>0</v>
      </c>
    </row>
    <row r="241" spans="1:15" outlineLevel="2" x14ac:dyDescent="0.3">
      <c r="A241" s="27" t="s">
        <v>643</v>
      </c>
      <c r="B241" s="27" t="s">
        <v>644</v>
      </c>
      <c r="C241" s="27" t="s">
        <v>401</v>
      </c>
      <c r="D241" s="27" t="s">
        <v>655</v>
      </c>
      <c r="E241" s="28">
        <v>15</v>
      </c>
      <c r="F241" s="28">
        <v>6.6975000000000007E-2</v>
      </c>
      <c r="G241" s="29"/>
      <c r="H241">
        <f t="shared" si="6"/>
        <v>4.4650000000000002E-3</v>
      </c>
      <c r="I241">
        <f t="shared" si="7"/>
        <v>0</v>
      </c>
    </row>
    <row r="242" spans="1:15" outlineLevel="2" x14ac:dyDescent="0.3">
      <c r="A242" s="27" t="s">
        <v>643</v>
      </c>
      <c r="B242" s="27" t="s">
        <v>644</v>
      </c>
      <c r="C242" s="27" t="s">
        <v>401</v>
      </c>
      <c r="D242" s="27" t="s">
        <v>656</v>
      </c>
      <c r="E242" s="28">
        <v>14</v>
      </c>
      <c r="F242" s="28">
        <v>6.454E-2</v>
      </c>
      <c r="G242" s="29"/>
      <c r="H242">
        <f t="shared" si="6"/>
        <v>4.6100000000000004E-3</v>
      </c>
      <c r="I242">
        <f t="shared" si="7"/>
        <v>0</v>
      </c>
    </row>
    <row r="243" spans="1:15" outlineLevel="2" x14ac:dyDescent="0.3">
      <c r="A243" s="27" t="s">
        <v>643</v>
      </c>
      <c r="B243" s="27" t="s">
        <v>644</v>
      </c>
      <c r="C243" s="27" t="s">
        <v>401</v>
      </c>
      <c r="D243" s="27" t="s">
        <v>657</v>
      </c>
      <c r="E243" s="28">
        <v>30</v>
      </c>
      <c r="F243" s="28">
        <v>0.11924999999999999</v>
      </c>
      <c r="G243" s="29"/>
      <c r="H243">
        <f t="shared" si="6"/>
        <v>3.9750000000000002E-3</v>
      </c>
      <c r="I243">
        <f t="shared" si="7"/>
        <v>0</v>
      </c>
    </row>
    <row r="244" spans="1:15" outlineLevel="2" x14ac:dyDescent="0.3">
      <c r="A244" s="27" t="s">
        <v>643</v>
      </c>
      <c r="B244" s="27" t="s">
        <v>644</v>
      </c>
      <c r="C244" s="27" t="s">
        <v>401</v>
      </c>
      <c r="D244" s="27" t="s">
        <v>658</v>
      </c>
      <c r="E244" s="28">
        <v>31</v>
      </c>
      <c r="F244" s="28">
        <v>0.10261000000000001</v>
      </c>
      <c r="G244" s="29"/>
      <c r="H244">
        <f t="shared" si="6"/>
        <v>3.31E-3</v>
      </c>
      <c r="I244">
        <f t="shared" si="7"/>
        <v>0</v>
      </c>
    </row>
    <row r="245" spans="1:15" outlineLevel="2" x14ac:dyDescent="0.3">
      <c r="A245" s="27" t="s">
        <v>643</v>
      </c>
      <c r="B245" s="27" t="s">
        <v>644</v>
      </c>
      <c r="C245" s="27" t="s">
        <v>401</v>
      </c>
      <c r="D245" s="27" t="s">
        <v>659</v>
      </c>
      <c r="E245" s="28">
        <v>38</v>
      </c>
      <c r="F245" s="28">
        <v>0.11362</v>
      </c>
      <c r="G245" s="29"/>
      <c r="H245">
        <f t="shared" si="6"/>
        <v>2.99E-3</v>
      </c>
      <c r="I245">
        <f t="shared" si="7"/>
        <v>0</v>
      </c>
    </row>
    <row r="246" spans="1:15" outlineLevel="2" x14ac:dyDescent="0.3">
      <c r="A246" s="27" t="s">
        <v>643</v>
      </c>
      <c r="B246" s="27" t="s">
        <v>644</v>
      </c>
      <c r="C246" s="27" t="s">
        <v>401</v>
      </c>
      <c r="D246" s="27" t="s">
        <v>660</v>
      </c>
      <c r="E246" s="28">
        <v>12</v>
      </c>
      <c r="F246" s="28">
        <v>6.6659999999999997E-2</v>
      </c>
      <c r="G246" s="29"/>
      <c r="H246">
        <f t="shared" si="6"/>
        <v>5.555E-3</v>
      </c>
      <c r="I246">
        <f t="shared" si="7"/>
        <v>0</v>
      </c>
    </row>
    <row r="247" spans="1:15" outlineLevel="2" x14ac:dyDescent="0.3">
      <c r="A247" s="27" t="s">
        <v>643</v>
      </c>
      <c r="B247" s="27" t="s">
        <v>644</v>
      </c>
      <c r="C247" s="27" t="s">
        <v>401</v>
      </c>
      <c r="D247" s="27" t="s">
        <v>661</v>
      </c>
      <c r="E247" s="28">
        <v>13</v>
      </c>
      <c r="F247" s="28">
        <v>0.21001500000000001</v>
      </c>
      <c r="G247" s="29"/>
      <c r="H247">
        <f t="shared" si="6"/>
        <v>1.6154999999999999E-2</v>
      </c>
      <c r="I247">
        <f t="shared" si="7"/>
        <v>0</v>
      </c>
    </row>
    <row r="248" spans="1:15" outlineLevel="1" x14ac:dyDescent="0.3">
      <c r="A248" s="32" t="s">
        <v>1197</v>
      </c>
      <c r="B248" s="27" t="str">
        <f>B247</f>
        <v>NIBC Fort Detrick</v>
      </c>
      <c r="C248" s="27"/>
      <c r="D248" s="27"/>
      <c r="E248" s="28"/>
      <c r="F248" s="28">
        <f>SUBTOTAL(9,F226:F247)</f>
        <v>7.5834150000000013</v>
      </c>
      <c r="G248" s="29">
        <f>SUBTOTAL(9,G226:G247)</f>
        <v>1.2296899999999999</v>
      </c>
      <c r="H248" s="36">
        <f>SUBTOTAL(9,H226:H247)</f>
        <v>0.11334000000000001</v>
      </c>
      <c r="I248" s="36">
        <f>SUBTOTAL(9,I226:I247)</f>
        <v>4.705E-3</v>
      </c>
      <c r="K248" t="e">
        <f>VLOOKUP(LEFT(A248,8),'Point GF'!$C$2:$R$277,7,FALSE)</f>
        <v>#N/A</v>
      </c>
      <c r="L248" t="e">
        <f>VLOOKUP(LEFT(A248,8),'Point GF'!$C$2:$R$277,7,FALSE)</f>
        <v>#N/A</v>
      </c>
      <c r="N248" t="e">
        <f>VLOOKUP(LEFT(A248,8),'Point GF'!$C$2:$R$277,15,FALSE)</f>
        <v>#N/A</v>
      </c>
      <c r="O248" t="e">
        <f>VLOOKUP(LEFT(A248,8),'Point GF'!$C$2:$R$277,16,FALSE)</f>
        <v>#N/A</v>
      </c>
    </row>
    <row r="249" spans="1:15" outlineLevel="2" x14ac:dyDescent="0.3">
      <c r="A249" s="27" t="s">
        <v>662</v>
      </c>
      <c r="B249" s="27" t="s">
        <v>663</v>
      </c>
      <c r="C249" s="27" t="s">
        <v>401</v>
      </c>
      <c r="D249" s="27" t="s">
        <v>664</v>
      </c>
      <c r="E249" s="28">
        <v>61</v>
      </c>
      <c r="F249" s="28">
        <v>1.687565</v>
      </c>
      <c r="G249" s="28">
        <v>4.5798800000000002</v>
      </c>
      <c r="H249">
        <f t="shared" si="6"/>
        <v>2.7664999999999999E-2</v>
      </c>
      <c r="I249">
        <f t="shared" si="7"/>
        <v>7.5080000000000008E-2</v>
      </c>
    </row>
    <row r="250" spans="1:15" outlineLevel="2" x14ac:dyDescent="0.3">
      <c r="A250" s="27" t="s">
        <v>662</v>
      </c>
      <c r="B250" s="27" t="s">
        <v>663</v>
      </c>
      <c r="C250" s="27" t="s">
        <v>401</v>
      </c>
      <c r="D250" s="27" t="s">
        <v>665</v>
      </c>
      <c r="E250" s="28">
        <v>78</v>
      </c>
      <c r="F250" s="28">
        <v>2.1918000000000002</v>
      </c>
      <c r="G250" s="28">
        <v>0.46449000000000001</v>
      </c>
      <c r="H250">
        <f t="shared" si="6"/>
        <v>2.8100000000000003E-2</v>
      </c>
      <c r="I250">
        <f t="shared" si="7"/>
        <v>5.9550000000000002E-3</v>
      </c>
    </row>
    <row r="251" spans="1:15" outlineLevel="2" x14ac:dyDescent="0.3">
      <c r="A251" s="27" t="s">
        <v>662</v>
      </c>
      <c r="B251" s="27" t="s">
        <v>663</v>
      </c>
      <c r="C251" s="27" t="s">
        <v>401</v>
      </c>
      <c r="D251" s="27" t="s">
        <v>666</v>
      </c>
      <c r="E251" s="28">
        <v>117</v>
      </c>
      <c r="F251" s="28">
        <v>0.115245</v>
      </c>
      <c r="G251" s="28">
        <v>3.2759999999999997E-2</v>
      </c>
      <c r="H251">
        <f t="shared" si="6"/>
        <v>9.8499999999999998E-4</v>
      </c>
      <c r="I251">
        <f t="shared" si="7"/>
        <v>2.7999999999999998E-4</v>
      </c>
    </row>
    <row r="252" spans="1:15" outlineLevel="2" x14ac:dyDescent="0.3">
      <c r="A252" s="27" t="s">
        <v>662</v>
      </c>
      <c r="B252" s="27" t="s">
        <v>663</v>
      </c>
      <c r="C252" s="27" t="s">
        <v>401</v>
      </c>
      <c r="D252" s="27" t="s">
        <v>667</v>
      </c>
      <c r="E252" s="28">
        <v>12</v>
      </c>
      <c r="F252" s="28">
        <v>6.4799999999999996E-3</v>
      </c>
      <c r="G252" s="28">
        <v>6.4799999999999996E-3</v>
      </c>
      <c r="H252">
        <f t="shared" si="6"/>
        <v>5.4000000000000001E-4</v>
      </c>
      <c r="I252">
        <f t="shared" si="7"/>
        <v>5.4000000000000001E-4</v>
      </c>
    </row>
    <row r="253" spans="1:15" outlineLevel="1" x14ac:dyDescent="0.3">
      <c r="A253" s="32" t="s">
        <v>1198</v>
      </c>
      <c r="B253" s="27" t="str">
        <f>B252</f>
        <v>EGTS - Myersville Compressor Station</v>
      </c>
      <c r="C253" s="27"/>
      <c r="D253" s="27"/>
      <c r="E253" s="28"/>
      <c r="F253" s="28">
        <f>SUBTOTAL(9,F249:F252)</f>
        <v>4.0010899999999996</v>
      </c>
      <c r="G253" s="28">
        <f>SUBTOTAL(9,G249:G252)</f>
        <v>5.0836099999999993</v>
      </c>
      <c r="H253" s="36">
        <f>SUBTOTAL(9,H249:H252)</f>
        <v>5.7290000000000001E-2</v>
      </c>
      <c r="I253" s="36">
        <f>SUBTOTAL(9,I249:I252)</f>
        <v>8.1855000000000011E-2</v>
      </c>
      <c r="K253">
        <f>VLOOKUP(LEFT(A253,8),'Point GF'!$C$2:$R$277,7,FALSE)</f>
        <v>1</v>
      </c>
      <c r="L253">
        <f>VLOOKUP(LEFT(A253,8),'Point GF'!$C$2:$R$277,7,FALSE)</f>
        <v>1</v>
      </c>
      <c r="N253">
        <f>VLOOKUP(LEFT(A253,8),'Point GF'!$C$2:$R$277,15,FALSE)</f>
        <v>1.034771039</v>
      </c>
      <c r="O253">
        <f>VLOOKUP(LEFT(A253,8),'Point GF'!$C$2:$R$277,16,FALSE)</f>
        <v>1.1088649779999982</v>
      </c>
    </row>
    <row r="254" spans="1:15" outlineLevel="2" x14ac:dyDescent="0.3">
      <c r="A254" s="27" t="s">
        <v>668</v>
      </c>
      <c r="B254" s="27" t="s">
        <v>670</v>
      </c>
      <c r="C254" s="27" t="s">
        <v>401</v>
      </c>
      <c r="D254" s="27" t="s">
        <v>671</v>
      </c>
      <c r="E254" s="28">
        <v>12</v>
      </c>
      <c r="F254" s="28">
        <v>1.3140000000000001E-2</v>
      </c>
      <c r="G254" s="28">
        <v>6.1199999999999999E-6</v>
      </c>
      <c r="H254">
        <f t="shared" si="6"/>
        <v>1.0950000000000001E-3</v>
      </c>
      <c r="I254">
        <f t="shared" si="7"/>
        <v>5.0999999999999999E-7</v>
      </c>
    </row>
    <row r="255" spans="1:15" outlineLevel="2" x14ac:dyDescent="0.3">
      <c r="A255" s="27" t="s">
        <v>668</v>
      </c>
      <c r="B255" s="27" t="s">
        <v>670</v>
      </c>
      <c r="C255" s="27" t="s">
        <v>401</v>
      </c>
      <c r="D255" s="27" t="s">
        <v>672</v>
      </c>
      <c r="E255" s="28">
        <v>3</v>
      </c>
      <c r="F255" s="28">
        <v>2.46E-2</v>
      </c>
      <c r="G255" s="28">
        <v>4.2000000000000002E-4</v>
      </c>
      <c r="H255">
        <f t="shared" si="6"/>
        <v>8.2000000000000007E-3</v>
      </c>
      <c r="I255">
        <f t="shared" si="7"/>
        <v>1.4000000000000001E-4</v>
      </c>
    </row>
    <row r="256" spans="1:15" outlineLevel="2" x14ac:dyDescent="0.3">
      <c r="A256" s="27" t="s">
        <v>668</v>
      </c>
      <c r="B256" s="27" t="s">
        <v>670</v>
      </c>
      <c r="C256" s="27" t="s">
        <v>401</v>
      </c>
      <c r="D256" s="27" t="s">
        <v>672</v>
      </c>
      <c r="E256" s="28">
        <v>365</v>
      </c>
      <c r="F256" s="28">
        <v>0.42248750000000002</v>
      </c>
      <c r="G256" s="28">
        <v>6.4787499999999998E-2</v>
      </c>
      <c r="H256">
        <f t="shared" si="6"/>
        <v>1.1575000000000001E-3</v>
      </c>
      <c r="I256">
        <f t="shared" si="7"/>
        <v>1.775E-4</v>
      </c>
    </row>
    <row r="257" spans="1:15" outlineLevel="2" x14ac:dyDescent="0.3">
      <c r="A257" s="27" t="s">
        <v>668</v>
      </c>
      <c r="B257" s="27" t="s">
        <v>670</v>
      </c>
      <c r="C257" s="27" t="s">
        <v>401</v>
      </c>
      <c r="D257" s="27" t="s">
        <v>673</v>
      </c>
      <c r="E257" s="28">
        <v>365</v>
      </c>
      <c r="F257" s="28">
        <v>0.42248750000000002</v>
      </c>
      <c r="G257" s="28">
        <v>6.4787499999999998E-2</v>
      </c>
      <c r="H257">
        <f t="shared" si="6"/>
        <v>1.1575000000000001E-3</v>
      </c>
      <c r="I257">
        <f t="shared" si="7"/>
        <v>1.775E-4</v>
      </c>
    </row>
    <row r="258" spans="1:15" outlineLevel="2" x14ac:dyDescent="0.3">
      <c r="A258" s="27" t="s">
        <v>668</v>
      </c>
      <c r="B258" s="27" t="s">
        <v>670</v>
      </c>
      <c r="C258" s="27" t="s">
        <v>401</v>
      </c>
      <c r="D258" s="27" t="s">
        <v>674</v>
      </c>
      <c r="E258" s="28">
        <v>12</v>
      </c>
      <c r="F258" s="28">
        <v>0.17993999999999999</v>
      </c>
      <c r="G258" s="28">
        <v>1.4579999999999999E-2</v>
      </c>
      <c r="H258">
        <f t="shared" si="6"/>
        <v>1.4995E-2</v>
      </c>
      <c r="I258">
        <f t="shared" si="7"/>
        <v>1.2149999999999999E-3</v>
      </c>
    </row>
    <row r="259" spans="1:15" outlineLevel="2" x14ac:dyDescent="0.3">
      <c r="A259" s="27" t="s">
        <v>668</v>
      </c>
      <c r="B259" s="27" t="s">
        <v>670</v>
      </c>
      <c r="C259" s="27" t="s">
        <v>401</v>
      </c>
      <c r="D259" s="27" t="s">
        <v>675</v>
      </c>
      <c r="E259" s="28">
        <v>12</v>
      </c>
      <c r="F259" s="28">
        <v>0.20363999999999999</v>
      </c>
      <c r="G259" s="28">
        <v>1.6500000000000001E-2</v>
      </c>
      <c r="H259">
        <f t="shared" si="6"/>
        <v>1.6969999999999999E-2</v>
      </c>
      <c r="I259">
        <f t="shared" si="7"/>
        <v>1.3750000000000001E-3</v>
      </c>
    </row>
    <row r="260" spans="1:15" outlineLevel="1" x14ac:dyDescent="0.3">
      <c r="A260" s="32" t="s">
        <v>1199</v>
      </c>
      <c r="B260" s="27" t="str">
        <f>B259</f>
        <v>Washington Adventist Hospital - Adventist HealthCare Alternate Care Site</v>
      </c>
      <c r="C260" s="27"/>
      <c r="D260" s="27"/>
      <c r="E260" s="28"/>
      <c r="F260" s="28">
        <f>SUBTOTAL(9,F254:F259)</f>
        <v>1.2662949999999999</v>
      </c>
      <c r="G260" s="28">
        <f>SUBTOTAL(9,G254:G259)</f>
        <v>0.16108112000000002</v>
      </c>
      <c r="H260" s="36">
        <f>SUBTOTAL(9,H254:H259)</f>
        <v>4.3575000000000003E-2</v>
      </c>
      <c r="I260" s="36">
        <f>SUBTOTAL(9,I254:I259)</f>
        <v>3.0855100000000001E-3</v>
      </c>
      <c r="K260">
        <f>VLOOKUP(LEFT(A260,8),'Point GF'!$C$2:$R$277,7,FALSE)</f>
        <v>1.0408923167135329</v>
      </c>
      <c r="L260">
        <f>VLOOKUP(LEFT(A260,8),'Point GF'!$C$2:$R$277,7,FALSE)</f>
        <v>1.0408923167135329</v>
      </c>
      <c r="N260">
        <f>VLOOKUP(LEFT(A260,8),'Point GF'!$C$2:$R$277,15,FALSE)</f>
        <v>1.042796989323665</v>
      </c>
      <c r="O260">
        <f>VLOOKUP(LEFT(A260,8),'Point GF'!$C$2:$R$277,16,FALSE)</f>
        <v>1.0495430647688084</v>
      </c>
    </row>
    <row r="261" spans="1:15" outlineLevel="2" x14ac:dyDescent="0.3">
      <c r="A261" s="27" t="s">
        <v>676</v>
      </c>
      <c r="B261" s="27" t="s">
        <v>677</v>
      </c>
      <c r="C261" s="27" t="s">
        <v>401</v>
      </c>
      <c r="D261" s="27" t="s">
        <v>678</v>
      </c>
      <c r="E261" s="28">
        <v>134</v>
      </c>
      <c r="F261" s="28">
        <v>1.0364900000000001</v>
      </c>
      <c r="G261" s="28">
        <v>0.10719999999999999</v>
      </c>
      <c r="H261">
        <f t="shared" si="6"/>
        <v>7.7350000000000014E-3</v>
      </c>
      <c r="I261">
        <f t="shared" si="7"/>
        <v>7.9999999999999993E-4</v>
      </c>
    </row>
    <row r="262" spans="1:15" outlineLevel="2" x14ac:dyDescent="0.3">
      <c r="A262" s="27" t="s">
        <v>676</v>
      </c>
      <c r="B262" s="27" t="s">
        <v>677</v>
      </c>
      <c r="C262" s="27" t="s">
        <v>401</v>
      </c>
      <c r="D262" s="27" t="s">
        <v>679</v>
      </c>
      <c r="E262" s="28">
        <v>119</v>
      </c>
      <c r="F262" s="28">
        <v>0.94069499999999995</v>
      </c>
      <c r="G262" s="28">
        <v>9.6985000000000002E-2</v>
      </c>
      <c r="H262">
        <f t="shared" si="6"/>
        <v>7.9049999999999988E-3</v>
      </c>
      <c r="I262">
        <f t="shared" si="7"/>
        <v>8.1499999999999997E-4</v>
      </c>
    </row>
    <row r="263" spans="1:15" outlineLevel="2" x14ac:dyDescent="0.3">
      <c r="A263" s="27" t="s">
        <v>676</v>
      </c>
      <c r="B263" s="27" t="s">
        <v>677</v>
      </c>
      <c r="C263" s="27" t="s">
        <v>401</v>
      </c>
      <c r="D263" s="27" t="s">
        <v>680</v>
      </c>
      <c r="E263" s="28">
        <v>134</v>
      </c>
      <c r="F263" s="28">
        <v>0.96279000000000003</v>
      </c>
      <c r="G263" s="28">
        <v>0.10385</v>
      </c>
      <c r="H263">
        <f t="shared" si="6"/>
        <v>7.1850000000000004E-3</v>
      </c>
      <c r="I263">
        <f t="shared" si="7"/>
        <v>7.7499999999999997E-4</v>
      </c>
    </row>
    <row r="264" spans="1:15" outlineLevel="2" x14ac:dyDescent="0.3">
      <c r="A264" s="27" t="s">
        <v>676</v>
      </c>
      <c r="B264" s="27" t="s">
        <v>677</v>
      </c>
      <c r="C264" s="27" t="s">
        <v>401</v>
      </c>
      <c r="D264" s="27" t="s">
        <v>681</v>
      </c>
      <c r="E264" s="28">
        <v>134</v>
      </c>
      <c r="F264" s="28">
        <v>0.84285999999999994</v>
      </c>
      <c r="G264" s="28">
        <v>9.0450000000000003E-2</v>
      </c>
      <c r="H264">
        <f t="shared" si="6"/>
        <v>6.2899999999999996E-3</v>
      </c>
      <c r="I264">
        <f t="shared" si="7"/>
        <v>6.7500000000000004E-4</v>
      </c>
    </row>
    <row r="265" spans="1:15" outlineLevel="2" x14ac:dyDescent="0.3">
      <c r="A265" s="27" t="s">
        <v>676</v>
      </c>
      <c r="B265" s="27" t="s">
        <v>677</v>
      </c>
      <c r="C265" s="27" t="s">
        <v>401</v>
      </c>
      <c r="D265" s="27" t="s">
        <v>682</v>
      </c>
      <c r="E265" s="28">
        <v>96</v>
      </c>
      <c r="F265" s="28">
        <v>1.5993600000000001</v>
      </c>
      <c r="G265" s="28">
        <v>0.16368000000000002</v>
      </c>
      <c r="H265">
        <f t="shared" si="6"/>
        <v>1.6660000000000001E-2</v>
      </c>
      <c r="I265">
        <f t="shared" si="7"/>
        <v>1.7050000000000001E-3</v>
      </c>
    </row>
    <row r="266" spans="1:15" outlineLevel="2" x14ac:dyDescent="0.3">
      <c r="A266" s="27" t="s">
        <v>676</v>
      </c>
      <c r="B266" s="27" t="s">
        <v>677</v>
      </c>
      <c r="C266" s="27" t="s">
        <v>401</v>
      </c>
      <c r="D266" s="27" t="s">
        <v>683</v>
      </c>
      <c r="E266" s="28">
        <v>41</v>
      </c>
      <c r="F266" s="28">
        <v>0.36162</v>
      </c>
      <c r="G266" s="28">
        <v>3.7925E-2</v>
      </c>
      <c r="H266">
        <f t="shared" si="6"/>
        <v>8.8199999999999997E-3</v>
      </c>
      <c r="I266">
        <f t="shared" si="7"/>
        <v>9.2500000000000004E-4</v>
      </c>
    </row>
    <row r="267" spans="1:15" outlineLevel="2" x14ac:dyDescent="0.3">
      <c r="A267" s="27" t="s">
        <v>676</v>
      </c>
      <c r="B267" s="27" t="s">
        <v>677</v>
      </c>
      <c r="C267" s="27" t="s">
        <v>401</v>
      </c>
      <c r="D267" s="27" t="s">
        <v>684</v>
      </c>
      <c r="E267" s="28">
        <v>333</v>
      </c>
      <c r="F267" s="28">
        <v>0.34299000000000002</v>
      </c>
      <c r="G267" s="28">
        <v>0.70096499999999995</v>
      </c>
      <c r="H267">
        <f t="shared" si="6"/>
        <v>1.0300000000000001E-3</v>
      </c>
      <c r="I267">
        <f t="shared" si="7"/>
        <v>2.1049999999999997E-3</v>
      </c>
    </row>
    <row r="268" spans="1:15" outlineLevel="2" x14ac:dyDescent="0.3">
      <c r="A268" s="27" t="s">
        <v>676</v>
      </c>
      <c r="B268" s="27" t="s">
        <v>677</v>
      </c>
      <c r="C268" s="27" t="s">
        <v>401</v>
      </c>
      <c r="D268" s="27" t="s">
        <v>685</v>
      </c>
      <c r="E268" s="28">
        <v>321</v>
      </c>
      <c r="F268" s="28">
        <v>20.787960000000002</v>
      </c>
      <c r="G268" s="28">
        <v>2.3561399999999999</v>
      </c>
      <c r="H268">
        <f t="shared" si="6"/>
        <v>6.4760000000000012E-2</v>
      </c>
      <c r="I268">
        <f t="shared" si="7"/>
        <v>7.3399999999999993E-3</v>
      </c>
    </row>
    <row r="269" spans="1:15" outlineLevel="2" x14ac:dyDescent="0.3">
      <c r="A269" s="27" t="s">
        <v>676</v>
      </c>
      <c r="B269" s="27" t="s">
        <v>677</v>
      </c>
      <c r="C269" s="27" t="s">
        <v>401</v>
      </c>
      <c r="D269" s="27" t="s">
        <v>686</v>
      </c>
      <c r="E269" s="28">
        <v>51</v>
      </c>
      <c r="F269" s="28">
        <v>7.9305E-2</v>
      </c>
      <c r="G269" s="28">
        <v>4.3350000000000003E-3</v>
      </c>
      <c r="H269">
        <f t="shared" si="6"/>
        <v>1.555E-3</v>
      </c>
      <c r="I269">
        <f t="shared" si="7"/>
        <v>8.5000000000000006E-5</v>
      </c>
    </row>
    <row r="270" spans="1:15" outlineLevel="2" x14ac:dyDescent="0.3">
      <c r="A270" s="27" t="s">
        <v>676</v>
      </c>
      <c r="B270" s="27" t="s">
        <v>677</v>
      </c>
      <c r="C270" s="27" t="s">
        <v>401</v>
      </c>
      <c r="D270" s="27" t="s">
        <v>687</v>
      </c>
      <c r="E270" s="28">
        <v>12</v>
      </c>
      <c r="F270" s="28">
        <v>0.10266</v>
      </c>
      <c r="G270" s="28">
        <v>2.8800000000000002E-3</v>
      </c>
      <c r="H270">
        <f t="shared" si="6"/>
        <v>8.5550000000000001E-3</v>
      </c>
      <c r="I270">
        <f t="shared" si="7"/>
        <v>2.4000000000000001E-4</v>
      </c>
    </row>
    <row r="271" spans="1:15" outlineLevel="2" x14ac:dyDescent="0.3">
      <c r="A271" s="27" t="s">
        <v>676</v>
      </c>
      <c r="B271" s="27" t="s">
        <v>677</v>
      </c>
      <c r="C271" s="27" t="s">
        <v>401</v>
      </c>
      <c r="D271" s="27" t="s">
        <v>688</v>
      </c>
      <c r="E271" s="28">
        <v>12</v>
      </c>
      <c r="F271" s="28">
        <v>6.8519999999999998E-2</v>
      </c>
      <c r="G271" s="28">
        <v>1.92E-3</v>
      </c>
      <c r="H271">
        <f t="shared" si="6"/>
        <v>5.7099999999999998E-3</v>
      </c>
      <c r="I271">
        <f t="shared" si="7"/>
        <v>1.6000000000000001E-4</v>
      </c>
    </row>
    <row r="272" spans="1:15" outlineLevel="2" x14ac:dyDescent="0.3">
      <c r="A272" s="27" t="s">
        <v>676</v>
      </c>
      <c r="B272" s="27" t="s">
        <v>677</v>
      </c>
      <c r="C272" s="27" t="s">
        <v>401</v>
      </c>
      <c r="D272" s="27" t="s">
        <v>689</v>
      </c>
      <c r="E272" s="28">
        <v>12</v>
      </c>
      <c r="F272" s="28">
        <v>0.17652000000000001</v>
      </c>
      <c r="G272" s="28">
        <v>4.4400000000000004E-3</v>
      </c>
      <c r="H272">
        <f t="shared" si="6"/>
        <v>1.4710000000000001E-2</v>
      </c>
      <c r="I272">
        <f t="shared" si="7"/>
        <v>3.7000000000000005E-4</v>
      </c>
    </row>
    <row r="273" spans="1:15" outlineLevel="2" x14ac:dyDescent="0.3">
      <c r="A273" s="27" t="s">
        <v>676</v>
      </c>
      <c r="B273" s="27" t="s">
        <v>677</v>
      </c>
      <c r="C273" s="27" t="s">
        <v>401</v>
      </c>
      <c r="D273" s="27" t="s">
        <v>690</v>
      </c>
      <c r="E273" s="28">
        <v>52</v>
      </c>
      <c r="F273" s="28">
        <v>1.82E-3</v>
      </c>
      <c r="G273" s="28">
        <v>1.2999999999999999E-3</v>
      </c>
      <c r="H273">
        <f t="shared" si="6"/>
        <v>3.4999999999999997E-5</v>
      </c>
      <c r="I273">
        <f t="shared" si="7"/>
        <v>2.4999999999999998E-5</v>
      </c>
    </row>
    <row r="274" spans="1:15" outlineLevel="2" x14ac:dyDescent="0.3">
      <c r="A274" s="27" t="s">
        <v>676</v>
      </c>
      <c r="B274" s="27" t="s">
        <v>677</v>
      </c>
      <c r="C274" s="27" t="s">
        <v>401</v>
      </c>
      <c r="D274" s="27" t="s">
        <v>691</v>
      </c>
      <c r="E274" s="28">
        <v>52</v>
      </c>
      <c r="F274" s="28">
        <v>1.82E-3</v>
      </c>
      <c r="G274" s="28">
        <v>1.2999999999999999E-3</v>
      </c>
      <c r="H274">
        <f t="shared" si="6"/>
        <v>3.4999999999999997E-5</v>
      </c>
      <c r="I274">
        <f t="shared" si="7"/>
        <v>2.4999999999999998E-5</v>
      </c>
    </row>
    <row r="275" spans="1:15" outlineLevel="1" x14ac:dyDescent="0.3">
      <c r="A275" s="32" t="s">
        <v>1200</v>
      </c>
      <c r="B275" s="27" t="str">
        <f>B274</f>
        <v>National Institute of Standards and Technology</v>
      </c>
      <c r="C275" s="27"/>
      <c r="D275" s="27"/>
      <c r="E275" s="28"/>
      <c r="F275" s="28">
        <f>SUBTOTAL(9,F261:F274)</f>
        <v>27.305410000000002</v>
      </c>
      <c r="G275" s="28">
        <f>SUBTOTAL(9,G261:G274)</f>
        <v>3.6733700000000007</v>
      </c>
      <c r="H275" s="36">
        <f>SUBTOTAL(9,H261:H274)</f>
        <v>0.15098500000000004</v>
      </c>
      <c r="I275" s="36">
        <f>SUBTOTAL(9,I261:I274)</f>
        <v>1.6045E-2</v>
      </c>
      <c r="K275">
        <f>VLOOKUP(LEFT(A275,8),'Point GF'!$C$2:$R$277,7,FALSE)</f>
        <v>1</v>
      </c>
      <c r="L275">
        <f>VLOOKUP(LEFT(A275,8),'Point GF'!$C$2:$R$277,7,FALSE)</f>
        <v>1</v>
      </c>
      <c r="N275">
        <f>VLOOKUP(LEFT(A275,8),'Point GF'!$C$2:$R$277,15,FALSE)</f>
        <v>1</v>
      </c>
      <c r="O275">
        <f>VLOOKUP(LEFT(A275,8),'Point GF'!$C$2:$R$277,16,FALSE)</f>
        <v>1</v>
      </c>
    </row>
    <row r="276" spans="1:15" outlineLevel="2" x14ac:dyDescent="0.3">
      <c r="A276" s="27" t="s">
        <v>692</v>
      </c>
      <c r="B276" s="27" t="s">
        <v>693</v>
      </c>
      <c r="C276" s="27" t="s">
        <v>401</v>
      </c>
      <c r="D276" s="27" t="s">
        <v>694</v>
      </c>
      <c r="E276" s="28">
        <v>8</v>
      </c>
      <c r="F276" s="28">
        <v>0.23812</v>
      </c>
      <c r="G276" s="28">
        <v>4.3200000000000001E-3</v>
      </c>
      <c r="H276">
        <f t="shared" si="6"/>
        <v>2.9765E-2</v>
      </c>
      <c r="I276">
        <f t="shared" si="7"/>
        <v>5.4000000000000001E-4</v>
      </c>
    </row>
    <row r="277" spans="1:15" outlineLevel="2" x14ac:dyDescent="0.3">
      <c r="A277" s="27" t="s">
        <v>692</v>
      </c>
      <c r="B277" s="27" t="s">
        <v>693</v>
      </c>
      <c r="C277" s="27" t="s">
        <v>401</v>
      </c>
      <c r="D277" s="27" t="s">
        <v>694</v>
      </c>
      <c r="E277" s="28">
        <v>312</v>
      </c>
      <c r="F277" s="28">
        <v>29.898959999999999</v>
      </c>
      <c r="G277" s="28">
        <v>0.38844000000000001</v>
      </c>
      <c r="H277">
        <f t="shared" si="6"/>
        <v>9.5829999999999999E-2</v>
      </c>
      <c r="I277">
        <f t="shared" si="7"/>
        <v>1.245E-3</v>
      </c>
    </row>
    <row r="278" spans="1:15" outlineLevel="2" x14ac:dyDescent="0.3">
      <c r="A278" s="27" t="s">
        <v>692</v>
      </c>
      <c r="B278" s="27" t="s">
        <v>693</v>
      </c>
      <c r="C278" s="27" t="s">
        <v>401</v>
      </c>
      <c r="D278" s="27" t="s">
        <v>695</v>
      </c>
      <c r="E278" s="28">
        <v>264</v>
      </c>
      <c r="F278" s="28">
        <v>23.2056</v>
      </c>
      <c r="G278" s="28">
        <v>0.51083999999999996</v>
      </c>
      <c r="H278">
        <f t="shared" si="6"/>
        <v>8.7900000000000006E-2</v>
      </c>
      <c r="I278">
        <f t="shared" si="7"/>
        <v>1.9349999999999999E-3</v>
      </c>
    </row>
    <row r="279" spans="1:15" outlineLevel="2" x14ac:dyDescent="0.3">
      <c r="A279" s="27" t="s">
        <v>692</v>
      </c>
      <c r="B279" s="27" t="s">
        <v>693</v>
      </c>
      <c r="C279" s="27" t="s">
        <v>401</v>
      </c>
      <c r="D279" s="27" t="s">
        <v>696</v>
      </c>
      <c r="E279" s="28">
        <v>10</v>
      </c>
      <c r="F279" s="28">
        <v>0.1215</v>
      </c>
      <c r="G279" s="28">
        <v>1.2999999999999999E-3</v>
      </c>
      <c r="H279">
        <f t="shared" si="6"/>
        <v>1.2149999999999999E-2</v>
      </c>
      <c r="I279">
        <f t="shared" si="7"/>
        <v>1.2999999999999999E-4</v>
      </c>
    </row>
    <row r="280" spans="1:15" outlineLevel="2" x14ac:dyDescent="0.3">
      <c r="A280" s="27" t="s">
        <v>692</v>
      </c>
      <c r="B280" s="27" t="s">
        <v>693</v>
      </c>
      <c r="C280" s="27" t="s">
        <v>401</v>
      </c>
      <c r="D280" s="27" t="s">
        <v>696</v>
      </c>
      <c r="E280" s="28">
        <v>313</v>
      </c>
      <c r="F280" s="28">
        <v>3.7059199999999999</v>
      </c>
      <c r="G280" s="28">
        <v>0.43819999999999998</v>
      </c>
      <c r="H280">
        <f t="shared" si="6"/>
        <v>1.184E-2</v>
      </c>
      <c r="I280">
        <f t="shared" si="7"/>
        <v>1.4E-3</v>
      </c>
    </row>
    <row r="281" spans="1:15" outlineLevel="2" x14ac:dyDescent="0.3">
      <c r="A281" s="27" t="s">
        <v>692</v>
      </c>
      <c r="B281" s="27" t="s">
        <v>693</v>
      </c>
      <c r="C281" s="27" t="s">
        <v>401</v>
      </c>
      <c r="D281" s="27" t="s">
        <v>697</v>
      </c>
      <c r="E281" s="28">
        <v>6</v>
      </c>
      <c r="F281" s="28">
        <v>0.17901</v>
      </c>
      <c r="G281" s="28">
        <v>2.49E-3</v>
      </c>
      <c r="H281">
        <f t="shared" si="6"/>
        <v>2.9835E-2</v>
      </c>
      <c r="I281">
        <f t="shared" si="7"/>
        <v>4.15E-4</v>
      </c>
    </row>
    <row r="282" spans="1:15" outlineLevel="2" x14ac:dyDescent="0.3">
      <c r="A282" s="27" t="s">
        <v>692</v>
      </c>
      <c r="B282" s="27" t="s">
        <v>693</v>
      </c>
      <c r="C282" s="27" t="s">
        <v>401</v>
      </c>
      <c r="D282" s="27" t="s">
        <v>697</v>
      </c>
      <c r="E282" s="28">
        <v>264</v>
      </c>
      <c r="F282" s="28">
        <v>3.3633600000000001</v>
      </c>
      <c r="G282" s="28">
        <v>0.58740000000000003</v>
      </c>
      <c r="H282">
        <f t="shared" si="6"/>
        <v>1.2740000000000001E-2</v>
      </c>
      <c r="I282">
        <f t="shared" si="7"/>
        <v>2.225E-3</v>
      </c>
    </row>
    <row r="283" spans="1:15" outlineLevel="2" x14ac:dyDescent="0.3">
      <c r="A283" s="27" t="s">
        <v>692</v>
      </c>
      <c r="B283" s="27" t="s">
        <v>693</v>
      </c>
      <c r="C283" s="27" t="s">
        <v>401</v>
      </c>
      <c r="D283" s="27" t="s">
        <v>698</v>
      </c>
      <c r="E283" s="28">
        <v>5</v>
      </c>
      <c r="F283" s="28">
        <v>0.16470000000000001</v>
      </c>
      <c r="G283" s="28">
        <v>4.1999999999999997E-3</v>
      </c>
      <c r="H283">
        <f t="shared" si="6"/>
        <v>3.2940000000000004E-2</v>
      </c>
      <c r="I283">
        <f t="shared" si="7"/>
        <v>8.3999999999999993E-4</v>
      </c>
    </row>
    <row r="284" spans="1:15" outlineLevel="2" x14ac:dyDescent="0.3">
      <c r="A284" s="27" t="s">
        <v>692</v>
      </c>
      <c r="B284" s="27" t="s">
        <v>693</v>
      </c>
      <c r="C284" s="27" t="s">
        <v>401</v>
      </c>
      <c r="D284" s="27" t="s">
        <v>698</v>
      </c>
      <c r="E284" s="28">
        <v>323</v>
      </c>
      <c r="F284" s="28">
        <v>6.1773749999999996</v>
      </c>
      <c r="G284" s="28">
        <v>0.25517000000000001</v>
      </c>
      <c r="H284">
        <f t="shared" si="6"/>
        <v>1.9125E-2</v>
      </c>
      <c r="I284">
        <f t="shared" si="7"/>
        <v>7.9000000000000001E-4</v>
      </c>
    </row>
    <row r="285" spans="1:15" outlineLevel="2" x14ac:dyDescent="0.3">
      <c r="A285" s="27" t="s">
        <v>692</v>
      </c>
      <c r="B285" s="27" t="s">
        <v>693</v>
      </c>
      <c r="C285" s="27" t="s">
        <v>401</v>
      </c>
      <c r="D285" s="27" t="s">
        <v>699</v>
      </c>
      <c r="E285" s="28">
        <v>3</v>
      </c>
      <c r="F285" s="28">
        <v>8.8245000000000004E-2</v>
      </c>
      <c r="G285" s="28">
        <v>2.9999999999999997E-4</v>
      </c>
      <c r="H285">
        <f t="shared" ref="H285:H351" si="8">F285/E285</f>
        <v>2.9415E-2</v>
      </c>
      <c r="I285">
        <f t="shared" ref="I285:I351" si="9">G285/E285</f>
        <v>9.9999999999999991E-5</v>
      </c>
    </row>
    <row r="286" spans="1:15" outlineLevel="2" x14ac:dyDescent="0.3">
      <c r="A286" s="27" t="s">
        <v>692</v>
      </c>
      <c r="B286" s="27" t="s">
        <v>693</v>
      </c>
      <c r="C286" s="27" t="s">
        <v>401</v>
      </c>
      <c r="D286" s="27" t="s">
        <v>699</v>
      </c>
      <c r="E286" s="28">
        <v>228</v>
      </c>
      <c r="F286" s="28">
        <v>6.0910200000000003</v>
      </c>
      <c r="G286" s="28">
        <v>0.29868</v>
      </c>
      <c r="H286">
        <f t="shared" si="8"/>
        <v>2.6715000000000003E-2</v>
      </c>
      <c r="I286">
        <f t="shared" si="9"/>
        <v>1.31E-3</v>
      </c>
    </row>
    <row r="287" spans="1:15" outlineLevel="2" x14ac:dyDescent="0.3">
      <c r="A287" s="27" t="s">
        <v>692</v>
      </c>
      <c r="B287" s="27" t="s">
        <v>693</v>
      </c>
      <c r="C287" s="27" t="s">
        <v>401</v>
      </c>
      <c r="D287" s="27" t="s">
        <v>700</v>
      </c>
      <c r="E287" s="28">
        <v>365</v>
      </c>
      <c r="F287" s="28">
        <v>2.92E-2</v>
      </c>
      <c r="G287" s="28">
        <v>3.65E-3</v>
      </c>
      <c r="H287">
        <f t="shared" si="8"/>
        <v>8.0000000000000007E-5</v>
      </c>
      <c r="I287">
        <f t="shared" si="9"/>
        <v>1.0000000000000001E-5</v>
      </c>
    </row>
    <row r="288" spans="1:15" outlineLevel="2" x14ac:dyDescent="0.3">
      <c r="A288" s="27" t="s">
        <v>692</v>
      </c>
      <c r="B288" s="27" t="s">
        <v>693</v>
      </c>
      <c r="C288" s="27" t="s">
        <v>401</v>
      </c>
      <c r="D288" s="27" t="s">
        <v>701</v>
      </c>
      <c r="E288" s="28">
        <v>9</v>
      </c>
      <c r="F288" s="28">
        <v>4.0004999999999999E-2</v>
      </c>
      <c r="G288" s="29"/>
      <c r="H288">
        <f t="shared" si="8"/>
        <v>4.4450000000000002E-3</v>
      </c>
      <c r="I288">
        <f t="shared" si="9"/>
        <v>0</v>
      </c>
    </row>
    <row r="289" spans="1:9" outlineLevel="2" x14ac:dyDescent="0.3">
      <c r="A289" s="27" t="s">
        <v>692</v>
      </c>
      <c r="B289" s="27" t="s">
        <v>693</v>
      </c>
      <c r="C289" s="27" t="s">
        <v>401</v>
      </c>
      <c r="D289" s="27" t="s">
        <v>701</v>
      </c>
      <c r="E289" s="28">
        <v>155</v>
      </c>
      <c r="F289" s="28">
        <v>3.240275</v>
      </c>
      <c r="G289" s="28">
        <v>0.33324999999999999</v>
      </c>
      <c r="H289">
        <f t="shared" si="8"/>
        <v>2.0905E-2</v>
      </c>
      <c r="I289">
        <f t="shared" si="9"/>
        <v>2.15E-3</v>
      </c>
    </row>
    <row r="290" spans="1:9" outlineLevel="2" x14ac:dyDescent="0.3">
      <c r="A290" s="27" t="s">
        <v>692</v>
      </c>
      <c r="B290" s="27" t="s">
        <v>693</v>
      </c>
      <c r="C290" s="27" t="s">
        <v>401</v>
      </c>
      <c r="D290" s="27" t="s">
        <v>702</v>
      </c>
      <c r="E290" s="28">
        <v>12</v>
      </c>
      <c r="F290" s="28">
        <v>0.31247999999999998</v>
      </c>
      <c r="G290" s="28">
        <v>9.1199999999999996E-3</v>
      </c>
      <c r="H290">
        <f t="shared" si="8"/>
        <v>2.6039999999999997E-2</v>
      </c>
      <c r="I290">
        <f t="shared" si="9"/>
        <v>7.5999999999999993E-4</v>
      </c>
    </row>
    <row r="291" spans="1:9" outlineLevel="2" x14ac:dyDescent="0.3">
      <c r="A291" s="27" t="s">
        <v>692</v>
      </c>
      <c r="B291" s="27" t="s">
        <v>693</v>
      </c>
      <c r="C291" s="27" t="s">
        <v>401</v>
      </c>
      <c r="D291" s="27" t="s">
        <v>703</v>
      </c>
      <c r="E291" s="28">
        <v>12</v>
      </c>
      <c r="F291" s="28">
        <v>0.31247999999999998</v>
      </c>
      <c r="G291" s="28">
        <v>9.1199999999999996E-3</v>
      </c>
      <c r="H291">
        <f t="shared" si="8"/>
        <v>2.6039999999999997E-2</v>
      </c>
      <c r="I291">
        <f t="shared" si="9"/>
        <v>7.5999999999999993E-4</v>
      </c>
    </row>
    <row r="292" spans="1:9" outlineLevel="2" x14ac:dyDescent="0.3">
      <c r="A292" s="27" t="s">
        <v>692</v>
      </c>
      <c r="B292" s="27" t="s">
        <v>693</v>
      </c>
      <c r="C292" s="27" t="s">
        <v>401</v>
      </c>
      <c r="D292" s="27" t="s">
        <v>704</v>
      </c>
      <c r="E292" s="28">
        <v>12</v>
      </c>
      <c r="F292" s="28">
        <v>0.31247999999999998</v>
      </c>
      <c r="G292" s="28">
        <v>9.1199999999999996E-3</v>
      </c>
      <c r="H292">
        <f t="shared" si="8"/>
        <v>2.6039999999999997E-2</v>
      </c>
      <c r="I292">
        <f t="shared" si="9"/>
        <v>7.5999999999999993E-4</v>
      </c>
    </row>
    <row r="293" spans="1:9" outlineLevel="2" x14ac:dyDescent="0.3">
      <c r="A293" s="27" t="s">
        <v>692</v>
      </c>
      <c r="B293" s="27" t="s">
        <v>693</v>
      </c>
      <c r="C293" s="27" t="s">
        <v>401</v>
      </c>
      <c r="D293" s="27" t="s">
        <v>705</v>
      </c>
      <c r="E293" s="28">
        <v>12</v>
      </c>
      <c r="F293" s="28">
        <v>5.4600000000000003E-2</v>
      </c>
      <c r="G293" s="28">
        <v>1.6199999999999999E-3</v>
      </c>
      <c r="H293">
        <f t="shared" si="8"/>
        <v>4.5500000000000002E-3</v>
      </c>
      <c r="I293">
        <f t="shared" si="9"/>
        <v>1.35E-4</v>
      </c>
    </row>
    <row r="294" spans="1:9" outlineLevel="2" x14ac:dyDescent="0.3">
      <c r="A294" s="27" t="s">
        <v>692</v>
      </c>
      <c r="B294" s="27" t="s">
        <v>693</v>
      </c>
      <c r="C294" s="27" t="s">
        <v>401</v>
      </c>
      <c r="D294" s="27" t="s">
        <v>706</v>
      </c>
      <c r="E294" s="28">
        <v>12</v>
      </c>
      <c r="F294" s="28">
        <v>5.2080000000000001E-2</v>
      </c>
      <c r="G294" s="28">
        <v>1.5E-3</v>
      </c>
      <c r="H294">
        <f t="shared" si="8"/>
        <v>4.3400000000000001E-3</v>
      </c>
      <c r="I294">
        <f t="shared" si="9"/>
        <v>1.25E-4</v>
      </c>
    </row>
    <row r="295" spans="1:9" outlineLevel="2" x14ac:dyDescent="0.3">
      <c r="A295" s="27" t="s">
        <v>692</v>
      </c>
      <c r="B295" s="27" t="s">
        <v>693</v>
      </c>
      <c r="C295" s="27" t="s">
        <v>401</v>
      </c>
      <c r="D295" s="27" t="s">
        <v>707</v>
      </c>
      <c r="E295" s="28">
        <v>12</v>
      </c>
      <c r="F295" s="28">
        <v>0.21078</v>
      </c>
      <c r="G295" s="28">
        <v>6.1199999999999996E-3</v>
      </c>
      <c r="H295">
        <f t="shared" si="8"/>
        <v>1.7565000000000001E-2</v>
      </c>
      <c r="I295">
        <f t="shared" si="9"/>
        <v>5.0999999999999993E-4</v>
      </c>
    </row>
    <row r="296" spans="1:9" outlineLevel="2" x14ac:dyDescent="0.3">
      <c r="A296" s="27" t="s">
        <v>692</v>
      </c>
      <c r="B296" s="27" t="s">
        <v>693</v>
      </c>
      <c r="C296" s="27" t="s">
        <v>401</v>
      </c>
      <c r="D296" s="27" t="s">
        <v>708</v>
      </c>
      <c r="E296" s="28">
        <v>12</v>
      </c>
      <c r="F296" s="28">
        <v>0.38897999999999999</v>
      </c>
      <c r="G296" s="28">
        <v>1.128E-2</v>
      </c>
      <c r="H296">
        <f t="shared" si="8"/>
        <v>3.2414999999999999E-2</v>
      </c>
      <c r="I296">
        <f t="shared" si="9"/>
        <v>9.3999999999999997E-4</v>
      </c>
    </row>
    <row r="297" spans="1:9" outlineLevel="2" x14ac:dyDescent="0.3">
      <c r="A297" s="27" t="s">
        <v>692</v>
      </c>
      <c r="B297" s="27" t="s">
        <v>693</v>
      </c>
      <c r="C297" s="27" t="s">
        <v>401</v>
      </c>
      <c r="D297" s="27" t="s">
        <v>709</v>
      </c>
      <c r="E297" s="28">
        <v>12</v>
      </c>
      <c r="F297" s="28">
        <v>0.29687999999999998</v>
      </c>
      <c r="G297" s="28">
        <v>8.5800000000000008E-3</v>
      </c>
      <c r="H297">
        <f t="shared" si="8"/>
        <v>2.4739999999999998E-2</v>
      </c>
      <c r="I297">
        <f t="shared" si="9"/>
        <v>7.1500000000000003E-4</v>
      </c>
    </row>
    <row r="298" spans="1:9" outlineLevel="2" x14ac:dyDescent="0.3">
      <c r="A298" s="27" t="s">
        <v>692</v>
      </c>
      <c r="B298" s="27" t="s">
        <v>693</v>
      </c>
      <c r="C298" s="27" t="s">
        <v>401</v>
      </c>
      <c r="D298" s="27" t="s">
        <v>710</v>
      </c>
      <c r="E298" s="28">
        <v>12</v>
      </c>
      <c r="F298" s="28">
        <v>0.1953</v>
      </c>
      <c r="G298" s="28">
        <v>5.7000000000000002E-3</v>
      </c>
      <c r="H298">
        <f t="shared" si="8"/>
        <v>1.6275000000000001E-2</v>
      </c>
      <c r="I298">
        <f t="shared" si="9"/>
        <v>4.75E-4</v>
      </c>
    </row>
    <row r="299" spans="1:9" outlineLevel="2" x14ac:dyDescent="0.3">
      <c r="A299" s="27" t="s">
        <v>692</v>
      </c>
      <c r="B299" s="27" t="s">
        <v>693</v>
      </c>
      <c r="C299" s="27" t="s">
        <v>401</v>
      </c>
      <c r="D299" s="27" t="s">
        <v>711</v>
      </c>
      <c r="E299" s="28">
        <v>12</v>
      </c>
      <c r="F299" s="28">
        <v>8.2500000000000004E-2</v>
      </c>
      <c r="G299" s="28">
        <v>2.82E-3</v>
      </c>
      <c r="H299">
        <f t="shared" si="8"/>
        <v>6.875E-3</v>
      </c>
      <c r="I299">
        <f t="shared" si="9"/>
        <v>2.3499999999999999E-4</v>
      </c>
    </row>
    <row r="300" spans="1:9" outlineLevel="2" x14ac:dyDescent="0.3">
      <c r="A300" s="27" t="s">
        <v>692</v>
      </c>
      <c r="B300" s="27" t="s">
        <v>693</v>
      </c>
      <c r="C300" s="27" t="s">
        <v>401</v>
      </c>
      <c r="D300" s="27" t="s">
        <v>712</v>
      </c>
      <c r="E300" s="28">
        <v>12</v>
      </c>
      <c r="F300" s="28">
        <v>8.3699999999999997E-2</v>
      </c>
      <c r="G300" s="28">
        <v>2.3999999999999998E-3</v>
      </c>
      <c r="H300">
        <f t="shared" si="8"/>
        <v>6.9749999999999994E-3</v>
      </c>
      <c r="I300">
        <f t="shared" si="9"/>
        <v>1.9999999999999998E-4</v>
      </c>
    </row>
    <row r="301" spans="1:9" outlineLevel="2" x14ac:dyDescent="0.3">
      <c r="A301" s="27" t="s">
        <v>692</v>
      </c>
      <c r="B301" s="27" t="s">
        <v>693</v>
      </c>
      <c r="C301" s="27" t="s">
        <v>401</v>
      </c>
      <c r="D301" s="27" t="s">
        <v>713</v>
      </c>
      <c r="E301" s="28">
        <v>12</v>
      </c>
      <c r="F301" s="28">
        <v>0.26369999999999999</v>
      </c>
      <c r="G301" s="28">
        <v>7.6800000000000002E-3</v>
      </c>
      <c r="H301">
        <f t="shared" si="8"/>
        <v>2.1974999999999998E-2</v>
      </c>
      <c r="I301">
        <f t="shared" si="9"/>
        <v>6.4000000000000005E-4</v>
      </c>
    </row>
    <row r="302" spans="1:9" outlineLevel="2" x14ac:dyDescent="0.3">
      <c r="A302" s="27" t="s">
        <v>692</v>
      </c>
      <c r="B302" s="27" t="s">
        <v>693</v>
      </c>
      <c r="C302" s="27" t="s">
        <v>401</v>
      </c>
      <c r="D302" s="27" t="s">
        <v>714</v>
      </c>
      <c r="E302" s="28">
        <v>12</v>
      </c>
      <c r="F302" s="28">
        <v>8.7900000000000006E-2</v>
      </c>
      <c r="G302" s="28">
        <v>2.5799999999999998E-3</v>
      </c>
      <c r="H302">
        <f t="shared" si="8"/>
        <v>7.3250000000000008E-3</v>
      </c>
      <c r="I302">
        <f t="shared" si="9"/>
        <v>2.1499999999999999E-4</v>
      </c>
    </row>
    <row r="303" spans="1:9" outlineLevel="2" x14ac:dyDescent="0.3">
      <c r="A303" s="27" t="s">
        <v>692</v>
      </c>
      <c r="B303" s="27" t="s">
        <v>693</v>
      </c>
      <c r="C303" s="27" t="s">
        <v>401</v>
      </c>
      <c r="D303" s="27" t="s">
        <v>715</v>
      </c>
      <c r="E303" s="28">
        <v>12</v>
      </c>
      <c r="F303" s="28">
        <v>0.89400000000000002</v>
      </c>
      <c r="G303" s="28">
        <v>2.64E-2</v>
      </c>
      <c r="H303">
        <f t="shared" si="8"/>
        <v>7.4499999999999997E-2</v>
      </c>
      <c r="I303">
        <f t="shared" si="9"/>
        <v>2.2000000000000001E-3</v>
      </c>
    </row>
    <row r="304" spans="1:9" outlineLevel="2" x14ac:dyDescent="0.3">
      <c r="A304" s="27" t="s">
        <v>692</v>
      </c>
      <c r="B304" s="27" t="s">
        <v>693</v>
      </c>
      <c r="C304" s="27" t="s">
        <v>401</v>
      </c>
      <c r="D304" s="27" t="s">
        <v>716</v>
      </c>
      <c r="E304" s="28">
        <v>12</v>
      </c>
      <c r="F304" s="28">
        <v>0.10632</v>
      </c>
      <c r="G304" s="28">
        <v>3.1199999999999999E-3</v>
      </c>
      <c r="H304">
        <f t="shared" si="8"/>
        <v>8.8599999999999998E-3</v>
      </c>
      <c r="I304">
        <f t="shared" si="9"/>
        <v>2.5999999999999998E-4</v>
      </c>
    </row>
    <row r="305" spans="1:15" outlineLevel="2" x14ac:dyDescent="0.3">
      <c r="A305" s="27" t="s">
        <v>692</v>
      </c>
      <c r="B305" s="27" t="s">
        <v>693</v>
      </c>
      <c r="C305" s="27" t="s">
        <v>401</v>
      </c>
      <c r="D305" s="27" t="s">
        <v>717</v>
      </c>
      <c r="E305" s="28">
        <v>12</v>
      </c>
      <c r="F305" s="28">
        <v>2.58E-2</v>
      </c>
      <c r="G305" s="28">
        <v>7.2000000000000005E-4</v>
      </c>
      <c r="H305">
        <f t="shared" si="8"/>
        <v>2.15E-3</v>
      </c>
      <c r="I305">
        <f t="shared" si="9"/>
        <v>6.0000000000000002E-5</v>
      </c>
    </row>
    <row r="306" spans="1:15" outlineLevel="2" x14ac:dyDescent="0.3">
      <c r="A306" s="27" t="s">
        <v>692</v>
      </c>
      <c r="B306" s="27" t="s">
        <v>693</v>
      </c>
      <c r="C306" s="27" t="s">
        <v>401</v>
      </c>
      <c r="D306" s="27" t="s">
        <v>718</v>
      </c>
      <c r="E306" s="28">
        <v>12</v>
      </c>
      <c r="F306" s="28">
        <v>1.4579999999999999E-2</v>
      </c>
      <c r="G306" s="28">
        <v>4.2000000000000002E-4</v>
      </c>
      <c r="H306">
        <f t="shared" si="8"/>
        <v>1.2149999999999999E-3</v>
      </c>
      <c r="I306">
        <f t="shared" si="9"/>
        <v>3.5000000000000004E-5</v>
      </c>
    </row>
    <row r="307" spans="1:15" outlineLevel="2" x14ac:dyDescent="0.3">
      <c r="A307" s="27" t="s">
        <v>692</v>
      </c>
      <c r="B307" s="27" t="s">
        <v>693</v>
      </c>
      <c r="C307" s="27" t="s">
        <v>401</v>
      </c>
      <c r="D307" s="27" t="s">
        <v>719</v>
      </c>
      <c r="E307" s="28">
        <v>12</v>
      </c>
      <c r="F307" s="28">
        <v>9.8820000000000005E-2</v>
      </c>
      <c r="G307" s="28">
        <v>2.8800000000000002E-3</v>
      </c>
      <c r="H307">
        <f t="shared" si="8"/>
        <v>8.235000000000001E-3</v>
      </c>
      <c r="I307">
        <f t="shared" si="9"/>
        <v>2.4000000000000001E-4</v>
      </c>
    </row>
    <row r="308" spans="1:15" outlineLevel="2" x14ac:dyDescent="0.3">
      <c r="A308" s="27" t="s">
        <v>692</v>
      </c>
      <c r="B308" s="27" t="s">
        <v>693</v>
      </c>
      <c r="C308" s="27" t="s">
        <v>401</v>
      </c>
      <c r="D308" s="27" t="s">
        <v>720</v>
      </c>
      <c r="E308" s="28">
        <v>12</v>
      </c>
      <c r="F308" s="28">
        <v>2.2620000000000001E-2</v>
      </c>
      <c r="G308" s="28">
        <v>7.2000000000000005E-4</v>
      </c>
      <c r="H308">
        <f t="shared" si="8"/>
        <v>1.8850000000000002E-3</v>
      </c>
      <c r="I308">
        <f t="shared" si="9"/>
        <v>6.0000000000000002E-5</v>
      </c>
    </row>
    <row r="309" spans="1:15" outlineLevel="2" x14ac:dyDescent="0.3">
      <c r="A309" s="27" t="s">
        <v>692</v>
      </c>
      <c r="B309" s="27" t="s">
        <v>693</v>
      </c>
      <c r="C309" s="27" t="s">
        <v>401</v>
      </c>
      <c r="D309" s="27" t="s">
        <v>721</v>
      </c>
      <c r="E309" s="28">
        <v>12</v>
      </c>
      <c r="F309" s="29"/>
      <c r="G309" s="28">
        <v>3.1199999999999999E-3</v>
      </c>
      <c r="H309">
        <f t="shared" si="8"/>
        <v>0</v>
      </c>
      <c r="I309">
        <f t="shared" si="9"/>
        <v>2.5999999999999998E-4</v>
      </c>
    </row>
    <row r="310" spans="1:15" outlineLevel="2" x14ac:dyDescent="0.3">
      <c r="A310" s="27" t="s">
        <v>692</v>
      </c>
      <c r="B310" s="27" t="s">
        <v>693</v>
      </c>
      <c r="C310" s="27" t="s">
        <v>401</v>
      </c>
      <c r="D310" s="27" t="s">
        <v>722</v>
      </c>
      <c r="E310" s="28">
        <v>12</v>
      </c>
      <c r="F310" s="28">
        <v>8.0280000000000004E-2</v>
      </c>
      <c r="G310" s="28">
        <v>3.1199999999999999E-3</v>
      </c>
      <c r="H310">
        <f t="shared" si="8"/>
        <v>6.6900000000000006E-3</v>
      </c>
      <c r="I310">
        <f t="shared" si="9"/>
        <v>2.5999999999999998E-4</v>
      </c>
    </row>
    <row r="311" spans="1:15" outlineLevel="2" x14ac:dyDescent="0.3">
      <c r="A311" s="27" t="s">
        <v>692</v>
      </c>
      <c r="B311" s="27" t="s">
        <v>693</v>
      </c>
      <c r="C311" s="27" t="s">
        <v>401</v>
      </c>
      <c r="D311" s="27" t="s">
        <v>723</v>
      </c>
      <c r="E311" s="28">
        <v>12</v>
      </c>
      <c r="F311" s="28">
        <v>7.4399999999999994E-2</v>
      </c>
      <c r="G311" s="28">
        <v>2.2200000000000002E-3</v>
      </c>
      <c r="H311">
        <f t="shared" si="8"/>
        <v>6.1999999999999998E-3</v>
      </c>
      <c r="I311">
        <f t="shared" si="9"/>
        <v>1.8500000000000002E-4</v>
      </c>
    </row>
    <row r="312" spans="1:15" outlineLevel="2" x14ac:dyDescent="0.3">
      <c r="A312" s="27" t="s">
        <v>692</v>
      </c>
      <c r="B312" s="27" t="s">
        <v>693</v>
      </c>
      <c r="C312" s="27" t="s">
        <v>401</v>
      </c>
      <c r="D312" s="27" t="s">
        <v>724</v>
      </c>
      <c r="E312" s="28">
        <v>12</v>
      </c>
      <c r="F312" s="28">
        <v>0.14112</v>
      </c>
      <c r="G312" s="28">
        <v>4.0800000000000003E-3</v>
      </c>
      <c r="H312">
        <f t="shared" si="8"/>
        <v>1.176E-2</v>
      </c>
      <c r="I312">
        <f t="shared" si="9"/>
        <v>3.4000000000000002E-4</v>
      </c>
    </row>
    <row r="313" spans="1:15" outlineLevel="2" x14ac:dyDescent="0.3">
      <c r="A313" s="27" t="s">
        <v>692</v>
      </c>
      <c r="B313" s="27" t="s">
        <v>693</v>
      </c>
      <c r="C313" s="27" t="s">
        <v>401</v>
      </c>
      <c r="D313" s="27" t="s">
        <v>725</v>
      </c>
      <c r="E313" s="28">
        <v>12</v>
      </c>
      <c r="F313" s="28">
        <v>0.14580000000000001</v>
      </c>
      <c r="G313" s="28">
        <v>4.1999999999999997E-3</v>
      </c>
      <c r="H313">
        <f t="shared" si="8"/>
        <v>1.2150000000000001E-2</v>
      </c>
      <c r="I313">
        <f t="shared" si="9"/>
        <v>3.5E-4</v>
      </c>
    </row>
    <row r="314" spans="1:15" outlineLevel="2" x14ac:dyDescent="0.3">
      <c r="A314" s="27" t="s">
        <v>692</v>
      </c>
      <c r="B314" s="27" t="s">
        <v>693</v>
      </c>
      <c r="C314" s="27" t="s">
        <v>401</v>
      </c>
      <c r="D314" s="27" t="s">
        <v>726</v>
      </c>
      <c r="E314" s="28">
        <v>12</v>
      </c>
      <c r="F314" s="28">
        <v>0.32201999999999997</v>
      </c>
      <c r="G314" s="28">
        <v>9.2999999999999992E-3</v>
      </c>
      <c r="H314">
        <f t="shared" si="8"/>
        <v>2.6834999999999998E-2</v>
      </c>
      <c r="I314">
        <f t="shared" si="9"/>
        <v>7.7499999999999997E-4</v>
      </c>
    </row>
    <row r="315" spans="1:15" outlineLevel="2" x14ac:dyDescent="0.3">
      <c r="A315" s="27" t="s">
        <v>692</v>
      </c>
      <c r="B315" s="27" t="s">
        <v>693</v>
      </c>
      <c r="C315" s="27" t="s">
        <v>401</v>
      </c>
      <c r="D315" s="27" t="s">
        <v>727</v>
      </c>
      <c r="E315" s="28">
        <v>12</v>
      </c>
      <c r="F315" s="28">
        <v>0.29771999999999998</v>
      </c>
      <c r="G315" s="28">
        <v>8.5800000000000008E-3</v>
      </c>
      <c r="H315">
        <f t="shared" si="8"/>
        <v>2.4809999999999999E-2</v>
      </c>
      <c r="I315">
        <f t="shared" si="9"/>
        <v>7.1500000000000003E-4</v>
      </c>
    </row>
    <row r="316" spans="1:15" outlineLevel="2" x14ac:dyDescent="0.3">
      <c r="A316" s="27" t="s">
        <v>692</v>
      </c>
      <c r="B316" s="27" t="s">
        <v>693</v>
      </c>
      <c r="C316" s="27" t="s">
        <v>401</v>
      </c>
      <c r="D316" s="27" t="s">
        <v>728</v>
      </c>
      <c r="E316" s="28">
        <v>12</v>
      </c>
      <c r="F316" s="28">
        <v>4.1999999999999997E-3</v>
      </c>
      <c r="G316" s="28">
        <v>5.4000000000000003E-3</v>
      </c>
      <c r="H316">
        <f t="shared" si="8"/>
        <v>3.5E-4</v>
      </c>
      <c r="I316">
        <f t="shared" si="9"/>
        <v>4.5000000000000004E-4</v>
      </c>
    </row>
    <row r="317" spans="1:15" outlineLevel="1" x14ac:dyDescent="0.3">
      <c r="A317" s="32" t="s">
        <v>1201</v>
      </c>
      <c r="B317" s="27" t="str">
        <f>B316</f>
        <v>National Institutes of Health</v>
      </c>
      <c r="C317" s="27"/>
      <c r="D317" s="27"/>
      <c r="E317" s="28"/>
      <c r="F317" s="28">
        <f>SUBTOTAL(9,F276:F316)</f>
        <v>81.424829999999972</v>
      </c>
      <c r="G317" s="30">
        <f>SUBTOTAL(9,G276:G316)</f>
        <v>2.9801600000000001</v>
      </c>
      <c r="H317" s="36">
        <f>SUBTOTAL(9,H276:H316)</f>
        <v>0.82047999999999977</v>
      </c>
      <c r="I317" s="36">
        <f>SUBTOTAL(9,I276:I316)</f>
        <v>2.5750000000000006E-2</v>
      </c>
      <c r="K317">
        <f>VLOOKUP(LEFT(A317,8),'Point GF'!$C$2:$R$277,7,FALSE)</f>
        <v>1.0405922389315323</v>
      </c>
      <c r="L317">
        <f>VLOOKUP(LEFT(A317,8),'Point GF'!$C$2:$R$277,7,FALSE)</f>
        <v>1.0405922389315323</v>
      </c>
      <c r="N317">
        <f>VLOOKUP(LEFT(A317,8),'Point GF'!$C$2:$R$277,15,FALSE)</f>
        <v>1.0410630236104068</v>
      </c>
      <c r="O317">
        <f>VLOOKUP(LEFT(A317,8),'Point GF'!$C$2:$R$277,16,FALSE)</f>
        <v>1.0495539267487921</v>
      </c>
    </row>
    <row r="318" spans="1:15" outlineLevel="2" x14ac:dyDescent="0.3">
      <c r="A318" s="27" t="s">
        <v>729</v>
      </c>
      <c r="B318" s="27" t="s">
        <v>730</v>
      </c>
      <c r="C318" s="27" t="s">
        <v>401</v>
      </c>
      <c r="D318" s="27" t="s">
        <v>731</v>
      </c>
      <c r="E318" s="28">
        <v>2</v>
      </c>
      <c r="F318" s="28">
        <v>1.4046999999999999E-4</v>
      </c>
      <c r="G318" s="29"/>
      <c r="H318">
        <f t="shared" si="8"/>
        <v>7.0234999999999994E-5</v>
      </c>
      <c r="I318">
        <f t="shared" si="9"/>
        <v>0</v>
      </c>
    </row>
    <row r="319" spans="1:15" outlineLevel="2" x14ac:dyDescent="0.3">
      <c r="A319" s="27" t="s">
        <v>729</v>
      </c>
      <c r="B319" s="27" t="s">
        <v>730</v>
      </c>
      <c r="C319" s="27" t="s">
        <v>401</v>
      </c>
      <c r="D319" s="27" t="s">
        <v>731</v>
      </c>
      <c r="E319" s="28">
        <v>45</v>
      </c>
      <c r="F319" s="28">
        <v>0.47542499999999999</v>
      </c>
      <c r="G319" s="29"/>
      <c r="H319">
        <f t="shared" si="8"/>
        <v>1.0565E-2</v>
      </c>
      <c r="I319">
        <f t="shared" si="9"/>
        <v>0</v>
      </c>
    </row>
    <row r="320" spans="1:15" outlineLevel="2" x14ac:dyDescent="0.3">
      <c r="A320" s="27" t="s">
        <v>729</v>
      </c>
      <c r="B320" s="27" t="s">
        <v>730</v>
      </c>
      <c r="C320" s="27" t="s">
        <v>401</v>
      </c>
      <c r="D320" s="27" t="s">
        <v>732</v>
      </c>
      <c r="E320" s="28">
        <v>55</v>
      </c>
      <c r="F320" s="28">
        <v>0.73480000000000001</v>
      </c>
      <c r="G320" s="29"/>
      <c r="H320">
        <f t="shared" si="8"/>
        <v>1.336E-2</v>
      </c>
      <c r="I320">
        <f t="shared" si="9"/>
        <v>0</v>
      </c>
    </row>
    <row r="321" spans="1:15" outlineLevel="2" x14ac:dyDescent="0.3">
      <c r="A321" s="27" t="s">
        <v>729</v>
      </c>
      <c r="B321" s="27" t="s">
        <v>730</v>
      </c>
      <c r="C321" s="27" t="s">
        <v>401</v>
      </c>
      <c r="D321" s="27" t="s">
        <v>733</v>
      </c>
      <c r="E321" s="28">
        <v>185</v>
      </c>
      <c r="F321" s="28">
        <v>2.8758249999999999</v>
      </c>
      <c r="G321" s="29"/>
      <c r="H321">
        <f t="shared" si="8"/>
        <v>1.5545E-2</v>
      </c>
      <c r="I321">
        <f t="shared" si="9"/>
        <v>0</v>
      </c>
    </row>
    <row r="322" spans="1:15" outlineLevel="2" x14ac:dyDescent="0.3">
      <c r="A322" s="27" t="s">
        <v>729</v>
      </c>
      <c r="B322" s="27" t="s">
        <v>730</v>
      </c>
      <c r="C322" s="27" t="s">
        <v>401</v>
      </c>
      <c r="D322" s="27" t="s">
        <v>734</v>
      </c>
      <c r="E322" s="28">
        <v>108</v>
      </c>
      <c r="F322" s="28">
        <v>2.0735999999999999</v>
      </c>
      <c r="G322" s="29"/>
      <c r="H322">
        <f t="shared" si="8"/>
        <v>1.9199999999999998E-2</v>
      </c>
      <c r="I322">
        <f t="shared" si="9"/>
        <v>0</v>
      </c>
    </row>
    <row r="323" spans="1:15" outlineLevel="2" x14ac:dyDescent="0.3">
      <c r="A323" s="27" t="s">
        <v>729</v>
      </c>
      <c r="B323" s="27" t="s">
        <v>730</v>
      </c>
      <c r="C323" s="27" t="s">
        <v>401</v>
      </c>
      <c r="D323" s="27" t="s">
        <v>735</v>
      </c>
      <c r="E323" s="28">
        <v>124</v>
      </c>
      <c r="F323" s="28">
        <v>0.13825999999999999</v>
      </c>
      <c r="G323" s="29"/>
      <c r="H323">
        <f t="shared" si="8"/>
        <v>1.1149999999999999E-3</v>
      </c>
      <c r="I323">
        <f t="shared" si="9"/>
        <v>0</v>
      </c>
    </row>
    <row r="324" spans="1:15" outlineLevel="2" x14ac:dyDescent="0.3">
      <c r="A324" s="27" t="s">
        <v>729</v>
      </c>
      <c r="B324" s="27" t="s">
        <v>730</v>
      </c>
      <c r="C324" s="27" t="s">
        <v>401</v>
      </c>
      <c r="D324" s="27" t="s">
        <v>736</v>
      </c>
      <c r="E324" s="28">
        <v>210</v>
      </c>
      <c r="F324" s="28">
        <v>0.2016</v>
      </c>
      <c r="G324" s="29"/>
      <c r="H324">
        <f t="shared" si="8"/>
        <v>9.6000000000000002E-4</v>
      </c>
      <c r="I324">
        <f t="shared" si="9"/>
        <v>0</v>
      </c>
    </row>
    <row r="325" spans="1:15" outlineLevel="2" x14ac:dyDescent="0.3">
      <c r="A325" s="27" t="s">
        <v>729</v>
      </c>
      <c r="B325" s="27" t="s">
        <v>730</v>
      </c>
      <c r="C325" s="27" t="s">
        <v>401</v>
      </c>
      <c r="D325" s="27" t="s">
        <v>737</v>
      </c>
      <c r="E325" s="28">
        <v>1</v>
      </c>
      <c r="F325" s="28">
        <v>0.16128000000000001</v>
      </c>
      <c r="G325" s="29"/>
      <c r="H325">
        <f t="shared" si="8"/>
        <v>0.16128000000000001</v>
      </c>
      <c r="I325">
        <f t="shared" si="9"/>
        <v>0</v>
      </c>
    </row>
    <row r="326" spans="1:15" outlineLevel="2" x14ac:dyDescent="0.3">
      <c r="A326" s="27" t="s">
        <v>729</v>
      </c>
      <c r="B326" s="27" t="s">
        <v>730</v>
      </c>
      <c r="C326" s="27" t="s">
        <v>401</v>
      </c>
      <c r="D326" s="27" t="s">
        <v>738</v>
      </c>
      <c r="E326" s="28">
        <v>3</v>
      </c>
      <c r="F326" s="28">
        <v>0.48383999999999999</v>
      </c>
      <c r="G326" s="29"/>
      <c r="H326">
        <f t="shared" si="8"/>
        <v>0.16128000000000001</v>
      </c>
      <c r="I326">
        <f t="shared" si="9"/>
        <v>0</v>
      </c>
    </row>
    <row r="327" spans="1:15" outlineLevel="2" x14ac:dyDescent="0.3">
      <c r="A327" s="27" t="s">
        <v>729</v>
      </c>
      <c r="B327" s="27" t="s">
        <v>730</v>
      </c>
      <c r="C327" s="27" t="s">
        <v>401</v>
      </c>
      <c r="D327" s="27" t="s">
        <v>739</v>
      </c>
      <c r="E327" s="28">
        <v>5</v>
      </c>
      <c r="F327" s="28">
        <v>0.80640000000000001</v>
      </c>
      <c r="G327" s="29"/>
      <c r="H327">
        <f t="shared" si="8"/>
        <v>0.16128000000000001</v>
      </c>
      <c r="I327">
        <f t="shared" si="9"/>
        <v>0</v>
      </c>
    </row>
    <row r="328" spans="1:15" outlineLevel="2" x14ac:dyDescent="0.3">
      <c r="A328" s="27" t="s">
        <v>729</v>
      </c>
      <c r="B328" s="27" t="s">
        <v>730</v>
      </c>
      <c r="C328" s="27" t="s">
        <v>401</v>
      </c>
      <c r="D328" s="27" t="s">
        <v>740</v>
      </c>
      <c r="E328" s="28">
        <v>5</v>
      </c>
      <c r="F328" s="28">
        <v>0.80640000000000001</v>
      </c>
      <c r="G328" s="29"/>
      <c r="H328">
        <f t="shared" si="8"/>
        <v>0.16128000000000001</v>
      </c>
      <c r="I328">
        <f t="shared" si="9"/>
        <v>0</v>
      </c>
    </row>
    <row r="329" spans="1:15" outlineLevel="2" x14ac:dyDescent="0.3">
      <c r="A329" s="27" t="s">
        <v>729</v>
      </c>
      <c r="B329" s="27" t="s">
        <v>730</v>
      </c>
      <c r="C329" s="27" t="s">
        <v>401</v>
      </c>
      <c r="D329" s="27" t="s">
        <v>741</v>
      </c>
      <c r="E329" s="28">
        <v>1</v>
      </c>
      <c r="F329" s="28">
        <v>0.16650000000000001</v>
      </c>
      <c r="G329" s="29"/>
      <c r="H329">
        <f t="shared" si="8"/>
        <v>0.16650000000000001</v>
      </c>
      <c r="I329">
        <f t="shared" si="9"/>
        <v>0</v>
      </c>
    </row>
    <row r="330" spans="1:15" outlineLevel="2" x14ac:dyDescent="0.3">
      <c r="A330" s="27" t="s">
        <v>729</v>
      </c>
      <c r="B330" s="27" t="s">
        <v>730</v>
      </c>
      <c r="C330" s="27" t="s">
        <v>401</v>
      </c>
      <c r="D330" s="27" t="s">
        <v>742</v>
      </c>
      <c r="E330" s="28">
        <v>1</v>
      </c>
      <c r="F330" s="28">
        <v>8.2799999999999999E-2</v>
      </c>
      <c r="G330" s="29"/>
      <c r="H330">
        <f t="shared" si="8"/>
        <v>8.2799999999999999E-2</v>
      </c>
      <c r="I330">
        <f t="shared" si="9"/>
        <v>0</v>
      </c>
    </row>
    <row r="331" spans="1:15" outlineLevel="1" x14ac:dyDescent="0.3">
      <c r="A331" s="32" t="s">
        <v>1202</v>
      </c>
      <c r="B331" s="27" t="str">
        <f>B330</f>
        <v>NIH Animal Center</v>
      </c>
      <c r="C331" s="27"/>
      <c r="D331" s="27"/>
      <c r="E331" s="28"/>
      <c r="F331" s="28">
        <f>SUBTOTAL(9,F318:F330)</f>
        <v>9.0068704699999991</v>
      </c>
      <c r="G331" s="29">
        <f>SUBTOTAL(9,G318:G330)</f>
        <v>0</v>
      </c>
      <c r="H331" s="36">
        <f>SUBTOTAL(9,H318:H330)</f>
        <v>0.95523523499999996</v>
      </c>
      <c r="I331" s="36">
        <f>SUBTOTAL(9,I318:I330)</f>
        <v>0</v>
      </c>
      <c r="K331">
        <f>VLOOKUP(LEFT(A331,8),'Point GF'!$C$2:$R$277,7,FALSE)</f>
        <v>1.0401185883520783</v>
      </c>
      <c r="L331">
        <f>VLOOKUP(LEFT(A331,8),'Point GF'!$C$2:$R$277,7,FALSE)</f>
        <v>1.0401185883520783</v>
      </c>
      <c r="N331">
        <f>VLOOKUP(LEFT(A331,8),'Point GF'!$C$2:$R$277,15,FALSE)</f>
        <v>1</v>
      </c>
      <c r="O331">
        <f>VLOOKUP(LEFT(A331,8),'Point GF'!$C$2:$R$277,16,FALSE)</f>
        <v>1</v>
      </c>
    </row>
    <row r="332" spans="1:15" outlineLevel="2" x14ac:dyDescent="0.3">
      <c r="A332" s="27" t="s">
        <v>743</v>
      </c>
      <c r="B332" s="27" t="s">
        <v>744</v>
      </c>
      <c r="C332" s="27" t="s">
        <v>401</v>
      </c>
      <c r="D332" s="27" t="s">
        <v>745</v>
      </c>
      <c r="E332" s="28">
        <v>364</v>
      </c>
      <c r="F332" s="28">
        <v>5.4600000000000003E-2</v>
      </c>
      <c r="G332" s="28">
        <v>3.64E-3</v>
      </c>
      <c r="H332">
        <f t="shared" si="8"/>
        <v>1.5000000000000001E-4</v>
      </c>
      <c r="I332">
        <f t="shared" si="9"/>
        <v>1.0000000000000001E-5</v>
      </c>
    </row>
    <row r="333" spans="1:15" outlineLevel="2" x14ac:dyDescent="0.3">
      <c r="A333" s="27" t="s">
        <v>743</v>
      </c>
      <c r="B333" s="27" t="s">
        <v>744</v>
      </c>
      <c r="C333" s="27" t="s">
        <v>401</v>
      </c>
      <c r="D333" s="27" t="s">
        <v>746</v>
      </c>
      <c r="E333" s="28">
        <v>364</v>
      </c>
      <c r="F333" s="28">
        <v>2.73</v>
      </c>
      <c r="G333" s="28">
        <v>0.14560000000000001</v>
      </c>
      <c r="H333">
        <f t="shared" si="8"/>
        <v>7.4999999999999997E-3</v>
      </c>
      <c r="I333">
        <f t="shared" si="9"/>
        <v>4.0000000000000002E-4</v>
      </c>
    </row>
    <row r="334" spans="1:15" outlineLevel="2" x14ac:dyDescent="0.3">
      <c r="A334" s="27" t="s">
        <v>743</v>
      </c>
      <c r="B334" s="27" t="s">
        <v>744</v>
      </c>
      <c r="C334" s="27" t="s">
        <v>401</v>
      </c>
      <c r="D334" s="27" t="s">
        <v>747</v>
      </c>
      <c r="E334" s="28">
        <v>364</v>
      </c>
      <c r="F334" s="28">
        <v>2.73</v>
      </c>
      <c r="G334" s="28">
        <v>0.14560000000000001</v>
      </c>
      <c r="H334">
        <f t="shared" si="8"/>
        <v>7.4999999999999997E-3</v>
      </c>
      <c r="I334">
        <f t="shared" si="9"/>
        <v>4.0000000000000002E-4</v>
      </c>
    </row>
    <row r="335" spans="1:15" outlineLevel="2" x14ac:dyDescent="0.3">
      <c r="A335" s="27" t="s">
        <v>743</v>
      </c>
      <c r="B335" s="27" t="s">
        <v>744</v>
      </c>
      <c r="C335" s="27" t="s">
        <v>401</v>
      </c>
      <c r="D335" s="27" t="s">
        <v>748</v>
      </c>
      <c r="E335" s="28">
        <v>364</v>
      </c>
      <c r="F335" s="28">
        <v>2.73</v>
      </c>
      <c r="G335" s="28">
        <v>0.14560000000000001</v>
      </c>
      <c r="H335">
        <f t="shared" si="8"/>
        <v>7.4999999999999997E-3</v>
      </c>
      <c r="I335">
        <f t="shared" si="9"/>
        <v>4.0000000000000002E-4</v>
      </c>
    </row>
    <row r="336" spans="1:15" outlineLevel="2" x14ac:dyDescent="0.3">
      <c r="A336" s="27" t="s">
        <v>743</v>
      </c>
      <c r="B336" s="27" t="s">
        <v>744</v>
      </c>
      <c r="C336" s="27" t="s">
        <v>401</v>
      </c>
      <c r="D336" s="27" t="s">
        <v>749</v>
      </c>
      <c r="E336" s="28">
        <v>14</v>
      </c>
      <c r="F336" s="28">
        <v>0.59499999999999997</v>
      </c>
      <c r="G336" s="28">
        <v>1.61E-2</v>
      </c>
      <c r="H336">
        <f t="shared" si="8"/>
        <v>4.2499999999999996E-2</v>
      </c>
      <c r="I336">
        <f t="shared" si="9"/>
        <v>1.15E-3</v>
      </c>
    </row>
    <row r="337" spans="1:15" outlineLevel="2" x14ac:dyDescent="0.3">
      <c r="A337" s="27" t="s">
        <v>743</v>
      </c>
      <c r="B337" s="27" t="s">
        <v>744</v>
      </c>
      <c r="C337" s="27" t="s">
        <v>401</v>
      </c>
      <c r="D337" s="27" t="s">
        <v>750</v>
      </c>
      <c r="E337" s="28">
        <v>14</v>
      </c>
      <c r="F337" s="28">
        <v>0.59499999999999997</v>
      </c>
      <c r="G337" s="28">
        <v>1.61E-2</v>
      </c>
      <c r="H337">
        <f t="shared" si="8"/>
        <v>4.2499999999999996E-2</v>
      </c>
      <c r="I337">
        <f t="shared" si="9"/>
        <v>1.15E-3</v>
      </c>
    </row>
    <row r="338" spans="1:15" outlineLevel="2" x14ac:dyDescent="0.3">
      <c r="A338" s="27" t="s">
        <v>743</v>
      </c>
      <c r="B338" s="27" t="s">
        <v>744</v>
      </c>
      <c r="C338" s="27" t="s">
        <v>401</v>
      </c>
      <c r="D338" s="27" t="s">
        <v>751</v>
      </c>
      <c r="E338" s="28">
        <v>14</v>
      </c>
      <c r="F338" s="28">
        <v>0.59499999999999997</v>
      </c>
      <c r="G338" s="28">
        <v>1.61E-2</v>
      </c>
      <c r="H338">
        <f t="shared" si="8"/>
        <v>4.2499999999999996E-2</v>
      </c>
      <c r="I338">
        <f t="shared" si="9"/>
        <v>1.15E-3</v>
      </c>
    </row>
    <row r="339" spans="1:15" outlineLevel="2" x14ac:dyDescent="0.3">
      <c r="A339" s="27" t="s">
        <v>743</v>
      </c>
      <c r="B339" s="27" t="s">
        <v>744</v>
      </c>
      <c r="C339" s="27" t="s">
        <v>401</v>
      </c>
      <c r="D339" s="27" t="s">
        <v>752</v>
      </c>
      <c r="E339" s="28">
        <v>12</v>
      </c>
      <c r="F339" s="28">
        <v>0.3</v>
      </c>
      <c r="G339" s="28">
        <v>6.0000000000000001E-3</v>
      </c>
      <c r="H339">
        <f t="shared" si="8"/>
        <v>2.4999999999999998E-2</v>
      </c>
      <c r="I339">
        <f t="shared" si="9"/>
        <v>5.0000000000000001E-4</v>
      </c>
    </row>
    <row r="340" spans="1:15" outlineLevel="2" x14ac:dyDescent="0.3">
      <c r="A340" s="27" t="s">
        <v>743</v>
      </c>
      <c r="B340" s="27" t="s">
        <v>744</v>
      </c>
      <c r="C340" s="27" t="s">
        <v>401</v>
      </c>
      <c r="D340" s="27" t="s">
        <v>753</v>
      </c>
      <c r="E340" s="28">
        <v>12</v>
      </c>
      <c r="F340" s="28">
        <v>0.432</v>
      </c>
      <c r="G340" s="28">
        <v>1.2E-2</v>
      </c>
      <c r="H340">
        <f t="shared" si="8"/>
        <v>3.5999999999999997E-2</v>
      </c>
      <c r="I340">
        <f t="shared" si="9"/>
        <v>1E-3</v>
      </c>
    </row>
    <row r="341" spans="1:15" outlineLevel="2" x14ac:dyDescent="0.3">
      <c r="A341" s="27" t="s">
        <v>743</v>
      </c>
      <c r="B341" s="27" t="s">
        <v>744</v>
      </c>
      <c r="C341" s="27" t="s">
        <v>401</v>
      </c>
      <c r="D341" s="27" t="s">
        <v>754</v>
      </c>
      <c r="E341" s="28">
        <v>12</v>
      </c>
      <c r="F341" s="28">
        <v>0.15</v>
      </c>
      <c r="G341" s="28">
        <v>4.1999999999999997E-3</v>
      </c>
      <c r="H341">
        <f t="shared" si="8"/>
        <v>1.2499999999999999E-2</v>
      </c>
      <c r="I341">
        <f t="shared" si="9"/>
        <v>3.5E-4</v>
      </c>
    </row>
    <row r="342" spans="1:15" outlineLevel="2" x14ac:dyDescent="0.3">
      <c r="A342" s="27" t="s">
        <v>743</v>
      </c>
      <c r="B342" s="27" t="s">
        <v>744</v>
      </c>
      <c r="C342" s="27" t="s">
        <v>401</v>
      </c>
      <c r="D342" s="27" t="s">
        <v>755</v>
      </c>
      <c r="E342" s="28">
        <v>12</v>
      </c>
      <c r="F342" s="28">
        <v>0.21</v>
      </c>
      <c r="G342" s="28">
        <v>5.4000000000000003E-3</v>
      </c>
      <c r="H342">
        <f t="shared" si="8"/>
        <v>1.7499999999999998E-2</v>
      </c>
      <c r="I342">
        <f t="shared" si="9"/>
        <v>4.5000000000000004E-4</v>
      </c>
    </row>
    <row r="343" spans="1:15" outlineLevel="1" x14ac:dyDescent="0.3">
      <c r="A343" s="32" t="s">
        <v>1203</v>
      </c>
      <c r="B343" s="27" t="str">
        <f>B342</f>
        <v>U.S. Army - Forest Glen Annex</v>
      </c>
      <c r="C343" s="27"/>
      <c r="D343" s="27"/>
      <c r="E343" s="28"/>
      <c r="F343" s="28">
        <f>SUBTOTAL(9,F332:F342)</f>
        <v>11.121600000000004</v>
      </c>
      <c r="G343" s="28">
        <f>SUBTOTAL(9,G332:G342)</f>
        <v>0.51633999999999991</v>
      </c>
      <c r="H343" s="36">
        <f>SUBTOTAL(9,H332:H342)</f>
        <v>0.24115</v>
      </c>
      <c r="I343" s="36">
        <f>SUBTOTAL(9,I332:I342)</f>
        <v>6.9599999999999992E-3</v>
      </c>
      <c r="K343">
        <f>VLOOKUP(LEFT(A343,8),'Point GF'!$C$2:$R$277,7,FALSE)</f>
        <v>1.037907901474491</v>
      </c>
      <c r="L343">
        <f>VLOOKUP(LEFT(A343,8),'Point GF'!$C$2:$R$277,7,FALSE)</f>
        <v>1.037907901474491</v>
      </c>
      <c r="N343">
        <f>VLOOKUP(LEFT(A343,8),'Point GF'!$C$2:$R$277,15,FALSE)</f>
        <v>1.0400692165087888</v>
      </c>
      <c r="O343">
        <f>VLOOKUP(LEFT(A343,8),'Point GF'!$C$2:$R$277,16,FALSE)</f>
        <v>1.0459150565316981</v>
      </c>
    </row>
    <row r="344" spans="1:15" outlineLevel="2" x14ac:dyDescent="0.3">
      <c r="A344" s="27" t="s">
        <v>756</v>
      </c>
      <c r="B344" s="27" t="s">
        <v>757</v>
      </c>
      <c r="C344" s="27" t="s">
        <v>401</v>
      </c>
      <c r="D344" s="27" t="s">
        <v>758</v>
      </c>
      <c r="E344" s="28">
        <v>174</v>
      </c>
      <c r="F344" s="28">
        <v>1.8183</v>
      </c>
      <c r="G344" s="28">
        <v>0.39237</v>
      </c>
      <c r="H344">
        <f t="shared" si="8"/>
        <v>1.0450000000000001E-2</v>
      </c>
      <c r="I344">
        <f t="shared" si="9"/>
        <v>2.2550000000000001E-3</v>
      </c>
    </row>
    <row r="345" spans="1:15" outlineLevel="2" x14ac:dyDescent="0.3">
      <c r="A345" s="27" t="s">
        <v>756</v>
      </c>
      <c r="B345" s="27" t="s">
        <v>757</v>
      </c>
      <c r="C345" s="27" t="s">
        <v>401</v>
      </c>
      <c r="D345" s="27" t="s">
        <v>759</v>
      </c>
      <c r="E345" s="28">
        <v>220</v>
      </c>
      <c r="F345" s="28">
        <v>2.2109999999999999</v>
      </c>
      <c r="G345" s="28">
        <v>0.42570000000000002</v>
      </c>
      <c r="H345">
        <f t="shared" si="8"/>
        <v>1.005E-2</v>
      </c>
      <c r="I345">
        <f t="shared" si="9"/>
        <v>1.9350000000000001E-3</v>
      </c>
    </row>
    <row r="346" spans="1:15" outlineLevel="2" x14ac:dyDescent="0.3">
      <c r="A346" s="27" t="s">
        <v>756</v>
      </c>
      <c r="B346" s="27" t="s">
        <v>757</v>
      </c>
      <c r="C346" s="27" t="s">
        <v>401</v>
      </c>
      <c r="D346" s="27" t="s">
        <v>760</v>
      </c>
      <c r="E346" s="28">
        <v>160</v>
      </c>
      <c r="F346" s="28">
        <v>2.2400000000000002</v>
      </c>
      <c r="G346" s="28">
        <v>0.3896</v>
      </c>
      <c r="H346">
        <f t="shared" si="8"/>
        <v>1.4000000000000002E-2</v>
      </c>
      <c r="I346">
        <f t="shared" si="9"/>
        <v>2.4350000000000001E-3</v>
      </c>
    </row>
    <row r="347" spans="1:15" outlineLevel="2" x14ac:dyDescent="0.3">
      <c r="A347" s="27" t="s">
        <v>756</v>
      </c>
      <c r="B347" s="27" t="s">
        <v>757</v>
      </c>
      <c r="C347" s="27" t="s">
        <v>401</v>
      </c>
      <c r="D347" s="27" t="s">
        <v>761</v>
      </c>
      <c r="E347" s="28">
        <v>298</v>
      </c>
      <c r="F347" s="28">
        <v>3.2973699999999999</v>
      </c>
      <c r="G347" s="28">
        <v>0.65261999999999998</v>
      </c>
      <c r="H347">
        <f t="shared" si="8"/>
        <v>1.1065E-2</v>
      </c>
      <c r="I347">
        <f t="shared" si="9"/>
        <v>2.1900000000000001E-3</v>
      </c>
    </row>
    <row r="348" spans="1:15" outlineLevel="2" x14ac:dyDescent="0.3">
      <c r="A348" s="27" t="s">
        <v>756</v>
      </c>
      <c r="B348" s="27" t="s">
        <v>757</v>
      </c>
      <c r="C348" s="27" t="s">
        <v>401</v>
      </c>
      <c r="D348" s="27" t="s">
        <v>762</v>
      </c>
      <c r="E348" s="28">
        <v>365</v>
      </c>
      <c r="F348" s="29"/>
      <c r="G348" s="28">
        <v>2.3359999999999999</v>
      </c>
      <c r="H348">
        <f t="shared" si="8"/>
        <v>0</v>
      </c>
      <c r="I348">
        <f t="shared" si="9"/>
        <v>6.3999999999999994E-3</v>
      </c>
    </row>
    <row r="349" spans="1:15" outlineLevel="2" x14ac:dyDescent="0.3">
      <c r="A349" s="27" t="s">
        <v>756</v>
      </c>
      <c r="B349" s="27" t="s">
        <v>757</v>
      </c>
      <c r="C349" s="27" t="s">
        <v>401</v>
      </c>
      <c r="D349" s="27" t="s">
        <v>763</v>
      </c>
      <c r="E349" s="28">
        <v>7</v>
      </c>
      <c r="F349" s="28">
        <v>5.4600000000000003E-2</v>
      </c>
      <c r="G349" s="28">
        <v>1.4630000000000001E-3</v>
      </c>
      <c r="H349">
        <f t="shared" si="8"/>
        <v>7.8000000000000005E-3</v>
      </c>
      <c r="I349">
        <f t="shared" si="9"/>
        <v>2.0900000000000001E-4</v>
      </c>
    </row>
    <row r="350" spans="1:15" outlineLevel="2" x14ac:dyDescent="0.3">
      <c r="A350" s="27" t="s">
        <v>756</v>
      </c>
      <c r="B350" s="27" t="s">
        <v>757</v>
      </c>
      <c r="C350" s="27" t="s">
        <v>401</v>
      </c>
      <c r="D350" s="27" t="s">
        <v>764</v>
      </c>
      <c r="E350" s="28">
        <v>10</v>
      </c>
      <c r="F350" s="28">
        <v>9.7000000000000003E-2</v>
      </c>
      <c r="G350" s="28">
        <v>7.9000000000000008E-3</v>
      </c>
      <c r="H350">
        <f t="shared" si="8"/>
        <v>9.7000000000000003E-3</v>
      </c>
      <c r="I350">
        <f t="shared" si="9"/>
        <v>7.9000000000000012E-4</v>
      </c>
    </row>
    <row r="351" spans="1:15" outlineLevel="2" x14ac:dyDescent="0.3">
      <c r="A351" s="27" t="s">
        <v>756</v>
      </c>
      <c r="B351" s="27" t="s">
        <v>757</v>
      </c>
      <c r="C351" s="27" t="s">
        <v>401</v>
      </c>
      <c r="D351" s="27" t="s">
        <v>765</v>
      </c>
      <c r="E351" s="28">
        <v>10</v>
      </c>
      <c r="F351" s="28">
        <v>9.6000000000000002E-2</v>
      </c>
      <c r="G351" s="28">
        <v>2.5699999999999998E-3</v>
      </c>
      <c r="H351">
        <f t="shared" si="8"/>
        <v>9.6000000000000009E-3</v>
      </c>
      <c r="I351">
        <f t="shared" si="9"/>
        <v>2.5699999999999996E-4</v>
      </c>
    </row>
    <row r="352" spans="1:15" outlineLevel="2" x14ac:dyDescent="0.3">
      <c r="A352" s="27" t="s">
        <v>756</v>
      </c>
      <c r="B352" s="27" t="s">
        <v>757</v>
      </c>
      <c r="C352" s="27" t="s">
        <v>401</v>
      </c>
      <c r="D352" s="27" t="s">
        <v>766</v>
      </c>
      <c r="E352" s="28">
        <v>13</v>
      </c>
      <c r="F352" s="28">
        <v>1.82195</v>
      </c>
      <c r="G352" s="28">
        <v>0.113945</v>
      </c>
      <c r="H352">
        <f t="shared" ref="H352:H418" si="10">F352/E352</f>
        <v>0.14015</v>
      </c>
      <c r="I352">
        <f t="shared" ref="I352:I418" si="11">G352/E352</f>
        <v>8.7650000000000002E-3</v>
      </c>
    </row>
    <row r="353" spans="1:9" outlineLevel="2" x14ac:dyDescent="0.3">
      <c r="A353" s="27" t="s">
        <v>756</v>
      </c>
      <c r="B353" s="27" t="s">
        <v>757</v>
      </c>
      <c r="C353" s="27" t="s">
        <v>401</v>
      </c>
      <c r="D353" s="27" t="s">
        <v>767</v>
      </c>
      <c r="E353" s="28">
        <v>11</v>
      </c>
      <c r="F353" s="28">
        <v>0.11219999999999999</v>
      </c>
      <c r="G353" s="28">
        <v>2.9975000000000002E-3</v>
      </c>
      <c r="H353">
        <f t="shared" si="10"/>
        <v>1.0199999999999999E-2</v>
      </c>
      <c r="I353">
        <f t="shared" si="11"/>
        <v>2.7250000000000001E-4</v>
      </c>
    </row>
    <row r="354" spans="1:9" outlineLevel="2" x14ac:dyDescent="0.3">
      <c r="A354" s="27" t="s">
        <v>756</v>
      </c>
      <c r="B354" s="27" t="s">
        <v>757</v>
      </c>
      <c r="C354" s="27" t="s">
        <v>401</v>
      </c>
      <c r="D354" s="27" t="s">
        <v>768</v>
      </c>
      <c r="E354" s="28">
        <v>11</v>
      </c>
      <c r="F354" s="28">
        <v>0.25355</v>
      </c>
      <c r="G354" s="28">
        <v>6.7650000000000002E-3</v>
      </c>
      <c r="H354">
        <f t="shared" si="10"/>
        <v>2.3050000000000001E-2</v>
      </c>
      <c r="I354">
        <f t="shared" si="11"/>
        <v>6.1499999999999999E-4</v>
      </c>
    </row>
    <row r="355" spans="1:9" outlineLevel="2" x14ac:dyDescent="0.3">
      <c r="A355" s="27" t="s">
        <v>756</v>
      </c>
      <c r="B355" s="27" t="s">
        <v>757</v>
      </c>
      <c r="C355" s="27" t="s">
        <v>401</v>
      </c>
      <c r="D355" s="27" t="s">
        <v>769</v>
      </c>
      <c r="E355" s="28">
        <v>13</v>
      </c>
      <c r="F355" s="28">
        <v>2.4830000000000001</v>
      </c>
      <c r="G355" s="28">
        <v>6.6299999999999998E-2</v>
      </c>
      <c r="H355">
        <f t="shared" si="10"/>
        <v>0.191</v>
      </c>
      <c r="I355">
        <f t="shared" si="11"/>
        <v>5.0999999999999995E-3</v>
      </c>
    </row>
    <row r="356" spans="1:9" outlineLevel="2" x14ac:dyDescent="0.3">
      <c r="A356" s="27" t="s">
        <v>756</v>
      </c>
      <c r="B356" s="27" t="s">
        <v>757</v>
      </c>
      <c r="C356" s="27" t="s">
        <v>401</v>
      </c>
      <c r="D356" s="27" t="s">
        <v>770</v>
      </c>
      <c r="E356" s="28">
        <v>14</v>
      </c>
      <c r="F356" s="28">
        <v>2.8980000000000001</v>
      </c>
      <c r="G356" s="28">
        <v>7.7700000000000005E-2</v>
      </c>
      <c r="H356">
        <f t="shared" si="10"/>
        <v>0.20700000000000002</v>
      </c>
      <c r="I356">
        <f t="shared" si="11"/>
        <v>5.5500000000000002E-3</v>
      </c>
    </row>
    <row r="357" spans="1:9" outlineLevel="2" x14ac:dyDescent="0.3">
      <c r="A357" s="27" t="s">
        <v>756</v>
      </c>
      <c r="B357" s="27" t="s">
        <v>757</v>
      </c>
      <c r="C357" s="27" t="s">
        <v>401</v>
      </c>
      <c r="D357" s="27" t="s">
        <v>771</v>
      </c>
      <c r="E357" s="28">
        <v>16</v>
      </c>
      <c r="F357" s="28">
        <v>4.1120000000000001</v>
      </c>
      <c r="G357" s="28">
        <v>0.1096</v>
      </c>
      <c r="H357">
        <f t="shared" si="10"/>
        <v>0.25700000000000001</v>
      </c>
      <c r="I357">
        <f t="shared" si="11"/>
        <v>6.8500000000000002E-3</v>
      </c>
    </row>
    <row r="358" spans="1:9" outlineLevel="2" x14ac:dyDescent="0.3">
      <c r="A358" s="27" t="s">
        <v>756</v>
      </c>
      <c r="B358" s="27" t="s">
        <v>757</v>
      </c>
      <c r="C358" s="27" t="s">
        <v>401</v>
      </c>
      <c r="D358" s="27" t="s">
        <v>772</v>
      </c>
      <c r="E358" s="28">
        <v>16</v>
      </c>
      <c r="F358" s="28">
        <v>4.12</v>
      </c>
      <c r="G358" s="28">
        <v>0.1104</v>
      </c>
      <c r="H358">
        <f t="shared" si="10"/>
        <v>0.25750000000000001</v>
      </c>
      <c r="I358">
        <f t="shared" si="11"/>
        <v>6.8999999999999999E-3</v>
      </c>
    </row>
    <row r="359" spans="1:9" outlineLevel="2" x14ac:dyDescent="0.3">
      <c r="A359" s="27" t="s">
        <v>756</v>
      </c>
      <c r="B359" s="27" t="s">
        <v>757</v>
      </c>
      <c r="C359" s="27" t="s">
        <v>401</v>
      </c>
      <c r="D359" s="27" t="s">
        <v>773</v>
      </c>
      <c r="E359" s="28">
        <v>10</v>
      </c>
      <c r="F359" s="28">
        <v>9.0999999999999998E-2</v>
      </c>
      <c r="G359" s="28">
        <v>2.4399999999999999E-3</v>
      </c>
      <c r="H359">
        <f t="shared" si="10"/>
        <v>9.1000000000000004E-3</v>
      </c>
      <c r="I359">
        <f t="shared" si="11"/>
        <v>2.4399999999999999E-4</v>
      </c>
    </row>
    <row r="360" spans="1:9" outlineLevel="2" x14ac:dyDescent="0.3">
      <c r="A360" s="27" t="s">
        <v>756</v>
      </c>
      <c r="B360" s="27" t="s">
        <v>757</v>
      </c>
      <c r="C360" s="27" t="s">
        <v>401</v>
      </c>
      <c r="D360" s="27" t="s">
        <v>774</v>
      </c>
      <c r="E360" s="28">
        <v>9</v>
      </c>
      <c r="F360" s="28">
        <v>0.1071</v>
      </c>
      <c r="G360" s="28">
        <v>2.8665000000000001E-3</v>
      </c>
      <c r="H360">
        <f t="shared" si="10"/>
        <v>1.1900000000000001E-2</v>
      </c>
      <c r="I360">
        <f t="shared" si="11"/>
        <v>3.1849999999999999E-4</v>
      </c>
    </row>
    <row r="361" spans="1:9" outlineLevel="2" x14ac:dyDescent="0.3">
      <c r="A361" s="27" t="s">
        <v>756</v>
      </c>
      <c r="B361" s="27" t="s">
        <v>757</v>
      </c>
      <c r="C361" s="27" t="s">
        <v>401</v>
      </c>
      <c r="D361" s="27" t="s">
        <v>775</v>
      </c>
      <c r="E361" s="28">
        <v>13</v>
      </c>
      <c r="F361" s="28">
        <v>2.9119999999999999</v>
      </c>
      <c r="G361" s="28">
        <v>7.8E-2</v>
      </c>
      <c r="H361">
        <f t="shared" si="10"/>
        <v>0.224</v>
      </c>
      <c r="I361">
        <f t="shared" si="11"/>
        <v>6.0000000000000001E-3</v>
      </c>
    </row>
    <row r="362" spans="1:9" outlineLevel="2" x14ac:dyDescent="0.3">
      <c r="A362" s="27" t="s">
        <v>756</v>
      </c>
      <c r="B362" s="27" t="s">
        <v>757</v>
      </c>
      <c r="C362" s="27" t="s">
        <v>401</v>
      </c>
      <c r="D362" s="27" t="s">
        <v>776</v>
      </c>
      <c r="E362" s="28">
        <v>16</v>
      </c>
      <c r="F362" s="28">
        <v>4.0960000000000001</v>
      </c>
      <c r="G362" s="28">
        <v>0.1096</v>
      </c>
      <c r="H362">
        <f t="shared" si="10"/>
        <v>0.25600000000000001</v>
      </c>
      <c r="I362">
        <f t="shared" si="11"/>
        <v>6.8500000000000002E-3</v>
      </c>
    </row>
    <row r="363" spans="1:9" outlineLevel="2" x14ac:dyDescent="0.3">
      <c r="A363" s="27" t="s">
        <v>756</v>
      </c>
      <c r="B363" s="27" t="s">
        <v>757</v>
      </c>
      <c r="C363" s="27" t="s">
        <v>401</v>
      </c>
      <c r="D363" s="27" t="s">
        <v>777</v>
      </c>
      <c r="E363" s="28">
        <v>10</v>
      </c>
      <c r="F363" s="28">
        <v>4.8349999999999997E-2</v>
      </c>
      <c r="G363" s="28">
        <v>1.2949999999999999E-3</v>
      </c>
      <c r="H363">
        <f t="shared" si="10"/>
        <v>4.8349999999999999E-3</v>
      </c>
      <c r="I363">
        <f t="shared" si="11"/>
        <v>1.295E-4</v>
      </c>
    </row>
    <row r="364" spans="1:9" outlineLevel="2" x14ac:dyDescent="0.3">
      <c r="A364" s="27" t="s">
        <v>756</v>
      </c>
      <c r="B364" s="27" t="s">
        <v>757</v>
      </c>
      <c r="C364" s="27" t="s">
        <v>401</v>
      </c>
      <c r="D364" s="27" t="s">
        <v>778</v>
      </c>
      <c r="E364" s="28">
        <v>10</v>
      </c>
      <c r="F364" s="28">
        <v>0.40949999999999998</v>
      </c>
      <c r="G364" s="28">
        <v>1.095E-2</v>
      </c>
      <c r="H364">
        <f t="shared" si="10"/>
        <v>4.095E-2</v>
      </c>
      <c r="I364">
        <f t="shared" si="11"/>
        <v>1.0950000000000001E-3</v>
      </c>
    </row>
    <row r="365" spans="1:9" outlineLevel="2" x14ac:dyDescent="0.3">
      <c r="A365" s="27" t="s">
        <v>756</v>
      </c>
      <c r="B365" s="27" t="s">
        <v>757</v>
      </c>
      <c r="C365" s="27" t="s">
        <v>401</v>
      </c>
      <c r="D365" s="27" t="s">
        <v>779</v>
      </c>
      <c r="E365" s="28">
        <v>9</v>
      </c>
      <c r="F365" s="28">
        <v>6.9750000000000006E-2</v>
      </c>
      <c r="G365" s="29"/>
      <c r="H365">
        <f t="shared" si="10"/>
        <v>7.7500000000000008E-3</v>
      </c>
      <c r="I365">
        <f t="shared" si="11"/>
        <v>0</v>
      </c>
    </row>
    <row r="366" spans="1:9" outlineLevel="2" x14ac:dyDescent="0.3">
      <c r="A366" s="27" t="s">
        <v>756</v>
      </c>
      <c r="B366" s="27" t="s">
        <v>757</v>
      </c>
      <c r="C366" s="27" t="s">
        <v>401</v>
      </c>
      <c r="D366" s="27" t="s">
        <v>780</v>
      </c>
      <c r="E366" s="28">
        <v>6</v>
      </c>
      <c r="F366" s="28">
        <v>7.2480000000000003E-2</v>
      </c>
      <c r="G366" s="29"/>
      <c r="H366">
        <f t="shared" si="10"/>
        <v>1.208E-2</v>
      </c>
      <c r="I366">
        <f t="shared" si="11"/>
        <v>0</v>
      </c>
    </row>
    <row r="367" spans="1:9" outlineLevel="2" x14ac:dyDescent="0.3">
      <c r="A367" s="27" t="s">
        <v>756</v>
      </c>
      <c r="B367" s="27" t="s">
        <v>757</v>
      </c>
      <c r="C367" s="27" t="s">
        <v>401</v>
      </c>
      <c r="D367" s="27" t="s">
        <v>781</v>
      </c>
      <c r="E367" s="28">
        <v>3</v>
      </c>
      <c r="F367" s="28">
        <v>1.341E-2</v>
      </c>
      <c r="G367" s="29"/>
      <c r="H367">
        <f t="shared" si="10"/>
        <v>4.47E-3</v>
      </c>
      <c r="I367">
        <f t="shared" si="11"/>
        <v>0</v>
      </c>
    </row>
    <row r="368" spans="1:9" outlineLevel="2" x14ac:dyDescent="0.3">
      <c r="A368" s="27" t="s">
        <v>756</v>
      </c>
      <c r="B368" s="27" t="s">
        <v>757</v>
      </c>
      <c r="C368" s="27" t="s">
        <v>401</v>
      </c>
      <c r="D368" s="27" t="s">
        <v>782</v>
      </c>
      <c r="E368" s="28">
        <v>3</v>
      </c>
      <c r="F368" s="28">
        <v>2.4E-2</v>
      </c>
      <c r="G368" s="29"/>
      <c r="H368">
        <f t="shared" si="10"/>
        <v>8.0000000000000002E-3</v>
      </c>
      <c r="I368">
        <f t="shared" si="11"/>
        <v>0</v>
      </c>
    </row>
    <row r="369" spans="1:15" outlineLevel="1" x14ac:dyDescent="0.3">
      <c r="A369" s="32" t="s">
        <v>1204</v>
      </c>
      <c r="B369" s="27" t="str">
        <f>B368</f>
        <v>Naval Support Activity Bethesda</v>
      </c>
      <c r="C369" s="27"/>
      <c r="D369" s="27"/>
      <c r="E369" s="28"/>
      <c r="F369" s="28">
        <f>SUBTOTAL(9,F344:F368)</f>
        <v>33.458560000000006</v>
      </c>
      <c r="G369" s="29">
        <f>SUBTOTAL(9,G344:G368)</f>
        <v>4.9010820000000015</v>
      </c>
      <c r="H369" s="36">
        <f>SUBTOTAL(9,H344:H368)</f>
        <v>1.7376500000000001</v>
      </c>
      <c r="I369" s="36">
        <f>SUBTOTAL(9,I344:I368)</f>
        <v>6.5160499999999996E-2</v>
      </c>
      <c r="K369">
        <f>VLOOKUP(LEFT(A369,8),'Point GF'!$C$2:$R$277,7,FALSE)</f>
        <v>1</v>
      </c>
      <c r="L369">
        <f>VLOOKUP(LEFT(A369,8),'Point GF'!$C$2:$R$277,7,FALSE)</f>
        <v>1</v>
      </c>
      <c r="N369">
        <f>VLOOKUP(LEFT(A369,8),'Point GF'!$C$2:$R$277,15,FALSE)</f>
        <v>1.107325448798292</v>
      </c>
      <c r="O369">
        <f>VLOOKUP(LEFT(A369,8),'Point GF'!$C$2:$R$277,16,FALSE)</f>
        <v>1.185083167057293</v>
      </c>
    </row>
    <row r="370" spans="1:15" outlineLevel="2" x14ac:dyDescent="0.3">
      <c r="A370" s="27" t="s">
        <v>783</v>
      </c>
      <c r="B370" s="27" t="s">
        <v>784</v>
      </c>
      <c r="C370" s="27" t="s">
        <v>401</v>
      </c>
      <c r="D370" s="27" t="s">
        <v>785</v>
      </c>
      <c r="E370" s="28">
        <v>182</v>
      </c>
      <c r="F370" s="28">
        <v>0.135044</v>
      </c>
      <c r="G370" s="28">
        <v>1.8018000000000001E-3</v>
      </c>
      <c r="H370">
        <f t="shared" si="10"/>
        <v>7.4200000000000004E-4</v>
      </c>
      <c r="I370">
        <f t="shared" si="11"/>
        <v>9.9000000000000001E-6</v>
      </c>
    </row>
    <row r="371" spans="1:15" outlineLevel="2" x14ac:dyDescent="0.3">
      <c r="A371" s="27" t="s">
        <v>783</v>
      </c>
      <c r="B371" s="27" t="s">
        <v>784</v>
      </c>
      <c r="C371" s="27" t="s">
        <v>401</v>
      </c>
      <c r="D371" s="27" t="s">
        <v>786</v>
      </c>
      <c r="E371" s="28">
        <v>182</v>
      </c>
      <c r="F371" s="28">
        <v>0.19974500000000001</v>
      </c>
      <c r="G371" s="28">
        <v>1.082354E-2</v>
      </c>
      <c r="H371">
        <f t="shared" si="10"/>
        <v>1.0975E-3</v>
      </c>
      <c r="I371">
        <f t="shared" si="11"/>
        <v>5.9469999999999998E-5</v>
      </c>
    </row>
    <row r="372" spans="1:15" outlineLevel="2" x14ac:dyDescent="0.3">
      <c r="A372" s="27" t="s">
        <v>783</v>
      </c>
      <c r="B372" s="27" t="s">
        <v>784</v>
      </c>
      <c r="C372" s="27" t="s">
        <v>401</v>
      </c>
      <c r="D372" s="27" t="s">
        <v>787</v>
      </c>
      <c r="E372" s="28">
        <v>182</v>
      </c>
      <c r="F372" s="28">
        <v>0.14405300000000001</v>
      </c>
      <c r="G372" s="28">
        <v>6.097E-3</v>
      </c>
      <c r="H372">
        <f t="shared" si="10"/>
        <v>7.915000000000001E-4</v>
      </c>
      <c r="I372">
        <f t="shared" si="11"/>
        <v>3.3500000000000001E-5</v>
      </c>
    </row>
    <row r="373" spans="1:15" outlineLevel="2" x14ac:dyDescent="0.3">
      <c r="A373" s="27" t="s">
        <v>783</v>
      </c>
      <c r="B373" s="27" t="s">
        <v>784</v>
      </c>
      <c r="C373" s="27" t="s">
        <v>401</v>
      </c>
      <c r="D373" s="27" t="s">
        <v>788</v>
      </c>
      <c r="E373" s="28">
        <v>365</v>
      </c>
      <c r="F373" s="28">
        <v>0.13614499999999999</v>
      </c>
      <c r="G373" s="28">
        <v>7.4824999999999996E-3</v>
      </c>
      <c r="H373">
        <f t="shared" si="10"/>
        <v>3.7299999999999996E-4</v>
      </c>
      <c r="I373">
        <f t="shared" si="11"/>
        <v>2.05E-5</v>
      </c>
    </row>
    <row r="374" spans="1:15" outlineLevel="2" x14ac:dyDescent="0.3">
      <c r="A374" s="27" t="s">
        <v>783</v>
      </c>
      <c r="B374" s="27" t="s">
        <v>784</v>
      </c>
      <c r="C374" s="27" t="s">
        <v>401</v>
      </c>
      <c r="D374" s="27" t="s">
        <v>789</v>
      </c>
      <c r="E374" s="28">
        <v>182</v>
      </c>
      <c r="F374" s="28">
        <v>0.73982999999999999</v>
      </c>
      <c r="G374" s="28">
        <v>4.0676999999999998E-2</v>
      </c>
      <c r="H374">
        <f t="shared" si="10"/>
        <v>4.065E-3</v>
      </c>
      <c r="I374">
        <f t="shared" si="11"/>
        <v>2.2349999999999998E-4</v>
      </c>
    </row>
    <row r="375" spans="1:15" outlineLevel="2" x14ac:dyDescent="0.3">
      <c r="A375" s="27" t="s">
        <v>783</v>
      </c>
      <c r="B375" s="27" t="s">
        <v>784</v>
      </c>
      <c r="C375" s="27" t="s">
        <v>401</v>
      </c>
      <c r="D375" s="27" t="s">
        <v>790</v>
      </c>
      <c r="E375" s="28">
        <v>365</v>
      </c>
      <c r="F375" s="28">
        <v>0.21352499999999999</v>
      </c>
      <c r="G375" s="28">
        <v>1.1679999999999999E-2</v>
      </c>
      <c r="H375">
        <f t="shared" si="10"/>
        <v>5.8500000000000002E-4</v>
      </c>
      <c r="I375">
        <f t="shared" si="11"/>
        <v>3.1999999999999999E-5</v>
      </c>
    </row>
    <row r="376" spans="1:15" outlineLevel="2" x14ac:dyDescent="0.3">
      <c r="A376" s="27" t="s">
        <v>783</v>
      </c>
      <c r="B376" s="27" t="s">
        <v>784</v>
      </c>
      <c r="C376" s="27" t="s">
        <v>401</v>
      </c>
      <c r="D376" s="27" t="s">
        <v>791</v>
      </c>
      <c r="E376" s="28">
        <v>182</v>
      </c>
      <c r="F376" s="28">
        <v>8.0990000000000006E-2</v>
      </c>
      <c r="G376" s="28">
        <v>4.4590000000000003E-3</v>
      </c>
      <c r="H376">
        <f t="shared" si="10"/>
        <v>4.4500000000000003E-4</v>
      </c>
      <c r="I376">
        <f t="shared" si="11"/>
        <v>2.4500000000000003E-5</v>
      </c>
    </row>
    <row r="377" spans="1:15" outlineLevel="2" x14ac:dyDescent="0.3">
      <c r="A377" s="27" t="s">
        <v>783</v>
      </c>
      <c r="B377" s="27" t="s">
        <v>784</v>
      </c>
      <c r="C377" s="27" t="s">
        <v>401</v>
      </c>
      <c r="D377" s="27" t="s">
        <v>792</v>
      </c>
      <c r="E377" s="28">
        <v>182</v>
      </c>
      <c r="F377" s="28">
        <v>3.2305E-2</v>
      </c>
      <c r="G377" s="28">
        <v>1.82E-3</v>
      </c>
      <c r="H377">
        <f t="shared" si="10"/>
        <v>1.775E-4</v>
      </c>
      <c r="I377">
        <f t="shared" si="11"/>
        <v>1.0000000000000001E-5</v>
      </c>
    </row>
    <row r="378" spans="1:15" outlineLevel="2" x14ac:dyDescent="0.3">
      <c r="A378" s="27" t="s">
        <v>783</v>
      </c>
      <c r="B378" s="27" t="s">
        <v>784</v>
      </c>
      <c r="C378" s="27" t="s">
        <v>401</v>
      </c>
      <c r="D378" s="27" t="s">
        <v>793</v>
      </c>
      <c r="E378" s="28">
        <v>182</v>
      </c>
      <c r="F378" s="28">
        <v>3.2305E-2</v>
      </c>
      <c r="G378" s="28">
        <v>1.82E-3</v>
      </c>
      <c r="H378">
        <f t="shared" si="10"/>
        <v>1.775E-4</v>
      </c>
      <c r="I378">
        <f t="shared" si="11"/>
        <v>1.0000000000000001E-5</v>
      </c>
    </row>
    <row r="379" spans="1:15" outlineLevel="2" x14ac:dyDescent="0.3">
      <c r="A379" s="27" t="s">
        <v>783</v>
      </c>
      <c r="B379" s="27" t="s">
        <v>784</v>
      </c>
      <c r="C379" s="27" t="s">
        <v>401</v>
      </c>
      <c r="D379" s="27" t="s">
        <v>794</v>
      </c>
      <c r="E379" s="28">
        <v>365</v>
      </c>
      <c r="F379" s="28">
        <v>3.066E-2</v>
      </c>
      <c r="G379" s="28">
        <v>1.6425000000000001E-3</v>
      </c>
      <c r="H379">
        <f t="shared" si="10"/>
        <v>8.3999999999999995E-5</v>
      </c>
      <c r="I379">
        <f t="shared" si="11"/>
        <v>4.5000000000000001E-6</v>
      </c>
    </row>
    <row r="380" spans="1:15" outlineLevel="2" x14ac:dyDescent="0.3">
      <c r="A380" s="27" t="s">
        <v>783</v>
      </c>
      <c r="B380" s="27" t="s">
        <v>784</v>
      </c>
      <c r="C380" s="27" t="s">
        <v>401</v>
      </c>
      <c r="D380" s="27" t="s">
        <v>795</v>
      </c>
      <c r="E380" s="28">
        <v>365</v>
      </c>
      <c r="F380" s="28">
        <v>1.0110500000000001E-3</v>
      </c>
      <c r="G380" s="28">
        <v>7.7744999999999995E-5</v>
      </c>
      <c r="H380">
        <f t="shared" si="10"/>
        <v>2.7700000000000002E-6</v>
      </c>
      <c r="I380">
        <f t="shared" si="11"/>
        <v>2.1299999999999999E-7</v>
      </c>
    </row>
    <row r="381" spans="1:15" outlineLevel="2" x14ac:dyDescent="0.3">
      <c r="A381" s="27" t="s">
        <v>783</v>
      </c>
      <c r="B381" s="27" t="s">
        <v>784</v>
      </c>
      <c r="C381" s="27" t="s">
        <v>401</v>
      </c>
      <c r="D381" s="27" t="s">
        <v>796</v>
      </c>
      <c r="E381" s="28">
        <v>365</v>
      </c>
      <c r="F381" s="29"/>
      <c r="G381" s="28">
        <v>0.54567500000000002</v>
      </c>
      <c r="H381">
        <f t="shared" si="10"/>
        <v>0</v>
      </c>
      <c r="I381">
        <f t="shared" si="11"/>
        <v>1.495E-3</v>
      </c>
    </row>
    <row r="382" spans="1:15" outlineLevel="2" x14ac:dyDescent="0.3">
      <c r="A382" s="27" t="s">
        <v>783</v>
      </c>
      <c r="B382" s="27" t="s">
        <v>784</v>
      </c>
      <c r="C382" s="27" t="s">
        <v>401</v>
      </c>
      <c r="D382" s="27" t="s">
        <v>797</v>
      </c>
      <c r="E382" s="28">
        <v>3</v>
      </c>
      <c r="F382" s="29"/>
      <c r="G382" s="28">
        <v>3.96E-3</v>
      </c>
      <c r="H382">
        <f t="shared" si="10"/>
        <v>0</v>
      </c>
      <c r="I382">
        <f t="shared" si="11"/>
        <v>1.32E-3</v>
      </c>
    </row>
    <row r="383" spans="1:15" outlineLevel="2" x14ac:dyDescent="0.3">
      <c r="A383" s="27" t="s">
        <v>783</v>
      </c>
      <c r="B383" s="27" t="s">
        <v>784</v>
      </c>
      <c r="C383" s="27" t="s">
        <v>401</v>
      </c>
      <c r="D383" s="27" t="s">
        <v>798</v>
      </c>
      <c r="E383" s="28">
        <v>88</v>
      </c>
      <c r="F383" s="29"/>
      <c r="G383" s="28">
        <v>1.0300400000000001</v>
      </c>
      <c r="H383">
        <f t="shared" si="10"/>
        <v>0</v>
      </c>
      <c r="I383">
        <f t="shared" si="11"/>
        <v>1.1705E-2</v>
      </c>
    </row>
    <row r="384" spans="1:15" outlineLevel="2" x14ac:dyDescent="0.3">
      <c r="A384" s="27" t="s">
        <v>783</v>
      </c>
      <c r="B384" s="27" t="s">
        <v>784</v>
      </c>
      <c r="C384" s="27" t="s">
        <v>401</v>
      </c>
      <c r="D384" s="27" t="s">
        <v>799</v>
      </c>
      <c r="E384" s="28">
        <v>365</v>
      </c>
      <c r="F384" s="29"/>
      <c r="G384" s="28">
        <v>3.8324999999999998E-2</v>
      </c>
      <c r="H384">
        <f t="shared" si="10"/>
        <v>0</v>
      </c>
      <c r="I384">
        <f t="shared" si="11"/>
        <v>1.0499999999999999E-4</v>
      </c>
    </row>
    <row r="385" spans="1:15" outlineLevel="2" x14ac:dyDescent="0.3">
      <c r="A385" s="27" t="s">
        <v>783</v>
      </c>
      <c r="B385" s="27" t="s">
        <v>784</v>
      </c>
      <c r="C385" s="27" t="s">
        <v>401</v>
      </c>
      <c r="D385" s="27" t="s">
        <v>800</v>
      </c>
      <c r="E385" s="28">
        <v>365</v>
      </c>
      <c r="F385" s="29"/>
      <c r="G385" s="28">
        <v>2.7374999999999999E-3</v>
      </c>
      <c r="H385">
        <f t="shared" si="10"/>
        <v>0</v>
      </c>
      <c r="I385">
        <f t="shared" si="11"/>
        <v>7.5000000000000002E-6</v>
      </c>
    </row>
    <row r="386" spans="1:15" outlineLevel="2" x14ac:dyDescent="0.3">
      <c r="A386" s="27" t="s">
        <v>783</v>
      </c>
      <c r="B386" s="27" t="s">
        <v>784</v>
      </c>
      <c r="C386" s="27" t="s">
        <v>401</v>
      </c>
      <c r="D386" s="27" t="s">
        <v>801</v>
      </c>
      <c r="E386" s="28">
        <v>12</v>
      </c>
      <c r="F386" s="28">
        <v>1.1339999999999999</v>
      </c>
      <c r="G386" s="28">
        <v>3.3300000000000003E-2</v>
      </c>
      <c r="H386">
        <f t="shared" si="10"/>
        <v>9.4499999999999987E-2</v>
      </c>
      <c r="I386">
        <f t="shared" si="11"/>
        <v>2.7750000000000001E-3</v>
      </c>
    </row>
    <row r="387" spans="1:15" outlineLevel="2" x14ac:dyDescent="0.3">
      <c r="A387" s="27" t="s">
        <v>783</v>
      </c>
      <c r="B387" s="27" t="s">
        <v>784</v>
      </c>
      <c r="C387" s="27" t="s">
        <v>401</v>
      </c>
      <c r="D387" s="27" t="s">
        <v>802</v>
      </c>
      <c r="E387" s="28">
        <v>12</v>
      </c>
      <c r="F387" s="28">
        <v>0.1404</v>
      </c>
      <c r="G387" s="28">
        <v>4.1219999999999998E-3</v>
      </c>
      <c r="H387">
        <f t="shared" si="10"/>
        <v>1.17E-2</v>
      </c>
      <c r="I387">
        <f t="shared" si="11"/>
        <v>3.435E-4</v>
      </c>
    </row>
    <row r="388" spans="1:15" outlineLevel="2" x14ac:dyDescent="0.3">
      <c r="A388" s="27" t="s">
        <v>783</v>
      </c>
      <c r="B388" s="27" t="s">
        <v>784</v>
      </c>
      <c r="C388" s="27" t="s">
        <v>401</v>
      </c>
      <c r="D388" s="27" t="s">
        <v>803</v>
      </c>
      <c r="E388" s="28">
        <v>12</v>
      </c>
      <c r="F388" s="28">
        <v>2.6760000000000002</v>
      </c>
      <c r="G388" s="28">
        <v>7.8600000000000003E-2</v>
      </c>
      <c r="H388">
        <f t="shared" si="10"/>
        <v>0.223</v>
      </c>
      <c r="I388">
        <f t="shared" si="11"/>
        <v>6.5500000000000003E-3</v>
      </c>
    </row>
    <row r="389" spans="1:15" outlineLevel="2" x14ac:dyDescent="0.3">
      <c r="A389" s="27" t="s">
        <v>783</v>
      </c>
      <c r="B389" s="27" t="s">
        <v>784</v>
      </c>
      <c r="C389" s="27" t="s">
        <v>401</v>
      </c>
      <c r="D389" s="27" t="s">
        <v>804</v>
      </c>
      <c r="E389" s="28">
        <v>12</v>
      </c>
      <c r="F389" s="28">
        <v>1.512</v>
      </c>
      <c r="G389" s="28">
        <v>4.4442000000000002E-2</v>
      </c>
      <c r="H389">
        <f t="shared" si="10"/>
        <v>0.126</v>
      </c>
      <c r="I389">
        <f t="shared" si="11"/>
        <v>3.7035000000000002E-3</v>
      </c>
    </row>
    <row r="390" spans="1:15" outlineLevel="2" x14ac:dyDescent="0.3">
      <c r="A390" s="27" t="s">
        <v>783</v>
      </c>
      <c r="B390" s="27" t="s">
        <v>784</v>
      </c>
      <c r="C390" s="27" t="s">
        <v>401</v>
      </c>
      <c r="D390" s="27" t="s">
        <v>805</v>
      </c>
      <c r="E390" s="28">
        <v>12</v>
      </c>
      <c r="F390" s="28">
        <v>0.1086</v>
      </c>
      <c r="G390" s="28">
        <v>3.192E-3</v>
      </c>
      <c r="H390">
        <f t="shared" si="10"/>
        <v>9.0500000000000008E-3</v>
      </c>
      <c r="I390">
        <f t="shared" si="11"/>
        <v>2.6600000000000001E-4</v>
      </c>
    </row>
    <row r="391" spans="1:15" outlineLevel="1" x14ac:dyDescent="0.3">
      <c r="A391" s="32" t="s">
        <v>1205</v>
      </c>
      <c r="B391" s="27" t="str">
        <f>B390</f>
        <v>Naval Support Warfare Center (NSWC), Carderock Division</v>
      </c>
      <c r="C391" s="27"/>
      <c r="D391" s="27"/>
      <c r="E391" s="28"/>
      <c r="F391" s="28">
        <f>SUBTOTAL(9,F370:F390)</f>
        <v>7.31661305</v>
      </c>
      <c r="G391" s="28">
        <f>SUBTOTAL(9,G370:G390)</f>
        <v>1.8727745850000002</v>
      </c>
      <c r="H391" s="36">
        <f>SUBTOTAL(9,H370:H390)</f>
        <v>0.47279077000000003</v>
      </c>
      <c r="I391" s="36">
        <f>SUBTOTAL(9,I370:I390)</f>
        <v>2.8698583000000003E-2</v>
      </c>
      <c r="K391" t="e">
        <f>VLOOKUP(LEFT(A391,8),'Point GF'!$C$2:$R$277,7,FALSE)</f>
        <v>#N/A</v>
      </c>
      <c r="L391" t="e">
        <f>VLOOKUP(LEFT(A391,8),'Point GF'!$C$2:$R$277,7,FALSE)</f>
        <v>#N/A</v>
      </c>
      <c r="N391" t="e">
        <f>VLOOKUP(LEFT(A391,8),'Point GF'!$C$2:$R$277,15,FALSE)</f>
        <v>#N/A</v>
      </c>
      <c r="O391" t="e">
        <f>VLOOKUP(LEFT(A391,8),'Point GF'!$C$2:$R$277,16,FALSE)</f>
        <v>#N/A</v>
      </c>
    </row>
    <row r="392" spans="1:15" outlineLevel="2" x14ac:dyDescent="0.3">
      <c r="A392" s="27" t="s">
        <v>806</v>
      </c>
      <c r="B392" s="27" t="s">
        <v>807</v>
      </c>
      <c r="C392" s="27" t="s">
        <v>401</v>
      </c>
      <c r="D392" s="27" t="s">
        <v>808</v>
      </c>
      <c r="E392" s="28">
        <v>1</v>
      </c>
      <c r="F392" s="28">
        <v>1.2149999999999999E-3</v>
      </c>
      <c r="G392" s="28">
        <v>5.0000000000000004E-6</v>
      </c>
      <c r="H392">
        <f t="shared" si="10"/>
        <v>1.2149999999999999E-3</v>
      </c>
      <c r="I392">
        <f t="shared" si="11"/>
        <v>5.0000000000000004E-6</v>
      </c>
    </row>
    <row r="393" spans="1:15" outlineLevel="2" x14ac:dyDescent="0.3">
      <c r="A393" s="27" t="s">
        <v>806</v>
      </c>
      <c r="B393" s="27" t="s">
        <v>807</v>
      </c>
      <c r="C393" s="27" t="s">
        <v>401</v>
      </c>
      <c r="D393" s="27" t="s">
        <v>808</v>
      </c>
      <c r="E393" s="28">
        <v>96</v>
      </c>
      <c r="F393" s="28">
        <v>3.9359999999999999E-2</v>
      </c>
      <c r="G393" s="28">
        <v>1.0751999999999999E-2</v>
      </c>
      <c r="H393">
        <f t="shared" si="10"/>
        <v>4.0999999999999999E-4</v>
      </c>
      <c r="I393">
        <f t="shared" si="11"/>
        <v>1.12E-4</v>
      </c>
    </row>
    <row r="394" spans="1:15" outlineLevel="2" x14ac:dyDescent="0.3">
      <c r="A394" s="27" t="s">
        <v>806</v>
      </c>
      <c r="B394" s="27" t="s">
        <v>807</v>
      </c>
      <c r="C394" s="27" t="s">
        <v>401</v>
      </c>
      <c r="D394" s="27" t="s">
        <v>809</v>
      </c>
      <c r="E394" s="28">
        <v>1</v>
      </c>
      <c r="F394" s="28">
        <v>1.835E-3</v>
      </c>
      <c r="G394" s="29"/>
      <c r="H394">
        <f t="shared" si="10"/>
        <v>1.835E-3</v>
      </c>
      <c r="I394">
        <f t="shared" si="11"/>
        <v>0</v>
      </c>
    </row>
    <row r="395" spans="1:15" outlineLevel="2" x14ac:dyDescent="0.3">
      <c r="A395" s="27" t="s">
        <v>806</v>
      </c>
      <c r="B395" s="27" t="s">
        <v>807</v>
      </c>
      <c r="C395" s="27" t="s">
        <v>401</v>
      </c>
      <c r="D395" s="27" t="s">
        <v>809</v>
      </c>
      <c r="E395" s="28">
        <v>122</v>
      </c>
      <c r="F395" s="28">
        <v>0.10248</v>
      </c>
      <c r="G395" s="28">
        <v>1.525E-2</v>
      </c>
      <c r="H395">
        <f t="shared" si="10"/>
        <v>8.4000000000000003E-4</v>
      </c>
      <c r="I395">
        <f t="shared" si="11"/>
        <v>1.25E-4</v>
      </c>
    </row>
    <row r="396" spans="1:15" outlineLevel="2" x14ac:dyDescent="0.3">
      <c r="A396" s="27" t="s">
        <v>806</v>
      </c>
      <c r="B396" s="27" t="s">
        <v>807</v>
      </c>
      <c r="C396" s="27" t="s">
        <v>401</v>
      </c>
      <c r="D396" s="27" t="s">
        <v>810</v>
      </c>
      <c r="E396" s="28">
        <v>1</v>
      </c>
      <c r="F396" s="28">
        <v>1.0499999999999999E-3</v>
      </c>
      <c r="G396" s="29"/>
      <c r="H396">
        <f t="shared" si="10"/>
        <v>1.0499999999999999E-3</v>
      </c>
      <c r="I396">
        <f t="shared" si="11"/>
        <v>0</v>
      </c>
    </row>
    <row r="397" spans="1:15" outlineLevel="2" x14ac:dyDescent="0.3">
      <c r="A397" s="27" t="s">
        <v>806</v>
      </c>
      <c r="B397" s="27" t="s">
        <v>807</v>
      </c>
      <c r="C397" s="27" t="s">
        <v>401</v>
      </c>
      <c r="D397" s="27" t="s">
        <v>810</v>
      </c>
      <c r="E397" s="28">
        <v>119</v>
      </c>
      <c r="F397" s="28">
        <v>3.7484999999999997E-2</v>
      </c>
      <c r="G397" s="28">
        <v>7.4374999999999997E-3</v>
      </c>
      <c r="H397">
        <f t="shared" si="10"/>
        <v>3.1499999999999996E-4</v>
      </c>
      <c r="I397">
        <f t="shared" si="11"/>
        <v>6.2500000000000001E-5</v>
      </c>
    </row>
    <row r="398" spans="1:15" outlineLevel="2" x14ac:dyDescent="0.3">
      <c r="A398" s="27" t="s">
        <v>806</v>
      </c>
      <c r="B398" s="27" t="s">
        <v>807</v>
      </c>
      <c r="C398" s="27" t="s">
        <v>401</v>
      </c>
      <c r="D398" s="27" t="s">
        <v>811</v>
      </c>
      <c r="E398" s="28">
        <v>7</v>
      </c>
      <c r="F398" s="29"/>
      <c r="G398" s="28">
        <v>3.5E-4</v>
      </c>
      <c r="H398">
        <f t="shared" si="10"/>
        <v>0</v>
      </c>
      <c r="I398">
        <f t="shared" si="11"/>
        <v>5.0000000000000002E-5</v>
      </c>
    </row>
    <row r="399" spans="1:15" outlineLevel="2" x14ac:dyDescent="0.3">
      <c r="A399" s="27" t="s">
        <v>806</v>
      </c>
      <c r="B399" s="27" t="s">
        <v>807</v>
      </c>
      <c r="C399" s="27" t="s">
        <v>401</v>
      </c>
      <c r="D399" s="27" t="s">
        <v>811</v>
      </c>
      <c r="E399" s="28">
        <v>60</v>
      </c>
      <c r="F399" s="28">
        <v>4.1399999999999999E-2</v>
      </c>
      <c r="G399" s="28">
        <v>6.0000000000000001E-3</v>
      </c>
      <c r="H399">
        <f t="shared" si="10"/>
        <v>6.8999999999999997E-4</v>
      </c>
      <c r="I399">
        <f t="shared" si="11"/>
        <v>1E-4</v>
      </c>
    </row>
    <row r="400" spans="1:15" outlineLevel="2" x14ac:dyDescent="0.3">
      <c r="A400" s="27" t="s">
        <v>806</v>
      </c>
      <c r="B400" s="27" t="s">
        <v>807</v>
      </c>
      <c r="C400" s="27" t="s">
        <v>401</v>
      </c>
      <c r="D400" s="27" t="s">
        <v>812</v>
      </c>
      <c r="E400" s="28">
        <v>19</v>
      </c>
      <c r="F400" s="28">
        <v>0.15579999999999999</v>
      </c>
      <c r="G400" s="28">
        <v>3.0400000000000002E-3</v>
      </c>
      <c r="H400">
        <f t="shared" si="10"/>
        <v>8.199999999999999E-3</v>
      </c>
      <c r="I400">
        <f t="shared" si="11"/>
        <v>1.6000000000000001E-4</v>
      </c>
    </row>
    <row r="401" spans="1:9" outlineLevel="2" x14ac:dyDescent="0.3">
      <c r="A401" s="27" t="s">
        <v>806</v>
      </c>
      <c r="B401" s="27" t="s">
        <v>807</v>
      </c>
      <c r="C401" s="27" t="s">
        <v>401</v>
      </c>
      <c r="D401" s="27" t="s">
        <v>813</v>
      </c>
      <c r="E401" s="28">
        <v>134</v>
      </c>
      <c r="F401" s="28">
        <v>3.1556999999999999</v>
      </c>
      <c r="G401" s="28">
        <v>0.43014000000000002</v>
      </c>
      <c r="H401">
        <f t="shared" si="10"/>
        <v>2.3549999999999998E-2</v>
      </c>
      <c r="I401">
        <f t="shared" si="11"/>
        <v>3.2100000000000002E-3</v>
      </c>
    </row>
    <row r="402" spans="1:9" outlineLevel="2" x14ac:dyDescent="0.3">
      <c r="A402" s="27" t="s">
        <v>806</v>
      </c>
      <c r="B402" s="27" t="s">
        <v>807</v>
      </c>
      <c r="C402" s="27" t="s">
        <v>401</v>
      </c>
      <c r="D402" s="27" t="s">
        <v>814</v>
      </c>
      <c r="E402" s="28">
        <v>327</v>
      </c>
      <c r="F402" s="28">
        <v>1.4388000000000001</v>
      </c>
      <c r="G402" s="28">
        <v>0.36787500000000001</v>
      </c>
      <c r="H402">
        <f t="shared" si="10"/>
        <v>4.4000000000000003E-3</v>
      </c>
      <c r="I402">
        <f t="shared" si="11"/>
        <v>1.1249999999999999E-3</v>
      </c>
    </row>
    <row r="403" spans="1:9" outlineLevel="2" x14ac:dyDescent="0.3">
      <c r="A403" s="27" t="s">
        <v>806</v>
      </c>
      <c r="B403" s="27" t="s">
        <v>807</v>
      </c>
      <c r="C403" s="27" t="s">
        <v>401</v>
      </c>
      <c r="D403" s="27" t="s">
        <v>815</v>
      </c>
      <c r="E403" s="28">
        <v>309</v>
      </c>
      <c r="F403" s="28">
        <v>1.0119750000000001</v>
      </c>
      <c r="G403" s="28">
        <v>7.3851E-2</v>
      </c>
      <c r="H403">
        <f t="shared" si="10"/>
        <v>3.2750000000000001E-3</v>
      </c>
      <c r="I403">
        <f t="shared" si="11"/>
        <v>2.3900000000000001E-4</v>
      </c>
    </row>
    <row r="404" spans="1:9" outlineLevel="2" x14ac:dyDescent="0.3">
      <c r="A404" s="27" t="s">
        <v>806</v>
      </c>
      <c r="B404" s="27" t="s">
        <v>807</v>
      </c>
      <c r="C404" s="27" t="s">
        <v>401</v>
      </c>
      <c r="D404" s="27" t="s">
        <v>816</v>
      </c>
      <c r="E404" s="28">
        <v>167</v>
      </c>
      <c r="F404" s="28">
        <v>0.59034500000000001</v>
      </c>
      <c r="G404" s="28">
        <v>3.3399999999999999E-2</v>
      </c>
      <c r="H404">
        <f t="shared" si="10"/>
        <v>3.5349999999999999E-3</v>
      </c>
      <c r="I404">
        <f t="shared" si="11"/>
        <v>1.9999999999999998E-4</v>
      </c>
    </row>
    <row r="405" spans="1:9" outlineLevel="2" x14ac:dyDescent="0.3">
      <c r="A405" s="27" t="s">
        <v>806</v>
      </c>
      <c r="B405" s="27" t="s">
        <v>807</v>
      </c>
      <c r="C405" s="27" t="s">
        <v>401</v>
      </c>
      <c r="D405" s="27" t="s">
        <v>817</v>
      </c>
      <c r="E405" s="28">
        <v>4</v>
      </c>
      <c r="F405" s="29"/>
      <c r="G405" s="28">
        <v>2.5999999999999999E-3</v>
      </c>
      <c r="H405">
        <f t="shared" si="10"/>
        <v>0</v>
      </c>
      <c r="I405">
        <f t="shared" si="11"/>
        <v>6.4999999999999997E-4</v>
      </c>
    </row>
    <row r="406" spans="1:9" outlineLevel="2" x14ac:dyDescent="0.3">
      <c r="A406" s="27" t="s">
        <v>806</v>
      </c>
      <c r="B406" s="27" t="s">
        <v>807</v>
      </c>
      <c r="C406" s="27" t="s">
        <v>401</v>
      </c>
      <c r="D406" s="27" t="s">
        <v>817</v>
      </c>
      <c r="E406" s="28">
        <v>239</v>
      </c>
      <c r="F406" s="28">
        <v>1.2906</v>
      </c>
      <c r="G406" s="28">
        <v>0.62737500000000002</v>
      </c>
      <c r="H406">
        <f t="shared" si="10"/>
        <v>5.4000000000000003E-3</v>
      </c>
      <c r="I406">
        <f t="shared" si="11"/>
        <v>2.6250000000000002E-3</v>
      </c>
    </row>
    <row r="407" spans="1:9" outlineLevel="2" x14ac:dyDescent="0.3">
      <c r="A407" s="27" t="s">
        <v>806</v>
      </c>
      <c r="B407" s="27" t="s">
        <v>807</v>
      </c>
      <c r="C407" s="27" t="s">
        <v>401</v>
      </c>
      <c r="D407" s="27" t="s">
        <v>818</v>
      </c>
      <c r="E407" s="28">
        <v>4</v>
      </c>
      <c r="F407" s="29"/>
      <c r="G407" s="28">
        <v>1.4E-3</v>
      </c>
      <c r="H407">
        <f t="shared" si="10"/>
        <v>0</v>
      </c>
      <c r="I407">
        <f t="shared" si="11"/>
        <v>3.5E-4</v>
      </c>
    </row>
    <row r="408" spans="1:9" outlineLevel="2" x14ac:dyDescent="0.3">
      <c r="A408" s="27" t="s">
        <v>806</v>
      </c>
      <c r="B408" s="27" t="s">
        <v>807</v>
      </c>
      <c r="C408" s="27" t="s">
        <v>401</v>
      </c>
      <c r="D408" s="27" t="s">
        <v>818</v>
      </c>
      <c r="E408" s="28">
        <v>163</v>
      </c>
      <c r="F408" s="28">
        <v>0.62673500000000004</v>
      </c>
      <c r="G408" s="28">
        <v>0.47270000000000001</v>
      </c>
      <c r="H408">
        <f t="shared" si="10"/>
        <v>3.8450000000000003E-3</v>
      </c>
      <c r="I408">
        <f t="shared" si="11"/>
        <v>2.9000000000000002E-3</v>
      </c>
    </row>
    <row r="409" spans="1:9" outlineLevel="2" x14ac:dyDescent="0.3">
      <c r="A409" s="27" t="s">
        <v>806</v>
      </c>
      <c r="B409" s="27" t="s">
        <v>807</v>
      </c>
      <c r="C409" s="27" t="s">
        <v>401</v>
      </c>
      <c r="D409" s="27" t="s">
        <v>819</v>
      </c>
      <c r="E409" s="28">
        <v>8</v>
      </c>
      <c r="F409" s="29"/>
      <c r="G409" s="28">
        <v>1.6000000000000001E-3</v>
      </c>
      <c r="H409">
        <f t="shared" si="10"/>
        <v>0</v>
      </c>
      <c r="I409">
        <f t="shared" si="11"/>
        <v>2.0000000000000001E-4</v>
      </c>
    </row>
    <row r="410" spans="1:9" outlineLevel="2" x14ac:dyDescent="0.3">
      <c r="A410" s="27" t="s">
        <v>806</v>
      </c>
      <c r="B410" s="27" t="s">
        <v>807</v>
      </c>
      <c r="C410" s="27" t="s">
        <v>401</v>
      </c>
      <c r="D410" s="27" t="s">
        <v>820</v>
      </c>
      <c r="E410" s="28">
        <v>8</v>
      </c>
      <c r="F410" s="29"/>
      <c r="G410" s="28">
        <v>1.6000000000000001E-3</v>
      </c>
      <c r="H410">
        <f t="shared" si="10"/>
        <v>0</v>
      </c>
      <c r="I410">
        <f t="shared" si="11"/>
        <v>2.0000000000000001E-4</v>
      </c>
    </row>
    <row r="411" spans="1:9" outlineLevel="2" x14ac:dyDescent="0.3">
      <c r="A411" s="27" t="s">
        <v>806</v>
      </c>
      <c r="B411" s="27" t="s">
        <v>807</v>
      </c>
      <c r="C411" s="27" t="s">
        <v>401</v>
      </c>
      <c r="D411" s="27" t="s">
        <v>821</v>
      </c>
      <c r="E411" s="28">
        <v>351</v>
      </c>
      <c r="F411" s="28">
        <v>1.6286400000000001</v>
      </c>
      <c r="G411" s="28">
        <v>0.31590000000000001</v>
      </c>
      <c r="H411">
        <f t="shared" si="10"/>
        <v>4.64E-3</v>
      </c>
      <c r="I411">
        <f t="shared" si="11"/>
        <v>9.0000000000000008E-4</v>
      </c>
    </row>
    <row r="412" spans="1:9" outlineLevel="2" x14ac:dyDescent="0.3">
      <c r="A412" s="27" t="s">
        <v>806</v>
      </c>
      <c r="B412" s="27" t="s">
        <v>807</v>
      </c>
      <c r="C412" s="27" t="s">
        <v>401</v>
      </c>
      <c r="D412" s="27" t="s">
        <v>822</v>
      </c>
      <c r="E412" s="28">
        <v>27</v>
      </c>
      <c r="F412" s="28">
        <v>0.358155</v>
      </c>
      <c r="G412" s="28">
        <v>3.4424999999999997E-2</v>
      </c>
      <c r="H412">
        <f t="shared" si="10"/>
        <v>1.3265000000000001E-2</v>
      </c>
      <c r="I412">
        <f t="shared" si="11"/>
        <v>1.2749999999999999E-3</v>
      </c>
    </row>
    <row r="413" spans="1:9" outlineLevel="2" x14ac:dyDescent="0.3">
      <c r="A413" s="27" t="s">
        <v>806</v>
      </c>
      <c r="B413" s="27" t="s">
        <v>807</v>
      </c>
      <c r="C413" s="27" t="s">
        <v>401</v>
      </c>
      <c r="D413" s="27" t="s">
        <v>823</v>
      </c>
      <c r="E413" s="28">
        <v>26</v>
      </c>
      <c r="F413" s="28">
        <v>0.32746999999999998</v>
      </c>
      <c r="G413" s="28">
        <v>3.3799999999999997E-2</v>
      </c>
      <c r="H413">
        <f t="shared" si="10"/>
        <v>1.2594999999999999E-2</v>
      </c>
      <c r="I413">
        <f t="shared" si="11"/>
        <v>1.2999999999999999E-3</v>
      </c>
    </row>
    <row r="414" spans="1:9" outlineLevel="2" x14ac:dyDescent="0.3">
      <c r="A414" s="27" t="s">
        <v>806</v>
      </c>
      <c r="B414" s="27" t="s">
        <v>807</v>
      </c>
      <c r="C414" s="27" t="s">
        <v>401</v>
      </c>
      <c r="D414" s="27" t="s">
        <v>824</v>
      </c>
      <c r="E414" s="28">
        <v>26</v>
      </c>
      <c r="F414" s="28">
        <v>0.32863999999999999</v>
      </c>
      <c r="G414" s="28">
        <v>3.3799999999999997E-2</v>
      </c>
      <c r="H414">
        <f t="shared" si="10"/>
        <v>1.264E-2</v>
      </c>
      <c r="I414">
        <f t="shared" si="11"/>
        <v>1.2999999999999999E-3</v>
      </c>
    </row>
    <row r="415" spans="1:9" outlineLevel="2" x14ac:dyDescent="0.3">
      <c r="A415" s="27" t="s">
        <v>806</v>
      </c>
      <c r="B415" s="27" t="s">
        <v>807</v>
      </c>
      <c r="C415" s="27" t="s">
        <v>401</v>
      </c>
      <c r="D415" s="27" t="s">
        <v>825</v>
      </c>
      <c r="E415" s="28">
        <v>26</v>
      </c>
      <c r="F415" s="28">
        <v>0.33449000000000001</v>
      </c>
      <c r="G415" s="28">
        <v>3.3799999999999997E-2</v>
      </c>
      <c r="H415">
        <f t="shared" si="10"/>
        <v>1.2865E-2</v>
      </c>
      <c r="I415">
        <f t="shared" si="11"/>
        <v>1.2999999999999999E-3</v>
      </c>
    </row>
    <row r="416" spans="1:9" outlineLevel="2" x14ac:dyDescent="0.3">
      <c r="A416" s="27" t="s">
        <v>806</v>
      </c>
      <c r="B416" s="27" t="s">
        <v>807</v>
      </c>
      <c r="C416" s="27" t="s">
        <v>401</v>
      </c>
      <c r="D416" s="27" t="s">
        <v>826</v>
      </c>
      <c r="E416" s="28">
        <v>27</v>
      </c>
      <c r="F416" s="28">
        <v>0.33615</v>
      </c>
      <c r="G416" s="28">
        <v>3.3750000000000002E-2</v>
      </c>
      <c r="H416">
        <f t="shared" si="10"/>
        <v>1.2450000000000001E-2</v>
      </c>
      <c r="I416">
        <f t="shared" si="11"/>
        <v>1.25E-3</v>
      </c>
    </row>
    <row r="417" spans="1:15" outlineLevel="1" x14ac:dyDescent="0.3">
      <c r="A417" s="32" t="s">
        <v>1206</v>
      </c>
      <c r="B417" s="27" t="str">
        <f>B416</f>
        <v xml:space="preserve">GSA Federal Research Center at White Oak </v>
      </c>
      <c r="C417" s="27"/>
      <c r="D417" s="27"/>
      <c r="E417" s="28"/>
      <c r="F417" s="28">
        <f>SUBTOTAL(9,F392:F416)</f>
        <v>11.808325000000002</v>
      </c>
      <c r="G417" s="28">
        <f>SUBTOTAL(9,G392:G416)</f>
        <v>2.5408504999999995</v>
      </c>
      <c r="H417" s="36">
        <f>SUBTOTAL(9,H392:H416)</f>
        <v>0.12701499999999999</v>
      </c>
      <c r="I417" s="36">
        <f>SUBTOTAL(9,I392:I416)</f>
        <v>1.96385E-2</v>
      </c>
      <c r="K417">
        <f>VLOOKUP(LEFT(A417,8),'Point GF'!$C$2:$R$277,7,FALSE)</f>
        <v>1</v>
      </c>
      <c r="L417">
        <f>VLOOKUP(LEFT(A417,8),'Point GF'!$C$2:$R$277,7,FALSE)</f>
        <v>1</v>
      </c>
      <c r="N417">
        <f>VLOOKUP(LEFT(A417,8),'Point GF'!$C$2:$R$277,15,FALSE)</f>
        <v>1</v>
      </c>
      <c r="O417">
        <f>VLOOKUP(LEFT(A417,8),'Point GF'!$C$2:$R$277,16,FALSE)</f>
        <v>1</v>
      </c>
    </row>
    <row r="418" spans="1:15" outlineLevel="2" x14ac:dyDescent="0.3">
      <c r="A418" s="27" t="s">
        <v>827</v>
      </c>
      <c r="B418" s="27" t="s">
        <v>828</v>
      </c>
      <c r="C418" s="27" t="s">
        <v>401</v>
      </c>
      <c r="D418" s="27" t="s">
        <v>829</v>
      </c>
      <c r="E418" s="28">
        <v>306</v>
      </c>
      <c r="F418" s="28">
        <v>0.18360000000000001</v>
      </c>
      <c r="G418" s="28">
        <v>1.0097999999999999E-2</v>
      </c>
      <c r="H418">
        <f t="shared" si="10"/>
        <v>6.0000000000000006E-4</v>
      </c>
      <c r="I418">
        <f t="shared" si="11"/>
        <v>3.2999999999999996E-5</v>
      </c>
    </row>
    <row r="419" spans="1:15" outlineLevel="2" x14ac:dyDescent="0.3">
      <c r="A419" s="27" t="s">
        <v>827</v>
      </c>
      <c r="B419" s="27" t="s">
        <v>828</v>
      </c>
      <c r="C419" s="27" t="s">
        <v>401</v>
      </c>
      <c r="D419" s="27" t="s">
        <v>830</v>
      </c>
      <c r="E419" s="28">
        <v>199</v>
      </c>
      <c r="F419" s="28">
        <v>3.0049000000000001</v>
      </c>
      <c r="G419" s="28">
        <v>3.6914500000000001</v>
      </c>
      <c r="H419">
        <f t="shared" ref="H419:H492" si="12">F419/E419</f>
        <v>1.5100000000000001E-2</v>
      </c>
      <c r="I419">
        <f t="shared" ref="I419:I492" si="13">G419/E419</f>
        <v>1.8550000000000001E-2</v>
      </c>
    </row>
    <row r="420" spans="1:15" outlineLevel="1" x14ac:dyDescent="0.3">
      <c r="A420" s="32" t="s">
        <v>1207</v>
      </c>
      <c r="B420" s="27" t="str">
        <f>B419</f>
        <v>F. O. Day Bituminous Company</v>
      </c>
      <c r="C420" s="27"/>
      <c r="D420" s="27"/>
      <c r="E420" s="28"/>
      <c r="F420" s="28">
        <f>SUBTOTAL(9,F418:F419)</f>
        <v>3.1885000000000003</v>
      </c>
      <c r="G420" s="28">
        <f>SUBTOTAL(9,G418:G419)</f>
        <v>3.7015480000000003</v>
      </c>
      <c r="H420" s="36">
        <f>SUBTOTAL(9,H418:H419)</f>
        <v>1.5700000000000002E-2</v>
      </c>
      <c r="I420" s="36">
        <f>SUBTOTAL(9,I418:I419)</f>
        <v>1.8582999999999999E-2</v>
      </c>
      <c r="K420">
        <f>VLOOKUP(LEFT(A420,8),'Point GF'!$C$2:$R$277,7,FALSE)</f>
        <v>1.0299175892285934</v>
      </c>
      <c r="L420">
        <f>VLOOKUP(LEFT(A420,8),'Point GF'!$C$2:$R$277,7,FALSE)</f>
        <v>1.0299175892285934</v>
      </c>
      <c r="N420">
        <f>VLOOKUP(LEFT(A420,8),'Point GF'!$C$2:$R$277,15,FALSE)</f>
        <v>1.0299175892285932</v>
      </c>
      <c r="O420">
        <f>VLOOKUP(LEFT(A420,8),'Point GF'!$C$2:$R$277,16,FALSE)</f>
        <v>1</v>
      </c>
    </row>
    <row r="421" spans="1:15" outlineLevel="2" x14ac:dyDescent="0.3">
      <c r="A421" s="27" t="s">
        <v>831</v>
      </c>
      <c r="B421" s="27" t="s">
        <v>832</v>
      </c>
      <c r="C421" s="27" t="s">
        <v>401</v>
      </c>
      <c r="D421" s="27" t="s">
        <v>833</v>
      </c>
      <c r="E421" s="28">
        <v>365</v>
      </c>
      <c r="F421" s="28">
        <v>0.66740250000000001</v>
      </c>
      <c r="G421" s="28">
        <v>3.66825E-2</v>
      </c>
      <c r="H421">
        <f t="shared" si="12"/>
        <v>1.8285E-3</v>
      </c>
      <c r="I421">
        <f t="shared" si="13"/>
        <v>1.005E-4</v>
      </c>
    </row>
    <row r="422" spans="1:15" outlineLevel="2" x14ac:dyDescent="0.3">
      <c r="A422" s="27" t="s">
        <v>831</v>
      </c>
      <c r="B422" s="27" t="s">
        <v>832</v>
      </c>
      <c r="C422" s="27" t="s">
        <v>401</v>
      </c>
      <c r="D422" s="27" t="s">
        <v>834</v>
      </c>
      <c r="E422" s="28">
        <v>230</v>
      </c>
      <c r="F422" s="28">
        <v>4.048</v>
      </c>
      <c r="G422" s="28">
        <v>4.9794999999999998</v>
      </c>
      <c r="H422">
        <f t="shared" si="12"/>
        <v>1.7600000000000001E-2</v>
      </c>
      <c r="I422">
        <f t="shared" si="13"/>
        <v>2.1649999999999999E-2</v>
      </c>
    </row>
    <row r="423" spans="1:15" outlineLevel="1" x14ac:dyDescent="0.3">
      <c r="A423" s="32" t="s">
        <v>1208</v>
      </c>
      <c r="B423" s="27" t="str">
        <f>B422</f>
        <v>M Luis Products LLC</v>
      </c>
      <c r="C423" s="27"/>
      <c r="D423" s="27"/>
      <c r="E423" s="28"/>
      <c r="F423" s="28">
        <f>SUBTOTAL(9,F421:F422)</f>
        <v>4.7154024999999997</v>
      </c>
      <c r="G423" s="28">
        <f>SUBTOTAL(9,G421:G422)</f>
        <v>5.0161825000000002</v>
      </c>
      <c r="H423" s="36">
        <f>SUBTOTAL(9,H421:H422)</f>
        <v>1.9428500000000001E-2</v>
      </c>
      <c r="I423" s="36">
        <f>SUBTOTAL(9,I421:I422)</f>
        <v>2.1750499999999999E-2</v>
      </c>
      <c r="K423">
        <f>VLOOKUP(LEFT(A423,8),'Point GF'!$C$2:$R$277,7,FALSE)</f>
        <v>1</v>
      </c>
      <c r="L423">
        <f>VLOOKUP(LEFT(A423,8),'Point GF'!$C$2:$R$277,7,FALSE)</f>
        <v>1</v>
      </c>
      <c r="N423">
        <f>VLOOKUP(LEFT(A423,8),'Point GF'!$C$2:$R$277,15,FALSE)</f>
        <v>1</v>
      </c>
      <c r="O423">
        <f>VLOOKUP(LEFT(A423,8),'Point GF'!$C$2:$R$277,16,FALSE)</f>
        <v>1</v>
      </c>
    </row>
    <row r="424" spans="1:15" outlineLevel="2" x14ac:dyDescent="0.3">
      <c r="A424" s="27" t="s">
        <v>835</v>
      </c>
      <c r="B424" s="27" t="s">
        <v>836</v>
      </c>
      <c r="C424" s="27" t="s">
        <v>401</v>
      </c>
      <c r="D424" s="27" t="s">
        <v>837</v>
      </c>
      <c r="E424" s="28">
        <v>341</v>
      </c>
      <c r="F424" s="28">
        <v>148.06219999999999</v>
      </c>
      <c r="G424" s="28">
        <v>0.22165000000000001</v>
      </c>
      <c r="H424">
        <f t="shared" si="12"/>
        <v>0.43419999999999997</v>
      </c>
      <c r="I424">
        <f t="shared" si="13"/>
        <v>6.5000000000000008E-4</v>
      </c>
    </row>
    <row r="425" spans="1:15" outlineLevel="2" x14ac:dyDescent="0.3">
      <c r="A425" s="27" t="s">
        <v>835</v>
      </c>
      <c r="B425" s="27" t="s">
        <v>836</v>
      </c>
      <c r="C425" s="27" t="s">
        <v>401</v>
      </c>
      <c r="D425" s="27" t="s">
        <v>838</v>
      </c>
      <c r="E425" s="28">
        <v>321</v>
      </c>
      <c r="F425" s="28">
        <v>135.63855000000001</v>
      </c>
      <c r="G425" s="28">
        <v>1.01115</v>
      </c>
      <c r="H425">
        <f t="shared" si="12"/>
        <v>0.42255000000000004</v>
      </c>
      <c r="I425">
        <f t="shared" si="13"/>
        <v>3.15E-3</v>
      </c>
    </row>
    <row r="426" spans="1:15" outlineLevel="2" x14ac:dyDescent="0.3">
      <c r="A426" s="27" t="s">
        <v>835</v>
      </c>
      <c r="B426" s="27" t="s">
        <v>836</v>
      </c>
      <c r="C426" s="27" t="s">
        <v>401</v>
      </c>
      <c r="D426" s="27" t="s">
        <v>839</v>
      </c>
      <c r="E426" s="28">
        <v>304</v>
      </c>
      <c r="F426" s="28">
        <v>124.0776</v>
      </c>
      <c r="G426" s="28">
        <v>0.76</v>
      </c>
      <c r="H426">
        <f t="shared" si="12"/>
        <v>0.40815000000000001</v>
      </c>
      <c r="I426">
        <f t="shared" si="13"/>
        <v>2.5000000000000001E-3</v>
      </c>
    </row>
    <row r="427" spans="1:15" outlineLevel="1" x14ac:dyDescent="0.3">
      <c r="A427" s="32" t="s">
        <v>1209</v>
      </c>
      <c r="B427" s="27" t="str">
        <f>B426</f>
        <v>Montgomery County Resource Recovery Facility (MCRRF)</v>
      </c>
      <c r="C427" s="27"/>
      <c r="D427" s="27"/>
      <c r="E427" s="28"/>
      <c r="F427" s="28">
        <f>SUBTOTAL(9,F424:F426)</f>
        <v>407.77834999999999</v>
      </c>
      <c r="G427" s="28">
        <f>SUBTOTAL(9,G424:G426)</f>
        <v>1.9928000000000001</v>
      </c>
      <c r="H427" s="36">
        <f>SUBTOTAL(9,H424:H426)</f>
        <v>1.2648999999999999</v>
      </c>
      <c r="I427" s="36">
        <f>SUBTOTAL(9,I424:I426)</f>
        <v>6.3E-3</v>
      </c>
      <c r="K427">
        <f>VLOOKUP(LEFT(A427,8),'Point GF'!$C$2:$R$277,7,FALSE)</f>
        <v>1</v>
      </c>
      <c r="L427">
        <f>VLOOKUP(LEFT(A427,8),'Point GF'!$C$2:$R$277,7,FALSE)</f>
        <v>1</v>
      </c>
      <c r="N427">
        <f>VLOOKUP(LEFT(A427,8),'Point GF'!$C$2:$R$277,15,FALSE)</f>
        <v>1</v>
      </c>
      <c r="O427">
        <f>VLOOKUP(LEFT(A427,8),'Point GF'!$C$2:$R$277,16,FALSE)</f>
        <v>1</v>
      </c>
    </row>
    <row r="428" spans="1:15" outlineLevel="2" x14ac:dyDescent="0.3">
      <c r="A428" s="27" t="s">
        <v>840</v>
      </c>
      <c r="B428" s="27" t="s">
        <v>841</v>
      </c>
      <c r="C428" s="27" t="s">
        <v>401</v>
      </c>
      <c r="D428" s="27" t="s">
        <v>842</v>
      </c>
      <c r="E428" s="28">
        <v>365</v>
      </c>
      <c r="F428" s="28">
        <v>4.0296000000000003</v>
      </c>
      <c r="G428" s="28">
        <v>0.90885000000000005</v>
      </c>
      <c r="H428">
        <f t="shared" si="12"/>
        <v>1.1040000000000001E-2</v>
      </c>
      <c r="I428">
        <f t="shared" si="13"/>
        <v>2.49E-3</v>
      </c>
    </row>
    <row r="429" spans="1:15" outlineLevel="1" x14ac:dyDescent="0.3">
      <c r="A429" s="32" t="s">
        <v>1210</v>
      </c>
      <c r="B429" s="27" t="str">
        <f>B428</f>
        <v>Oaks Landfill (Gas to Energy)</v>
      </c>
      <c r="C429" s="27"/>
      <c r="D429" s="27"/>
      <c r="E429" s="28"/>
      <c r="F429" s="28">
        <f>SUBTOTAL(9,F428:F428)</f>
        <v>4.0296000000000003</v>
      </c>
      <c r="G429" s="28">
        <f>SUBTOTAL(9,G428:G428)</f>
        <v>0.90885000000000005</v>
      </c>
      <c r="H429" s="36">
        <f>SUBTOTAL(9,H428:H428)</f>
        <v>1.1040000000000001E-2</v>
      </c>
      <c r="I429" s="36">
        <f>SUBTOTAL(9,I428:I428)</f>
        <v>2.49E-3</v>
      </c>
      <c r="K429">
        <f>VLOOKUP(LEFT(A429,8),'Point GF'!$C$2:$R$277,7,FALSE)</f>
        <v>1.212591733</v>
      </c>
      <c r="L429">
        <f>VLOOKUP(LEFT(A429,8),'Point GF'!$C$2:$R$277,7,FALSE)</f>
        <v>1.212591733</v>
      </c>
      <c r="N429">
        <f>VLOOKUP(LEFT(A429,8),'Point GF'!$C$2:$R$277,15,FALSE)</f>
        <v>1.212591733</v>
      </c>
      <c r="O429">
        <f>VLOOKUP(LEFT(A429,8),'Point GF'!$C$2:$R$277,16,FALSE)</f>
        <v>1.3699999999999999</v>
      </c>
    </row>
    <row r="430" spans="1:15" outlineLevel="2" x14ac:dyDescent="0.3">
      <c r="A430" s="27" t="s">
        <v>843</v>
      </c>
      <c r="B430" s="27" t="s">
        <v>844</v>
      </c>
      <c r="C430" s="27" t="s">
        <v>401</v>
      </c>
      <c r="D430" s="27" t="s">
        <v>845</v>
      </c>
      <c r="E430" s="28">
        <v>33</v>
      </c>
      <c r="F430" s="28">
        <v>1.3074600000000001</v>
      </c>
      <c r="G430" s="28">
        <v>7.1940000000000004E-2</v>
      </c>
      <c r="H430">
        <f t="shared" si="12"/>
        <v>3.9620000000000002E-2</v>
      </c>
      <c r="I430">
        <f t="shared" si="13"/>
        <v>2.1800000000000001E-3</v>
      </c>
    </row>
    <row r="431" spans="1:15" outlineLevel="2" x14ac:dyDescent="0.3">
      <c r="A431" s="27" t="s">
        <v>843</v>
      </c>
      <c r="B431" s="27" t="s">
        <v>844</v>
      </c>
      <c r="C431" s="27" t="s">
        <v>401</v>
      </c>
      <c r="D431" s="27" t="s">
        <v>846</v>
      </c>
      <c r="E431" s="28">
        <v>5</v>
      </c>
      <c r="F431" s="28">
        <v>0.18237500000000001</v>
      </c>
      <c r="G431" s="28">
        <v>1.0024999999999999E-2</v>
      </c>
      <c r="H431">
        <f t="shared" si="12"/>
        <v>3.6475E-2</v>
      </c>
      <c r="I431">
        <f t="shared" si="13"/>
        <v>2.0049999999999998E-3</v>
      </c>
    </row>
    <row r="432" spans="1:15" outlineLevel="2" x14ac:dyDescent="0.3">
      <c r="A432" s="27" t="s">
        <v>843</v>
      </c>
      <c r="B432" s="27" t="s">
        <v>844</v>
      </c>
      <c r="C432" s="27" t="s">
        <v>401</v>
      </c>
      <c r="D432" s="27" t="s">
        <v>847</v>
      </c>
      <c r="E432" s="28">
        <v>64</v>
      </c>
      <c r="F432" s="28">
        <v>3.1004800000000001</v>
      </c>
      <c r="G432" s="28">
        <v>0.17055999999999999</v>
      </c>
      <c r="H432">
        <f t="shared" si="12"/>
        <v>4.8445000000000002E-2</v>
      </c>
      <c r="I432">
        <f t="shared" si="13"/>
        <v>2.6649999999999998E-3</v>
      </c>
    </row>
    <row r="433" spans="1:15" outlineLevel="2" x14ac:dyDescent="0.3">
      <c r="A433" s="27" t="s">
        <v>843</v>
      </c>
      <c r="B433" s="27" t="s">
        <v>844</v>
      </c>
      <c r="C433" s="27" t="s">
        <v>401</v>
      </c>
      <c r="D433" s="27" t="s">
        <v>848</v>
      </c>
      <c r="E433" s="28">
        <v>1</v>
      </c>
      <c r="F433" s="28">
        <v>4.3400000000000001E-3</v>
      </c>
      <c r="G433" s="28">
        <v>2.4000000000000001E-4</v>
      </c>
      <c r="H433">
        <f t="shared" si="12"/>
        <v>4.3400000000000001E-3</v>
      </c>
      <c r="I433">
        <f t="shared" si="13"/>
        <v>2.4000000000000001E-4</v>
      </c>
    </row>
    <row r="434" spans="1:15" outlineLevel="2" x14ac:dyDescent="0.3">
      <c r="A434" s="27" t="s">
        <v>843</v>
      </c>
      <c r="B434" s="27" t="s">
        <v>844</v>
      </c>
      <c r="C434" s="27" t="s">
        <v>401</v>
      </c>
      <c r="D434" s="27" t="s">
        <v>849</v>
      </c>
      <c r="E434" s="28">
        <v>8</v>
      </c>
      <c r="F434" s="28">
        <v>5.9200000000000003E-2</v>
      </c>
      <c r="G434" s="28">
        <v>3.2399999999999998E-3</v>
      </c>
      <c r="H434">
        <f t="shared" si="12"/>
        <v>7.4000000000000003E-3</v>
      </c>
      <c r="I434">
        <f t="shared" si="13"/>
        <v>4.0499999999999998E-4</v>
      </c>
    </row>
    <row r="435" spans="1:15" outlineLevel="2" x14ac:dyDescent="0.3">
      <c r="A435" s="27" t="s">
        <v>843</v>
      </c>
      <c r="B435" s="27" t="s">
        <v>844</v>
      </c>
      <c r="C435" s="27" t="s">
        <v>401</v>
      </c>
      <c r="D435" s="27" t="s">
        <v>850</v>
      </c>
      <c r="E435" s="28">
        <v>6</v>
      </c>
      <c r="F435" s="28">
        <v>4.7579999999999997E-2</v>
      </c>
      <c r="G435" s="28">
        <v>2.6099999999999999E-3</v>
      </c>
      <c r="H435">
        <f t="shared" si="12"/>
        <v>7.9299999999999995E-3</v>
      </c>
      <c r="I435">
        <f t="shared" si="13"/>
        <v>4.35E-4</v>
      </c>
    </row>
    <row r="436" spans="1:15" outlineLevel="2" x14ac:dyDescent="0.3">
      <c r="A436" s="27" t="s">
        <v>843</v>
      </c>
      <c r="B436" s="27" t="s">
        <v>844</v>
      </c>
      <c r="C436" s="27" t="s">
        <v>401</v>
      </c>
      <c r="D436" s="27" t="s">
        <v>851</v>
      </c>
      <c r="E436" s="28">
        <v>24</v>
      </c>
      <c r="F436" s="28">
        <v>0.19103999999999999</v>
      </c>
      <c r="G436" s="28">
        <v>1.056E-2</v>
      </c>
      <c r="H436">
        <f t="shared" si="12"/>
        <v>7.9600000000000001E-3</v>
      </c>
      <c r="I436">
        <f t="shared" si="13"/>
        <v>4.4000000000000002E-4</v>
      </c>
    </row>
    <row r="437" spans="1:15" outlineLevel="2" x14ac:dyDescent="0.3">
      <c r="A437" s="27" t="s">
        <v>843</v>
      </c>
      <c r="B437" s="27" t="s">
        <v>844</v>
      </c>
      <c r="C437" s="27" t="s">
        <v>401</v>
      </c>
      <c r="D437" s="27" t="s">
        <v>852</v>
      </c>
      <c r="E437" s="28">
        <v>18</v>
      </c>
      <c r="F437" s="28">
        <v>0.14238000000000001</v>
      </c>
      <c r="G437" s="28">
        <v>7.8300000000000002E-3</v>
      </c>
      <c r="H437">
        <f t="shared" si="12"/>
        <v>7.9100000000000004E-3</v>
      </c>
      <c r="I437">
        <f t="shared" si="13"/>
        <v>4.35E-4</v>
      </c>
    </row>
    <row r="438" spans="1:15" outlineLevel="2" x14ac:dyDescent="0.3">
      <c r="A438" s="27" t="s">
        <v>843</v>
      </c>
      <c r="B438" s="27" t="s">
        <v>844</v>
      </c>
      <c r="C438" s="27" t="s">
        <v>401</v>
      </c>
      <c r="D438" s="27" t="s">
        <v>853</v>
      </c>
      <c r="E438" s="28">
        <v>4</v>
      </c>
      <c r="F438" s="28">
        <v>0.57194</v>
      </c>
      <c r="G438" s="28">
        <v>1.7000000000000001E-2</v>
      </c>
      <c r="H438">
        <f t="shared" si="12"/>
        <v>0.142985</v>
      </c>
      <c r="I438">
        <f t="shared" si="13"/>
        <v>4.2500000000000003E-3</v>
      </c>
    </row>
    <row r="439" spans="1:15" outlineLevel="2" x14ac:dyDescent="0.3">
      <c r="A439" s="27" t="s">
        <v>843</v>
      </c>
      <c r="B439" s="27" t="s">
        <v>844</v>
      </c>
      <c r="C439" s="27" t="s">
        <v>401</v>
      </c>
      <c r="D439" s="27" t="s">
        <v>854</v>
      </c>
      <c r="E439" s="28">
        <v>4</v>
      </c>
      <c r="F439" s="28">
        <v>0.55137999999999998</v>
      </c>
      <c r="G439" s="28">
        <v>1.6379999999999999E-2</v>
      </c>
      <c r="H439">
        <f t="shared" si="12"/>
        <v>0.137845</v>
      </c>
      <c r="I439">
        <f t="shared" si="13"/>
        <v>4.0949999999999997E-3</v>
      </c>
    </row>
    <row r="440" spans="1:15" outlineLevel="2" x14ac:dyDescent="0.3">
      <c r="A440" s="27" t="s">
        <v>843</v>
      </c>
      <c r="B440" s="27" t="s">
        <v>844</v>
      </c>
      <c r="C440" s="27" t="s">
        <v>401</v>
      </c>
      <c r="D440" s="27" t="s">
        <v>855</v>
      </c>
      <c r="E440" s="28">
        <v>4</v>
      </c>
      <c r="F440" s="28">
        <v>0.58128000000000002</v>
      </c>
      <c r="G440" s="28">
        <v>1.728E-2</v>
      </c>
      <c r="H440">
        <f t="shared" si="12"/>
        <v>0.14532</v>
      </c>
      <c r="I440">
        <f t="shared" si="13"/>
        <v>4.3200000000000001E-3</v>
      </c>
    </row>
    <row r="441" spans="1:15" outlineLevel="2" x14ac:dyDescent="0.3">
      <c r="A441" s="27" t="s">
        <v>843</v>
      </c>
      <c r="B441" s="27" t="s">
        <v>844</v>
      </c>
      <c r="C441" s="27" t="s">
        <v>401</v>
      </c>
      <c r="D441" s="27" t="s">
        <v>856</v>
      </c>
      <c r="E441" s="28">
        <v>4</v>
      </c>
      <c r="F441" s="28">
        <v>0.56384000000000001</v>
      </c>
      <c r="G441" s="28">
        <v>1.6760000000000001E-2</v>
      </c>
      <c r="H441">
        <f t="shared" si="12"/>
        <v>0.14096</v>
      </c>
      <c r="I441">
        <f t="shared" si="13"/>
        <v>4.1900000000000001E-3</v>
      </c>
    </row>
    <row r="442" spans="1:15" outlineLevel="2" x14ac:dyDescent="0.3">
      <c r="A442" s="27" t="s">
        <v>843</v>
      </c>
      <c r="B442" s="27" t="s">
        <v>844</v>
      </c>
      <c r="C442" s="27" t="s">
        <v>401</v>
      </c>
      <c r="D442" s="27" t="s">
        <v>857</v>
      </c>
      <c r="E442" s="28">
        <v>2</v>
      </c>
      <c r="F442" s="28">
        <v>0.40184999999999998</v>
      </c>
      <c r="G442" s="28">
        <v>1.1939999999999999E-2</v>
      </c>
      <c r="H442">
        <f t="shared" si="12"/>
        <v>0.20092499999999999</v>
      </c>
      <c r="I442">
        <f t="shared" si="13"/>
        <v>5.9699999999999996E-3</v>
      </c>
    </row>
    <row r="443" spans="1:15" outlineLevel="2" x14ac:dyDescent="0.3">
      <c r="A443" s="27" t="s">
        <v>843</v>
      </c>
      <c r="B443" s="27" t="s">
        <v>844</v>
      </c>
      <c r="C443" s="27" t="s">
        <v>401</v>
      </c>
      <c r="D443" s="27" t="s">
        <v>858</v>
      </c>
      <c r="E443" s="28">
        <v>4</v>
      </c>
      <c r="F443" s="28">
        <v>0.58448</v>
      </c>
      <c r="G443" s="28">
        <v>1.738E-2</v>
      </c>
      <c r="H443">
        <f t="shared" si="12"/>
        <v>0.14612</v>
      </c>
      <c r="I443">
        <f t="shared" si="13"/>
        <v>4.3449999999999999E-3</v>
      </c>
    </row>
    <row r="444" spans="1:15" outlineLevel="1" x14ac:dyDescent="0.3">
      <c r="A444" s="32" t="s">
        <v>1211</v>
      </c>
      <c r="B444" s="27" t="str">
        <f>B443</f>
        <v>Washington Gas - Rockville Station</v>
      </c>
      <c r="C444" s="27"/>
      <c r="D444" s="27"/>
      <c r="E444" s="28"/>
      <c r="F444" s="28">
        <f>SUBTOTAL(9,F430:F443)</f>
        <v>8.2896249999999991</v>
      </c>
      <c r="G444" s="28">
        <f>SUBTOTAL(9,G430:G443)</f>
        <v>0.3737450000000001</v>
      </c>
      <c r="H444" s="36">
        <f>SUBTOTAL(9,H430:H443)</f>
        <v>1.0742350000000001</v>
      </c>
      <c r="I444" s="36">
        <f>SUBTOTAL(9,I430:I443)</f>
        <v>3.5975E-2</v>
      </c>
      <c r="K444">
        <f>VLOOKUP(LEFT(A444,8),'Point GF'!$C$2:$R$277,7,FALSE)</f>
        <v>1</v>
      </c>
      <c r="L444">
        <f>VLOOKUP(LEFT(A444,8),'Point GF'!$C$2:$R$277,7,FALSE)</f>
        <v>1</v>
      </c>
      <c r="N444">
        <f>VLOOKUP(LEFT(A444,8),'Point GF'!$C$2:$R$277,15,FALSE)</f>
        <v>1</v>
      </c>
      <c r="O444">
        <f>VLOOKUP(LEFT(A444,8),'Point GF'!$C$2:$R$277,16,FALSE)</f>
        <v>1</v>
      </c>
    </row>
    <row r="445" spans="1:15" outlineLevel="2" x14ac:dyDescent="0.3">
      <c r="A445" s="27" t="s">
        <v>859</v>
      </c>
      <c r="B445" s="27" t="s">
        <v>860</v>
      </c>
      <c r="C445" s="27" t="s">
        <v>401</v>
      </c>
      <c r="D445" s="27" t="s">
        <v>861</v>
      </c>
      <c r="E445" s="28">
        <v>38</v>
      </c>
      <c r="F445" s="28">
        <v>0.25364999999999999</v>
      </c>
      <c r="G445" s="28">
        <v>2.9069999999999999E-2</v>
      </c>
      <c r="H445">
        <f t="shared" si="12"/>
        <v>6.6749999999999995E-3</v>
      </c>
      <c r="I445">
        <f t="shared" si="13"/>
        <v>7.6499999999999995E-4</v>
      </c>
    </row>
    <row r="446" spans="1:15" outlineLevel="2" x14ac:dyDescent="0.3">
      <c r="A446" s="27" t="s">
        <v>859</v>
      </c>
      <c r="B446" s="27" t="s">
        <v>860</v>
      </c>
      <c r="C446" s="27" t="s">
        <v>401</v>
      </c>
      <c r="D446" s="27" t="s">
        <v>862</v>
      </c>
      <c r="E446" s="28">
        <v>9</v>
      </c>
      <c r="F446" s="28">
        <v>2.5919999999999999E-2</v>
      </c>
      <c r="G446" s="28">
        <v>2.97E-3</v>
      </c>
      <c r="H446">
        <f t="shared" si="12"/>
        <v>2.8799999999999997E-3</v>
      </c>
      <c r="I446">
        <f t="shared" si="13"/>
        <v>3.3E-4</v>
      </c>
    </row>
    <row r="447" spans="1:15" outlineLevel="2" x14ac:dyDescent="0.3">
      <c r="A447" s="27" t="s">
        <v>859</v>
      </c>
      <c r="B447" s="27" t="s">
        <v>860</v>
      </c>
      <c r="C447" s="27" t="s">
        <v>401</v>
      </c>
      <c r="D447" s="27" t="s">
        <v>863</v>
      </c>
      <c r="E447" s="28">
        <v>360</v>
      </c>
      <c r="F447" s="28">
        <v>0.28079999999999999</v>
      </c>
      <c r="G447" s="28">
        <v>0.1026</v>
      </c>
      <c r="H447">
        <f t="shared" si="12"/>
        <v>7.7999999999999999E-4</v>
      </c>
      <c r="I447">
        <f t="shared" si="13"/>
        <v>2.8499999999999999E-4</v>
      </c>
    </row>
    <row r="448" spans="1:15" outlineLevel="2" x14ac:dyDescent="0.3">
      <c r="A448" s="27" t="s">
        <v>859</v>
      </c>
      <c r="B448" s="27" t="s">
        <v>860</v>
      </c>
      <c r="C448" s="27" t="s">
        <v>401</v>
      </c>
      <c r="D448" s="27" t="s">
        <v>864</v>
      </c>
      <c r="E448" s="28">
        <v>365</v>
      </c>
      <c r="F448" s="28">
        <v>0.77927500000000005</v>
      </c>
      <c r="G448" s="28">
        <v>0.28287499999999999</v>
      </c>
      <c r="H448">
        <f t="shared" si="12"/>
        <v>2.1350000000000002E-3</v>
      </c>
      <c r="I448">
        <f t="shared" si="13"/>
        <v>7.7499999999999997E-4</v>
      </c>
    </row>
    <row r="449" spans="1:15" outlineLevel="2" x14ac:dyDescent="0.3">
      <c r="A449" s="27" t="s">
        <v>859</v>
      </c>
      <c r="B449" s="27" t="s">
        <v>860</v>
      </c>
      <c r="C449" s="27" t="s">
        <v>401</v>
      </c>
      <c r="D449" s="27" t="s">
        <v>865</v>
      </c>
      <c r="E449" s="28">
        <v>307</v>
      </c>
      <c r="F449" s="28">
        <v>0.228715</v>
      </c>
      <c r="G449" s="28">
        <v>8.2890000000000005E-2</v>
      </c>
      <c r="H449">
        <f t="shared" si="12"/>
        <v>7.45E-4</v>
      </c>
      <c r="I449">
        <f t="shared" si="13"/>
        <v>2.7E-4</v>
      </c>
    </row>
    <row r="450" spans="1:15" outlineLevel="2" x14ac:dyDescent="0.3">
      <c r="A450" s="27" t="s">
        <v>859</v>
      </c>
      <c r="B450" s="27" t="s">
        <v>860</v>
      </c>
      <c r="C450" s="27" t="s">
        <v>401</v>
      </c>
      <c r="D450" s="27" t="s">
        <v>866</v>
      </c>
      <c r="E450" s="28">
        <v>14</v>
      </c>
      <c r="F450" s="28">
        <v>0.24471999999999999</v>
      </c>
      <c r="G450" s="28">
        <v>2.912E-2</v>
      </c>
      <c r="H450">
        <f t="shared" si="12"/>
        <v>1.7479999999999999E-2</v>
      </c>
      <c r="I450">
        <f t="shared" si="13"/>
        <v>2.0799999999999998E-3</v>
      </c>
    </row>
    <row r="451" spans="1:15" outlineLevel="2" x14ac:dyDescent="0.3">
      <c r="A451" s="27" t="s">
        <v>859</v>
      </c>
      <c r="B451" s="27" t="s">
        <v>860</v>
      </c>
      <c r="C451" s="27" t="s">
        <v>401</v>
      </c>
      <c r="D451" s="27" t="s">
        <v>867</v>
      </c>
      <c r="E451" s="28">
        <v>14</v>
      </c>
      <c r="F451" s="28">
        <v>0.12187000000000001</v>
      </c>
      <c r="G451" s="28">
        <v>5.7400000000000003E-3</v>
      </c>
      <c r="H451">
        <f t="shared" si="12"/>
        <v>8.7050000000000009E-3</v>
      </c>
      <c r="I451">
        <f t="shared" si="13"/>
        <v>4.1000000000000005E-4</v>
      </c>
    </row>
    <row r="452" spans="1:15" outlineLevel="2" x14ac:dyDescent="0.3">
      <c r="A452" s="27" t="s">
        <v>859</v>
      </c>
      <c r="B452" s="27" t="s">
        <v>860</v>
      </c>
      <c r="C452" s="27" t="s">
        <v>401</v>
      </c>
      <c r="D452" s="27" t="s">
        <v>868</v>
      </c>
      <c r="E452" s="28">
        <v>14</v>
      </c>
      <c r="F452" s="28">
        <v>0.18249000000000001</v>
      </c>
      <c r="G452" s="28">
        <v>4.0600000000000002E-3</v>
      </c>
      <c r="H452">
        <f t="shared" si="12"/>
        <v>1.3035000000000001E-2</v>
      </c>
      <c r="I452">
        <f t="shared" si="13"/>
        <v>2.9E-4</v>
      </c>
    </row>
    <row r="453" spans="1:15" outlineLevel="2" x14ac:dyDescent="0.3">
      <c r="A453" s="27" t="s">
        <v>859</v>
      </c>
      <c r="B453" s="27" t="s">
        <v>860</v>
      </c>
      <c r="C453" s="27" t="s">
        <v>401</v>
      </c>
      <c r="D453" s="27" t="s">
        <v>869</v>
      </c>
      <c r="E453" s="28">
        <v>14</v>
      </c>
      <c r="F453" s="28">
        <v>0.16569</v>
      </c>
      <c r="G453" s="28">
        <v>3.2200000000000002E-3</v>
      </c>
      <c r="H453">
        <f t="shared" si="12"/>
        <v>1.1835E-2</v>
      </c>
      <c r="I453">
        <f t="shared" si="13"/>
        <v>2.3000000000000001E-4</v>
      </c>
    </row>
    <row r="454" spans="1:15" outlineLevel="2" x14ac:dyDescent="0.3">
      <c r="A454" s="27" t="s">
        <v>859</v>
      </c>
      <c r="B454" s="27" t="s">
        <v>860</v>
      </c>
      <c r="C454" s="27" t="s">
        <v>401</v>
      </c>
      <c r="D454" s="27" t="s">
        <v>870</v>
      </c>
      <c r="E454" s="28">
        <v>14</v>
      </c>
      <c r="F454" s="28">
        <v>0.1701</v>
      </c>
      <c r="G454" s="28">
        <v>3.29E-3</v>
      </c>
      <c r="H454">
        <f t="shared" si="12"/>
        <v>1.2149999999999999E-2</v>
      </c>
      <c r="I454">
        <f t="shared" si="13"/>
        <v>2.3499999999999999E-4</v>
      </c>
    </row>
    <row r="455" spans="1:15" outlineLevel="2" x14ac:dyDescent="0.3">
      <c r="A455" s="27" t="s">
        <v>859</v>
      </c>
      <c r="B455" s="27" t="s">
        <v>860</v>
      </c>
      <c r="C455" s="27" t="s">
        <v>401</v>
      </c>
      <c r="D455" s="27" t="s">
        <v>871</v>
      </c>
      <c r="E455" s="28">
        <v>108</v>
      </c>
      <c r="F455" s="28">
        <v>0.23219999999999999</v>
      </c>
      <c r="G455" s="28">
        <v>0.20898</v>
      </c>
      <c r="H455">
        <f t="shared" si="12"/>
        <v>2.15E-3</v>
      </c>
      <c r="I455">
        <f t="shared" si="13"/>
        <v>1.9350000000000001E-3</v>
      </c>
    </row>
    <row r="456" spans="1:15" outlineLevel="1" x14ac:dyDescent="0.3">
      <c r="A456" s="32" t="s">
        <v>1212</v>
      </c>
      <c r="B456" s="27" t="str">
        <f>B455</f>
        <v>Medimmune</v>
      </c>
      <c r="C456" s="27"/>
      <c r="D456" s="27"/>
      <c r="E456" s="28"/>
      <c r="F456" s="28">
        <f>SUBTOTAL(9,F445:F455)</f>
        <v>2.6854300000000002</v>
      </c>
      <c r="G456" s="28">
        <f>SUBTOTAL(9,G445:G455)</f>
        <v>0.75481500000000001</v>
      </c>
      <c r="H456" s="36">
        <f>SUBTOTAL(9,H445:H455)</f>
        <v>7.8569999999999987E-2</v>
      </c>
      <c r="I456" s="36">
        <f>SUBTOTAL(9,I445:I455)</f>
        <v>7.6050000000000006E-3</v>
      </c>
      <c r="K456">
        <f>VLOOKUP(LEFT(A456,8),'Point GF'!$C$2:$R$277,7,FALSE)</f>
        <v>1.005598594047683</v>
      </c>
      <c r="L456">
        <f>VLOOKUP(LEFT(A456,8),'Point GF'!$C$2:$R$277,7,FALSE)</f>
        <v>1.005598594047683</v>
      </c>
      <c r="N456">
        <f>VLOOKUP(LEFT(A456,8),'Point GF'!$C$2:$R$277,15,FALSE)</f>
        <v>1</v>
      </c>
      <c r="O456">
        <f>VLOOKUP(LEFT(A456,8),'Point GF'!$C$2:$R$277,16,FALSE)</f>
        <v>1.0094430507295735</v>
      </c>
    </row>
    <row r="457" spans="1:15" outlineLevel="2" x14ac:dyDescent="0.3">
      <c r="A457" s="27" t="s">
        <v>872</v>
      </c>
      <c r="B457" s="27" t="s">
        <v>873</v>
      </c>
      <c r="C457" s="27" t="s">
        <v>401</v>
      </c>
      <c r="D457" s="27" t="s">
        <v>874</v>
      </c>
      <c r="E457" s="28">
        <v>18</v>
      </c>
      <c r="F457" s="28">
        <v>1.008E-2</v>
      </c>
      <c r="G457" s="28">
        <v>2.6549999999999998E-3</v>
      </c>
      <c r="H457">
        <f t="shared" si="12"/>
        <v>5.6000000000000006E-4</v>
      </c>
      <c r="I457">
        <f t="shared" si="13"/>
        <v>1.4749999999999998E-4</v>
      </c>
    </row>
    <row r="458" spans="1:15" outlineLevel="2" x14ac:dyDescent="0.3">
      <c r="A458" s="27" t="s">
        <v>872</v>
      </c>
      <c r="B458" s="27" t="s">
        <v>873</v>
      </c>
      <c r="C458" s="27" t="s">
        <v>401</v>
      </c>
      <c r="D458" s="27" t="s">
        <v>875</v>
      </c>
      <c r="E458" s="28">
        <v>17</v>
      </c>
      <c r="F458" s="28">
        <v>1.0625000000000001E-2</v>
      </c>
      <c r="G458" s="28">
        <v>2.516E-3</v>
      </c>
      <c r="H458">
        <f t="shared" si="12"/>
        <v>6.2500000000000001E-4</v>
      </c>
      <c r="I458">
        <f t="shared" si="13"/>
        <v>1.4799999999999999E-4</v>
      </c>
    </row>
    <row r="459" spans="1:15" outlineLevel="2" x14ac:dyDescent="0.3">
      <c r="A459" s="27" t="s">
        <v>872</v>
      </c>
      <c r="B459" s="27" t="s">
        <v>873</v>
      </c>
      <c r="C459" s="27" t="s">
        <v>401</v>
      </c>
      <c r="D459" s="27" t="s">
        <v>876</v>
      </c>
      <c r="E459" s="28">
        <v>16</v>
      </c>
      <c r="F459" s="28">
        <v>9.6799999999999994E-3</v>
      </c>
      <c r="G459" s="28">
        <v>2.176E-3</v>
      </c>
      <c r="H459">
        <f t="shared" si="12"/>
        <v>6.0499999999999996E-4</v>
      </c>
      <c r="I459">
        <f t="shared" si="13"/>
        <v>1.36E-4</v>
      </c>
    </row>
    <row r="460" spans="1:15" outlineLevel="2" x14ac:dyDescent="0.3">
      <c r="A460" s="27" t="s">
        <v>872</v>
      </c>
      <c r="B460" s="27" t="s">
        <v>873</v>
      </c>
      <c r="C460" s="27" t="s">
        <v>401</v>
      </c>
      <c r="D460" s="27" t="s">
        <v>877</v>
      </c>
      <c r="E460" s="28">
        <v>16</v>
      </c>
      <c r="F460" s="28">
        <v>8.8800000000000007E-3</v>
      </c>
      <c r="G460" s="28">
        <v>2.2399999999999998E-3</v>
      </c>
      <c r="H460">
        <f t="shared" si="12"/>
        <v>5.5500000000000005E-4</v>
      </c>
      <c r="I460">
        <f t="shared" si="13"/>
        <v>1.3999999999999999E-4</v>
      </c>
    </row>
    <row r="461" spans="1:15" outlineLevel="2" x14ac:dyDescent="0.3">
      <c r="A461" s="27" t="s">
        <v>872</v>
      </c>
      <c r="B461" s="27" t="s">
        <v>873</v>
      </c>
      <c r="C461" s="27" t="s">
        <v>401</v>
      </c>
      <c r="D461" s="27" t="s">
        <v>878</v>
      </c>
      <c r="E461" s="28">
        <v>15</v>
      </c>
      <c r="F461" s="28">
        <v>0.11774999999999999</v>
      </c>
      <c r="G461" s="28">
        <v>1.2825E-3</v>
      </c>
      <c r="H461">
        <f t="shared" si="12"/>
        <v>7.8499999999999993E-3</v>
      </c>
      <c r="I461">
        <f t="shared" si="13"/>
        <v>8.5500000000000005E-5</v>
      </c>
    </row>
    <row r="462" spans="1:15" outlineLevel="2" x14ac:dyDescent="0.3">
      <c r="A462" s="27" t="s">
        <v>872</v>
      </c>
      <c r="B462" s="27" t="s">
        <v>873</v>
      </c>
      <c r="C462" s="27" t="s">
        <v>401</v>
      </c>
      <c r="D462" s="27" t="s">
        <v>879</v>
      </c>
      <c r="E462" s="28">
        <v>14</v>
      </c>
      <c r="F462" s="28">
        <v>0.1211</v>
      </c>
      <c r="G462" s="28">
        <v>1.4419999999999999E-3</v>
      </c>
      <c r="H462">
        <f t="shared" si="12"/>
        <v>8.6499999999999997E-3</v>
      </c>
      <c r="I462">
        <f t="shared" si="13"/>
        <v>1.03E-4</v>
      </c>
    </row>
    <row r="463" spans="1:15" outlineLevel="2" x14ac:dyDescent="0.3">
      <c r="A463" s="27" t="s">
        <v>872</v>
      </c>
      <c r="B463" s="27" t="s">
        <v>873</v>
      </c>
      <c r="C463" s="27" t="s">
        <v>401</v>
      </c>
      <c r="D463" s="27" t="s">
        <v>880</v>
      </c>
      <c r="E463" s="28">
        <v>11</v>
      </c>
      <c r="F463" s="28">
        <v>6.0499999999999998E-3</v>
      </c>
      <c r="G463" s="28">
        <v>3.1734999999999999E-4</v>
      </c>
      <c r="H463">
        <f t="shared" si="12"/>
        <v>5.5000000000000003E-4</v>
      </c>
      <c r="I463">
        <f t="shared" si="13"/>
        <v>2.885E-5</v>
      </c>
    </row>
    <row r="464" spans="1:15" outlineLevel="1" x14ac:dyDescent="0.3">
      <c r="A464" s="32" t="s">
        <v>1213</v>
      </c>
      <c r="B464" s="27" t="str">
        <f>B463</f>
        <v>Silver Spring Data Center</v>
      </c>
      <c r="C464" s="27"/>
      <c r="D464" s="27"/>
      <c r="E464" s="28"/>
      <c r="F464" s="28">
        <f>SUBTOTAL(9,F457:F463)</f>
        <v>0.284165</v>
      </c>
      <c r="G464" s="28">
        <f>SUBTOTAL(9,G457:G463)</f>
        <v>1.262885E-2</v>
      </c>
      <c r="H464" s="36">
        <f>SUBTOTAL(9,H457:H463)</f>
        <v>1.9394999999999999E-2</v>
      </c>
      <c r="I464" s="36">
        <f>SUBTOTAL(9,I457:I463)</f>
        <v>7.888499999999999E-4</v>
      </c>
      <c r="K464">
        <f>VLOOKUP(LEFT(A464,8),'Point GF'!$C$2:$R$277,7,FALSE)</f>
        <v>1</v>
      </c>
      <c r="L464">
        <f>VLOOKUP(LEFT(A464,8),'Point GF'!$C$2:$R$277,7,FALSE)</f>
        <v>1</v>
      </c>
      <c r="N464">
        <f>VLOOKUP(LEFT(A464,8),'Point GF'!$C$2:$R$277,15,FALSE)</f>
        <v>1</v>
      </c>
      <c r="O464">
        <f>VLOOKUP(LEFT(A464,8),'Point GF'!$C$2:$R$277,16,FALSE)</f>
        <v>1</v>
      </c>
    </row>
    <row r="465" spans="1:15" outlineLevel="2" x14ac:dyDescent="0.3">
      <c r="A465" s="27" t="s">
        <v>881</v>
      </c>
      <c r="B465" s="27" t="s">
        <v>882</v>
      </c>
      <c r="C465" s="27" t="s">
        <v>401</v>
      </c>
      <c r="D465" s="27" t="s">
        <v>883</v>
      </c>
      <c r="E465" s="28">
        <v>12</v>
      </c>
      <c r="F465" s="28">
        <v>8.4000000000000003E-4</v>
      </c>
      <c r="G465" s="28">
        <v>1.446E-5</v>
      </c>
      <c r="H465">
        <f t="shared" si="12"/>
        <v>7.0000000000000007E-5</v>
      </c>
      <c r="I465">
        <f t="shared" si="13"/>
        <v>1.2050000000000001E-6</v>
      </c>
    </row>
    <row r="466" spans="1:15" outlineLevel="2" x14ac:dyDescent="0.3">
      <c r="A466" s="27" t="s">
        <v>881</v>
      </c>
      <c r="B466" s="27" t="s">
        <v>882</v>
      </c>
      <c r="C466" s="27" t="s">
        <v>401</v>
      </c>
      <c r="D466" s="27" t="s">
        <v>883</v>
      </c>
      <c r="E466" s="28">
        <v>365</v>
      </c>
      <c r="F466" s="28">
        <v>0.42704999999999999</v>
      </c>
      <c r="G466" s="28">
        <v>6.5699999999999995E-2</v>
      </c>
      <c r="H466">
        <f t="shared" si="12"/>
        <v>1.17E-3</v>
      </c>
      <c r="I466">
        <f t="shared" si="13"/>
        <v>1.7999999999999998E-4</v>
      </c>
    </row>
    <row r="467" spans="1:15" outlineLevel="2" x14ac:dyDescent="0.3">
      <c r="A467" s="27" t="s">
        <v>881</v>
      </c>
      <c r="B467" s="27" t="s">
        <v>882</v>
      </c>
      <c r="C467" s="27" t="s">
        <v>401</v>
      </c>
      <c r="D467" s="27" t="s">
        <v>884</v>
      </c>
      <c r="E467" s="28">
        <v>365</v>
      </c>
      <c r="F467" s="28">
        <v>2.40024E-2</v>
      </c>
      <c r="G467" s="28">
        <v>3.6664250000000001E-3</v>
      </c>
      <c r="H467">
        <f t="shared" si="12"/>
        <v>6.5759999999999994E-5</v>
      </c>
      <c r="I467">
        <f t="shared" si="13"/>
        <v>1.0045E-5</v>
      </c>
    </row>
    <row r="468" spans="1:15" outlineLevel="2" x14ac:dyDescent="0.3">
      <c r="A468" s="27" t="s">
        <v>881</v>
      </c>
      <c r="B468" s="27" t="s">
        <v>882</v>
      </c>
      <c r="C468" s="27" t="s">
        <v>401</v>
      </c>
      <c r="D468" s="27" t="s">
        <v>885</v>
      </c>
      <c r="E468" s="28">
        <v>365</v>
      </c>
      <c r="F468" s="28">
        <v>2.40024E-2</v>
      </c>
      <c r="G468" s="28">
        <v>3.6664250000000001E-3</v>
      </c>
      <c r="H468">
        <f t="shared" si="12"/>
        <v>6.5759999999999994E-5</v>
      </c>
      <c r="I468">
        <f t="shared" si="13"/>
        <v>1.0045E-5</v>
      </c>
    </row>
    <row r="469" spans="1:15" outlineLevel="2" x14ac:dyDescent="0.3">
      <c r="A469" s="27" t="s">
        <v>881</v>
      </c>
      <c r="B469" s="27" t="s">
        <v>882</v>
      </c>
      <c r="C469" s="27" t="s">
        <v>401</v>
      </c>
      <c r="D469" s="27" t="s">
        <v>886</v>
      </c>
      <c r="E469" s="28">
        <v>365</v>
      </c>
      <c r="F469" s="28">
        <v>2.40024E-2</v>
      </c>
      <c r="G469" s="28">
        <v>3.6664250000000001E-3</v>
      </c>
      <c r="H469">
        <f t="shared" si="12"/>
        <v>6.5759999999999994E-5</v>
      </c>
      <c r="I469">
        <f t="shared" si="13"/>
        <v>1.0045E-5</v>
      </c>
    </row>
    <row r="470" spans="1:15" outlineLevel="2" x14ac:dyDescent="0.3">
      <c r="A470" s="27" t="s">
        <v>881</v>
      </c>
      <c r="B470" s="27" t="s">
        <v>882</v>
      </c>
      <c r="C470" s="27" t="s">
        <v>401</v>
      </c>
      <c r="D470" s="27" t="s">
        <v>887</v>
      </c>
      <c r="E470" s="28">
        <v>365</v>
      </c>
      <c r="F470" s="28">
        <v>2.40024E-2</v>
      </c>
      <c r="G470" s="28">
        <v>3.6664250000000001E-3</v>
      </c>
      <c r="H470">
        <f t="shared" si="12"/>
        <v>6.5759999999999994E-5</v>
      </c>
      <c r="I470">
        <f t="shared" si="13"/>
        <v>1.0045E-5</v>
      </c>
    </row>
    <row r="471" spans="1:15" outlineLevel="2" x14ac:dyDescent="0.3">
      <c r="A471" s="27" t="s">
        <v>881</v>
      </c>
      <c r="B471" s="27" t="s">
        <v>882</v>
      </c>
      <c r="C471" s="27" t="s">
        <v>401</v>
      </c>
      <c r="D471" s="27" t="s">
        <v>888</v>
      </c>
      <c r="E471" s="28">
        <v>365</v>
      </c>
      <c r="F471" s="28">
        <v>2.40024E-2</v>
      </c>
      <c r="G471" s="28">
        <v>3.6664250000000001E-3</v>
      </c>
      <c r="H471">
        <f t="shared" si="12"/>
        <v>6.5759999999999994E-5</v>
      </c>
      <c r="I471">
        <f t="shared" si="13"/>
        <v>1.0045E-5</v>
      </c>
    </row>
    <row r="472" spans="1:15" outlineLevel="2" x14ac:dyDescent="0.3">
      <c r="A472" s="27" t="s">
        <v>881</v>
      </c>
      <c r="B472" s="27" t="s">
        <v>882</v>
      </c>
      <c r="C472" s="27" t="s">
        <v>401</v>
      </c>
      <c r="D472" s="27" t="s">
        <v>889</v>
      </c>
      <c r="E472" s="28">
        <v>365</v>
      </c>
      <c r="F472" s="28">
        <v>2.40024E-2</v>
      </c>
      <c r="G472" s="28">
        <v>3.6664250000000001E-3</v>
      </c>
      <c r="H472">
        <f t="shared" si="12"/>
        <v>6.5759999999999994E-5</v>
      </c>
      <c r="I472">
        <f t="shared" si="13"/>
        <v>1.0045E-5</v>
      </c>
    </row>
    <row r="473" spans="1:15" outlineLevel="2" x14ac:dyDescent="0.3">
      <c r="A473" s="27" t="s">
        <v>881</v>
      </c>
      <c r="B473" s="27" t="s">
        <v>882</v>
      </c>
      <c r="C473" s="27" t="s">
        <v>401</v>
      </c>
      <c r="D473" s="27" t="s">
        <v>890</v>
      </c>
      <c r="E473" s="28">
        <v>365</v>
      </c>
      <c r="F473" s="28">
        <v>2.40024E-2</v>
      </c>
      <c r="G473" s="28">
        <v>3.6664250000000001E-3</v>
      </c>
      <c r="H473">
        <f t="shared" si="12"/>
        <v>6.5759999999999994E-5</v>
      </c>
      <c r="I473">
        <f t="shared" si="13"/>
        <v>1.0045E-5</v>
      </c>
    </row>
    <row r="474" spans="1:15" outlineLevel="2" x14ac:dyDescent="0.3">
      <c r="A474" s="27" t="s">
        <v>881</v>
      </c>
      <c r="B474" s="27" t="s">
        <v>882</v>
      </c>
      <c r="C474" s="27" t="s">
        <v>401</v>
      </c>
      <c r="D474" s="27" t="s">
        <v>891</v>
      </c>
      <c r="E474" s="28">
        <v>358</v>
      </c>
      <c r="F474" s="28">
        <v>6.28111</v>
      </c>
      <c r="G474" s="28">
        <v>3.1414499999999999</v>
      </c>
      <c r="H474">
        <f t="shared" si="12"/>
        <v>1.7545000000000002E-2</v>
      </c>
      <c r="I474">
        <f t="shared" si="13"/>
        <v>8.7749999999999998E-3</v>
      </c>
    </row>
    <row r="475" spans="1:15" outlineLevel="2" x14ac:dyDescent="0.3">
      <c r="A475" s="27" t="s">
        <v>881</v>
      </c>
      <c r="B475" s="27" t="s">
        <v>882</v>
      </c>
      <c r="C475" s="27" t="s">
        <v>401</v>
      </c>
      <c r="D475" s="27" t="s">
        <v>892</v>
      </c>
      <c r="E475" s="28">
        <v>29</v>
      </c>
      <c r="F475" s="28">
        <v>0.34031499999999998</v>
      </c>
      <c r="G475" s="28">
        <v>3.48E-3</v>
      </c>
      <c r="H475">
        <f t="shared" si="12"/>
        <v>1.1734999999999999E-2</v>
      </c>
      <c r="I475">
        <f t="shared" si="13"/>
        <v>1.2E-4</v>
      </c>
    </row>
    <row r="476" spans="1:15" outlineLevel="2" x14ac:dyDescent="0.3">
      <c r="A476" s="27" t="s">
        <v>881</v>
      </c>
      <c r="B476" s="27" t="s">
        <v>882</v>
      </c>
      <c r="C476" s="27" t="s">
        <v>401</v>
      </c>
      <c r="D476" s="27" t="s">
        <v>893</v>
      </c>
      <c r="E476" s="28">
        <v>29</v>
      </c>
      <c r="F476" s="28">
        <v>0.34031499999999998</v>
      </c>
      <c r="G476" s="28">
        <v>3.48E-3</v>
      </c>
      <c r="H476">
        <f t="shared" si="12"/>
        <v>1.1734999999999999E-2</v>
      </c>
      <c r="I476">
        <f t="shared" si="13"/>
        <v>1.2E-4</v>
      </c>
    </row>
    <row r="477" spans="1:15" outlineLevel="2" x14ac:dyDescent="0.3">
      <c r="A477" s="27" t="s">
        <v>881</v>
      </c>
      <c r="B477" s="27" t="s">
        <v>882</v>
      </c>
      <c r="C477" s="27" t="s">
        <v>401</v>
      </c>
      <c r="D477" s="27" t="s">
        <v>894</v>
      </c>
      <c r="E477" s="28">
        <v>29</v>
      </c>
      <c r="F477" s="28">
        <v>0.34031499999999998</v>
      </c>
      <c r="G477" s="28">
        <v>3.48E-3</v>
      </c>
      <c r="H477">
        <f t="shared" si="12"/>
        <v>1.1734999999999999E-2</v>
      </c>
      <c r="I477">
        <f t="shared" si="13"/>
        <v>1.2E-4</v>
      </c>
    </row>
    <row r="478" spans="1:15" outlineLevel="2" x14ac:dyDescent="0.3">
      <c r="A478" s="27" t="s">
        <v>881</v>
      </c>
      <c r="B478" s="27" t="s">
        <v>882</v>
      </c>
      <c r="C478" s="27" t="s">
        <v>401</v>
      </c>
      <c r="D478" s="27" t="s">
        <v>895</v>
      </c>
      <c r="E478" s="28">
        <v>29</v>
      </c>
      <c r="F478" s="28">
        <v>0.34031499999999998</v>
      </c>
      <c r="G478" s="28">
        <v>3.48E-3</v>
      </c>
      <c r="H478">
        <f t="shared" si="12"/>
        <v>1.1734999999999999E-2</v>
      </c>
      <c r="I478">
        <f t="shared" si="13"/>
        <v>1.2E-4</v>
      </c>
    </row>
    <row r="479" spans="1:15" outlineLevel="1" x14ac:dyDescent="0.3">
      <c r="A479" s="32" t="s">
        <v>1214</v>
      </c>
      <c r="B479" s="27" t="str">
        <f>B478</f>
        <v>Adventist Health Care White Oak Medical Center</v>
      </c>
      <c r="C479" s="27"/>
      <c r="D479" s="27"/>
      <c r="E479" s="28"/>
      <c r="F479" s="28">
        <f>SUBTOTAL(9,F465:F478)</f>
        <v>8.2382768000000013</v>
      </c>
      <c r="G479" s="28">
        <f>SUBTOTAL(9,G465:G478)</f>
        <v>3.2467494350000004</v>
      </c>
      <c r="H479" s="36">
        <f>SUBTOTAL(9,H465:H478)</f>
        <v>6.6185319999999992E-2</v>
      </c>
      <c r="I479" s="36">
        <f>SUBTOTAL(9,I465:I478)</f>
        <v>9.5065200000000009E-3</v>
      </c>
      <c r="K479">
        <f>VLOOKUP(LEFT(A479,8),'Point GF'!$C$2:$R$277,7,FALSE)</f>
        <v>1</v>
      </c>
      <c r="L479">
        <f>VLOOKUP(LEFT(A479,8),'Point GF'!$C$2:$R$277,7,FALSE)</f>
        <v>1</v>
      </c>
      <c r="N479">
        <f>VLOOKUP(LEFT(A479,8),'Point GF'!$C$2:$R$277,15,FALSE)</f>
        <v>1</v>
      </c>
      <c r="O479">
        <f>VLOOKUP(LEFT(A479,8),'Point GF'!$C$2:$R$277,16,FALSE)</f>
        <v>1</v>
      </c>
    </row>
    <row r="480" spans="1:15" outlineLevel="2" x14ac:dyDescent="0.3">
      <c r="A480" s="27" t="s">
        <v>896</v>
      </c>
      <c r="B480" s="27" t="s">
        <v>897</v>
      </c>
      <c r="C480" s="27" t="s">
        <v>401</v>
      </c>
      <c r="D480" s="27" t="s">
        <v>898</v>
      </c>
      <c r="E480" s="28">
        <v>7</v>
      </c>
      <c r="F480" s="28">
        <v>2.9015</v>
      </c>
      <c r="G480" s="28">
        <v>1.3649999999999999E-3</v>
      </c>
      <c r="H480">
        <f t="shared" si="12"/>
        <v>0.41449999999999998</v>
      </c>
      <c r="I480">
        <f t="shared" si="13"/>
        <v>1.95E-4</v>
      </c>
    </row>
    <row r="481" spans="1:15" outlineLevel="2" x14ac:dyDescent="0.3">
      <c r="A481" s="27" t="s">
        <v>896</v>
      </c>
      <c r="B481" s="27" t="s">
        <v>897</v>
      </c>
      <c r="C481" s="27" t="s">
        <v>401</v>
      </c>
      <c r="D481" s="27" t="s">
        <v>899</v>
      </c>
      <c r="E481" s="28">
        <v>70</v>
      </c>
      <c r="F481" s="28">
        <v>35.875</v>
      </c>
      <c r="G481" s="28">
        <v>0.51100000000000001</v>
      </c>
      <c r="H481">
        <f t="shared" si="12"/>
        <v>0.51249999999999996</v>
      </c>
      <c r="I481">
        <f t="shared" si="13"/>
        <v>7.3000000000000001E-3</v>
      </c>
    </row>
    <row r="482" spans="1:15" outlineLevel="2" x14ac:dyDescent="0.3">
      <c r="A482" s="27" t="s">
        <v>896</v>
      </c>
      <c r="B482" s="27" t="s">
        <v>897</v>
      </c>
      <c r="C482" s="27" t="s">
        <v>401</v>
      </c>
      <c r="D482" s="27" t="s">
        <v>900</v>
      </c>
      <c r="E482" s="28">
        <v>84</v>
      </c>
      <c r="F482" s="28">
        <v>29.777999999999999</v>
      </c>
      <c r="G482" s="28">
        <v>0.98699999999999999</v>
      </c>
      <c r="H482">
        <f t="shared" si="12"/>
        <v>0.35449999999999998</v>
      </c>
      <c r="I482">
        <f t="shared" si="13"/>
        <v>1.175E-2</v>
      </c>
    </row>
    <row r="483" spans="1:15" outlineLevel="1" x14ac:dyDescent="0.3">
      <c r="A483" s="32" t="s">
        <v>1215</v>
      </c>
      <c r="B483" s="27" t="str">
        <f>B482</f>
        <v>Dickerson Power, LLC</v>
      </c>
      <c r="C483" s="27"/>
      <c r="D483" s="27"/>
      <c r="E483" s="28"/>
      <c r="F483" s="28">
        <f>SUBTOTAL(9,F480:F482)</f>
        <v>68.55449999999999</v>
      </c>
      <c r="G483" s="28">
        <f>SUBTOTAL(9,G480:G482)</f>
        <v>1.4993650000000001</v>
      </c>
      <c r="H483" s="36">
        <f>SUBTOTAL(9,H480:H482)</f>
        <v>1.2814999999999999</v>
      </c>
      <c r="I483" s="36">
        <f>SUBTOTAL(9,I480:I482)</f>
        <v>1.9244999999999998E-2</v>
      </c>
      <c r="K483" t="e">
        <f>VLOOKUP(LEFT(A483,8),'Point GF'!$C$2:$R$277,7,FALSE)</f>
        <v>#N/A</v>
      </c>
      <c r="L483" t="e">
        <f>VLOOKUP(LEFT(A483,8),'Point GF'!$C$2:$R$277,7,FALSE)</f>
        <v>#N/A</v>
      </c>
      <c r="N483" t="e">
        <f>VLOOKUP(LEFT(A483,8),'Point GF'!$C$2:$R$277,15,FALSE)</f>
        <v>#N/A</v>
      </c>
      <c r="O483" t="e">
        <f>VLOOKUP(LEFT(A483,8),'Point GF'!$C$2:$R$277,16,FALSE)</f>
        <v>#N/A</v>
      </c>
    </row>
    <row r="484" spans="1:15" outlineLevel="2" x14ac:dyDescent="0.3">
      <c r="A484" s="27" t="s">
        <v>901</v>
      </c>
      <c r="B484" s="27" t="s">
        <v>903</v>
      </c>
      <c r="C484" s="27" t="s">
        <v>401</v>
      </c>
      <c r="D484" s="27" t="s">
        <v>904</v>
      </c>
      <c r="E484" s="28">
        <v>365</v>
      </c>
      <c r="F484" s="28">
        <v>0.1348675</v>
      </c>
      <c r="G484" s="28">
        <v>7.4095000000000003E-3</v>
      </c>
      <c r="H484">
        <f t="shared" si="12"/>
        <v>3.6949999999999998E-4</v>
      </c>
      <c r="I484">
        <f t="shared" si="13"/>
        <v>2.0300000000000002E-5</v>
      </c>
    </row>
    <row r="485" spans="1:15" outlineLevel="2" x14ac:dyDescent="0.3">
      <c r="A485" s="27" t="s">
        <v>901</v>
      </c>
      <c r="B485" s="27" t="s">
        <v>903</v>
      </c>
      <c r="C485" s="27" t="s">
        <v>401</v>
      </c>
      <c r="D485" s="27" t="s">
        <v>905</v>
      </c>
      <c r="E485" s="28">
        <v>204</v>
      </c>
      <c r="F485" s="28">
        <v>3.0396000000000001</v>
      </c>
      <c r="G485" s="28">
        <v>3.7332000000000001</v>
      </c>
      <c r="H485">
        <f t="shared" si="12"/>
        <v>1.49E-2</v>
      </c>
      <c r="I485">
        <f t="shared" si="13"/>
        <v>1.83E-2</v>
      </c>
    </row>
    <row r="486" spans="1:15" outlineLevel="2" x14ac:dyDescent="0.3">
      <c r="A486" s="27" t="s">
        <v>901</v>
      </c>
      <c r="B486" s="27" t="s">
        <v>903</v>
      </c>
      <c r="C486" s="27" t="s">
        <v>401</v>
      </c>
      <c r="D486" s="27" t="s">
        <v>906</v>
      </c>
      <c r="E486" s="28">
        <v>59</v>
      </c>
      <c r="F486" s="28">
        <v>7.3749999999999996E-3</v>
      </c>
      <c r="G486" s="28">
        <v>3.2450000000000001E-3</v>
      </c>
      <c r="H486">
        <f t="shared" si="12"/>
        <v>1.25E-4</v>
      </c>
      <c r="I486">
        <f t="shared" si="13"/>
        <v>5.5000000000000002E-5</v>
      </c>
    </row>
    <row r="487" spans="1:15" outlineLevel="2" x14ac:dyDescent="0.3">
      <c r="A487" s="27" t="s">
        <v>901</v>
      </c>
      <c r="B487" s="27" t="s">
        <v>903</v>
      </c>
      <c r="C487" s="27" t="s">
        <v>401</v>
      </c>
      <c r="D487" s="27" t="s">
        <v>907</v>
      </c>
      <c r="E487" s="28">
        <v>59</v>
      </c>
      <c r="F487" s="28">
        <v>7.9354999999999995E-2</v>
      </c>
      <c r="G487" s="28">
        <v>3.6874999999999998E-2</v>
      </c>
      <c r="H487">
        <f t="shared" si="12"/>
        <v>1.3449999999999998E-3</v>
      </c>
      <c r="I487">
        <f t="shared" si="13"/>
        <v>6.2500000000000001E-4</v>
      </c>
    </row>
    <row r="488" spans="1:15" outlineLevel="1" x14ac:dyDescent="0.3">
      <c r="A488" s="32" t="s">
        <v>1216</v>
      </c>
      <c r="B488" s="27" t="str">
        <f>B487</f>
        <v>Aggregate Industries - Kirby Road Asphalt Plant</v>
      </c>
      <c r="C488" s="27"/>
      <c r="D488" s="27"/>
      <c r="E488" s="28"/>
      <c r="F488" s="28">
        <f>SUBTOTAL(9,F484:F487)</f>
        <v>3.2611975000000002</v>
      </c>
      <c r="G488" s="28">
        <f>SUBTOTAL(9,G484:G487)</f>
        <v>3.7807295000000005</v>
      </c>
      <c r="H488" s="36">
        <f>SUBTOTAL(9,H484:H487)</f>
        <v>1.6739500000000001E-2</v>
      </c>
      <c r="I488" s="36">
        <f>SUBTOTAL(9,I484:I487)</f>
        <v>1.9000300000000001E-2</v>
      </c>
      <c r="K488">
        <f>VLOOKUP(LEFT(A488,8),'Point GF'!$C$2:$R$277,7,FALSE)</f>
        <v>1</v>
      </c>
      <c r="L488">
        <f>VLOOKUP(LEFT(A488,8),'Point GF'!$C$2:$R$277,7,FALSE)</f>
        <v>1</v>
      </c>
      <c r="N488">
        <f>VLOOKUP(LEFT(A488,8),'Point GF'!$C$2:$R$277,15,FALSE)</f>
        <v>1</v>
      </c>
      <c r="O488">
        <f>VLOOKUP(LEFT(A488,8),'Point GF'!$C$2:$R$277,16,FALSE)</f>
        <v>1</v>
      </c>
    </row>
    <row r="489" spans="1:15" outlineLevel="2" x14ac:dyDescent="0.3">
      <c r="A489" s="27" t="s">
        <v>908</v>
      </c>
      <c r="B489" s="27" t="s">
        <v>909</v>
      </c>
      <c r="C489" s="27" t="s">
        <v>401</v>
      </c>
      <c r="D489" s="27" t="s">
        <v>910</v>
      </c>
      <c r="E489" s="28">
        <v>28</v>
      </c>
      <c r="F489" s="28">
        <v>0.31919999999999998</v>
      </c>
      <c r="G489" s="28">
        <v>3.1919999999999997E-2</v>
      </c>
      <c r="H489">
        <f t="shared" si="12"/>
        <v>1.1399999999999999E-2</v>
      </c>
      <c r="I489">
        <f t="shared" si="13"/>
        <v>1.14E-3</v>
      </c>
    </row>
    <row r="490" spans="1:15" outlineLevel="2" x14ac:dyDescent="0.3">
      <c r="A490" s="27" t="s">
        <v>908</v>
      </c>
      <c r="B490" s="27" t="s">
        <v>909</v>
      </c>
      <c r="C490" s="27" t="s">
        <v>401</v>
      </c>
      <c r="D490" s="27" t="s">
        <v>911</v>
      </c>
      <c r="E490" s="28">
        <v>5</v>
      </c>
      <c r="F490" s="28">
        <v>0.41249999999999998</v>
      </c>
      <c r="G490" s="28">
        <v>4.2750000000000002E-3</v>
      </c>
      <c r="H490">
        <f t="shared" si="12"/>
        <v>8.249999999999999E-2</v>
      </c>
      <c r="I490">
        <f t="shared" si="13"/>
        <v>8.5500000000000007E-4</v>
      </c>
    </row>
    <row r="491" spans="1:15" outlineLevel="2" x14ac:dyDescent="0.3">
      <c r="A491" s="27" t="s">
        <v>908</v>
      </c>
      <c r="B491" s="27" t="s">
        <v>909</v>
      </c>
      <c r="C491" s="27" t="s">
        <v>401</v>
      </c>
      <c r="D491" s="27" t="s">
        <v>911</v>
      </c>
      <c r="E491" s="28">
        <v>156</v>
      </c>
      <c r="F491" s="28">
        <v>30.950399999999998</v>
      </c>
      <c r="G491" s="28">
        <v>0.36971999999999999</v>
      </c>
      <c r="H491">
        <f t="shared" si="12"/>
        <v>0.19839999999999999</v>
      </c>
      <c r="I491">
        <f t="shared" si="13"/>
        <v>2.3700000000000001E-3</v>
      </c>
    </row>
    <row r="492" spans="1:15" outlineLevel="2" x14ac:dyDescent="0.3">
      <c r="A492" s="27" t="s">
        <v>908</v>
      </c>
      <c r="B492" s="27" t="s">
        <v>909</v>
      </c>
      <c r="C492" s="27" t="s">
        <v>401</v>
      </c>
      <c r="D492" s="27" t="s">
        <v>912</v>
      </c>
      <c r="E492" s="28">
        <v>5</v>
      </c>
      <c r="F492" s="28">
        <v>0.30499999999999999</v>
      </c>
      <c r="G492" s="28">
        <v>6.4749999999999999E-3</v>
      </c>
      <c r="H492">
        <f t="shared" si="12"/>
        <v>6.0999999999999999E-2</v>
      </c>
      <c r="I492">
        <f t="shared" si="13"/>
        <v>1.2949999999999999E-3</v>
      </c>
    </row>
    <row r="493" spans="1:15" outlineLevel="2" x14ac:dyDescent="0.3">
      <c r="A493" s="27" t="s">
        <v>908</v>
      </c>
      <c r="B493" s="27" t="s">
        <v>909</v>
      </c>
      <c r="C493" s="27" t="s">
        <v>401</v>
      </c>
      <c r="D493" s="27" t="s">
        <v>912</v>
      </c>
      <c r="E493" s="28">
        <v>156</v>
      </c>
      <c r="F493" s="28">
        <v>9.048</v>
      </c>
      <c r="G493" s="28">
        <v>2.5194000000000001E-2</v>
      </c>
      <c r="H493">
        <f t="shared" ref="H493:H556" si="14">F493/E493</f>
        <v>5.8000000000000003E-2</v>
      </c>
      <c r="I493">
        <f t="shared" ref="I493:I556" si="15">G493/E493</f>
        <v>1.615E-4</v>
      </c>
    </row>
    <row r="494" spans="1:15" outlineLevel="2" x14ac:dyDescent="0.3">
      <c r="A494" s="27" t="s">
        <v>908</v>
      </c>
      <c r="B494" s="27" t="s">
        <v>909</v>
      </c>
      <c r="C494" s="27" t="s">
        <v>401</v>
      </c>
      <c r="D494" s="27" t="s">
        <v>913</v>
      </c>
      <c r="E494" s="28">
        <v>45</v>
      </c>
      <c r="F494" s="28">
        <v>6.3899999999999998E-2</v>
      </c>
      <c r="G494" s="28">
        <v>9.7199999999999999E-4</v>
      </c>
      <c r="H494">
        <f t="shared" si="14"/>
        <v>1.42E-3</v>
      </c>
      <c r="I494">
        <f t="shared" si="15"/>
        <v>2.16E-5</v>
      </c>
    </row>
    <row r="495" spans="1:15" outlineLevel="2" x14ac:dyDescent="0.3">
      <c r="A495" s="27" t="s">
        <v>908</v>
      </c>
      <c r="B495" s="27" t="s">
        <v>909</v>
      </c>
      <c r="C495" s="27" t="s">
        <v>401</v>
      </c>
      <c r="D495" s="27" t="s">
        <v>914</v>
      </c>
      <c r="E495" s="28">
        <v>45</v>
      </c>
      <c r="F495" s="28">
        <v>6.3899999999999998E-2</v>
      </c>
      <c r="G495" s="28">
        <v>9.7199999999999999E-4</v>
      </c>
      <c r="H495">
        <f t="shared" si="14"/>
        <v>1.42E-3</v>
      </c>
      <c r="I495">
        <f t="shared" si="15"/>
        <v>2.16E-5</v>
      </c>
    </row>
    <row r="496" spans="1:15" outlineLevel="2" x14ac:dyDescent="0.3">
      <c r="A496" s="27" t="s">
        <v>908</v>
      </c>
      <c r="B496" s="27" t="s">
        <v>909</v>
      </c>
      <c r="C496" s="27" t="s">
        <v>401</v>
      </c>
      <c r="D496" s="27" t="s">
        <v>915</v>
      </c>
      <c r="E496" s="28">
        <v>45</v>
      </c>
      <c r="F496" s="28">
        <v>5.4675000000000001E-2</v>
      </c>
      <c r="G496" s="28">
        <v>8.3250000000000002E-4</v>
      </c>
      <c r="H496">
        <f t="shared" si="14"/>
        <v>1.2149999999999999E-3</v>
      </c>
      <c r="I496">
        <f t="shared" si="15"/>
        <v>1.8499999999999999E-5</v>
      </c>
    </row>
    <row r="497" spans="1:9" outlineLevel="2" x14ac:dyDescent="0.3">
      <c r="A497" s="27" t="s">
        <v>908</v>
      </c>
      <c r="B497" s="27" t="s">
        <v>909</v>
      </c>
      <c r="C497" s="27" t="s">
        <v>401</v>
      </c>
      <c r="D497" s="27" t="s">
        <v>916</v>
      </c>
      <c r="E497" s="28">
        <v>69</v>
      </c>
      <c r="F497" s="28">
        <v>0.16628999999999999</v>
      </c>
      <c r="G497" s="28">
        <v>8.9009999999999992E-3</v>
      </c>
      <c r="H497">
        <f t="shared" si="14"/>
        <v>2.4099999999999998E-3</v>
      </c>
      <c r="I497">
        <f t="shared" si="15"/>
        <v>1.2899999999999999E-4</v>
      </c>
    </row>
    <row r="498" spans="1:9" outlineLevel="2" x14ac:dyDescent="0.3">
      <c r="A498" s="27" t="s">
        <v>908</v>
      </c>
      <c r="B498" s="27" t="s">
        <v>909</v>
      </c>
      <c r="C498" s="27" t="s">
        <v>401</v>
      </c>
      <c r="D498" s="27" t="s">
        <v>917</v>
      </c>
      <c r="E498" s="28">
        <v>29</v>
      </c>
      <c r="F498" s="28">
        <v>7.9024999999999998E-2</v>
      </c>
      <c r="G498" s="28">
        <v>4.9300000000000004E-3</v>
      </c>
      <c r="H498">
        <f t="shared" si="14"/>
        <v>2.725E-3</v>
      </c>
      <c r="I498">
        <f t="shared" si="15"/>
        <v>1.7000000000000001E-4</v>
      </c>
    </row>
    <row r="499" spans="1:9" outlineLevel="2" x14ac:dyDescent="0.3">
      <c r="A499" s="27" t="s">
        <v>908</v>
      </c>
      <c r="B499" s="27" t="s">
        <v>909</v>
      </c>
      <c r="C499" s="27" t="s">
        <v>401</v>
      </c>
      <c r="D499" s="27" t="s">
        <v>918</v>
      </c>
      <c r="E499" s="28">
        <v>29</v>
      </c>
      <c r="F499" s="28">
        <v>7.9024999999999998E-2</v>
      </c>
      <c r="G499" s="28">
        <v>4.9300000000000004E-3</v>
      </c>
      <c r="H499">
        <f t="shared" si="14"/>
        <v>2.725E-3</v>
      </c>
      <c r="I499">
        <f t="shared" si="15"/>
        <v>1.7000000000000001E-4</v>
      </c>
    </row>
    <row r="500" spans="1:9" outlineLevel="2" x14ac:dyDescent="0.3">
      <c r="A500" s="27" t="s">
        <v>908</v>
      </c>
      <c r="B500" s="27" t="s">
        <v>909</v>
      </c>
      <c r="C500" s="27" t="s">
        <v>401</v>
      </c>
      <c r="D500" s="27" t="s">
        <v>919</v>
      </c>
      <c r="E500" s="28">
        <v>12</v>
      </c>
      <c r="F500" s="28">
        <v>3.7499999999999999E-3</v>
      </c>
      <c r="G500" s="28">
        <v>2.064E-4</v>
      </c>
      <c r="H500">
        <f t="shared" si="14"/>
        <v>3.1250000000000001E-4</v>
      </c>
      <c r="I500">
        <f t="shared" si="15"/>
        <v>1.7200000000000001E-5</v>
      </c>
    </row>
    <row r="501" spans="1:9" outlineLevel="2" x14ac:dyDescent="0.3">
      <c r="A501" s="27" t="s">
        <v>908</v>
      </c>
      <c r="B501" s="27" t="s">
        <v>909</v>
      </c>
      <c r="C501" s="27" t="s">
        <v>401</v>
      </c>
      <c r="D501" s="27" t="s">
        <v>920</v>
      </c>
      <c r="E501" s="28">
        <v>12</v>
      </c>
      <c r="F501" s="28">
        <v>3.7499999999999999E-3</v>
      </c>
      <c r="G501" s="28">
        <v>2.064E-4</v>
      </c>
      <c r="H501">
        <f t="shared" si="14"/>
        <v>3.1250000000000001E-4</v>
      </c>
      <c r="I501">
        <f t="shared" si="15"/>
        <v>1.7200000000000001E-5</v>
      </c>
    </row>
    <row r="502" spans="1:9" outlineLevel="2" x14ac:dyDescent="0.3">
      <c r="A502" s="27" t="s">
        <v>908</v>
      </c>
      <c r="B502" s="27" t="s">
        <v>909</v>
      </c>
      <c r="C502" s="27" t="s">
        <v>401</v>
      </c>
      <c r="D502" s="27" t="s">
        <v>921</v>
      </c>
      <c r="E502" s="28">
        <v>31</v>
      </c>
      <c r="F502" s="28">
        <v>4.2314999999999998E-2</v>
      </c>
      <c r="G502" s="28">
        <v>2.3249999999999998E-3</v>
      </c>
      <c r="H502">
        <f t="shared" si="14"/>
        <v>1.3649999999999999E-3</v>
      </c>
      <c r="I502">
        <f t="shared" si="15"/>
        <v>7.4999999999999993E-5</v>
      </c>
    </row>
    <row r="503" spans="1:9" outlineLevel="2" x14ac:dyDescent="0.3">
      <c r="A503" s="27" t="s">
        <v>908</v>
      </c>
      <c r="B503" s="27" t="s">
        <v>909</v>
      </c>
      <c r="C503" s="27" t="s">
        <v>401</v>
      </c>
      <c r="D503" s="27" t="s">
        <v>922</v>
      </c>
      <c r="E503" s="28">
        <v>31</v>
      </c>
      <c r="F503" s="28">
        <v>7.3935000000000001E-2</v>
      </c>
      <c r="G503" s="28">
        <v>3.9835000000000001E-3</v>
      </c>
      <c r="H503">
        <f t="shared" si="14"/>
        <v>2.385E-3</v>
      </c>
      <c r="I503">
        <f t="shared" si="15"/>
        <v>1.2850000000000001E-4</v>
      </c>
    </row>
    <row r="504" spans="1:9" outlineLevel="2" x14ac:dyDescent="0.3">
      <c r="A504" s="27" t="s">
        <v>908</v>
      </c>
      <c r="B504" s="27" t="s">
        <v>909</v>
      </c>
      <c r="C504" s="27" t="s">
        <v>401</v>
      </c>
      <c r="D504" s="27" t="s">
        <v>923</v>
      </c>
      <c r="E504" s="28">
        <v>52</v>
      </c>
      <c r="F504" s="28">
        <v>6.6299999999999998E-2</v>
      </c>
      <c r="G504" s="28">
        <v>3.718E-3</v>
      </c>
      <c r="H504">
        <f t="shared" si="14"/>
        <v>1.2749999999999999E-3</v>
      </c>
      <c r="I504">
        <f t="shared" si="15"/>
        <v>7.1500000000000003E-5</v>
      </c>
    </row>
    <row r="505" spans="1:9" outlineLevel="2" x14ac:dyDescent="0.3">
      <c r="A505" s="27" t="s">
        <v>908</v>
      </c>
      <c r="B505" s="27" t="s">
        <v>909</v>
      </c>
      <c r="C505" s="27" t="s">
        <v>401</v>
      </c>
      <c r="D505" s="27" t="s">
        <v>924</v>
      </c>
      <c r="E505" s="28">
        <v>52</v>
      </c>
      <c r="F505" s="28">
        <v>6.6299999999999998E-2</v>
      </c>
      <c r="G505" s="28">
        <v>3.718E-3</v>
      </c>
      <c r="H505">
        <f t="shared" si="14"/>
        <v>1.2749999999999999E-3</v>
      </c>
      <c r="I505">
        <f t="shared" si="15"/>
        <v>7.1500000000000003E-5</v>
      </c>
    </row>
    <row r="506" spans="1:9" outlineLevel="2" x14ac:dyDescent="0.3">
      <c r="A506" s="27" t="s">
        <v>908</v>
      </c>
      <c r="B506" s="27" t="s">
        <v>909</v>
      </c>
      <c r="C506" s="27" t="s">
        <v>401</v>
      </c>
      <c r="D506" s="27" t="s">
        <v>925</v>
      </c>
      <c r="E506" s="28">
        <v>34</v>
      </c>
      <c r="F506" s="28">
        <v>0.2601</v>
      </c>
      <c r="G506" s="28">
        <v>1.5878E-2</v>
      </c>
      <c r="H506">
        <f t="shared" si="14"/>
        <v>7.6499999999999997E-3</v>
      </c>
      <c r="I506">
        <f t="shared" si="15"/>
        <v>4.6699999999999997E-4</v>
      </c>
    </row>
    <row r="507" spans="1:9" outlineLevel="2" x14ac:dyDescent="0.3">
      <c r="A507" s="27" t="s">
        <v>908</v>
      </c>
      <c r="B507" s="27" t="s">
        <v>909</v>
      </c>
      <c r="C507" s="27" t="s">
        <v>401</v>
      </c>
      <c r="D507" s="27" t="s">
        <v>926</v>
      </c>
      <c r="E507" s="28">
        <v>34</v>
      </c>
      <c r="F507" s="28">
        <v>0.2601</v>
      </c>
      <c r="G507" s="28">
        <v>1.5878E-2</v>
      </c>
      <c r="H507">
        <f t="shared" si="14"/>
        <v>7.6499999999999997E-3</v>
      </c>
      <c r="I507">
        <f t="shared" si="15"/>
        <v>4.6699999999999997E-4</v>
      </c>
    </row>
    <row r="508" spans="1:9" outlineLevel="2" x14ac:dyDescent="0.3">
      <c r="A508" s="27" t="s">
        <v>908</v>
      </c>
      <c r="B508" s="27" t="s">
        <v>909</v>
      </c>
      <c r="C508" s="27" t="s">
        <v>401</v>
      </c>
      <c r="D508" s="27" t="s">
        <v>927</v>
      </c>
      <c r="E508" s="28">
        <v>12</v>
      </c>
      <c r="F508" s="28">
        <v>3.3780000000000003E-4</v>
      </c>
      <c r="G508" s="28">
        <v>1.8539999999999999E-5</v>
      </c>
      <c r="H508">
        <f t="shared" si="14"/>
        <v>2.8150000000000003E-5</v>
      </c>
      <c r="I508">
        <f t="shared" si="15"/>
        <v>1.5449999999999998E-6</v>
      </c>
    </row>
    <row r="509" spans="1:9" outlineLevel="2" x14ac:dyDescent="0.3">
      <c r="A509" s="27" t="s">
        <v>908</v>
      </c>
      <c r="B509" s="27" t="s">
        <v>909</v>
      </c>
      <c r="C509" s="27" t="s">
        <v>401</v>
      </c>
      <c r="D509" s="27" t="s">
        <v>928</v>
      </c>
      <c r="E509" s="28">
        <v>12</v>
      </c>
      <c r="F509" s="28">
        <v>3.3780000000000003E-4</v>
      </c>
      <c r="G509" s="28">
        <v>1.8539999999999999E-5</v>
      </c>
      <c r="H509">
        <f t="shared" si="14"/>
        <v>2.8150000000000003E-5</v>
      </c>
      <c r="I509">
        <f t="shared" si="15"/>
        <v>1.5449999999999998E-6</v>
      </c>
    </row>
    <row r="510" spans="1:9" outlineLevel="2" x14ac:dyDescent="0.3">
      <c r="A510" s="27" t="s">
        <v>908</v>
      </c>
      <c r="B510" s="27" t="s">
        <v>909</v>
      </c>
      <c r="C510" s="27" t="s">
        <v>401</v>
      </c>
      <c r="D510" s="27" t="s">
        <v>929</v>
      </c>
      <c r="E510" s="28">
        <v>12</v>
      </c>
      <c r="F510" s="28">
        <v>3.3780000000000003E-4</v>
      </c>
      <c r="G510" s="28">
        <v>1.8539999999999999E-5</v>
      </c>
      <c r="H510">
        <f t="shared" si="14"/>
        <v>2.8150000000000003E-5</v>
      </c>
      <c r="I510">
        <f t="shared" si="15"/>
        <v>1.5449999999999998E-6</v>
      </c>
    </row>
    <row r="511" spans="1:9" outlineLevel="2" x14ac:dyDescent="0.3">
      <c r="A511" s="27" t="s">
        <v>908</v>
      </c>
      <c r="B511" s="27" t="s">
        <v>909</v>
      </c>
      <c r="C511" s="27" t="s">
        <v>401</v>
      </c>
      <c r="D511" s="27" t="s">
        <v>930</v>
      </c>
      <c r="E511" s="28">
        <v>31</v>
      </c>
      <c r="F511" s="28">
        <v>6.0449999999999997E-2</v>
      </c>
      <c r="G511" s="28">
        <v>3.2550000000000001E-3</v>
      </c>
      <c r="H511">
        <f t="shared" si="14"/>
        <v>1.9499999999999999E-3</v>
      </c>
      <c r="I511">
        <f t="shared" si="15"/>
        <v>1.05E-4</v>
      </c>
    </row>
    <row r="512" spans="1:9" outlineLevel="2" x14ac:dyDescent="0.3">
      <c r="A512" s="27" t="s">
        <v>908</v>
      </c>
      <c r="B512" s="27" t="s">
        <v>909</v>
      </c>
      <c r="C512" s="27" t="s">
        <v>401</v>
      </c>
      <c r="D512" s="27" t="s">
        <v>931</v>
      </c>
      <c r="E512" s="28">
        <v>31</v>
      </c>
      <c r="F512" s="28">
        <v>6.0449999999999997E-2</v>
      </c>
      <c r="G512" s="28">
        <v>3.2550000000000001E-3</v>
      </c>
      <c r="H512">
        <f t="shared" si="14"/>
        <v>1.9499999999999999E-3</v>
      </c>
      <c r="I512">
        <f t="shared" si="15"/>
        <v>1.05E-4</v>
      </c>
    </row>
    <row r="513" spans="1:9" outlineLevel="2" x14ac:dyDescent="0.3">
      <c r="A513" s="27" t="s">
        <v>908</v>
      </c>
      <c r="B513" s="27" t="s">
        <v>909</v>
      </c>
      <c r="C513" s="27" t="s">
        <v>401</v>
      </c>
      <c r="D513" s="27" t="s">
        <v>932</v>
      </c>
      <c r="E513" s="28">
        <v>31</v>
      </c>
      <c r="F513" s="28">
        <v>6.0449999999999997E-2</v>
      </c>
      <c r="G513" s="28">
        <v>3.2550000000000001E-3</v>
      </c>
      <c r="H513">
        <f t="shared" si="14"/>
        <v>1.9499999999999999E-3</v>
      </c>
      <c r="I513">
        <f t="shared" si="15"/>
        <v>1.05E-4</v>
      </c>
    </row>
    <row r="514" spans="1:9" outlineLevel="2" x14ac:dyDescent="0.3">
      <c r="A514" s="27" t="s">
        <v>908</v>
      </c>
      <c r="B514" s="27" t="s">
        <v>909</v>
      </c>
      <c r="C514" s="27" t="s">
        <v>401</v>
      </c>
      <c r="D514" s="27" t="s">
        <v>933</v>
      </c>
      <c r="E514" s="28">
        <v>132</v>
      </c>
      <c r="F514" s="28">
        <v>0.29699999999999999</v>
      </c>
      <c r="G514" s="28">
        <v>1.6500000000000001E-2</v>
      </c>
      <c r="H514">
        <f t="shared" si="14"/>
        <v>2.2499999999999998E-3</v>
      </c>
      <c r="I514">
        <f t="shared" si="15"/>
        <v>1.25E-4</v>
      </c>
    </row>
    <row r="515" spans="1:9" outlineLevel="2" x14ac:dyDescent="0.3">
      <c r="A515" s="27" t="s">
        <v>908</v>
      </c>
      <c r="B515" s="27" t="s">
        <v>909</v>
      </c>
      <c r="C515" s="27" t="s">
        <v>401</v>
      </c>
      <c r="D515" s="27" t="s">
        <v>934</v>
      </c>
      <c r="E515" s="28">
        <v>132</v>
      </c>
      <c r="F515" s="28">
        <v>0.29699999999999999</v>
      </c>
      <c r="G515" s="28">
        <v>1.6500000000000001E-2</v>
      </c>
      <c r="H515">
        <f t="shared" si="14"/>
        <v>2.2499999999999998E-3</v>
      </c>
      <c r="I515">
        <f t="shared" si="15"/>
        <v>1.25E-4</v>
      </c>
    </row>
    <row r="516" spans="1:9" outlineLevel="2" x14ac:dyDescent="0.3">
      <c r="A516" s="27" t="s">
        <v>908</v>
      </c>
      <c r="B516" s="27" t="s">
        <v>909</v>
      </c>
      <c r="C516" s="27" t="s">
        <v>401</v>
      </c>
      <c r="D516" s="27" t="s">
        <v>935</v>
      </c>
      <c r="E516" s="28">
        <v>72</v>
      </c>
      <c r="F516" s="28">
        <v>0.18720000000000001</v>
      </c>
      <c r="G516" s="29"/>
      <c r="H516">
        <f t="shared" si="14"/>
        <v>2.5999999999999999E-3</v>
      </c>
      <c r="I516">
        <f t="shared" si="15"/>
        <v>0</v>
      </c>
    </row>
    <row r="517" spans="1:9" outlineLevel="2" x14ac:dyDescent="0.3">
      <c r="A517" s="27" t="s">
        <v>908</v>
      </c>
      <c r="B517" s="27" t="s">
        <v>909</v>
      </c>
      <c r="C517" s="27" t="s">
        <v>401</v>
      </c>
      <c r="D517" s="27" t="s">
        <v>936</v>
      </c>
      <c r="E517" s="28">
        <v>3</v>
      </c>
      <c r="F517" s="28">
        <v>0.31230000000000002</v>
      </c>
      <c r="G517" s="28">
        <v>1.3934999999999999E-2</v>
      </c>
      <c r="H517">
        <f t="shared" si="14"/>
        <v>0.10410000000000001</v>
      </c>
      <c r="I517">
        <f t="shared" si="15"/>
        <v>4.6449999999999998E-3</v>
      </c>
    </row>
    <row r="518" spans="1:9" outlineLevel="2" x14ac:dyDescent="0.3">
      <c r="A518" s="27" t="s">
        <v>908</v>
      </c>
      <c r="B518" s="27" t="s">
        <v>909</v>
      </c>
      <c r="C518" s="27" t="s">
        <v>401</v>
      </c>
      <c r="D518" s="27" t="s">
        <v>937</v>
      </c>
      <c r="E518" s="28">
        <v>366</v>
      </c>
      <c r="F518" s="29"/>
      <c r="G518" s="28">
        <v>1.23342E-3</v>
      </c>
      <c r="H518">
        <f t="shared" si="14"/>
        <v>0</v>
      </c>
      <c r="I518">
        <f t="shared" si="15"/>
        <v>3.3699999999999999E-6</v>
      </c>
    </row>
    <row r="519" spans="1:9" outlineLevel="2" x14ac:dyDescent="0.3">
      <c r="A519" s="27" t="s">
        <v>908</v>
      </c>
      <c r="B519" s="27" t="s">
        <v>909</v>
      </c>
      <c r="C519" s="27" t="s">
        <v>401</v>
      </c>
      <c r="D519" s="27" t="s">
        <v>938</v>
      </c>
      <c r="E519" s="28">
        <v>366</v>
      </c>
      <c r="F519" s="29"/>
      <c r="G519" s="28">
        <v>1.23342E-3</v>
      </c>
      <c r="H519">
        <f t="shared" si="14"/>
        <v>0</v>
      </c>
      <c r="I519">
        <f t="shared" si="15"/>
        <v>3.3699999999999999E-6</v>
      </c>
    </row>
    <row r="520" spans="1:9" outlineLevel="2" x14ac:dyDescent="0.3">
      <c r="A520" s="27" t="s">
        <v>908</v>
      </c>
      <c r="B520" s="27" t="s">
        <v>909</v>
      </c>
      <c r="C520" s="27" t="s">
        <v>401</v>
      </c>
      <c r="D520" s="27" t="s">
        <v>939</v>
      </c>
      <c r="E520" s="28">
        <v>366</v>
      </c>
      <c r="F520" s="29"/>
      <c r="G520" s="28">
        <v>1.23342E-3</v>
      </c>
      <c r="H520">
        <f t="shared" si="14"/>
        <v>0</v>
      </c>
      <c r="I520">
        <f t="shared" si="15"/>
        <v>3.3699999999999999E-6</v>
      </c>
    </row>
    <row r="521" spans="1:9" outlineLevel="2" x14ac:dyDescent="0.3">
      <c r="A521" s="27" t="s">
        <v>908</v>
      </c>
      <c r="B521" s="27" t="s">
        <v>909</v>
      </c>
      <c r="C521" s="27" t="s">
        <v>401</v>
      </c>
      <c r="D521" s="27" t="s">
        <v>940</v>
      </c>
      <c r="E521" s="28">
        <v>366</v>
      </c>
      <c r="F521" s="29"/>
      <c r="G521" s="28">
        <v>1.23342E-3</v>
      </c>
      <c r="H521">
        <f t="shared" si="14"/>
        <v>0</v>
      </c>
      <c r="I521">
        <f t="shared" si="15"/>
        <v>3.3699999999999999E-6</v>
      </c>
    </row>
    <row r="522" spans="1:9" outlineLevel="2" x14ac:dyDescent="0.3">
      <c r="A522" s="27" t="s">
        <v>908</v>
      </c>
      <c r="B522" s="27" t="s">
        <v>909</v>
      </c>
      <c r="C522" s="27" t="s">
        <v>401</v>
      </c>
      <c r="D522" s="27" t="s">
        <v>941</v>
      </c>
      <c r="E522" s="28">
        <v>366</v>
      </c>
      <c r="F522" s="29"/>
      <c r="G522" s="28">
        <v>1.23342E-3</v>
      </c>
      <c r="H522">
        <f t="shared" si="14"/>
        <v>0</v>
      </c>
      <c r="I522">
        <f t="shared" si="15"/>
        <v>3.3699999999999999E-6</v>
      </c>
    </row>
    <row r="523" spans="1:9" outlineLevel="2" x14ac:dyDescent="0.3">
      <c r="A523" s="27" t="s">
        <v>908</v>
      </c>
      <c r="B523" s="27" t="s">
        <v>909</v>
      </c>
      <c r="C523" s="27" t="s">
        <v>401</v>
      </c>
      <c r="D523" s="27" t="s">
        <v>942</v>
      </c>
      <c r="E523" s="28">
        <v>366</v>
      </c>
      <c r="F523" s="29"/>
      <c r="G523" s="28">
        <v>1.23342E-3</v>
      </c>
      <c r="H523">
        <f t="shared" si="14"/>
        <v>0</v>
      </c>
      <c r="I523">
        <f t="shared" si="15"/>
        <v>3.3699999999999999E-6</v>
      </c>
    </row>
    <row r="524" spans="1:9" outlineLevel="2" x14ac:dyDescent="0.3">
      <c r="A524" s="27" t="s">
        <v>908</v>
      </c>
      <c r="B524" s="27" t="s">
        <v>909</v>
      </c>
      <c r="C524" s="27" t="s">
        <v>401</v>
      </c>
      <c r="D524" s="27" t="s">
        <v>943</v>
      </c>
      <c r="E524" s="28">
        <v>366</v>
      </c>
      <c r="F524" s="29"/>
      <c r="G524" s="28">
        <v>1.23342E-3</v>
      </c>
      <c r="H524">
        <f t="shared" si="14"/>
        <v>0</v>
      </c>
      <c r="I524">
        <f t="shared" si="15"/>
        <v>3.3699999999999999E-6</v>
      </c>
    </row>
    <row r="525" spans="1:9" outlineLevel="2" x14ac:dyDescent="0.3">
      <c r="A525" s="27" t="s">
        <v>908</v>
      </c>
      <c r="B525" s="27" t="s">
        <v>909</v>
      </c>
      <c r="C525" s="27" t="s">
        <v>401</v>
      </c>
      <c r="D525" s="27" t="s">
        <v>944</v>
      </c>
      <c r="E525" s="28">
        <v>366</v>
      </c>
      <c r="F525" s="29"/>
      <c r="G525" s="28">
        <v>1.23342E-3</v>
      </c>
      <c r="H525">
        <f t="shared" si="14"/>
        <v>0</v>
      </c>
      <c r="I525">
        <f t="shared" si="15"/>
        <v>3.3699999999999999E-6</v>
      </c>
    </row>
    <row r="526" spans="1:9" outlineLevel="2" x14ac:dyDescent="0.3">
      <c r="A526" s="27" t="s">
        <v>908</v>
      </c>
      <c r="B526" s="27" t="s">
        <v>909</v>
      </c>
      <c r="C526" s="27" t="s">
        <v>401</v>
      </c>
      <c r="D526" s="27" t="s">
        <v>945</v>
      </c>
      <c r="E526" s="28">
        <v>366</v>
      </c>
      <c r="F526" s="29"/>
      <c r="G526" s="28">
        <v>1.23342E-3</v>
      </c>
      <c r="H526">
        <f t="shared" si="14"/>
        <v>0</v>
      </c>
      <c r="I526">
        <f t="shared" si="15"/>
        <v>3.3699999999999999E-6</v>
      </c>
    </row>
    <row r="527" spans="1:9" outlineLevel="2" x14ac:dyDescent="0.3">
      <c r="A527" s="27" t="s">
        <v>908</v>
      </c>
      <c r="B527" s="27" t="s">
        <v>909</v>
      </c>
      <c r="C527" s="27" t="s">
        <v>401</v>
      </c>
      <c r="D527" s="27" t="s">
        <v>946</v>
      </c>
      <c r="E527" s="28">
        <v>366</v>
      </c>
      <c r="F527" s="29"/>
      <c r="G527" s="28">
        <v>1.23342E-3</v>
      </c>
      <c r="H527">
        <f t="shared" si="14"/>
        <v>0</v>
      </c>
      <c r="I527">
        <f t="shared" si="15"/>
        <v>3.3699999999999999E-6</v>
      </c>
    </row>
    <row r="528" spans="1:9" outlineLevel="2" x14ac:dyDescent="0.3">
      <c r="A528" s="27" t="s">
        <v>908</v>
      </c>
      <c r="B528" s="27" t="s">
        <v>909</v>
      </c>
      <c r="C528" s="27" t="s">
        <v>401</v>
      </c>
      <c r="D528" s="27" t="s">
        <v>947</v>
      </c>
      <c r="E528" s="28">
        <v>366</v>
      </c>
      <c r="F528" s="29"/>
      <c r="G528" s="28">
        <v>1.23342E-3</v>
      </c>
      <c r="H528">
        <f t="shared" si="14"/>
        <v>0</v>
      </c>
      <c r="I528">
        <f t="shared" si="15"/>
        <v>3.3699999999999999E-6</v>
      </c>
    </row>
    <row r="529" spans="1:9" outlineLevel="2" x14ac:dyDescent="0.3">
      <c r="A529" s="27" t="s">
        <v>908</v>
      </c>
      <c r="B529" s="27" t="s">
        <v>909</v>
      </c>
      <c r="C529" s="27" t="s">
        <v>401</v>
      </c>
      <c r="D529" s="27" t="s">
        <v>948</v>
      </c>
      <c r="E529" s="28">
        <v>366</v>
      </c>
      <c r="F529" s="29"/>
      <c r="G529" s="28">
        <v>1.23342E-3</v>
      </c>
      <c r="H529">
        <f t="shared" si="14"/>
        <v>0</v>
      </c>
      <c r="I529">
        <f t="shared" si="15"/>
        <v>3.3699999999999999E-6</v>
      </c>
    </row>
    <row r="530" spans="1:9" outlineLevel="2" x14ac:dyDescent="0.3">
      <c r="A530" s="27" t="s">
        <v>908</v>
      </c>
      <c r="B530" s="27" t="s">
        <v>909</v>
      </c>
      <c r="C530" s="27" t="s">
        <v>401</v>
      </c>
      <c r="D530" s="27" t="s">
        <v>949</v>
      </c>
      <c r="E530" s="28">
        <v>9</v>
      </c>
      <c r="F530" s="28">
        <v>3.6584999999999999E-2</v>
      </c>
      <c r="G530" s="28">
        <v>7.785E-4</v>
      </c>
      <c r="H530">
        <f t="shared" si="14"/>
        <v>4.065E-3</v>
      </c>
      <c r="I530">
        <f t="shared" si="15"/>
        <v>8.6500000000000002E-5</v>
      </c>
    </row>
    <row r="531" spans="1:9" outlineLevel="2" x14ac:dyDescent="0.3">
      <c r="A531" s="27" t="s">
        <v>908</v>
      </c>
      <c r="B531" s="27" t="s">
        <v>909</v>
      </c>
      <c r="C531" s="27" t="s">
        <v>401</v>
      </c>
      <c r="D531" s="27" t="s">
        <v>950</v>
      </c>
      <c r="E531" s="28">
        <v>7</v>
      </c>
      <c r="F531" s="28">
        <v>0.50049999999999994</v>
      </c>
      <c r="G531" s="28">
        <v>1.4069999999999999E-2</v>
      </c>
      <c r="H531">
        <f t="shared" si="14"/>
        <v>7.1499999999999994E-2</v>
      </c>
      <c r="I531">
        <f t="shared" si="15"/>
        <v>2.0100000000000001E-3</v>
      </c>
    </row>
    <row r="532" spans="1:9" outlineLevel="2" x14ac:dyDescent="0.3">
      <c r="A532" s="27" t="s">
        <v>908</v>
      </c>
      <c r="B532" s="27" t="s">
        <v>909</v>
      </c>
      <c r="C532" s="27" t="s">
        <v>401</v>
      </c>
      <c r="D532" s="27" t="s">
        <v>951</v>
      </c>
      <c r="E532" s="28">
        <v>22</v>
      </c>
      <c r="F532" s="28">
        <v>4.5319999999999999E-2</v>
      </c>
      <c r="G532" s="28">
        <v>1.881E-2</v>
      </c>
      <c r="H532">
        <f t="shared" si="14"/>
        <v>2.0599999999999998E-3</v>
      </c>
      <c r="I532">
        <f t="shared" si="15"/>
        <v>8.5499999999999997E-4</v>
      </c>
    </row>
    <row r="533" spans="1:9" outlineLevel="2" x14ac:dyDescent="0.3">
      <c r="A533" s="27" t="s">
        <v>908</v>
      </c>
      <c r="B533" s="27" t="s">
        <v>909</v>
      </c>
      <c r="C533" s="27" t="s">
        <v>401</v>
      </c>
      <c r="D533" s="27" t="s">
        <v>951</v>
      </c>
      <c r="E533" s="28">
        <v>75</v>
      </c>
      <c r="F533" s="28">
        <v>40.436250000000001</v>
      </c>
      <c r="G533" s="28">
        <v>1.2288749999999999</v>
      </c>
      <c r="H533">
        <f t="shared" si="14"/>
        <v>0.53915000000000002</v>
      </c>
      <c r="I533">
        <f t="shared" si="15"/>
        <v>1.6385E-2</v>
      </c>
    </row>
    <row r="534" spans="1:9" outlineLevel="2" x14ac:dyDescent="0.3">
      <c r="A534" s="27" t="s">
        <v>908</v>
      </c>
      <c r="B534" s="27" t="s">
        <v>909</v>
      </c>
      <c r="C534" s="27" t="s">
        <v>401</v>
      </c>
      <c r="D534" s="27" t="s">
        <v>952</v>
      </c>
      <c r="E534" s="28">
        <v>229</v>
      </c>
      <c r="F534" s="28">
        <v>1.77475</v>
      </c>
      <c r="G534" s="28">
        <v>0.73623499999999997</v>
      </c>
      <c r="H534">
        <f t="shared" si="14"/>
        <v>7.7499999999999999E-3</v>
      </c>
      <c r="I534">
        <f t="shared" si="15"/>
        <v>3.215E-3</v>
      </c>
    </row>
    <row r="535" spans="1:9" outlineLevel="2" x14ac:dyDescent="0.3">
      <c r="A535" s="27" t="s">
        <v>908</v>
      </c>
      <c r="B535" s="27" t="s">
        <v>909</v>
      </c>
      <c r="C535" s="27" t="s">
        <v>401</v>
      </c>
      <c r="D535" s="27" t="s">
        <v>952</v>
      </c>
      <c r="E535" s="28">
        <v>277</v>
      </c>
      <c r="F535" s="28">
        <v>53.599499999999999</v>
      </c>
      <c r="G535" s="29"/>
      <c r="H535">
        <f t="shared" si="14"/>
        <v>0.19350000000000001</v>
      </c>
      <c r="I535">
        <f t="shared" si="15"/>
        <v>0</v>
      </c>
    </row>
    <row r="536" spans="1:9" outlineLevel="2" x14ac:dyDescent="0.3">
      <c r="A536" s="27" t="s">
        <v>908</v>
      </c>
      <c r="B536" s="27" t="s">
        <v>909</v>
      </c>
      <c r="C536" s="27" t="s">
        <v>401</v>
      </c>
      <c r="D536" s="27" t="s">
        <v>953</v>
      </c>
      <c r="E536" s="28">
        <v>4</v>
      </c>
      <c r="F536" s="28">
        <v>0.64200000000000002</v>
      </c>
      <c r="G536" s="28">
        <v>1.806E-2</v>
      </c>
      <c r="H536">
        <f t="shared" si="14"/>
        <v>0.1605</v>
      </c>
      <c r="I536">
        <f t="shared" si="15"/>
        <v>4.5149999999999999E-3</v>
      </c>
    </row>
    <row r="537" spans="1:9" outlineLevel="2" x14ac:dyDescent="0.3">
      <c r="A537" s="27" t="s">
        <v>908</v>
      </c>
      <c r="B537" s="27" t="s">
        <v>909</v>
      </c>
      <c r="C537" s="27" t="s">
        <v>401</v>
      </c>
      <c r="D537" s="27" t="s">
        <v>954</v>
      </c>
      <c r="E537" s="28">
        <v>3</v>
      </c>
      <c r="F537" s="28">
        <v>3.1949999999999999E-2</v>
      </c>
      <c r="G537" s="29"/>
      <c r="H537">
        <f t="shared" si="14"/>
        <v>1.065E-2</v>
      </c>
      <c r="I537">
        <f t="shared" si="15"/>
        <v>0</v>
      </c>
    </row>
    <row r="538" spans="1:9" outlineLevel="2" x14ac:dyDescent="0.3">
      <c r="A538" s="27" t="s">
        <v>908</v>
      </c>
      <c r="B538" s="27" t="s">
        <v>909</v>
      </c>
      <c r="C538" s="27" t="s">
        <v>401</v>
      </c>
      <c r="D538" s="27" t="s">
        <v>955</v>
      </c>
      <c r="E538" s="28">
        <v>9</v>
      </c>
      <c r="F538" s="28">
        <v>2.2499999999999999E-2</v>
      </c>
      <c r="G538" s="28">
        <v>3.1319999999999998E-3</v>
      </c>
      <c r="H538">
        <f t="shared" si="14"/>
        <v>2.5000000000000001E-3</v>
      </c>
      <c r="I538">
        <f t="shared" si="15"/>
        <v>3.48E-4</v>
      </c>
    </row>
    <row r="539" spans="1:9" outlineLevel="2" x14ac:dyDescent="0.3">
      <c r="A539" s="27" t="s">
        <v>908</v>
      </c>
      <c r="B539" s="27" t="s">
        <v>909</v>
      </c>
      <c r="C539" s="27" t="s">
        <v>401</v>
      </c>
      <c r="D539" s="27" t="s">
        <v>956</v>
      </c>
      <c r="E539" s="28">
        <v>12</v>
      </c>
      <c r="F539" s="28">
        <v>0.189</v>
      </c>
      <c r="G539" s="28">
        <v>6.1799999999999997E-3</v>
      </c>
      <c r="H539">
        <f t="shared" si="14"/>
        <v>1.575E-2</v>
      </c>
      <c r="I539">
        <f t="shared" si="15"/>
        <v>5.1499999999999994E-4</v>
      </c>
    </row>
    <row r="540" spans="1:9" outlineLevel="2" x14ac:dyDescent="0.3">
      <c r="A540" s="27" t="s">
        <v>908</v>
      </c>
      <c r="B540" s="27" t="s">
        <v>909</v>
      </c>
      <c r="C540" s="27" t="s">
        <v>401</v>
      </c>
      <c r="D540" s="27" t="s">
        <v>957</v>
      </c>
      <c r="E540" s="28">
        <v>9</v>
      </c>
      <c r="F540" s="28">
        <v>0.22500000000000001</v>
      </c>
      <c r="G540" s="28">
        <v>8.6400000000000001E-3</v>
      </c>
      <c r="H540">
        <f t="shared" si="14"/>
        <v>2.5000000000000001E-2</v>
      </c>
      <c r="I540">
        <f t="shared" si="15"/>
        <v>9.6000000000000002E-4</v>
      </c>
    </row>
    <row r="541" spans="1:9" outlineLevel="2" x14ac:dyDescent="0.3">
      <c r="A541" s="27" t="s">
        <v>908</v>
      </c>
      <c r="B541" s="27" t="s">
        <v>909</v>
      </c>
      <c r="C541" s="27" t="s">
        <v>401</v>
      </c>
      <c r="D541" s="27" t="s">
        <v>958</v>
      </c>
      <c r="E541" s="28">
        <v>10</v>
      </c>
      <c r="F541" s="28">
        <v>0.49299999999999999</v>
      </c>
      <c r="G541" s="28">
        <v>8.6499999999999997E-3</v>
      </c>
      <c r="H541">
        <f t="shared" si="14"/>
        <v>4.9299999999999997E-2</v>
      </c>
      <c r="I541">
        <f t="shared" si="15"/>
        <v>8.6499999999999999E-4</v>
      </c>
    </row>
    <row r="542" spans="1:9" outlineLevel="2" x14ac:dyDescent="0.3">
      <c r="A542" s="27" t="s">
        <v>908</v>
      </c>
      <c r="B542" s="27" t="s">
        <v>909</v>
      </c>
      <c r="C542" s="27" t="s">
        <v>401</v>
      </c>
      <c r="D542" s="27" t="s">
        <v>959</v>
      </c>
      <c r="E542" s="28">
        <v>18</v>
      </c>
      <c r="F542" s="28">
        <v>0.52290000000000003</v>
      </c>
      <c r="G542" s="28">
        <v>1.881E-2</v>
      </c>
      <c r="H542">
        <f t="shared" si="14"/>
        <v>2.9050000000000003E-2</v>
      </c>
      <c r="I542">
        <f t="shared" si="15"/>
        <v>1.0449999999999999E-3</v>
      </c>
    </row>
    <row r="543" spans="1:9" outlineLevel="2" x14ac:dyDescent="0.3">
      <c r="A543" s="27" t="s">
        <v>908</v>
      </c>
      <c r="B543" s="27" t="s">
        <v>909</v>
      </c>
      <c r="C543" s="27" t="s">
        <v>401</v>
      </c>
      <c r="D543" s="27" t="s">
        <v>960</v>
      </c>
      <c r="E543" s="28">
        <v>8</v>
      </c>
      <c r="F543" s="28">
        <v>6.8400000000000002E-2</v>
      </c>
      <c r="G543" s="28">
        <v>1.92E-3</v>
      </c>
      <c r="H543">
        <f t="shared" si="14"/>
        <v>8.5500000000000003E-3</v>
      </c>
      <c r="I543">
        <f t="shared" si="15"/>
        <v>2.4000000000000001E-4</v>
      </c>
    </row>
    <row r="544" spans="1:9" outlineLevel="2" x14ac:dyDescent="0.3">
      <c r="A544" s="27" t="s">
        <v>908</v>
      </c>
      <c r="B544" s="27" t="s">
        <v>909</v>
      </c>
      <c r="C544" s="27" t="s">
        <v>401</v>
      </c>
      <c r="D544" s="27" t="s">
        <v>961</v>
      </c>
      <c r="E544" s="28">
        <v>9</v>
      </c>
      <c r="F544" s="28">
        <v>3.6764999999999999E-2</v>
      </c>
      <c r="G544" s="28">
        <v>1.0349999999999999E-3</v>
      </c>
      <c r="H544">
        <f t="shared" si="14"/>
        <v>4.0850000000000001E-3</v>
      </c>
      <c r="I544">
        <f t="shared" si="15"/>
        <v>1.1499999999999999E-4</v>
      </c>
    </row>
    <row r="545" spans="1:9" outlineLevel="2" x14ac:dyDescent="0.3">
      <c r="A545" s="27" t="s">
        <v>908</v>
      </c>
      <c r="B545" s="27" t="s">
        <v>909</v>
      </c>
      <c r="C545" s="27" t="s">
        <v>401</v>
      </c>
      <c r="D545" s="27" t="s">
        <v>962</v>
      </c>
      <c r="E545" s="28">
        <v>7</v>
      </c>
      <c r="F545" s="28">
        <v>4.1300000000000003E-2</v>
      </c>
      <c r="G545" s="28">
        <v>1.1655000000000001E-3</v>
      </c>
      <c r="H545">
        <f t="shared" si="14"/>
        <v>5.9000000000000007E-3</v>
      </c>
      <c r="I545">
        <f t="shared" si="15"/>
        <v>1.6650000000000001E-4</v>
      </c>
    </row>
    <row r="546" spans="1:9" outlineLevel="2" x14ac:dyDescent="0.3">
      <c r="A546" s="27" t="s">
        <v>908</v>
      </c>
      <c r="B546" s="27" t="s">
        <v>909</v>
      </c>
      <c r="C546" s="27" t="s">
        <v>401</v>
      </c>
      <c r="D546" s="27" t="s">
        <v>963</v>
      </c>
      <c r="E546" s="28">
        <v>8</v>
      </c>
      <c r="F546" s="28">
        <v>2.6679999999999999E-2</v>
      </c>
      <c r="G546" s="28">
        <v>3.284E-3</v>
      </c>
      <c r="H546">
        <f t="shared" si="14"/>
        <v>3.3349999999999999E-3</v>
      </c>
      <c r="I546">
        <f t="shared" si="15"/>
        <v>4.105E-4</v>
      </c>
    </row>
    <row r="547" spans="1:9" outlineLevel="2" x14ac:dyDescent="0.3">
      <c r="A547" s="27" t="s">
        <v>908</v>
      </c>
      <c r="B547" s="27" t="s">
        <v>909</v>
      </c>
      <c r="C547" s="27" t="s">
        <v>401</v>
      </c>
      <c r="D547" s="27" t="s">
        <v>964</v>
      </c>
      <c r="E547" s="28">
        <v>12</v>
      </c>
      <c r="F547" s="28">
        <v>0.2364</v>
      </c>
      <c r="G547" s="28">
        <v>6.4200000000000004E-3</v>
      </c>
      <c r="H547">
        <f t="shared" si="14"/>
        <v>1.9699999999999999E-2</v>
      </c>
      <c r="I547">
        <f t="shared" si="15"/>
        <v>5.3499999999999999E-4</v>
      </c>
    </row>
    <row r="548" spans="1:9" outlineLevel="2" x14ac:dyDescent="0.3">
      <c r="A548" s="27" t="s">
        <v>908</v>
      </c>
      <c r="B548" s="27" t="s">
        <v>909</v>
      </c>
      <c r="C548" s="27" t="s">
        <v>401</v>
      </c>
      <c r="D548" s="27" t="s">
        <v>965</v>
      </c>
      <c r="E548" s="28">
        <v>8</v>
      </c>
      <c r="F548" s="28">
        <v>0.64800000000000002</v>
      </c>
      <c r="G548" s="28">
        <v>1.1999999999999999E-3</v>
      </c>
      <c r="H548">
        <f t="shared" si="14"/>
        <v>8.1000000000000003E-2</v>
      </c>
      <c r="I548">
        <f t="shared" si="15"/>
        <v>1.4999999999999999E-4</v>
      </c>
    </row>
    <row r="549" spans="1:9" outlineLevel="2" x14ac:dyDescent="0.3">
      <c r="A549" s="27" t="s">
        <v>908</v>
      </c>
      <c r="B549" s="27" t="s">
        <v>909</v>
      </c>
      <c r="C549" s="27" t="s">
        <v>401</v>
      </c>
      <c r="D549" s="27" t="s">
        <v>966</v>
      </c>
      <c r="E549" s="28">
        <v>7</v>
      </c>
      <c r="F549" s="28">
        <v>5.6699999999999997E-3</v>
      </c>
      <c r="G549" s="28">
        <v>7.1049999999999998E-4</v>
      </c>
      <c r="H549">
        <f t="shared" si="14"/>
        <v>8.0999999999999996E-4</v>
      </c>
      <c r="I549">
        <f t="shared" si="15"/>
        <v>1.015E-4</v>
      </c>
    </row>
    <row r="550" spans="1:9" outlineLevel="2" x14ac:dyDescent="0.3">
      <c r="A550" s="27" t="s">
        <v>908</v>
      </c>
      <c r="B550" s="27" t="s">
        <v>909</v>
      </c>
      <c r="C550" s="27" t="s">
        <v>401</v>
      </c>
      <c r="D550" s="27" t="s">
        <v>967</v>
      </c>
      <c r="E550" s="28">
        <v>9</v>
      </c>
      <c r="F550" s="28">
        <v>8.2799999999999992E-3</v>
      </c>
      <c r="G550" s="28">
        <v>2.0744999999999999E-5</v>
      </c>
      <c r="H550">
        <f t="shared" si="14"/>
        <v>9.1999999999999992E-4</v>
      </c>
      <c r="I550">
        <f t="shared" si="15"/>
        <v>2.305E-6</v>
      </c>
    </row>
    <row r="551" spans="1:9" outlineLevel="2" x14ac:dyDescent="0.3">
      <c r="A551" s="27" t="s">
        <v>908</v>
      </c>
      <c r="B551" s="27" t="s">
        <v>909</v>
      </c>
      <c r="C551" s="27" t="s">
        <v>401</v>
      </c>
      <c r="D551" s="27" t="s">
        <v>968</v>
      </c>
      <c r="E551" s="28">
        <v>12</v>
      </c>
      <c r="F551" s="28">
        <v>0.1782</v>
      </c>
      <c r="G551" s="28">
        <v>2.5559999999999999E-2</v>
      </c>
      <c r="H551">
        <f t="shared" si="14"/>
        <v>1.485E-2</v>
      </c>
      <c r="I551">
        <f t="shared" si="15"/>
        <v>2.1299999999999999E-3</v>
      </c>
    </row>
    <row r="552" spans="1:9" outlineLevel="2" x14ac:dyDescent="0.3">
      <c r="A552" s="27" t="s">
        <v>908</v>
      </c>
      <c r="B552" s="27" t="s">
        <v>909</v>
      </c>
      <c r="C552" s="27" t="s">
        <v>401</v>
      </c>
      <c r="D552" s="27" t="s">
        <v>969</v>
      </c>
      <c r="E552" s="28">
        <v>12</v>
      </c>
      <c r="F552" s="28">
        <v>6.6600000000000006E-2</v>
      </c>
      <c r="G552" s="28">
        <v>8.2199999999999999E-3</v>
      </c>
      <c r="H552">
        <f t="shared" si="14"/>
        <v>5.5500000000000002E-3</v>
      </c>
      <c r="I552">
        <f t="shared" si="15"/>
        <v>6.8499999999999995E-4</v>
      </c>
    </row>
    <row r="553" spans="1:9" outlineLevel="2" x14ac:dyDescent="0.3">
      <c r="A553" s="27" t="s">
        <v>908</v>
      </c>
      <c r="B553" s="27" t="s">
        <v>909</v>
      </c>
      <c r="C553" s="27" t="s">
        <v>401</v>
      </c>
      <c r="D553" s="27" t="s">
        <v>970</v>
      </c>
      <c r="E553" s="28">
        <v>6</v>
      </c>
      <c r="F553" s="28">
        <v>1.248E-2</v>
      </c>
      <c r="G553" s="28">
        <v>6.2399999999999999E-3</v>
      </c>
      <c r="H553">
        <f t="shared" si="14"/>
        <v>2.0799999999999998E-3</v>
      </c>
      <c r="I553">
        <f t="shared" si="15"/>
        <v>1.0399999999999999E-3</v>
      </c>
    </row>
    <row r="554" spans="1:9" outlineLevel="2" x14ac:dyDescent="0.3">
      <c r="A554" s="27" t="s">
        <v>908</v>
      </c>
      <c r="B554" s="27" t="s">
        <v>909</v>
      </c>
      <c r="C554" s="27" t="s">
        <v>401</v>
      </c>
      <c r="D554" s="27" t="s">
        <v>971</v>
      </c>
      <c r="E554" s="28">
        <v>8</v>
      </c>
      <c r="F554" s="28">
        <v>3.1359999999999999E-2</v>
      </c>
      <c r="G554" s="28">
        <v>1.5679999999999999E-2</v>
      </c>
      <c r="H554">
        <f t="shared" si="14"/>
        <v>3.9199999999999999E-3</v>
      </c>
      <c r="I554">
        <f t="shared" si="15"/>
        <v>1.9599999999999999E-3</v>
      </c>
    </row>
    <row r="555" spans="1:9" outlineLevel="2" x14ac:dyDescent="0.3">
      <c r="A555" s="27" t="s">
        <v>908</v>
      </c>
      <c r="B555" s="27" t="s">
        <v>909</v>
      </c>
      <c r="C555" s="27" t="s">
        <v>401</v>
      </c>
      <c r="D555" s="27" t="s">
        <v>972</v>
      </c>
      <c r="E555" s="28">
        <v>8</v>
      </c>
      <c r="F555" s="28">
        <v>3.3279999999999997E-2</v>
      </c>
      <c r="G555" s="28">
        <v>1.6639999999999999E-2</v>
      </c>
      <c r="H555">
        <f t="shared" si="14"/>
        <v>4.1599999999999996E-3</v>
      </c>
      <c r="I555">
        <f t="shared" si="15"/>
        <v>2.0799999999999998E-3</v>
      </c>
    </row>
    <row r="556" spans="1:9" outlineLevel="2" x14ac:dyDescent="0.3">
      <c r="A556" s="27" t="s">
        <v>908</v>
      </c>
      <c r="B556" s="27" t="s">
        <v>909</v>
      </c>
      <c r="C556" s="27" t="s">
        <v>401</v>
      </c>
      <c r="D556" s="27" t="s">
        <v>973</v>
      </c>
      <c r="E556" s="28">
        <v>12</v>
      </c>
      <c r="F556" s="28">
        <v>2.2800000000000001E-2</v>
      </c>
      <c r="G556" s="28">
        <v>1.5959999999999998E-2</v>
      </c>
      <c r="H556">
        <f t="shared" si="14"/>
        <v>1.9E-3</v>
      </c>
      <c r="I556">
        <f t="shared" si="15"/>
        <v>1.3299999999999998E-3</v>
      </c>
    </row>
    <row r="557" spans="1:9" outlineLevel="2" x14ac:dyDescent="0.3">
      <c r="A557" s="27" t="s">
        <v>908</v>
      </c>
      <c r="B557" s="27" t="s">
        <v>909</v>
      </c>
      <c r="C557" s="27" t="s">
        <v>401</v>
      </c>
      <c r="D557" s="27" t="s">
        <v>974</v>
      </c>
      <c r="E557" s="28">
        <v>4</v>
      </c>
      <c r="F557" s="28">
        <v>4.5799999999999999E-3</v>
      </c>
      <c r="G557" s="28">
        <v>5.0000000000000001E-4</v>
      </c>
      <c r="H557">
        <f t="shared" ref="H557:H607" si="16">F557/E557</f>
        <v>1.145E-3</v>
      </c>
      <c r="I557">
        <f t="shared" ref="I557:I607" si="17">G557/E557</f>
        <v>1.25E-4</v>
      </c>
    </row>
    <row r="558" spans="1:9" outlineLevel="2" x14ac:dyDescent="0.3">
      <c r="A558" s="27" t="s">
        <v>908</v>
      </c>
      <c r="B558" s="27" t="s">
        <v>909</v>
      </c>
      <c r="C558" s="27" t="s">
        <v>401</v>
      </c>
      <c r="D558" s="27" t="s">
        <v>975</v>
      </c>
      <c r="E558" s="28">
        <v>12</v>
      </c>
      <c r="F558" s="28">
        <v>0.38219999999999998</v>
      </c>
      <c r="G558" s="28">
        <v>2.598E-2</v>
      </c>
      <c r="H558">
        <f t="shared" si="16"/>
        <v>3.1849999999999996E-2</v>
      </c>
      <c r="I558">
        <f t="shared" si="17"/>
        <v>2.1649999999999998E-3</v>
      </c>
    </row>
    <row r="559" spans="1:9" outlineLevel="2" x14ac:dyDescent="0.3">
      <c r="A559" s="27" t="s">
        <v>908</v>
      </c>
      <c r="B559" s="27" t="s">
        <v>909</v>
      </c>
      <c r="C559" s="27" t="s">
        <v>401</v>
      </c>
      <c r="D559" s="27" t="s">
        <v>976</v>
      </c>
      <c r="E559" s="28">
        <v>12</v>
      </c>
      <c r="F559" s="28">
        <v>8.2199999999999995E-2</v>
      </c>
      <c r="G559" s="28">
        <v>8.3999999999999995E-3</v>
      </c>
      <c r="H559">
        <f t="shared" si="16"/>
        <v>6.8499999999999993E-3</v>
      </c>
      <c r="I559">
        <f t="shared" si="17"/>
        <v>6.9999999999999999E-4</v>
      </c>
    </row>
    <row r="560" spans="1:9" outlineLevel="2" x14ac:dyDescent="0.3">
      <c r="A560" s="27" t="s">
        <v>908</v>
      </c>
      <c r="B560" s="27" t="s">
        <v>909</v>
      </c>
      <c r="C560" s="27" t="s">
        <v>401</v>
      </c>
      <c r="D560" s="27" t="s">
        <v>977</v>
      </c>
      <c r="E560" s="28">
        <v>8</v>
      </c>
      <c r="F560" s="28">
        <v>0.30320000000000003</v>
      </c>
      <c r="G560" s="28">
        <v>1.9599999999999999E-2</v>
      </c>
      <c r="H560">
        <f t="shared" si="16"/>
        <v>3.7900000000000003E-2</v>
      </c>
      <c r="I560">
        <f t="shared" si="17"/>
        <v>2.4499999999999999E-3</v>
      </c>
    </row>
    <row r="561" spans="1:15" outlineLevel="2" x14ac:dyDescent="0.3">
      <c r="A561" s="27" t="s">
        <v>908</v>
      </c>
      <c r="B561" s="27" t="s">
        <v>909</v>
      </c>
      <c r="C561" s="27" t="s">
        <v>401</v>
      </c>
      <c r="D561" s="27" t="s">
        <v>978</v>
      </c>
      <c r="E561" s="28">
        <v>8</v>
      </c>
      <c r="F561" s="28">
        <v>0.2964</v>
      </c>
      <c r="G561" s="28">
        <v>1.9199999999999998E-2</v>
      </c>
      <c r="H561">
        <f t="shared" si="16"/>
        <v>3.705E-2</v>
      </c>
      <c r="I561">
        <f t="shared" si="17"/>
        <v>2.3999999999999998E-3</v>
      </c>
    </row>
    <row r="562" spans="1:15" outlineLevel="1" x14ac:dyDescent="0.3">
      <c r="A562" s="32" t="s">
        <v>1217</v>
      </c>
      <c r="B562" s="27" t="str">
        <f>B561</f>
        <v>University of Maryland</v>
      </c>
      <c r="C562" s="27"/>
      <c r="D562" s="27"/>
      <c r="E562" s="28"/>
      <c r="F562" s="28">
        <f>SUBTOTAL(9,F489:F561)</f>
        <v>144.5983784</v>
      </c>
      <c r="G562" s="28">
        <f>SUBTOTAL(9,G489:G561)</f>
        <v>2.8165677050000011</v>
      </c>
      <c r="H562" s="36">
        <f>SUBTOTAL(9,H489:H561)</f>
        <v>1.9449044499999997</v>
      </c>
      <c r="I562" s="36">
        <f>SUBTOTAL(9,I489:I561)</f>
        <v>6.2507480000000004E-2</v>
      </c>
      <c r="K562">
        <f>VLOOKUP(LEFT(A562,8),'Point GF'!$C$2:$R$277,7,FALSE)</f>
        <v>1</v>
      </c>
      <c r="L562">
        <f>VLOOKUP(LEFT(A562,8),'Point GF'!$C$2:$R$277,7,FALSE)</f>
        <v>1</v>
      </c>
      <c r="N562">
        <f>VLOOKUP(LEFT(A562,8),'Point GF'!$C$2:$R$277,15,FALSE)</f>
        <v>1</v>
      </c>
      <c r="O562">
        <f>VLOOKUP(LEFT(A562,8),'Point GF'!$C$2:$R$277,16,FALSE)</f>
        <v>1</v>
      </c>
    </row>
    <row r="563" spans="1:15" outlineLevel="2" x14ac:dyDescent="0.3">
      <c r="A563" s="27" t="s">
        <v>979</v>
      </c>
      <c r="B563" s="27" t="s">
        <v>980</v>
      </c>
      <c r="C563" s="27" t="s">
        <v>401</v>
      </c>
      <c r="D563" s="27" t="s">
        <v>981</v>
      </c>
      <c r="E563" s="28">
        <v>215</v>
      </c>
      <c r="F563" s="28">
        <v>3.7410000000000001</v>
      </c>
      <c r="G563" s="28">
        <v>4.601</v>
      </c>
      <c r="H563">
        <f t="shared" si="16"/>
        <v>1.7399999999999999E-2</v>
      </c>
      <c r="I563">
        <f t="shared" si="17"/>
        <v>2.1399999999999999E-2</v>
      </c>
    </row>
    <row r="564" spans="1:15" outlineLevel="1" x14ac:dyDescent="0.3">
      <c r="A564" s="32" t="s">
        <v>1218</v>
      </c>
      <c r="B564" s="27" t="str">
        <f>B563</f>
        <v>Laurel Sand and Gravel, Inc - Laurel</v>
      </c>
      <c r="C564" s="27"/>
      <c r="D564" s="27"/>
      <c r="E564" s="28"/>
      <c r="F564" s="28">
        <f>SUBTOTAL(9,F563:F563)</f>
        <v>3.7410000000000001</v>
      </c>
      <c r="G564" s="28">
        <f>SUBTOTAL(9,G563:G563)</f>
        <v>4.601</v>
      </c>
      <c r="H564" s="36">
        <f>SUBTOTAL(9,H563:H563)</f>
        <v>1.7399999999999999E-2</v>
      </c>
      <c r="I564" s="36">
        <f>SUBTOTAL(9,I563:I563)</f>
        <v>2.1399999999999999E-2</v>
      </c>
      <c r="K564">
        <f>VLOOKUP(LEFT(A564,8),'Point GF'!$C$2:$R$277,7,FALSE)</f>
        <v>1.0681146040079039</v>
      </c>
      <c r="L564">
        <f>VLOOKUP(LEFT(A564,8),'Point GF'!$C$2:$R$277,7,FALSE)</f>
        <v>1.0681146040079039</v>
      </c>
      <c r="N564">
        <f>VLOOKUP(LEFT(A564,8),'Point GF'!$C$2:$R$277,15,FALSE)</f>
        <v>1</v>
      </c>
      <c r="O564">
        <f>VLOOKUP(LEFT(A564,8),'Point GF'!$C$2:$R$277,16,FALSE)</f>
        <v>1</v>
      </c>
    </row>
    <row r="565" spans="1:15" outlineLevel="2" x14ac:dyDescent="0.3">
      <c r="A565" s="27" t="s">
        <v>1241</v>
      </c>
      <c r="B565" s="27" t="s">
        <v>1162</v>
      </c>
      <c r="C565" s="27" t="s">
        <v>401</v>
      </c>
      <c r="D565" s="27" t="s">
        <v>1163</v>
      </c>
      <c r="E565" s="28">
        <v>11</v>
      </c>
      <c r="F565" s="28">
        <v>5.2535999999999996</v>
      </c>
      <c r="G565" s="28">
        <v>3.0249999999999999E-3</v>
      </c>
      <c r="H565">
        <f t="shared" si="16"/>
        <v>0.47759999999999997</v>
      </c>
      <c r="I565">
        <f t="shared" si="17"/>
        <v>2.7500000000000002E-4</v>
      </c>
    </row>
    <row r="566" spans="1:15" outlineLevel="2" x14ac:dyDescent="0.3">
      <c r="A566" s="27" t="s">
        <v>1241</v>
      </c>
      <c r="B566" s="27" t="s">
        <v>1162</v>
      </c>
      <c r="C566" s="27" t="s">
        <v>401</v>
      </c>
      <c r="D566" s="27" t="s">
        <v>1164</v>
      </c>
      <c r="E566" s="28">
        <v>29</v>
      </c>
      <c r="F566" s="28">
        <v>89.798500000000004</v>
      </c>
      <c r="G566" s="28">
        <v>4.9169499999999999</v>
      </c>
      <c r="H566">
        <f t="shared" si="16"/>
        <v>3.0965000000000003</v>
      </c>
      <c r="I566">
        <f t="shared" si="17"/>
        <v>0.16955000000000001</v>
      </c>
    </row>
    <row r="567" spans="1:15" outlineLevel="2" x14ac:dyDescent="0.3">
      <c r="A567" s="27" t="s">
        <v>1241</v>
      </c>
      <c r="B567" s="27" t="s">
        <v>1162</v>
      </c>
      <c r="C567" s="27" t="s">
        <v>401</v>
      </c>
      <c r="D567" s="27" t="s">
        <v>1165</v>
      </c>
      <c r="E567" s="28">
        <v>21</v>
      </c>
      <c r="F567" s="28">
        <v>69.499499999999998</v>
      </c>
      <c r="G567" s="28">
        <v>3.0985499999999999</v>
      </c>
      <c r="H567">
        <f t="shared" si="16"/>
        <v>3.3094999999999999</v>
      </c>
      <c r="I567">
        <f t="shared" si="17"/>
        <v>0.14754999999999999</v>
      </c>
    </row>
    <row r="568" spans="1:15" outlineLevel="2" x14ac:dyDescent="0.3">
      <c r="A568" s="27" t="s">
        <v>1241</v>
      </c>
      <c r="B568" s="27" t="s">
        <v>1162</v>
      </c>
      <c r="C568" s="27" t="s">
        <v>401</v>
      </c>
      <c r="D568" s="27" t="s">
        <v>1166</v>
      </c>
      <c r="E568" s="28">
        <v>8</v>
      </c>
      <c r="F568" s="28">
        <v>2.5</v>
      </c>
      <c r="G568" s="28">
        <v>1E-3</v>
      </c>
      <c r="H568">
        <f t="shared" si="16"/>
        <v>0.3125</v>
      </c>
      <c r="I568">
        <f t="shared" si="17"/>
        <v>1.25E-4</v>
      </c>
    </row>
    <row r="569" spans="1:15" outlineLevel="2" x14ac:dyDescent="0.3">
      <c r="A569" s="27" t="s">
        <v>1241</v>
      </c>
      <c r="B569" s="27" t="s">
        <v>1162</v>
      </c>
      <c r="C569" s="27" t="s">
        <v>401</v>
      </c>
      <c r="D569" s="27" t="s">
        <v>1167</v>
      </c>
      <c r="E569" s="28">
        <v>67</v>
      </c>
      <c r="F569" s="28">
        <v>2.5423149999999999</v>
      </c>
      <c r="G569" s="28">
        <v>2.1104999999999999E-2</v>
      </c>
      <c r="H569">
        <f t="shared" si="16"/>
        <v>3.7945E-2</v>
      </c>
      <c r="I569">
        <f t="shared" si="17"/>
        <v>3.1499999999999996E-4</v>
      </c>
    </row>
    <row r="570" spans="1:15" outlineLevel="2" x14ac:dyDescent="0.3">
      <c r="A570" s="27" t="s">
        <v>1241</v>
      </c>
      <c r="B570" s="27" t="s">
        <v>1162</v>
      </c>
      <c r="C570" s="27" t="s">
        <v>401</v>
      </c>
      <c r="D570" s="27" t="s">
        <v>1168</v>
      </c>
      <c r="E570" s="28">
        <v>29</v>
      </c>
      <c r="F570" s="28">
        <v>0.68338500000000002</v>
      </c>
      <c r="G570" s="28">
        <v>5.6550000000000003E-3</v>
      </c>
      <c r="H570">
        <f t="shared" si="16"/>
        <v>2.3564999999999999E-2</v>
      </c>
      <c r="I570">
        <f t="shared" si="17"/>
        <v>1.9500000000000002E-4</v>
      </c>
    </row>
    <row r="571" spans="1:15" outlineLevel="2" x14ac:dyDescent="0.3">
      <c r="A571" s="27" t="s">
        <v>1241</v>
      </c>
      <c r="B571" s="27" t="s">
        <v>1162</v>
      </c>
      <c r="C571" s="27" t="s">
        <v>401</v>
      </c>
      <c r="D571" s="27" t="s">
        <v>1169</v>
      </c>
      <c r="E571" s="28">
        <v>62</v>
      </c>
      <c r="F571" s="28">
        <v>1.8999900000000001</v>
      </c>
      <c r="G571" s="28">
        <v>1.5810000000000001E-2</v>
      </c>
      <c r="H571">
        <f t="shared" si="16"/>
        <v>3.0645000000000002E-2</v>
      </c>
      <c r="I571">
        <f t="shared" si="17"/>
        <v>2.5500000000000002E-4</v>
      </c>
    </row>
    <row r="572" spans="1:15" outlineLevel="2" x14ac:dyDescent="0.3">
      <c r="A572" s="27" t="s">
        <v>1241</v>
      </c>
      <c r="B572" s="27" t="s">
        <v>1162</v>
      </c>
      <c r="C572" s="27" t="s">
        <v>401</v>
      </c>
      <c r="D572" s="27" t="s">
        <v>1170</v>
      </c>
      <c r="E572" s="28">
        <v>8</v>
      </c>
      <c r="F572" s="28">
        <v>2.5</v>
      </c>
      <c r="G572" s="28">
        <v>6.6800000000000002E-3</v>
      </c>
      <c r="H572">
        <f t="shared" si="16"/>
        <v>0.3125</v>
      </c>
      <c r="I572">
        <f t="shared" si="17"/>
        <v>8.3500000000000002E-4</v>
      </c>
    </row>
    <row r="573" spans="1:15" outlineLevel="2" x14ac:dyDescent="0.3">
      <c r="A573" s="27" t="s">
        <v>1241</v>
      </c>
      <c r="B573" s="27" t="s">
        <v>1162</v>
      </c>
      <c r="C573" s="27" t="s">
        <v>401</v>
      </c>
      <c r="D573" s="27" t="s">
        <v>1171</v>
      </c>
      <c r="E573" s="28">
        <v>10</v>
      </c>
      <c r="F573" s="28">
        <v>1.5</v>
      </c>
      <c r="G573" s="28">
        <v>6.8000000000000005E-3</v>
      </c>
      <c r="H573">
        <f t="shared" si="16"/>
        <v>0.15</v>
      </c>
      <c r="I573">
        <f t="shared" si="17"/>
        <v>6.8000000000000005E-4</v>
      </c>
    </row>
    <row r="574" spans="1:15" outlineLevel="2" x14ac:dyDescent="0.3">
      <c r="A574" s="27" t="s">
        <v>1241</v>
      </c>
      <c r="B574" s="27" t="s">
        <v>1162</v>
      </c>
      <c r="C574" s="27" t="s">
        <v>401</v>
      </c>
      <c r="D574" s="27" t="s">
        <v>1172</v>
      </c>
      <c r="E574" s="28">
        <v>14</v>
      </c>
      <c r="F574" s="28">
        <v>4.6997999999999998</v>
      </c>
      <c r="G574" s="28">
        <v>1.6730000000000002E-2</v>
      </c>
      <c r="H574">
        <f t="shared" si="16"/>
        <v>0.3357</v>
      </c>
      <c r="I574">
        <f t="shared" si="17"/>
        <v>1.1950000000000001E-3</v>
      </c>
    </row>
    <row r="575" spans="1:15" outlineLevel="2" x14ac:dyDescent="0.3">
      <c r="A575" s="27" t="s">
        <v>1241</v>
      </c>
      <c r="B575" s="27" t="s">
        <v>1162</v>
      </c>
      <c r="C575" s="27" t="s">
        <v>401</v>
      </c>
      <c r="D575" s="27" t="s">
        <v>1173</v>
      </c>
      <c r="E575" s="28">
        <v>14</v>
      </c>
      <c r="F575" s="28">
        <v>4.9000000000000004</v>
      </c>
      <c r="G575" s="28">
        <v>4.1930000000000002E-2</v>
      </c>
      <c r="H575">
        <f t="shared" si="16"/>
        <v>0.35000000000000003</v>
      </c>
      <c r="I575">
        <f t="shared" si="17"/>
        <v>2.9950000000000003E-3</v>
      </c>
    </row>
    <row r="576" spans="1:15" outlineLevel="2" x14ac:dyDescent="0.3">
      <c r="A576" s="27" t="s">
        <v>1241</v>
      </c>
      <c r="B576" s="27" t="s">
        <v>1162</v>
      </c>
      <c r="C576" s="27" t="s">
        <v>401</v>
      </c>
      <c r="D576" s="27" t="s">
        <v>1174</v>
      </c>
      <c r="E576" s="28">
        <v>12</v>
      </c>
      <c r="F576" s="28">
        <v>3.6</v>
      </c>
      <c r="G576" s="28">
        <v>5.1959999999999999E-2</v>
      </c>
      <c r="H576">
        <f t="shared" si="16"/>
        <v>0.3</v>
      </c>
      <c r="I576">
        <f t="shared" si="17"/>
        <v>4.3299999999999996E-3</v>
      </c>
    </row>
    <row r="577" spans="1:15" outlineLevel="1" x14ac:dyDescent="0.3">
      <c r="A577" s="32" t="s">
        <v>1242</v>
      </c>
      <c r="B577" s="27" t="str">
        <f>B576</f>
        <v>GenOn Chalk Point LLC Generating Station</v>
      </c>
      <c r="C577" s="27"/>
      <c r="D577" s="27"/>
      <c r="E577" s="28"/>
      <c r="F577" s="28">
        <f>SUBTOTAL(9,F565:F576)</f>
        <v>189.37709000000001</v>
      </c>
      <c r="G577" s="28">
        <f>SUBTOTAL(9,G565:G576)</f>
        <v>8.1861950000000014</v>
      </c>
      <c r="H577" s="36">
        <f>SUBTOTAL(9,H565:H576)</f>
        <v>8.7364549999999994</v>
      </c>
      <c r="I577" s="36">
        <f>SUBTOTAL(9,I565:I576)</f>
        <v>0.32829999999999998</v>
      </c>
      <c r="K577">
        <f>VLOOKUP(LEFT(A577,8),'Point GF'!$C$2:$R$277,7,FALSE)</f>
        <v>1</v>
      </c>
      <c r="L577">
        <f>VLOOKUP(LEFT(A577,8),'Point GF'!$C$2:$R$277,7,FALSE)</f>
        <v>1</v>
      </c>
      <c r="N577">
        <f>VLOOKUP(LEFT(A577,8),'Point GF'!$C$2:$R$277,15,FALSE)</f>
        <v>1</v>
      </c>
      <c r="O577">
        <f>VLOOKUP(LEFT(A577,8),'Point GF'!$C$2:$R$277,16,FALSE)</f>
        <v>1</v>
      </c>
    </row>
    <row r="578" spans="1:15" outlineLevel="2" x14ac:dyDescent="0.3">
      <c r="A578" s="27" t="s">
        <v>1002</v>
      </c>
      <c r="B578" s="27" t="s">
        <v>1003</v>
      </c>
      <c r="C578" s="27" t="s">
        <v>401</v>
      </c>
      <c r="D578" s="27" t="s">
        <v>1004</v>
      </c>
      <c r="E578" s="28">
        <v>366</v>
      </c>
      <c r="F578" s="28">
        <v>22.143000000000001</v>
      </c>
      <c r="G578" s="28">
        <v>1.0980000000000001</v>
      </c>
      <c r="H578">
        <f t="shared" si="16"/>
        <v>6.0500000000000005E-2</v>
      </c>
      <c r="I578">
        <f t="shared" si="17"/>
        <v>3.0000000000000001E-3</v>
      </c>
    </row>
    <row r="579" spans="1:15" outlineLevel="1" x14ac:dyDescent="0.3">
      <c r="A579" s="32" t="s">
        <v>1220</v>
      </c>
      <c r="B579" s="27" t="str">
        <f>B578</f>
        <v>USDA Beltsville Agriculture Research Center</v>
      </c>
      <c r="C579" s="27"/>
      <c r="D579" s="27"/>
      <c r="E579" s="28"/>
      <c r="F579" s="28">
        <f>SUBTOTAL(9,F578:F578)</f>
        <v>22.143000000000001</v>
      </c>
      <c r="G579" s="28">
        <f>SUBTOTAL(9,G578:G578)</f>
        <v>1.0980000000000001</v>
      </c>
      <c r="H579" s="36">
        <f>SUBTOTAL(9,H578:H578)</f>
        <v>6.0500000000000005E-2</v>
      </c>
      <c r="I579" s="36">
        <f>SUBTOTAL(9,I578:I578)</f>
        <v>3.0000000000000001E-3</v>
      </c>
      <c r="K579">
        <f>VLOOKUP(LEFT(A579,8),'Point GF'!$C$2:$R$277,7,FALSE)</f>
        <v>1.212591733</v>
      </c>
      <c r="L579">
        <f>VLOOKUP(LEFT(A579,8),'Point GF'!$C$2:$R$277,7,FALSE)</f>
        <v>1.212591733</v>
      </c>
      <c r="N579">
        <f>VLOOKUP(LEFT(A579,8),'Point GF'!$C$2:$R$277,15,FALSE)</f>
        <v>1.212591733</v>
      </c>
      <c r="O579">
        <f>VLOOKUP(LEFT(A579,8),'Point GF'!$C$2:$R$277,16,FALSE)</f>
        <v>1.3699999999999999</v>
      </c>
    </row>
    <row r="580" spans="1:15" outlineLevel="2" x14ac:dyDescent="0.3">
      <c r="A580" s="27" t="s">
        <v>1005</v>
      </c>
      <c r="B580" s="27" t="s">
        <v>1006</v>
      </c>
      <c r="C580" s="27" t="s">
        <v>401</v>
      </c>
      <c r="D580" s="27" t="s">
        <v>1007</v>
      </c>
      <c r="E580" s="28">
        <v>54</v>
      </c>
      <c r="F580" s="28">
        <v>1.5389999999999999</v>
      </c>
      <c r="G580" s="28">
        <v>0.13500000000000001</v>
      </c>
      <c r="H580">
        <f t="shared" si="16"/>
        <v>2.8499999999999998E-2</v>
      </c>
      <c r="I580">
        <f t="shared" si="17"/>
        <v>2.5000000000000001E-3</v>
      </c>
    </row>
    <row r="581" spans="1:15" outlineLevel="2" x14ac:dyDescent="0.3">
      <c r="A581" s="27" t="s">
        <v>1005</v>
      </c>
      <c r="B581" s="27" t="s">
        <v>1006</v>
      </c>
      <c r="C581" s="27" t="s">
        <v>401</v>
      </c>
      <c r="D581" s="27" t="s">
        <v>1007</v>
      </c>
      <c r="E581" s="28">
        <v>166</v>
      </c>
      <c r="F581" s="28">
        <v>1.411</v>
      </c>
      <c r="G581" s="28">
        <v>0.249</v>
      </c>
      <c r="H581">
        <f t="shared" si="16"/>
        <v>8.5000000000000006E-3</v>
      </c>
      <c r="I581">
        <f t="shared" si="17"/>
        <v>1.5E-3</v>
      </c>
    </row>
    <row r="582" spans="1:15" outlineLevel="2" x14ac:dyDescent="0.3">
      <c r="A582" s="27" t="s">
        <v>1005</v>
      </c>
      <c r="B582" s="27" t="s">
        <v>1006</v>
      </c>
      <c r="C582" s="27" t="s">
        <v>401</v>
      </c>
      <c r="D582" s="27" t="s">
        <v>1008</v>
      </c>
      <c r="E582" s="28">
        <v>78</v>
      </c>
      <c r="F582" s="28">
        <v>2.0670000000000002</v>
      </c>
      <c r="G582" s="28">
        <v>0.156</v>
      </c>
      <c r="H582">
        <f t="shared" si="16"/>
        <v>2.6500000000000003E-2</v>
      </c>
      <c r="I582">
        <f t="shared" si="17"/>
        <v>2E-3</v>
      </c>
    </row>
    <row r="583" spans="1:15" outlineLevel="2" x14ac:dyDescent="0.3">
      <c r="A583" s="27" t="s">
        <v>1005</v>
      </c>
      <c r="B583" s="27" t="s">
        <v>1006</v>
      </c>
      <c r="C583" s="27" t="s">
        <v>401</v>
      </c>
      <c r="D583" s="27" t="s">
        <v>1008</v>
      </c>
      <c r="E583" s="28">
        <v>101</v>
      </c>
      <c r="F583" s="28">
        <v>0.95950000000000002</v>
      </c>
      <c r="G583" s="28">
        <v>0.20200000000000001</v>
      </c>
      <c r="H583">
        <f t="shared" si="16"/>
        <v>9.4999999999999998E-3</v>
      </c>
      <c r="I583">
        <f t="shared" si="17"/>
        <v>2E-3</v>
      </c>
    </row>
    <row r="584" spans="1:15" outlineLevel="2" x14ac:dyDescent="0.3">
      <c r="A584" s="27" t="s">
        <v>1005</v>
      </c>
      <c r="B584" s="27" t="s">
        <v>1006</v>
      </c>
      <c r="C584" s="27" t="s">
        <v>401</v>
      </c>
      <c r="D584" s="27" t="s">
        <v>1009</v>
      </c>
      <c r="E584" s="28">
        <v>134</v>
      </c>
      <c r="F584" s="28">
        <v>4.4889999999999999</v>
      </c>
      <c r="G584" s="29"/>
      <c r="H584">
        <f t="shared" si="16"/>
        <v>3.3500000000000002E-2</v>
      </c>
      <c r="I584">
        <f t="shared" si="17"/>
        <v>0</v>
      </c>
    </row>
    <row r="585" spans="1:15" outlineLevel="2" x14ac:dyDescent="0.3">
      <c r="A585" s="27" t="s">
        <v>1005</v>
      </c>
      <c r="B585" s="27" t="s">
        <v>1006</v>
      </c>
      <c r="C585" s="27" t="s">
        <v>401</v>
      </c>
      <c r="D585" s="27" t="s">
        <v>1010</v>
      </c>
      <c r="E585" s="28">
        <v>78</v>
      </c>
      <c r="F585" s="28">
        <v>2.2229999999999999</v>
      </c>
      <c r="G585" s="28">
        <v>0.19500000000000001</v>
      </c>
      <c r="H585">
        <f t="shared" si="16"/>
        <v>2.8499999999999998E-2</v>
      </c>
      <c r="I585">
        <f t="shared" si="17"/>
        <v>2.5000000000000001E-3</v>
      </c>
    </row>
    <row r="586" spans="1:15" outlineLevel="2" x14ac:dyDescent="0.3">
      <c r="A586" s="27" t="s">
        <v>1005</v>
      </c>
      <c r="B586" s="27" t="s">
        <v>1006</v>
      </c>
      <c r="C586" s="27" t="s">
        <v>401</v>
      </c>
      <c r="D586" s="27" t="s">
        <v>1010</v>
      </c>
      <c r="E586" s="28">
        <v>116</v>
      </c>
      <c r="F586" s="28">
        <v>1.044</v>
      </c>
      <c r="G586" s="28">
        <v>0.17399999999999999</v>
      </c>
      <c r="H586">
        <f t="shared" si="16"/>
        <v>9.0000000000000011E-3</v>
      </c>
      <c r="I586">
        <f t="shared" si="17"/>
        <v>1.4999999999999998E-3</v>
      </c>
    </row>
    <row r="587" spans="1:15" outlineLevel="2" x14ac:dyDescent="0.3">
      <c r="A587" s="27" t="s">
        <v>1005</v>
      </c>
      <c r="B587" s="27" t="s">
        <v>1006</v>
      </c>
      <c r="C587" s="27" t="s">
        <v>401</v>
      </c>
      <c r="D587" s="27" t="s">
        <v>1011</v>
      </c>
      <c r="E587" s="28">
        <v>113</v>
      </c>
      <c r="F587" s="28">
        <v>2.4295</v>
      </c>
      <c r="G587" s="28">
        <v>0.113</v>
      </c>
      <c r="H587">
        <f t="shared" si="16"/>
        <v>2.1499999999999998E-2</v>
      </c>
      <c r="I587">
        <f t="shared" si="17"/>
        <v>1E-3</v>
      </c>
    </row>
    <row r="588" spans="1:15" outlineLevel="2" x14ac:dyDescent="0.3">
      <c r="A588" s="27" t="s">
        <v>1005</v>
      </c>
      <c r="B588" s="27" t="s">
        <v>1006</v>
      </c>
      <c r="C588" s="27" t="s">
        <v>401</v>
      </c>
      <c r="D588" s="27" t="s">
        <v>1012</v>
      </c>
      <c r="E588" s="28">
        <v>365</v>
      </c>
      <c r="F588" s="28">
        <v>0.1825</v>
      </c>
      <c r="G588" s="29"/>
      <c r="H588">
        <f t="shared" si="16"/>
        <v>5.0000000000000001E-4</v>
      </c>
      <c r="I588">
        <f t="shared" si="17"/>
        <v>0</v>
      </c>
    </row>
    <row r="589" spans="1:15" outlineLevel="2" x14ac:dyDescent="0.3">
      <c r="A589" s="27" t="s">
        <v>1005</v>
      </c>
      <c r="B589" s="27" t="s">
        <v>1006</v>
      </c>
      <c r="C589" s="27" t="s">
        <v>401</v>
      </c>
      <c r="D589" s="27" t="s">
        <v>1013</v>
      </c>
      <c r="E589" s="28">
        <v>365</v>
      </c>
      <c r="F589" s="28">
        <v>0.1825</v>
      </c>
      <c r="G589" s="29"/>
      <c r="H589">
        <f t="shared" si="16"/>
        <v>5.0000000000000001E-4</v>
      </c>
      <c r="I589">
        <f t="shared" si="17"/>
        <v>0</v>
      </c>
    </row>
    <row r="590" spans="1:15" outlineLevel="2" x14ac:dyDescent="0.3">
      <c r="A590" s="27" t="s">
        <v>1005</v>
      </c>
      <c r="B590" s="27" t="s">
        <v>1006</v>
      </c>
      <c r="C590" s="27" t="s">
        <v>401</v>
      </c>
      <c r="D590" s="27" t="s">
        <v>1014</v>
      </c>
      <c r="E590" s="28">
        <v>365</v>
      </c>
      <c r="F590" s="28">
        <v>0.1825</v>
      </c>
      <c r="G590" s="29"/>
      <c r="H590">
        <f t="shared" si="16"/>
        <v>5.0000000000000001E-4</v>
      </c>
      <c r="I590">
        <f t="shared" si="17"/>
        <v>0</v>
      </c>
    </row>
    <row r="591" spans="1:15" outlineLevel="2" x14ac:dyDescent="0.3">
      <c r="A591" s="27" t="s">
        <v>1005</v>
      </c>
      <c r="B591" s="27" t="s">
        <v>1006</v>
      </c>
      <c r="C591" s="27" t="s">
        <v>401</v>
      </c>
      <c r="D591" s="27" t="s">
        <v>1015</v>
      </c>
      <c r="E591" s="28">
        <v>365</v>
      </c>
      <c r="F591" s="28">
        <v>0.1825</v>
      </c>
      <c r="G591" s="29"/>
      <c r="H591">
        <f t="shared" si="16"/>
        <v>5.0000000000000001E-4</v>
      </c>
      <c r="I591">
        <f t="shared" si="17"/>
        <v>0</v>
      </c>
    </row>
    <row r="592" spans="1:15" outlineLevel="2" x14ac:dyDescent="0.3">
      <c r="A592" s="27" t="s">
        <v>1005</v>
      </c>
      <c r="B592" s="27" t="s">
        <v>1006</v>
      </c>
      <c r="C592" s="27" t="s">
        <v>401</v>
      </c>
      <c r="D592" s="27" t="s">
        <v>1016</v>
      </c>
      <c r="E592" s="28">
        <v>260</v>
      </c>
      <c r="F592" s="29"/>
      <c r="G592" s="28">
        <v>0.26</v>
      </c>
      <c r="H592">
        <f t="shared" si="16"/>
        <v>0</v>
      </c>
      <c r="I592">
        <f t="shared" si="17"/>
        <v>1E-3</v>
      </c>
    </row>
    <row r="593" spans="1:15" outlineLevel="2" x14ac:dyDescent="0.3">
      <c r="A593" s="27" t="s">
        <v>1005</v>
      </c>
      <c r="B593" s="27" t="s">
        <v>1006</v>
      </c>
      <c r="C593" s="27" t="s">
        <v>401</v>
      </c>
      <c r="D593" s="27" t="s">
        <v>1017</v>
      </c>
      <c r="E593" s="28">
        <v>1</v>
      </c>
      <c r="F593" s="28">
        <v>0.28000000000000003</v>
      </c>
      <c r="G593" s="28">
        <v>7.4999999999999997E-3</v>
      </c>
      <c r="H593">
        <f t="shared" si="16"/>
        <v>0.28000000000000003</v>
      </c>
      <c r="I593">
        <f t="shared" si="17"/>
        <v>7.4999999999999997E-3</v>
      </c>
    </row>
    <row r="594" spans="1:15" outlineLevel="2" x14ac:dyDescent="0.3">
      <c r="A594" s="27" t="s">
        <v>1005</v>
      </c>
      <c r="B594" s="27" t="s">
        <v>1006</v>
      </c>
      <c r="C594" s="27" t="s">
        <v>401</v>
      </c>
      <c r="D594" s="27" t="s">
        <v>1018</v>
      </c>
      <c r="E594" s="28">
        <v>1</v>
      </c>
      <c r="F594" s="28">
        <v>0.30349999999999999</v>
      </c>
      <c r="G594" s="28">
        <v>8.0000000000000002E-3</v>
      </c>
      <c r="H594">
        <f t="shared" si="16"/>
        <v>0.30349999999999999</v>
      </c>
      <c r="I594">
        <f t="shared" si="17"/>
        <v>8.0000000000000002E-3</v>
      </c>
    </row>
    <row r="595" spans="1:15" outlineLevel="2" x14ac:dyDescent="0.3">
      <c r="A595" s="27" t="s">
        <v>1005</v>
      </c>
      <c r="B595" s="27" t="s">
        <v>1006</v>
      </c>
      <c r="C595" s="27" t="s">
        <v>401</v>
      </c>
      <c r="D595" s="27" t="s">
        <v>1019</v>
      </c>
      <c r="E595" s="28">
        <v>1</v>
      </c>
      <c r="F595" s="28">
        <v>0.28000000000000003</v>
      </c>
      <c r="G595" s="28">
        <v>7.4999999999999997E-3</v>
      </c>
      <c r="H595">
        <f t="shared" si="16"/>
        <v>0.28000000000000003</v>
      </c>
      <c r="I595">
        <f t="shared" si="17"/>
        <v>7.4999999999999997E-3</v>
      </c>
    </row>
    <row r="596" spans="1:15" outlineLevel="2" x14ac:dyDescent="0.3">
      <c r="A596" s="27" t="s">
        <v>1005</v>
      </c>
      <c r="B596" s="27" t="s">
        <v>1006</v>
      </c>
      <c r="C596" s="27" t="s">
        <v>401</v>
      </c>
      <c r="D596" s="27" t="s">
        <v>1020</v>
      </c>
      <c r="E596" s="28">
        <v>1</v>
      </c>
      <c r="F596" s="28">
        <v>0.28000000000000003</v>
      </c>
      <c r="G596" s="28">
        <v>7.4999999999999997E-3</v>
      </c>
      <c r="H596">
        <f t="shared" si="16"/>
        <v>0.28000000000000003</v>
      </c>
      <c r="I596">
        <f t="shared" si="17"/>
        <v>7.4999999999999997E-3</v>
      </c>
    </row>
    <row r="597" spans="1:15" outlineLevel="2" x14ac:dyDescent="0.3">
      <c r="A597" s="27" t="s">
        <v>1005</v>
      </c>
      <c r="B597" s="27" t="s">
        <v>1006</v>
      </c>
      <c r="C597" s="27" t="s">
        <v>401</v>
      </c>
      <c r="D597" s="27" t="s">
        <v>1021</v>
      </c>
      <c r="E597" s="28">
        <v>1</v>
      </c>
      <c r="F597" s="28">
        <v>0.28000000000000003</v>
      </c>
      <c r="G597" s="28">
        <v>7.4999999999999997E-3</v>
      </c>
      <c r="H597">
        <f t="shared" si="16"/>
        <v>0.28000000000000003</v>
      </c>
      <c r="I597">
        <f t="shared" si="17"/>
        <v>7.4999999999999997E-3</v>
      </c>
    </row>
    <row r="598" spans="1:15" outlineLevel="2" x14ac:dyDescent="0.3">
      <c r="A598" s="27" t="s">
        <v>1005</v>
      </c>
      <c r="B598" s="27" t="s">
        <v>1006</v>
      </c>
      <c r="C598" s="27" t="s">
        <v>401</v>
      </c>
      <c r="D598" s="27" t="s">
        <v>1022</v>
      </c>
      <c r="E598" s="28">
        <v>1</v>
      </c>
      <c r="F598" s="28">
        <v>0.14499999999999999</v>
      </c>
      <c r="G598" s="28">
        <v>4.0000000000000001E-3</v>
      </c>
      <c r="H598">
        <f t="shared" si="16"/>
        <v>0.14499999999999999</v>
      </c>
      <c r="I598">
        <f t="shared" si="17"/>
        <v>4.0000000000000001E-3</v>
      </c>
    </row>
    <row r="599" spans="1:15" outlineLevel="2" x14ac:dyDescent="0.3">
      <c r="A599" s="27" t="s">
        <v>1005</v>
      </c>
      <c r="B599" s="27" t="s">
        <v>1006</v>
      </c>
      <c r="C599" s="27" t="s">
        <v>401</v>
      </c>
      <c r="D599" s="27" t="s">
        <v>1023</v>
      </c>
      <c r="E599" s="28">
        <v>1</v>
      </c>
      <c r="F599" s="28">
        <v>0.14499999999999999</v>
      </c>
      <c r="G599" s="28">
        <v>4.0000000000000001E-3</v>
      </c>
      <c r="H599">
        <f t="shared" si="16"/>
        <v>0.14499999999999999</v>
      </c>
      <c r="I599">
        <f t="shared" si="17"/>
        <v>4.0000000000000001E-3</v>
      </c>
    </row>
    <row r="600" spans="1:15" outlineLevel="2" x14ac:dyDescent="0.3">
      <c r="A600" s="27" t="s">
        <v>1005</v>
      </c>
      <c r="B600" s="27" t="s">
        <v>1006</v>
      </c>
      <c r="C600" s="27" t="s">
        <v>401</v>
      </c>
      <c r="D600" s="27" t="s">
        <v>1024</v>
      </c>
      <c r="E600" s="28">
        <v>1</v>
      </c>
      <c r="F600" s="28">
        <v>0.1285</v>
      </c>
      <c r="G600" s="28">
        <v>3.5000000000000001E-3</v>
      </c>
      <c r="H600">
        <f t="shared" si="16"/>
        <v>0.1285</v>
      </c>
      <c r="I600">
        <f t="shared" si="17"/>
        <v>3.5000000000000001E-3</v>
      </c>
    </row>
    <row r="601" spans="1:15" outlineLevel="2" x14ac:dyDescent="0.3">
      <c r="A601" s="27" t="s">
        <v>1005</v>
      </c>
      <c r="B601" s="27" t="s">
        <v>1006</v>
      </c>
      <c r="C601" s="27" t="s">
        <v>401</v>
      </c>
      <c r="D601" s="27" t="s">
        <v>1025</v>
      </c>
      <c r="E601" s="28">
        <v>1</v>
      </c>
      <c r="F601" s="28">
        <v>0.14499999999999999</v>
      </c>
      <c r="G601" s="28">
        <v>4.0000000000000001E-3</v>
      </c>
      <c r="H601">
        <f t="shared" si="16"/>
        <v>0.14499999999999999</v>
      </c>
      <c r="I601">
        <f t="shared" si="17"/>
        <v>4.0000000000000001E-3</v>
      </c>
    </row>
    <row r="602" spans="1:15" outlineLevel="2" x14ac:dyDescent="0.3">
      <c r="A602" s="27" t="s">
        <v>1005</v>
      </c>
      <c r="B602" s="27" t="s">
        <v>1006</v>
      </c>
      <c r="C602" s="27" t="s">
        <v>401</v>
      </c>
      <c r="D602" s="27" t="s">
        <v>1026</v>
      </c>
      <c r="E602" s="28">
        <v>365</v>
      </c>
      <c r="F602" s="29"/>
      <c r="G602" s="28">
        <v>0.91249999999999998</v>
      </c>
      <c r="H602">
        <f t="shared" si="16"/>
        <v>0</v>
      </c>
      <c r="I602">
        <f t="shared" si="17"/>
        <v>2.5000000000000001E-3</v>
      </c>
    </row>
    <row r="603" spans="1:15" outlineLevel="2" x14ac:dyDescent="0.3">
      <c r="A603" s="27" t="s">
        <v>1005</v>
      </c>
      <c r="B603" s="27" t="s">
        <v>1006</v>
      </c>
      <c r="C603" s="27" t="s">
        <v>401</v>
      </c>
      <c r="D603" s="27" t="s">
        <v>1027</v>
      </c>
      <c r="E603" s="28">
        <v>1</v>
      </c>
      <c r="F603" s="28">
        <v>5.7000000000000002E-2</v>
      </c>
      <c r="G603" s="28">
        <v>1E-3</v>
      </c>
      <c r="H603">
        <f t="shared" si="16"/>
        <v>5.7000000000000002E-2</v>
      </c>
      <c r="I603">
        <f t="shared" si="17"/>
        <v>1E-3</v>
      </c>
    </row>
    <row r="604" spans="1:15" outlineLevel="1" x14ac:dyDescent="0.3">
      <c r="A604" s="32" t="s">
        <v>1221</v>
      </c>
      <c r="B604" s="27" t="str">
        <f>B603</f>
        <v>NASA Goddard Space Flight Center</v>
      </c>
      <c r="C604" s="27"/>
      <c r="D604" s="27"/>
      <c r="E604" s="28"/>
      <c r="F604" s="28">
        <f>SUBTOTAL(9,F580:F603)</f>
        <v>18.936000000000007</v>
      </c>
      <c r="G604" s="28">
        <f>SUBTOTAL(9,G580:G603)</f>
        <v>2.4510000000000001</v>
      </c>
      <c r="H604" s="36">
        <f>SUBTOTAL(9,H580:H603)</f>
        <v>2.2115</v>
      </c>
      <c r="I604" s="36">
        <f>SUBTOTAL(9,I580:I603)</f>
        <v>7.1000000000000021E-2</v>
      </c>
      <c r="K604">
        <f>VLOOKUP(LEFT(A604,8),'Point GF'!$C$2:$R$277,7,FALSE)</f>
        <v>1.0576366265531105</v>
      </c>
      <c r="L604">
        <f>VLOOKUP(LEFT(A604,8),'Point GF'!$C$2:$R$277,7,FALSE)</f>
        <v>1.0576366265531105</v>
      </c>
      <c r="N604">
        <f>VLOOKUP(LEFT(A604,8),'Point GF'!$C$2:$R$277,15,FALSE)</f>
        <v>1.1380138926825158</v>
      </c>
      <c r="O604">
        <f>VLOOKUP(LEFT(A604,8),'Point GF'!$C$2:$R$277,16,FALSE)</f>
        <v>1.2248335633103542</v>
      </c>
    </row>
    <row r="605" spans="1:15" outlineLevel="2" x14ac:dyDescent="0.3">
      <c r="A605" s="27" t="s">
        <v>1028</v>
      </c>
      <c r="B605" s="27" t="s">
        <v>1029</v>
      </c>
      <c r="C605" s="27" t="s">
        <v>401</v>
      </c>
      <c r="D605" s="27" t="s">
        <v>1030</v>
      </c>
      <c r="E605" s="28">
        <v>317</v>
      </c>
      <c r="F605" s="28">
        <v>0.61973500000000004</v>
      </c>
      <c r="G605" s="28">
        <v>3.3285000000000002E-2</v>
      </c>
      <c r="H605">
        <f t="shared" si="16"/>
        <v>1.9550000000000001E-3</v>
      </c>
      <c r="I605">
        <f t="shared" si="17"/>
        <v>1.05E-4</v>
      </c>
    </row>
    <row r="606" spans="1:15" outlineLevel="2" x14ac:dyDescent="0.3">
      <c r="A606" s="27" t="s">
        <v>1028</v>
      </c>
      <c r="B606" s="27" t="s">
        <v>1029</v>
      </c>
      <c r="C606" s="27" t="s">
        <v>401</v>
      </c>
      <c r="D606" s="27" t="s">
        <v>1031</v>
      </c>
      <c r="E606" s="28">
        <v>30</v>
      </c>
      <c r="F606" s="28">
        <v>0.1176</v>
      </c>
      <c r="G606" s="28">
        <v>6.45E-3</v>
      </c>
      <c r="H606">
        <f t="shared" si="16"/>
        <v>3.9199999999999999E-3</v>
      </c>
      <c r="I606">
        <f t="shared" si="17"/>
        <v>2.1499999999999999E-4</v>
      </c>
    </row>
    <row r="607" spans="1:15" outlineLevel="2" x14ac:dyDescent="0.3">
      <c r="A607" s="27" t="s">
        <v>1028</v>
      </c>
      <c r="B607" s="27" t="s">
        <v>1029</v>
      </c>
      <c r="C607" s="27" t="s">
        <v>401</v>
      </c>
      <c r="D607" s="27" t="s">
        <v>1032</v>
      </c>
      <c r="E607" s="28">
        <v>365</v>
      </c>
      <c r="F607" s="28">
        <v>2.92E-2</v>
      </c>
      <c r="G607" s="29"/>
      <c r="H607">
        <f t="shared" si="16"/>
        <v>8.0000000000000007E-5</v>
      </c>
      <c r="I607">
        <f t="shared" si="17"/>
        <v>0</v>
      </c>
    </row>
    <row r="608" spans="1:15" outlineLevel="2" x14ac:dyDescent="0.3">
      <c r="A608" s="27" t="s">
        <v>1028</v>
      </c>
      <c r="B608" s="27" t="s">
        <v>1029</v>
      </c>
      <c r="C608" s="27" t="s">
        <v>401</v>
      </c>
      <c r="D608" s="27" t="s">
        <v>1033</v>
      </c>
      <c r="E608" s="28">
        <v>2</v>
      </c>
      <c r="F608" s="28">
        <v>1.6469999999999999E-2</v>
      </c>
      <c r="G608" s="28">
        <v>4.2900000000000004E-3</v>
      </c>
      <c r="H608">
        <f t="shared" ref="H608:H683" si="18">F608/E608</f>
        <v>8.2349999999999993E-3</v>
      </c>
      <c r="I608">
        <f t="shared" ref="I608:I683" si="19">G608/E608</f>
        <v>2.1450000000000002E-3</v>
      </c>
    </row>
    <row r="609" spans="1:15" outlineLevel="2" x14ac:dyDescent="0.3">
      <c r="A609" s="27" t="s">
        <v>1028</v>
      </c>
      <c r="B609" s="27" t="s">
        <v>1029</v>
      </c>
      <c r="C609" s="27" t="s">
        <v>401</v>
      </c>
      <c r="D609" s="27" t="s">
        <v>1033</v>
      </c>
      <c r="E609" s="28">
        <v>295</v>
      </c>
      <c r="F609" s="28">
        <v>1.1032999999999999</v>
      </c>
      <c r="G609" s="28">
        <v>0.39382499999999998</v>
      </c>
      <c r="H609">
        <f t="shared" si="18"/>
        <v>3.7399999999999998E-3</v>
      </c>
      <c r="I609">
        <f t="shared" si="19"/>
        <v>1.335E-3</v>
      </c>
    </row>
    <row r="610" spans="1:15" outlineLevel="2" x14ac:dyDescent="0.3">
      <c r="A610" s="27" t="s">
        <v>1028</v>
      </c>
      <c r="B610" s="27" t="s">
        <v>1029</v>
      </c>
      <c r="C610" s="27" t="s">
        <v>401</v>
      </c>
      <c r="D610" s="27" t="s">
        <v>1034</v>
      </c>
      <c r="E610" s="28">
        <v>365</v>
      </c>
      <c r="F610" s="28">
        <v>5.475E-2</v>
      </c>
      <c r="G610" s="28">
        <v>3.65E-3</v>
      </c>
      <c r="H610">
        <f t="shared" si="18"/>
        <v>1.4999999999999999E-4</v>
      </c>
      <c r="I610">
        <f t="shared" si="19"/>
        <v>1.0000000000000001E-5</v>
      </c>
    </row>
    <row r="611" spans="1:15" outlineLevel="2" x14ac:dyDescent="0.3">
      <c r="A611" s="27" t="s">
        <v>1028</v>
      </c>
      <c r="B611" s="27" t="s">
        <v>1029</v>
      </c>
      <c r="C611" s="27" t="s">
        <v>401</v>
      </c>
      <c r="D611" s="27" t="s">
        <v>1035</v>
      </c>
      <c r="E611" s="28">
        <v>365</v>
      </c>
      <c r="F611" s="28">
        <v>5.475E-2</v>
      </c>
      <c r="G611" s="28">
        <v>3.65E-3</v>
      </c>
      <c r="H611">
        <f t="shared" si="18"/>
        <v>1.4999999999999999E-4</v>
      </c>
      <c r="I611">
        <f t="shared" si="19"/>
        <v>1.0000000000000001E-5</v>
      </c>
    </row>
    <row r="612" spans="1:15" outlineLevel="2" x14ac:dyDescent="0.3">
      <c r="A612" s="27" t="s">
        <v>1028</v>
      </c>
      <c r="B612" s="27" t="s">
        <v>1029</v>
      </c>
      <c r="C612" s="27" t="s">
        <v>401</v>
      </c>
      <c r="D612" s="27" t="s">
        <v>1036</v>
      </c>
      <c r="E612" s="28">
        <v>365</v>
      </c>
      <c r="F612" s="28">
        <v>5.8400000000000001E-2</v>
      </c>
      <c r="G612" s="28">
        <v>3.65E-3</v>
      </c>
      <c r="H612">
        <f t="shared" si="18"/>
        <v>1.6000000000000001E-4</v>
      </c>
      <c r="I612">
        <f t="shared" si="19"/>
        <v>1.0000000000000001E-5</v>
      </c>
    </row>
    <row r="613" spans="1:15" outlineLevel="2" x14ac:dyDescent="0.3">
      <c r="A613" s="27" t="s">
        <v>1028</v>
      </c>
      <c r="B613" s="27" t="s">
        <v>1029</v>
      </c>
      <c r="C613" s="27" t="s">
        <v>401</v>
      </c>
      <c r="D613" s="27" t="s">
        <v>1037</v>
      </c>
      <c r="E613" s="28">
        <v>365</v>
      </c>
      <c r="F613" s="28">
        <v>8.2125000000000004E-2</v>
      </c>
      <c r="G613" s="28">
        <v>3.65E-3</v>
      </c>
      <c r="H613">
        <f t="shared" si="18"/>
        <v>2.2500000000000002E-4</v>
      </c>
      <c r="I613">
        <f t="shared" si="19"/>
        <v>1.0000000000000001E-5</v>
      </c>
    </row>
    <row r="614" spans="1:15" outlineLevel="2" x14ac:dyDescent="0.3">
      <c r="A614" s="27" t="s">
        <v>1028</v>
      </c>
      <c r="B614" s="27" t="s">
        <v>1029</v>
      </c>
      <c r="C614" s="27" t="s">
        <v>401</v>
      </c>
      <c r="D614" s="27" t="s">
        <v>1038</v>
      </c>
      <c r="E614" s="28">
        <v>343</v>
      </c>
      <c r="F614" s="28">
        <v>0.75631499999999996</v>
      </c>
      <c r="G614" s="28">
        <v>0.65169999999999995</v>
      </c>
      <c r="H614">
        <f t="shared" si="18"/>
        <v>2.2049999999999999E-3</v>
      </c>
      <c r="I614">
        <f t="shared" si="19"/>
        <v>1.8999999999999998E-3</v>
      </c>
    </row>
    <row r="615" spans="1:15" outlineLevel="2" x14ac:dyDescent="0.3">
      <c r="A615" s="27" t="s">
        <v>1028</v>
      </c>
      <c r="B615" s="27" t="s">
        <v>1029</v>
      </c>
      <c r="C615" s="27" t="s">
        <v>401</v>
      </c>
      <c r="D615" s="27" t="s">
        <v>1039</v>
      </c>
      <c r="E615" s="28">
        <v>2</v>
      </c>
      <c r="F615" s="28">
        <v>4.3499999999999997E-3</v>
      </c>
      <c r="G615" s="28">
        <v>3.7499999999999999E-3</v>
      </c>
      <c r="H615">
        <f t="shared" si="18"/>
        <v>2.1749999999999999E-3</v>
      </c>
      <c r="I615">
        <f t="shared" si="19"/>
        <v>1.8749999999999999E-3</v>
      </c>
    </row>
    <row r="616" spans="1:15" outlineLevel="2" x14ac:dyDescent="0.3">
      <c r="A616" s="27" t="s">
        <v>1028</v>
      </c>
      <c r="B616" s="27" t="s">
        <v>1029</v>
      </c>
      <c r="C616" s="27" t="s">
        <v>401</v>
      </c>
      <c r="D616" s="27" t="s">
        <v>1040</v>
      </c>
      <c r="E616" s="28">
        <v>7</v>
      </c>
      <c r="F616" s="28">
        <v>2.1139999999999999E-2</v>
      </c>
      <c r="G616" s="28">
        <v>2.2505000000000001E-2</v>
      </c>
      <c r="H616">
        <f t="shared" si="18"/>
        <v>3.0199999999999997E-3</v>
      </c>
      <c r="I616">
        <f t="shared" si="19"/>
        <v>3.215E-3</v>
      </c>
    </row>
    <row r="617" spans="1:15" outlineLevel="2" x14ac:dyDescent="0.3">
      <c r="A617" s="27" t="s">
        <v>1028</v>
      </c>
      <c r="B617" s="27" t="s">
        <v>1029</v>
      </c>
      <c r="C617" s="27" t="s">
        <v>401</v>
      </c>
      <c r="D617" s="27" t="s">
        <v>1041</v>
      </c>
      <c r="E617" s="28">
        <v>7</v>
      </c>
      <c r="F617" s="28">
        <v>1.9109999999999999E-2</v>
      </c>
      <c r="G617" s="28">
        <v>2.0334999999999999E-2</v>
      </c>
      <c r="H617">
        <f t="shared" si="18"/>
        <v>2.7299999999999998E-3</v>
      </c>
      <c r="I617">
        <f t="shared" si="19"/>
        <v>2.905E-3</v>
      </c>
    </row>
    <row r="618" spans="1:15" outlineLevel="2" x14ac:dyDescent="0.3">
      <c r="A618" s="27" t="s">
        <v>1028</v>
      </c>
      <c r="B618" s="27" t="s">
        <v>1029</v>
      </c>
      <c r="C618" s="27" t="s">
        <v>401</v>
      </c>
      <c r="D618" s="27" t="s">
        <v>1042</v>
      </c>
      <c r="E618" s="28">
        <v>9</v>
      </c>
      <c r="F618" s="28">
        <v>4.2840000000000003E-2</v>
      </c>
      <c r="G618" s="28">
        <v>1.1249999999999999E-3</v>
      </c>
      <c r="H618">
        <f t="shared" si="18"/>
        <v>4.7600000000000003E-3</v>
      </c>
      <c r="I618">
        <f t="shared" si="19"/>
        <v>1.25E-4</v>
      </c>
    </row>
    <row r="619" spans="1:15" outlineLevel="1" x14ac:dyDescent="0.3">
      <c r="A619" s="32" t="s">
        <v>1222</v>
      </c>
      <c r="B619" s="27" t="str">
        <f>B618</f>
        <v>U.S. Army - Adelphi Laboratory Center</v>
      </c>
      <c r="C619" s="27"/>
      <c r="D619" s="27"/>
      <c r="E619" s="28"/>
      <c r="F619" s="28">
        <f>SUBTOTAL(9,F605:F618)</f>
        <v>2.9800849999999999</v>
      </c>
      <c r="G619" s="28">
        <f>SUBTOTAL(9,G605:G618)</f>
        <v>1.1518649999999997</v>
      </c>
      <c r="H619" s="36">
        <f>SUBTOTAL(9,H605:H618)</f>
        <v>3.3504999999999993E-2</v>
      </c>
      <c r="I619" s="36">
        <f>SUBTOTAL(9,I605:I618)</f>
        <v>1.3859999999999999E-2</v>
      </c>
      <c r="K619">
        <f>VLOOKUP(LEFT(A619,8),'Point GF'!$C$2:$R$277,7,FALSE)</f>
        <v>1.0410856320074731</v>
      </c>
      <c r="L619">
        <f>VLOOKUP(LEFT(A619,8),'Point GF'!$C$2:$R$277,7,FALSE)</f>
        <v>1.0410856320074731</v>
      </c>
      <c r="N619">
        <f>VLOOKUP(LEFT(A619,8),'Point GF'!$C$2:$R$277,15,FALSE)</f>
        <v>1.0427917587768185</v>
      </c>
      <c r="O619">
        <f>VLOOKUP(LEFT(A619,8),'Point GF'!$C$2:$R$277,16,FALSE)</f>
        <v>1.0513281968984038</v>
      </c>
    </row>
    <row r="620" spans="1:15" outlineLevel="2" x14ac:dyDescent="0.3">
      <c r="A620" s="27" t="s">
        <v>1043</v>
      </c>
      <c r="B620" s="27" t="s">
        <v>1044</v>
      </c>
      <c r="C620" s="27" t="s">
        <v>401</v>
      </c>
      <c r="D620" s="27" t="s">
        <v>1045</v>
      </c>
      <c r="E620" s="28">
        <v>254</v>
      </c>
      <c r="F620" s="28">
        <v>0.11176</v>
      </c>
      <c r="G620" s="28">
        <v>1.2699999999999999E-2</v>
      </c>
      <c r="H620">
        <f t="shared" si="18"/>
        <v>4.4000000000000002E-4</v>
      </c>
      <c r="I620">
        <f t="shared" si="19"/>
        <v>4.9999999999999996E-5</v>
      </c>
    </row>
    <row r="621" spans="1:15" outlineLevel="2" x14ac:dyDescent="0.3">
      <c r="A621" s="27" t="s">
        <v>1043</v>
      </c>
      <c r="B621" s="27" t="s">
        <v>1044</v>
      </c>
      <c r="C621" s="27" t="s">
        <v>401</v>
      </c>
      <c r="D621" s="27" t="s">
        <v>1046</v>
      </c>
      <c r="E621" s="28">
        <v>286</v>
      </c>
      <c r="F621" s="29"/>
      <c r="G621" s="28">
        <v>17.446000000000002</v>
      </c>
      <c r="H621">
        <f t="shared" si="18"/>
        <v>0</v>
      </c>
      <c r="I621">
        <f t="shared" si="19"/>
        <v>6.1000000000000006E-2</v>
      </c>
    </row>
    <row r="622" spans="1:15" outlineLevel="1" x14ac:dyDescent="0.3">
      <c r="A622" s="32" t="s">
        <v>1223</v>
      </c>
      <c r="B622" s="27" t="str">
        <f>B621</f>
        <v>Joseph Smith &amp; Sons, Inc</v>
      </c>
      <c r="C622" s="27"/>
      <c r="D622" s="27"/>
      <c r="E622" s="28"/>
      <c r="F622" s="29">
        <f>SUBTOTAL(9,F620:F621)</f>
        <v>0.11176</v>
      </c>
      <c r="G622" s="28">
        <f>SUBTOTAL(9,G620:G621)</f>
        <v>17.4587</v>
      </c>
      <c r="H622" s="36">
        <f>SUBTOTAL(9,H620:H621)</f>
        <v>4.4000000000000002E-4</v>
      </c>
      <c r="I622" s="36">
        <f>SUBTOTAL(9,I620:I621)</f>
        <v>6.1050000000000007E-2</v>
      </c>
      <c r="K622" t="e">
        <f>VLOOKUP(LEFT(A622,8),'Point GF'!$C$2:$R$277,7,FALSE)</f>
        <v>#N/A</v>
      </c>
      <c r="L622" t="e">
        <f>VLOOKUP(LEFT(A622,8),'Point GF'!$C$2:$R$277,7,FALSE)</f>
        <v>#N/A</v>
      </c>
      <c r="N622" t="e">
        <f>VLOOKUP(LEFT(A622,8),'Point GF'!$C$2:$R$277,15,FALSE)</f>
        <v>#N/A</v>
      </c>
      <c r="O622" t="e">
        <f>VLOOKUP(LEFT(A622,8),'Point GF'!$C$2:$R$277,16,FALSE)</f>
        <v>#N/A</v>
      </c>
    </row>
    <row r="623" spans="1:15" outlineLevel="2" x14ac:dyDescent="0.3">
      <c r="A623" s="27" t="s">
        <v>1047</v>
      </c>
      <c r="B623" s="27" t="s">
        <v>1048</v>
      </c>
      <c r="C623" s="27" t="s">
        <v>401</v>
      </c>
      <c r="D623" s="27" t="s">
        <v>1049</v>
      </c>
      <c r="E623" s="28">
        <v>3</v>
      </c>
      <c r="F623" s="28">
        <v>3.0599999999999998E-3</v>
      </c>
      <c r="G623" s="28">
        <v>4.5000000000000003E-5</v>
      </c>
      <c r="H623">
        <f t="shared" si="18"/>
        <v>1.0199999999999999E-3</v>
      </c>
      <c r="I623">
        <f t="shared" si="19"/>
        <v>1.5E-5</v>
      </c>
    </row>
    <row r="624" spans="1:15" outlineLevel="2" x14ac:dyDescent="0.3">
      <c r="A624" s="27" t="s">
        <v>1047</v>
      </c>
      <c r="B624" s="27" t="s">
        <v>1048</v>
      </c>
      <c r="C624" s="27" t="s">
        <v>401</v>
      </c>
      <c r="D624" s="27" t="s">
        <v>1049</v>
      </c>
      <c r="E624" s="28">
        <v>365</v>
      </c>
      <c r="F624" s="28">
        <v>7.1175000000000002E-2</v>
      </c>
      <c r="G624" s="28">
        <v>3.65E-3</v>
      </c>
      <c r="H624">
        <f t="shared" si="18"/>
        <v>1.95E-4</v>
      </c>
      <c r="I624">
        <f t="shared" si="19"/>
        <v>1.0000000000000001E-5</v>
      </c>
    </row>
    <row r="625" spans="1:15" outlineLevel="2" x14ac:dyDescent="0.3">
      <c r="A625" s="27" t="s">
        <v>1047</v>
      </c>
      <c r="B625" s="27" t="s">
        <v>1048</v>
      </c>
      <c r="C625" s="27" t="s">
        <v>401</v>
      </c>
      <c r="D625" s="27" t="s">
        <v>1050</v>
      </c>
      <c r="E625" s="28">
        <v>3</v>
      </c>
      <c r="F625" s="28">
        <v>3.0599999999999998E-3</v>
      </c>
      <c r="G625" s="28">
        <v>4.5000000000000003E-5</v>
      </c>
      <c r="H625">
        <f t="shared" si="18"/>
        <v>1.0199999999999999E-3</v>
      </c>
      <c r="I625">
        <f t="shared" si="19"/>
        <v>1.5E-5</v>
      </c>
    </row>
    <row r="626" spans="1:15" outlineLevel="2" x14ac:dyDescent="0.3">
      <c r="A626" s="27" t="s">
        <v>1047</v>
      </c>
      <c r="B626" s="27" t="s">
        <v>1048</v>
      </c>
      <c r="C626" s="27" t="s">
        <v>401</v>
      </c>
      <c r="D626" s="27" t="s">
        <v>1050</v>
      </c>
      <c r="E626" s="28">
        <v>365</v>
      </c>
      <c r="F626" s="28">
        <v>7.1175000000000002E-2</v>
      </c>
      <c r="G626" s="28">
        <v>3.65E-3</v>
      </c>
      <c r="H626">
        <f t="shared" si="18"/>
        <v>1.95E-4</v>
      </c>
      <c r="I626">
        <f t="shared" si="19"/>
        <v>1.0000000000000001E-5</v>
      </c>
    </row>
    <row r="627" spans="1:15" outlineLevel="2" x14ac:dyDescent="0.3">
      <c r="A627" s="27" t="s">
        <v>1047</v>
      </c>
      <c r="B627" s="27" t="s">
        <v>1048</v>
      </c>
      <c r="C627" s="27" t="s">
        <v>401</v>
      </c>
      <c r="D627" s="27" t="s">
        <v>1051</v>
      </c>
      <c r="E627" s="28">
        <v>3</v>
      </c>
      <c r="F627" s="28">
        <v>3.0599999999999998E-3</v>
      </c>
      <c r="G627" s="28">
        <v>4.5000000000000003E-5</v>
      </c>
      <c r="H627">
        <f t="shared" si="18"/>
        <v>1.0199999999999999E-3</v>
      </c>
      <c r="I627">
        <f t="shared" si="19"/>
        <v>1.5E-5</v>
      </c>
    </row>
    <row r="628" spans="1:15" outlineLevel="2" x14ac:dyDescent="0.3">
      <c r="A628" s="27" t="s">
        <v>1047</v>
      </c>
      <c r="B628" s="27" t="s">
        <v>1048</v>
      </c>
      <c r="C628" s="27" t="s">
        <v>401</v>
      </c>
      <c r="D628" s="27" t="s">
        <v>1051</v>
      </c>
      <c r="E628" s="28">
        <v>365</v>
      </c>
      <c r="F628" s="28">
        <v>7.1175000000000002E-2</v>
      </c>
      <c r="G628" s="28">
        <v>3.65E-3</v>
      </c>
      <c r="H628">
        <f t="shared" si="18"/>
        <v>1.95E-4</v>
      </c>
      <c r="I628">
        <f t="shared" si="19"/>
        <v>1.0000000000000001E-5</v>
      </c>
    </row>
    <row r="629" spans="1:15" outlineLevel="2" x14ac:dyDescent="0.3">
      <c r="A629" s="27" t="s">
        <v>1047</v>
      </c>
      <c r="B629" s="27" t="s">
        <v>1048</v>
      </c>
      <c r="C629" s="27" t="s">
        <v>401</v>
      </c>
      <c r="D629" s="27" t="s">
        <v>1052</v>
      </c>
      <c r="E629" s="28">
        <v>21</v>
      </c>
      <c r="F629" s="28">
        <v>0.11025</v>
      </c>
      <c r="G629" s="28">
        <v>2.8349999999999998E-3</v>
      </c>
      <c r="H629">
        <f t="shared" si="18"/>
        <v>5.2500000000000003E-3</v>
      </c>
      <c r="I629">
        <f t="shared" si="19"/>
        <v>1.35E-4</v>
      </c>
    </row>
    <row r="630" spans="1:15" outlineLevel="2" x14ac:dyDescent="0.3">
      <c r="A630" s="27" t="s">
        <v>1047</v>
      </c>
      <c r="B630" s="27" t="s">
        <v>1048</v>
      </c>
      <c r="C630" s="27" t="s">
        <v>401</v>
      </c>
      <c r="D630" s="27" t="s">
        <v>1053</v>
      </c>
      <c r="E630" s="28">
        <v>21</v>
      </c>
      <c r="F630" s="28">
        <v>0.10458000000000001</v>
      </c>
      <c r="G630" s="28">
        <v>2.6250000000000002E-3</v>
      </c>
      <c r="H630">
        <f t="shared" si="18"/>
        <v>4.9800000000000001E-3</v>
      </c>
      <c r="I630">
        <f t="shared" si="19"/>
        <v>1.25E-4</v>
      </c>
    </row>
    <row r="631" spans="1:15" outlineLevel="2" x14ac:dyDescent="0.3">
      <c r="A631" s="27" t="s">
        <v>1047</v>
      </c>
      <c r="B631" s="27" t="s">
        <v>1048</v>
      </c>
      <c r="C631" s="27" t="s">
        <v>401</v>
      </c>
      <c r="D631" s="27" t="s">
        <v>1054</v>
      </c>
      <c r="E631" s="28">
        <v>24</v>
      </c>
      <c r="F631" s="28">
        <v>0.1608</v>
      </c>
      <c r="G631" s="28">
        <v>4.0800000000000003E-3</v>
      </c>
      <c r="H631">
        <f t="shared" si="18"/>
        <v>6.7000000000000002E-3</v>
      </c>
      <c r="I631">
        <f t="shared" si="19"/>
        <v>1.7000000000000001E-4</v>
      </c>
    </row>
    <row r="632" spans="1:15" outlineLevel="2" x14ac:dyDescent="0.3">
      <c r="A632" s="27" t="s">
        <v>1047</v>
      </c>
      <c r="B632" s="27" t="s">
        <v>1048</v>
      </c>
      <c r="C632" s="27" t="s">
        <v>401</v>
      </c>
      <c r="D632" s="27" t="s">
        <v>1055</v>
      </c>
      <c r="E632" s="28">
        <v>24</v>
      </c>
      <c r="F632" s="28">
        <v>0.16200000000000001</v>
      </c>
      <c r="G632" s="28">
        <v>4.0800000000000003E-3</v>
      </c>
      <c r="H632">
        <f t="shared" si="18"/>
        <v>6.7499999999999999E-3</v>
      </c>
      <c r="I632">
        <f t="shared" si="19"/>
        <v>1.7000000000000001E-4</v>
      </c>
    </row>
    <row r="633" spans="1:15" outlineLevel="2" x14ac:dyDescent="0.3">
      <c r="A633" s="27" t="s">
        <v>1047</v>
      </c>
      <c r="B633" s="27" t="s">
        <v>1048</v>
      </c>
      <c r="C633" s="27" t="s">
        <v>401</v>
      </c>
      <c r="D633" s="27" t="s">
        <v>1056</v>
      </c>
      <c r="E633" s="28">
        <v>24</v>
      </c>
      <c r="F633" s="28">
        <v>0.15959999999999999</v>
      </c>
      <c r="G633" s="28">
        <v>4.0800000000000003E-3</v>
      </c>
      <c r="H633">
        <f t="shared" si="18"/>
        <v>6.6499999999999997E-3</v>
      </c>
      <c r="I633">
        <f t="shared" si="19"/>
        <v>1.7000000000000001E-4</v>
      </c>
    </row>
    <row r="634" spans="1:15" outlineLevel="1" x14ac:dyDescent="0.3">
      <c r="A634" s="32" t="s">
        <v>1224</v>
      </c>
      <c r="B634" s="27" t="str">
        <f>B633</f>
        <v>MedStar Southern Maryland Hospital Center</v>
      </c>
      <c r="C634" s="27"/>
      <c r="D634" s="27"/>
      <c r="E634" s="28"/>
      <c r="F634" s="28">
        <f>SUBTOTAL(9,F623:F633)</f>
        <v>0.91993500000000006</v>
      </c>
      <c r="G634" s="28">
        <f>SUBTOTAL(9,G623:G633)</f>
        <v>2.8784999999999998E-2</v>
      </c>
      <c r="H634" s="36">
        <f>SUBTOTAL(9,H623:H633)</f>
        <v>3.3974999999999998E-2</v>
      </c>
      <c r="I634" s="36">
        <f>SUBTOTAL(9,I623:I633)</f>
        <v>8.4500000000000005E-4</v>
      </c>
      <c r="K634">
        <f>VLOOKUP(LEFT(A634,8),'Point GF'!$C$2:$R$277,7,FALSE)</f>
        <v>1</v>
      </c>
      <c r="L634">
        <f>VLOOKUP(LEFT(A634,8),'Point GF'!$C$2:$R$277,7,FALSE)</f>
        <v>1</v>
      </c>
      <c r="N634">
        <f>VLOOKUP(LEFT(A634,8),'Point GF'!$C$2:$R$277,15,FALSE)</f>
        <v>1</v>
      </c>
      <c r="O634">
        <f>VLOOKUP(LEFT(A634,8),'Point GF'!$C$2:$R$277,16,FALSE)</f>
        <v>1</v>
      </c>
    </row>
    <row r="635" spans="1:15" outlineLevel="2" x14ac:dyDescent="0.3">
      <c r="A635" s="27" t="s">
        <v>1057</v>
      </c>
      <c r="B635" s="27" t="s">
        <v>1058</v>
      </c>
      <c r="C635" s="27" t="s">
        <v>401</v>
      </c>
      <c r="D635" s="27" t="s">
        <v>1059</v>
      </c>
      <c r="E635" s="28">
        <v>304</v>
      </c>
      <c r="F635" s="28">
        <v>0.16567999999999999</v>
      </c>
      <c r="G635" s="28">
        <v>9.1199999999999996E-3</v>
      </c>
      <c r="H635">
        <f t="shared" si="18"/>
        <v>5.4500000000000002E-4</v>
      </c>
      <c r="I635">
        <f t="shared" si="19"/>
        <v>2.9999999999999997E-5</v>
      </c>
    </row>
    <row r="636" spans="1:15" outlineLevel="2" x14ac:dyDescent="0.3">
      <c r="A636" s="27" t="s">
        <v>1057</v>
      </c>
      <c r="B636" s="27" t="s">
        <v>1058</v>
      </c>
      <c r="C636" s="27" t="s">
        <v>401</v>
      </c>
      <c r="D636" s="27" t="s">
        <v>1060</v>
      </c>
      <c r="E636" s="28">
        <v>213</v>
      </c>
      <c r="F636" s="28">
        <v>3.8553000000000002</v>
      </c>
      <c r="G636" s="28">
        <v>4.7392500000000002</v>
      </c>
      <c r="H636">
        <f t="shared" si="18"/>
        <v>1.8100000000000002E-2</v>
      </c>
      <c r="I636">
        <f t="shared" si="19"/>
        <v>2.2250000000000002E-2</v>
      </c>
    </row>
    <row r="637" spans="1:15" outlineLevel="2" x14ac:dyDescent="0.3">
      <c r="A637" s="27" t="s">
        <v>1057</v>
      </c>
      <c r="B637" s="27" t="s">
        <v>1058</v>
      </c>
      <c r="C637" s="27" t="s">
        <v>401</v>
      </c>
      <c r="D637" s="27" t="s">
        <v>1061</v>
      </c>
      <c r="E637" s="28">
        <v>33</v>
      </c>
      <c r="F637" s="28">
        <v>1.4024999999999999E-2</v>
      </c>
      <c r="G637" s="29"/>
      <c r="H637">
        <f t="shared" si="18"/>
        <v>4.2499999999999998E-4</v>
      </c>
      <c r="I637">
        <f t="shared" si="19"/>
        <v>0</v>
      </c>
    </row>
    <row r="638" spans="1:15" outlineLevel="1" x14ac:dyDescent="0.3">
      <c r="A638" s="32" t="s">
        <v>1225</v>
      </c>
      <c r="B638" s="27" t="str">
        <f>B637</f>
        <v>Forestville Asphalt Company</v>
      </c>
      <c r="C638" s="27"/>
      <c r="D638" s="27"/>
      <c r="E638" s="28"/>
      <c r="F638" s="28">
        <f>SUBTOTAL(9,F635:F637)</f>
        <v>4.035005</v>
      </c>
      <c r="G638" s="29">
        <f>SUBTOTAL(9,G635:G637)</f>
        <v>4.7483700000000004</v>
      </c>
      <c r="H638" s="36">
        <f>SUBTOTAL(9,H635:H637)</f>
        <v>1.907E-2</v>
      </c>
      <c r="I638" s="36">
        <f>SUBTOTAL(9,I635:I637)</f>
        <v>2.2280000000000001E-2</v>
      </c>
      <c r="K638">
        <f>VLOOKUP(LEFT(A638,8),'Point GF'!$C$2:$R$277,7,FALSE)</f>
        <v>1</v>
      </c>
      <c r="L638">
        <f>VLOOKUP(LEFT(A638,8),'Point GF'!$C$2:$R$277,7,FALSE)</f>
        <v>1</v>
      </c>
      <c r="N638">
        <f>VLOOKUP(LEFT(A638,8),'Point GF'!$C$2:$R$277,15,FALSE)</f>
        <v>1</v>
      </c>
      <c r="O638">
        <f>VLOOKUP(LEFT(A638,8),'Point GF'!$C$2:$R$277,16,FALSE)</f>
        <v>1</v>
      </c>
    </row>
    <row r="639" spans="1:15" outlineLevel="2" x14ac:dyDescent="0.3">
      <c r="A639" s="27" t="s">
        <v>1062</v>
      </c>
      <c r="B639" s="27" t="s">
        <v>1063</v>
      </c>
      <c r="C639" s="27" t="s">
        <v>401</v>
      </c>
      <c r="D639" s="27" t="s">
        <v>1064</v>
      </c>
      <c r="E639" s="28">
        <v>206</v>
      </c>
      <c r="F639" s="28">
        <v>0.55310999999999999</v>
      </c>
      <c r="G639" s="28">
        <v>9.2700000000000005E-3</v>
      </c>
      <c r="H639">
        <f t="shared" si="18"/>
        <v>2.6849999999999999E-3</v>
      </c>
      <c r="I639">
        <f t="shared" si="19"/>
        <v>4.5000000000000003E-5</v>
      </c>
    </row>
    <row r="640" spans="1:15" outlineLevel="2" x14ac:dyDescent="0.3">
      <c r="A640" s="27" t="s">
        <v>1062</v>
      </c>
      <c r="B640" s="27" t="s">
        <v>1063</v>
      </c>
      <c r="C640" s="27" t="s">
        <v>401</v>
      </c>
      <c r="D640" s="27" t="s">
        <v>1065</v>
      </c>
      <c r="E640" s="28">
        <v>209</v>
      </c>
      <c r="F640" s="28">
        <v>0.50995999999999997</v>
      </c>
      <c r="G640" s="29"/>
      <c r="H640">
        <f t="shared" si="18"/>
        <v>2.4399999999999999E-3</v>
      </c>
      <c r="I640">
        <f t="shared" si="19"/>
        <v>0</v>
      </c>
    </row>
    <row r="641" spans="1:15" outlineLevel="2" x14ac:dyDescent="0.3">
      <c r="A641" s="27" t="s">
        <v>1062</v>
      </c>
      <c r="B641" s="27" t="s">
        <v>1063</v>
      </c>
      <c r="C641" s="27" t="s">
        <v>401</v>
      </c>
      <c r="D641" s="27" t="s">
        <v>1066</v>
      </c>
      <c r="E641" s="28">
        <v>121</v>
      </c>
      <c r="F641" s="28">
        <v>0.13975499999999999</v>
      </c>
      <c r="G641" s="29"/>
      <c r="H641">
        <f t="shared" si="18"/>
        <v>1.155E-3</v>
      </c>
      <c r="I641">
        <f t="shared" si="19"/>
        <v>0</v>
      </c>
    </row>
    <row r="642" spans="1:15" outlineLevel="2" x14ac:dyDescent="0.3">
      <c r="A642" s="27" t="s">
        <v>1062</v>
      </c>
      <c r="B642" s="27" t="s">
        <v>1063</v>
      </c>
      <c r="C642" s="27" t="s">
        <v>401</v>
      </c>
      <c r="D642" s="27" t="s">
        <v>1067</v>
      </c>
      <c r="E642" s="28">
        <v>121</v>
      </c>
      <c r="F642" s="28">
        <v>0.13975499999999999</v>
      </c>
      <c r="G642" s="29"/>
      <c r="H642">
        <f t="shared" si="18"/>
        <v>1.155E-3</v>
      </c>
      <c r="I642">
        <f t="shared" si="19"/>
        <v>0</v>
      </c>
    </row>
    <row r="643" spans="1:15" outlineLevel="2" x14ac:dyDescent="0.3">
      <c r="A643" s="27" t="s">
        <v>1062</v>
      </c>
      <c r="B643" s="27" t="s">
        <v>1063</v>
      </c>
      <c r="C643" s="27" t="s">
        <v>401</v>
      </c>
      <c r="D643" s="27" t="s">
        <v>1068</v>
      </c>
      <c r="E643" s="28">
        <v>44</v>
      </c>
      <c r="F643" s="28">
        <v>6.0060000000000002E-2</v>
      </c>
      <c r="G643" s="29"/>
      <c r="H643">
        <f t="shared" si="18"/>
        <v>1.3650000000000001E-3</v>
      </c>
      <c r="I643">
        <f t="shared" si="19"/>
        <v>0</v>
      </c>
    </row>
    <row r="644" spans="1:15" outlineLevel="2" x14ac:dyDescent="0.3">
      <c r="A644" s="27" t="s">
        <v>1062</v>
      </c>
      <c r="B644" s="27" t="s">
        <v>1063</v>
      </c>
      <c r="C644" s="27" t="s">
        <v>401</v>
      </c>
      <c r="D644" s="27" t="s">
        <v>1069</v>
      </c>
      <c r="E644" s="28">
        <v>44</v>
      </c>
      <c r="F644" s="28">
        <v>6.0060000000000002E-2</v>
      </c>
      <c r="G644" s="29"/>
      <c r="H644">
        <f t="shared" si="18"/>
        <v>1.3650000000000001E-3</v>
      </c>
      <c r="I644">
        <f t="shared" si="19"/>
        <v>0</v>
      </c>
    </row>
    <row r="645" spans="1:15" outlineLevel="2" x14ac:dyDescent="0.3">
      <c r="A645" s="27" t="s">
        <v>1062</v>
      </c>
      <c r="B645" s="27" t="s">
        <v>1063</v>
      </c>
      <c r="C645" s="27" t="s">
        <v>401</v>
      </c>
      <c r="D645" s="27" t="s">
        <v>1070</v>
      </c>
      <c r="E645" s="28">
        <v>326</v>
      </c>
      <c r="F645" s="28">
        <v>0.12062</v>
      </c>
      <c r="G645" s="29"/>
      <c r="H645">
        <f t="shared" si="18"/>
        <v>3.6999999999999999E-4</v>
      </c>
      <c r="I645">
        <f t="shared" si="19"/>
        <v>0</v>
      </c>
    </row>
    <row r="646" spans="1:15" outlineLevel="2" x14ac:dyDescent="0.3">
      <c r="A646" s="27" t="s">
        <v>1062</v>
      </c>
      <c r="B646" s="27" t="s">
        <v>1063</v>
      </c>
      <c r="C646" s="27" t="s">
        <v>401</v>
      </c>
      <c r="D646" s="27" t="s">
        <v>1071</v>
      </c>
      <c r="E646" s="28">
        <v>326</v>
      </c>
      <c r="F646" s="28">
        <v>0.12062</v>
      </c>
      <c r="G646" s="29"/>
      <c r="H646">
        <f t="shared" si="18"/>
        <v>3.6999999999999999E-4</v>
      </c>
      <c r="I646">
        <f t="shared" si="19"/>
        <v>0</v>
      </c>
    </row>
    <row r="647" spans="1:15" outlineLevel="2" x14ac:dyDescent="0.3">
      <c r="A647" s="27" t="s">
        <v>1062</v>
      </c>
      <c r="B647" s="27" t="s">
        <v>1063</v>
      </c>
      <c r="C647" s="27" t="s">
        <v>401</v>
      </c>
      <c r="D647" s="27" t="s">
        <v>1072</v>
      </c>
      <c r="E647" s="28">
        <v>136</v>
      </c>
      <c r="F647" s="28">
        <v>7.0040000000000005E-2</v>
      </c>
      <c r="G647" s="29"/>
      <c r="H647">
        <f t="shared" si="18"/>
        <v>5.1500000000000005E-4</v>
      </c>
      <c r="I647">
        <f t="shared" si="19"/>
        <v>0</v>
      </c>
    </row>
    <row r="648" spans="1:15" outlineLevel="2" x14ac:dyDescent="0.3">
      <c r="A648" s="27" t="s">
        <v>1062</v>
      </c>
      <c r="B648" s="27" t="s">
        <v>1063</v>
      </c>
      <c r="C648" s="27" t="s">
        <v>401</v>
      </c>
      <c r="D648" s="27" t="s">
        <v>1073</v>
      </c>
      <c r="E648" s="28">
        <v>12</v>
      </c>
      <c r="F648" s="28">
        <v>7.0019999999999999E-2</v>
      </c>
      <c r="G648" s="29"/>
      <c r="H648">
        <f t="shared" si="18"/>
        <v>5.8349999999999999E-3</v>
      </c>
      <c r="I648">
        <f t="shared" si="19"/>
        <v>0</v>
      </c>
    </row>
    <row r="649" spans="1:15" outlineLevel="1" x14ac:dyDescent="0.3">
      <c r="A649" s="32" t="s">
        <v>1226</v>
      </c>
      <c r="B649" s="27" t="str">
        <f>B648</f>
        <v>Prince George's County Correctional Facility</v>
      </c>
      <c r="C649" s="27"/>
      <c r="D649" s="27"/>
      <c r="E649" s="28"/>
      <c r="F649" s="28">
        <f>SUBTOTAL(9,F639:F648)</f>
        <v>1.8440000000000001</v>
      </c>
      <c r="G649" s="29">
        <f>SUBTOTAL(9,G639:G648)</f>
        <v>9.2700000000000005E-3</v>
      </c>
      <c r="H649" s="36">
        <f>SUBTOTAL(9,H639:H648)</f>
        <v>1.7255E-2</v>
      </c>
      <c r="I649" s="36">
        <f>SUBTOTAL(9,I639:I648)</f>
        <v>4.5000000000000003E-5</v>
      </c>
      <c r="K649">
        <f>VLOOKUP(LEFT(A649,8),'Point GF'!$C$2:$R$277,7,FALSE)</f>
        <v>1.0108884323969902</v>
      </c>
      <c r="L649">
        <f>VLOOKUP(LEFT(A649,8),'Point GF'!$C$2:$R$277,7,FALSE)</f>
        <v>1.0108884323969902</v>
      </c>
      <c r="N649">
        <f>VLOOKUP(LEFT(A649,8),'Point GF'!$C$2:$R$277,15,FALSE)</f>
        <v>1</v>
      </c>
      <c r="O649">
        <f>VLOOKUP(LEFT(A649,8),'Point GF'!$C$2:$R$277,16,FALSE)</f>
        <v>1</v>
      </c>
    </row>
    <row r="650" spans="1:15" outlineLevel="2" x14ac:dyDescent="0.3">
      <c r="A650" s="27" t="s">
        <v>1074</v>
      </c>
      <c r="B650" s="27" t="s">
        <v>1075</v>
      </c>
      <c r="C650" s="27" t="s">
        <v>401</v>
      </c>
      <c r="D650" s="27" t="s">
        <v>1076</v>
      </c>
      <c r="E650" s="28">
        <v>226</v>
      </c>
      <c r="F650" s="28">
        <v>2.6667999999999998</v>
      </c>
      <c r="G650" s="28">
        <v>0.21131</v>
      </c>
      <c r="H650">
        <f t="shared" si="18"/>
        <v>1.18E-2</v>
      </c>
      <c r="I650">
        <f t="shared" si="19"/>
        <v>9.3499999999999996E-4</v>
      </c>
    </row>
    <row r="651" spans="1:15" outlineLevel="2" x14ac:dyDescent="0.3">
      <c r="A651" s="27" t="s">
        <v>1074</v>
      </c>
      <c r="B651" s="27" t="s">
        <v>1075</v>
      </c>
      <c r="C651" s="27" t="s">
        <v>401</v>
      </c>
      <c r="D651" s="27" t="s">
        <v>1077</v>
      </c>
      <c r="E651" s="28">
        <v>159</v>
      </c>
      <c r="F651" s="28">
        <v>1.6615500000000001</v>
      </c>
      <c r="G651" s="28">
        <v>0.13197</v>
      </c>
      <c r="H651">
        <f t="shared" si="18"/>
        <v>1.0450000000000001E-2</v>
      </c>
      <c r="I651">
        <f t="shared" si="19"/>
        <v>8.3000000000000001E-4</v>
      </c>
    </row>
    <row r="652" spans="1:15" outlineLevel="2" x14ac:dyDescent="0.3">
      <c r="A652" s="27" t="s">
        <v>1074</v>
      </c>
      <c r="B652" s="27" t="s">
        <v>1075</v>
      </c>
      <c r="C652" s="27" t="s">
        <v>401</v>
      </c>
      <c r="D652" s="27" t="s">
        <v>1078</v>
      </c>
      <c r="E652" s="28">
        <v>180</v>
      </c>
      <c r="F652" s="28">
        <v>2.6549999999999998</v>
      </c>
      <c r="G652" s="28">
        <v>0.20699999999999999</v>
      </c>
      <c r="H652">
        <f t="shared" si="18"/>
        <v>1.4749999999999999E-2</v>
      </c>
      <c r="I652">
        <f t="shared" si="19"/>
        <v>1.15E-3</v>
      </c>
    </row>
    <row r="653" spans="1:15" outlineLevel="1" x14ac:dyDescent="0.3">
      <c r="A653" s="32" t="s">
        <v>1227</v>
      </c>
      <c r="B653" s="27" t="str">
        <f>B652</f>
        <v>The Recycling Center</v>
      </c>
      <c r="C653" s="27"/>
      <c r="D653" s="27"/>
      <c r="E653" s="28"/>
      <c r="F653" s="30">
        <f>SUBTOTAL(9,F650:F652)</f>
        <v>6.9833499999999997</v>
      </c>
      <c r="G653" s="28">
        <f>SUBTOTAL(9,G650:G652)</f>
        <v>0.55027999999999999</v>
      </c>
      <c r="H653" s="36">
        <f>SUBTOTAL(9,H650:H652)</f>
        <v>3.6999999999999998E-2</v>
      </c>
      <c r="I653" s="36">
        <f>SUBTOTAL(9,I650:I652)</f>
        <v>2.9150000000000001E-3</v>
      </c>
      <c r="K653">
        <f>VLOOKUP(LEFT(A653,8),'Point GF'!$C$2:$R$277,7,FALSE)</f>
        <v>1</v>
      </c>
      <c r="L653">
        <f>VLOOKUP(LEFT(A653,8),'Point GF'!$C$2:$R$277,7,FALSE)</f>
        <v>1</v>
      </c>
      <c r="N653">
        <f>VLOOKUP(LEFT(A653,8),'Point GF'!$C$2:$R$277,15,FALSE)</f>
        <v>1</v>
      </c>
      <c r="O653">
        <f>VLOOKUP(LEFT(A653,8),'Point GF'!$C$2:$R$277,16,FALSE)</f>
        <v>1</v>
      </c>
    </row>
    <row r="654" spans="1:15" outlineLevel="2" x14ac:dyDescent="0.3">
      <c r="A654" s="27" t="s">
        <v>1079</v>
      </c>
      <c r="B654" s="27" t="s">
        <v>1080</v>
      </c>
      <c r="C654" s="27" t="s">
        <v>401</v>
      </c>
      <c r="D654" s="27" t="s">
        <v>1081</v>
      </c>
      <c r="E654" s="28">
        <v>32</v>
      </c>
      <c r="F654" s="29"/>
      <c r="G654" s="28">
        <v>0.16816</v>
      </c>
      <c r="H654">
        <f t="shared" si="18"/>
        <v>0</v>
      </c>
      <c r="I654">
        <f t="shared" si="19"/>
        <v>5.2550000000000001E-3</v>
      </c>
    </row>
    <row r="655" spans="1:15" outlineLevel="2" x14ac:dyDescent="0.3">
      <c r="A655" s="27" t="s">
        <v>1079</v>
      </c>
      <c r="B655" s="27" t="s">
        <v>1080</v>
      </c>
      <c r="C655" s="27" t="s">
        <v>401</v>
      </c>
      <c r="D655" s="27" t="s">
        <v>1082</v>
      </c>
      <c r="E655" s="28">
        <v>28</v>
      </c>
      <c r="F655" s="29"/>
      <c r="G655" s="28">
        <v>7.3219999999999993E-2</v>
      </c>
      <c r="H655">
        <f t="shared" si="18"/>
        <v>0</v>
      </c>
      <c r="I655">
        <f t="shared" si="19"/>
        <v>2.6149999999999997E-3</v>
      </c>
    </row>
    <row r="656" spans="1:15" outlineLevel="1" x14ac:dyDescent="0.3">
      <c r="A656" s="32" t="s">
        <v>1228</v>
      </c>
      <c r="B656" s="27" t="str">
        <f>B655</f>
        <v xml:space="preserve">Westland Printers </v>
      </c>
      <c r="C656" s="27"/>
      <c r="D656" s="27"/>
      <c r="E656" s="28"/>
      <c r="F656" s="29">
        <f>SUBTOTAL(9,F654:F655)</f>
        <v>0</v>
      </c>
      <c r="G656" s="28">
        <f>SUBTOTAL(9,G654:G655)</f>
        <v>0.24137999999999998</v>
      </c>
      <c r="H656" s="36">
        <f>SUBTOTAL(9,H654:H655)</f>
        <v>0</v>
      </c>
      <c r="I656" s="36">
        <f>SUBTOTAL(9,I654:I655)</f>
        <v>7.8700000000000003E-3</v>
      </c>
      <c r="K656">
        <f>VLOOKUP(LEFT(A656,8),'Point GF'!$C$2:$R$277,7,FALSE)</f>
        <v>1</v>
      </c>
      <c r="L656">
        <f>VLOOKUP(LEFT(A656,8),'Point GF'!$C$2:$R$277,7,FALSE)</f>
        <v>1</v>
      </c>
      <c r="N656">
        <f>VLOOKUP(LEFT(A656,8),'Point GF'!$C$2:$R$277,15,FALSE)</f>
        <v>1</v>
      </c>
      <c r="O656">
        <f>VLOOKUP(LEFT(A656,8),'Point GF'!$C$2:$R$277,16,FALSE)</f>
        <v>1</v>
      </c>
    </row>
    <row r="657" spans="1:15" outlineLevel="2" x14ac:dyDescent="0.3">
      <c r="A657" s="27" t="s">
        <v>1083</v>
      </c>
      <c r="B657" s="27" t="s">
        <v>1084</v>
      </c>
      <c r="C657" s="27" t="s">
        <v>401</v>
      </c>
      <c r="D657" s="27" t="s">
        <v>1085</v>
      </c>
      <c r="E657" s="28">
        <v>365</v>
      </c>
      <c r="F657" s="29"/>
      <c r="G657" s="28">
        <v>1.279325</v>
      </c>
      <c r="H657">
        <f t="shared" si="18"/>
        <v>0</v>
      </c>
      <c r="I657">
        <f t="shared" si="19"/>
        <v>3.5050000000000003E-3</v>
      </c>
    </row>
    <row r="658" spans="1:15" outlineLevel="2" x14ac:dyDescent="0.3">
      <c r="A658" s="27" t="s">
        <v>1083</v>
      </c>
      <c r="B658" s="27" t="s">
        <v>1084</v>
      </c>
      <c r="C658" s="27" t="s">
        <v>401</v>
      </c>
      <c r="D658" s="27" t="s">
        <v>1086</v>
      </c>
      <c r="E658" s="28">
        <v>178</v>
      </c>
      <c r="F658" s="28">
        <v>1.5397000000000001</v>
      </c>
      <c r="G658" s="28">
        <v>4.9840000000000002E-2</v>
      </c>
      <c r="H658">
        <f t="shared" si="18"/>
        <v>8.6499999999999997E-3</v>
      </c>
      <c r="I658">
        <f t="shared" si="19"/>
        <v>2.8000000000000003E-4</v>
      </c>
    </row>
    <row r="659" spans="1:15" outlineLevel="1" x14ac:dyDescent="0.3">
      <c r="A659" s="32" t="s">
        <v>1229</v>
      </c>
      <c r="B659" s="27" t="str">
        <f>B658</f>
        <v>Sandy Hill Landfill</v>
      </c>
      <c r="C659" s="27"/>
      <c r="D659" s="27"/>
      <c r="E659" s="28"/>
      <c r="F659" s="28">
        <f>SUBTOTAL(9,F657:F658)</f>
        <v>1.5397000000000001</v>
      </c>
      <c r="G659" s="30">
        <f>SUBTOTAL(9,G657:G658)</f>
        <v>1.3291650000000002</v>
      </c>
      <c r="H659" s="36">
        <f>SUBTOTAL(9,H657:H658)</f>
        <v>8.6499999999999997E-3</v>
      </c>
      <c r="I659" s="36">
        <f>SUBTOTAL(9,I657:I658)</f>
        <v>3.7850000000000002E-3</v>
      </c>
      <c r="K659">
        <f>VLOOKUP(LEFT(A659,8),'Point GF'!$C$2:$R$277,7,FALSE)</f>
        <v>1.212591733</v>
      </c>
      <c r="L659">
        <f>VLOOKUP(LEFT(A659,8),'Point GF'!$C$2:$R$277,7,FALSE)</f>
        <v>1.212591733</v>
      </c>
      <c r="N659">
        <f>VLOOKUP(LEFT(A659,8),'Point GF'!$C$2:$R$277,15,FALSE)</f>
        <v>1.2125917330000038</v>
      </c>
      <c r="O659">
        <f>VLOOKUP(LEFT(A659,8),'Point GF'!$C$2:$R$277,16,FALSE)</f>
        <v>1.37</v>
      </c>
    </row>
    <row r="660" spans="1:15" outlineLevel="2" x14ac:dyDescent="0.3">
      <c r="A660" s="27" t="s">
        <v>1087</v>
      </c>
      <c r="B660" s="27" t="s">
        <v>1088</v>
      </c>
      <c r="C660" s="27" t="s">
        <v>401</v>
      </c>
      <c r="D660" s="27" t="s">
        <v>1089</v>
      </c>
      <c r="E660" s="28">
        <v>67</v>
      </c>
      <c r="F660" s="28">
        <v>5.9630000000000002E-2</v>
      </c>
      <c r="G660" s="29"/>
      <c r="H660">
        <f t="shared" si="18"/>
        <v>8.9000000000000006E-4</v>
      </c>
      <c r="I660">
        <f t="shared" si="19"/>
        <v>0</v>
      </c>
    </row>
    <row r="661" spans="1:15" outlineLevel="2" x14ac:dyDescent="0.3">
      <c r="A661" s="27" t="s">
        <v>1087</v>
      </c>
      <c r="B661" s="27" t="s">
        <v>1088</v>
      </c>
      <c r="C661" s="27" t="s">
        <v>401</v>
      </c>
      <c r="D661" s="27" t="s">
        <v>1090</v>
      </c>
      <c r="E661" s="28">
        <v>68</v>
      </c>
      <c r="F661" s="28">
        <v>6.0519999999999997E-2</v>
      </c>
      <c r="G661" s="29"/>
      <c r="H661">
        <f t="shared" si="18"/>
        <v>8.8999999999999995E-4</v>
      </c>
      <c r="I661">
        <f t="shared" si="19"/>
        <v>0</v>
      </c>
    </row>
    <row r="662" spans="1:15" outlineLevel="2" x14ac:dyDescent="0.3">
      <c r="A662" s="27" t="s">
        <v>1087</v>
      </c>
      <c r="B662" s="27" t="s">
        <v>1088</v>
      </c>
      <c r="C662" s="27" t="s">
        <v>401</v>
      </c>
      <c r="D662" s="27" t="s">
        <v>1091</v>
      </c>
      <c r="E662" s="28">
        <v>17</v>
      </c>
      <c r="F662" s="28">
        <v>1.9975E-2</v>
      </c>
      <c r="G662" s="29"/>
      <c r="H662">
        <f t="shared" si="18"/>
        <v>1.175E-3</v>
      </c>
      <c r="I662">
        <f t="shared" si="19"/>
        <v>0</v>
      </c>
    </row>
    <row r="663" spans="1:15" outlineLevel="2" x14ac:dyDescent="0.3">
      <c r="A663" s="27" t="s">
        <v>1087</v>
      </c>
      <c r="B663" s="27" t="s">
        <v>1088</v>
      </c>
      <c r="C663" s="27" t="s">
        <v>401</v>
      </c>
      <c r="D663" s="27" t="s">
        <v>1092</v>
      </c>
      <c r="E663" s="28">
        <v>17</v>
      </c>
      <c r="F663" s="28">
        <v>1.9975E-2</v>
      </c>
      <c r="G663" s="29"/>
      <c r="H663">
        <f t="shared" si="18"/>
        <v>1.175E-3</v>
      </c>
      <c r="I663">
        <f t="shared" si="19"/>
        <v>0</v>
      </c>
    </row>
    <row r="664" spans="1:15" outlineLevel="2" x14ac:dyDescent="0.3">
      <c r="A664" s="27" t="s">
        <v>1087</v>
      </c>
      <c r="B664" s="27" t="s">
        <v>1088</v>
      </c>
      <c r="C664" s="27" t="s">
        <v>401</v>
      </c>
      <c r="D664" s="27" t="s">
        <v>1093</v>
      </c>
      <c r="E664" s="28">
        <v>365</v>
      </c>
      <c r="F664" s="28">
        <v>16.649474999999999</v>
      </c>
      <c r="G664" s="28">
        <v>14.579924999999999</v>
      </c>
      <c r="H664">
        <f t="shared" si="18"/>
        <v>4.5614999999999996E-2</v>
      </c>
      <c r="I664">
        <f t="shared" si="19"/>
        <v>3.9945000000000001E-2</v>
      </c>
    </row>
    <row r="665" spans="1:15" outlineLevel="1" x14ac:dyDescent="0.3">
      <c r="A665" s="32" t="s">
        <v>1230</v>
      </c>
      <c r="B665" s="27" t="str">
        <f>B664</f>
        <v>Brown Station Road Sanitary Landfill</v>
      </c>
      <c r="C665" s="27"/>
      <c r="D665" s="27"/>
      <c r="E665" s="28"/>
      <c r="F665" s="28">
        <f>SUBTOTAL(9,F660:F664)</f>
        <v>16.809574999999999</v>
      </c>
      <c r="G665" s="28">
        <f>SUBTOTAL(9,G660:G664)</f>
        <v>14.579924999999999</v>
      </c>
      <c r="H665" s="36">
        <f>SUBTOTAL(9,H660:H664)</f>
        <v>4.9744999999999998E-2</v>
      </c>
      <c r="I665" s="36">
        <f>SUBTOTAL(9,I660:I664)</f>
        <v>3.9945000000000001E-2</v>
      </c>
      <c r="K665">
        <f>VLOOKUP(LEFT(A665,8),'Point GF'!$C$2:$R$277,7,FALSE)</f>
        <v>1.7234996082456351</v>
      </c>
      <c r="L665">
        <f>VLOOKUP(LEFT(A665,8),'Point GF'!$C$2:$R$277,7,FALSE)</f>
        <v>1.7234996082456351</v>
      </c>
      <c r="N665">
        <f>VLOOKUP(LEFT(A665,8),'Point GF'!$C$2:$R$277,15,FALSE)</f>
        <v>1.3301723754177903</v>
      </c>
      <c r="O665">
        <f>VLOOKUP(LEFT(A665,8),'Point GF'!$C$2:$R$277,16,FALSE)</f>
        <v>1.4875806424177911</v>
      </c>
    </row>
    <row r="666" spans="1:15" outlineLevel="2" x14ac:dyDescent="0.3">
      <c r="A666" s="27" t="s">
        <v>1094</v>
      </c>
      <c r="B666" s="27" t="s">
        <v>1095</v>
      </c>
      <c r="C666" s="27" t="s">
        <v>401</v>
      </c>
      <c r="D666" s="27" t="s">
        <v>1096</v>
      </c>
      <c r="E666" s="28">
        <v>287</v>
      </c>
      <c r="F666" s="28">
        <v>2.7265000000000001E-2</v>
      </c>
      <c r="G666" s="28">
        <v>1.5785E-3</v>
      </c>
      <c r="H666">
        <f t="shared" si="18"/>
        <v>9.5000000000000005E-5</v>
      </c>
      <c r="I666">
        <f t="shared" si="19"/>
        <v>5.4999999999999999E-6</v>
      </c>
    </row>
    <row r="667" spans="1:15" outlineLevel="2" x14ac:dyDescent="0.3">
      <c r="A667" s="27" t="s">
        <v>1094</v>
      </c>
      <c r="B667" s="27" t="s">
        <v>1095</v>
      </c>
      <c r="C667" s="27" t="s">
        <v>401</v>
      </c>
      <c r="D667" s="27" t="s">
        <v>1097</v>
      </c>
      <c r="E667" s="28">
        <v>287</v>
      </c>
      <c r="F667" s="28">
        <v>2.7695500000000001E-2</v>
      </c>
      <c r="G667" s="28">
        <v>1.5785E-3</v>
      </c>
      <c r="H667">
        <f t="shared" si="18"/>
        <v>9.6500000000000001E-5</v>
      </c>
      <c r="I667">
        <f t="shared" si="19"/>
        <v>5.4999999999999999E-6</v>
      </c>
    </row>
    <row r="668" spans="1:15" outlineLevel="1" x14ac:dyDescent="0.3">
      <c r="A668" s="32" t="s">
        <v>1231</v>
      </c>
      <c r="B668" s="27" t="str">
        <f>B667</f>
        <v>Aggregate Industries - Bladensburg Aggregate</v>
      </c>
      <c r="C668" s="27"/>
      <c r="D668" s="27"/>
      <c r="E668" s="28"/>
      <c r="F668" s="28">
        <f>SUBTOTAL(9,F666:F667)</f>
        <v>5.4960500000000002E-2</v>
      </c>
      <c r="G668" s="28">
        <f>SUBTOTAL(9,G666:G667)</f>
        <v>3.1570000000000001E-3</v>
      </c>
      <c r="H668" s="36">
        <f>SUBTOTAL(9,H666:H667)</f>
        <v>1.9149999999999999E-4</v>
      </c>
      <c r="I668" s="36">
        <f>SUBTOTAL(9,I666:I667)</f>
        <v>1.1E-5</v>
      </c>
      <c r="K668">
        <f>VLOOKUP(LEFT(A668,8),'Point GF'!$C$2:$R$277,7,FALSE)</f>
        <v>1</v>
      </c>
      <c r="L668">
        <f>VLOOKUP(LEFT(A668,8),'Point GF'!$C$2:$R$277,7,FALSE)</f>
        <v>1</v>
      </c>
      <c r="N668">
        <f>VLOOKUP(LEFT(A668,8),'Point GF'!$C$2:$R$277,15,FALSE)</f>
        <v>1.066293248</v>
      </c>
      <c r="O668">
        <f>VLOOKUP(LEFT(A668,8),'Point GF'!$C$2:$R$277,16,FALSE)</f>
        <v>1.1079207760000001</v>
      </c>
    </row>
    <row r="669" spans="1:15" outlineLevel="2" x14ac:dyDescent="0.3">
      <c r="A669" s="27" t="s">
        <v>1098</v>
      </c>
      <c r="B669" s="27" t="s">
        <v>1099</v>
      </c>
      <c r="C669" s="27" t="s">
        <v>401</v>
      </c>
      <c r="D669" s="27" t="s">
        <v>1100</v>
      </c>
      <c r="E669" s="28">
        <v>210</v>
      </c>
      <c r="F669" s="28">
        <v>33.6</v>
      </c>
      <c r="G669" s="28">
        <v>2.0265</v>
      </c>
      <c r="H669">
        <f t="shared" si="18"/>
        <v>0.16</v>
      </c>
      <c r="I669">
        <f t="shared" si="19"/>
        <v>9.6500000000000006E-3</v>
      </c>
    </row>
    <row r="670" spans="1:15" outlineLevel="2" x14ac:dyDescent="0.3">
      <c r="A670" s="27" t="s">
        <v>1098</v>
      </c>
      <c r="B670" s="27" t="s">
        <v>1099</v>
      </c>
      <c r="C670" s="27" t="s">
        <v>401</v>
      </c>
      <c r="D670" s="27" t="s">
        <v>1101</v>
      </c>
      <c r="E670" s="28">
        <v>214</v>
      </c>
      <c r="F670" s="28">
        <v>31.457999999999998</v>
      </c>
      <c r="G670" s="28">
        <v>1.9688000000000001</v>
      </c>
      <c r="H670">
        <f t="shared" si="18"/>
        <v>0.14699999999999999</v>
      </c>
      <c r="I670">
        <f t="shared" si="19"/>
        <v>9.1999999999999998E-3</v>
      </c>
    </row>
    <row r="671" spans="1:15" outlineLevel="2" x14ac:dyDescent="0.3">
      <c r="A671" s="27" t="s">
        <v>1098</v>
      </c>
      <c r="B671" s="27" t="s">
        <v>1099</v>
      </c>
      <c r="C671" s="27" t="s">
        <v>401</v>
      </c>
      <c r="D671" s="27" t="s">
        <v>1102</v>
      </c>
      <c r="E671" s="28">
        <v>30</v>
      </c>
      <c r="F671" s="28">
        <v>0.36</v>
      </c>
      <c r="G671" s="28">
        <v>3.0000000000000001E-3</v>
      </c>
      <c r="H671">
        <f t="shared" si="18"/>
        <v>1.2E-2</v>
      </c>
      <c r="I671">
        <f t="shared" si="19"/>
        <v>1E-4</v>
      </c>
    </row>
    <row r="672" spans="1:15" outlineLevel="1" x14ac:dyDescent="0.3">
      <c r="A672" s="32" t="s">
        <v>1232</v>
      </c>
      <c r="B672" s="27" t="str">
        <f>B671</f>
        <v>KMC Thermo-Brandywine Power Facility</v>
      </c>
      <c r="C672" s="27"/>
      <c r="D672" s="27"/>
      <c r="E672" s="28"/>
      <c r="F672" s="28">
        <f>SUBTOTAL(9,F669:F671)</f>
        <v>65.417999999999992</v>
      </c>
      <c r="G672" s="28">
        <f>SUBTOTAL(9,G669:G671)</f>
        <v>3.9983000000000004</v>
      </c>
      <c r="H672" s="36">
        <f>SUBTOTAL(9,H669:H671)</f>
        <v>0.31900000000000001</v>
      </c>
      <c r="I672" s="36">
        <f>SUBTOTAL(9,I669:I671)</f>
        <v>1.8949999999999998E-2</v>
      </c>
      <c r="K672">
        <f>VLOOKUP(LEFT(A672,8),'Point GF'!$C$2:$R$277,7,FALSE)</f>
        <v>1</v>
      </c>
      <c r="L672">
        <f>VLOOKUP(LEFT(A672,8),'Point GF'!$C$2:$R$277,7,FALSE)</f>
        <v>1</v>
      </c>
      <c r="N672">
        <f>VLOOKUP(LEFT(A672,8),'Point GF'!$C$2:$R$277,15,FALSE)</f>
        <v>1</v>
      </c>
      <c r="O672">
        <f>VLOOKUP(LEFT(A672,8),'Point GF'!$C$2:$R$277,16,FALSE)</f>
        <v>1</v>
      </c>
    </row>
    <row r="673" spans="1:15" outlineLevel="2" x14ac:dyDescent="0.3">
      <c r="A673" s="27" t="s">
        <v>1103</v>
      </c>
      <c r="B673" s="27" t="s">
        <v>1104</v>
      </c>
      <c r="C673" s="27" t="s">
        <v>401</v>
      </c>
      <c r="D673" s="27" t="s">
        <v>1105</v>
      </c>
      <c r="E673" s="28">
        <v>260</v>
      </c>
      <c r="F673" s="28">
        <v>1.5301</v>
      </c>
      <c r="G673" s="28">
        <v>3.6400000000000002E-2</v>
      </c>
      <c r="H673">
        <f t="shared" si="18"/>
        <v>5.8850000000000005E-3</v>
      </c>
      <c r="I673">
        <f t="shared" si="19"/>
        <v>1.4000000000000001E-4</v>
      </c>
    </row>
    <row r="674" spans="1:15" outlineLevel="1" x14ac:dyDescent="0.3">
      <c r="A674" s="32" t="s">
        <v>1233</v>
      </c>
      <c r="B674" s="27" t="str">
        <f>B673</f>
        <v>Ritchie Land Reclamation, LLC</v>
      </c>
      <c r="C674" s="27"/>
      <c r="D674" s="27"/>
      <c r="E674" s="28"/>
      <c r="F674" s="28">
        <f>SUBTOTAL(9,F673:F673)</f>
        <v>1.5301</v>
      </c>
      <c r="G674" s="28">
        <f>SUBTOTAL(9,G673:G673)</f>
        <v>3.6400000000000002E-2</v>
      </c>
      <c r="H674" s="36">
        <f>SUBTOTAL(9,H673:H673)</f>
        <v>5.8850000000000005E-3</v>
      </c>
      <c r="I674" s="36">
        <f>SUBTOTAL(9,I673:I673)</f>
        <v>1.4000000000000001E-4</v>
      </c>
      <c r="K674">
        <f>VLOOKUP(LEFT(A674,8),'Point GF'!$C$2:$R$277,7,FALSE)</f>
        <v>1.212591733</v>
      </c>
      <c r="L674">
        <f>VLOOKUP(LEFT(A674,8),'Point GF'!$C$2:$R$277,7,FALSE)</f>
        <v>1.212591733</v>
      </c>
      <c r="N674">
        <f>VLOOKUP(LEFT(A674,8),'Point GF'!$C$2:$R$277,15,FALSE)</f>
        <v>1.2125917329999998</v>
      </c>
      <c r="O674">
        <f>VLOOKUP(LEFT(A674,8),'Point GF'!$C$2:$R$277,16,FALSE)</f>
        <v>1.37</v>
      </c>
    </row>
    <row r="675" spans="1:15" outlineLevel="2" x14ac:dyDescent="0.3">
      <c r="A675" s="27" t="s">
        <v>1106</v>
      </c>
      <c r="B675" s="27" t="s">
        <v>1107</v>
      </c>
      <c r="C675" s="27" t="s">
        <v>401</v>
      </c>
      <c r="D675" s="27" t="s">
        <v>1108</v>
      </c>
      <c r="E675" s="28">
        <v>365</v>
      </c>
      <c r="F675" s="28">
        <v>1.385175</v>
      </c>
      <c r="G675" s="28">
        <v>7.6649999999999996E-2</v>
      </c>
      <c r="H675">
        <f t="shared" si="18"/>
        <v>3.7950000000000002E-3</v>
      </c>
      <c r="I675">
        <f t="shared" si="19"/>
        <v>2.0999999999999998E-4</v>
      </c>
    </row>
    <row r="676" spans="1:15" outlineLevel="2" x14ac:dyDescent="0.3">
      <c r="A676" s="27" t="s">
        <v>1106</v>
      </c>
      <c r="B676" s="27" t="s">
        <v>1107</v>
      </c>
      <c r="C676" s="27" t="s">
        <v>401</v>
      </c>
      <c r="D676" s="27" t="s">
        <v>1109</v>
      </c>
      <c r="E676" s="28">
        <v>365</v>
      </c>
      <c r="F676" s="28">
        <v>1.385175</v>
      </c>
      <c r="G676" s="28">
        <v>7.6649999999999996E-2</v>
      </c>
      <c r="H676">
        <f t="shared" si="18"/>
        <v>3.7950000000000002E-3</v>
      </c>
      <c r="I676">
        <f t="shared" si="19"/>
        <v>2.0999999999999998E-4</v>
      </c>
    </row>
    <row r="677" spans="1:15" outlineLevel="2" x14ac:dyDescent="0.3">
      <c r="A677" s="27" t="s">
        <v>1106</v>
      </c>
      <c r="B677" s="27" t="s">
        <v>1107</v>
      </c>
      <c r="C677" s="27" t="s">
        <v>401</v>
      </c>
      <c r="D677" s="27" t="s">
        <v>1110</v>
      </c>
      <c r="E677" s="28">
        <v>365</v>
      </c>
      <c r="F677" s="28">
        <v>1.385175</v>
      </c>
      <c r="G677" s="28">
        <v>7.6649999999999996E-2</v>
      </c>
      <c r="H677">
        <f t="shared" si="18"/>
        <v>3.7950000000000002E-3</v>
      </c>
      <c r="I677">
        <f t="shared" si="19"/>
        <v>2.0999999999999998E-4</v>
      </c>
    </row>
    <row r="678" spans="1:15" outlineLevel="2" x14ac:dyDescent="0.3">
      <c r="A678" s="27" t="s">
        <v>1106</v>
      </c>
      <c r="B678" s="27" t="s">
        <v>1107</v>
      </c>
      <c r="C678" s="27" t="s">
        <v>401</v>
      </c>
      <c r="D678" s="27" t="s">
        <v>1111</v>
      </c>
      <c r="E678" s="28">
        <v>365</v>
      </c>
      <c r="F678" s="28">
        <v>1.385175</v>
      </c>
      <c r="G678" s="28">
        <v>7.6649999999999996E-2</v>
      </c>
      <c r="H678">
        <f t="shared" si="18"/>
        <v>3.7950000000000002E-3</v>
      </c>
      <c r="I678">
        <f t="shared" si="19"/>
        <v>2.0999999999999998E-4</v>
      </c>
    </row>
    <row r="679" spans="1:15" outlineLevel="2" x14ac:dyDescent="0.3">
      <c r="A679" s="27" t="s">
        <v>1106</v>
      </c>
      <c r="B679" s="27" t="s">
        <v>1107</v>
      </c>
      <c r="C679" s="27" t="s">
        <v>401</v>
      </c>
      <c r="D679" s="27" t="s">
        <v>1112</v>
      </c>
      <c r="E679" s="28">
        <v>365</v>
      </c>
      <c r="F679" s="28">
        <v>1.385175</v>
      </c>
      <c r="G679" s="28">
        <v>7.6649999999999996E-2</v>
      </c>
      <c r="H679">
        <f t="shared" si="18"/>
        <v>3.7950000000000002E-3</v>
      </c>
      <c r="I679">
        <f t="shared" si="19"/>
        <v>2.0999999999999998E-4</v>
      </c>
    </row>
    <row r="680" spans="1:15" outlineLevel="2" x14ac:dyDescent="0.3">
      <c r="A680" s="27" t="s">
        <v>1106</v>
      </c>
      <c r="B680" s="27" t="s">
        <v>1107</v>
      </c>
      <c r="C680" s="27" t="s">
        <v>401</v>
      </c>
      <c r="D680" s="27" t="s">
        <v>1113</v>
      </c>
      <c r="E680" s="28">
        <v>365</v>
      </c>
      <c r="F680" s="28">
        <v>0.88877499999999998</v>
      </c>
      <c r="G680" s="28">
        <v>4.9274999999999999E-2</v>
      </c>
      <c r="H680">
        <f t="shared" si="18"/>
        <v>2.4350000000000001E-3</v>
      </c>
      <c r="I680">
        <f t="shared" si="19"/>
        <v>1.35E-4</v>
      </c>
    </row>
    <row r="681" spans="1:15" outlineLevel="2" x14ac:dyDescent="0.3">
      <c r="A681" s="27" t="s">
        <v>1106</v>
      </c>
      <c r="B681" s="27" t="s">
        <v>1107</v>
      </c>
      <c r="C681" s="27" t="s">
        <v>401</v>
      </c>
      <c r="D681" s="27" t="s">
        <v>1114</v>
      </c>
      <c r="E681" s="28">
        <v>365</v>
      </c>
      <c r="F681" s="28">
        <v>3.2849999999999997E-2</v>
      </c>
      <c r="G681" s="28">
        <v>1.825E-3</v>
      </c>
      <c r="H681">
        <f t="shared" si="18"/>
        <v>8.9999999999999992E-5</v>
      </c>
      <c r="I681">
        <f t="shared" si="19"/>
        <v>5.0000000000000004E-6</v>
      </c>
    </row>
    <row r="682" spans="1:15" outlineLevel="2" x14ac:dyDescent="0.3">
      <c r="A682" s="27" t="s">
        <v>1106</v>
      </c>
      <c r="B682" s="27" t="s">
        <v>1107</v>
      </c>
      <c r="C682" s="27" t="s">
        <v>401</v>
      </c>
      <c r="D682" s="27" t="s">
        <v>1115</v>
      </c>
      <c r="E682" s="28">
        <v>365</v>
      </c>
      <c r="F682" s="28">
        <v>3.2849999999999997E-2</v>
      </c>
      <c r="G682" s="28">
        <v>1.825E-3</v>
      </c>
      <c r="H682">
        <f t="shared" si="18"/>
        <v>8.9999999999999992E-5</v>
      </c>
      <c r="I682">
        <f t="shared" si="19"/>
        <v>5.0000000000000004E-6</v>
      </c>
    </row>
    <row r="683" spans="1:15" outlineLevel="2" x14ac:dyDescent="0.3">
      <c r="A683" s="27" t="s">
        <v>1106</v>
      </c>
      <c r="B683" s="27" t="s">
        <v>1107</v>
      </c>
      <c r="C683" s="27" t="s">
        <v>401</v>
      </c>
      <c r="D683" s="27" t="s">
        <v>1116</v>
      </c>
      <c r="E683" s="28">
        <v>365</v>
      </c>
      <c r="F683" s="28">
        <v>3.2849999999999997E-2</v>
      </c>
      <c r="G683" s="28">
        <v>1.825E-3</v>
      </c>
      <c r="H683">
        <f t="shared" si="18"/>
        <v>8.9999999999999992E-5</v>
      </c>
      <c r="I683">
        <f t="shared" si="19"/>
        <v>5.0000000000000004E-6</v>
      </c>
    </row>
    <row r="684" spans="1:15" outlineLevel="2" x14ac:dyDescent="0.3">
      <c r="A684" s="27" t="s">
        <v>1106</v>
      </c>
      <c r="B684" s="27" t="s">
        <v>1107</v>
      </c>
      <c r="C684" s="27" t="s">
        <v>401</v>
      </c>
      <c r="D684" s="27" t="s">
        <v>1117</v>
      </c>
      <c r="E684" s="28">
        <v>365</v>
      </c>
      <c r="F684" s="28">
        <v>3.2849999999999997E-2</v>
      </c>
      <c r="G684" s="28">
        <v>1.825E-3</v>
      </c>
      <c r="H684">
        <f t="shared" ref="H684:H731" si="20">F684/E684</f>
        <v>8.9999999999999992E-5</v>
      </c>
      <c r="I684">
        <f t="shared" ref="I684:I731" si="21">G684/E684</f>
        <v>5.0000000000000004E-6</v>
      </c>
    </row>
    <row r="685" spans="1:15" outlineLevel="2" x14ac:dyDescent="0.3">
      <c r="A685" s="27" t="s">
        <v>1106</v>
      </c>
      <c r="B685" s="27" t="s">
        <v>1107</v>
      </c>
      <c r="C685" s="27" t="s">
        <v>401</v>
      </c>
      <c r="D685" s="27" t="s">
        <v>1118</v>
      </c>
      <c r="E685" s="28">
        <v>365</v>
      </c>
      <c r="F685" s="28">
        <v>3.2849999999999997E-2</v>
      </c>
      <c r="G685" s="28">
        <v>1.825E-3</v>
      </c>
      <c r="H685">
        <f t="shared" si="20"/>
        <v>8.9999999999999992E-5</v>
      </c>
      <c r="I685">
        <f t="shared" si="21"/>
        <v>5.0000000000000004E-6</v>
      </c>
    </row>
    <row r="686" spans="1:15" outlineLevel="2" x14ac:dyDescent="0.3">
      <c r="A686" s="27" t="s">
        <v>1106</v>
      </c>
      <c r="B686" s="27" t="s">
        <v>1107</v>
      </c>
      <c r="C686" s="27" t="s">
        <v>401</v>
      </c>
      <c r="D686" s="27" t="s">
        <v>1119</v>
      </c>
      <c r="E686" s="28">
        <v>365</v>
      </c>
      <c r="F686" s="28">
        <v>3.2849999999999997E-2</v>
      </c>
      <c r="G686" s="28">
        <v>1.825E-3</v>
      </c>
      <c r="H686">
        <f t="shared" si="20"/>
        <v>8.9999999999999992E-5</v>
      </c>
      <c r="I686">
        <f t="shared" si="21"/>
        <v>5.0000000000000004E-6</v>
      </c>
    </row>
    <row r="687" spans="1:15" outlineLevel="2" x14ac:dyDescent="0.3">
      <c r="A687" s="27" t="s">
        <v>1106</v>
      </c>
      <c r="B687" s="27" t="s">
        <v>1107</v>
      </c>
      <c r="C687" s="27" t="s">
        <v>401</v>
      </c>
      <c r="D687" s="27" t="s">
        <v>1120</v>
      </c>
      <c r="E687" s="28">
        <v>50</v>
      </c>
      <c r="F687" s="28">
        <v>0.55149999999999999</v>
      </c>
      <c r="G687" s="28">
        <v>0.08</v>
      </c>
      <c r="H687">
        <f t="shared" si="20"/>
        <v>1.103E-2</v>
      </c>
      <c r="I687">
        <f t="shared" si="21"/>
        <v>1.6000000000000001E-3</v>
      </c>
    </row>
    <row r="688" spans="1:15" outlineLevel="2" x14ac:dyDescent="0.3">
      <c r="A688" s="27" t="s">
        <v>1106</v>
      </c>
      <c r="B688" s="27" t="s">
        <v>1107</v>
      </c>
      <c r="C688" s="27" t="s">
        <v>401</v>
      </c>
      <c r="D688" s="27" t="s">
        <v>1121</v>
      </c>
      <c r="E688" s="28">
        <v>50</v>
      </c>
      <c r="F688" s="28">
        <v>0.55600000000000005</v>
      </c>
      <c r="G688" s="28">
        <v>8.0500000000000002E-2</v>
      </c>
      <c r="H688">
        <f t="shared" si="20"/>
        <v>1.1120000000000001E-2</v>
      </c>
      <c r="I688">
        <f t="shared" si="21"/>
        <v>1.6100000000000001E-3</v>
      </c>
    </row>
    <row r="689" spans="1:15" outlineLevel="2" x14ac:dyDescent="0.3">
      <c r="A689" s="27" t="s">
        <v>1106</v>
      </c>
      <c r="B689" s="27" t="s">
        <v>1107</v>
      </c>
      <c r="C689" s="27" t="s">
        <v>401</v>
      </c>
      <c r="D689" s="27" t="s">
        <v>1122</v>
      </c>
      <c r="E689" s="28">
        <v>365</v>
      </c>
      <c r="F689" s="28">
        <v>8.9297249999999995</v>
      </c>
      <c r="G689" s="28">
        <v>0.21535000000000001</v>
      </c>
      <c r="H689">
        <f t="shared" si="20"/>
        <v>2.4464999999999997E-2</v>
      </c>
      <c r="I689">
        <f t="shared" si="21"/>
        <v>5.9000000000000003E-4</v>
      </c>
    </row>
    <row r="690" spans="1:15" outlineLevel="2" x14ac:dyDescent="0.3">
      <c r="A690" s="27" t="s">
        <v>1106</v>
      </c>
      <c r="B690" s="27" t="s">
        <v>1107</v>
      </c>
      <c r="C690" s="27" t="s">
        <v>401</v>
      </c>
      <c r="D690" s="27" t="s">
        <v>1123</v>
      </c>
      <c r="E690" s="28">
        <v>365</v>
      </c>
      <c r="F690" s="28">
        <v>7.7306999999999997</v>
      </c>
      <c r="G690" s="28">
        <v>0.26279999999999998</v>
      </c>
      <c r="H690">
        <f t="shared" si="20"/>
        <v>2.1179999999999997E-2</v>
      </c>
      <c r="I690">
        <f t="shared" si="21"/>
        <v>7.1999999999999994E-4</v>
      </c>
    </row>
    <row r="691" spans="1:15" outlineLevel="2" x14ac:dyDescent="0.3">
      <c r="A691" s="27" t="s">
        <v>1106</v>
      </c>
      <c r="B691" s="27" t="s">
        <v>1107</v>
      </c>
      <c r="C691" s="27" t="s">
        <v>401</v>
      </c>
      <c r="D691" s="27" t="s">
        <v>1124</v>
      </c>
      <c r="E691" s="28">
        <v>320</v>
      </c>
      <c r="F691" s="28">
        <v>3.4432</v>
      </c>
      <c r="G691" s="28">
        <v>0.33279999999999998</v>
      </c>
      <c r="H691">
        <f t="shared" si="20"/>
        <v>1.076E-2</v>
      </c>
      <c r="I691">
        <f t="shared" si="21"/>
        <v>1.0399999999999999E-3</v>
      </c>
    </row>
    <row r="692" spans="1:15" outlineLevel="1" x14ac:dyDescent="0.3">
      <c r="A692" s="32" t="s">
        <v>1234</v>
      </c>
      <c r="B692" s="27" t="str">
        <f>B691</f>
        <v>Gaylord Entertainment Company</v>
      </c>
      <c r="C692" s="27"/>
      <c r="D692" s="27"/>
      <c r="E692" s="28"/>
      <c r="F692" s="28">
        <f>SUBTOTAL(9,F675:F691)</f>
        <v>29.222874999999998</v>
      </c>
      <c r="G692" s="28">
        <f>SUBTOTAL(9,G675:G691)</f>
        <v>1.4149250000000002</v>
      </c>
      <c r="H692" s="36">
        <f>SUBTOTAL(9,H675:H691)</f>
        <v>0.100505</v>
      </c>
      <c r="I692" s="36">
        <f>SUBTOTAL(9,I675:I691)</f>
        <v>6.7750000000000006E-3</v>
      </c>
      <c r="K692">
        <f>VLOOKUP(LEFT(A692,8),'Point GF'!$C$2:$R$277,7,FALSE)</f>
        <v>1.0385919054568655</v>
      </c>
      <c r="L692">
        <f>VLOOKUP(LEFT(A692,8),'Point GF'!$C$2:$R$277,7,FALSE)</f>
        <v>1.0385919054568655</v>
      </c>
      <c r="N692">
        <f>VLOOKUP(LEFT(A692,8),'Point GF'!$C$2:$R$277,15,FALSE)</f>
        <v>1.0277341068722017</v>
      </c>
      <c r="O692">
        <f>VLOOKUP(LEFT(A692,8),'Point GF'!$C$2:$R$277,16,FALSE)</f>
        <v>1.0347943273120979</v>
      </c>
    </row>
    <row r="693" spans="1:15" outlineLevel="2" x14ac:dyDescent="0.3">
      <c r="A693" s="27" t="s">
        <v>1125</v>
      </c>
      <c r="B693" s="27" t="s">
        <v>1126</v>
      </c>
      <c r="C693" s="27" t="s">
        <v>401</v>
      </c>
      <c r="D693" s="27" t="s">
        <v>1127</v>
      </c>
      <c r="E693" s="28">
        <v>179</v>
      </c>
      <c r="F693" s="28">
        <v>4.2870499999999998</v>
      </c>
      <c r="G693" s="28">
        <v>0.34994500000000001</v>
      </c>
      <c r="H693">
        <f t="shared" si="20"/>
        <v>2.3949999999999999E-2</v>
      </c>
      <c r="I693">
        <f t="shared" si="21"/>
        <v>1.9550000000000001E-3</v>
      </c>
    </row>
    <row r="694" spans="1:15" outlineLevel="1" x14ac:dyDescent="0.3">
      <c r="A694" s="32" t="s">
        <v>1235</v>
      </c>
      <c r="B694" s="27" t="str">
        <f>B693</f>
        <v>Barnabas Road Associates, LLC</v>
      </c>
      <c r="C694" s="27"/>
      <c r="D694" s="27"/>
      <c r="E694" s="28"/>
      <c r="F694" s="28">
        <f>SUBTOTAL(9,F693:F693)</f>
        <v>4.2870499999999998</v>
      </c>
      <c r="G694" s="28">
        <f>SUBTOTAL(9,G693:G693)</f>
        <v>0.34994500000000001</v>
      </c>
      <c r="H694" s="36">
        <f>SUBTOTAL(9,H693:H693)</f>
        <v>2.3949999999999999E-2</v>
      </c>
      <c r="I694" s="36">
        <f>SUBTOTAL(9,I693:I693)</f>
        <v>1.9550000000000001E-3</v>
      </c>
      <c r="K694">
        <f>VLOOKUP(LEFT(A694,8),'Point GF'!$C$2:$R$277,7,FALSE)</f>
        <v>1.03662115</v>
      </c>
      <c r="L694">
        <f>VLOOKUP(LEFT(A694,8),'Point GF'!$C$2:$R$277,7,FALSE)</f>
        <v>1.03662115</v>
      </c>
      <c r="N694">
        <f>VLOOKUP(LEFT(A694,8),'Point GF'!$C$2:$R$277,15,FALSE)</f>
        <v>1.03662115</v>
      </c>
      <c r="O694">
        <f>VLOOKUP(LEFT(A694,8),'Point GF'!$C$2:$R$277,16,FALSE)</f>
        <v>1.027981633</v>
      </c>
    </row>
    <row r="695" spans="1:15" outlineLevel="2" x14ac:dyDescent="0.3">
      <c r="A695" s="27" t="s">
        <v>1128</v>
      </c>
      <c r="B695" s="27" t="s">
        <v>1129</v>
      </c>
      <c r="C695" s="27" t="s">
        <v>401</v>
      </c>
      <c r="D695" s="27" t="s">
        <v>1130</v>
      </c>
      <c r="E695" s="28">
        <v>334</v>
      </c>
      <c r="F695" s="28">
        <v>0.12692000000000001</v>
      </c>
      <c r="G695" s="28">
        <v>7.0674400000000004E-3</v>
      </c>
      <c r="H695">
        <f t="shared" si="20"/>
        <v>3.8000000000000002E-4</v>
      </c>
      <c r="I695">
        <f t="shared" si="21"/>
        <v>2.1160000000000001E-5</v>
      </c>
    </row>
    <row r="696" spans="1:15" outlineLevel="2" x14ac:dyDescent="0.3">
      <c r="A696" s="27" t="s">
        <v>1128</v>
      </c>
      <c r="B696" s="27" t="s">
        <v>1129</v>
      </c>
      <c r="C696" s="27" t="s">
        <v>401</v>
      </c>
      <c r="D696" s="27" t="s">
        <v>1131</v>
      </c>
      <c r="E696" s="28">
        <v>207</v>
      </c>
      <c r="F696" s="28">
        <v>3.2292000000000001</v>
      </c>
      <c r="G696" s="28">
        <v>3.9640499999999999</v>
      </c>
      <c r="H696">
        <f t="shared" si="20"/>
        <v>1.5600000000000001E-2</v>
      </c>
      <c r="I696">
        <f t="shared" si="21"/>
        <v>1.915E-2</v>
      </c>
    </row>
    <row r="697" spans="1:15" outlineLevel="1" x14ac:dyDescent="0.3">
      <c r="A697" s="32" t="s">
        <v>1236</v>
      </c>
      <c r="B697" s="27" t="str">
        <f>B696</f>
        <v>Aggregate Industries - Bladensburg Asphalt Division</v>
      </c>
      <c r="C697" s="27"/>
      <c r="D697" s="27"/>
      <c r="E697" s="28"/>
      <c r="F697" s="28">
        <f>SUBTOTAL(9,F695:F696)</f>
        <v>3.3561200000000002</v>
      </c>
      <c r="G697" s="28">
        <f>SUBTOTAL(9,G695:G696)</f>
        <v>3.97111744</v>
      </c>
      <c r="H697" s="36">
        <f>SUBTOTAL(9,H695:H696)</f>
        <v>1.5980000000000001E-2</v>
      </c>
      <c r="I697" s="36">
        <f>SUBTOTAL(9,I695:I696)</f>
        <v>1.917116E-2</v>
      </c>
      <c r="K697">
        <f>VLOOKUP(LEFT(A697,8),'Point GF'!$C$2:$R$277,7,FALSE)</f>
        <v>1.1978872297501493</v>
      </c>
      <c r="L697">
        <f>VLOOKUP(LEFT(A697,8),'Point GF'!$C$2:$R$277,7,FALSE)</f>
        <v>1.1978872297501493</v>
      </c>
      <c r="N697">
        <f>VLOOKUP(LEFT(A697,8),'Point GF'!$C$2:$R$277,15,FALSE)</f>
        <v>1.2117453404941325</v>
      </c>
      <c r="O697">
        <f>VLOOKUP(LEFT(A697,8),'Point GF'!$C$2:$R$277,16,FALSE)</f>
        <v>1.3682834977064493</v>
      </c>
    </row>
    <row r="698" spans="1:15" outlineLevel="2" x14ac:dyDescent="0.3">
      <c r="A698" s="27" t="s">
        <v>1132</v>
      </c>
      <c r="B698" s="27" t="s">
        <v>1133</v>
      </c>
      <c r="C698" s="27" t="s">
        <v>401</v>
      </c>
      <c r="D698" s="27" t="s">
        <v>1134</v>
      </c>
      <c r="E698" s="28">
        <v>317</v>
      </c>
      <c r="F698" s="28">
        <v>47.764006700000003</v>
      </c>
      <c r="G698" s="28">
        <v>2.9716847999999998</v>
      </c>
      <c r="H698">
        <f t="shared" si="20"/>
        <v>0.15067510000000001</v>
      </c>
      <c r="I698">
        <f t="shared" si="21"/>
        <v>9.3743999999999997E-3</v>
      </c>
    </row>
    <row r="699" spans="1:15" outlineLevel="2" x14ac:dyDescent="0.3">
      <c r="A699" s="27" t="s">
        <v>1132</v>
      </c>
      <c r="B699" s="27" t="s">
        <v>1133</v>
      </c>
      <c r="C699" s="27" t="s">
        <v>401</v>
      </c>
      <c r="D699" s="27" t="s">
        <v>1135</v>
      </c>
      <c r="E699" s="28">
        <v>320</v>
      </c>
      <c r="F699" s="28">
        <v>47.943007999999999</v>
      </c>
      <c r="G699" s="28">
        <v>3.6539359999999999</v>
      </c>
      <c r="H699">
        <f t="shared" si="20"/>
        <v>0.14982190000000001</v>
      </c>
      <c r="I699">
        <f t="shared" si="21"/>
        <v>1.141855E-2</v>
      </c>
    </row>
    <row r="700" spans="1:15" outlineLevel="2" x14ac:dyDescent="0.3">
      <c r="A700" s="27" t="s">
        <v>1132</v>
      </c>
      <c r="B700" s="27" t="s">
        <v>1133</v>
      </c>
      <c r="C700" s="27" t="s">
        <v>401</v>
      </c>
      <c r="D700" s="27" t="s">
        <v>1136</v>
      </c>
      <c r="E700" s="28">
        <v>54</v>
      </c>
      <c r="F700" s="28">
        <v>7.3097099999999998E-2</v>
      </c>
      <c r="G700" s="28">
        <v>1.46205E-2</v>
      </c>
      <c r="H700">
        <f t="shared" si="20"/>
        <v>1.3536499999999999E-3</v>
      </c>
      <c r="I700">
        <f t="shared" si="21"/>
        <v>2.7074999999999999E-4</v>
      </c>
    </row>
    <row r="701" spans="1:15" outlineLevel="2" x14ac:dyDescent="0.3">
      <c r="A701" s="27" t="s">
        <v>1132</v>
      </c>
      <c r="B701" s="27" t="s">
        <v>1133</v>
      </c>
      <c r="C701" s="27" t="s">
        <v>401</v>
      </c>
      <c r="D701" s="27" t="s">
        <v>1137</v>
      </c>
      <c r="E701" s="28">
        <v>57</v>
      </c>
      <c r="F701" s="28">
        <v>1.8718800000000001E-2</v>
      </c>
      <c r="G701" s="28">
        <v>1.0459499999999999E-3</v>
      </c>
      <c r="H701">
        <f t="shared" si="20"/>
        <v>3.2840000000000001E-4</v>
      </c>
      <c r="I701">
        <f t="shared" si="21"/>
        <v>1.8349999999999999E-5</v>
      </c>
    </row>
    <row r="702" spans="1:15" outlineLevel="2" x14ac:dyDescent="0.3">
      <c r="A702" s="27" t="s">
        <v>1132</v>
      </c>
      <c r="B702" s="27" t="s">
        <v>1133</v>
      </c>
      <c r="C702" s="27" t="s">
        <v>401</v>
      </c>
      <c r="D702" s="27" t="s">
        <v>1138</v>
      </c>
      <c r="E702" s="28">
        <v>21</v>
      </c>
      <c r="F702" s="28">
        <v>0.1044288</v>
      </c>
      <c r="G702" s="28">
        <v>1.1603550000000001E-2</v>
      </c>
      <c r="H702">
        <f t="shared" si="20"/>
        <v>4.9728000000000003E-3</v>
      </c>
      <c r="I702">
        <f t="shared" si="21"/>
        <v>5.5255000000000007E-4</v>
      </c>
    </row>
    <row r="703" spans="1:15" outlineLevel="1" x14ac:dyDescent="0.3">
      <c r="A703" s="32" t="s">
        <v>1237</v>
      </c>
      <c r="B703" s="27" t="str">
        <f>B702</f>
        <v xml:space="preserve"> Parkway Generation Keys Energy Center LLC - Keys Energy Center</v>
      </c>
      <c r="C703" s="27"/>
      <c r="D703" s="27"/>
      <c r="E703" s="28"/>
      <c r="F703" s="28">
        <f>SUBTOTAL(9,F698:F702)</f>
        <v>95.903259399999996</v>
      </c>
      <c r="G703" s="28">
        <f>SUBTOTAL(9,G698:G702)</f>
        <v>6.6528908000000007</v>
      </c>
      <c r="H703" s="36">
        <f>SUBTOTAL(9,H698:H702)</f>
        <v>0.30715185</v>
      </c>
      <c r="I703" s="36">
        <f>SUBTOTAL(9,I698:I702)</f>
        <v>2.1634599999999997E-2</v>
      </c>
      <c r="K703">
        <f>VLOOKUP(LEFT(A703,8),'Point GF'!$C$2:$R$277,7,FALSE)</f>
        <v>1.0606298151498255</v>
      </c>
      <c r="L703">
        <f>VLOOKUP(LEFT(A703,8),'Point GF'!$C$2:$R$277,7,FALSE)</f>
        <v>1.0606298151498255</v>
      </c>
      <c r="N703">
        <f>VLOOKUP(LEFT(A703,8),'Point GF'!$C$2:$R$277,15,FALSE)</f>
        <v>1.0983364371299542</v>
      </c>
      <c r="O703">
        <f>VLOOKUP(LEFT(A703,8),'Point GF'!$C$2:$R$277,16,FALSE)</f>
        <v>1</v>
      </c>
    </row>
    <row r="704" spans="1:15" outlineLevel="2" x14ac:dyDescent="0.3">
      <c r="A704" s="27" t="s">
        <v>1139</v>
      </c>
      <c r="B704" s="27" t="s">
        <v>1140</v>
      </c>
      <c r="C704" s="27" t="s">
        <v>401</v>
      </c>
      <c r="D704" s="27" t="s">
        <v>1141</v>
      </c>
      <c r="E704" s="28">
        <v>334</v>
      </c>
      <c r="F704" s="28">
        <v>1.0721400000000001</v>
      </c>
      <c r="G704" s="28">
        <v>0.14529</v>
      </c>
      <c r="H704">
        <f t="shared" si="20"/>
        <v>3.2100000000000002E-3</v>
      </c>
      <c r="I704">
        <f t="shared" si="21"/>
        <v>4.35E-4</v>
      </c>
    </row>
    <row r="705" spans="1:15" outlineLevel="2" x14ac:dyDescent="0.3">
      <c r="A705" s="27" t="s">
        <v>1139</v>
      </c>
      <c r="B705" s="27" t="s">
        <v>1140</v>
      </c>
      <c r="C705" s="27" t="s">
        <v>401</v>
      </c>
      <c r="D705" s="27" t="s">
        <v>1142</v>
      </c>
      <c r="E705" s="28">
        <v>333</v>
      </c>
      <c r="F705" s="28">
        <v>1.0689299999999999</v>
      </c>
      <c r="G705" s="28">
        <v>0.14485500000000001</v>
      </c>
      <c r="H705">
        <f t="shared" si="20"/>
        <v>3.2099999999999997E-3</v>
      </c>
      <c r="I705">
        <f t="shared" si="21"/>
        <v>4.3500000000000006E-4</v>
      </c>
    </row>
    <row r="706" spans="1:15" outlineLevel="2" x14ac:dyDescent="0.3">
      <c r="A706" s="27" t="s">
        <v>1139</v>
      </c>
      <c r="B706" s="27" t="s">
        <v>1140</v>
      </c>
      <c r="C706" s="27" t="s">
        <v>401</v>
      </c>
      <c r="D706" s="27" t="s">
        <v>1143</v>
      </c>
      <c r="E706" s="28">
        <v>321</v>
      </c>
      <c r="F706" s="28">
        <v>1.03362</v>
      </c>
      <c r="G706" s="28">
        <v>0.13963500000000001</v>
      </c>
      <c r="H706">
        <f t="shared" si="20"/>
        <v>3.2199999999999998E-3</v>
      </c>
      <c r="I706">
        <f t="shared" si="21"/>
        <v>4.35E-4</v>
      </c>
    </row>
    <row r="707" spans="1:15" outlineLevel="2" x14ac:dyDescent="0.3">
      <c r="A707" s="27" t="s">
        <v>1139</v>
      </c>
      <c r="B707" s="27" t="s">
        <v>1140</v>
      </c>
      <c r="C707" s="27" t="s">
        <v>401</v>
      </c>
      <c r="D707" s="27" t="s">
        <v>1144</v>
      </c>
      <c r="E707" s="28">
        <v>304</v>
      </c>
      <c r="F707" s="28">
        <v>0.98343999999999998</v>
      </c>
      <c r="G707" s="28">
        <v>0.13224</v>
      </c>
      <c r="H707">
        <f t="shared" si="20"/>
        <v>3.235E-3</v>
      </c>
      <c r="I707">
        <f t="shared" si="21"/>
        <v>4.35E-4</v>
      </c>
    </row>
    <row r="708" spans="1:15" outlineLevel="2" x14ac:dyDescent="0.3">
      <c r="A708" s="27" t="s">
        <v>1139</v>
      </c>
      <c r="B708" s="27" t="s">
        <v>1140</v>
      </c>
      <c r="C708" s="27" t="s">
        <v>401</v>
      </c>
      <c r="D708" s="27" t="s">
        <v>1145</v>
      </c>
      <c r="E708" s="28">
        <v>1</v>
      </c>
      <c r="F708" s="28">
        <v>4.3449999999999999E-3</v>
      </c>
      <c r="G708" s="28">
        <v>1.2700000000000001E-3</v>
      </c>
      <c r="H708">
        <f t="shared" si="20"/>
        <v>4.3449999999999999E-3</v>
      </c>
      <c r="I708">
        <f t="shared" si="21"/>
        <v>1.2700000000000001E-3</v>
      </c>
    </row>
    <row r="709" spans="1:15" outlineLevel="2" x14ac:dyDescent="0.3">
      <c r="A709" s="27" t="s">
        <v>1139</v>
      </c>
      <c r="B709" s="27" t="s">
        <v>1140</v>
      </c>
      <c r="C709" s="27" t="s">
        <v>401</v>
      </c>
      <c r="D709" s="27" t="s">
        <v>1146</v>
      </c>
      <c r="E709" s="28">
        <v>1</v>
      </c>
      <c r="F709" s="28">
        <v>0.45828000000000002</v>
      </c>
      <c r="G709" s="28">
        <v>1.32E-2</v>
      </c>
      <c r="H709">
        <f t="shared" si="20"/>
        <v>0.45828000000000002</v>
      </c>
      <c r="I709">
        <f t="shared" si="21"/>
        <v>1.32E-2</v>
      </c>
    </row>
    <row r="710" spans="1:15" outlineLevel="2" x14ac:dyDescent="0.3">
      <c r="A710" s="27" t="s">
        <v>1139</v>
      </c>
      <c r="B710" s="27" t="s">
        <v>1140</v>
      </c>
      <c r="C710" s="27" t="s">
        <v>401</v>
      </c>
      <c r="D710" s="27" t="s">
        <v>1147</v>
      </c>
      <c r="E710" s="28">
        <v>1</v>
      </c>
      <c r="F710" s="28">
        <v>0.45827499999999999</v>
      </c>
      <c r="G710" s="28">
        <v>1.3195E-2</v>
      </c>
      <c r="H710">
        <f t="shared" si="20"/>
        <v>0.45827499999999999</v>
      </c>
      <c r="I710">
        <f t="shared" si="21"/>
        <v>1.3195E-2</v>
      </c>
    </row>
    <row r="711" spans="1:15" outlineLevel="2" x14ac:dyDescent="0.3">
      <c r="A711" s="27" t="s">
        <v>1139</v>
      </c>
      <c r="B711" s="27" t="s">
        <v>1140</v>
      </c>
      <c r="C711" s="27" t="s">
        <v>401</v>
      </c>
      <c r="D711" s="27" t="s">
        <v>1148</v>
      </c>
      <c r="E711" s="28">
        <v>15</v>
      </c>
      <c r="F711" s="28">
        <v>0.35099999999999998</v>
      </c>
      <c r="G711" s="28">
        <v>8.8200000000000001E-2</v>
      </c>
      <c r="H711">
        <f t="shared" si="20"/>
        <v>2.3399999999999997E-2</v>
      </c>
      <c r="I711">
        <f t="shared" si="21"/>
        <v>5.8799999999999998E-3</v>
      </c>
    </row>
    <row r="712" spans="1:15" outlineLevel="1" x14ac:dyDescent="0.3">
      <c r="A712" s="32" t="s">
        <v>1238</v>
      </c>
      <c r="B712" s="27" t="str">
        <f>B711</f>
        <v>MGM National Harbor Destination Resort Casino</v>
      </c>
      <c r="C712" s="27"/>
      <c r="D712" s="27"/>
      <c r="E712" s="28"/>
      <c r="F712" s="28">
        <f>SUBTOTAL(9,F704:F711)</f>
        <v>5.4300299999999995</v>
      </c>
      <c r="G712" s="28">
        <f>SUBTOTAL(9,G704:G711)</f>
        <v>0.67788499999999985</v>
      </c>
      <c r="H712" s="36">
        <f>SUBTOTAL(9,H704:H711)</f>
        <v>0.957175</v>
      </c>
      <c r="I712" s="36">
        <f>SUBTOTAL(9,I704:I711)</f>
        <v>3.5284999999999997E-2</v>
      </c>
      <c r="K712">
        <f>VLOOKUP(LEFT(A712,8),'Point GF'!$C$2:$R$277,7,FALSE)</f>
        <v>1.0313108156644586</v>
      </c>
      <c r="L712">
        <f>VLOOKUP(LEFT(A712,8),'Point GF'!$C$2:$R$277,7,FALSE)</f>
        <v>1.0313108156644586</v>
      </c>
      <c r="N712">
        <f>VLOOKUP(LEFT(A712,8),'Point GF'!$C$2:$R$277,15,FALSE)</f>
        <v>1.0429205101712606</v>
      </c>
      <c r="O712">
        <f>VLOOKUP(LEFT(A712,8),'Point GF'!$C$2:$R$277,16,FALSE)</f>
        <v>1.0515079053977296</v>
      </c>
    </row>
    <row r="713" spans="1:15" outlineLevel="2" x14ac:dyDescent="0.3">
      <c r="A713" s="27" t="s">
        <v>1149</v>
      </c>
      <c r="B713" s="27" t="s">
        <v>1150</v>
      </c>
      <c r="C713" s="27" t="s">
        <v>401</v>
      </c>
      <c r="D713" s="27" t="s">
        <v>1151</v>
      </c>
      <c r="E713" s="28">
        <v>8</v>
      </c>
      <c r="F713" s="28">
        <v>1.4760000000000001E-2</v>
      </c>
      <c r="G713" s="28">
        <v>2.0000000000000001E-4</v>
      </c>
      <c r="H713">
        <f t="shared" si="20"/>
        <v>1.8450000000000001E-3</v>
      </c>
      <c r="I713">
        <f t="shared" si="21"/>
        <v>2.5000000000000001E-5</v>
      </c>
    </row>
    <row r="714" spans="1:15" outlineLevel="2" x14ac:dyDescent="0.3">
      <c r="A714" s="27" t="s">
        <v>1149</v>
      </c>
      <c r="B714" s="27" t="s">
        <v>1150</v>
      </c>
      <c r="C714" s="27" t="s">
        <v>401</v>
      </c>
      <c r="D714" s="27" t="s">
        <v>1151</v>
      </c>
      <c r="E714" s="28">
        <v>363</v>
      </c>
      <c r="F714" s="28">
        <v>0.12342</v>
      </c>
      <c r="G714" s="28">
        <v>1.8149999999999999E-2</v>
      </c>
      <c r="H714">
        <f t="shared" si="20"/>
        <v>3.4000000000000002E-4</v>
      </c>
      <c r="I714">
        <f t="shared" si="21"/>
        <v>4.9999999999999996E-5</v>
      </c>
    </row>
    <row r="715" spans="1:15" outlineLevel="2" x14ac:dyDescent="0.3">
      <c r="A715" s="27" t="s">
        <v>1149</v>
      </c>
      <c r="B715" s="27" t="s">
        <v>1150</v>
      </c>
      <c r="C715" s="27" t="s">
        <v>401</v>
      </c>
      <c r="D715" s="27" t="s">
        <v>1152</v>
      </c>
      <c r="E715" s="28">
        <v>8</v>
      </c>
      <c r="F715" s="28">
        <v>1.4760000000000001E-2</v>
      </c>
      <c r="G715" s="28">
        <v>2.0000000000000001E-4</v>
      </c>
      <c r="H715">
        <f t="shared" si="20"/>
        <v>1.8450000000000001E-3</v>
      </c>
      <c r="I715">
        <f t="shared" si="21"/>
        <v>2.5000000000000001E-5</v>
      </c>
    </row>
    <row r="716" spans="1:15" outlineLevel="2" x14ac:dyDescent="0.3">
      <c r="A716" s="27" t="s">
        <v>1149</v>
      </c>
      <c r="B716" s="27" t="s">
        <v>1150</v>
      </c>
      <c r="C716" s="27" t="s">
        <v>401</v>
      </c>
      <c r="D716" s="27" t="s">
        <v>1152</v>
      </c>
      <c r="E716" s="28">
        <v>363</v>
      </c>
      <c r="F716" s="28">
        <v>0.12342</v>
      </c>
      <c r="G716" s="28">
        <v>1.8149999999999999E-2</v>
      </c>
      <c r="H716">
        <f t="shared" si="20"/>
        <v>3.4000000000000002E-4</v>
      </c>
      <c r="I716">
        <f t="shared" si="21"/>
        <v>4.9999999999999996E-5</v>
      </c>
    </row>
    <row r="717" spans="1:15" outlineLevel="2" x14ac:dyDescent="0.3">
      <c r="A717" s="27" t="s">
        <v>1149</v>
      </c>
      <c r="B717" s="27" t="s">
        <v>1150</v>
      </c>
      <c r="C717" s="27" t="s">
        <v>401</v>
      </c>
      <c r="D717" s="27" t="s">
        <v>1153</v>
      </c>
      <c r="E717" s="28">
        <v>8</v>
      </c>
      <c r="F717" s="28">
        <v>1.4760000000000001E-2</v>
      </c>
      <c r="G717" s="28">
        <v>2.0000000000000001E-4</v>
      </c>
      <c r="H717">
        <f t="shared" si="20"/>
        <v>1.8450000000000001E-3</v>
      </c>
      <c r="I717">
        <f t="shared" si="21"/>
        <v>2.5000000000000001E-5</v>
      </c>
    </row>
    <row r="718" spans="1:15" outlineLevel="2" x14ac:dyDescent="0.3">
      <c r="A718" s="27" t="s">
        <v>1149</v>
      </c>
      <c r="B718" s="27" t="s">
        <v>1150</v>
      </c>
      <c r="C718" s="27" t="s">
        <v>401</v>
      </c>
      <c r="D718" s="27" t="s">
        <v>1153</v>
      </c>
      <c r="E718" s="28">
        <v>363</v>
      </c>
      <c r="F718" s="28">
        <v>0.12342</v>
      </c>
      <c r="G718" s="28">
        <v>1.8149999999999999E-2</v>
      </c>
      <c r="H718">
        <f t="shared" si="20"/>
        <v>3.4000000000000002E-4</v>
      </c>
      <c r="I718">
        <f t="shared" si="21"/>
        <v>4.9999999999999996E-5</v>
      </c>
    </row>
    <row r="719" spans="1:15" outlineLevel="2" x14ac:dyDescent="0.3">
      <c r="A719" s="27" t="s">
        <v>1149</v>
      </c>
      <c r="B719" s="27" t="s">
        <v>1150</v>
      </c>
      <c r="C719" s="27" t="s">
        <v>401</v>
      </c>
      <c r="D719" s="27" t="s">
        <v>1154</v>
      </c>
      <c r="E719" s="28">
        <v>8</v>
      </c>
      <c r="F719" s="28">
        <v>1.4760000000000001E-2</v>
      </c>
      <c r="G719" s="28">
        <v>2.0000000000000001E-4</v>
      </c>
      <c r="H719">
        <f t="shared" si="20"/>
        <v>1.8450000000000001E-3</v>
      </c>
      <c r="I719">
        <f t="shared" si="21"/>
        <v>2.5000000000000001E-5</v>
      </c>
    </row>
    <row r="720" spans="1:15" outlineLevel="2" x14ac:dyDescent="0.3">
      <c r="A720" s="27" t="s">
        <v>1149</v>
      </c>
      <c r="B720" s="27" t="s">
        <v>1150</v>
      </c>
      <c r="C720" s="27" t="s">
        <v>401</v>
      </c>
      <c r="D720" s="27" t="s">
        <v>1154</v>
      </c>
      <c r="E720" s="28">
        <v>363</v>
      </c>
      <c r="F720" s="28">
        <v>0.12342</v>
      </c>
      <c r="G720" s="28">
        <v>1.8149999999999999E-2</v>
      </c>
      <c r="H720">
        <f t="shared" si="20"/>
        <v>3.4000000000000002E-4</v>
      </c>
      <c r="I720">
        <f t="shared" si="21"/>
        <v>4.9999999999999996E-5</v>
      </c>
    </row>
    <row r="721" spans="1:15" outlineLevel="2" x14ac:dyDescent="0.3">
      <c r="A721" s="27" t="s">
        <v>1149</v>
      </c>
      <c r="B721" s="27" t="s">
        <v>1150</v>
      </c>
      <c r="C721" s="27" t="s">
        <v>401</v>
      </c>
      <c r="D721" s="27" t="s">
        <v>1155</v>
      </c>
      <c r="E721" s="28">
        <v>8</v>
      </c>
      <c r="F721" s="28">
        <v>1.4760000000000001E-2</v>
      </c>
      <c r="G721" s="28">
        <v>2.0000000000000001E-4</v>
      </c>
      <c r="H721">
        <f t="shared" si="20"/>
        <v>1.8450000000000001E-3</v>
      </c>
      <c r="I721">
        <f t="shared" si="21"/>
        <v>2.5000000000000001E-5</v>
      </c>
    </row>
    <row r="722" spans="1:15" outlineLevel="2" x14ac:dyDescent="0.3">
      <c r="A722" s="27" t="s">
        <v>1149</v>
      </c>
      <c r="B722" s="27" t="s">
        <v>1150</v>
      </c>
      <c r="C722" s="27" t="s">
        <v>401</v>
      </c>
      <c r="D722" s="27" t="s">
        <v>1155</v>
      </c>
      <c r="E722" s="28">
        <v>363</v>
      </c>
      <c r="F722" s="28">
        <v>0.12342</v>
      </c>
      <c r="G722" s="28">
        <v>1.8149999999999999E-2</v>
      </c>
      <c r="H722">
        <f t="shared" si="20"/>
        <v>3.4000000000000002E-4</v>
      </c>
      <c r="I722">
        <f t="shared" si="21"/>
        <v>4.9999999999999996E-5</v>
      </c>
    </row>
    <row r="723" spans="1:15" outlineLevel="2" x14ac:dyDescent="0.3">
      <c r="A723" s="27" t="s">
        <v>1149</v>
      </c>
      <c r="B723" s="27" t="s">
        <v>1150</v>
      </c>
      <c r="C723" s="27" t="s">
        <v>401</v>
      </c>
      <c r="D723" s="27" t="s">
        <v>1156</v>
      </c>
      <c r="E723" s="28">
        <v>8</v>
      </c>
      <c r="F723" s="28">
        <v>1.4760000000000001E-2</v>
      </c>
      <c r="G723" s="28">
        <v>2.0000000000000001E-4</v>
      </c>
      <c r="H723">
        <f t="shared" si="20"/>
        <v>1.8450000000000001E-3</v>
      </c>
      <c r="I723">
        <f t="shared" si="21"/>
        <v>2.5000000000000001E-5</v>
      </c>
    </row>
    <row r="724" spans="1:15" outlineLevel="2" x14ac:dyDescent="0.3">
      <c r="A724" s="27" t="s">
        <v>1149</v>
      </c>
      <c r="B724" s="27" t="s">
        <v>1150</v>
      </c>
      <c r="C724" s="27" t="s">
        <v>401</v>
      </c>
      <c r="D724" s="27" t="s">
        <v>1156</v>
      </c>
      <c r="E724" s="28">
        <v>363</v>
      </c>
      <c r="F724" s="28">
        <v>0.12342</v>
      </c>
      <c r="G724" s="28">
        <v>1.8149999999999999E-2</v>
      </c>
      <c r="H724">
        <f t="shared" si="20"/>
        <v>3.4000000000000002E-4</v>
      </c>
      <c r="I724">
        <f t="shared" si="21"/>
        <v>4.9999999999999996E-5</v>
      </c>
    </row>
    <row r="725" spans="1:15" outlineLevel="2" x14ac:dyDescent="0.3">
      <c r="A725" s="27" t="s">
        <v>1149</v>
      </c>
      <c r="B725" s="27" t="s">
        <v>1150</v>
      </c>
      <c r="C725" s="27" t="s">
        <v>401</v>
      </c>
      <c r="D725" s="27" t="s">
        <v>1157</v>
      </c>
      <c r="E725" s="28">
        <v>8</v>
      </c>
      <c r="F725" s="28">
        <v>1.4760000000000001E-2</v>
      </c>
      <c r="G725" s="28">
        <v>2.0000000000000001E-4</v>
      </c>
      <c r="H725">
        <f t="shared" si="20"/>
        <v>1.8450000000000001E-3</v>
      </c>
      <c r="I725">
        <f t="shared" si="21"/>
        <v>2.5000000000000001E-5</v>
      </c>
    </row>
    <row r="726" spans="1:15" outlineLevel="2" x14ac:dyDescent="0.3">
      <c r="A726" s="27" t="s">
        <v>1149</v>
      </c>
      <c r="B726" s="27" t="s">
        <v>1150</v>
      </c>
      <c r="C726" s="27" t="s">
        <v>401</v>
      </c>
      <c r="D726" s="27" t="s">
        <v>1157</v>
      </c>
      <c r="E726" s="28">
        <v>363</v>
      </c>
      <c r="F726" s="28">
        <v>0.12342</v>
      </c>
      <c r="G726" s="28">
        <v>1.8149999999999999E-2</v>
      </c>
      <c r="H726">
        <f t="shared" si="20"/>
        <v>3.4000000000000002E-4</v>
      </c>
      <c r="I726">
        <f t="shared" si="21"/>
        <v>4.9999999999999996E-5</v>
      </c>
    </row>
    <row r="727" spans="1:15" outlineLevel="2" x14ac:dyDescent="0.3">
      <c r="A727" s="27" t="s">
        <v>1149</v>
      </c>
      <c r="B727" s="27" t="s">
        <v>1150</v>
      </c>
      <c r="C727" s="27" t="s">
        <v>401</v>
      </c>
      <c r="D727" s="27" t="s">
        <v>1158</v>
      </c>
      <c r="E727" s="28">
        <v>8</v>
      </c>
      <c r="F727" s="28">
        <v>1.4760000000000001E-2</v>
      </c>
      <c r="G727" s="28">
        <v>2.0000000000000001E-4</v>
      </c>
      <c r="H727">
        <f t="shared" si="20"/>
        <v>1.8450000000000001E-3</v>
      </c>
      <c r="I727">
        <f t="shared" si="21"/>
        <v>2.5000000000000001E-5</v>
      </c>
    </row>
    <row r="728" spans="1:15" outlineLevel="2" x14ac:dyDescent="0.3">
      <c r="A728" s="27" t="s">
        <v>1149</v>
      </c>
      <c r="B728" s="27" t="s">
        <v>1150</v>
      </c>
      <c r="C728" s="27" t="s">
        <v>401</v>
      </c>
      <c r="D728" s="27" t="s">
        <v>1158</v>
      </c>
      <c r="E728" s="28">
        <v>363</v>
      </c>
      <c r="F728" s="28">
        <v>0.12342</v>
      </c>
      <c r="G728" s="28">
        <v>1.8149999999999999E-2</v>
      </c>
      <c r="H728">
        <f t="shared" si="20"/>
        <v>3.4000000000000002E-4</v>
      </c>
      <c r="I728">
        <f t="shared" si="21"/>
        <v>4.9999999999999996E-5</v>
      </c>
    </row>
    <row r="729" spans="1:15" outlineLevel="2" x14ac:dyDescent="0.3">
      <c r="A729" s="27" t="s">
        <v>1149</v>
      </c>
      <c r="B729" s="27" t="s">
        <v>1150</v>
      </c>
      <c r="C729" s="27" t="s">
        <v>401</v>
      </c>
      <c r="D729" s="27" t="s">
        <v>1159</v>
      </c>
      <c r="E729" s="28">
        <v>16</v>
      </c>
      <c r="F729" s="28">
        <v>0.96799999999999997</v>
      </c>
      <c r="G729" s="28">
        <v>1.1520000000000001E-2</v>
      </c>
      <c r="H729">
        <f t="shared" si="20"/>
        <v>6.0499999999999998E-2</v>
      </c>
      <c r="I729">
        <f t="shared" si="21"/>
        <v>7.2000000000000005E-4</v>
      </c>
    </row>
    <row r="730" spans="1:15" outlineLevel="2" x14ac:dyDescent="0.3">
      <c r="A730" s="27" t="s">
        <v>1149</v>
      </c>
      <c r="B730" s="27" t="s">
        <v>1150</v>
      </c>
      <c r="C730" s="27" t="s">
        <v>401</v>
      </c>
      <c r="D730" s="27" t="s">
        <v>1160</v>
      </c>
      <c r="E730" s="28">
        <v>16</v>
      </c>
      <c r="F730" s="28">
        <v>0.96799999999999997</v>
      </c>
      <c r="G730" s="28">
        <v>1.1520000000000001E-2</v>
      </c>
      <c r="H730">
        <f t="shared" si="20"/>
        <v>6.0499999999999998E-2</v>
      </c>
      <c r="I730">
        <f t="shared" si="21"/>
        <v>7.2000000000000005E-4</v>
      </c>
    </row>
    <row r="731" spans="1:15" outlineLevel="2" x14ac:dyDescent="0.3">
      <c r="A731" s="27" t="s">
        <v>1149</v>
      </c>
      <c r="B731" s="27" t="s">
        <v>1150</v>
      </c>
      <c r="C731" s="27" t="s">
        <v>401</v>
      </c>
      <c r="D731" s="27" t="s">
        <v>1161</v>
      </c>
      <c r="E731" s="28">
        <v>224</v>
      </c>
      <c r="F731" s="28">
        <v>4.22464</v>
      </c>
      <c r="G731" s="28">
        <v>8.0416000000000007</v>
      </c>
      <c r="H731">
        <f t="shared" si="20"/>
        <v>1.8859999999999998E-2</v>
      </c>
      <c r="I731">
        <f t="shared" si="21"/>
        <v>3.5900000000000001E-2</v>
      </c>
    </row>
    <row r="732" spans="1:15" ht="15" outlineLevel="1" thickBot="1" x14ac:dyDescent="0.35">
      <c r="A732" s="33" t="s">
        <v>1239</v>
      </c>
      <c r="B732" s="27" t="str">
        <f>B731</f>
        <v>University of Maryland Capital Region Medical Center</v>
      </c>
      <c r="C732" s="31"/>
      <c r="D732" s="31"/>
      <c r="E732" s="30"/>
      <c r="F732" s="30">
        <f>SUBTOTAL(9,F713:F731)</f>
        <v>7.2660799999999997</v>
      </c>
      <c r="G732" s="30">
        <f>SUBTOTAL(9,G713:G731)</f>
        <v>8.2114400000000014</v>
      </c>
      <c r="H732" s="37">
        <f>SUBTOTAL(9,H713:H731)</f>
        <v>0.15733999999999998</v>
      </c>
      <c r="I732" s="37">
        <f>SUBTOTAL(9,I713:I731)</f>
        <v>3.7940000000000002E-2</v>
      </c>
      <c r="K732" s="23">
        <f>VLOOKUP(LEFT(A732,8),'Point GF'!$C$2:$R$277,7,FALSE)</f>
        <v>1.0425466354124673</v>
      </c>
      <c r="L732" s="23">
        <f>VLOOKUP(LEFT(A732,8),'Point GF'!$C$2:$R$277,7,FALSE)</f>
        <v>1.0425466354124673</v>
      </c>
      <c r="N732" s="23">
        <f>VLOOKUP(LEFT(A732,8),'Point GF'!$C$2:$R$277,15,FALSE)</f>
        <v>1.0429756297323367</v>
      </c>
      <c r="O732" s="23">
        <f>VLOOKUP(LEFT(A732,8),'Point GF'!$C$2:$R$277,16,FALSE)</f>
        <v>1.0524267377426335</v>
      </c>
    </row>
    <row r="733" spans="1:15" x14ac:dyDescent="0.3">
      <c r="A733" s="33" t="s">
        <v>1240</v>
      </c>
      <c r="B733" s="31"/>
      <c r="C733" s="31"/>
      <c r="D733" s="31"/>
      <c r="E733" s="30"/>
      <c r="F733" s="30">
        <f>SUBTOTAL(9,F2:F731)</f>
        <v>2016.4020345019972</v>
      </c>
      <c r="G733" s="30">
        <f>SUBTOTAL(9,G2:G731)</f>
        <v>481.1171054425003</v>
      </c>
      <c r="H733" s="38">
        <f>SUBTOTAL(9,H2:H731)</f>
        <v>36.072994306999973</v>
      </c>
      <c r="I733" s="38">
        <f>SUBTOTAL(9,I2:I731)</f>
        <v>2.8725651689999925</v>
      </c>
    </row>
  </sheetData>
  <autoFilter ref="A1:I732" xr:uid="{0FFC1C27-25D0-4AC2-9E19-BDF05C86ADE7}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19DD-8C4A-43E9-AB9E-0041A274BE9F}">
  <sheetPr>
    <pageSetUpPr fitToPage="1"/>
  </sheetPr>
  <dimension ref="A1:L221"/>
  <sheetViews>
    <sheetView workbookViewId="0">
      <selection activeCell="H19" sqref="H19"/>
    </sheetView>
  </sheetViews>
  <sheetFormatPr defaultColWidth="9.109375" defaultRowHeight="14.4" outlineLevelRow="2" x14ac:dyDescent="0.3"/>
  <cols>
    <col min="1" max="1" width="18.6640625" bestFit="1" customWidth="1"/>
    <col min="3" max="5" width="20.44140625" bestFit="1" customWidth="1"/>
    <col min="6" max="6" width="11" bestFit="1" customWidth="1"/>
    <col min="7" max="7" width="31.33203125" customWidth="1"/>
    <col min="8" max="8" width="27" bestFit="1" customWidth="1"/>
    <col min="9" max="9" width="27.88671875" bestFit="1" customWidth="1"/>
    <col min="10" max="10" width="32.5546875" bestFit="1" customWidth="1"/>
    <col min="11" max="11" width="45.88671875" bestFit="1" customWidth="1"/>
    <col min="12" max="12" width="17.88671875" bestFit="1" customWidth="1"/>
  </cols>
  <sheetData>
    <row r="1" spans="1:12" ht="13.95" customHeight="1" x14ac:dyDescent="0.3">
      <c r="A1" s="94" t="s">
        <v>3011</v>
      </c>
    </row>
    <row r="2" spans="1:12" s="111" customFormat="1" x14ac:dyDescent="0.3">
      <c r="A2" s="109" t="s">
        <v>2</v>
      </c>
      <c r="B2" s="109" t="s">
        <v>3</v>
      </c>
      <c r="C2" s="110" t="s">
        <v>4</v>
      </c>
      <c r="D2" s="110" t="s">
        <v>5</v>
      </c>
      <c r="E2" s="110" t="s">
        <v>6</v>
      </c>
      <c r="F2" s="109" t="s">
        <v>7</v>
      </c>
      <c r="G2" s="109" t="s">
        <v>8</v>
      </c>
      <c r="H2" s="109" t="s">
        <v>9</v>
      </c>
      <c r="I2" s="109" t="s">
        <v>10</v>
      </c>
      <c r="J2" s="109" t="s">
        <v>11</v>
      </c>
      <c r="K2" s="109" t="s">
        <v>12</v>
      </c>
      <c r="L2" s="109" t="s">
        <v>13</v>
      </c>
    </row>
    <row r="3" spans="1:12" s="111" customFormat="1" hidden="1" outlineLevel="2" x14ac:dyDescent="0.3">
      <c r="A3" s="112" t="s">
        <v>218</v>
      </c>
      <c r="B3" s="113" t="s">
        <v>14</v>
      </c>
      <c r="C3" s="114">
        <v>0.33499839999996084</v>
      </c>
      <c r="D3" s="114">
        <v>0.33499839999996084</v>
      </c>
      <c r="E3" s="114">
        <v>0.33499839999996084</v>
      </c>
      <c r="F3" s="112" t="s">
        <v>222</v>
      </c>
      <c r="G3" s="112" t="s">
        <v>44</v>
      </c>
      <c r="H3" s="112" t="s">
        <v>15</v>
      </c>
      <c r="I3" s="112" t="s">
        <v>45</v>
      </c>
      <c r="J3" s="112" t="s">
        <v>223</v>
      </c>
      <c r="K3" s="112" t="s">
        <v>74</v>
      </c>
      <c r="L3" s="112" t="s">
        <v>391</v>
      </c>
    </row>
    <row r="4" spans="1:12" s="111" customFormat="1" hidden="1" outlineLevel="2" x14ac:dyDescent="0.3">
      <c r="A4" s="112" t="s">
        <v>218</v>
      </c>
      <c r="B4" s="113" t="s">
        <v>16</v>
      </c>
      <c r="C4" s="115">
        <v>0.16298319999998512</v>
      </c>
      <c r="D4" s="115">
        <v>0.16298319999998512</v>
      </c>
      <c r="E4" s="115">
        <v>0.16298319999998512</v>
      </c>
      <c r="F4" s="112" t="s">
        <v>222</v>
      </c>
      <c r="G4" s="112" t="s">
        <v>44</v>
      </c>
      <c r="H4" s="112" t="s">
        <v>15</v>
      </c>
      <c r="I4" s="112" t="s">
        <v>45</v>
      </c>
      <c r="J4" s="112" t="s">
        <v>223</v>
      </c>
      <c r="K4" s="112" t="s">
        <v>74</v>
      </c>
      <c r="L4" s="112" t="s">
        <v>391</v>
      </c>
    </row>
    <row r="5" spans="1:12" s="111" customFormat="1" hidden="1" outlineLevel="2" x14ac:dyDescent="0.3">
      <c r="A5" s="112" t="s">
        <v>218</v>
      </c>
      <c r="B5" s="113" t="s">
        <v>14</v>
      </c>
      <c r="C5" s="115">
        <v>1.000000082740371E-10</v>
      </c>
      <c r="D5" s="115">
        <v>1.000000082740371E-10</v>
      </c>
      <c r="E5" s="115">
        <v>1.000000082740371E-10</v>
      </c>
      <c r="F5" s="112" t="s">
        <v>224</v>
      </c>
      <c r="G5" s="112" t="s">
        <v>44</v>
      </c>
      <c r="H5" s="112" t="s">
        <v>15</v>
      </c>
      <c r="I5" s="112" t="s">
        <v>45</v>
      </c>
      <c r="J5" s="112" t="s">
        <v>225</v>
      </c>
      <c r="K5" s="112" t="s">
        <v>226</v>
      </c>
      <c r="L5" s="112" t="s">
        <v>391</v>
      </c>
    </row>
    <row r="6" spans="1:12" s="111" customFormat="1" hidden="1" outlineLevel="2" x14ac:dyDescent="0.3">
      <c r="A6" s="112" t="s">
        <v>218</v>
      </c>
      <c r="B6" s="113" t="s">
        <v>16</v>
      </c>
      <c r="C6" s="115">
        <v>-2.3999996434653781E-10</v>
      </c>
      <c r="D6" s="115">
        <v>-2.3999996434653781E-10</v>
      </c>
      <c r="E6" s="115">
        <v>-2.3999996434653781E-10</v>
      </c>
      <c r="F6" s="112" t="s">
        <v>224</v>
      </c>
      <c r="G6" s="112" t="s">
        <v>44</v>
      </c>
      <c r="H6" s="112" t="s">
        <v>15</v>
      </c>
      <c r="I6" s="112" t="s">
        <v>45</v>
      </c>
      <c r="J6" s="112" t="s">
        <v>225</v>
      </c>
      <c r="K6" s="112" t="s">
        <v>226</v>
      </c>
      <c r="L6" s="112" t="s">
        <v>391</v>
      </c>
    </row>
    <row r="7" spans="1:12" s="111" customFormat="1" hidden="1" outlineLevel="2" x14ac:dyDescent="0.3">
      <c r="A7" s="112" t="s">
        <v>218</v>
      </c>
      <c r="B7" s="113" t="s">
        <v>14</v>
      </c>
      <c r="C7" s="115">
        <v>0.51889857174999998</v>
      </c>
      <c r="D7" s="116">
        <f>C7*1.03282</f>
        <v>0.53592882287483501</v>
      </c>
      <c r="E7" s="116">
        <f>D7*1.00278</f>
        <v>0.53741870500242706</v>
      </c>
      <c r="F7" s="112" t="s">
        <v>43</v>
      </c>
      <c r="G7" s="112" t="s">
        <v>44</v>
      </c>
      <c r="H7" s="112" t="s">
        <v>15</v>
      </c>
      <c r="I7" s="112" t="s">
        <v>45</v>
      </c>
      <c r="J7" s="112" t="s">
        <v>46</v>
      </c>
      <c r="K7" s="112" t="s">
        <v>47</v>
      </c>
      <c r="L7" s="112" t="s">
        <v>391</v>
      </c>
    </row>
    <row r="8" spans="1:12" s="111" customFormat="1" hidden="1" outlineLevel="2" x14ac:dyDescent="0.3">
      <c r="A8" s="112" t="s">
        <v>218</v>
      </c>
      <c r="B8" s="113" t="s">
        <v>16</v>
      </c>
      <c r="C8" s="115">
        <v>1.201242152322</v>
      </c>
      <c r="D8" s="116">
        <f t="shared" ref="D8:D10" si="0">C8*1.03282</f>
        <v>1.2406669197612081</v>
      </c>
      <c r="E8" s="116">
        <f t="shared" ref="E8:E10" si="1">D8*1.00278</f>
        <v>1.2441159737981442</v>
      </c>
      <c r="F8" s="112" t="s">
        <v>43</v>
      </c>
      <c r="G8" s="112" t="s">
        <v>44</v>
      </c>
      <c r="H8" s="112" t="s">
        <v>15</v>
      </c>
      <c r="I8" s="112" t="s">
        <v>45</v>
      </c>
      <c r="J8" s="112" t="s">
        <v>46</v>
      </c>
      <c r="K8" s="112" t="s">
        <v>47</v>
      </c>
      <c r="L8" s="112" t="s">
        <v>391</v>
      </c>
    </row>
    <row r="9" spans="1:12" s="111" customFormat="1" hidden="1" outlineLevel="2" x14ac:dyDescent="0.3">
      <c r="A9" s="112" t="s">
        <v>218</v>
      </c>
      <c r="B9" s="113" t="s">
        <v>14</v>
      </c>
      <c r="C9" s="115">
        <v>0.67476593094000004</v>
      </c>
      <c r="D9" s="116">
        <f t="shared" si="0"/>
        <v>0.69691174879345086</v>
      </c>
      <c r="E9" s="116">
        <f t="shared" si="1"/>
        <v>0.69884916345509662</v>
      </c>
      <c r="F9" s="112" t="s">
        <v>48</v>
      </c>
      <c r="G9" s="112" t="s">
        <v>44</v>
      </c>
      <c r="H9" s="112" t="s">
        <v>15</v>
      </c>
      <c r="I9" s="112" t="s">
        <v>45</v>
      </c>
      <c r="J9" s="112" t="s">
        <v>46</v>
      </c>
      <c r="K9" s="112" t="s">
        <v>49</v>
      </c>
      <c r="L9" s="112" t="s">
        <v>391</v>
      </c>
    </row>
    <row r="10" spans="1:12" s="111" customFormat="1" hidden="1" outlineLevel="2" x14ac:dyDescent="0.3">
      <c r="A10" s="112" t="s">
        <v>218</v>
      </c>
      <c r="B10" s="113" t="s">
        <v>16</v>
      </c>
      <c r="C10" s="115">
        <v>1.4370642582199999</v>
      </c>
      <c r="D10" s="116">
        <f t="shared" si="0"/>
        <v>1.4842287071747804</v>
      </c>
      <c r="E10" s="116">
        <f t="shared" si="1"/>
        <v>1.4883548629807264</v>
      </c>
      <c r="F10" s="112" t="s">
        <v>48</v>
      </c>
      <c r="G10" s="112" t="s">
        <v>44</v>
      </c>
      <c r="H10" s="112" t="s">
        <v>15</v>
      </c>
      <c r="I10" s="112" t="s">
        <v>45</v>
      </c>
      <c r="J10" s="112" t="s">
        <v>46</v>
      </c>
      <c r="K10" s="112" t="s">
        <v>49</v>
      </c>
      <c r="L10" s="112" t="s">
        <v>391</v>
      </c>
    </row>
    <row r="11" spans="1:12" s="111" customFormat="1" hidden="1" outlineLevel="2" x14ac:dyDescent="0.3">
      <c r="A11" s="112" t="s">
        <v>218</v>
      </c>
      <c r="B11" s="113" t="s">
        <v>14</v>
      </c>
      <c r="C11" s="115">
        <v>2.0734023999999999E-3</v>
      </c>
      <c r="D11" s="115">
        <v>2.0734023999999999E-3</v>
      </c>
      <c r="E11" s="115">
        <v>2.0734023999999999E-3</v>
      </c>
      <c r="F11" s="112" t="s">
        <v>221</v>
      </c>
      <c r="G11" s="112" t="s">
        <v>44</v>
      </c>
      <c r="H11" s="112" t="s">
        <v>15</v>
      </c>
      <c r="I11" s="112" t="s">
        <v>45</v>
      </c>
      <c r="J11" s="112" t="s">
        <v>220</v>
      </c>
      <c r="K11" s="112" t="s">
        <v>47</v>
      </c>
      <c r="L11" s="112" t="s">
        <v>391</v>
      </c>
    </row>
    <row r="12" spans="1:12" s="111" customFormat="1" hidden="1" outlineLevel="2" x14ac:dyDescent="0.3">
      <c r="A12" s="112" t="s">
        <v>218</v>
      </c>
      <c r="B12" s="113" t="s">
        <v>16</v>
      </c>
      <c r="C12" s="115">
        <v>2.2266575782999998E-3</v>
      </c>
      <c r="D12" s="115">
        <v>2.2266575782999998E-3</v>
      </c>
      <c r="E12" s="115">
        <v>2.2266575782999998E-3</v>
      </c>
      <c r="F12" s="112" t="s">
        <v>221</v>
      </c>
      <c r="G12" s="112" t="s">
        <v>44</v>
      </c>
      <c r="H12" s="112" t="s">
        <v>15</v>
      </c>
      <c r="I12" s="112" t="s">
        <v>45</v>
      </c>
      <c r="J12" s="112" t="s">
        <v>220</v>
      </c>
      <c r="K12" s="112" t="s">
        <v>47</v>
      </c>
      <c r="L12" s="112" t="s">
        <v>391</v>
      </c>
    </row>
    <row r="13" spans="1:12" s="111" customFormat="1" hidden="1" outlineLevel="2" x14ac:dyDescent="0.3">
      <c r="A13" s="112" t="s">
        <v>218</v>
      </c>
      <c r="B13" s="113" t="s">
        <v>14</v>
      </c>
      <c r="C13" s="115">
        <v>4.6983331079998997E-3</v>
      </c>
      <c r="D13" s="115">
        <v>4.6983331079998997E-3</v>
      </c>
      <c r="E13" s="115">
        <v>4.6983331079998997E-3</v>
      </c>
      <c r="F13" s="112" t="s">
        <v>219</v>
      </c>
      <c r="G13" s="112" t="s">
        <v>44</v>
      </c>
      <c r="H13" s="112" t="s">
        <v>15</v>
      </c>
      <c r="I13" s="112" t="s">
        <v>45</v>
      </c>
      <c r="J13" s="112" t="s">
        <v>220</v>
      </c>
      <c r="K13" s="112" t="s">
        <v>49</v>
      </c>
      <c r="L13" s="112" t="s">
        <v>391</v>
      </c>
    </row>
    <row r="14" spans="1:12" s="111" customFormat="1" hidden="1" outlineLevel="2" x14ac:dyDescent="0.3">
      <c r="A14" s="112" t="s">
        <v>218</v>
      </c>
      <c r="B14" s="113" t="s">
        <v>16</v>
      </c>
      <c r="C14" s="115">
        <v>6.0952054679999923E-3</v>
      </c>
      <c r="D14" s="115">
        <v>6.0952054679999923E-3</v>
      </c>
      <c r="E14" s="115">
        <v>6.0952054679999923E-3</v>
      </c>
      <c r="F14" s="112" t="s">
        <v>219</v>
      </c>
      <c r="G14" s="112" t="s">
        <v>44</v>
      </c>
      <c r="H14" s="112" t="s">
        <v>15</v>
      </c>
      <c r="I14" s="112" t="s">
        <v>45</v>
      </c>
      <c r="J14" s="112" t="s">
        <v>220</v>
      </c>
      <c r="K14" s="112" t="s">
        <v>49</v>
      </c>
      <c r="L14" s="112" t="s">
        <v>391</v>
      </c>
    </row>
    <row r="15" spans="1:12" s="111" customFormat="1" outlineLevel="1" collapsed="1" x14ac:dyDescent="0.3">
      <c r="A15" s="117" t="s">
        <v>3005</v>
      </c>
      <c r="B15" s="113"/>
      <c r="C15" s="115">
        <f>SUBTOTAL(9,C3:C14)</f>
        <v>4.345046111646246</v>
      </c>
      <c r="D15" s="115">
        <f>SUBTOTAL(9,D3:D14)</f>
        <v>4.4708113970185206</v>
      </c>
      <c r="E15" s="115">
        <f>SUBTOTAL(9,E3:E14)</f>
        <v>4.4818139036506395</v>
      </c>
      <c r="F15" s="112"/>
      <c r="G15" s="112"/>
      <c r="H15" s="112"/>
      <c r="I15" s="112"/>
      <c r="J15" s="112"/>
      <c r="K15" s="112"/>
      <c r="L15" s="112"/>
    </row>
    <row r="16" spans="1:12" s="119" customFormat="1" hidden="1" outlineLevel="2" x14ac:dyDescent="0.3">
      <c r="A16" s="112" t="s">
        <v>214</v>
      </c>
      <c r="B16" s="112" t="s">
        <v>14</v>
      </c>
      <c r="C16" s="118">
        <v>9.2267872000000001E-2</v>
      </c>
      <c r="D16" s="118">
        <v>9.2267872000000001E-2</v>
      </c>
      <c r="E16" s="118">
        <v>9.2267872000000001E-2</v>
      </c>
      <c r="F16" s="112">
        <v>2275060012</v>
      </c>
      <c r="G16" s="112" t="s">
        <v>44</v>
      </c>
      <c r="H16" s="112" t="s">
        <v>15</v>
      </c>
      <c r="I16" s="112" t="s">
        <v>45</v>
      </c>
      <c r="J16" s="112" t="s">
        <v>220</v>
      </c>
      <c r="K16" s="112" t="s">
        <v>49</v>
      </c>
      <c r="L16" s="112" t="s">
        <v>391</v>
      </c>
    </row>
    <row r="17" spans="1:12" s="119" customFormat="1" hidden="1" outlineLevel="2" x14ac:dyDescent="0.3">
      <c r="A17" s="112" t="s">
        <v>214</v>
      </c>
      <c r="B17" s="112" t="s">
        <v>14</v>
      </c>
      <c r="C17" s="118">
        <v>1.0725E-2</v>
      </c>
      <c r="D17" s="118">
        <v>1.0725E-2</v>
      </c>
      <c r="E17" s="118">
        <v>1.0725E-2</v>
      </c>
      <c r="F17" s="112" t="s">
        <v>43</v>
      </c>
      <c r="G17" s="112" t="s">
        <v>44</v>
      </c>
      <c r="H17" s="112" t="s">
        <v>15</v>
      </c>
      <c r="I17" s="112" t="s">
        <v>45</v>
      </c>
      <c r="J17" s="112" t="s">
        <v>46</v>
      </c>
      <c r="K17" s="112" t="s">
        <v>47</v>
      </c>
      <c r="L17" s="112" t="s">
        <v>391</v>
      </c>
    </row>
    <row r="18" spans="1:12" s="119" customFormat="1" outlineLevel="1" collapsed="1" x14ac:dyDescent="0.3">
      <c r="A18" s="117" t="s">
        <v>3006</v>
      </c>
      <c r="B18" s="112"/>
      <c r="C18" s="118">
        <f>SUBTOTAL(9,C16:C17)</f>
        <v>0.102992872</v>
      </c>
      <c r="D18" s="118">
        <f>SUBTOTAL(9,D16:D17)</f>
        <v>0.102992872</v>
      </c>
      <c r="E18" s="118">
        <f>SUBTOTAL(9,E16:E17)</f>
        <v>0.102992872</v>
      </c>
      <c r="F18" s="112"/>
      <c r="G18" s="112"/>
      <c r="H18" s="112"/>
      <c r="I18" s="112"/>
      <c r="J18" s="112"/>
      <c r="K18" s="112"/>
      <c r="L18" s="112"/>
    </row>
    <row r="19" spans="1:12" s="119" customFormat="1" hidden="1" outlineLevel="2" x14ac:dyDescent="0.3">
      <c r="A19" s="112" t="s">
        <v>215</v>
      </c>
      <c r="B19" s="112" t="s">
        <v>14</v>
      </c>
      <c r="C19" s="118">
        <v>8.5289630000000005E-3</v>
      </c>
      <c r="D19" s="118">
        <v>8.5289630000000005E-3</v>
      </c>
      <c r="E19" s="118">
        <v>8.5289630000000005E-3</v>
      </c>
      <c r="F19" s="112" t="s">
        <v>219</v>
      </c>
      <c r="G19" s="112" t="s">
        <v>44</v>
      </c>
      <c r="H19" s="112" t="s">
        <v>15</v>
      </c>
      <c r="I19" s="112" t="s">
        <v>45</v>
      </c>
      <c r="J19" s="112" t="s">
        <v>220</v>
      </c>
      <c r="K19" s="112" t="s">
        <v>49</v>
      </c>
      <c r="L19" s="112" t="s">
        <v>391</v>
      </c>
    </row>
    <row r="20" spans="1:12" s="119" customFormat="1" hidden="1" outlineLevel="2" x14ac:dyDescent="0.3">
      <c r="A20" s="112" t="s">
        <v>215</v>
      </c>
      <c r="B20" s="112" t="s">
        <v>14</v>
      </c>
      <c r="C20" s="118">
        <v>0.20543249999999999</v>
      </c>
      <c r="D20" s="118">
        <v>0.20543249999999999</v>
      </c>
      <c r="E20" s="118">
        <v>0.20543249999999999</v>
      </c>
      <c r="F20" s="112" t="s">
        <v>43</v>
      </c>
      <c r="G20" s="112" t="s">
        <v>44</v>
      </c>
      <c r="H20" s="112" t="s">
        <v>15</v>
      </c>
      <c r="I20" s="112" t="s">
        <v>45</v>
      </c>
      <c r="J20" s="112" t="s">
        <v>46</v>
      </c>
      <c r="K20" s="112" t="s">
        <v>47</v>
      </c>
      <c r="L20" s="112" t="s">
        <v>391</v>
      </c>
    </row>
    <row r="21" spans="1:12" s="119" customFormat="1" hidden="1" outlineLevel="2" x14ac:dyDescent="0.3">
      <c r="A21" s="112" t="s">
        <v>215</v>
      </c>
      <c r="B21" s="112" t="s">
        <v>14</v>
      </c>
      <c r="C21" s="118">
        <v>0.71693379999999995</v>
      </c>
      <c r="D21" s="118">
        <v>0.71693379999999995</v>
      </c>
      <c r="E21" s="118">
        <v>0.71693379999999995</v>
      </c>
      <c r="F21" s="112" t="s">
        <v>48</v>
      </c>
      <c r="G21" s="112" t="s">
        <v>44</v>
      </c>
      <c r="H21" s="112" t="s">
        <v>15</v>
      </c>
      <c r="I21" s="112" t="s">
        <v>45</v>
      </c>
      <c r="J21" s="112" t="s">
        <v>46</v>
      </c>
      <c r="K21" s="112" t="s">
        <v>49</v>
      </c>
      <c r="L21" s="112" t="s">
        <v>391</v>
      </c>
    </row>
    <row r="22" spans="1:12" s="119" customFormat="1" hidden="1" outlineLevel="2" x14ac:dyDescent="0.3">
      <c r="A22" s="112" t="s">
        <v>215</v>
      </c>
      <c r="B22" s="112" t="s">
        <v>14</v>
      </c>
      <c r="C22" s="118">
        <v>2.7916539999999999</v>
      </c>
      <c r="D22" s="118">
        <v>2.7916539999999999</v>
      </c>
      <c r="E22" s="118">
        <v>2.7916539999999999</v>
      </c>
      <c r="F22" s="112" t="s">
        <v>222</v>
      </c>
      <c r="G22" s="112" t="s">
        <v>44</v>
      </c>
      <c r="H22" s="112" t="s">
        <v>15</v>
      </c>
      <c r="I22" s="112" t="s">
        <v>45</v>
      </c>
      <c r="J22" s="112" t="s">
        <v>223</v>
      </c>
      <c r="K22" s="112" t="s">
        <v>74</v>
      </c>
      <c r="L22" s="112" t="s">
        <v>391</v>
      </c>
    </row>
    <row r="23" spans="1:12" s="119" customFormat="1" outlineLevel="1" collapsed="1" x14ac:dyDescent="0.3">
      <c r="A23" s="117" t="s">
        <v>3007</v>
      </c>
      <c r="B23" s="112"/>
      <c r="C23" s="118">
        <f>SUBTOTAL(9,C19:C22)</f>
        <v>3.7225492629999999</v>
      </c>
      <c r="D23" s="118">
        <f>SUBTOTAL(9,D19:D22)</f>
        <v>3.7225492629999999</v>
      </c>
      <c r="E23" s="118">
        <f>SUBTOTAL(9,E19:E22)</f>
        <v>3.7225492629999999</v>
      </c>
      <c r="F23" s="112"/>
      <c r="G23" s="112"/>
      <c r="H23" s="112"/>
      <c r="I23" s="112"/>
      <c r="J23" s="112"/>
      <c r="K23" s="112"/>
      <c r="L23" s="112"/>
    </row>
    <row r="24" spans="1:12" s="119" customFormat="1" hidden="1" outlineLevel="2" x14ac:dyDescent="0.3">
      <c r="A24" s="112" t="s">
        <v>216</v>
      </c>
      <c r="B24" s="112" t="s">
        <v>14</v>
      </c>
      <c r="C24" s="118">
        <v>8.9869688999999996E-3</v>
      </c>
      <c r="D24" s="118">
        <v>6.1578710902800001E-3</v>
      </c>
      <c r="E24" s="118">
        <v>6.1578710902800001E-3</v>
      </c>
      <c r="F24" s="112" t="s">
        <v>221</v>
      </c>
      <c r="G24" s="112" t="s">
        <v>44</v>
      </c>
      <c r="H24" s="112" t="s">
        <v>15</v>
      </c>
      <c r="I24" s="112" t="s">
        <v>45</v>
      </c>
      <c r="J24" s="112" t="s">
        <v>220</v>
      </c>
      <c r="K24" s="112" t="s">
        <v>47</v>
      </c>
      <c r="L24" s="112" t="s">
        <v>391</v>
      </c>
    </row>
    <row r="25" spans="1:12" s="119" customFormat="1" hidden="1" outlineLevel="2" x14ac:dyDescent="0.3">
      <c r="A25" s="112" t="s">
        <v>216</v>
      </c>
      <c r="B25" s="112" t="s">
        <v>14</v>
      </c>
      <c r="C25" s="118">
        <v>0.28883379396999997</v>
      </c>
      <c r="D25" s="118">
        <v>0.19900729091904401</v>
      </c>
      <c r="E25" s="118">
        <v>0.19900729091904401</v>
      </c>
      <c r="F25" s="112" t="s">
        <v>219</v>
      </c>
      <c r="G25" s="112" t="s">
        <v>44</v>
      </c>
      <c r="H25" s="112" t="s">
        <v>15</v>
      </c>
      <c r="I25" s="112" t="s">
        <v>45</v>
      </c>
      <c r="J25" s="112" t="s">
        <v>220</v>
      </c>
      <c r="K25" s="112" t="s">
        <v>49</v>
      </c>
      <c r="L25" s="112" t="s">
        <v>391</v>
      </c>
    </row>
    <row r="26" spans="1:12" s="119" customFormat="1" hidden="1" outlineLevel="2" x14ac:dyDescent="0.3">
      <c r="A26" s="112" t="s">
        <v>216</v>
      </c>
      <c r="B26" s="112" t="s">
        <v>14</v>
      </c>
      <c r="C26" s="118">
        <v>7.4304000000000002E-3</v>
      </c>
      <c r="D26" s="118">
        <v>3.7152000000000001E-3</v>
      </c>
      <c r="E26" s="118">
        <v>3.7152000000000001E-3</v>
      </c>
      <c r="F26" s="112" t="s">
        <v>224</v>
      </c>
      <c r="G26" s="112" t="s">
        <v>44</v>
      </c>
      <c r="H26" s="112" t="s">
        <v>15</v>
      </c>
      <c r="I26" s="112" t="s">
        <v>45</v>
      </c>
      <c r="J26" s="112" t="s">
        <v>225</v>
      </c>
      <c r="K26" s="112" t="s">
        <v>226</v>
      </c>
      <c r="L26" s="112" t="s">
        <v>391</v>
      </c>
    </row>
    <row r="27" spans="1:12" s="119" customFormat="1" hidden="1" outlineLevel="2" x14ac:dyDescent="0.3">
      <c r="A27" s="112" t="s">
        <v>216</v>
      </c>
      <c r="B27" s="112" t="s">
        <v>14</v>
      </c>
      <c r="C27" s="118">
        <v>0.79236621750000003</v>
      </c>
      <c r="D27" s="118">
        <v>0.95448434560049999</v>
      </c>
      <c r="E27" s="118">
        <v>0.95448434560049999</v>
      </c>
      <c r="F27" s="112" t="s">
        <v>43</v>
      </c>
      <c r="G27" s="112" t="s">
        <v>44</v>
      </c>
      <c r="H27" s="112" t="s">
        <v>15</v>
      </c>
      <c r="I27" s="112" t="s">
        <v>45</v>
      </c>
      <c r="J27" s="112" t="s">
        <v>46</v>
      </c>
      <c r="K27" s="112" t="s">
        <v>47</v>
      </c>
      <c r="L27" s="112" t="s">
        <v>391</v>
      </c>
    </row>
    <row r="28" spans="1:12" s="119" customFormat="1" hidden="1" outlineLevel="2" x14ac:dyDescent="0.3">
      <c r="A28" s="112" t="s">
        <v>216</v>
      </c>
      <c r="B28" s="112" t="s">
        <v>14</v>
      </c>
      <c r="C28" s="118">
        <v>2.7654967500000001</v>
      </c>
      <c r="D28" s="118">
        <v>3.3313173850500002</v>
      </c>
      <c r="E28" s="118">
        <v>3.3313173850500002</v>
      </c>
      <c r="F28" s="112" t="s">
        <v>48</v>
      </c>
      <c r="G28" s="112" t="s">
        <v>44</v>
      </c>
      <c r="H28" s="112" t="s">
        <v>15</v>
      </c>
      <c r="I28" s="112" t="s">
        <v>45</v>
      </c>
      <c r="J28" s="112" t="s">
        <v>46</v>
      </c>
      <c r="K28" s="112" t="s">
        <v>49</v>
      </c>
      <c r="L28" s="112" t="s">
        <v>391</v>
      </c>
    </row>
    <row r="29" spans="1:12" s="119" customFormat="1" hidden="1" outlineLevel="2" x14ac:dyDescent="0.3">
      <c r="A29" s="112" t="s">
        <v>216</v>
      </c>
      <c r="B29" s="112" t="s">
        <v>14</v>
      </c>
      <c r="C29" s="118">
        <v>3.3723169999999998</v>
      </c>
      <c r="D29" s="118">
        <v>3.3723169999999998</v>
      </c>
      <c r="E29" s="118">
        <v>3.3723169999999998</v>
      </c>
      <c r="F29" s="112" t="s">
        <v>222</v>
      </c>
      <c r="G29" s="112" t="s">
        <v>44</v>
      </c>
      <c r="H29" s="112" t="s">
        <v>15</v>
      </c>
      <c r="I29" s="112" t="s">
        <v>45</v>
      </c>
      <c r="J29" s="112" t="s">
        <v>223</v>
      </c>
      <c r="K29" s="112" t="s">
        <v>74</v>
      </c>
      <c r="L29" s="112" t="s">
        <v>391</v>
      </c>
    </row>
    <row r="30" spans="1:12" s="119" customFormat="1" outlineLevel="1" collapsed="1" x14ac:dyDescent="0.3">
      <c r="A30" s="117" t="s">
        <v>3008</v>
      </c>
      <c r="B30" s="112"/>
      <c r="C30" s="118">
        <f>SUBTOTAL(9,C24:C29)</f>
        <v>7.2354311303699994</v>
      </c>
      <c r="D30" s="118">
        <f>SUBTOTAL(9,D24:D29)</f>
        <v>7.8669990926598237</v>
      </c>
      <c r="E30" s="118">
        <f>SUBTOTAL(9,E24:E29)</f>
        <v>7.8669990926598237</v>
      </c>
      <c r="F30" s="112"/>
      <c r="G30" s="112"/>
      <c r="H30" s="112"/>
      <c r="I30" s="112"/>
      <c r="J30" s="112"/>
      <c r="K30" s="112"/>
      <c r="L30" s="112"/>
    </row>
    <row r="31" spans="1:12" s="119" customFormat="1" hidden="1" outlineLevel="2" x14ac:dyDescent="0.3">
      <c r="A31" s="112" t="s">
        <v>217</v>
      </c>
      <c r="B31" s="112" t="s">
        <v>14</v>
      </c>
      <c r="C31" s="118">
        <v>3.9500000000000004E-3</v>
      </c>
      <c r="D31" s="118">
        <v>4.1463150000000002E-3</v>
      </c>
      <c r="E31" s="118">
        <v>4.1463150000000002E-3</v>
      </c>
      <c r="F31" s="112" t="s">
        <v>221</v>
      </c>
      <c r="G31" s="112" t="s">
        <v>44</v>
      </c>
      <c r="H31" s="112" t="s">
        <v>15</v>
      </c>
      <c r="I31" s="112" t="s">
        <v>45</v>
      </c>
      <c r="J31" s="112" t="s">
        <v>220</v>
      </c>
      <c r="K31" s="112" t="s">
        <v>47</v>
      </c>
      <c r="L31" s="112" t="s">
        <v>391</v>
      </c>
    </row>
    <row r="32" spans="1:12" s="119" customFormat="1" hidden="1" outlineLevel="2" x14ac:dyDescent="0.3">
      <c r="A32" s="112" t="s">
        <v>217</v>
      </c>
      <c r="B32" s="112" t="s">
        <v>14</v>
      </c>
      <c r="C32" s="118">
        <v>0.13723880399999999</v>
      </c>
      <c r="D32" s="118">
        <v>0.14348154148</v>
      </c>
      <c r="E32" s="118">
        <v>0.14348154148</v>
      </c>
      <c r="F32" s="112" t="s">
        <v>219</v>
      </c>
      <c r="G32" s="112" t="s">
        <v>44</v>
      </c>
      <c r="H32" s="112" t="s">
        <v>15</v>
      </c>
      <c r="I32" s="112" t="s">
        <v>45</v>
      </c>
      <c r="J32" s="112" t="s">
        <v>220</v>
      </c>
      <c r="K32" s="112" t="s">
        <v>49</v>
      </c>
      <c r="L32" s="112" t="s">
        <v>391</v>
      </c>
    </row>
    <row r="33" spans="1:12" s="119" customFormat="1" hidden="1" outlineLevel="2" x14ac:dyDescent="0.3">
      <c r="A33" s="112" t="s">
        <v>217</v>
      </c>
      <c r="B33" s="112" t="s">
        <v>14</v>
      </c>
      <c r="C33" s="118">
        <v>0.50011000000000005</v>
      </c>
      <c r="D33" s="118">
        <v>0.51865421725000005</v>
      </c>
      <c r="E33" s="118">
        <v>0.51865421725000005</v>
      </c>
      <c r="F33" s="112" t="s">
        <v>43</v>
      </c>
      <c r="G33" s="112" t="s">
        <v>44</v>
      </c>
      <c r="H33" s="112" t="s">
        <v>15</v>
      </c>
      <c r="I33" s="112" t="s">
        <v>45</v>
      </c>
      <c r="J33" s="112" t="s">
        <v>46</v>
      </c>
      <c r="K33" s="112" t="s">
        <v>47</v>
      </c>
      <c r="L33" s="112" t="s">
        <v>391</v>
      </c>
    </row>
    <row r="34" spans="1:12" s="119" customFormat="1" hidden="1" outlineLevel="2" x14ac:dyDescent="0.3">
      <c r="A34" s="112" t="s">
        <v>217</v>
      </c>
      <c r="B34" s="112" t="s">
        <v>14</v>
      </c>
      <c r="C34" s="118">
        <v>1.574697</v>
      </c>
      <c r="D34" s="118">
        <v>1.6394170467</v>
      </c>
      <c r="E34" s="118">
        <v>1.6394170467</v>
      </c>
      <c r="F34" s="112" t="s">
        <v>48</v>
      </c>
      <c r="G34" s="112" t="s">
        <v>44</v>
      </c>
      <c r="H34" s="112" t="s">
        <v>15</v>
      </c>
      <c r="I34" s="112" t="s">
        <v>45</v>
      </c>
      <c r="J34" s="112" t="s">
        <v>46</v>
      </c>
      <c r="K34" s="112" t="s">
        <v>49</v>
      </c>
      <c r="L34" s="112" t="s">
        <v>391</v>
      </c>
    </row>
    <row r="35" spans="1:12" s="119" customFormat="1" outlineLevel="1" collapsed="1" x14ac:dyDescent="0.3">
      <c r="A35" s="117" t="s">
        <v>3009</v>
      </c>
      <c r="B35" s="112"/>
      <c r="C35" s="118">
        <f>SUBTOTAL(9,C31:C34)</f>
        <v>2.2159958040000003</v>
      </c>
      <c r="D35" s="118">
        <f>SUBTOTAL(9,D31:D34)</f>
        <v>2.3056991204299999</v>
      </c>
      <c r="E35" s="118">
        <f>SUBTOTAL(9,E31:E34)</f>
        <v>2.3056991204299999</v>
      </c>
      <c r="F35" s="112"/>
      <c r="G35" s="112"/>
      <c r="H35" s="112"/>
      <c r="I35" s="112"/>
      <c r="J35" s="112"/>
      <c r="K35" s="112"/>
      <c r="L35" s="112"/>
    </row>
    <row r="36" spans="1:12" s="119" customFormat="1" hidden="1" outlineLevel="2" x14ac:dyDescent="0.3">
      <c r="A36" s="112" t="s">
        <v>214</v>
      </c>
      <c r="B36" s="112" t="s">
        <v>16</v>
      </c>
      <c r="C36" s="118">
        <v>0.119700205</v>
      </c>
      <c r="D36" s="118">
        <v>0.119700205</v>
      </c>
      <c r="E36" s="118">
        <v>0.119700205</v>
      </c>
      <c r="F36" s="112" t="s">
        <v>219</v>
      </c>
      <c r="G36" s="112" t="s">
        <v>44</v>
      </c>
      <c r="H36" s="112" t="s">
        <v>15</v>
      </c>
      <c r="I36" s="112" t="s">
        <v>45</v>
      </c>
      <c r="J36" s="112" t="s">
        <v>220</v>
      </c>
      <c r="K36" s="112" t="s">
        <v>49</v>
      </c>
      <c r="L36" s="112" t="s">
        <v>391</v>
      </c>
    </row>
    <row r="37" spans="1:12" s="119" customFormat="1" hidden="1" outlineLevel="2" x14ac:dyDescent="0.3">
      <c r="A37" s="112" t="s">
        <v>214</v>
      </c>
      <c r="B37" s="112" t="s">
        <v>16</v>
      </c>
      <c r="C37" s="118">
        <v>2.482821E-2</v>
      </c>
      <c r="D37" s="118">
        <v>2.482821E-2</v>
      </c>
      <c r="E37" s="118">
        <v>2.482821E-2</v>
      </c>
      <c r="F37" s="112" t="s">
        <v>43</v>
      </c>
      <c r="G37" s="112" t="s">
        <v>44</v>
      </c>
      <c r="H37" s="112" t="s">
        <v>15</v>
      </c>
      <c r="I37" s="112" t="s">
        <v>45</v>
      </c>
      <c r="J37" s="112" t="s">
        <v>46</v>
      </c>
      <c r="K37" s="112" t="s">
        <v>47</v>
      </c>
      <c r="L37" s="112" t="s">
        <v>391</v>
      </c>
    </row>
    <row r="38" spans="1:12" s="119" customFormat="1" outlineLevel="1" collapsed="1" x14ac:dyDescent="0.3">
      <c r="A38" s="117" t="s">
        <v>3006</v>
      </c>
      <c r="B38" s="112"/>
      <c r="C38" s="118">
        <f>SUBTOTAL(9,C36:C37)</f>
        <v>0.14452841499999999</v>
      </c>
      <c r="D38" s="118">
        <f>SUBTOTAL(9,D36:D37)</f>
        <v>0.14452841499999999</v>
      </c>
      <c r="E38" s="118">
        <f>SUBTOTAL(9,E36:E37)</f>
        <v>0.14452841499999999</v>
      </c>
      <c r="F38" s="112"/>
      <c r="G38" s="112"/>
      <c r="H38" s="112"/>
      <c r="I38" s="112"/>
      <c r="J38" s="112"/>
      <c r="K38" s="112"/>
      <c r="L38" s="112"/>
    </row>
    <row r="39" spans="1:12" s="119" customFormat="1" hidden="1" outlineLevel="2" x14ac:dyDescent="0.3">
      <c r="A39" s="112" t="s">
        <v>215</v>
      </c>
      <c r="B39" s="112" t="s">
        <v>16</v>
      </c>
      <c r="C39" s="118">
        <v>2.545178E-4</v>
      </c>
      <c r="D39" s="118">
        <v>2.545178E-4</v>
      </c>
      <c r="E39" s="118">
        <v>2.545178E-4</v>
      </c>
      <c r="F39" s="112" t="s">
        <v>221</v>
      </c>
      <c r="G39" s="112" t="s">
        <v>44</v>
      </c>
      <c r="H39" s="112" t="s">
        <v>15</v>
      </c>
      <c r="I39" s="112" t="s">
        <v>45</v>
      </c>
      <c r="J39" s="112" t="s">
        <v>220</v>
      </c>
      <c r="K39" s="112" t="s">
        <v>47</v>
      </c>
      <c r="L39" s="112" t="s">
        <v>391</v>
      </c>
    </row>
    <row r="40" spans="1:12" s="119" customFormat="1" hidden="1" outlineLevel="2" x14ac:dyDescent="0.3">
      <c r="A40" s="112" t="s">
        <v>215</v>
      </c>
      <c r="B40" s="112" t="s">
        <v>16</v>
      </c>
      <c r="C40" s="118">
        <v>1.106473E-2</v>
      </c>
      <c r="D40" s="118">
        <v>1.106473E-2</v>
      </c>
      <c r="E40" s="118">
        <v>1.106473E-2</v>
      </c>
      <c r="F40" s="112" t="s">
        <v>219</v>
      </c>
      <c r="G40" s="112" t="s">
        <v>44</v>
      </c>
      <c r="H40" s="112" t="s">
        <v>15</v>
      </c>
      <c r="I40" s="112" t="s">
        <v>45</v>
      </c>
      <c r="J40" s="112" t="s">
        <v>220</v>
      </c>
      <c r="K40" s="112" t="s">
        <v>49</v>
      </c>
      <c r="L40" s="112" t="s">
        <v>391</v>
      </c>
    </row>
    <row r="41" spans="1:12" s="119" customFormat="1" hidden="1" outlineLevel="2" x14ac:dyDescent="0.3">
      <c r="A41" s="112" t="s">
        <v>215</v>
      </c>
      <c r="B41" s="112" t="s">
        <v>16</v>
      </c>
      <c r="C41" s="118">
        <v>0.47557310000000003</v>
      </c>
      <c r="D41" s="118">
        <v>0.47557310000000003</v>
      </c>
      <c r="E41" s="118">
        <v>0.47557310000000003</v>
      </c>
      <c r="F41" s="112" t="s">
        <v>43</v>
      </c>
      <c r="G41" s="112" t="s">
        <v>44</v>
      </c>
      <c r="H41" s="112" t="s">
        <v>15</v>
      </c>
      <c r="I41" s="112" t="s">
        <v>45</v>
      </c>
      <c r="J41" s="112" t="s">
        <v>46</v>
      </c>
      <c r="K41" s="112" t="s">
        <v>47</v>
      </c>
      <c r="L41" s="112" t="s">
        <v>391</v>
      </c>
    </row>
    <row r="42" spans="1:12" s="119" customFormat="1" hidden="1" outlineLevel="2" x14ac:dyDescent="0.3">
      <c r="A42" s="112" t="s">
        <v>215</v>
      </c>
      <c r="B42" s="112" t="s">
        <v>16</v>
      </c>
      <c r="C42" s="118">
        <v>1.5268699999999999</v>
      </c>
      <c r="D42" s="118">
        <v>1.5268699999999999</v>
      </c>
      <c r="E42" s="118">
        <v>1.5268699999999999</v>
      </c>
      <c r="F42" s="112" t="s">
        <v>48</v>
      </c>
      <c r="G42" s="112" t="s">
        <v>44</v>
      </c>
      <c r="H42" s="112" t="s">
        <v>15</v>
      </c>
      <c r="I42" s="112" t="s">
        <v>45</v>
      </c>
      <c r="J42" s="112" t="s">
        <v>46</v>
      </c>
      <c r="K42" s="112" t="s">
        <v>49</v>
      </c>
      <c r="L42" s="112" t="s">
        <v>391</v>
      </c>
    </row>
    <row r="43" spans="1:12" s="119" customFormat="1" hidden="1" outlineLevel="2" x14ac:dyDescent="0.3">
      <c r="A43" s="112" t="s">
        <v>215</v>
      </c>
      <c r="B43" s="112" t="s">
        <v>16</v>
      </c>
      <c r="C43" s="118">
        <v>1.358193</v>
      </c>
      <c r="D43" s="118">
        <v>1.358193</v>
      </c>
      <c r="E43" s="118">
        <v>1.358193</v>
      </c>
      <c r="F43" s="112" t="s">
        <v>222</v>
      </c>
      <c r="G43" s="112" t="s">
        <v>44</v>
      </c>
      <c r="H43" s="112" t="s">
        <v>15</v>
      </c>
      <c r="I43" s="112" t="s">
        <v>45</v>
      </c>
      <c r="J43" s="112" t="s">
        <v>223</v>
      </c>
      <c r="K43" s="112" t="s">
        <v>74</v>
      </c>
      <c r="L43" s="112" t="s">
        <v>391</v>
      </c>
    </row>
    <row r="44" spans="1:12" s="119" customFormat="1" outlineLevel="1" collapsed="1" x14ac:dyDescent="0.3">
      <c r="A44" s="117" t="s">
        <v>3007</v>
      </c>
      <c r="B44" s="112"/>
      <c r="C44" s="118">
        <f>SUBTOTAL(9,C39:C43)</f>
        <v>3.3719553478000002</v>
      </c>
      <c r="D44" s="118">
        <f>SUBTOTAL(9,D39:D43)</f>
        <v>3.3719553478000002</v>
      </c>
      <c r="E44" s="118">
        <f>SUBTOTAL(9,E39:E43)</f>
        <v>3.3719553478000002</v>
      </c>
      <c r="F44" s="112"/>
      <c r="G44" s="112"/>
      <c r="H44" s="112"/>
      <c r="I44" s="112"/>
      <c r="J44" s="112"/>
      <c r="K44" s="112"/>
      <c r="L44" s="112"/>
    </row>
    <row r="45" spans="1:12" s="119" customFormat="1" hidden="1" outlineLevel="2" x14ac:dyDescent="0.3">
      <c r="A45" s="112" t="s">
        <v>216</v>
      </c>
      <c r="B45" s="112" t="s">
        <v>16</v>
      </c>
      <c r="C45" s="118">
        <v>9.6512364816E-3</v>
      </c>
      <c r="D45" s="118">
        <v>6.6130272371923001E-3</v>
      </c>
      <c r="E45" s="118">
        <v>6.6130272371923001E-3</v>
      </c>
      <c r="F45" s="112" t="s">
        <v>221</v>
      </c>
      <c r="G45" s="112" t="s">
        <v>44</v>
      </c>
      <c r="H45" s="112" t="s">
        <v>15</v>
      </c>
      <c r="I45" s="112" t="s">
        <v>45</v>
      </c>
      <c r="J45" s="112" t="s">
        <v>220</v>
      </c>
      <c r="K45" s="112" t="s">
        <v>47</v>
      </c>
      <c r="L45" s="112" t="s">
        <v>391</v>
      </c>
    </row>
    <row r="46" spans="1:12" s="119" customFormat="1" hidden="1" outlineLevel="2" x14ac:dyDescent="0.3">
      <c r="A46" s="112" t="s">
        <v>216</v>
      </c>
      <c r="B46" s="112" t="s">
        <v>16</v>
      </c>
      <c r="C46" s="118">
        <v>0.37470753556000003</v>
      </c>
      <c r="D46" s="118">
        <v>0.25817453895491199</v>
      </c>
      <c r="E46" s="118">
        <v>0.25817453895491199</v>
      </c>
      <c r="F46" s="112" t="s">
        <v>219</v>
      </c>
      <c r="G46" s="112" t="s">
        <v>44</v>
      </c>
      <c r="H46" s="112" t="s">
        <v>15</v>
      </c>
      <c r="I46" s="112" t="s">
        <v>45</v>
      </c>
      <c r="J46" s="112" t="s">
        <v>220</v>
      </c>
      <c r="K46" s="112" t="s">
        <v>49</v>
      </c>
      <c r="L46" s="112" t="s">
        <v>391</v>
      </c>
    </row>
    <row r="47" spans="1:12" s="119" customFormat="1" hidden="1" outlineLevel="2" x14ac:dyDescent="0.3">
      <c r="A47" s="112" t="s">
        <v>216</v>
      </c>
      <c r="B47" s="112" t="s">
        <v>16</v>
      </c>
      <c r="C47" s="118">
        <v>2.4656000000000001E-3</v>
      </c>
      <c r="D47" s="118">
        <v>1.2328E-3</v>
      </c>
      <c r="E47" s="118">
        <v>1.2328E-3</v>
      </c>
      <c r="F47" s="112" t="s">
        <v>224</v>
      </c>
      <c r="G47" s="112" t="s">
        <v>44</v>
      </c>
      <c r="H47" s="112" t="s">
        <v>15</v>
      </c>
      <c r="I47" s="112" t="s">
        <v>45</v>
      </c>
      <c r="J47" s="112" t="s">
        <v>225</v>
      </c>
      <c r="K47" s="112" t="s">
        <v>226</v>
      </c>
      <c r="L47" s="112" t="s">
        <v>391</v>
      </c>
    </row>
    <row r="48" spans="1:12" s="119" customFormat="1" hidden="1" outlineLevel="2" x14ac:dyDescent="0.3">
      <c r="A48" s="112" t="s">
        <v>216</v>
      </c>
      <c r="B48" s="112" t="s">
        <v>16</v>
      </c>
      <c r="C48" s="118">
        <v>1.8343151319</v>
      </c>
      <c r="D48" s="118">
        <v>2.2096160078867402</v>
      </c>
      <c r="E48" s="118">
        <v>2.2096160078867402</v>
      </c>
      <c r="F48" s="112" t="s">
        <v>43</v>
      </c>
      <c r="G48" s="112" t="s">
        <v>44</v>
      </c>
      <c r="H48" s="112" t="s">
        <v>15</v>
      </c>
      <c r="I48" s="112" t="s">
        <v>45</v>
      </c>
      <c r="J48" s="112" t="s">
        <v>46</v>
      </c>
      <c r="K48" s="112" t="s">
        <v>47</v>
      </c>
      <c r="L48" s="112" t="s">
        <v>391</v>
      </c>
    </row>
    <row r="49" spans="1:12" s="119" customFormat="1" hidden="1" outlineLevel="2" x14ac:dyDescent="0.3">
      <c r="A49" s="112" t="s">
        <v>216</v>
      </c>
      <c r="B49" s="112" t="s">
        <v>16</v>
      </c>
      <c r="C49" s="118">
        <v>5.8897408589999998</v>
      </c>
      <c r="D49" s="118">
        <v>7.0947818387514001</v>
      </c>
      <c r="E49" s="118">
        <v>7.0947818387514001</v>
      </c>
      <c r="F49" s="112" t="s">
        <v>48</v>
      </c>
      <c r="G49" s="112" t="s">
        <v>44</v>
      </c>
      <c r="H49" s="112" t="s">
        <v>15</v>
      </c>
      <c r="I49" s="112" t="s">
        <v>45</v>
      </c>
      <c r="J49" s="112" t="s">
        <v>46</v>
      </c>
      <c r="K49" s="112" t="s">
        <v>49</v>
      </c>
      <c r="L49" s="112" t="s">
        <v>391</v>
      </c>
    </row>
    <row r="50" spans="1:12" s="119" customFormat="1" hidden="1" outlineLevel="2" x14ac:dyDescent="0.3">
      <c r="A50" s="112" t="s">
        <v>216</v>
      </c>
      <c r="B50" s="112" t="s">
        <v>16</v>
      </c>
      <c r="C50" s="118">
        <v>1.6406970000000001</v>
      </c>
      <c r="D50" s="118">
        <v>1.6406970000000001</v>
      </c>
      <c r="E50" s="118">
        <v>1.6406970000000001</v>
      </c>
      <c r="F50" s="112" t="s">
        <v>222</v>
      </c>
      <c r="G50" s="112" t="s">
        <v>44</v>
      </c>
      <c r="H50" s="112" t="s">
        <v>15</v>
      </c>
      <c r="I50" s="112" t="s">
        <v>45</v>
      </c>
      <c r="J50" s="112" t="s">
        <v>223</v>
      </c>
      <c r="K50" s="112" t="s">
        <v>74</v>
      </c>
      <c r="L50" s="112" t="s">
        <v>391</v>
      </c>
    </row>
    <row r="51" spans="1:12" s="119" customFormat="1" outlineLevel="1" collapsed="1" x14ac:dyDescent="0.3">
      <c r="A51" s="117" t="s">
        <v>3008</v>
      </c>
      <c r="B51" s="112"/>
      <c r="C51" s="118">
        <f>SUBTOTAL(9,C45:C50)</f>
        <v>9.7515773629415996</v>
      </c>
      <c r="D51" s="118">
        <f>SUBTOTAL(9,D45:D50)</f>
        <v>11.211115212830244</v>
      </c>
      <c r="E51" s="118">
        <f>SUBTOTAL(9,E45:E50)</f>
        <v>11.211115212830244</v>
      </c>
      <c r="F51" s="112"/>
      <c r="G51" s="112"/>
      <c r="H51" s="112"/>
      <c r="I51" s="112"/>
      <c r="J51" s="112"/>
      <c r="K51" s="112"/>
      <c r="L51" s="112"/>
    </row>
    <row r="52" spans="1:12" s="119" customFormat="1" hidden="1" outlineLevel="2" x14ac:dyDescent="0.3">
      <c r="A52" s="112" t="s">
        <v>217</v>
      </c>
      <c r="B52" s="112" t="s">
        <v>16</v>
      </c>
      <c r="C52" s="118">
        <v>4.2419620000000002E-3</v>
      </c>
      <c r="D52" s="118">
        <v>4.4527875114000002E-3</v>
      </c>
      <c r="E52" s="118">
        <v>4.4527875114000002E-3</v>
      </c>
      <c r="F52" s="112" t="s">
        <v>221</v>
      </c>
      <c r="G52" s="112" t="s">
        <v>44</v>
      </c>
      <c r="H52" s="112" t="s">
        <v>15</v>
      </c>
      <c r="I52" s="112" t="s">
        <v>45</v>
      </c>
      <c r="J52" s="112" t="s">
        <v>220</v>
      </c>
      <c r="K52" s="112" t="s">
        <v>47</v>
      </c>
      <c r="L52" s="112" t="s">
        <v>391</v>
      </c>
    </row>
    <row r="53" spans="1:12" s="119" customFormat="1" hidden="1" outlineLevel="2" x14ac:dyDescent="0.3">
      <c r="A53" s="112" t="s">
        <v>217</v>
      </c>
      <c r="B53" s="112" t="s">
        <v>16</v>
      </c>
      <c r="C53" s="118">
        <v>0.17804146400000001</v>
      </c>
      <c r="D53" s="118">
        <v>0.18614023803999999</v>
      </c>
      <c r="E53" s="118">
        <v>0.18614023803999999</v>
      </c>
      <c r="F53" s="112" t="s">
        <v>219</v>
      </c>
      <c r="G53" s="112" t="s">
        <v>44</v>
      </c>
      <c r="H53" s="112" t="s">
        <v>15</v>
      </c>
      <c r="I53" s="112" t="s">
        <v>45</v>
      </c>
      <c r="J53" s="112" t="s">
        <v>220</v>
      </c>
      <c r="K53" s="112" t="s">
        <v>49</v>
      </c>
      <c r="L53" s="112" t="s">
        <v>391</v>
      </c>
    </row>
    <row r="54" spans="1:12" s="119" customFormat="1" hidden="1" outlineLevel="2" x14ac:dyDescent="0.3">
      <c r="A54" s="112" t="s">
        <v>217</v>
      </c>
      <c r="B54" s="112" t="s">
        <v>16</v>
      </c>
      <c r="C54" s="118">
        <v>1.1577466999999999</v>
      </c>
      <c r="D54" s="118">
        <v>1.2006762664999999</v>
      </c>
      <c r="E54" s="118">
        <v>1.2006762664999999</v>
      </c>
      <c r="F54" s="112" t="s">
        <v>43</v>
      </c>
      <c r="G54" s="112" t="s">
        <v>44</v>
      </c>
      <c r="H54" s="112" t="s">
        <v>15</v>
      </c>
      <c r="I54" s="112" t="s">
        <v>45</v>
      </c>
      <c r="J54" s="112" t="s">
        <v>46</v>
      </c>
      <c r="K54" s="112" t="s">
        <v>47</v>
      </c>
      <c r="L54" s="112" t="s">
        <v>391</v>
      </c>
    </row>
    <row r="55" spans="1:12" s="119" customFormat="1" hidden="1" outlineLevel="2" x14ac:dyDescent="0.3">
      <c r="A55" s="112" t="s">
        <v>217</v>
      </c>
      <c r="B55" s="112" t="s">
        <v>16</v>
      </c>
      <c r="C55" s="118">
        <v>3.3536670000000002</v>
      </c>
      <c r="D55" s="118">
        <v>3.4915027137000001</v>
      </c>
      <c r="E55" s="118">
        <v>3.4915027137000001</v>
      </c>
      <c r="F55" s="112" t="s">
        <v>48</v>
      </c>
      <c r="G55" s="112" t="s">
        <v>44</v>
      </c>
      <c r="H55" s="112" t="s">
        <v>15</v>
      </c>
      <c r="I55" s="112" t="s">
        <v>45</v>
      </c>
      <c r="J55" s="112" t="s">
        <v>46</v>
      </c>
      <c r="K55" s="112" t="s">
        <v>49</v>
      </c>
      <c r="L55" s="112" t="s">
        <v>391</v>
      </c>
    </row>
    <row r="56" spans="1:12" s="119" customFormat="1" outlineLevel="1" collapsed="1" x14ac:dyDescent="0.3">
      <c r="A56" s="117" t="s">
        <v>3009</v>
      </c>
      <c r="B56" s="112"/>
      <c r="C56" s="118">
        <f>SUBTOTAL(9,C52:C55)</f>
        <v>4.693697126</v>
      </c>
      <c r="D56" s="118">
        <f>SUBTOTAL(9,D52:D55)</f>
        <v>4.8827720057514004</v>
      </c>
      <c r="E56" s="118">
        <f>SUBTOTAL(9,E52:E55)</f>
        <v>4.8827720057514004</v>
      </c>
      <c r="F56" s="112"/>
      <c r="G56" s="112"/>
      <c r="H56" s="112"/>
      <c r="I56" s="112"/>
      <c r="J56" s="112"/>
      <c r="K56" s="112"/>
      <c r="L56" s="112"/>
    </row>
    <row r="57" spans="1:12" s="119" customFormat="1" x14ac:dyDescent="0.3">
      <c r="A57" s="117" t="s">
        <v>1240</v>
      </c>
      <c r="B57" s="112"/>
      <c r="C57" s="120">
        <f>SUBTOTAL(9,C3:C55)</f>
        <v>35.583773432757837</v>
      </c>
      <c r="D57" s="120">
        <f>SUBTOTAL(9,D3:D55)</f>
        <v>38.07942272648998</v>
      </c>
      <c r="E57" s="120">
        <f>SUBTOTAL(9,E3:E55)</f>
        <v>38.090425233122097</v>
      </c>
      <c r="F57" s="112"/>
      <c r="G57" s="112"/>
      <c r="H57" s="112"/>
      <c r="I57" s="112"/>
      <c r="J57" s="112"/>
      <c r="K57" s="112"/>
      <c r="L57" s="112"/>
    </row>
    <row r="58" spans="1:12" x14ac:dyDescent="0.3">
      <c r="A58" s="4"/>
      <c r="B58" s="4"/>
      <c r="C58" s="5"/>
      <c r="D58" s="5"/>
      <c r="E58" s="5"/>
      <c r="F58" s="4"/>
      <c r="G58" s="4"/>
      <c r="H58" s="4"/>
      <c r="I58" s="4"/>
      <c r="J58" s="4"/>
      <c r="K58" s="4"/>
      <c r="L58" s="4"/>
    </row>
    <row r="59" spans="1:12" x14ac:dyDescent="0.3">
      <c r="A59" s="4"/>
      <c r="B59" s="4"/>
      <c r="C59" s="5"/>
      <c r="D59" s="5"/>
      <c r="E59" s="5"/>
      <c r="F59" s="4"/>
      <c r="G59" s="4"/>
      <c r="H59" s="4"/>
      <c r="I59" s="4"/>
      <c r="J59" s="4"/>
      <c r="K59" s="4"/>
      <c r="L59" s="4"/>
    </row>
    <row r="60" spans="1:12" x14ac:dyDescent="0.3">
      <c r="A60" s="93" t="s">
        <v>3010</v>
      </c>
      <c r="B60" s="4"/>
      <c r="C60" s="5"/>
      <c r="D60" s="5"/>
      <c r="E60" s="5"/>
      <c r="F60" s="4"/>
      <c r="G60" s="4"/>
      <c r="H60" s="4"/>
      <c r="I60" s="4"/>
      <c r="J60" s="4"/>
      <c r="K60" s="4"/>
      <c r="L60" s="4"/>
    </row>
    <row r="61" spans="1:12" s="111" customFormat="1" x14ac:dyDescent="0.3">
      <c r="A61" s="109" t="s">
        <v>2</v>
      </c>
      <c r="B61" s="109" t="s">
        <v>3</v>
      </c>
      <c r="C61" s="110" t="s">
        <v>4</v>
      </c>
      <c r="D61" s="110" t="s">
        <v>5</v>
      </c>
      <c r="E61" s="110" t="s">
        <v>6</v>
      </c>
      <c r="F61" s="109" t="s">
        <v>7</v>
      </c>
      <c r="G61" s="109" t="s">
        <v>8</v>
      </c>
      <c r="H61" s="109" t="s">
        <v>9</v>
      </c>
      <c r="I61" s="109" t="s">
        <v>10</v>
      </c>
      <c r="J61" s="109" t="s">
        <v>11</v>
      </c>
      <c r="K61" s="109" t="s">
        <v>12</v>
      </c>
      <c r="L61" s="109" t="s">
        <v>13</v>
      </c>
    </row>
    <row r="62" spans="1:12" s="119" customFormat="1" hidden="1" outlineLevel="2" x14ac:dyDescent="0.3">
      <c r="A62" s="112" t="s">
        <v>214</v>
      </c>
      <c r="B62" s="112" t="s">
        <v>14</v>
      </c>
      <c r="C62" s="118">
        <v>5.7161719999999902E-2</v>
      </c>
      <c r="D62" s="118">
        <v>5.9709729334612098E-2</v>
      </c>
      <c r="E62" s="118">
        <v>6.2038465225231598E-2</v>
      </c>
      <c r="F62" s="112">
        <v>2280201124</v>
      </c>
      <c r="G62" s="112" t="s">
        <v>76</v>
      </c>
      <c r="H62" s="112" t="s">
        <v>15</v>
      </c>
      <c r="I62" s="112" t="s">
        <v>77</v>
      </c>
      <c r="J62" s="112" t="s">
        <v>274</v>
      </c>
      <c r="K62" s="112" t="s">
        <v>79</v>
      </c>
      <c r="L62" s="112" t="s">
        <v>393</v>
      </c>
    </row>
    <row r="63" spans="1:12" s="119" customFormat="1" hidden="1" outlineLevel="2" x14ac:dyDescent="0.3">
      <c r="A63" s="112" t="s">
        <v>214</v>
      </c>
      <c r="B63" s="112" t="s">
        <v>16</v>
      </c>
      <c r="C63" s="118">
        <v>1.6435199999997999E-3</v>
      </c>
      <c r="D63" s="118">
        <v>1.7167806419402E-3</v>
      </c>
      <c r="E63" s="118">
        <v>1.7837367099335999E-3</v>
      </c>
      <c r="F63" s="112" t="s">
        <v>273</v>
      </c>
      <c r="G63" s="112" t="s">
        <v>76</v>
      </c>
      <c r="H63" s="112" t="s">
        <v>15</v>
      </c>
      <c r="I63" s="112" t="s">
        <v>77</v>
      </c>
      <c r="J63" s="112" t="s">
        <v>274</v>
      </c>
      <c r="K63" s="112" t="s">
        <v>79</v>
      </c>
      <c r="L63" s="112" t="s">
        <v>393</v>
      </c>
    </row>
    <row r="64" spans="1:12" s="119" customFormat="1" hidden="1" outlineLevel="2" x14ac:dyDescent="0.3">
      <c r="A64" s="112" t="s">
        <v>214</v>
      </c>
      <c r="B64" s="112" t="s">
        <v>14</v>
      </c>
      <c r="C64" s="118">
        <v>3.1529939999999999E-2</v>
      </c>
      <c r="D64" s="118">
        <v>3.2935401232442998E-2</v>
      </c>
      <c r="E64" s="118">
        <v>3.4219913015977099E-2</v>
      </c>
      <c r="F64" s="112" t="s">
        <v>275</v>
      </c>
      <c r="G64" s="112" t="s">
        <v>76</v>
      </c>
      <c r="H64" s="112" t="s">
        <v>15</v>
      </c>
      <c r="I64" s="112" t="s">
        <v>77</v>
      </c>
      <c r="J64" s="112" t="s">
        <v>274</v>
      </c>
      <c r="K64" s="112" t="s">
        <v>81</v>
      </c>
      <c r="L64" s="112" t="s">
        <v>393</v>
      </c>
    </row>
    <row r="65" spans="1:12" s="119" customFormat="1" hidden="1" outlineLevel="2" x14ac:dyDescent="0.3">
      <c r="A65" s="112" t="s">
        <v>214</v>
      </c>
      <c r="B65" s="112" t="s">
        <v>16</v>
      </c>
      <c r="C65" s="118">
        <v>4.1470199999998998E-3</v>
      </c>
      <c r="D65" s="118">
        <v>4.3318752785116996E-3</v>
      </c>
      <c r="E65" s="118">
        <v>4.5008225095103001E-3</v>
      </c>
      <c r="F65" s="112" t="s">
        <v>275</v>
      </c>
      <c r="G65" s="112" t="s">
        <v>76</v>
      </c>
      <c r="H65" s="112" t="s">
        <v>15</v>
      </c>
      <c r="I65" s="112" t="s">
        <v>77</v>
      </c>
      <c r="J65" s="112" t="s">
        <v>274</v>
      </c>
      <c r="K65" s="112" t="s">
        <v>81</v>
      </c>
      <c r="L65" s="112" t="s">
        <v>393</v>
      </c>
    </row>
    <row r="66" spans="1:12" s="119" customFormat="1" hidden="1" outlineLevel="2" x14ac:dyDescent="0.3">
      <c r="A66" s="112" t="s">
        <v>214</v>
      </c>
      <c r="B66" s="112" t="s">
        <v>14</v>
      </c>
      <c r="C66" s="118">
        <v>0.71154801000000001</v>
      </c>
      <c r="D66" s="118">
        <v>0.63672839862595498</v>
      </c>
      <c r="E66" s="118">
        <v>0.61913595170499303</v>
      </c>
      <c r="F66" s="112" t="s">
        <v>276</v>
      </c>
      <c r="G66" s="112" t="s">
        <v>76</v>
      </c>
      <c r="H66" s="112" t="s">
        <v>15</v>
      </c>
      <c r="I66" s="112" t="s">
        <v>77</v>
      </c>
      <c r="J66" s="112" t="s">
        <v>277</v>
      </c>
      <c r="K66" s="112" t="s">
        <v>278</v>
      </c>
      <c r="L66" s="112" t="s">
        <v>393</v>
      </c>
    </row>
    <row r="67" spans="1:12" s="119" customFormat="1" hidden="1" outlineLevel="2" x14ac:dyDescent="0.3">
      <c r="A67" s="112" t="s">
        <v>214</v>
      </c>
      <c r="B67" s="112" t="s">
        <v>16</v>
      </c>
      <c r="C67" s="118">
        <v>4.1003009999999999E-2</v>
      </c>
      <c r="D67" s="118">
        <v>4.2830737581101203E-2</v>
      </c>
      <c r="E67" s="118">
        <v>4.4501176836785498E-2</v>
      </c>
      <c r="F67" s="112" t="s">
        <v>276</v>
      </c>
      <c r="G67" s="112" t="s">
        <v>76</v>
      </c>
      <c r="H67" s="112" t="s">
        <v>15</v>
      </c>
      <c r="I67" s="112" t="s">
        <v>77</v>
      </c>
      <c r="J67" s="112" t="s">
        <v>277</v>
      </c>
      <c r="K67" s="112" t="s">
        <v>278</v>
      </c>
      <c r="L67" s="112" t="s">
        <v>393</v>
      </c>
    </row>
    <row r="68" spans="1:12" s="119" customFormat="1" hidden="1" outlineLevel="2" x14ac:dyDescent="0.3">
      <c r="A68" s="112" t="s">
        <v>214</v>
      </c>
      <c r="B68" s="112" t="s">
        <v>14</v>
      </c>
      <c r="C68" s="118">
        <v>11.423509340000001</v>
      </c>
      <c r="D68" s="118">
        <v>10.2223219045287</v>
      </c>
      <c r="E68" s="118">
        <v>9.9398849095674908</v>
      </c>
      <c r="F68" s="112" t="s">
        <v>279</v>
      </c>
      <c r="G68" s="112" t="s">
        <v>76</v>
      </c>
      <c r="H68" s="112" t="s">
        <v>15</v>
      </c>
      <c r="I68" s="112" t="s">
        <v>77</v>
      </c>
      <c r="J68" s="112" t="s">
        <v>277</v>
      </c>
      <c r="K68" s="112" t="s">
        <v>280</v>
      </c>
      <c r="L68" s="112" t="s">
        <v>393</v>
      </c>
    </row>
    <row r="69" spans="1:12" s="119" customFormat="1" hidden="1" outlineLevel="2" x14ac:dyDescent="0.3">
      <c r="A69" s="112" t="s">
        <v>214</v>
      </c>
      <c r="B69" s="112" t="s">
        <v>16</v>
      </c>
      <c r="C69" s="118">
        <v>0.63514521999999995</v>
      </c>
      <c r="D69" s="118">
        <v>0.66345710336170405</v>
      </c>
      <c r="E69" s="118">
        <v>0.68933255759172796</v>
      </c>
      <c r="F69" s="112" t="s">
        <v>279</v>
      </c>
      <c r="G69" s="112" t="s">
        <v>76</v>
      </c>
      <c r="H69" s="112" t="s">
        <v>15</v>
      </c>
      <c r="I69" s="112" t="s">
        <v>77</v>
      </c>
      <c r="J69" s="112" t="s">
        <v>277</v>
      </c>
      <c r="K69" s="112" t="s">
        <v>280</v>
      </c>
      <c r="L69" s="112" t="s">
        <v>393</v>
      </c>
    </row>
    <row r="70" spans="1:12" s="119" customFormat="1" hidden="1" outlineLevel="2" x14ac:dyDescent="0.3">
      <c r="A70" s="112" t="s">
        <v>214</v>
      </c>
      <c r="B70" s="112" t="s">
        <v>14</v>
      </c>
      <c r="C70" s="118">
        <v>0.66986394999999999</v>
      </c>
      <c r="D70" s="118">
        <v>0.66871143031783398</v>
      </c>
      <c r="E70" s="118">
        <v>0.67262168744092399</v>
      </c>
      <c r="F70" s="112" t="s">
        <v>281</v>
      </c>
      <c r="G70" s="112" t="s">
        <v>76</v>
      </c>
      <c r="H70" s="112" t="s">
        <v>15</v>
      </c>
      <c r="I70" s="112" t="s">
        <v>77</v>
      </c>
      <c r="J70" s="112" t="s">
        <v>282</v>
      </c>
      <c r="K70" s="112" t="s">
        <v>79</v>
      </c>
      <c r="L70" s="112" t="s">
        <v>393</v>
      </c>
    </row>
    <row r="71" spans="1:12" s="119" customFormat="1" hidden="1" outlineLevel="2" x14ac:dyDescent="0.3">
      <c r="A71" s="112" t="s">
        <v>214</v>
      </c>
      <c r="B71" s="112" t="s">
        <v>16</v>
      </c>
      <c r="C71" s="118">
        <v>1.925996E-2</v>
      </c>
      <c r="D71" s="118">
        <v>1.9226822699540898E-2</v>
      </c>
      <c r="E71" s="118">
        <v>1.93392505974453E-2</v>
      </c>
      <c r="F71" s="112" t="s">
        <v>281</v>
      </c>
      <c r="G71" s="112" t="s">
        <v>76</v>
      </c>
      <c r="H71" s="112" t="s">
        <v>15</v>
      </c>
      <c r="I71" s="112" t="s">
        <v>77</v>
      </c>
      <c r="J71" s="112" t="s">
        <v>282</v>
      </c>
      <c r="K71" s="112" t="s">
        <v>79</v>
      </c>
      <c r="L71" s="112" t="s">
        <v>393</v>
      </c>
    </row>
    <row r="72" spans="1:12" s="119" customFormat="1" hidden="1" outlineLevel="2" x14ac:dyDescent="0.3">
      <c r="A72" s="112" t="s">
        <v>214</v>
      </c>
      <c r="B72" s="112" t="s">
        <v>14</v>
      </c>
      <c r="C72" s="118">
        <v>4.6586389999999998E-2</v>
      </c>
      <c r="D72" s="118">
        <v>4.6506236811585798E-2</v>
      </c>
      <c r="E72" s="118">
        <v>4.6778179738708001E-2</v>
      </c>
      <c r="F72" s="112" t="s">
        <v>283</v>
      </c>
      <c r="G72" s="112" t="s">
        <v>76</v>
      </c>
      <c r="H72" s="112" t="s">
        <v>15</v>
      </c>
      <c r="I72" s="112" t="s">
        <v>77</v>
      </c>
      <c r="J72" s="112" t="s">
        <v>282</v>
      </c>
      <c r="K72" s="112" t="s">
        <v>81</v>
      </c>
      <c r="L72" s="112" t="s">
        <v>393</v>
      </c>
    </row>
    <row r="73" spans="1:12" s="119" customFormat="1" hidden="1" outlineLevel="2" x14ac:dyDescent="0.3">
      <c r="A73" s="112" t="s">
        <v>214</v>
      </c>
      <c r="B73" s="112" t="s">
        <v>16</v>
      </c>
      <c r="C73" s="118">
        <v>1.9239599999999999E-3</v>
      </c>
      <c r="D73" s="118">
        <v>1.9206497729488999E-3</v>
      </c>
      <c r="E73" s="118">
        <v>1.9318806778133E-3</v>
      </c>
      <c r="F73" s="112" t="s">
        <v>283</v>
      </c>
      <c r="G73" s="112" t="s">
        <v>76</v>
      </c>
      <c r="H73" s="112" t="s">
        <v>15</v>
      </c>
      <c r="I73" s="112" t="s">
        <v>77</v>
      </c>
      <c r="J73" s="112" t="s">
        <v>282</v>
      </c>
      <c r="K73" s="112" t="s">
        <v>81</v>
      </c>
      <c r="L73" s="112" t="s">
        <v>393</v>
      </c>
    </row>
    <row r="74" spans="1:12" s="119" customFormat="1" hidden="1" outlineLevel="2" x14ac:dyDescent="0.3">
      <c r="A74" s="112" t="s">
        <v>214</v>
      </c>
      <c r="B74" s="112" t="s">
        <v>14</v>
      </c>
      <c r="C74" s="118">
        <v>0.71093859999999998</v>
      </c>
      <c r="D74" s="118">
        <v>0.75171644015285799</v>
      </c>
      <c r="E74" s="118">
        <v>0.804241572367978</v>
      </c>
      <c r="F74" s="112" t="s">
        <v>284</v>
      </c>
      <c r="G74" s="112" t="s">
        <v>76</v>
      </c>
      <c r="H74" s="112" t="s">
        <v>15</v>
      </c>
      <c r="I74" s="112" t="s">
        <v>77</v>
      </c>
      <c r="J74" s="112" t="s">
        <v>285</v>
      </c>
      <c r="K74" s="112" t="s">
        <v>278</v>
      </c>
      <c r="L74" s="112" t="s">
        <v>393</v>
      </c>
    </row>
    <row r="75" spans="1:12" s="119" customFormat="1" hidden="1" outlineLevel="2" x14ac:dyDescent="0.3">
      <c r="A75" s="112" t="s">
        <v>214</v>
      </c>
      <c r="B75" s="112" t="s">
        <v>16</v>
      </c>
      <c r="C75" s="118">
        <v>3.5982840000000002E-2</v>
      </c>
      <c r="D75" s="118">
        <v>4.4412701813597001E-2</v>
      </c>
      <c r="E75" s="118">
        <v>5.0771945348598801E-2</v>
      </c>
      <c r="F75" s="112" t="s">
        <v>284</v>
      </c>
      <c r="G75" s="112" t="s">
        <v>76</v>
      </c>
      <c r="H75" s="112" t="s">
        <v>15</v>
      </c>
      <c r="I75" s="112" t="s">
        <v>77</v>
      </c>
      <c r="J75" s="112" t="s">
        <v>285</v>
      </c>
      <c r="K75" s="112" t="s">
        <v>278</v>
      </c>
      <c r="L75" s="112" t="s">
        <v>393</v>
      </c>
    </row>
    <row r="76" spans="1:12" s="119" customFormat="1" hidden="1" outlineLevel="2" x14ac:dyDescent="0.3">
      <c r="A76" s="112" t="s">
        <v>214</v>
      </c>
      <c r="B76" s="112" t="s">
        <v>14</v>
      </c>
      <c r="C76" s="118">
        <v>8.6773497800000001</v>
      </c>
      <c r="D76" s="118">
        <v>9.1750630597111797</v>
      </c>
      <c r="E76" s="118">
        <v>9.8161577259331896</v>
      </c>
      <c r="F76" s="112" t="s">
        <v>286</v>
      </c>
      <c r="G76" s="112" t="s">
        <v>76</v>
      </c>
      <c r="H76" s="112" t="s">
        <v>15</v>
      </c>
      <c r="I76" s="112" t="s">
        <v>77</v>
      </c>
      <c r="J76" s="112" t="s">
        <v>285</v>
      </c>
      <c r="K76" s="112" t="s">
        <v>280</v>
      </c>
      <c r="L76" s="112" t="s">
        <v>393</v>
      </c>
    </row>
    <row r="77" spans="1:12" s="119" customFormat="1" hidden="1" outlineLevel="2" x14ac:dyDescent="0.3">
      <c r="A77" s="112" t="s">
        <v>214</v>
      </c>
      <c r="B77" s="112" t="s">
        <v>16</v>
      </c>
      <c r="C77" s="118">
        <v>0.47509455</v>
      </c>
      <c r="D77" s="118">
        <v>0.58639708767887999</v>
      </c>
      <c r="E77" s="118">
        <v>0.67036049761545302</v>
      </c>
      <c r="F77" s="112" t="s">
        <v>286</v>
      </c>
      <c r="G77" s="112" t="s">
        <v>76</v>
      </c>
      <c r="H77" s="112" t="s">
        <v>15</v>
      </c>
      <c r="I77" s="112" t="s">
        <v>77</v>
      </c>
      <c r="J77" s="112" t="s">
        <v>285</v>
      </c>
      <c r="K77" s="112" t="s">
        <v>280</v>
      </c>
      <c r="L77" s="112" t="s">
        <v>393</v>
      </c>
    </row>
    <row r="78" spans="1:12" s="119" customFormat="1" hidden="1" outlineLevel="2" x14ac:dyDescent="0.3">
      <c r="A78" s="112" t="s">
        <v>214</v>
      </c>
      <c r="B78" s="112" t="s">
        <v>14</v>
      </c>
      <c r="C78" s="118">
        <v>2.00761733</v>
      </c>
      <c r="D78" s="118">
        <v>1.7168931745334099</v>
      </c>
      <c r="E78" s="118">
        <v>1.61618567801851</v>
      </c>
      <c r="F78" s="112" t="s">
        <v>287</v>
      </c>
      <c r="G78" s="112" t="s">
        <v>76</v>
      </c>
      <c r="H78" s="112" t="s">
        <v>15</v>
      </c>
      <c r="I78" s="112" t="s">
        <v>77</v>
      </c>
      <c r="J78" s="112" t="s">
        <v>288</v>
      </c>
      <c r="K78" s="112" t="s">
        <v>278</v>
      </c>
      <c r="L78" s="112" t="s">
        <v>393</v>
      </c>
    </row>
    <row r="79" spans="1:12" s="119" customFormat="1" hidden="1" outlineLevel="2" x14ac:dyDescent="0.3">
      <c r="A79" s="112" t="s">
        <v>214</v>
      </c>
      <c r="B79" s="112" t="s">
        <v>16</v>
      </c>
      <c r="C79" s="118">
        <v>6.1302389999999998E-2</v>
      </c>
      <c r="D79" s="118">
        <v>6.11969175215379E-2</v>
      </c>
      <c r="E79" s="118">
        <v>6.1554763479900097E-2</v>
      </c>
      <c r="F79" s="112" t="s">
        <v>287</v>
      </c>
      <c r="G79" s="112" t="s">
        <v>76</v>
      </c>
      <c r="H79" s="112" t="s">
        <v>15</v>
      </c>
      <c r="I79" s="112" t="s">
        <v>77</v>
      </c>
      <c r="J79" s="112" t="s">
        <v>288</v>
      </c>
      <c r="K79" s="112" t="s">
        <v>278</v>
      </c>
      <c r="L79" s="112" t="s">
        <v>393</v>
      </c>
    </row>
    <row r="80" spans="1:12" s="119" customFormat="1" hidden="1" outlineLevel="2" x14ac:dyDescent="0.3">
      <c r="A80" s="112" t="s">
        <v>214</v>
      </c>
      <c r="B80" s="112" t="s">
        <v>14</v>
      </c>
      <c r="C80" s="118">
        <v>2.3712245799999998</v>
      </c>
      <c r="D80" s="118">
        <v>2.0278462612632699</v>
      </c>
      <c r="E80" s="118">
        <v>1.9088992450376301</v>
      </c>
      <c r="F80" s="112" t="s">
        <v>289</v>
      </c>
      <c r="G80" s="112" t="s">
        <v>76</v>
      </c>
      <c r="H80" s="112" t="s">
        <v>15</v>
      </c>
      <c r="I80" s="112" t="s">
        <v>77</v>
      </c>
      <c r="J80" s="112" t="s">
        <v>288</v>
      </c>
      <c r="K80" s="112" t="s">
        <v>280</v>
      </c>
      <c r="L80" s="112" t="s">
        <v>393</v>
      </c>
    </row>
    <row r="81" spans="1:12" s="119" customFormat="1" hidden="1" outlineLevel="2" x14ac:dyDescent="0.3">
      <c r="A81" s="112" t="s">
        <v>214</v>
      </c>
      <c r="B81" s="112" t="s">
        <v>16</v>
      </c>
      <c r="C81" s="118">
        <v>9.7148369999999998E-2</v>
      </c>
      <c r="D81" s="118">
        <v>9.69812235092605E-2</v>
      </c>
      <c r="E81" s="118">
        <v>9.7548316432814794E-2</v>
      </c>
      <c r="F81" s="112" t="s">
        <v>289</v>
      </c>
      <c r="G81" s="112" t="s">
        <v>76</v>
      </c>
      <c r="H81" s="112" t="s">
        <v>15</v>
      </c>
      <c r="I81" s="112" t="s">
        <v>77</v>
      </c>
      <c r="J81" s="112" t="s">
        <v>288</v>
      </c>
      <c r="K81" s="112" t="s">
        <v>280</v>
      </c>
      <c r="L81" s="112" t="s">
        <v>393</v>
      </c>
    </row>
    <row r="82" spans="1:12" s="119" customFormat="1" hidden="1" outlineLevel="2" x14ac:dyDescent="0.3">
      <c r="A82" s="112" t="s">
        <v>214</v>
      </c>
      <c r="B82" s="112" t="s">
        <v>14</v>
      </c>
      <c r="C82" s="118">
        <v>12.7734439</v>
      </c>
      <c r="D82" s="118">
        <v>15.3509468044386</v>
      </c>
      <c r="E82" s="118">
        <v>17.0936105371132</v>
      </c>
      <c r="F82" s="112" t="s">
        <v>75</v>
      </c>
      <c r="G82" s="112" t="s">
        <v>76</v>
      </c>
      <c r="H82" s="112" t="s">
        <v>15</v>
      </c>
      <c r="I82" s="112" t="s">
        <v>77</v>
      </c>
      <c r="J82" s="112" t="s">
        <v>78</v>
      </c>
      <c r="K82" s="112" t="s">
        <v>79</v>
      </c>
      <c r="L82" s="112" t="s">
        <v>393</v>
      </c>
    </row>
    <row r="83" spans="1:12" s="119" customFormat="1" hidden="1" outlineLevel="2" x14ac:dyDescent="0.3">
      <c r="A83" s="112" t="s">
        <v>214</v>
      </c>
      <c r="B83" s="112" t="s">
        <v>16</v>
      </c>
      <c r="C83" s="118">
        <v>0.39323433000000002</v>
      </c>
      <c r="D83" s="118">
        <v>0.47258353571420503</v>
      </c>
      <c r="E83" s="118">
        <v>0.52623196527622895</v>
      </c>
      <c r="F83" s="112" t="s">
        <v>75</v>
      </c>
      <c r="G83" s="112" t="s">
        <v>76</v>
      </c>
      <c r="H83" s="112" t="s">
        <v>15</v>
      </c>
      <c r="I83" s="112" t="s">
        <v>77</v>
      </c>
      <c r="J83" s="112" t="s">
        <v>78</v>
      </c>
      <c r="K83" s="112" t="s">
        <v>79</v>
      </c>
      <c r="L83" s="112" t="s">
        <v>393</v>
      </c>
    </row>
    <row r="84" spans="1:12" s="119" customFormat="1" hidden="1" outlineLevel="2" x14ac:dyDescent="0.3">
      <c r="A84" s="112" t="s">
        <v>214</v>
      </c>
      <c r="B84" s="112" t="s">
        <v>14</v>
      </c>
      <c r="C84" s="118">
        <v>10.98733871</v>
      </c>
      <c r="D84" s="118">
        <v>13.204430487189001</v>
      </c>
      <c r="E84" s="118">
        <v>14.7034182964618</v>
      </c>
      <c r="F84" s="112" t="s">
        <v>80</v>
      </c>
      <c r="G84" s="112" t="s">
        <v>76</v>
      </c>
      <c r="H84" s="112" t="s">
        <v>15</v>
      </c>
      <c r="I84" s="112" t="s">
        <v>77</v>
      </c>
      <c r="J84" s="112" t="s">
        <v>78</v>
      </c>
      <c r="K84" s="112" t="s">
        <v>81</v>
      </c>
      <c r="L84" s="112" t="s">
        <v>393</v>
      </c>
    </row>
    <row r="85" spans="1:12" s="119" customFormat="1" hidden="1" outlineLevel="2" x14ac:dyDescent="0.3">
      <c r="A85" s="112" t="s">
        <v>214</v>
      </c>
      <c r="B85" s="112" t="s">
        <v>16</v>
      </c>
      <c r="C85" s="118">
        <v>0.33848339999999999</v>
      </c>
      <c r="D85" s="118">
        <v>0.40678463132291998</v>
      </c>
      <c r="E85" s="118">
        <v>0.45296346530929699</v>
      </c>
      <c r="F85" s="112" t="s">
        <v>80</v>
      </c>
      <c r="G85" s="112" t="s">
        <v>76</v>
      </c>
      <c r="H85" s="112" t="s">
        <v>15</v>
      </c>
      <c r="I85" s="112" t="s">
        <v>77</v>
      </c>
      <c r="J85" s="112" t="s">
        <v>78</v>
      </c>
      <c r="K85" s="112" t="s">
        <v>81</v>
      </c>
      <c r="L85" s="112" t="s">
        <v>393</v>
      </c>
    </row>
    <row r="86" spans="1:12" s="119" customFormat="1" hidden="1" outlineLevel="2" x14ac:dyDescent="0.3">
      <c r="A86" s="112" t="s">
        <v>214</v>
      </c>
      <c r="B86" s="112" t="s">
        <v>14</v>
      </c>
      <c r="C86" s="118">
        <v>3.1623100000000001E-2</v>
      </c>
      <c r="D86" s="118">
        <v>3.2556806681257398E-2</v>
      </c>
      <c r="E86" s="118">
        <v>3.3927846844041099E-2</v>
      </c>
      <c r="F86" s="112" t="s">
        <v>290</v>
      </c>
      <c r="G86" s="112" t="s">
        <v>76</v>
      </c>
      <c r="H86" s="112" t="s">
        <v>15</v>
      </c>
      <c r="I86" s="112" t="s">
        <v>77</v>
      </c>
      <c r="J86" s="112" t="s">
        <v>78</v>
      </c>
      <c r="K86" s="112" t="s">
        <v>278</v>
      </c>
      <c r="L86" s="112" t="s">
        <v>393</v>
      </c>
    </row>
    <row r="87" spans="1:12" s="119" customFormat="1" hidden="1" outlineLevel="2" x14ac:dyDescent="0.3">
      <c r="A87" s="112" t="s">
        <v>214</v>
      </c>
      <c r="B87" s="112" t="s">
        <v>16</v>
      </c>
      <c r="C87" s="118">
        <v>9.6732999999999997E-4</v>
      </c>
      <c r="D87" s="118">
        <v>1.1625237084523E-3</v>
      </c>
      <c r="E87" s="118">
        <v>1.2944952363915E-3</v>
      </c>
      <c r="F87" s="112" t="s">
        <v>290</v>
      </c>
      <c r="G87" s="112" t="s">
        <v>76</v>
      </c>
      <c r="H87" s="112" t="s">
        <v>15</v>
      </c>
      <c r="I87" s="112" t="s">
        <v>77</v>
      </c>
      <c r="J87" s="112" t="s">
        <v>78</v>
      </c>
      <c r="K87" s="112" t="s">
        <v>278</v>
      </c>
      <c r="L87" s="112" t="s">
        <v>393</v>
      </c>
    </row>
    <row r="88" spans="1:12" s="119" customFormat="1" hidden="1" outlineLevel="2" x14ac:dyDescent="0.3">
      <c r="A88" s="112" t="s">
        <v>214</v>
      </c>
      <c r="B88" s="112" t="s">
        <v>14</v>
      </c>
      <c r="C88" s="118">
        <v>0.24187642000000001</v>
      </c>
      <c r="D88" s="118">
        <v>0.24901808635758901</v>
      </c>
      <c r="E88" s="118">
        <v>0.25950479658683101</v>
      </c>
      <c r="F88" s="112" t="s">
        <v>291</v>
      </c>
      <c r="G88" s="112" t="s">
        <v>76</v>
      </c>
      <c r="H88" s="112" t="s">
        <v>15</v>
      </c>
      <c r="I88" s="112" t="s">
        <v>77</v>
      </c>
      <c r="J88" s="112" t="s">
        <v>78</v>
      </c>
      <c r="K88" s="112" t="s">
        <v>280</v>
      </c>
      <c r="L88" s="112" t="s">
        <v>393</v>
      </c>
    </row>
    <row r="89" spans="1:12" s="119" customFormat="1" hidden="1" outlineLevel="2" x14ac:dyDescent="0.3">
      <c r="A89" s="112" t="s">
        <v>214</v>
      </c>
      <c r="B89" s="112" t="s">
        <v>16</v>
      </c>
      <c r="C89" s="118">
        <v>9.1961999999999999E-3</v>
      </c>
      <c r="D89" s="118">
        <v>1.1051864955775601E-2</v>
      </c>
      <c r="E89" s="118">
        <v>1.2306490125297999E-2</v>
      </c>
      <c r="F89" s="112" t="s">
        <v>291</v>
      </c>
      <c r="G89" s="112" t="s">
        <v>76</v>
      </c>
      <c r="H89" s="112" t="s">
        <v>15</v>
      </c>
      <c r="I89" s="112" t="s">
        <v>77</v>
      </c>
      <c r="J89" s="112" t="s">
        <v>78</v>
      </c>
      <c r="K89" s="112" t="s">
        <v>280</v>
      </c>
      <c r="L89" s="112" t="s">
        <v>393</v>
      </c>
    </row>
    <row r="90" spans="1:12" s="119" customFormat="1" hidden="1" outlineLevel="2" x14ac:dyDescent="0.3">
      <c r="A90" s="112" t="s">
        <v>214</v>
      </c>
      <c r="B90" s="112" t="s">
        <v>14</v>
      </c>
      <c r="C90" s="118">
        <v>156.59290956999999</v>
      </c>
      <c r="D90" s="118">
        <v>156.32348708448299</v>
      </c>
      <c r="E90" s="118">
        <v>157.23758096887801</v>
      </c>
      <c r="F90" s="112" t="s">
        <v>82</v>
      </c>
      <c r="G90" s="112" t="s">
        <v>76</v>
      </c>
      <c r="H90" s="112" t="s">
        <v>15</v>
      </c>
      <c r="I90" s="112" t="s">
        <v>77</v>
      </c>
      <c r="J90" s="112" t="s">
        <v>83</v>
      </c>
      <c r="K90" s="112" t="s">
        <v>79</v>
      </c>
      <c r="L90" s="112" t="s">
        <v>393</v>
      </c>
    </row>
    <row r="91" spans="1:12" s="119" customFormat="1" hidden="1" outlineLevel="2" x14ac:dyDescent="0.3">
      <c r="A91" s="112" t="s">
        <v>214</v>
      </c>
      <c r="B91" s="112" t="s">
        <v>16</v>
      </c>
      <c r="C91" s="118">
        <v>4.5024064700000004</v>
      </c>
      <c r="D91" s="118">
        <v>4.4946599536009799</v>
      </c>
      <c r="E91" s="118">
        <v>4.5209422561048997</v>
      </c>
      <c r="F91" s="112" t="s">
        <v>82</v>
      </c>
      <c r="G91" s="112" t="s">
        <v>76</v>
      </c>
      <c r="H91" s="112" t="s">
        <v>15</v>
      </c>
      <c r="I91" s="112" t="s">
        <v>77</v>
      </c>
      <c r="J91" s="112" t="s">
        <v>83</v>
      </c>
      <c r="K91" s="112" t="s">
        <v>79</v>
      </c>
      <c r="L91" s="112" t="s">
        <v>393</v>
      </c>
    </row>
    <row r="92" spans="1:12" s="119" customFormat="1" hidden="1" outlineLevel="2" x14ac:dyDescent="0.3">
      <c r="A92" s="112" t="s">
        <v>214</v>
      </c>
      <c r="B92" s="112" t="s">
        <v>14</v>
      </c>
      <c r="C92" s="118">
        <v>2.2889033900000002</v>
      </c>
      <c r="D92" s="118">
        <v>2.28496526762821</v>
      </c>
      <c r="E92" s="118">
        <v>2.2983264893879598</v>
      </c>
      <c r="F92" s="112" t="s">
        <v>84</v>
      </c>
      <c r="G92" s="112" t="s">
        <v>76</v>
      </c>
      <c r="H92" s="112" t="s">
        <v>15</v>
      </c>
      <c r="I92" s="112" t="s">
        <v>77</v>
      </c>
      <c r="J92" s="112" t="s">
        <v>83</v>
      </c>
      <c r="K92" s="112" t="s">
        <v>81</v>
      </c>
      <c r="L92" s="112" t="s">
        <v>393</v>
      </c>
    </row>
    <row r="93" spans="1:12" s="119" customFormat="1" hidden="1" outlineLevel="2" x14ac:dyDescent="0.3">
      <c r="A93" s="112" t="s">
        <v>214</v>
      </c>
      <c r="B93" s="112" t="s">
        <v>16</v>
      </c>
      <c r="C93" s="118">
        <v>8.4459809999999996E-2</v>
      </c>
      <c r="D93" s="118">
        <v>8.4314494532020001E-2</v>
      </c>
      <c r="E93" s="118">
        <v>8.4807519382315899E-2</v>
      </c>
      <c r="F93" s="112" t="s">
        <v>84</v>
      </c>
      <c r="G93" s="112" t="s">
        <v>76</v>
      </c>
      <c r="H93" s="112" t="s">
        <v>15</v>
      </c>
      <c r="I93" s="112" t="s">
        <v>77</v>
      </c>
      <c r="J93" s="112" t="s">
        <v>83</v>
      </c>
      <c r="K93" s="112" t="s">
        <v>81</v>
      </c>
      <c r="L93" s="112" t="s">
        <v>393</v>
      </c>
    </row>
    <row r="94" spans="1:12" s="119" customFormat="1" hidden="1" outlineLevel="2" x14ac:dyDescent="0.3">
      <c r="A94" s="112" t="s">
        <v>214</v>
      </c>
      <c r="B94" s="112" t="s">
        <v>14</v>
      </c>
      <c r="C94" s="118">
        <v>9.3328811399999996</v>
      </c>
      <c r="D94" s="118">
        <v>9.3168236566779594</v>
      </c>
      <c r="E94" s="118">
        <v>9.3713033237157806</v>
      </c>
      <c r="F94" s="112" t="s">
        <v>85</v>
      </c>
      <c r="G94" s="112" t="s">
        <v>76</v>
      </c>
      <c r="H94" s="112" t="s">
        <v>15</v>
      </c>
      <c r="I94" s="112" t="s">
        <v>77</v>
      </c>
      <c r="J94" s="112" t="s">
        <v>86</v>
      </c>
      <c r="K94" s="112" t="s">
        <v>79</v>
      </c>
      <c r="L94" s="112" t="s">
        <v>393</v>
      </c>
    </row>
    <row r="95" spans="1:12" s="119" customFormat="1" hidden="1" outlineLevel="2" x14ac:dyDescent="0.3">
      <c r="A95" s="112" t="s">
        <v>214</v>
      </c>
      <c r="B95" s="112" t="s">
        <v>16</v>
      </c>
      <c r="C95" s="118">
        <v>0.27465161999999999</v>
      </c>
      <c r="D95" s="118">
        <v>0.274179074197544</v>
      </c>
      <c r="E95" s="118">
        <v>0.275782322817616</v>
      </c>
      <c r="F95" s="112" t="s">
        <v>85</v>
      </c>
      <c r="G95" s="112" t="s">
        <v>76</v>
      </c>
      <c r="H95" s="112" t="s">
        <v>15</v>
      </c>
      <c r="I95" s="112" t="s">
        <v>77</v>
      </c>
      <c r="J95" s="112" t="s">
        <v>86</v>
      </c>
      <c r="K95" s="112" t="s">
        <v>79</v>
      </c>
      <c r="L95" s="112" t="s">
        <v>393</v>
      </c>
    </row>
    <row r="96" spans="1:12" s="119" customFormat="1" hidden="1" outlineLevel="2" x14ac:dyDescent="0.3">
      <c r="A96" s="112" t="s">
        <v>214</v>
      </c>
      <c r="B96" s="112" t="s">
        <v>14</v>
      </c>
      <c r="C96" s="118">
        <v>0.49800863000000001</v>
      </c>
      <c r="D96" s="118">
        <v>0.497151792207843</v>
      </c>
      <c r="E96" s="118">
        <v>0.50005886280451906</v>
      </c>
      <c r="F96" s="112" t="s">
        <v>87</v>
      </c>
      <c r="G96" s="112" t="s">
        <v>76</v>
      </c>
      <c r="H96" s="112" t="s">
        <v>15</v>
      </c>
      <c r="I96" s="112" t="s">
        <v>77</v>
      </c>
      <c r="J96" s="112" t="s">
        <v>86</v>
      </c>
      <c r="K96" s="112" t="s">
        <v>81</v>
      </c>
      <c r="L96" s="112" t="s">
        <v>393</v>
      </c>
    </row>
    <row r="97" spans="1:12" s="119" customFormat="1" hidden="1" outlineLevel="2" x14ac:dyDescent="0.3">
      <c r="A97" s="112" t="s">
        <v>214</v>
      </c>
      <c r="B97" s="112" t="s">
        <v>16</v>
      </c>
      <c r="C97" s="118">
        <v>3.4730359999999898E-2</v>
      </c>
      <c r="D97" s="118">
        <v>3.4670605443169702E-2</v>
      </c>
      <c r="E97" s="118">
        <v>3.4873340099330102E-2</v>
      </c>
      <c r="F97" s="112" t="s">
        <v>87</v>
      </c>
      <c r="G97" s="112" t="s">
        <v>76</v>
      </c>
      <c r="H97" s="112" t="s">
        <v>15</v>
      </c>
      <c r="I97" s="112" t="s">
        <v>77</v>
      </c>
      <c r="J97" s="112" t="s">
        <v>86</v>
      </c>
      <c r="K97" s="112" t="s">
        <v>81</v>
      </c>
      <c r="L97" s="112" t="s">
        <v>393</v>
      </c>
    </row>
    <row r="98" spans="1:12" s="119" customFormat="1" hidden="1" outlineLevel="2" x14ac:dyDescent="0.3">
      <c r="A98" s="112" t="s">
        <v>214</v>
      </c>
      <c r="B98" s="112" t="s">
        <v>14</v>
      </c>
      <c r="C98" s="118">
        <v>0.18266579999999999</v>
      </c>
      <c r="D98" s="118">
        <v>0.156213866335116</v>
      </c>
      <c r="E98" s="118">
        <v>0.14705085745787699</v>
      </c>
      <c r="F98" s="112" t="s">
        <v>292</v>
      </c>
      <c r="G98" s="112" t="s">
        <v>76</v>
      </c>
      <c r="H98" s="112" t="s">
        <v>15</v>
      </c>
      <c r="I98" s="112" t="s">
        <v>77</v>
      </c>
      <c r="J98" s="112" t="s">
        <v>86</v>
      </c>
      <c r="K98" s="112" t="s">
        <v>278</v>
      </c>
      <c r="L98" s="112" t="s">
        <v>393</v>
      </c>
    </row>
    <row r="99" spans="1:12" s="119" customFormat="1" hidden="1" outlineLevel="2" x14ac:dyDescent="0.3">
      <c r="A99" s="112" t="s">
        <v>214</v>
      </c>
      <c r="B99" s="112" t="s">
        <v>16</v>
      </c>
      <c r="C99" s="118">
        <v>7.4248200000000004E-3</v>
      </c>
      <c r="D99" s="118">
        <v>7.4120453892949001E-3</v>
      </c>
      <c r="E99" s="118">
        <v>7.4553869593147002E-3</v>
      </c>
      <c r="F99" s="112" t="s">
        <v>292</v>
      </c>
      <c r="G99" s="112" t="s">
        <v>76</v>
      </c>
      <c r="H99" s="112" t="s">
        <v>15</v>
      </c>
      <c r="I99" s="112" t="s">
        <v>77</v>
      </c>
      <c r="J99" s="112" t="s">
        <v>86</v>
      </c>
      <c r="K99" s="112" t="s">
        <v>278</v>
      </c>
      <c r="L99" s="112" t="s">
        <v>393</v>
      </c>
    </row>
    <row r="100" spans="1:12" s="119" customFormat="1" hidden="1" outlineLevel="2" x14ac:dyDescent="0.3">
      <c r="A100" s="112" t="s">
        <v>214</v>
      </c>
      <c r="B100" s="112" t="s">
        <v>14</v>
      </c>
      <c r="C100" s="118">
        <v>2.6964139999999999</v>
      </c>
      <c r="D100" s="118">
        <v>2.3059448248119701</v>
      </c>
      <c r="E100" s="118">
        <v>2.1706854307780898</v>
      </c>
      <c r="F100" s="112" t="s">
        <v>293</v>
      </c>
      <c r="G100" s="112" t="s">
        <v>76</v>
      </c>
      <c r="H100" s="112" t="s">
        <v>15</v>
      </c>
      <c r="I100" s="112" t="s">
        <v>77</v>
      </c>
      <c r="J100" s="112" t="s">
        <v>86</v>
      </c>
      <c r="K100" s="112" t="s">
        <v>280</v>
      </c>
      <c r="L100" s="112" t="s">
        <v>393</v>
      </c>
    </row>
    <row r="101" spans="1:12" s="119" customFormat="1" hidden="1" outlineLevel="2" x14ac:dyDescent="0.3">
      <c r="A101" s="112" t="s">
        <v>214</v>
      </c>
      <c r="B101" s="112" t="s">
        <v>16</v>
      </c>
      <c r="C101" s="118">
        <v>0.14071854</v>
      </c>
      <c r="D101" s="118">
        <v>0.14047642981181099</v>
      </c>
      <c r="E101" s="118">
        <v>0.14129785881002099</v>
      </c>
      <c r="F101" s="112" t="s">
        <v>293</v>
      </c>
      <c r="G101" s="112" t="s">
        <v>76</v>
      </c>
      <c r="H101" s="112" t="s">
        <v>15</v>
      </c>
      <c r="I101" s="112" t="s">
        <v>77</v>
      </c>
      <c r="J101" s="112" t="s">
        <v>86</v>
      </c>
      <c r="K101" s="112" t="s">
        <v>280</v>
      </c>
      <c r="L101" s="112" t="s">
        <v>393</v>
      </c>
    </row>
    <row r="102" spans="1:12" s="119" customFormat="1" hidden="1" outlineLevel="2" x14ac:dyDescent="0.3">
      <c r="A102" s="112" t="s">
        <v>214</v>
      </c>
      <c r="B102" s="112" t="s">
        <v>14</v>
      </c>
      <c r="C102" s="118">
        <v>2.5903053599999999</v>
      </c>
      <c r="D102" s="118">
        <v>2.5858486670995702</v>
      </c>
      <c r="E102" s="118">
        <v>2.6009692897049801</v>
      </c>
      <c r="F102" s="112" t="s">
        <v>294</v>
      </c>
      <c r="G102" s="112" t="s">
        <v>76</v>
      </c>
      <c r="H102" s="112" t="s">
        <v>15</v>
      </c>
      <c r="I102" s="112" t="s">
        <v>77</v>
      </c>
      <c r="J102" s="112" t="s">
        <v>295</v>
      </c>
      <c r="K102" s="112" t="s">
        <v>79</v>
      </c>
      <c r="L102" s="112" t="s">
        <v>393</v>
      </c>
    </row>
    <row r="103" spans="1:12" s="119" customFormat="1" hidden="1" outlineLevel="2" x14ac:dyDescent="0.3">
      <c r="A103" s="112" t="s">
        <v>214</v>
      </c>
      <c r="B103" s="112" t="s">
        <v>16</v>
      </c>
      <c r="C103" s="118">
        <v>7.8364699999999995E-2</v>
      </c>
      <c r="D103" s="118">
        <v>7.8229871339438095E-2</v>
      </c>
      <c r="E103" s="118">
        <v>7.8687316655571105E-2</v>
      </c>
      <c r="F103" s="112" t="s">
        <v>294</v>
      </c>
      <c r="G103" s="112" t="s">
        <v>76</v>
      </c>
      <c r="H103" s="112" t="s">
        <v>15</v>
      </c>
      <c r="I103" s="112" t="s">
        <v>77</v>
      </c>
      <c r="J103" s="112" t="s">
        <v>295</v>
      </c>
      <c r="K103" s="112" t="s">
        <v>79</v>
      </c>
      <c r="L103" s="112" t="s">
        <v>393</v>
      </c>
    </row>
    <row r="104" spans="1:12" s="119" customFormat="1" hidden="1" outlineLevel="2" x14ac:dyDescent="0.3">
      <c r="A104" s="112" t="s">
        <v>214</v>
      </c>
      <c r="B104" s="112" t="s">
        <v>14</v>
      </c>
      <c r="C104" s="118">
        <v>0.46478030999999997</v>
      </c>
      <c r="D104" s="118">
        <v>0.46398064246279602</v>
      </c>
      <c r="E104" s="118">
        <v>0.46669374639658701</v>
      </c>
      <c r="F104" s="112" t="s">
        <v>296</v>
      </c>
      <c r="G104" s="112" t="s">
        <v>76</v>
      </c>
      <c r="H104" s="112" t="s">
        <v>15</v>
      </c>
      <c r="I104" s="112" t="s">
        <v>77</v>
      </c>
      <c r="J104" s="112" t="s">
        <v>295</v>
      </c>
      <c r="K104" s="112" t="s">
        <v>81</v>
      </c>
      <c r="L104" s="112" t="s">
        <v>393</v>
      </c>
    </row>
    <row r="105" spans="1:12" s="119" customFormat="1" hidden="1" outlineLevel="2" x14ac:dyDescent="0.3">
      <c r="A105" s="112" t="s">
        <v>214</v>
      </c>
      <c r="B105" s="112" t="s">
        <v>16</v>
      </c>
      <c r="C105" s="118">
        <v>2.676067E-2</v>
      </c>
      <c r="D105" s="118">
        <v>2.67146275179658E-2</v>
      </c>
      <c r="E105" s="118">
        <v>2.6870839985417099E-2</v>
      </c>
      <c r="F105" s="112" t="s">
        <v>296</v>
      </c>
      <c r="G105" s="112" t="s">
        <v>76</v>
      </c>
      <c r="H105" s="112" t="s">
        <v>15</v>
      </c>
      <c r="I105" s="112" t="s">
        <v>77</v>
      </c>
      <c r="J105" s="112" t="s">
        <v>295</v>
      </c>
      <c r="K105" s="112" t="s">
        <v>81</v>
      </c>
      <c r="L105" s="112" t="s">
        <v>393</v>
      </c>
    </row>
    <row r="106" spans="1:12" s="119" customFormat="1" hidden="1" outlineLevel="2" x14ac:dyDescent="0.3">
      <c r="A106" s="112" t="s">
        <v>214</v>
      </c>
      <c r="B106" s="112" t="s">
        <v>14</v>
      </c>
      <c r="C106" s="118">
        <v>4.6914299999996998E-3</v>
      </c>
      <c r="D106" s="118">
        <v>4.0120614747834998E-3</v>
      </c>
      <c r="E106" s="118">
        <v>3.7767267009125999E-3</v>
      </c>
      <c r="F106" s="112" t="s">
        <v>297</v>
      </c>
      <c r="G106" s="112" t="s">
        <v>76</v>
      </c>
      <c r="H106" s="112" t="s">
        <v>15</v>
      </c>
      <c r="I106" s="112" t="s">
        <v>77</v>
      </c>
      <c r="J106" s="112" t="s">
        <v>295</v>
      </c>
      <c r="K106" s="112" t="s">
        <v>278</v>
      </c>
      <c r="L106" s="112" t="s">
        <v>393</v>
      </c>
    </row>
    <row r="107" spans="1:12" s="119" customFormat="1" hidden="1" outlineLevel="2" x14ac:dyDescent="0.3">
      <c r="A107" s="112" t="s">
        <v>214</v>
      </c>
      <c r="B107" s="112" t="s">
        <v>14</v>
      </c>
      <c r="C107" s="118">
        <v>8.9503780000000005E-2</v>
      </c>
      <c r="D107" s="118">
        <v>7.6542689027763705E-2</v>
      </c>
      <c r="E107" s="118">
        <v>7.2052938178472206E-2</v>
      </c>
      <c r="F107" s="112" t="s">
        <v>298</v>
      </c>
      <c r="G107" s="112" t="s">
        <v>76</v>
      </c>
      <c r="H107" s="112" t="s">
        <v>15</v>
      </c>
      <c r="I107" s="112" t="s">
        <v>77</v>
      </c>
      <c r="J107" s="112" t="s">
        <v>295</v>
      </c>
      <c r="K107" s="112" t="s">
        <v>280</v>
      </c>
      <c r="L107" s="112" t="s">
        <v>393</v>
      </c>
    </row>
    <row r="108" spans="1:12" s="119" customFormat="1" hidden="1" outlineLevel="2" x14ac:dyDescent="0.3">
      <c r="A108" s="112" t="s">
        <v>214</v>
      </c>
      <c r="B108" s="112" t="s">
        <v>16</v>
      </c>
      <c r="C108" s="118">
        <v>4.0441899999999996E-3</v>
      </c>
      <c r="D108" s="118">
        <v>4.0372318578674998E-3</v>
      </c>
      <c r="E108" s="118">
        <v>4.0608393721316E-3</v>
      </c>
      <c r="F108" s="112" t="s">
        <v>298</v>
      </c>
      <c r="G108" s="112" t="s">
        <v>76</v>
      </c>
      <c r="H108" s="112" t="s">
        <v>15</v>
      </c>
      <c r="I108" s="112" t="s">
        <v>77</v>
      </c>
      <c r="J108" s="112" t="s">
        <v>295</v>
      </c>
      <c r="K108" s="112" t="s">
        <v>280</v>
      </c>
      <c r="L108" s="112" t="s">
        <v>393</v>
      </c>
    </row>
    <row r="109" spans="1:12" s="119" customFormat="1" hidden="1" outlineLevel="2" x14ac:dyDescent="0.3">
      <c r="A109" s="112" t="s">
        <v>214</v>
      </c>
      <c r="B109" s="112" t="s">
        <v>14</v>
      </c>
      <c r="C109" s="118">
        <v>7.6298999999999996E-4</v>
      </c>
      <c r="D109" s="118">
        <v>9.2202704580860004E-4</v>
      </c>
      <c r="E109" s="118">
        <v>1.0261359593077E-3</v>
      </c>
      <c r="F109" s="112" t="s">
        <v>299</v>
      </c>
      <c r="G109" s="112" t="s">
        <v>76</v>
      </c>
      <c r="H109" s="112" t="s">
        <v>15</v>
      </c>
      <c r="I109" s="112" t="s">
        <v>77</v>
      </c>
      <c r="J109" s="112" t="s">
        <v>300</v>
      </c>
      <c r="K109" s="112" t="s">
        <v>79</v>
      </c>
      <c r="L109" s="112" t="s">
        <v>393</v>
      </c>
    </row>
    <row r="110" spans="1:12" s="119" customFormat="1" hidden="1" outlineLevel="2" x14ac:dyDescent="0.3">
      <c r="A110" s="112" t="s">
        <v>214</v>
      </c>
      <c r="B110" s="112" t="s">
        <v>14</v>
      </c>
      <c r="C110" s="118">
        <v>8.7004700000000001E-3</v>
      </c>
      <c r="D110" s="118">
        <v>1.05139892413366E-2</v>
      </c>
      <c r="E110" s="118">
        <v>1.1701156148676201E-2</v>
      </c>
      <c r="F110" s="112" t="s">
        <v>301</v>
      </c>
      <c r="G110" s="112" t="s">
        <v>76</v>
      </c>
      <c r="H110" s="112" t="s">
        <v>15</v>
      </c>
      <c r="I110" s="112" t="s">
        <v>77</v>
      </c>
      <c r="J110" s="112" t="s">
        <v>300</v>
      </c>
      <c r="K110" s="112" t="s">
        <v>81</v>
      </c>
      <c r="L110" s="112" t="s">
        <v>393</v>
      </c>
    </row>
    <row r="111" spans="1:12" s="119" customFormat="1" hidden="1" outlineLevel="2" x14ac:dyDescent="0.3">
      <c r="A111" s="112" t="s">
        <v>214</v>
      </c>
      <c r="B111" s="112" t="s">
        <v>16</v>
      </c>
      <c r="C111" s="118">
        <v>1.00063E-3</v>
      </c>
      <c r="D111" s="118">
        <v>1.2092005437128999E-3</v>
      </c>
      <c r="E111" s="118">
        <v>1.3457351013277E-3</v>
      </c>
      <c r="F111" s="112" t="s">
        <v>301</v>
      </c>
      <c r="G111" s="112" t="s">
        <v>76</v>
      </c>
      <c r="H111" s="112" t="s">
        <v>15</v>
      </c>
      <c r="I111" s="112" t="s">
        <v>77</v>
      </c>
      <c r="J111" s="112" t="s">
        <v>300</v>
      </c>
      <c r="K111" s="112" t="s">
        <v>81</v>
      </c>
      <c r="L111" s="112" t="s">
        <v>393</v>
      </c>
    </row>
    <row r="112" spans="1:12" s="119" customFormat="1" hidden="1" outlineLevel="2" x14ac:dyDescent="0.3">
      <c r="A112" s="112" t="s">
        <v>214</v>
      </c>
      <c r="B112" s="112" t="s">
        <v>14</v>
      </c>
      <c r="C112" s="118">
        <v>1.1634407499999999</v>
      </c>
      <c r="D112" s="118">
        <v>1.2044236731013001</v>
      </c>
      <c r="E112" s="118">
        <v>1.25445876395033</v>
      </c>
      <c r="F112" s="112" t="s">
        <v>302</v>
      </c>
      <c r="G112" s="112" t="s">
        <v>76</v>
      </c>
      <c r="H112" s="112" t="s">
        <v>15</v>
      </c>
      <c r="I112" s="112" t="s">
        <v>77</v>
      </c>
      <c r="J112" s="112" t="s">
        <v>300</v>
      </c>
      <c r="K112" s="112" t="s">
        <v>278</v>
      </c>
      <c r="L112" s="112" t="s">
        <v>393</v>
      </c>
    </row>
    <row r="113" spans="1:12" s="119" customFormat="1" hidden="1" outlineLevel="2" x14ac:dyDescent="0.3">
      <c r="A113" s="112" t="s">
        <v>214</v>
      </c>
      <c r="B113" s="112" t="s">
        <v>16</v>
      </c>
      <c r="C113" s="118">
        <v>5.6703570000000002E-2</v>
      </c>
      <c r="D113" s="118">
        <v>6.8522818298940205E-2</v>
      </c>
      <c r="E113" s="118">
        <v>7.6259940756924396E-2</v>
      </c>
      <c r="F113" s="112" t="s">
        <v>302</v>
      </c>
      <c r="G113" s="112" t="s">
        <v>76</v>
      </c>
      <c r="H113" s="112" t="s">
        <v>15</v>
      </c>
      <c r="I113" s="112" t="s">
        <v>77</v>
      </c>
      <c r="J113" s="112" t="s">
        <v>300</v>
      </c>
      <c r="K113" s="112" t="s">
        <v>278</v>
      </c>
      <c r="L113" s="112" t="s">
        <v>393</v>
      </c>
    </row>
    <row r="114" spans="1:12" s="119" customFormat="1" hidden="1" outlineLevel="2" x14ac:dyDescent="0.3">
      <c r="A114" s="112" t="s">
        <v>214</v>
      </c>
      <c r="B114" s="112" t="s">
        <v>14</v>
      </c>
      <c r="C114" s="118">
        <v>9.6510542400000006</v>
      </c>
      <c r="D114" s="118">
        <v>9.9910186204503404</v>
      </c>
      <c r="E114" s="118">
        <v>10.406073169371099</v>
      </c>
      <c r="F114" s="112" t="s">
        <v>303</v>
      </c>
      <c r="G114" s="112" t="s">
        <v>76</v>
      </c>
      <c r="H114" s="112" t="s">
        <v>15</v>
      </c>
      <c r="I114" s="112" t="s">
        <v>77</v>
      </c>
      <c r="J114" s="112" t="s">
        <v>300</v>
      </c>
      <c r="K114" s="112" t="s">
        <v>280</v>
      </c>
      <c r="L114" s="112" t="s">
        <v>393</v>
      </c>
    </row>
    <row r="115" spans="1:12" s="119" customFormat="1" hidden="1" outlineLevel="2" x14ac:dyDescent="0.3">
      <c r="A115" s="112" t="s">
        <v>214</v>
      </c>
      <c r="B115" s="112" t="s">
        <v>16</v>
      </c>
      <c r="C115" s="118">
        <v>0.62116771000000004</v>
      </c>
      <c r="D115" s="118">
        <v>0.75064342730975997</v>
      </c>
      <c r="E115" s="118">
        <v>0.83540088859862804</v>
      </c>
      <c r="F115" s="112" t="s">
        <v>303</v>
      </c>
      <c r="G115" s="112" t="s">
        <v>76</v>
      </c>
      <c r="H115" s="112" t="s">
        <v>15</v>
      </c>
      <c r="I115" s="112" t="s">
        <v>77</v>
      </c>
      <c r="J115" s="112" t="s">
        <v>300</v>
      </c>
      <c r="K115" s="112" t="s">
        <v>280</v>
      </c>
      <c r="L115" s="112" t="s">
        <v>393</v>
      </c>
    </row>
    <row r="116" spans="1:12" s="119" customFormat="1" hidden="1" outlineLevel="2" x14ac:dyDescent="0.3">
      <c r="A116" s="112" t="s">
        <v>214</v>
      </c>
      <c r="B116" s="112" t="s">
        <v>14</v>
      </c>
      <c r="C116" s="118">
        <v>3.7644815</v>
      </c>
      <c r="D116" s="118">
        <v>3.4965996487756201</v>
      </c>
      <c r="E116" s="118">
        <v>3.3315792316601001</v>
      </c>
      <c r="F116" s="112" t="s">
        <v>304</v>
      </c>
      <c r="G116" s="112" t="s">
        <v>76</v>
      </c>
      <c r="H116" s="112" t="s">
        <v>15</v>
      </c>
      <c r="I116" s="112" t="s">
        <v>77</v>
      </c>
      <c r="J116" s="112" t="s">
        <v>305</v>
      </c>
      <c r="K116" s="112" t="s">
        <v>79</v>
      </c>
      <c r="L116" s="112" t="s">
        <v>393</v>
      </c>
    </row>
    <row r="117" spans="1:12" s="119" customFormat="1" hidden="1" outlineLevel="2" x14ac:dyDescent="0.3">
      <c r="A117" s="112" t="s">
        <v>214</v>
      </c>
      <c r="B117" s="112" t="s">
        <v>16</v>
      </c>
      <c r="C117" s="118">
        <v>0.1178604</v>
      </c>
      <c r="D117" s="118">
        <v>0.109473411741977</v>
      </c>
      <c r="E117" s="118">
        <v>0.10430686427205201</v>
      </c>
      <c r="F117" s="112" t="s">
        <v>304</v>
      </c>
      <c r="G117" s="112" t="s">
        <v>76</v>
      </c>
      <c r="H117" s="112" t="s">
        <v>15</v>
      </c>
      <c r="I117" s="112" t="s">
        <v>77</v>
      </c>
      <c r="J117" s="112" t="s">
        <v>305</v>
      </c>
      <c r="K117" s="112" t="s">
        <v>79</v>
      </c>
      <c r="L117" s="112" t="s">
        <v>393</v>
      </c>
    </row>
    <row r="118" spans="1:12" s="119" customFormat="1" hidden="1" outlineLevel="2" x14ac:dyDescent="0.3">
      <c r="A118" s="112" t="s">
        <v>214</v>
      </c>
      <c r="B118" s="112" t="s">
        <v>14</v>
      </c>
      <c r="C118" s="118">
        <v>0.18249557</v>
      </c>
      <c r="D118" s="118">
        <v>0.169509119905386</v>
      </c>
      <c r="E118" s="118">
        <v>0.16150921471707899</v>
      </c>
      <c r="F118" s="112" t="s">
        <v>306</v>
      </c>
      <c r="G118" s="112" t="s">
        <v>76</v>
      </c>
      <c r="H118" s="112" t="s">
        <v>15</v>
      </c>
      <c r="I118" s="112" t="s">
        <v>77</v>
      </c>
      <c r="J118" s="112" t="s">
        <v>305</v>
      </c>
      <c r="K118" s="112" t="s">
        <v>81</v>
      </c>
      <c r="L118" s="112" t="s">
        <v>393</v>
      </c>
    </row>
    <row r="119" spans="1:12" s="119" customFormat="1" hidden="1" outlineLevel="2" x14ac:dyDescent="0.3">
      <c r="A119" s="112" t="s">
        <v>214</v>
      </c>
      <c r="B119" s="112" t="s">
        <v>16</v>
      </c>
      <c r="C119" s="118">
        <v>1.03161E-2</v>
      </c>
      <c r="D119" s="118">
        <v>9.5820026308360007E-3</v>
      </c>
      <c r="E119" s="118">
        <v>9.1297844103438996E-3</v>
      </c>
      <c r="F119" s="112" t="s">
        <v>306</v>
      </c>
      <c r="G119" s="112" t="s">
        <v>76</v>
      </c>
      <c r="H119" s="112" t="s">
        <v>15</v>
      </c>
      <c r="I119" s="112" t="s">
        <v>77</v>
      </c>
      <c r="J119" s="112" t="s">
        <v>305</v>
      </c>
      <c r="K119" s="112" t="s">
        <v>81</v>
      </c>
      <c r="L119" s="112" t="s">
        <v>393</v>
      </c>
    </row>
    <row r="120" spans="1:12" s="119" customFormat="1" hidden="1" outlineLevel="2" x14ac:dyDescent="0.3">
      <c r="A120" s="112" t="s">
        <v>214</v>
      </c>
      <c r="B120" s="112" t="s">
        <v>14</v>
      </c>
      <c r="C120" s="118">
        <v>43.894402739999997</v>
      </c>
      <c r="D120" s="118">
        <v>34.926903479508198</v>
      </c>
      <c r="E120" s="118">
        <v>31.144415219581099</v>
      </c>
      <c r="F120" s="112" t="s">
        <v>307</v>
      </c>
      <c r="G120" s="112" t="s">
        <v>76</v>
      </c>
      <c r="H120" s="112" t="s">
        <v>15</v>
      </c>
      <c r="I120" s="112" t="s">
        <v>77</v>
      </c>
      <c r="J120" s="112" t="s">
        <v>305</v>
      </c>
      <c r="K120" s="112" t="s">
        <v>278</v>
      </c>
      <c r="L120" s="112" t="s">
        <v>393</v>
      </c>
    </row>
    <row r="121" spans="1:12" s="119" customFormat="1" hidden="1" outlineLevel="2" x14ac:dyDescent="0.3">
      <c r="A121" s="112" t="s">
        <v>214</v>
      </c>
      <c r="B121" s="112" t="s">
        <v>16</v>
      </c>
      <c r="C121" s="118">
        <v>2.09676142</v>
      </c>
      <c r="D121" s="118">
        <v>1.94755512671221</v>
      </c>
      <c r="E121" s="118">
        <v>1.8556411555265</v>
      </c>
      <c r="F121" s="112" t="s">
        <v>307</v>
      </c>
      <c r="G121" s="112" t="s">
        <v>76</v>
      </c>
      <c r="H121" s="112" t="s">
        <v>15</v>
      </c>
      <c r="I121" s="112" t="s">
        <v>77</v>
      </c>
      <c r="J121" s="112" t="s">
        <v>305</v>
      </c>
      <c r="K121" s="112" t="s">
        <v>278</v>
      </c>
      <c r="L121" s="112" t="s">
        <v>393</v>
      </c>
    </row>
    <row r="122" spans="1:12" s="119" customFormat="1" hidden="1" outlineLevel="2" x14ac:dyDescent="0.3">
      <c r="A122" s="112" t="s">
        <v>214</v>
      </c>
      <c r="B122" s="112" t="s">
        <v>14</v>
      </c>
      <c r="C122" s="118">
        <v>5.7030389499999998</v>
      </c>
      <c r="D122" s="118">
        <v>4.5379246216513298</v>
      </c>
      <c r="E122" s="118">
        <v>4.0464797783974502</v>
      </c>
      <c r="F122" s="112" t="s">
        <v>308</v>
      </c>
      <c r="G122" s="112" t="s">
        <v>76</v>
      </c>
      <c r="H122" s="112" t="s">
        <v>15</v>
      </c>
      <c r="I122" s="112" t="s">
        <v>77</v>
      </c>
      <c r="J122" s="112" t="s">
        <v>305</v>
      </c>
      <c r="K122" s="112" t="s">
        <v>280</v>
      </c>
      <c r="L122" s="112" t="s">
        <v>393</v>
      </c>
    </row>
    <row r="123" spans="1:12" s="119" customFormat="1" hidden="1" outlineLevel="2" x14ac:dyDescent="0.3">
      <c r="A123" s="112" t="s">
        <v>214</v>
      </c>
      <c r="B123" s="112" t="s">
        <v>16</v>
      </c>
      <c r="C123" s="118">
        <v>0.71168726000000004</v>
      </c>
      <c r="D123" s="118">
        <v>0.66104333979436103</v>
      </c>
      <c r="E123" s="118">
        <v>0.62984570248335203</v>
      </c>
      <c r="F123" s="112" t="s">
        <v>308</v>
      </c>
      <c r="G123" s="112" t="s">
        <v>76</v>
      </c>
      <c r="H123" s="112" t="s">
        <v>15</v>
      </c>
      <c r="I123" s="112" t="s">
        <v>77</v>
      </c>
      <c r="J123" s="112" t="s">
        <v>305</v>
      </c>
      <c r="K123" s="112" t="s">
        <v>280</v>
      </c>
      <c r="L123" s="112" t="s">
        <v>393</v>
      </c>
    </row>
    <row r="124" spans="1:12" s="119" customFormat="1" hidden="1" outlineLevel="2" x14ac:dyDescent="0.3">
      <c r="A124" s="112" t="s">
        <v>214</v>
      </c>
      <c r="B124" s="112" t="s">
        <v>14</v>
      </c>
      <c r="C124" s="118">
        <v>1.37227458</v>
      </c>
      <c r="D124" s="118">
        <v>1.36991354316142</v>
      </c>
      <c r="E124" s="118">
        <v>1.3779240450719701</v>
      </c>
      <c r="F124" s="112" t="s">
        <v>88</v>
      </c>
      <c r="G124" s="112" t="s">
        <v>76</v>
      </c>
      <c r="H124" s="112" t="s">
        <v>15</v>
      </c>
      <c r="I124" s="112" t="s">
        <v>77</v>
      </c>
      <c r="J124" s="112" t="s">
        <v>89</v>
      </c>
      <c r="K124" s="112" t="s">
        <v>79</v>
      </c>
      <c r="L124" s="112" t="s">
        <v>393</v>
      </c>
    </row>
    <row r="125" spans="1:12" s="119" customFormat="1" hidden="1" outlineLevel="2" x14ac:dyDescent="0.3">
      <c r="A125" s="112" t="s">
        <v>214</v>
      </c>
      <c r="B125" s="112" t="s">
        <v>16</v>
      </c>
      <c r="C125" s="118">
        <v>3.9455689999999898E-2</v>
      </c>
      <c r="D125" s="118">
        <v>3.9387805380595498E-2</v>
      </c>
      <c r="E125" s="118">
        <v>3.9618123630844597E-2</v>
      </c>
      <c r="F125" s="112" t="s">
        <v>88</v>
      </c>
      <c r="G125" s="112" t="s">
        <v>76</v>
      </c>
      <c r="H125" s="112" t="s">
        <v>15</v>
      </c>
      <c r="I125" s="112" t="s">
        <v>77</v>
      </c>
      <c r="J125" s="112" t="s">
        <v>89</v>
      </c>
      <c r="K125" s="112" t="s">
        <v>79</v>
      </c>
      <c r="L125" s="112" t="s">
        <v>393</v>
      </c>
    </row>
    <row r="126" spans="1:12" s="119" customFormat="1" hidden="1" outlineLevel="2" x14ac:dyDescent="0.3">
      <c r="A126" s="112" t="s">
        <v>214</v>
      </c>
      <c r="B126" s="112" t="s">
        <v>14</v>
      </c>
      <c r="C126" s="118">
        <v>9.4289970000000001E-2</v>
      </c>
      <c r="D126" s="118">
        <v>9.4127741466495496E-2</v>
      </c>
      <c r="E126" s="118">
        <v>9.4678148794473893E-2</v>
      </c>
      <c r="F126" s="112" t="s">
        <v>90</v>
      </c>
      <c r="G126" s="112" t="s">
        <v>76</v>
      </c>
      <c r="H126" s="112" t="s">
        <v>15</v>
      </c>
      <c r="I126" s="112" t="s">
        <v>77</v>
      </c>
      <c r="J126" s="112" t="s">
        <v>89</v>
      </c>
      <c r="K126" s="112" t="s">
        <v>81</v>
      </c>
      <c r="L126" s="112" t="s">
        <v>393</v>
      </c>
    </row>
    <row r="127" spans="1:12" s="119" customFormat="1" hidden="1" outlineLevel="2" x14ac:dyDescent="0.3">
      <c r="A127" s="112" t="s">
        <v>214</v>
      </c>
      <c r="B127" s="112" t="s">
        <v>16</v>
      </c>
      <c r="C127" s="118">
        <v>9.8921800000000004E-3</v>
      </c>
      <c r="D127" s="118">
        <v>9.8751602273287001E-3</v>
      </c>
      <c r="E127" s="118">
        <v>9.9329047399388994E-3</v>
      </c>
      <c r="F127" s="112" t="s">
        <v>90</v>
      </c>
      <c r="G127" s="112" t="s">
        <v>76</v>
      </c>
      <c r="H127" s="112" t="s">
        <v>15</v>
      </c>
      <c r="I127" s="112" t="s">
        <v>77</v>
      </c>
      <c r="J127" s="112" t="s">
        <v>89</v>
      </c>
      <c r="K127" s="112" t="s">
        <v>81</v>
      </c>
      <c r="L127" s="112" t="s">
        <v>393</v>
      </c>
    </row>
    <row r="128" spans="1:12" s="119" customFormat="1" hidden="1" outlineLevel="2" x14ac:dyDescent="0.3">
      <c r="A128" s="112" t="s">
        <v>214</v>
      </c>
      <c r="B128" s="112" t="s">
        <v>14</v>
      </c>
      <c r="C128" s="118">
        <v>14.276500670000001</v>
      </c>
      <c r="D128" s="118">
        <v>14.2519375508552</v>
      </c>
      <c r="E128" s="118">
        <v>14.3352750531013</v>
      </c>
      <c r="F128" s="112" t="s">
        <v>91</v>
      </c>
      <c r="G128" s="112" t="s">
        <v>76</v>
      </c>
      <c r="H128" s="112" t="s">
        <v>15</v>
      </c>
      <c r="I128" s="112" t="s">
        <v>77</v>
      </c>
      <c r="J128" s="112" t="s">
        <v>92</v>
      </c>
      <c r="K128" s="112" t="s">
        <v>79</v>
      </c>
      <c r="L128" s="112" t="s">
        <v>393</v>
      </c>
    </row>
    <row r="129" spans="1:12" s="119" customFormat="1" hidden="1" outlineLevel="2" x14ac:dyDescent="0.3">
      <c r="A129" s="112" t="s">
        <v>214</v>
      </c>
      <c r="B129" s="112" t="s">
        <v>16</v>
      </c>
      <c r="C129" s="118">
        <v>0.41380471000000002</v>
      </c>
      <c r="D129" s="118">
        <v>0.41309274740991297</v>
      </c>
      <c r="E129" s="118">
        <v>0.41550828688601998</v>
      </c>
      <c r="F129" s="112" t="s">
        <v>91</v>
      </c>
      <c r="G129" s="112" t="s">
        <v>76</v>
      </c>
      <c r="H129" s="112" t="s">
        <v>15</v>
      </c>
      <c r="I129" s="112" t="s">
        <v>77</v>
      </c>
      <c r="J129" s="112" t="s">
        <v>92</v>
      </c>
      <c r="K129" s="112" t="s">
        <v>79</v>
      </c>
      <c r="L129" s="112" t="s">
        <v>393</v>
      </c>
    </row>
    <row r="130" spans="1:12" s="119" customFormat="1" hidden="1" outlineLevel="2" x14ac:dyDescent="0.3">
      <c r="A130" s="112" t="s">
        <v>214</v>
      </c>
      <c r="B130" s="112" t="s">
        <v>14</v>
      </c>
      <c r="C130" s="118">
        <v>55.884444950000002</v>
      </c>
      <c r="D130" s="118">
        <v>55.788294197699102</v>
      </c>
      <c r="E130" s="118">
        <v>56.114513497805802</v>
      </c>
      <c r="F130" s="112" t="s">
        <v>93</v>
      </c>
      <c r="G130" s="112" t="s">
        <v>76</v>
      </c>
      <c r="H130" s="112" t="s">
        <v>15</v>
      </c>
      <c r="I130" s="112" t="s">
        <v>77</v>
      </c>
      <c r="J130" s="112" t="s">
        <v>92</v>
      </c>
      <c r="K130" s="112" t="s">
        <v>81</v>
      </c>
      <c r="L130" s="112" t="s">
        <v>393</v>
      </c>
    </row>
    <row r="131" spans="1:12" s="119" customFormat="1" hidden="1" outlineLevel="2" x14ac:dyDescent="0.3">
      <c r="A131" s="112" t="s">
        <v>214</v>
      </c>
      <c r="B131" s="112" t="s">
        <v>16</v>
      </c>
      <c r="C131" s="118">
        <v>2.0071270700000001</v>
      </c>
      <c r="D131" s="118">
        <v>2.00367375167651</v>
      </c>
      <c r="E131" s="118">
        <v>2.0153901351636501</v>
      </c>
      <c r="F131" s="112" t="s">
        <v>93</v>
      </c>
      <c r="G131" s="112" t="s">
        <v>76</v>
      </c>
      <c r="H131" s="112" t="s">
        <v>15</v>
      </c>
      <c r="I131" s="112" t="s">
        <v>77</v>
      </c>
      <c r="J131" s="112" t="s">
        <v>92</v>
      </c>
      <c r="K131" s="112" t="s">
        <v>81</v>
      </c>
      <c r="L131" s="112" t="s">
        <v>393</v>
      </c>
    </row>
    <row r="132" spans="1:12" s="119" customFormat="1" hidden="1" outlineLevel="2" x14ac:dyDescent="0.3">
      <c r="A132" s="112" t="s">
        <v>214</v>
      </c>
      <c r="B132" s="112" t="s">
        <v>14</v>
      </c>
      <c r="C132" s="118">
        <v>2.8706000000000001E-3</v>
      </c>
      <c r="D132" s="118">
        <v>2.4549068555883E-3</v>
      </c>
      <c r="E132" s="118">
        <v>2.3109098223012998E-3</v>
      </c>
      <c r="F132" s="112" t="s">
        <v>309</v>
      </c>
      <c r="G132" s="112" t="s">
        <v>76</v>
      </c>
      <c r="H132" s="112" t="s">
        <v>15</v>
      </c>
      <c r="I132" s="112" t="s">
        <v>77</v>
      </c>
      <c r="J132" s="112" t="s">
        <v>92</v>
      </c>
      <c r="K132" s="112" t="s">
        <v>278</v>
      </c>
      <c r="L132" s="112" t="s">
        <v>393</v>
      </c>
    </row>
    <row r="133" spans="1:12" s="119" customFormat="1" hidden="1" outlineLevel="2" x14ac:dyDescent="0.3">
      <c r="A133" s="112" t="s">
        <v>214</v>
      </c>
      <c r="B133" s="112" t="s">
        <v>14</v>
      </c>
      <c r="C133" s="118">
        <v>0.43997014000000001</v>
      </c>
      <c r="D133" s="118">
        <v>0.37625782517254303</v>
      </c>
      <c r="E133" s="118">
        <v>0.35418773707427498</v>
      </c>
      <c r="F133" s="112" t="s">
        <v>310</v>
      </c>
      <c r="G133" s="112" t="s">
        <v>76</v>
      </c>
      <c r="H133" s="112" t="s">
        <v>15</v>
      </c>
      <c r="I133" s="112" t="s">
        <v>77</v>
      </c>
      <c r="J133" s="112" t="s">
        <v>92</v>
      </c>
      <c r="K133" s="112" t="s">
        <v>280</v>
      </c>
      <c r="L133" s="112" t="s">
        <v>393</v>
      </c>
    </row>
    <row r="134" spans="1:12" s="119" customFormat="1" hidden="1" outlineLevel="2" x14ac:dyDescent="0.3">
      <c r="A134" s="112" t="s">
        <v>214</v>
      </c>
      <c r="B134" s="112" t="s">
        <v>16</v>
      </c>
      <c r="C134" s="118">
        <v>3.050541E-2</v>
      </c>
      <c r="D134" s="118">
        <v>3.04529245879432E-2</v>
      </c>
      <c r="E134" s="118">
        <v>3.0630996563223201E-2</v>
      </c>
      <c r="F134" s="112" t="s">
        <v>310</v>
      </c>
      <c r="G134" s="112" t="s">
        <v>76</v>
      </c>
      <c r="H134" s="112" t="s">
        <v>15</v>
      </c>
      <c r="I134" s="112" t="s">
        <v>77</v>
      </c>
      <c r="J134" s="112" t="s">
        <v>92</v>
      </c>
      <c r="K134" s="112" t="s">
        <v>280</v>
      </c>
      <c r="L134" s="112" t="s">
        <v>393</v>
      </c>
    </row>
    <row r="135" spans="1:12" s="119" customFormat="1" outlineLevel="1" collapsed="1" x14ac:dyDescent="0.3">
      <c r="A135" s="117" t="s">
        <v>3006</v>
      </c>
      <c r="B135" s="112"/>
      <c r="C135" s="118">
        <f>SUBTOTAL(9,C62:C134)</f>
        <v>375.3057787300001</v>
      </c>
      <c r="D135" s="118">
        <f>SUBTOTAL(9,D62:D134)</f>
        <v>368.01441622384158</v>
      </c>
      <c r="E135" s="118">
        <f>SUBTOTAL(9,E62:E134)</f>
        <v>368.94746506258144</v>
      </c>
      <c r="F135" s="112"/>
      <c r="G135" s="112"/>
      <c r="H135" s="112"/>
      <c r="I135" s="112"/>
      <c r="J135" s="112"/>
      <c r="K135" s="112"/>
      <c r="L135" s="112"/>
    </row>
    <row r="136" spans="1:12" s="119" customFormat="1" hidden="1" outlineLevel="2" x14ac:dyDescent="0.3">
      <c r="A136" s="112" t="s">
        <v>215</v>
      </c>
      <c r="B136" s="112" t="s">
        <v>14</v>
      </c>
      <c r="C136" s="118">
        <v>0.26195123999999997</v>
      </c>
      <c r="D136" s="118">
        <v>0.31480934836976299</v>
      </c>
      <c r="E136" s="118">
        <v>0.35054700293269098</v>
      </c>
      <c r="F136" s="112" t="s">
        <v>75</v>
      </c>
      <c r="G136" s="112" t="s">
        <v>76</v>
      </c>
      <c r="H136" s="112" t="s">
        <v>15</v>
      </c>
      <c r="I136" s="112" t="s">
        <v>77</v>
      </c>
      <c r="J136" s="112" t="s">
        <v>78</v>
      </c>
      <c r="K136" s="112" t="s">
        <v>79</v>
      </c>
      <c r="L136" s="112" t="s">
        <v>393</v>
      </c>
    </row>
    <row r="137" spans="1:12" s="119" customFormat="1" hidden="1" outlineLevel="2" x14ac:dyDescent="0.3">
      <c r="A137" s="112" t="s">
        <v>215</v>
      </c>
      <c r="B137" s="112" t="s">
        <v>16</v>
      </c>
      <c r="C137" s="118">
        <v>8.0627199999999E-3</v>
      </c>
      <c r="D137" s="118">
        <v>9.6896644936201003E-3</v>
      </c>
      <c r="E137" s="118">
        <v>1.07896505146735E-2</v>
      </c>
      <c r="F137" s="112" t="s">
        <v>75</v>
      </c>
      <c r="G137" s="112" t="s">
        <v>76</v>
      </c>
      <c r="H137" s="112" t="s">
        <v>15</v>
      </c>
      <c r="I137" s="112" t="s">
        <v>77</v>
      </c>
      <c r="J137" s="112" t="s">
        <v>78</v>
      </c>
      <c r="K137" s="112" t="s">
        <v>79</v>
      </c>
      <c r="L137" s="112" t="s">
        <v>393</v>
      </c>
    </row>
    <row r="138" spans="1:12" s="119" customFormat="1" hidden="1" outlineLevel="2" x14ac:dyDescent="0.3">
      <c r="A138" s="112" t="s">
        <v>215</v>
      </c>
      <c r="B138" s="112" t="s">
        <v>14</v>
      </c>
      <c r="C138" s="118">
        <v>0.55096743999999997</v>
      </c>
      <c r="D138" s="118">
        <v>0.66214498835491797</v>
      </c>
      <c r="E138" s="118">
        <v>0.73731273349000903</v>
      </c>
      <c r="F138" s="112" t="s">
        <v>80</v>
      </c>
      <c r="G138" s="112" t="s">
        <v>76</v>
      </c>
      <c r="H138" s="112" t="s">
        <v>15</v>
      </c>
      <c r="I138" s="112" t="s">
        <v>77</v>
      </c>
      <c r="J138" s="112" t="s">
        <v>78</v>
      </c>
      <c r="K138" s="112" t="s">
        <v>81</v>
      </c>
      <c r="L138" s="112" t="s">
        <v>393</v>
      </c>
    </row>
    <row r="139" spans="1:12" s="119" customFormat="1" hidden="1" outlineLevel="2" x14ac:dyDescent="0.3">
      <c r="A139" s="112" t="s">
        <v>215</v>
      </c>
      <c r="B139" s="112" t="s">
        <v>16</v>
      </c>
      <c r="C139" s="118">
        <v>1.7333359999999898E-2</v>
      </c>
      <c r="D139" s="118">
        <v>2.0830990403627601E-2</v>
      </c>
      <c r="E139" s="118">
        <v>2.3195757343058399E-2</v>
      </c>
      <c r="F139" s="112" t="s">
        <v>80</v>
      </c>
      <c r="G139" s="112" t="s">
        <v>76</v>
      </c>
      <c r="H139" s="112" t="s">
        <v>15</v>
      </c>
      <c r="I139" s="112" t="s">
        <v>77</v>
      </c>
      <c r="J139" s="112" t="s">
        <v>78</v>
      </c>
      <c r="K139" s="112" t="s">
        <v>81</v>
      </c>
      <c r="L139" s="112" t="s">
        <v>393</v>
      </c>
    </row>
    <row r="140" spans="1:12" s="119" customFormat="1" hidden="1" outlineLevel="2" x14ac:dyDescent="0.3">
      <c r="A140" s="112" t="s">
        <v>215</v>
      </c>
      <c r="B140" s="112" t="s">
        <v>14</v>
      </c>
      <c r="C140" s="118">
        <v>24.11929847</v>
      </c>
      <c r="D140" s="118">
        <v>24.077800541641999</v>
      </c>
      <c r="E140" s="118">
        <v>24.218594293337802</v>
      </c>
      <c r="F140" s="112" t="s">
        <v>82</v>
      </c>
      <c r="G140" s="112" t="s">
        <v>76</v>
      </c>
      <c r="H140" s="112" t="s">
        <v>15</v>
      </c>
      <c r="I140" s="112" t="s">
        <v>77</v>
      </c>
      <c r="J140" s="112" t="s">
        <v>83</v>
      </c>
      <c r="K140" s="112" t="s">
        <v>79</v>
      </c>
      <c r="L140" s="112" t="s">
        <v>393</v>
      </c>
    </row>
    <row r="141" spans="1:12" s="119" customFormat="1" hidden="1" outlineLevel="2" x14ac:dyDescent="0.3">
      <c r="A141" s="112" t="s">
        <v>215</v>
      </c>
      <c r="B141" s="112" t="s">
        <v>16</v>
      </c>
      <c r="C141" s="118">
        <v>0.69347908999999996</v>
      </c>
      <c r="D141" s="118">
        <v>0.69228593980824005</v>
      </c>
      <c r="E141" s="118">
        <v>0.69633404771341501</v>
      </c>
      <c r="F141" s="112" t="s">
        <v>82</v>
      </c>
      <c r="G141" s="112" t="s">
        <v>76</v>
      </c>
      <c r="H141" s="112" t="s">
        <v>15</v>
      </c>
      <c r="I141" s="112" t="s">
        <v>77</v>
      </c>
      <c r="J141" s="112" t="s">
        <v>83</v>
      </c>
      <c r="K141" s="112" t="s">
        <v>79</v>
      </c>
      <c r="L141" s="112" t="s">
        <v>393</v>
      </c>
    </row>
    <row r="142" spans="1:12" s="119" customFormat="1" hidden="1" outlineLevel="2" x14ac:dyDescent="0.3">
      <c r="A142" s="112" t="s">
        <v>215</v>
      </c>
      <c r="B142" s="112" t="s">
        <v>14</v>
      </c>
      <c r="C142" s="118">
        <v>3.0316273800000002</v>
      </c>
      <c r="D142" s="118">
        <v>3.02641138020714</v>
      </c>
      <c r="E142" s="118">
        <v>3.04410817155888</v>
      </c>
      <c r="F142" s="112" t="s">
        <v>84</v>
      </c>
      <c r="G142" s="112" t="s">
        <v>76</v>
      </c>
      <c r="H142" s="112" t="s">
        <v>15</v>
      </c>
      <c r="I142" s="112" t="s">
        <v>77</v>
      </c>
      <c r="J142" s="112" t="s">
        <v>83</v>
      </c>
      <c r="K142" s="112" t="s">
        <v>81</v>
      </c>
      <c r="L142" s="112" t="s">
        <v>393</v>
      </c>
    </row>
    <row r="143" spans="1:12" s="119" customFormat="1" hidden="1" outlineLevel="2" x14ac:dyDescent="0.3">
      <c r="A143" s="112" t="s">
        <v>215</v>
      </c>
      <c r="B143" s="112" t="s">
        <v>16</v>
      </c>
      <c r="C143" s="118">
        <v>0.13793390999999999</v>
      </c>
      <c r="D143" s="118">
        <v>0.13769659084569499</v>
      </c>
      <c r="E143" s="118">
        <v>0.13850176487259</v>
      </c>
      <c r="F143" s="112" t="s">
        <v>84</v>
      </c>
      <c r="G143" s="112" t="s">
        <v>76</v>
      </c>
      <c r="H143" s="112" t="s">
        <v>15</v>
      </c>
      <c r="I143" s="112" t="s">
        <v>77</v>
      </c>
      <c r="J143" s="112" t="s">
        <v>83</v>
      </c>
      <c r="K143" s="112" t="s">
        <v>81</v>
      </c>
      <c r="L143" s="112" t="s">
        <v>393</v>
      </c>
    </row>
    <row r="144" spans="1:12" s="119" customFormat="1" hidden="1" outlineLevel="2" x14ac:dyDescent="0.3">
      <c r="A144" s="112" t="s">
        <v>215</v>
      </c>
      <c r="B144" s="112" t="s">
        <v>14</v>
      </c>
      <c r="C144" s="118">
        <v>0.10221035000000001</v>
      </c>
      <c r="D144" s="118">
        <v>0.102034494230935</v>
      </c>
      <c r="E144" s="118">
        <v>0.102631135905922</v>
      </c>
      <c r="F144" s="112" t="s">
        <v>85</v>
      </c>
      <c r="G144" s="112" t="s">
        <v>76</v>
      </c>
      <c r="H144" s="112" t="s">
        <v>15</v>
      </c>
      <c r="I144" s="112" t="s">
        <v>77</v>
      </c>
      <c r="J144" s="112" t="s">
        <v>86</v>
      </c>
      <c r="K144" s="112" t="s">
        <v>79</v>
      </c>
      <c r="L144" s="112" t="s">
        <v>393</v>
      </c>
    </row>
    <row r="145" spans="1:12" s="119" customFormat="1" hidden="1" outlineLevel="2" x14ac:dyDescent="0.3">
      <c r="A145" s="112" t="s">
        <v>215</v>
      </c>
      <c r="B145" s="112" t="s">
        <v>16</v>
      </c>
      <c r="C145" s="118">
        <v>3.12269E-3</v>
      </c>
      <c r="D145" s="118">
        <v>3.1173173244193001E-3</v>
      </c>
      <c r="E145" s="118">
        <v>3.1355456837983998E-3</v>
      </c>
      <c r="F145" s="112" t="s">
        <v>85</v>
      </c>
      <c r="G145" s="112" t="s">
        <v>76</v>
      </c>
      <c r="H145" s="112" t="s">
        <v>15</v>
      </c>
      <c r="I145" s="112" t="s">
        <v>77</v>
      </c>
      <c r="J145" s="112" t="s">
        <v>86</v>
      </c>
      <c r="K145" s="112" t="s">
        <v>79</v>
      </c>
      <c r="L145" s="112" t="s">
        <v>393</v>
      </c>
    </row>
    <row r="146" spans="1:12" s="119" customFormat="1" hidden="1" outlineLevel="2" x14ac:dyDescent="0.3">
      <c r="A146" s="112" t="s">
        <v>215</v>
      </c>
      <c r="B146" s="112" t="s">
        <v>14</v>
      </c>
      <c r="C146" s="118">
        <v>3.3513519999999998E-2</v>
      </c>
      <c r="D146" s="118">
        <v>3.34558590504608E-2</v>
      </c>
      <c r="E146" s="118">
        <v>3.3651490536973798E-2</v>
      </c>
      <c r="F146" s="112" t="s">
        <v>87</v>
      </c>
      <c r="G146" s="112" t="s">
        <v>76</v>
      </c>
      <c r="H146" s="112" t="s">
        <v>15</v>
      </c>
      <c r="I146" s="112" t="s">
        <v>77</v>
      </c>
      <c r="J146" s="112" t="s">
        <v>86</v>
      </c>
      <c r="K146" s="112" t="s">
        <v>81</v>
      </c>
      <c r="L146" s="112" t="s">
        <v>393</v>
      </c>
    </row>
    <row r="147" spans="1:12" s="119" customFormat="1" hidden="1" outlineLevel="2" x14ac:dyDescent="0.3">
      <c r="A147" s="112" t="s">
        <v>215</v>
      </c>
      <c r="B147" s="112" t="s">
        <v>16</v>
      </c>
      <c r="C147" s="118">
        <v>2.0859099999999998E-3</v>
      </c>
      <c r="D147" s="118">
        <v>2.0823211334390999E-3</v>
      </c>
      <c r="E147" s="118">
        <v>2.0944974036140001E-3</v>
      </c>
      <c r="F147" s="112" t="s">
        <v>87</v>
      </c>
      <c r="G147" s="112" t="s">
        <v>76</v>
      </c>
      <c r="H147" s="112" t="s">
        <v>15</v>
      </c>
      <c r="I147" s="112" t="s">
        <v>77</v>
      </c>
      <c r="J147" s="112" t="s">
        <v>86</v>
      </c>
      <c r="K147" s="112" t="s">
        <v>81</v>
      </c>
      <c r="L147" s="112" t="s">
        <v>393</v>
      </c>
    </row>
    <row r="148" spans="1:12" s="119" customFormat="1" hidden="1" outlineLevel="2" x14ac:dyDescent="0.3">
      <c r="A148" s="112" t="s">
        <v>215</v>
      </c>
      <c r="B148" s="112" t="s">
        <v>14</v>
      </c>
      <c r="C148" s="118">
        <v>2.0608919999999999E-2</v>
      </c>
      <c r="D148" s="118">
        <v>2.05734617760901E-2</v>
      </c>
      <c r="E148" s="118">
        <v>2.0693764079608899E-2</v>
      </c>
      <c r="F148" s="112" t="s">
        <v>294</v>
      </c>
      <c r="G148" s="112" t="s">
        <v>76</v>
      </c>
      <c r="H148" s="112" t="s">
        <v>15</v>
      </c>
      <c r="I148" s="112" t="s">
        <v>77</v>
      </c>
      <c r="J148" s="112" t="s">
        <v>295</v>
      </c>
      <c r="K148" s="112" t="s">
        <v>79</v>
      </c>
      <c r="L148" s="112" t="s">
        <v>393</v>
      </c>
    </row>
    <row r="149" spans="1:12" s="119" customFormat="1" hidden="1" outlineLevel="2" x14ac:dyDescent="0.3">
      <c r="A149" s="112" t="s">
        <v>215</v>
      </c>
      <c r="B149" s="112" t="s">
        <v>16</v>
      </c>
      <c r="C149" s="118">
        <v>5.4155000000000002E-4</v>
      </c>
      <c r="D149" s="118">
        <v>5.4061824806150003E-4</v>
      </c>
      <c r="E149" s="118">
        <v>5.4377948661599998E-4</v>
      </c>
      <c r="F149" s="112" t="s">
        <v>294</v>
      </c>
      <c r="G149" s="112" t="s">
        <v>76</v>
      </c>
      <c r="H149" s="112" t="s">
        <v>15</v>
      </c>
      <c r="I149" s="112" t="s">
        <v>77</v>
      </c>
      <c r="J149" s="112" t="s">
        <v>295</v>
      </c>
      <c r="K149" s="112" t="s">
        <v>79</v>
      </c>
      <c r="L149" s="112" t="s">
        <v>393</v>
      </c>
    </row>
    <row r="150" spans="1:12" s="119" customFormat="1" hidden="1" outlineLevel="2" x14ac:dyDescent="0.3">
      <c r="A150" s="112" t="s">
        <v>215</v>
      </c>
      <c r="B150" s="112" t="s">
        <v>14</v>
      </c>
      <c r="C150" s="118">
        <v>6.1095699999999999E-3</v>
      </c>
      <c r="D150" s="118">
        <v>6.0990583137469001E-3</v>
      </c>
      <c r="E150" s="118">
        <v>6.1347222565690997E-3</v>
      </c>
      <c r="F150" s="112" t="s">
        <v>296</v>
      </c>
      <c r="G150" s="112" t="s">
        <v>76</v>
      </c>
      <c r="H150" s="112" t="s">
        <v>15</v>
      </c>
      <c r="I150" s="112" t="s">
        <v>77</v>
      </c>
      <c r="J150" s="112" t="s">
        <v>295</v>
      </c>
      <c r="K150" s="112" t="s">
        <v>81</v>
      </c>
      <c r="L150" s="112" t="s">
        <v>393</v>
      </c>
    </row>
    <row r="151" spans="1:12" s="119" customFormat="1" hidden="1" outlineLevel="2" x14ac:dyDescent="0.3">
      <c r="A151" s="112" t="s">
        <v>215</v>
      </c>
      <c r="B151" s="112" t="s">
        <v>16</v>
      </c>
      <c r="C151" s="118">
        <v>4.7530999999989998E-4</v>
      </c>
      <c r="D151" s="118">
        <v>4.7449221583620001E-4</v>
      </c>
      <c r="E151" s="118">
        <v>4.7726678567709999E-4</v>
      </c>
      <c r="F151" s="112" t="s">
        <v>296</v>
      </c>
      <c r="G151" s="112" t="s">
        <v>76</v>
      </c>
      <c r="H151" s="112" t="s">
        <v>15</v>
      </c>
      <c r="I151" s="112" t="s">
        <v>77</v>
      </c>
      <c r="J151" s="112" t="s">
        <v>295</v>
      </c>
      <c r="K151" s="112" t="s">
        <v>81</v>
      </c>
      <c r="L151" s="112" t="s">
        <v>393</v>
      </c>
    </row>
    <row r="152" spans="1:12" s="119" customFormat="1" hidden="1" outlineLevel="2" x14ac:dyDescent="0.3">
      <c r="A152" s="112" t="s">
        <v>215</v>
      </c>
      <c r="B152" s="112" t="s">
        <v>14</v>
      </c>
      <c r="C152" s="118">
        <v>0.44598922000000002</v>
      </c>
      <c r="D152" s="118">
        <v>0.445221883059291</v>
      </c>
      <c r="E152" s="118">
        <v>0.44782529607222699</v>
      </c>
      <c r="F152" s="112" t="s">
        <v>88</v>
      </c>
      <c r="G152" s="112" t="s">
        <v>76</v>
      </c>
      <c r="H152" s="112" t="s">
        <v>15</v>
      </c>
      <c r="I152" s="112" t="s">
        <v>77</v>
      </c>
      <c r="J152" s="112" t="s">
        <v>89</v>
      </c>
      <c r="K152" s="112" t="s">
        <v>79</v>
      </c>
      <c r="L152" s="112" t="s">
        <v>393</v>
      </c>
    </row>
    <row r="153" spans="1:12" s="119" customFormat="1" hidden="1" outlineLevel="2" x14ac:dyDescent="0.3">
      <c r="A153" s="112" t="s">
        <v>215</v>
      </c>
      <c r="B153" s="112" t="s">
        <v>16</v>
      </c>
      <c r="C153" s="118">
        <v>1.28231E-2</v>
      </c>
      <c r="D153" s="118">
        <v>1.28010374974027E-2</v>
      </c>
      <c r="E153" s="118">
        <v>1.28758909331117E-2</v>
      </c>
      <c r="F153" s="112" t="s">
        <v>88</v>
      </c>
      <c r="G153" s="112" t="s">
        <v>76</v>
      </c>
      <c r="H153" s="112" t="s">
        <v>15</v>
      </c>
      <c r="I153" s="112" t="s">
        <v>77</v>
      </c>
      <c r="J153" s="112" t="s">
        <v>89</v>
      </c>
      <c r="K153" s="112" t="s">
        <v>79</v>
      </c>
      <c r="L153" s="112" t="s">
        <v>393</v>
      </c>
    </row>
    <row r="154" spans="1:12" s="119" customFormat="1" hidden="1" outlineLevel="2" x14ac:dyDescent="0.3">
      <c r="A154" s="112" t="s">
        <v>215</v>
      </c>
      <c r="B154" s="112" t="s">
        <v>14</v>
      </c>
      <c r="C154" s="118">
        <v>0.24337856999999999</v>
      </c>
      <c r="D154" s="118">
        <v>0.242959830355714</v>
      </c>
      <c r="E154" s="118">
        <v>0.24438052598644699</v>
      </c>
      <c r="F154" s="112" t="s">
        <v>90</v>
      </c>
      <c r="G154" s="112" t="s">
        <v>76</v>
      </c>
      <c r="H154" s="112" t="s">
        <v>15</v>
      </c>
      <c r="I154" s="112" t="s">
        <v>77</v>
      </c>
      <c r="J154" s="112" t="s">
        <v>89</v>
      </c>
      <c r="K154" s="112" t="s">
        <v>81</v>
      </c>
      <c r="L154" s="112" t="s">
        <v>393</v>
      </c>
    </row>
    <row r="155" spans="1:12" s="119" customFormat="1" hidden="1" outlineLevel="2" x14ac:dyDescent="0.3">
      <c r="A155" s="112" t="s">
        <v>215</v>
      </c>
      <c r="B155" s="112" t="s">
        <v>16</v>
      </c>
      <c r="C155" s="118">
        <v>2.194428E-2</v>
      </c>
      <c r="D155" s="118">
        <v>2.1906524251819701E-2</v>
      </c>
      <c r="E155" s="118">
        <v>2.2034621572448801E-2</v>
      </c>
      <c r="F155" s="112" t="s">
        <v>90</v>
      </c>
      <c r="G155" s="112" t="s">
        <v>76</v>
      </c>
      <c r="H155" s="112" t="s">
        <v>15</v>
      </c>
      <c r="I155" s="112" t="s">
        <v>77</v>
      </c>
      <c r="J155" s="112" t="s">
        <v>89</v>
      </c>
      <c r="K155" s="112" t="s">
        <v>81</v>
      </c>
      <c r="L155" s="112" t="s">
        <v>393</v>
      </c>
    </row>
    <row r="156" spans="1:12" s="119" customFormat="1" hidden="1" outlineLevel="2" x14ac:dyDescent="0.3">
      <c r="A156" s="112" t="s">
        <v>215</v>
      </c>
      <c r="B156" s="112" t="s">
        <v>14</v>
      </c>
      <c r="C156" s="118">
        <v>13.345696200000001</v>
      </c>
      <c r="D156" s="118">
        <v>13.322734556008401</v>
      </c>
      <c r="E156" s="118">
        <v>13.400638589549301</v>
      </c>
      <c r="F156" s="112" t="s">
        <v>91</v>
      </c>
      <c r="G156" s="112" t="s">
        <v>76</v>
      </c>
      <c r="H156" s="112" t="s">
        <v>15</v>
      </c>
      <c r="I156" s="112" t="s">
        <v>77</v>
      </c>
      <c r="J156" s="112" t="s">
        <v>92</v>
      </c>
      <c r="K156" s="112" t="s">
        <v>79</v>
      </c>
      <c r="L156" s="112" t="s">
        <v>393</v>
      </c>
    </row>
    <row r="157" spans="1:12" s="119" customFormat="1" hidden="1" outlineLevel="2" x14ac:dyDescent="0.3">
      <c r="A157" s="112" t="s">
        <v>215</v>
      </c>
      <c r="B157" s="112" t="s">
        <v>16</v>
      </c>
      <c r="C157" s="118">
        <v>0.38891186</v>
      </c>
      <c r="D157" s="118">
        <v>0.38824272625533701</v>
      </c>
      <c r="E157" s="118">
        <v>0.390512956457783</v>
      </c>
      <c r="F157" s="112" t="s">
        <v>91</v>
      </c>
      <c r="G157" s="112" t="s">
        <v>76</v>
      </c>
      <c r="H157" s="112" t="s">
        <v>15</v>
      </c>
      <c r="I157" s="112" t="s">
        <v>77</v>
      </c>
      <c r="J157" s="112" t="s">
        <v>92</v>
      </c>
      <c r="K157" s="112" t="s">
        <v>79</v>
      </c>
      <c r="L157" s="112" t="s">
        <v>393</v>
      </c>
    </row>
    <row r="158" spans="1:12" s="119" customFormat="1" hidden="1" outlineLevel="2" x14ac:dyDescent="0.3">
      <c r="A158" s="112" t="s">
        <v>215</v>
      </c>
      <c r="B158" s="112" t="s">
        <v>14</v>
      </c>
      <c r="C158" s="118">
        <v>18.641692710000001</v>
      </c>
      <c r="D158" s="118">
        <v>18.609619155724999</v>
      </c>
      <c r="E158" s="118">
        <v>18.718437986333502</v>
      </c>
      <c r="F158" s="112" t="s">
        <v>93</v>
      </c>
      <c r="G158" s="112" t="s">
        <v>76</v>
      </c>
      <c r="H158" s="112" t="s">
        <v>15</v>
      </c>
      <c r="I158" s="112" t="s">
        <v>77</v>
      </c>
      <c r="J158" s="112" t="s">
        <v>92</v>
      </c>
      <c r="K158" s="112" t="s">
        <v>81</v>
      </c>
      <c r="L158" s="112" t="s">
        <v>393</v>
      </c>
    </row>
    <row r="159" spans="1:12" s="119" customFormat="1" hidden="1" outlineLevel="2" x14ac:dyDescent="0.3">
      <c r="A159" s="112" t="s">
        <v>215</v>
      </c>
      <c r="B159" s="112" t="s">
        <v>16</v>
      </c>
      <c r="C159" s="118">
        <v>1.0223813900000001</v>
      </c>
      <c r="D159" s="118">
        <v>1.02062235419183</v>
      </c>
      <c r="E159" s="118">
        <v>1.0265903930939999</v>
      </c>
      <c r="F159" s="112" t="s">
        <v>93</v>
      </c>
      <c r="G159" s="112" t="s">
        <v>76</v>
      </c>
      <c r="H159" s="112" t="s">
        <v>15</v>
      </c>
      <c r="I159" s="112" t="s">
        <v>77</v>
      </c>
      <c r="J159" s="112" t="s">
        <v>92</v>
      </c>
      <c r="K159" s="112" t="s">
        <v>81</v>
      </c>
      <c r="L159" s="112" t="s">
        <v>393</v>
      </c>
    </row>
    <row r="160" spans="1:12" s="119" customFormat="1" outlineLevel="1" collapsed="1" x14ac:dyDescent="0.3">
      <c r="A160" s="117" t="s">
        <v>3007</v>
      </c>
      <c r="B160" s="112"/>
      <c r="C160" s="118">
        <f>SUBTOTAL(9,C136:C159)</f>
        <v>63.112138760000008</v>
      </c>
      <c r="D160" s="118">
        <f>SUBTOTAL(9,D136:D159)</f>
        <v>63.174155133762788</v>
      </c>
      <c r="E160" s="118">
        <f>SUBTOTAL(9,E136:E159)</f>
        <v>63.652041883900722</v>
      </c>
      <c r="F160" s="112"/>
      <c r="G160" s="112"/>
      <c r="H160" s="112"/>
      <c r="I160" s="112"/>
      <c r="J160" s="112"/>
      <c r="K160" s="112"/>
      <c r="L160" s="112"/>
    </row>
    <row r="161" spans="1:12" s="119" customFormat="1" hidden="1" outlineLevel="2" x14ac:dyDescent="0.3">
      <c r="A161" s="112" t="s">
        <v>218</v>
      </c>
      <c r="B161" s="112" t="s">
        <v>14</v>
      </c>
      <c r="C161" s="118">
        <v>0.39002747999999998</v>
      </c>
      <c r="D161" s="118">
        <v>0.46872958809090098</v>
      </c>
      <c r="E161" s="118">
        <v>0.52194051143025799</v>
      </c>
      <c r="F161" s="112" t="s">
        <v>75</v>
      </c>
      <c r="G161" s="112" t="s">
        <v>76</v>
      </c>
      <c r="H161" s="112" t="s">
        <v>15</v>
      </c>
      <c r="I161" s="112" t="s">
        <v>77</v>
      </c>
      <c r="J161" s="112" t="s">
        <v>78</v>
      </c>
      <c r="K161" s="112" t="s">
        <v>79</v>
      </c>
      <c r="L161" s="112" t="s">
        <v>393</v>
      </c>
    </row>
    <row r="162" spans="1:12" s="119" customFormat="1" hidden="1" outlineLevel="2" x14ac:dyDescent="0.3">
      <c r="A162" s="112" t="s">
        <v>218</v>
      </c>
      <c r="B162" s="112" t="s">
        <v>16</v>
      </c>
      <c r="C162" s="118">
        <v>1.2004839999999999E-2</v>
      </c>
      <c r="D162" s="118">
        <v>1.4427249352525401E-2</v>
      </c>
      <c r="E162" s="118">
        <v>1.6065053491201201E-2</v>
      </c>
      <c r="F162" s="112" t="s">
        <v>75</v>
      </c>
      <c r="G162" s="112" t="s">
        <v>76</v>
      </c>
      <c r="H162" s="112" t="s">
        <v>15</v>
      </c>
      <c r="I162" s="112" t="s">
        <v>77</v>
      </c>
      <c r="J162" s="112" t="s">
        <v>78</v>
      </c>
      <c r="K162" s="112" t="s">
        <v>79</v>
      </c>
      <c r="L162" s="112" t="s">
        <v>393</v>
      </c>
    </row>
    <row r="163" spans="1:12" s="119" customFormat="1" hidden="1" outlineLevel="2" x14ac:dyDescent="0.3">
      <c r="A163" s="112" t="s">
        <v>218</v>
      </c>
      <c r="B163" s="112" t="s">
        <v>14</v>
      </c>
      <c r="C163" s="118">
        <v>0.21783770999999999</v>
      </c>
      <c r="D163" s="118">
        <v>0.26179432300248501</v>
      </c>
      <c r="E163" s="118">
        <v>0.29151362813255199</v>
      </c>
      <c r="F163" s="112" t="s">
        <v>80</v>
      </c>
      <c r="G163" s="112" t="s">
        <v>76</v>
      </c>
      <c r="H163" s="112" t="s">
        <v>15</v>
      </c>
      <c r="I163" s="112" t="s">
        <v>77</v>
      </c>
      <c r="J163" s="112" t="s">
        <v>78</v>
      </c>
      <c r="K163" s="112" t="s">
        <v>81</v>
      </c>
      <c r="L163" s="112" t="s">
        <v>393</v>
      </c>
    </row>
    <row r="164" spans="1:12" s="119" customFormat="1" hidden="1" outlineLevel="2" x14ac:dyDescent="0.3">
      <c r="A164" s="112" t="s">
        <v>218</v>
      </c>
      <c r="B164" s="112" t="s">
        <v>16</v>
      </c>
      <c r="C164" s="118">
        <v>8.4427199999999002E-3</v>
      </c>
      <c r="D164" s="118">
        <v>1.01463431960404E-2</v>
      </c>
      <c r="E164" s="118">
        <v>1.12981721048538E-2</v>
      </c>
      <c r="F164" s="112" t="s">
        <v>80</v>
      </c>
      <c r="G164" s="112" t="s">
        <v>76</v>
      </c>
      <c r="H164" s="112" t="s">
        <v>15</v>
      </c>
      <c r="I164" s="112" t="s">
        <v>77</v>
      </c>
      <c r="J164" s="112" t="s">
        <v>78</v>
      </c>
      <c r="K164" s="112" t="s">
        <v>81</v>
      </c>
      <c r="L164" s="112" t="s">
        <v>393</v>
      </c>
    </row>
    <row r="165" spans="1:12" s="119" customFormat="1" hidden="1" outlineLevel="2" x14ac:dyDescent="0.3">
      <c r="A165" s="112" t="s">
        <v>218</v>
      </c>
      <c r="B165" s="112" t="s">
        <v>14</v>
      </c>
      <c r="C165" s="118">
        <v>0.44515799</v>
      </c>
      <c r="D165" s="118">
        <v>0.44439208321378099</v>
      </c>
      <c r="E165" s="118">
        <v>0.44699064401302702</v>
      </c>
      <c r="F165" s="112" t="s">
        <v>82</v>
      </c>
      <c r="G165" s="112" t="s">
        <v>76</v>
      </c>
      <c r="H165" s="112" t="s">
        <v>15</v>
      </c>
      <c r="I165" s="112" t="s">
        <v>77</v>
      </c>
      <c r="J165" s="112" t="s">
        <v>83</v>
      </c>
      <c r="K165" s="112" t="s">
        <v>79</v>
      </c>
      <c r="L165" s="112" t="s">
        <v>393</v>
      </c>
    </row>
    <row r="166" spans="1:12" s="119" customFormat="1" hidden="1" outlineLevel="2" x14ac:dyDescent="0.3">
      <c r="A166" s="112" t="s">
        <v>218</v>
      </c>
      <c r="B166" s="112" t="s">
        <v>16</v>
      </c>
      <c r="C166" s="118">
        <v>1.27992E-2</v>
      </c>
      <c r="D166" s="118">
        <v>1.27771786180223E-2</v>
      </c>
      <c r="E166" s="118">
        <v>1.28518925401102E-2</v>
      </c>
      <c r="F166" s="112" t="s">
        <v>82</v>
      </c>
      <c r="G166" s="112" t="s">
        <v>76</v>
      </c>
      <c r="H166" s="112" t="s">
        <v>15</v>
      </c>
      <c r="I166" s="112" t="s">
        <v>77</v>
      </c>
      <c r="J166" s="112" t="s">
        <v>83</v>
      </c>
      <c r="K166" s="112" t="s">
        <v>79</v>
      </c>
      <c r="L166" s="112" t="s">
        <v>393</v>
      </c>
    </row>
    <row r="167" spans="1:12" s="119" customFormat="1" hidden="1" outlineLevel="2" x14ac:dyDescent="0.3">
      <c r="A167" s="112" t="s">
        <v>218</v>
      </c>
      <c r="B167" s="112" t="s">
        <v>14</v>
      </c>
      <c r="C167" s="118">
        <v>0.21555004999999999</v>
      </c>
      <c r="D167" s="118">
        <v>0.215179190103573</v>
      </c>
      <c r="E167" s="118">
        <v>0.21643743980994301</v>
      </c>
      <c r="F167" s="112">
        <v>2280208123</v>
      </c>
      <c r="G167" s="112" t="s">
        <v>76</v>
      </c>
      <c r="H167" s="112" t="s">
        <v>15</v>
      </c>
      <c r="I167" s="112" t="s">
        <v>77</v>
      </c>
      <c r="J167" s="112" t="s">
        <v>83</v>
      </c>
      <c r="K167" s="112" t="s">
        <v>81</v>
      </c>
      <c r="L167" s="112" t="s">
        <v>393</v>
      </c>
    </row>
    <row r="168" spans="1:12" s="119" customFormat="1" hidden="1" outlineLevel="2" x14ac:dyDescent="0.3">
      <c r="A168" s="112" t="s">
        <v>218</v>
      </c>
      <c r="B168" s="112" t="s">
        <v>16</v>
      </c>
      <c r="C168" s="118">
        <v>6.2444499999998997E-3</v>
      </c>
      <c r="D168" s="118">
        <v>6.2337062489303003E-3</v>
      </c>
      <c r="E168" s="118">
        <v>6.2701575389158999E-3</v>
      </c>
      <c r="F168" s="112" t="s">
        <v>84</v>
      </c>
      <c r="G168" s="112" t="s">
        <v>76</v>
      </c>
      <c r="H168" s="112" t="s">
        <v>15</v>
      </c>
      <c r="I168" s="112" t="s">
        <v>77</v>
      </c>
      <c r="J168" s="112" t="s">
        <v>83</v>
      </c>
      <c r="K168" s="112" t="s">
        <v>81</v>
      </c>
      <c r="L168" s="112" t="s">
        <v>393</v>
      </c>
    </row>
    <row r="169" spans="1:12" s="119" customFormat="1" hidden="1" outlineLevel="2" x14ac:dyDescent="0.3">
      <c r="A169" s="112" t="s">
        <v>218</v>
      </c>
      <c r="B169" s="112" t="s">
        <v>14</v>
      </c>
      <c r="C169" s="118">
        <v>1.71485E-3</v>
      </c>
      <c r="D169" s="118">
        <v>1.7118995525591001E-3</v>
      </c>
      <c r="E169" s="118">
        <v>1.7219098008006001E-3</v>
      </c>
      <c r="F169" s="112" t="s">
        <v>85</v>
      </c>
      <c r="G169" s="112" t="s">
        <v>76</v>
      </c>
      <c r="H169" s="112" t="s">
        <v>15</v>
      </c>
      <c r="I169" s="112" t="s">
        <v>77</v>
      </c>
      <c r="J169" s="112" t="s">
        <v>86</v>
      </c>
      <c r="K169" s="112" t="s">
        <v>79</v>
      </c>
      <c r="L169" s="112" t="s">
        <v>393</v>
      </c>
    </row>
    <row r="170" spans="1:12" s="119" customFormat="1" hidden="1" outlineLevel="2" x14ac:dyDescent="0.3">
      <c r="A170" s="112" t="s">
        <v>218</v>
      </c>
      <c r="B170" s="112" t="s">
        <v>14</v>
      </c>
      <c r="C170" s="118">
        <v>8.4783600000000008E-3</v>
      </c>
      <c r="D170" s="118">
        <v>8.4637727442258004E-3</v>
      </c>
      <c r="E170" s="118">
        <v>8.5132642381061992E-3</v>
      </c>
      <c r="F170" s="112" t="s">
        <v>87</v>
      </c>
      <c r="G170" s="112" t="s">
        <v>76</v>
      </c>
      <c r="H170" s="112" t="s">
        <v>15</v>
      </c>
      <c r="I170" s="112" t="s">
        <v>77</v>
      </c>
      <c r="J170" s="112" t="s">
        <v>86</v>
      </c>
      <c r="K170" s="112" t="s">
        <v>81</v>
      </c>
      <c r="L170" s="112" t="s">
        <v>393</v>
      </c>
    </row>
    <row r="171" spans="1:12" s="119" customFormat="1" hidden="1" outlineLevel="2" x14ac:dyDescent="0.3">
      <c r="A171" s="112" t="s">
        <v>218</v>
      </c>
      <c r="B171" s="112" t="s">
        <v>14</v>
      </c>
      <c r="C171" s="118">
        <v>0.33913178999999999</v>
      </c>
      <c r="D171" s="118">
        <v>0.33854830425961502</v>
      </c>
      <c r="E171" s="118">
        <v>0.34052794877924297</v>
      </c>
      <c r="F171" s="112" t="s">
        <v>88</v>
      </c>
      <c r="G171" s="112" t="s">
        <v>76</v>
      </c>
      <c r="H171" s="112" t="s">
        <v>15</v>
      </c>
      <c r="I171" s="112" t="s">
        <v>77</v>
      </c>
      <c r="J171" s="112" t="s">
        <v>89</v>
      </c>
      <c r="K171" s="112" t="s">
        <v>79</v>
      </c>
      <c r="L171" s="112" t="s">
        <v>393</v>
      </c>
    </row>
    <row r="172" spans="1:12" s="119" customFormat="1" hidden="1" outlineLevel="2" x14ac:dyDescent="0.3">
      <c r="A172" s="112" t="s">
        <v>218</v>
      </c>
      <c r="B172" s="112" t="s">
        <v>16</v>
      </c>
      <c r="C172" s="118">
        <v>9.7507299999999002E-3</v>
      </c>
      <c r="D172" s="118">
        <v>9.7339535960143993E-3</v>
      </c>
      <c r="E172" s="118">
        <v>9.7908724098091007E-3</v>
      </c>
      <c r="F172" s="112" t="s">
        <v>88</v>
      </c>
      <c r="G172" s="112" t="s">
        <v>76</v>
      </c>
      <c r="H172" s="112" t="s">
        <v>15</v>
      </c>
      <c r="I172" s="112" t="s">
        <v>77</v>
      </c>
      <c r="J172" s="112" t="s">
        <v>89</v>
      </c>
      <c r="K172" s="112" t="s">
        <v>79</v>
      </c>
      <c r="L172" s="112" t="s">
        <v>393</v>
      </c>
    </row>
    <row r="173" spans="1:12" s="119" customFormat="1" hidden="1" outlineLevel="2" x14ac:dyDescent="0.3">
      <c r="A173" s="112" t="s">
        <v>218</v>
      </c>
      <c r="B173" s="112" t="s">
        <v>14</v>
      </c>
      <c r="C173" s="118">
        <v>0.10351931</v>
      </c>
      <c r="D173" s="118">
        <v>0.103341202128604</v>
      </c>
      <c r="E173" s="118">
        <v>0.103945484713605</v>
      </c>
      <c r="F173" s="112" t="s">
        <v>90</v>
      </c>
      <c r="G173" s="112" t="s">
        <v>76</v>
      </c>
      <c r="H173" s="112" t="s">
        <v>15</v>
      </c>
      <c r="I173" s="112" t="s">
        <v>77</v>
      </c>
      <c r="J173" s="112" t="s">
        <v>89</v>
      </c>
      <c r="K173" s="112" t="s">
        <v>81</v>
      </c>
      <c r="L173" s="112" t="s">
        <v>393</v>
      </c>
    </row>
    <row r="174" spans="1:12" s="119" customFormat="1" hidden="1" outlineLevel="2" x14ac:dyDescent="0.3">
      <c r="A174" s="112" t="s">
        <v>218</v>
      </c>
      <c r="B174" s="112" t="s">
        <v>16</v>
      </c>
      <c r="C174" s="118">
        <v>1.176252E-2</v>
      </c>
      <c r="D174" s="118">
        <v>1.1742282254989401E-2</v>
      </c>
      <c r="E174" s="118">
        <v>1.18109446716122E-2</v>
      </c>
      <c r="F174" s="112" t="s">
        <v>90</v>
      </c>
      <c r="G174" s="112" t="s">
        <v>76</v>
      </c>
      <c r="H174" s="112" t="s">
        <v>15</v>
      </c>
      <c r="I174" s="112" t="s">
        <v>77</v>
      </c>
      <c r="J174" s="112" t="s">
        <v>89</v>
      </c>
      <c r="K174" s="112" t="s">
        <v>81</v>
      </c>
      <c r="L174" s="112" t="s">
        <v>393</v>
      </c>
    </row>
    <row r="175" spans="1:12" s="119" customFormat="1" hidden="1" outlineLevel="2" x14ac:dyDescent="0.3">
      <c r="A175" s="112" t="s">
        <v>218</v>
      </c>
      <c r="B175" s="112" t="s">
        <v>14</v>
      </c>
      <c r="C175" s="118">
        <v>0.16560431</v>
      </c>
      <c r="D175" s="118">
        <v>0.16531938314772399</v>
      </c>
      <c r="E175" s="118">
        <v>0.166286080090875</v>
      </c>
      <c r="F175" s="112" t="s">
        <v>91</v>
      </c>
      <c r="G175" s="112" t="s">
        <v>76</v>
      </c>
      <c r="H175" s="112" t="s">
        <v>15</v>
      </c>
      <c r="I175" s="112" t="s">
        <v>77</v>
      </c>
      <c r="J175" s="112" t="s">
        <v>92</v>
      </c>
      <c r="K175" s="112" t="s">
        <v>79</v>
      </c>
      <c r="L175" s="112" t="s">
        <v>393</v>
      </c>
    </row>
    <row r="176" spans="1:12" s="119" customFormat="1" hidden="1" outlineLevel="2" x14ac:dyDescent="0.3">
      <c r="A176" s="112" t="s">
        <v>218</v>
      </c>
      <c r="B176" s="112" t="s">
        <v>16</v>
      </c>
      <c r="C176" s="118">
        <v>4.7614700000000003E-3</v>
      </c>
      <c r="D176" s="118">
        <v>4.7532777575436998E-3</v>
      </c>
      <c r="E176" s="118">
        <v>4.7810723149069997E-3</v>
      </c>
      <c r="F176" s="112" t="s">
        <v>91</v>
      </c>
      <c r="G176" s="112" t="s">
        <v>76</v>
      </c>
      <c r="H176" s="112" t="s">
        <v>15</v>
      </c>
      <c r="I176" s="112" t="s">
        <v>77</v>
      </c>
      <c r="J176" s="112" t="s">
        <v>92</v>
      </c>
      <c r="K176" s="112" t="s">
        <v>79</v>
      </c>
      <c r="L176" s="112" t="s">
        <v>393</v>
      </c>
    </row>
    <row r="177" spans="1:12" s="119" customFormat="1" hidden="1" outlineLevel="2" x14ac:dyDescent="0.3">
      <c r="A177" s="112" t="s">
        <v>218</v>
      </c>
      <c r="B177" s="112" t="s">
        <v>14</v>
      </c>
      <c r="C177" s="118">
        <v>0.63352401999999997</v>
      </c>
      <c r="D177" s="118">
        <v>0.63243402418491701</v>
      </c>
      <c r="E177" s="118">
        <v>0.63613215096402498</v>
      </c>
      <c r="F177" s="112" t="s">
        <v>93</v>
      </c>
      <c r="G177" s="112" t="s">
        <v>76</v>
      </c>
      <c r="H177" s="112" t="s">
        <v>15</v>
      </c>
      <c r="I177" s="112" t="s">
        <v>77</v>
      </c>
      <c r="J177" s="112" t="s">
        <v>92</v>
      </c>
      <c r="K177" s="112" t="s">
        <v>81</v>
      </c>
      <c r="L177" s="112" t="s">
        <v>393</v>
      </c>
    </row>
    <row r="178" spans="1:12" s="119" customFormat="1" hidden="1" outlineLevel="2" x14ac:dyDescent="0.3">
      <c r="A178" s="112" t="s">
        <v>218</v>
      </c>
      <c r="B178" s="112" t="s">
        <v>16</v>
      </c>
      <c r="C178" s="118">
        <v>2.5947479999999998E-2</v>
      </c>
      <c r="D178" s="118">
        <v>2.5902836634130399E-2</v>
      </c>
      <c r="E178" s="118">
        <v>2.6054302194407599E-2</v>
      </c>
      <c r="F178" s="112" t="s">
        <v>93</v>
      </c>
      <c r="G178" s="112" t="s">
        <v>76</v>
      </c>
      <c r="H178" s="112" t="s">
        <v>15</v>
      </c>
      <c r="I178" s="112" t="s">
        <v>77</v>
      </c>
      <c r="J178" s="112" t="s">
        <v>92</v>
      </c>
      <c r="K178" s="112" t="s">
        <v>81</v>
      </c>
      <c r="L178" s="112" t="s">
        <v>393</v>
      </c>
    </row>
    <row r="179" spans="1:12" s="119" customFormat="1" outlineLevel="1" collapsed="1" x14ac:dyDescent="0.3">
      <c r="A179" s="117" t="s">
        <v>3005</v>
      </c>
      <c r="B179" s="112"/>
      <c r="C179" s="118">
        <f>SUBTOTAL(9,C161:C178)</f>
        <v>2.6122592799999995</v>
      </c>
      <c r="D179" s="118">
        <f>SUBTOTAL(9,D161:D178)</f>
        <v>2.7356305980865812</v>
      </c>
      <c r="E179" s="118">
        <f>SUBTOTAL(9,E161:E178)</f>
        <v>2.8329315292382518</v>
      </c>
      <c r="F179" s="112"/>
      <c r="G179" s="112"/>
      <c r="H179" s="112"/>
      <c r="I179" s="112"/>
      <c r="J179" s="112"/>
      <c r="K179" s="112"/>
      <c r="L179" s="112"/>
    </row>
    <row r="180" spans="1:12" s="119" customFormat="1" x14ac:dyDescent="0.3">
      <c r="A180" s="117" t="s">
        <v>1240</v>
      </c>
      <c r="B180" s="112"/>
      <c r="C180" s="120">
        <f>SUBTOTAL(9,C62:C178)</f>
        <v>441.03017677000014</v>
      </c>
      <c r="D180" s="120">
        <f>SUBTOTAL(9,D62:D178)</f>
        <v>433.92420195569099</v>
      </c>
      <c r="E180" s="120">
        <f>SUBTOTAL(9,E62:E178)</f>
        <v>435.4324384757204</v>
      </c>
      <c r="F180" s="112"/>
      <c r="G180" s="112"/>
      <c r="H180" s="112"/>
      <c r="I180" s="112"/>
      <c r="J180" s="112"/>
      <c r="K180" s="112"/>
      <c r="L180" s="112"/>
    </row>
    <row r="183" spans="1:12" x14ac:dyDescent="0.3">
      <c r="A183" s="94" t="s">
        <v>392</v>
      </c>
    </row>
    <row r="184" spans="1:12" s="111" customFormat="1" x14ac:dyDescent="0.3">
      <c r="A184" s="109" t="s">
        <v>2</v>
      </c>
      <c r="B184" s="109" t="s">
        <v>3</v>
      </c>
      <c r="C184" s="110" t="s">
        <v>4</v>
      </c>
      <c r="D184" s="110" t="s">
        <v>5</v>
      </c>
      <c r="E184" s="110" t="s">
        <v>6</v>
      </c>
      <c r="F184" s="109" t="s">
        <v>7</v>
      </c>
      <c r="G184" s="109" t="s">
        <v>8</v>
      </c>
      <c r="H184" s="109" t="s">
        <v>9</v>
      </c>
      <c r="I184" s="109" t="s">
        <v>10</v>
      </c>
      <c r="J184" s="109" t="s">
        <v>11</v>
      </c>
      <c r="K184" s="109" t="s">
        <v>12</v>
      </c>
      <c r="L184" s="109" t="s">
        <v>13</v>
      </c>
    </row>
    <row r="185" spans="1:12" s="119" customFormat="1" hidden="1" outlineLevel="2" x14ac:dyDescent="0.3">
      <c r="A185" s="112" t="s">
        <v>215</v>
      </c>
      <c r="B185" s="112" t="s">
        <v>14</v>
      </c>
      <c r="C185" s="118">
        <v>1.7039937000000001</v>
      </c>
      <c r="D185" s="118">
        <v>1.7091056811000001</v>
      </c>
      <c r="E185" s="118">
        <v>1.8283852401</v>
      </c>
      <c r="F185" s="112">
        <v>2285002006</v>
      </c>
      <c r="G185" s="112" t="s">
        <v>41</v>
      </c>
      <c r="H185" s="112" t="s">
        <v>15</v>
      </c>
      <c r="I185" s="112" t="s">
        <v>21</v>
      </c>
      <c r="J185" s="112" t="s">
        <v>19</v>
      </c>
      <c r="K185" s="112" t="s">
        <v>95</v>
      </c>
      <c r="L185" s="112" t="s">
        <v>392</v>
      </c>
    </row>
    <row r="186" spans="1:12" s="119" customFormat="1" outlineLevel="1" collapsed="1" x14ac:dyDescent="0.3">
      <c r="A186" s="117" t="s">
        <v>3007</v>
      </c>
      <c r="B186" s="112"/>
      <c r="C186" s="118">
        <f>SUBTOTAL(9,C185:C185)</f>
        <v>1.7039937000000001</v>
      </c>
      <c r="D186" s="118">
        <f>SUBTOTAL(9,D185:D185)</f>
        <v>1.7091056811000001</v>
      </c>
      <c r="E186" s="118">
        <f>SUBTOTAL(9,E185:E185)</f>
        <v>1.8283852401</v>
      </c>
      <c r="F186" s="112"/>
      <c r="G186" s="112"/>
      <c r="H186" s="112"/>
      <c r="I186" s="112"/>
      <c r="J186" s="112"/>
      <c r="K186" s="112"/>
      <c r="L186" s="112"/>
    </row>
    <row r="187" spans="1:12" s="119" customFormat="1" hidden="1" outlineLevel="2" x14ac:dyDescent="0.3">
      <c r="A187" s="112" t="s">
        <v>216</v>
      </c>
      <c r="B187" s="112" t="s">
        <v>14</v>
      </c>
      <c r="C187" s="118">
        <v>185.04472179999999</v>
      </c>
      <c r="D187" s="118">
        <v>185.5998559654</v>
      </c>
      <c r="E187" s="118">
        <v>198.55298649139999</v>
      </c>
      <c r="F187" s="112" t="s">
        <v>94</v>
      </c>
      <c r="G187" s="112" t="s">
        <v>41</v>
      </c>
      <c r="H187" s="112" t="s">
        <v>15</v>
      </c>
      <c r="I187" s="112" t="s">
        <v>21</v>
      </c>
      <c r="J187" s="112" t="s">
        <v>19</v>
      </c>
      <c r="K187" s="112" t="s">
        <v>95</v>
      </c>
      <c r="L187" s="112" t="s">
        <v>392</v>
      </c>
    </row>
    <row r="188" spans="1:12" s="119" customFormat="1" hidden="1" outlineLevel="2" x14ac:dyDescent="0.3">
      <c r="A188" s="112" t="s">
        <v>216</v>
      </c>
      <c r="B188" s="112" t="s">
        <v>14</v>
      </c>
      <c r="C188" s="118">
        <v>19.9271882</v>
      </c>
      <c r="D188" s="118">
        <v>18.5123578378</v>
      </c>
      <c r="E188" s="118">
        <v>18.970683166400001</v>
      </c>
      <c r="F188" s="112" t="s">
        <v>383</v>
      </c>
      <c r="G188" s="112" t="s">
        <v>41</v>
      </c>
      <c r="H188" s="112" t="s">
        <v>15</v>
      </c>
      <c r="I188" s="112" t="s">
        <v>21</v>
      </c>
      <c r="J188" s="112" t="s">
        <v>19</v>
      </c>
      <c r="K188" s="112" t="s">
        <v>384</v>
      </c>
      <c r="L188" s="112" t="s">
        <v>392</v>
      </c>
    </row>
    <row r="189" spans="1:12" s="119" customFormat="1" hidden="1" outlineLevel="2" x14ac:dyDescent="0.3">
      <c r="A189" s="112" t="s">
        <v>216</v>
      </c>
      <c r="B189" s="112" t="s">
        <v>14</v>
      </c>
      <c r="C189" s="118">
        <v>66.263391209999995</v>
      </c>
      <c r="D189" s="118">
        <v>77.196850759650005</v>
      </c>
      <c r="E189" s="118">
        <v>82.232868491610006</v>
      </c>
      <c r="F189" s="112" t="s">
        <v>96</v>
      </c>
      <c r="G189" s="112" t="s">
        <v>41</v>
      </c>
      <c r="H189" s="112" t="s">
        <v>15</v>
      </c>
      <c r="I189" s="112" t="s">
        <v>21</v>
      </c>
      <c r="J189" s="112" t="s">
        <v>19</v>
      </c>
      <c r="K189" s="112" t="s">
        <v>97</v>
      </c>
      <c r="L189" s="112" t="s">
        <v>392</v>
      </c>
    </row>
    <row r="190" spans="1:12" s="119" customFormat="1" hidden="1" outlineLevel="2" x14ac:dyDescent="0.3">
      <c r="A190" s="112" t="s">
        <v>216</v>
      </c>
      <c r="B190" s="112" t="s">
        <v>14</v>
      </c>
      <c r="C190" s="118">
        <v>4.4419947249999998</v>
      </c>
      <c r="D190" s="118">
        <v>5.1749238546249998</v>
      </c>
      <c r="E190" s="118">
        <v>5.5125154537250003</v>
      </c>
      <c r="F190" s="112" t="s">
        <v>98</v>
      </c>
      <c r="G190" s="112" t="s">
        <v>41</v>
      </c>
      <c r="H190" s="112" t="s">
        <v>15</v>
      </c>
      <c r="I190" s="112" t="s">
        <v>21</v>
      </c>
      <c r="J190" s="112" t="s">
        <v>19</v>
      </c>
      <c r="K190" s="112" t="s">
        <v>99</v>
      </c>
      <c r="L190" s="112" t="s">
        <v>392</v>
      </c>
    </row>
    <row r="191" spans="1:12" s="119" customFormat="1" hidden="1" outlineLevel="2" x14ac:dyDescent="0.3">
      <c r="A191" s="112" t="s">
        <v>216</v>
      </c>
      <c r="B191" s="112" t="s">
        <v>14</v>
      </c>
      <c r="C191" s="118">
        <v>31.41434207</v>
      </c>
      <c r="D191" s="118">
        <v>29.18392378303</v>
      </c>
      <c r="E191" s="118">
        <v>29.90645365064</v>
      </c>
      <c r="F191" s="112" t="s">
        <v>40</v>
      </c>
      <c r="G191" s="112" t="s">
        <v>41</v>
      </c>
      <c r="H191" s="112" t="s">
        <v>39</v>
      </c>
      <c r="I191" s="112" t="s">
        <v>21</v>
      </c>
      <c r="J191" s="112" t="s">
        <v>19</v>
      </c>
      <c r="K191" s="112" t="s">
        <v>42</v>
      </c>
      <c r="L191" s="112" t="s">
        <v>392</v>
      </c>
    </row>
    <row r="192" spans="1:12" s="119" customFormat="1" outlineLevel="1" collapsed="1" x14ac:dyDescent="0.3">
      <c r="A192" s="117" t="s">
        <v>3008</v>
      </c>
      <c r="B192" s="112"/>
      <c r="C192" s="118">
        <f>SUBTOTAL(9,C187:C191)</f>
        <v>307.09163800499994</v>
      </c>
      <c r="D192" s="118">
        <f>SUBTOTAL(9,D187:D191)</f>
        <v>315.66791220050504</v>
      </c>
      <c r="E192" s="118">
        <f>SUBTOTAL(9,E187:E191)</f>
        <v>335.17550725377498</v>
      </c>
      <c r="F192" s="112"/>
      <c r="G192" s="112"/>
      <c r="H192" s="112"/>
      <c r="I192" s="112"/>
      <c r="J192" s="112"/>
      <c r="K192" s="112"/>
      <c r="L192" s="112"/>
    </row>
    <row r="193" spans="1:12" s="119" customFormat="1" hidden="1" outlineLevel="2" x14ac:dyDescent="0.3">
      <c r="A193" s="112" t="s">
        <v>217</v>
      </c>
      <c r="B193" s="112" t="s">
        <v>14</v>
      </c>
      <c r="C193" s="118">
        <v>159.67340239999999</v>
      </c>
      <c r="D193" s="118">
        <v>160.15242260720001</v>
      </c>
      <c r="E193" s="118">
        <v>171.32956077520001</v>
      </c>
      <c r="F193" s="112" t="s">
        <v>94</v>
      </c>
      <c r="G193" s="112" t="s">
        <v>41</v>
      </c>
      <c r="H193" s="112" t="s">
        <v>15</v>
      </c>
      <c r="I193" s="112" t="s">
        <v>21</v>
      </c>
      <c r="J193" s="112" t="s">
        <v>19</v>
      </c>
      <c r="K193" s="112" t="s">
        <v>95</v>
      </c>
      <c r="L193" s="112" t="s">
        <v>392</v>
      </c>
    </row>
    <row r="194" spans="1:12" s="119" customFormat="1" hidden="1" outlineLevel="2" x14ac:dyDescent="0.3">
      <c r="A194" s="112" t="s">
        <v>217</v>
      </c>
      <c r="B194" s="112" t="s">
        <v>14</v>
      </c>
      <c r="C194" s="118">
        <v>102.70822200000001</v>
      </c>
      <c r="D194" s="118">
        <v>119.65507863000001</v>
      </c>
      <c r="E194" s="118">
        <v>127.46090350199999</v>
      </c>
      <c r="F194" s="112" t="s">
        <v>96</v>
      </c>
      <c r="G194" s="112" t="s">
        <v>41</v>
      </c>
      <c r="H194" s="112" t="s">
        <v>15</v>
      </c>
      <c r="I194" s="112" t="s">
        <v>21</v>
      </c>
      <c r="J194" s="112" t="s">
        <v>19</v>
      </c>
      <c r="K194" s="112" t="s">
        <v>97</v>
      </c>
      <c r="L194" s="112" t="s">
        <v>392</v>
      </c>
    </row>
    <row r="195" spans="1:12" s="119" customFormat="1" hidden="1" outlineLevel="2" x14ac:dyDescent="0.3">
      <c r="A195" s="112" t="s">
        <v>217</v>
      </c>
      <c r="B195" s="112" t="s">
        <v>14</v>
      </c>
      <c r="C195" s="118">
        <v>8.1035029470000008</v>
      </c>
      <c r="D195" s="118">
        <v>9.4405809332549993</v>
      </c>
      <c r="E195" s="118">
        <v>10.056447157227</v>
      </c>
      <c r="F195" s="112" t="s">
        <v>98</v>
      </c>
      <c r="G195" s="112" t="s">
        <v>41</v>
      </c>
      <c r="H195" s="112" t="s">
        <v>15</v>
      </c>
      <c r="I195" s="112" t="s">
        <v>21</v>
      </c>
      <c r="J195" s="112" t="s">
        <v>19</v>
      </c>
      <c r="K195" s="112" t="s">
        <v>99</v>
      </c>
      <c r="L195" s="112" t="s">
        <v>392</v>
      </c>
    </row>
    <row r="196" spans="1:12" s="119" customFormat="1" outlineLevel="1" collapsed="1" x14ac:dyDescent="0.3">
      <c r="A196" s="117" t="s">
        <v>3009</v>
      </c>
      <c r="B196" s="112"/>
      <c r="C196" s="118">
        <f>SUBTOTAL(9,C193:C195)</f>
        <v>270.48512734699995</v>
      </c>
      <c r="D196" s="118">
        <f>SUBTOTAL(9,D193:D195)</f>
        <v>289.24808217045501</v>
      </c>
      <c r="E196" s="118">
        <f>SUBTOTAL(9,E193:E195)</f>
        <v>308.846911434427</v>
      </c>
      <c r="F196" s="112"/>
      <c r="G196" s="112"/>
      <c r="H196" s="112"/>
      <c r="I196" s="112"/>
      <c r="J196" s="112"/>
      <c r="K196" s="112"/>
      <c r="L196" s="112"/>
    </row>
    <row r="197" spans="1:12" s="119" customFormat="1" hidden="1" outlineLevel="2" x14ac:dyDescent="0.3">
      <c r="A197" s="112" t="s">
        <v>218</v>
      </c>
      <c r="B197" s="112" t="s">
        <v>14</v>
      </c>
      <c r="C197" s="118">
        <v>87.013839509999997</v>
      </c>
      <c r="D197" s="118">
        <v>87.274881028530004</v>
      </c>
      <c r="E197" s="118">
        <v>93.365849794230002</v>
      </c>
      <c r="F197" s="112" t="s">
        <v>94</v>
      </c>
      <c r="G197" s="112" t="s">
        <v>41</v>
      </c>
      <c r="H197" s="112" t="s">
        <v>15</v>
      </c>
      <c r="I197" s="112" t="s">
        <v>21</v>
      </c>
      <c r="J197" s="112" t="s">
        <v>19</v>
      </c>
      <c r="K197" s="112" t="s">
        <v>95</v>
      </c>
      <c r="L197" s="112" t="s">
        <v>392</v>
      </c>
    </row>
    <row r="198" spans="1:12" s="119" customFormat="1" hidden="1" outlineLevel="2" x14ac:dyDescent="0.3">
      <c r="A198" s="112" t="s">
        <v>218</v>
      </c>
      <c r="B198" s="112" t="s">
        <v>14</v>
      </c>
      <c r="C198" s="118">
        <v>99.395086809999995</v>
      </c>
      <c r="D198" s="118">
        <v>115.79527613365001</v>
      </c>
      <c r="E198" s="118">
        <v>123.34930273121</v>
      </c>
      <c r="F198" s="112" t="s">
        <v>96</v>
      </c>
      <c r="G198" s="112" t="s">
        <v>41</v>
      </c>
      <c r="H198" s="112" t="s">
        <v>15</v>
      </c>
      <c r="I198" s="112" t="s">
        <v>21</v>
      </c>
      <c r="J198" s="112" t="s">
        <v>19</v>
      </c>
      <c r="K198" s="112" t="s">
        <v>97</v>
      </c>
      <c r="L198" s="112" t="s">
        <v>392</v>
      </c>
    </row>
    <row r="199" spans="1:12" s="119" customFormat="1" hidden="1" outlineLevel="2" x14ac:dyDescent="0.3">
      <c r="A199" s="112" t="s">
        <v>218</v>
      </c>
      <c r="B199" s="112" t="s">
        <v>14</v>
      </c>
      <c r="C199" s="118">
        <v>29.076821370000001</v>
      </c>
      <c r="D199" s="118">
        <v>33.874496896049997</v>
      </c>
      <c r="E199" s="118">
        <v>36.084335320169998</v>
      </c>
      <c r="F199" s="112" t="s">
        <v>98</v>
      </c>
      <c r="G199" s="112" t="s">
        <v>41</v>
      </c>
      <c r="H199" s="112" t="s">
        <v>15</v>
      </c>
      <c r="I199" s="112" t="s">
        <v>21</v>
      </c>
      <c r="J199" s="112" t="s">
        <v>19</v>
      </c>
      <c r="K199" s="112" t="s">
        <v>99</v>
      </c>
      <c r="L199" s="112" t="s">
        <v>392</v>
      </c>
    </row>
    <row r="200" spans="1:12" s="119" customFormat="1" outlineLevel="1" collapsed="1" x14ac:dyDescent="0.3">
      <c r="A200" s="117" t="s">
        <v>3005</v>
      </c>
      <c r="B200" s="112"/>
      <c r="C200" s="118">
        <f>SUBTOTAL(9,C197:C199)</f>
        <v>215.48574768999998</v>
      </c>
      <c r="D200" s="118">
        <f>SUBTOTAL(9,D197:D199)</f>
        <v>236.94465405823001</v>
      </c>
      <c r="E200" s="118">
        <f>SUBTOTAL(9,E197:E199)</f>
        <v>252.79948784561</v>
      </c>
      <c r="F200" s="112"/>
      <c r="G200" s="112"/>
      <c r="H200" s="112"/>
      <c r="I200" s="112"/>
      <c r="J200" s="112"/>
      <c r="K200" s="112"/>
      <c r="L200" s="112"/>
    </row>
    <row r="201" spans="1:12" s="119" customFormat="1" hidden="1" outlineLevel="2" x14ac:dyDescent="0.3">
      <c r="A201" s="112" t="s">
        <v>215</v>
      </c>
      <c r="B201" s="112" t="s">
        <v>16</v>
      </c>
      <c r="C201" s="118">
        <v>6.8506323999999993E-2</v>
      </c>
      <c r="D201" s="118">
        <v>6.8711842971999906E-2</v>
      </c>
      <c r="E201" s="118">
        <v>7.3507285651999904E-2</v>
      </c>
      <c r="F201" s="112" t="s">
        <v>94</v>
      </c>
      <c r="G201" s="112" t="s">
        <v>41</v>
      </c>
      <c r="H201" s="112" t="s">
        <v>15</v>
      </c>
      <c r="I201" s="112" t="s">
        <v>21</v>
      </c>
      <c r="J201" s="112" t="s">
        <v>19</v>
      </c>
      <c r="K201" s="112" t="s">
        <v>95</v>
      </c>
      <c r="L201" s="112" t="s">
        <v>392</v>
      </c>
    </row>
    <row r="202" spans="1:12" s="119" customFormat="1" outlineLevel="1" collapsed="1" x14ac:dyDescent="0.3">
      <c r="A202" s="117" t="s">
        <v>3007</v>
      </c>
      <c r="B202" s="112"/>
      <c r="C202" s="118">
        <f>SUBTOTAL(9,C201:C201)</f>
        <v>6.8506323999999993E-2</v>
      </c>
      <c r="D202" s="118">
        <f>SUBTOTAL(9,D201:D201)</f>
        <v>6.8711842971999906E-2</v>
      </c>
      <c r="E202" s="118">
        <f>SUBTOTAL(9,E201:E201)</f>
        <v>7.3507285651999904E-2</v>
      </c>
      <c r="F202" s="112"/>
      <c r="G202" s="112"/>
      <c r="H202" s="112"/>
      <c r="I202" s="112"/>
      <c r="J202" s="112"/>
      <c r="K202" s="112"/>
      <c r="L202" s="112"/>
    </row>
    <row r="203" spans="1:12" s="119" customFormat="1" hidden="1" outlineLevel="2" x14ac:dyDescent="0.3">
      <c r="A203" s="112" t="s">
        <v>216</v>
      </c>
      <c r="B203" s="112" t="s">
        <v>16</v>
      </c>
      <c r="C203" s="118">
        <v>7.4394252429999996</v>
      </c>
      <c r="D203" s="118">
        <v>7.4617435187290004</v>
      </c>
      <c r="E203" s="118">
        <v>7.9825032857389999</v>
      </c>
      <c r="F203" s="112" t="s">
        <v>94</v>
      </c>
      <c r="G203" s="112" t="s">
        <v>41</v>
      </c>
      <c r="H203" s="112" t="s">
        <v>15</v>
      </c>
      <c r="I203" s="112" t="s">
        <v>21</v>
      </c>
      <c r="J203" s="112" t="s">
        <v>19</v>
      </c>
      <c r="K203" s="112" t="s">
        <v>95</v>
      </c>
      <c r="L203" s="112" t="s">
        <v>392</v>
      </c>
    </row>
    <row r="204" spans="1:12" s="119" customFormat="1" hidden="1" outlineLevel="2" x14ac:dyDescent="0.3">
      <c r="A204" s="112" t="s">
        <v>216</v>
      </c>
      <c r="B204" s="112" t="s">
        <v>16</v>
      </c>
      <c r="C204" s="118">
        <v>0.94946240699999995</v>
      </c>
      <c r="D204" s="118">
        <v>0.88205057610299997</v>
      </c>
      <c r="E204" s="118">
        <v>0.903888211464</v>
      </c>
      <c r="F204" s="112" t="s">
        <v>383</v>
      </c>
      <c r="G204" s="112" t="s">
        <v>41</v>
      </c>
      <c r="H204" s="112" t="s">
        <v>15</v>
      </c>
      <c r="I204" s="112" t="s">
        <v>21</v>
      </c>
      <c r="J204" s="112" t="s">
        <v>19</v>
      </c>
      <c r="K204" s="112" t="s">
        <v>384</v>
      </c>
      <c r="L204" s="112" t="s">
        <v>392</v>
      </c>
    </row>
    <row r="205" spans="1:12" s="119" customFormat="1" hidden="1" outlineLevel="2" x14ac:dyDescent="0.3">
      <c r="A205" s="112" t="s">
        <v>216</v>
      </c>
      <c r="B205" s="112" t="s">
        <v>16</v>
      </c>
      <c r="C205" s="118">
        <v>2.6698954779999999</v>
      </c>
      <c r="D205" s="118">
        <v>3.1104282318699998</v>
      </c>
      <c r="E205" s="118">
        <v>3.3133402881979999</v>
      </c>
      <c r="F205" s="112" t="s">
        <v>96</v>
      </c>
      <c r="G205" s="112" t="s">
        <v>41</v>
      </c>
      <c r="H205" s="112" t="s">
        <v>15</v>
      </c>
      <c r="I205" s="112" t="s">
        <v>21</v>
      </c>
      <c r="J205" s="112" t="s">
        <v>19</v>
      </c>
      <c r="K205" s="112" t="s">
        <v>97</v>
      </c>
      <c r="L205" s="112" t="s">
        <v>392</v>
      </c>
    </row>
    <row r="206" spans="1:12" s="119" customFormat="1" hidden="1" outlineLevel="2" x14ac:dyDescent="0.3">
      <c r="A206" s="112" t="s">
        <v>216</v>
      </c>
      <c r="B206" s="112" t="s">
        <v>16</v>
      </c>
      <c r="C206" s="118">
        <v>0.23873828999999999</v>
      </c>
      <c r="D206" s="118">
        <v>0.27813010784999997</v>
      </c>
      <c r="E206" s="118">
        <v>0.29627421789000002</v>
      </c>
      <c r="F206" s="112" t="s">
        <v>98</v>
      </c>
      <c r="G206" s="112" t="s">
        <v>41</v>
      </c>
      <c r="H206" s="112" t="s">
        <v>15</v>
      </c>
      <c r="I206" s="112" t="s">
        <v>21</v>
      </c>
      <c r="J206" s="112" t="s">
        <v>19</v>
      </c>
      <c r="K206" s="112" t="s">
        <v>99</v>
      </c>
      <c r="L206" s="112" t="s">
        <v>392</v>
      </c>
    </row>
    <row r="207" spans="1:12" s="119" customFormat="1" hidden="1" outlineLevel="2" x14ac:dyDescent="0.3">
      <c r="A207" s="112" t="s">
        <v>216</v>
      </c>
      <c r="B207" s="112" t="s">
        <v>16</v>
      </c>
      <c r="C207" s="118">
        <v>2.0399809709999999</v>
      </c>
      <c r="D207" s="118">
        <v>1.895142322059</v>
      </c>
      <c r="E207" s="118">
        <v>1.9420618843919999</v>
      </c>
      <c r="F207" s="112" t="s">
        <v>40</v>
      </c>
      <c r="G207" s="112" t="s">
        <v>41</v>
      </c>
      <c r="H207" s="112" t="s">
        <v>39</v>
      </c>
      <c r="I207" s="112" t="s">
        <v>21</v>
      </c>
      <c r="J207" s="112" t="s">
        <v>19</v>
      </c>
      <c r="K207" s="112" t="s">
        <v>42</v>
      </c>
      <c r="L207" s="112" t="s">
        <v>392</v>
      </c>
    </row>
    <row r="208" spans="1:12" s="119" customFormat="1" outlineLevel="1" collapsed="1" x14ac:dyDescent="0.3">
      <c r="A208" s="117" t="s">
        <v>3008</v>
      </c>
      <c r="B208" s="112"/>
      <c r="C208" s="118">
        <f>SUBTOTAL(9,C203:C207)</f>
        <v>13.337502388999999</v>
      </c>
      <c r="D208" s="118">
        <f>SUBTOTAL(9,D203:D207)</f>
        <v>13.627494756611</v>
      </c>
      <c r="E208" s="118">
        <f>SUBTOTAL(9,E203:E207)</f>
        <v>14.438067887682999</v>
      </c>
      <c r="F208" s="112"/>
      <c r="G208" s="112"/>
      <c r="H208" s="112"/>
      <c r="I208" s="112"/>
      <c r="J208" s="112"/>
      <c r="K208" s="112"/>
      <c r="L208" s="112"/>
    </row>
    <row r="209" spans="1:12" s="119" customFormat="1" hidden="1" outlineLevel="2" x14ac:dyDescent="0.3">
      <c r="A209" s="112" t="s">
        <v>217</v>
      </c>
      <c r="B209" s="112" t="s">
        <v>16</v>
      </c>
      <c r="C209" s="118">
        <v>6.4194121790000001</v>
      </c>
      <c r="D209" s="118">
        <v>6.4386704155369996</v>
      </c>
      <c r="E209" s="118">
        <v>6.8880292680670001</v>
      </c>
      <c r="F209" s="112" t="s">
        <v>94</v>
      </c>
      <c r="G209" s="112" t="s">
        <v>41</v>
      </c>
      <c r="H209" s="112" t="s">
        <v>15</v>
      </c>
      <c r="I209" s="112" t="s">
        <v>21</v>
      </c>
      <c r="J209" s="112" t="s">
        <v>19</v>
      </c>
      <c r="K209" s="112" t="s">
        <v>95</v>
      </c>
      <c r="L209" s="112" t="s">
        <v>392</v>
      </c>
    </row>
    <row r="210" spans="1:12" s="119" customFormat="1" hidden="1" outlineLevel="2" x14ac:dyDescent="0.3">
      <c r="A210" s="112" t="s">
        <v>217</v>
      </c>
      <c r="B210" s="112" t="s">
        <v>16</v>
      </c>
      <c r="C210" s="118">
        <v>4.1383366090000004</v>
      </c>
      <c r="D210" s="118">
        <v>4.8211621494849997</v>
      </c>
      <c r="E210" s="118">
        <v>5.1356757317690001</v>
      </c>
      <c r="F210" s="112" t="s">
        <v>96</v>
      </c>
      <c r="G210" s="112" t="s">
        <v>41</v>
      </c>
      <c r="H210" s="112" t="s">
        <v>15</v>
      </c>
      <c r="I210" s="112" t="s">
        <v>21</v>
      </c>
      <c r="J210" s="112" t="s">
        <v>19</v>
      </c>
      <c r="K210" s="112" t="s">
        <v>97</v>
      </c>
      <c r="L210" s="112" t="s">
        <v>392</v>
      </c>
    </row>
    <row r="211" spans="1:12" s="119" customFormat="1" hidden="1" outlineLevel="2" x14ac:dyDescent="0.3">
      <c r="A211" s="112" t="s">
        <v>217</v>
      </c>
      <c r="B211" s="112" t="s">
        <v>16</v>
      </c>
      <c r="C211" s="118">
        <v>0.43552875600000002</v>
      </c>
      <c r="D211" s="118">
        <v>0.50739100073999999</v>
      </c>
      <c r="E211" s="118">
        <v>0.54049118619600001</v>
      </c>
      <c r="F211" s="112" t="s">
        <v>98</v>
      </c>
      <c r="G211" s="112" t="s">
        <v>41</v>
      </c>
      <c r="H211" s="112" t="s">
        <v>15</v>
      </c>
      <c r="I211" s="112" t="s">
        <v>21</v>
      </c>
      <c r="J211" s="112" t="s">
        <v>19</v>
      </c>
      <c r="K211" s="112" t="s">
        <v>99</v>
      </c>
      <c r="L211" s="112" t="s">
        <v>392</v>
      </c>
    </row>
    <row r="212" spans="1:12" s="119" customFormat="1" outlineLevel="1" collapsed="1" x14ac:dyDescent="0.3">
      <c r="A212" s="117" t="s">
        <v>3009</v>
      </c>
      <c r="B212" s="112"/>
      <c r="C212" s="118">
        <f>SUBTOTAL(9,C209:C211)</f>
        <v>10.993277544000001</v>
      </c>
      <c r="D212" s="118">
        <f>SUBTOTAL(9,D209:D211)</f>
        <v>11.767223565761999</v>
      </c>
      <c r="E212" s="118">
        <f>SUBTOTAL(9,E209:E211)</f>
        <v>12.564196186032</v>
      </c>
      <c r="F212" s="112"/>
      <c r="G212" s="112"/>
      <c r="H212" s="112"/>
      <c r="I212" s="112"/>
      <c r="J212" s="112"/>
      <c r="K212" s="112"/>
      <c r="L212" s="112"/>
    </row>
    <row r="213" spans="1:12" s="119" customFormat="1" hidden="1" outlineLevel="2" x14ac:dyDescent="0.3">
      <c r="A213" s="112" t="s">
        <v>218</v>
      </c>
      <c r="B213" s="112" t="s">
        <v>16</v>
      </c>
      <c r="C213" s="118">
        <v>3.4982513850000001</v>
      </c>
      <c r="D213" s="118">
        <v>3.5087461391549999</v>
      </c>
      <c r="E213" s="118">
        <v>3.7536237361050002</v>
      </c>
      <c r="F213" s="112" t="s">
        <v>94</v>
      </c>
      <c r="G213" s="112" t="s">
        <v>41</v>
      </c>
      <c r="H213" s="112" t="s">
        <v>15</v>
      </c>
      <c r="I213" s="112" t="s">
        <v>21</v>
      </c>
      <c r="J213" s="112" t="s">
        <v>19</v>
      </c>
      <c r="K213" s="112" t="s">
        <v>95</v>
      </c>
      <c r="L213" s="112" t="s">
        <v>392</v>
      </c>
    </row>
    <row r="214" spans="1:12" s="119" customFormat="1" hidden="1" outlineLevel="2" x14ac:dyDescent="0.3">
      <c r="A214" s="112" t="s">
        <v>218</v>
      </c>
      <c r="B214" s="112" t="s">
        <v>16</v>
      </c>
      <c r="C214" s="118">
        <v>4.0048432180000004</v>
      </c>
      <c r="D214" s="118">
        <v>4.6656423489699996</v>
      </c>
      <c r="E214" s="118">
        <v>4.9700104335380004</v>
      </c>
      <c r="F214" s="112" t="s">
        <v>96</v>
      </c>
      <c r="G214" s="112" t="s">
        <v>41</v>
      </c>
      <c r="H214" s="112" t="s">
        <v>15</v>
      </c>
      <c r="I214" s="112" t="s">
        <v>21</v>
      </c>
      <c r="J214" s="112" t="s">
        <v>19</v>
      </c>
      <c r="K214" s="112" t="s">
        <v>97</v>
      </c>
      <c r="L214" s="112" t="s">
        <v>392</v>
      </c>
    </row>
    <row r="215" spans="1:12" s="119" customFormat="1" hidden="1" outlineLevel="2" x14ac:dyDescent="0.3">
      <c r="A215" s="112" t="s">
        <v>218</v>
      </c>
      <c r="B215" s="112" t="s">
        <v>16</v>
      </c>
      <c r="C215" s="118">
        <v>1.5627552570000001</v>
      </c>
      <c r="D215" s="118">
        <v>1.8206098744050001</v>
      </c>
      <c r="E215" s="118">
        <v>1.9393792739369999</v>
      </c>
      <c r="F215" s="112" t="s">
        <v>98</v>
      </c>
      <c r="G215" s="112" t="s">
        <v>41</v>
      </c>
      <c r="H215" s="112" t="s">
        <v>15</v>
      </c>
      <c r="I215" s="112" t="s">
        <v>21</v>
      </c>
      <c r="J215" s="112" t="s">
        <v>19</v>
      </c>
      <c r="K215" s="112" t="s">
        <v>99</v>
      </c>
      <c r="L215" s="112" t="s">
        <v>392</v>
      </c>
    </row>
    <row r="216" spans="1:12" s="119" customFormat="1" outlineLevel="1" collapsed="1" x14ac:dyDescent="0.3">
      <c r="A216" s="117" t="s">
        <v>3005</v>
      </c>
      <c r="B216" s="112"/>
      <c r="C216" s="118">
        <f>SUBTOTAL(9,C213:C215)</f>
        <v>9.0658498600000001</v>
      </c>
      <c r="D216" s="118">
        <f>SUBTOTAL(9,D213:D215)</f>
        <v>9.9949983625300014</v>
      </c>
      <c r="E216" s="118">
        <f>SUBTOTAL(9,E213:E215)</f>
        <v>10.663013443580001</v>
      </c>
      <c r="F216" s="112"/>
      <c r="G216" s="112"/>
      <c r="H216" s="112"/>
      <c r="I216" s="112"/>
      <c r="J216" s="112"/>
      <c r="K216" s="112"/>
      <c r="L216" s="112"/>
    </row>
    <row r="217" spans="1:12" s="119" customFormat="1" x14ac:dyDescent="0.3">
      <c r="A217" s="117" t="s">
        <v>1240</v>
      </c>
      <c r="B217" s="112"/>
      <c r="C217" s="120">
        <f>SUBTOTAL(9,C185:C215)</f>
        <v>828.23164285900009</v>
      </c>
      <c r="D217" s="120">
        <f>SUBTOTAL(9,D185:D215)</f>
        <v>879.02818263816482</v>
      </c>
      <c r="E217" s="120">
        <f>SUBTOTAL(9,E185:E215)</f>
        <v>936.38907657685922</v>
      </c>
      <c r="F217" s="112"/>
      <c r="G217" s="112"/>
      <c r="H217" s="112"/>
      <c r="I217" s="112"/>
      <c r="J217" s="112"/>
      <c r="K217" s="112"/>
      <c r="L217" s="112"/>
    </row>
    <row r="218" spans="1:12" x14ac:dyDescent="0.3">
      <c r="A218" s="4"/>
      <c r="B218" s="4"/>
      <c r="C218" s="5"/>
      <c r="D218" s="5"/>
      <c r="E218" s="5"/>
      <c r="F218" s="4"/>
      <c r="G218" s="4"/>
      <c r="H218" s="4"/>
      <c r="I218" s="4"/>
      <c r="J218" s="4"/>
      <c r="K218" s="4"/>
      <c r="L218" s="4"/>
    </row>
    <row r="219" spans="1:12" x14ac:dyDescent="0.3">
      <c r="A219" s="4"/>
      <c r="B219" s="4"/>
      <c r="C219" s="5"/>
      <c r="D219" s="5"/>
      <c r="E219" s="5"/>
      <c r="F219" s="4"/>
      <c r="G219" s="4"/>
      <c r="H219" s="4"/>
      <c r="I219" s="4"/>
      <c r="J219" s="4"/>
      <c r="K219" s="4"/>
      <c r="L219" s="4"/>
    </row>
    <row r="220" spans="1:12" x14ac:dyDescent="0.3">
      <c r="A220" s="4"/>
      <c r="B220" s="4"/>
      <c r="C220" s="5"/>
      <c r="D220" s="5"/>
      <c r="E220" s="5"/>
      <c r="F220" s="4"/>
      <c r="G220" s="4"/>
      <c r="H220" s="4"/>
      <c r="I220" s="4"/>
      <c r="J220" s="4"/>
      <c r="K220" s="4"/>
      <c r="L220" s="4"/>
    </row>
    <row r="221" spans="1:12" x14ac:dyDescent="0.3">
      <c r="A221" s="3" t="s">
        <v>1240</v>
      </c>
    </row>
  </sheetData>
  <sortState xmlns:xlrd2="http://schemas.microsoft.com/office/spreadsheetml/2017/richdata2" ref="A185:L215">
    <sortCondition ref="B185:B215"/>
    <sortCondition ref="A185:A215"/>
    <sortCondition ref="G185:G215"/>
    <sortCondition ref="J185:J215"/>
    <sortCondition ref="K185:K215"/>
  </sortState>
  <pageMargins left="0.7" right="0.7" top="0.75" bottom="0.75" header="0.3" footer="0.3"/>
  <pageSetup scale="43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27EE0-05DD-43BA-843B-0747702C1980}">
  <dimension ref="A1:S270"/>
  <sheetViews>
    <sheetView topLeftCell="A191" workbookViewId="0">
      <selection activeCell="I270" sqref="I270"/>
    </sheetView>
  </sheetViews>
  <sheetFormatPr defaultRowHeight="14.4" outlineLevelRow="2" x14ac:dyDescent="0.3"/>
  <cols>
    <col min="1" max="1" width="23.44140625" customWidth="1"/>
    <col min="2" max="2" width="9" customWidth="1"/>
    <col min="3" max="6" width="20.6640625" customWidth="1"/>
    <col min="7" max="7" width="22" customWidth="1"/>
    <col min="8" max="8" width="22.109375" customWidth="1"/>
    <col min="9" max="11" width="20.6640625" customWidth="1"/>
    <col min="12" max="18" width="16.6640625" customWidth="1"/>
  </cols>
  <sheetData>
    <row r="1" spans="1:19" ht="18" thickBot="1" x14ac:dyDescent="0.4">
      <c r="A1" s="186" t="s">
        <v>3036</v>
      </c>
    </row>
    <row r="2" spans="1:19" ht="15" thickBot="1" x14ac:dyDescent="0.35">
      <c r="A2" s="201" t="s">
        <v>2</v>
      </c>
      <c r="B2" s="202" t="s">
        <v>3</v>
      </c>
      <c r="C2" s="191" t="s">
        <v>4</v>
      </c>
      <c r="D2" s="191" t="s">
        <v>5</v>
      </c>
      <c r="E2" s="191" t="s">
        <v>6</v>
      </c>
      <c r="F2" s="191" t="s">
        <v>3038</v>
      </c>
      <c r="G2" s="191"/>
      <c r="H2" s="191"/>
      <c r="I2" s="191" t="s">
        <v>3037</v>
      </c>
      <c r="J2" s="191" t="s">
        <v>3039</v>
      </c>
      <c r="K2" s="191"/>
      <c r="L2" s="202" t="s">
        <v>7</v>
      </c>
      <c r="M2" s="202" t="s">
        <v>8</v>
      </c>
      <c r="N2" s="202" t="s">
        <v>9</v>
      </c>
      <c r="O2" s="202" t="s">
        <v>10</v>
      </c>
      <c r="P2" s="202" t="s">
        <v>11</v>
      </c>
      <c r="Q2" s="202" t="s">
        <v>12</v>
      </c>
      <c r="R2" s="202" t="s">
        <v>13</v>
      </c>
      <c r="S2" s="192"/>
    </row>
    <row r="3" spans="1:19" hidden="1" outlineLevel="2" x14ac:dyDescent="0.3">
      <c r="A3" s="187" t="s">
        <v>218</v>
      </c>
      <c r="B3" s="113" t="s">
        <v>14</v>
      </c>
      <c r="C3" s="114">
        <v>0.33499839999996084</v>
      </c>
      <c r="D3" s="114">
        <v>0.33499839999996084</v>
      </c>
      <c r="E3" s="114">
        <v>0.33499839999996084</v>
      </c>
      <c r="F3" s="114"/>
      <c r="G3" s="114"/>
      <c r="H3" s="114"/>
      <c r="I3" s="190">
        <v>1</v>
      </c>
      <c r="J3" s="190">
        <f>E3/C3</f>
        <v>1</v>
      </c>
      <c r="K3" s="114"/>
      <c r="L3" s="112" t="s">
        <v>222</v>
      </c>
      <c r="M3" s="112" t="s">
        <v>44</v>
      </c>
      <c r="N3" s="112" t="s">
        <v>15</v>
      </c>
      <c r="O3" s="112" t="s">
        <v>45</v>
      </c>
      <c r="P3" s="112" t="s">
        <v>223</v>
      </c>
      <c r="Q3" s="112" t="s">
        <v>74</v>
      </c>
      <c r="R3" s="112" t="s">
        <v>391</v>
      </c>
      <c r="S3" s="145"/>
    </row>
    <row r="4" spans="1:19" hidden="1" outlineLevel="2" x14ac:dyDescent="0.3">
      <c r="A4" s="187" t="s">
        <v>218</v>
      </c>
      <c r="B4" s="113" t="s">
        <v>14</v>
      </c>
      <c r="C4" s="115">
        <v>1.000000082740371E-10</v>
      </c>
      <c r="D4" s="115">
        <v>1.000000082740371E-10</v>
      </c>
      <c r="E4" s="115">
        <v>1.000000082740371E-10</v>
      </c>
      <c r="F4" s="114"/>
      <c r="G4" s="114"/>
      <c r="H4" s="114"/>
      <c r="I4" s="190">
        <v>1</v>
      </c>
      <c r="J4" s="190">
        <f>E4/C4</f>
        <v>1</v>
      </c>
      <c r="K4" s="115"/>
      <c r="L4" s="112" t="s">
        <v>224</v>
      </c>
      <c r="M4" s="112" t="s">
        <v>44</v>
      </c>
      <c r="N4" s="112" t="s">
        <v>15</v>
      </c>
      <c r="O4" s="112" t="s">
        <v>45</v>
      </c>
      <c r="P4" s="112" t="s">
        <v>225</v>
      </c>
      <c r="Q4" s="112" t="s">
        <v>226</v>
      </c>
      <c r="R4" s="112" t="s">
        <v>391</v>
      </c>
      <c r="S4" s="145"/>
    </row>
    <row r="5" spans="1:19" hidden="1" outlineLevel="2" x14ac:dyDescent="0.3">
      <c r="A5" s="187" t="s">
        <v>218</v>
      </c>
      <c r="B5" s="113" t="s">
        <v>14</v>
      </c>
      <c r="C5" s="115">
        <v>0.51889857174999998</v>
      </c>
      <c r="D5" s="116">
        <f>C5*1.03282</f>
        <v>0.53592882287483501</v>
      </c>
      <c r="E5" s="116">
        <f>D5*1.00278</f>
        <v>0.53741870500242706</v>
      </c>
      <c r="F5" s="114"/>
      <c r="G5" s="114"/>
      <c r="H5" s="114"/>
      <c r="I5" s="190">
        <f>D5/C5</f>
        <v>1.0328200000000001</v>
      </c>
      <c r="J5" s="190">
        <f>E5/C5</f>
        <v>1.0356912396</v>
      </c>
      <c r="K5" s="116"/>
      <c r="L5" s="112" t="s">
        <v>43</v>
      </c>
      <c r="M5" s="112" t="s">
        <v>44</v>
      </c>
      <c r="N5" s="112" t="s">
        <v>15</v>
      </c>
      <c r="O5" s="112" t="s">
        <v>45</v>
      </c>
      <c r="P5" s="112" t="s">
        <v>46</v>
      </c>
      <c r="Q5" s="112" t="s">
        <v>47</v>
      </c>
      <c r="R5" s="112" t="s">
        <v>391</v>
      </c>
      <c r="S5" s="145"/>
    </row>
    <row r="6" spans="1:19" hidden="1" outlineLevel="2" x14ac:dyDescent="0.3">
      <c r="A6" s="187" t="s">
        <v>218</v>
      </c>
      <c r="B6" s="113" t="s">
        <v>14</v>
      </c>
      <c r="C6" s="115">
        <v>0.67476593094000004</v>
      </c>
      <c r="D6" s="116">
        <f t="shared" ref="D6" si="0">C6*1.03282</f>
        <v>0.69691174879345086</v>
      </c>
      <c r="E6" s="116">
        <f t="shared" ref="E6" si="1">D6*1.00278</f>
        <v>0.69884916345509662</v>
      </c>
      <c r="F6" s="114"/>
      <c r="G6" s="114"/>
      <c r="H6" s="114"/>
      <c r="I6" s="190">
        <f t="shared" ref="I6:I8" si="2">D6/C6</f>
        <v>1.0328200000000001</v>
      </c>
      <c r="J6" s="190">
        <f>E6/C6</f>
        <v>1.0356912396</v>
      </c>
      <c r="K6" s="116"/>
      <c r="L6" s="112" t="s">
        <v>48</v>
      </c>
      <c r="M6" s="112" t="s">
        <v>44</v>
      </c>
      <c r="N6" s="112" t="s">
        <v>15</v>
      </c>
      <c r="O6" s="112" t="s">
        <v>45</v>
      </c>
      <c r="P6" s="112" t="s">
        <v>46</v>
      </c>
      <c r="Q6" s="112" t="s">
        <v>49</v>
      </c>
      <c r="R6" s="112" t="s">
        <v>391</v>
      </c>
      <c r="S6" s="145"/>
    </row>
    <row r="7" spans="1:19" hidden="1" outlineLevel="2" x14ac:dyDescent="0.3">
      <c r="A7" s="187" t="s">
        <v>218</v>
      </c>
      <c r="B7" s="113" t="s">
        <v>14</v>
      </c>
      <c r="C7" s="115">
        <v>2.0734023999999999E-3</v>
      </c>
      <c r="D7" s="115">
        <v>2.0734023999999999E-3</v>
      </c>
      <c r="E7" s="115">
        <v>2.0734023999999999E-3</v>
      </c>
      <c r="F7" s="114"/>
      <c r="G7" s="114"/>
      <c r="H7" s="114"/>
      <c r="I7" s="190">
        <f t="shared" si="2"/>
        <v>1</v>
      </c>
      <c r="J7" s="190">
        <f t="shared" ref="J7:J8" si="3">E7/C7</f>
        <v>1</v>
      </c>
      <c r="K7" s="115"/>
      <c r="L7" s="112" t="s">
        <v>221</v>
      </c>
      <c r="M7" s="112" t="s">
        <v>44</v>
      </c>
      <c r="N7" s="112" t="s">
        <v>15</v>
      </c>
      <c r="O7" s="112" t="s">
        <v>45</v>
      </c>
      <c r="P7" s="112" t="s">
        <v>220</v>
      </c>
      <c r="Q7" s="112" t="s">
        <v>47</v>
      </c>
      <c r="R7" s="112" t="s">
        <v>391</v>
      </c>
      <c r="S7" s="145"/>
    </row>
    <row r="8" spans="1:19" hidden="1" outlineLevel="2" x14ac:dyDescent="0.3">
      <c r="A8" s="187" t="s">
        <v>218</v>
      </c>
      <c r="B8" s="113" t="s">
        <v>14</v>
      </c>
      <c r="C8" s="115">
        <v>4.6983331079998997E-3</v>
      </c>
      <c r="D8" s="115">
        <v>4.6983331079998997E-3</v>
      </c>
      <c r="E8" s="115">
        <v>4.6983331079998997E-3</v>
      </c>
      <c r="F8" s="114"/>
      <c r="G8" s="114"/>
      <c r="H8" s="114"/>
      <c r="I8" s="190">
        <f t="shared" si="2"/>
        <v>1</v>
      </c>
      <c r="J8" s="190">
        <f t="shared" si="3"/>
        <v>1</v>
      </c>
      <c r="K8" s="115"/>
      <c r="L8" s="112" t="s">
        <v>219</v>
      </c>
      <c r="M8" s="112" t="s">
        <v>44</v>
      </c>
      <c r="N8" s="112" t="s">
        <v>15</v>
      </c>
      <c r="O8" s="112" t="s">
        <v>45</v>
      </c>
      <c r="P8" s="112" t="s">
        <v>220</v>
      </c>
      <c r="Q8" s="112" t="s">
        <v>49</v>
      </c>
      <c r="R8" s="112" t="s">
        <v>391</v>
      </c>
      <c r="S8" s="145"/>
    </row>
    <row r="9" spans="1:19" outlineLevel="1" collapsed="1" x14ac:dyDescent="0.3">
      <c r="A9" s="188" t="s">
        <v>3005</v>
      </c>
      <c r="B9" s="113"/>
      <c r="C9" s="115">
        <f>SUBTOTAL(9,C3:C8)</f>
        <v>1.5354346382979607</v>
      </c>
      <c r="D9" s="115">
        <f>SUBTOTAL(9,D3:D8)</f>
        <v>1.5746107072762467</v>
      </c>
      <c r="E9" s="115">
        <f>SUBTOTAL(9,E3:E8)</f>
        <v>1.5780380040654844</v>
      </c>
      <c r="F9" s="115"/>
      <c r="G9" s="115"/>
      <c r="H9" s="115"/>
      <c r="I9" s="115"/>
      <c r="J9" s="115"/>
      <c r="K9" s="115"/>
      <c r="L9" s="112"/>
      <c r="M9" s="112"/>
      <c r="N9" s="112"/>
      <c r="O9" s="112"/>
      <c r="P9" s="112"/>
      <c r="Q9" s="112"/>
      <c r="R9" s="112"/>
      <c r="S9" s="145"/>
    </row>
    <row r="10" spans="1:19" hidden="1" outlineLevel="2" x14ac:dyDescent="0.3">
      <c r="A10" s="187" t="s">
        <v>214</v>
      </c>
      <c r="B10" s="112" t="s">
        <v>14</v>
      </c>
      <c r="C10" s="118">
        <v>9.2267872000000001E-2</v>
      </c>
      <c r="D10" s="118">
        <v>9.2267872000000001E-2</v>
      </c>
      <c r="E10" s="118">
        <v>9.2267872000000001E-2</v>
      </c>
      <c r="F10" s="114"/>
      <c r="G10" s="114"/>
      <c r="H10" s="114"/>
      <c r="I10" s="190">
        <f>D10/C10</f>
        <v>1</v>
      </c>
      <c r="J10" s="190">
        <f>E10/C10</f>
        <v>1</v>
      </c>
      <c r="K10" s="118"/>
      <c r="L10" s="112">
        <v>2275060012</v>
      </c>
      <c r="M10" s="112" t="s">
        <v>44</v>
      </c>
      <c r="N10" s="112" t="s">
        <v>15</v>
      </c>
      <c r="O10" s="112" t="s">
        <v>45</v>
      </c>
      <c r="P10" s="112" t="s">
        <v>220</v>
      </c>
      <c r="Q10" s="112" t="s">
        <v>49</v>
      </c>
      <c r="R10" s="112" t="s">
        <v>391</v>
      </c>
      <c r="S10" s="145"/>
    </row>
    <row r="11" spans="1:19" hidden="1" outlineLevel="2" x14ac:dyDescent="0.3">
      <c r="A11" s="187" t="s">
        <v>214</v>
      </c>
      <c r="B11" s="112" t="s">
        <v>14</v>
      </c>
      <c r="C11" s="118">
        <v>1.0725E-2</v>
      </c>
      <c r="D11" s="118">
        <v>1.0725E-2</v>
      </c>
      <c r="E11" s="118">
        <v>1.0725E-2</v>
      </c>
      <c r="F11" s="114"/>
      <c r="G11" s="114"/>
      <c r="H11" s="114"/>
      <c r="I11" s="190">
        <f>D11/C11</f>
        <v>1</v>
      </c>
      <c r="J11" s="190">
        <f>E11/C11</f>
        <v>1</v>
      </c>
      <c r="K11" s="118"/>
      <c r="L11" s="112" t="s">
        <v>43</v>
      </c>
      <c r="M11" s="112" t="s">
        <v>44</v>
      </c>
      <c r="N11" s="112" t="s">
        <v>15</v>
      </c>
      <c r="O11" s="112" t="s">
        <v>45</v>
      </c>
      <c r="P11" s="112" t="s">
        <v>46</v>
      </c>
      <c r="Q11" s="112" t="s">
        <v>47</v>
      </c>
      <c r="R11" s="112" t="s">
        <v>391</v>
      </c>
      <c r="S11" s="145"/>
    </row>
    <row r="12" spans="1:19" outlineLevel="1" collapsed="1" x14ac:dyDescent="0.3">
      <c r="A12" s="188" t="s">
        <v>3006</v>
      </c>
      <c r="B12" s="112"/>
      <c r="C12" s="118">
        <f>SUBTOTAL(9,C10:C11)</f>
        <v>0.102992872</v>
      </c>
      <c r="D12" s="118">
        <f>SUBTOTAL(9,D10:D11)</f>
        <v>0.102992872</v>
      </c>
      <c r="E12" s="118">
        <f>SUBTOTAL(9,E10:E11)</f>
        <v>0.102992872</v>
      </c>
      <c r="F12" s="118"/>
      <c r="G12" s="118"/>
      <c r="H12" s="118"/>
      <c r="I12" s="118"/>
      <c r="J12" s="118"/>
      <c r="K12" s="118"/>
      <c r="L12" s="112"/>
      <c r="M12" s="112"/>
      <c r="N12" s="112"/>
      <c r="O12" s="112"/>
      <c r="P12" s="112"/>
      <c r="Q12" s="112"/>
      <c r="R12" s="112"/>
      <c r="S12" s="145"/>
    </row>
    <row r="13" spans="1:19" hidden="1" outlineLevel="2" x14ac:dyDescent="0.3">
      <c r="A13" s="187" t="s">
        <v>215</v>
      </c>
      <c r="B13" s="112" t="s">
        <v>14</v>
      </c>
      <c r="C13" s="118">
        <v>8.5289630000000005E-3</v>
      </c>
      <c r="D13" s="118">
        <v>8.5289630000000005E-3</v>
      </c>
      <c r="E13" s="118">
        <v>8.5289630000000005E-3</v>
      </c>
      <c r="F13" s="114"/>
      <c r="G13" s="114"/>
      <c r="H13" s="114"/>
      <c r="I13" s="190">
        <f>D13/C13</f>
        <v>1</v>
      </c>
      <c r="J13" s="190">
        <v>1</v>
      </c>
      <c r="K13" s="118"/>
      <c r="L13" s="112" t="s">
        <v>219</v>
      </c>
      <c r="M13" s="112" t="s">
        <v>44</v>
      </c>
      <c r="N13" s="112" t="s">
        <v>15</v>
      </c>
      <c r="O13" s="112" t="s">
        <v>45</v>
      </c>
      <c r="P13" s="112" t="s">
        <v>220</v>
      </c>
      <c r="Q13" s="112" t="s">
        <v>49</v>
      </c>
      <c r="R13" s="112" t="s">
        <v>391</v>
      </c>
      <c r="S13" s="145"/>
    </row>
    <row r="14" spans="1:19" hidden="1" outlineLevel="2" x14ac:dyDescent="0.3">
      <c r="A14" s="187" t="s">
        <v>215</v>
      </c>
      <c r="B14" s="112" t="s">
        <v>14</v>
      </c>
      <c r="C14" s="118">
        <v>0.20543249999999999</v>
      </c>
      <c r="D14" s="118">
        <v>0.20543249999999999</v>
      </c>
      <c r="E14" s="118">
        <v>0.20543249999999999</v>
      </c>
      <c r="F14" s="114"/>
      <c r="G14" s="114"/>
      <c r="H14" s="114"/>
      <c r="I14" s="190">
        <f t="shared" ref="I14:I16" si="4">D14/C14</f>
        <v>1</v>
      </c>
      <c r="J14" s="190">
        <v>1</v>
      </c>
      <c r="K14" s="118"/>
      <c r="L14" s="112" t="s">
        <v>43</v>
      </c>
      <c r="M14" s="112" t="s">
        <v>44</v>
      </c>
      <c r="N14" s="112" t="s">
        <v>15</v>
      </c>
      <c r="O14" s="112" t="s">
        <v>45</v>
      </c>
      <c r="P14" s="112" t="s">
        <v>46</v>
      </c>
      <c r="Q14" s="112" t="s">
        <v>47</v>
      </c>
      <c r="R14" s="112" t="s">
        <v>391</v>
      </c>
      <c r="S14" s="145"/>
    </row>
    <row r="15" spans="1:19" hidden="1" outlineLevel="2" x14ac:dyDescent="0.3">
      <c r="A15" s="187" t="s">
        <v>215</v>
      </c>
      <c r="B15" s="112" t="s">
        <v>14</v>
      </c>
      <c r="C15" s="118">
        <v>0.71693379999999995</v>
      </c>
      <c r="D15" s="118">
        <v>0.71693379999999995</v>
      </c>
      <c r="E15" s="118">
        <v>0.71693379999999995</v>
      </c>
      <c r="F15" s="114"/>
      <c r="G15" s="114"/>
      <c r="H15" s="114"/>
      <c r="I15" s="190">
        <f t="shared" si="4"/>
        <v>1</v>
      </c>
      <c r="J15" s="190">
        <v>1</v>
      </c>
      <c r="K15" s="118"/>
      <c r="L15" s="112" t="s">
        <v>48</v>
      </c>
      <c r="M15" s="112" t="s">
        <v>44</v>
      </c>
      <c r="N15" s="112" t="s">
        <v>15</v>
      </c>
      <c r="O15" s="112" t="s">
        <v>45</v>
      </c>
      <c r="P15" s="112" t="s">
        <v>46</v>
      </c>
      <c r="Q15" s="112" t="s">
        <v>49</v>
      </c>
      <c r="R15" s="112" t="s">
        <v>391</v>
      </c>
      <c r="S15" s="145"/>
    </row>
    <row r="16" spans="1:19" hidden="1" outlineLevel="2" x14ac:dyDescent="0.3">
      <c r="A16" s="187" t="s">
        <v>215</v>
      </c>
      <c r="B16" s="112" t="s">
        <v>14</v>
      </c>
      <c r="C16" s="118">
        <v>2.7916539999999999</v>
      </c>
      <c r="D16" s="118">
        <v>2.7916539999999999</v>
      </c>
      <c r="E16" s="118">
        <v>2.7916539999999999</v>
      </c>
      <c r="F16" s="114"/>
      <c r="G16" s="114"/>
      <c r="H16" s="114"/>
      <c r="I16" s="190">
        <f t="shared" si="4"/>
        <v>1</v>
      </c>
      <c r="J16" s="190">
        <v>1</v>
      </c>
      <c r="K16" s="118"/>
      <c r="L16" s="112" t="s">
        <v>222</v>
      </c>
      <c r="M16" s="112" t="s">
        <v>44</v>
      </c>
      <c r="N16" s="112" t="s">
        <v>15</v>
      </c>
      <c r="O16" s="112" t="s">
        <v>45</v>
      </c>
      <c r="P16" s="112" t="s">
        <v>223</v>
      </c>
      <c r="Q16" s="112" t="s">
        <v>74</v>
      </c>
      <c r="R16" s="112" t="s">
        <v>391</v>
      </c>
      <c r="S16" s="145"/>
    </row>
    <row r="17" spans="1:19" outlineLevel="1" collapsed="1" x14ac:dyDescent="0.3">
      <c r="A17" s="188" t="s">
        <v>3007</v>
      </c>
      <c r="B17" s="112"/>
      <c r="C17" s="118">
        <f>SUBTOTAL(9,C13:C16)</f>
        <v>3.7225492629999999</v>
      </c>
      <c r="D17" s="118">
        <f>SUBTOTAL(9,D13:D16)</f>
        <v>3.7225492629999999</v>
      </c>
      <c r="E17" s="118">
        <f>SUBTOTAL(9,E13:E16)</f>
        <v>3.7225492629999999</v>
      </c>
      <c r="F17" s="118"/>
      <c r="G17" s="118"/>
      <c r="H17" s="118"/>
      <c r="I17" s="118"/>
      <c r="J17" s="118"/>
      <c r="K17" s="118"/>
      <c r="L17" s="112"/>
      <c r="M17" s="112"/>
      <c r="N17" s="112"/>
      <c r="O17" s="112"/>
      <c r="P17" s="112"/>
      <c r="Q17" s="112"/>
      <c r="R17" s="112"/>
      <c r="S17" s="145"/>
    </row>
    <row r="18" spans="1:19" hidden="1" outlineLevel="2" x14ac:dyDescent="0.3">
      <c r="A18" s="187" t="s">
        <v>216</v>
      </c>
      <c r="B18" s="112" t="s">
        <v>14</v>
      </c>
      <c r="C18" s="118">
        <v>8.9869688999999996E-3</v>
      </c>
      <c r="D18" s="118">
        <v>6.1578710902800001E-3</v>
      </c>
      <c r="E18" s="118">
        <v>6.1578710902800001E-3</v>
      </c>
      <c r="F18" s="114"/>
      <c r="G18" s="114"/>
      <c r="H18" s="114"/>
      <c r="I18" s="190">
        <v>1</v>
      </c>
      <c r="J18" s="190">
        <v>1</v>
      </c>
      <c r="K18" s="118"/>
      <c r="L18" s="112" t="s">
        <v>221</v>
      </c>
      <c r="M18" s="112" t="s">
        <v>44</v>
      </c>
      <c r="N18" s="112" t="s">
        <v>15</v>
      </c>
      <c r="O18" s="112" t="s">
        <v>45</v>
      </c>
      <c r="P18" s="112" t="s">
        <v>220</v>
      </c>
      <c r="Q18" s="112" t="s">
        <v>47</v>
      </c>
      <c r="R18" s="112" t="s">
        <v>391</v>
      </c>
      <c r="S18" s="145"/>
    </row>
    <row r="19" spans="1:19" hidden="1" outlineLevel="2" x14ac:dyDescent="0.3">
      <c r="A19" s="187" t="s">
        <v>216</v>
      </c>
      <c r="B19" s="112" t="s">
        <v>14</v>
      </c>
      <c r="C19" s="118">
        <v>0.28883379396999997</v>
      </c>
      <c r="D19" s="118">
        <v>0.19900729091904401</v>
      </c>
      <c r="E19" s="118">
        <v>0.19900729091904401</v>
      </c>
      <c r="F19" s="114"/>
      <c r="G19" s="114"/>
      <c r="H19" s="114"/>
      <c r="I19" s="190">
        <v>1</v>
      </c>
      <c r="J19" s="190">
        <v>1</v>
      </c>
      <c r="K19" s="118"/>
      <c r="L19" s="112" t="s">
        <v>219</v>
      </c>
      <c r="M19" s="112" t="s">
        <v>44</v>
      </c>
      <c r="N19" s="112" t="s">
        <v>15</v>
      </c>
      <c r="O19" s="112" t="s">
        <v>45</v>
      </c>
      <c r="P19" s="112" t="s">
        <v>220</v>
      </c>
      <c r="Q19" s="112" t="s">
        <v>49</v>
      </c>
      <c r="R19" s="112" t="s">
        <v>391</v>
      </c>
      <c r="S19" s="145"/>
    </row>
    <row r="20" spans="1:19" hidden="1" outlineLevel="2" x14ac:dyDescent="0.3">
      <c r="A20" s="187" t="s">
        <v>216</v>
      </c>
      <c r="B20" s="112" t="s">
        <v>14</v>
      </c>
      <c r="C20" s="118">
        <v>7.4304000000000002E-3</v>
      </c>
      <c r="D20" s="118">
        <v>3.7152000000000001E-3</v>
      </c>
      <c r="E20" s="118">
        <v>3.7152000000000001E-3</v>
      </c>
      <c r="F20" s="114"/>
      <c r="G20" s="114"/>
      <c r="H20" s="114"/>
      <c r="I20" s="190">
        <v>1</v>
      </c>
      <c r="J20" s="190">
        <v>1</v>
      </c>
      <c r="K20" s="118"/>
      <c r="L20" s="112" t="s">
        <v>224</v>
      </c>
      <c r="M20" s="112" t="s">
        <v>44</v>
      </c>
      <c r="N20" s="112" t="s">
        <v>15</v>
      </c>
      <c r="O20" s="112" t="s">
        <v>45</v>
      </c>
      <c r="P20" s="112" t="s">
        <v>225</v>
      </c>
      <c r="Q20" s="112" t="s">
        <v>226</v>
      </c>
      <c r="R20" s="112" t="s">
        <v>391</v>
      </c>
      <c r="S20" s="145"/>
    </row>
    <row r="21" spans="1:19" hidden="1" outlineLevel="2" x14ac:dyDescent="0.3">
      <c r="A21" s="187" t="s">
        <v>216</v>
      </c>
      <c r="B21" s="112" t="s">
        <v>14</v>
      </c>
      <c r="C21" s="118">
        <v>0.79236621750000003</v>
      </c>
      <c r="D21" s="118">
        <v>0.95448434560049999</v>
      </c>
      <c r="E21" s="118">
        <v>0.95448434560049999</v>
      </c>
      <c r="F21" s="114"/>
      <c r="G21" s="114"/>
      <c r="H21" s="114"/>
      <c r="I21" s="190">
        <f t="shared" ref="I21:I23" si="5">D21/C21</f>
        <v>1.2045999999999999</v>
      </c>
      <c r="J21" s="190">
        <f t="shared" ref="J21:J23" si="6">E21/C21</f>
        <v>1.2045999999999999</v>
      </c>
      <c r="K21" s="118"/>
      <c r="L21" s="112" t="s">
        <v>43</v>
      </c>
      <c r="M21" s="112" t="s">
        <v>44</v>
      </c>
      <c r="N21" s="112" t="s">
        <v>15</v>
      </c>
      <c r="O21" s="112" t="s">
        <v>45</v>
      </c>
      <c r="P21" s="112" t="s">
        <v>46</v>
      </c>
      <c r="Q21" s="112" t="s">
        <v>47</v>
      </c>
      <c r="R21" s="112" t="s">
        <v>391</v>
      </c>
      <c r="S21" s="145"/>
    </row>
    <row r="22" spans="1:19" hidden="1" outlineLevel="2" x14ac:dyDescent="0.3">
      <c r="A22" s="187" t="s">
        <v>216</v>
      </c>
      <c r="B22" s="112" t="s">
        <v>14</v>
      </c>
      <c r="C22" s="118">
        <v>2.7654967500000001</v>
      </c>
      <c r="D22" s="118">
        <v>3.3313173850500002</v>
      </c>
      <c r="E22" s="118">
        <v>3.3313173850500002</v>
      </c>
      <c r="F22" s="114"/>
      <c r="G22" s="114"/>
      <c r="H22" s="114"/>
      <c r="I22" s="190">
        <f t="shared" si="5"/>
        <v>1.2046000000000001</v>
      </c>
      <c r="J22" s="190">
        <f t="shared" si="6"/>
        <v>1.2046000000000001</v>
      </c>
      <c r="K22" s="118"/>
      <c r="L22" s="112" t="s">
        <v>48</v>
      </c>
      <c r="M22" s="112" t="s">
        <v>44</v>
      </c>
      <c r="N22" s="112" t="s">
        <v>15</v>
      </c>
      <c r="O22" s="112" t="s">
        <v>45</v>
      </c>
      <c r="P22" s="112" t="s">
        <v>46</v>
      </c>
      <c r="Q22" s="112" t="s">
        <v>49</v>
      </c>
      <c r="R22" s="112" t="s">
        <v>391</v>
      </c>
      <c r="S22" s="145"/>
    </row>
    <row r="23" spans="1:19" hidden="1" outlineLevel="2" x14ac:dyDescent="0.3">
      <c r="A23" s="187" t="s">
        <v>216</v>
      </c>
      <c r="B23" s="112" t="s">
        <v>14</v>
      </c>
      <c r="C23" s="118">
        <v>3.3723169999999998</v>
      </c>
      <c r="D23" s="118">
        <v>3.3723169999999998</v>
      </c>
      <c r="E23" s="118">
        <v>3.3723169999999998</v>
      </c>
      <c r="F23" s="114"/>
      <c r="G23" s="114"/>
      <c r="H23" s="114"/>
      <c r="I23" s="190">
        <f t="shared" si="5"/>
        <v>1</v>
      </c>
      <c r="J23" s="190">
        <f t="shared" si="6"/>
        <v>1</v>
      </c>
      <c r="K23" s="118"/>
      <c r="L23" s="112" t="s">
        <v>222</v>
      </c>
      <c r="M23" s="112" t="s">
        <v>44</v>
      </c>
      <c r="N23" s="112" t="s">
        <v>15</v>
      </c>
      <c r="O23" s="112" t="s">
        <v>45</v>
      </c>
      <c r="P23" s="112" t="s">
        <v>223</v>
      </c>
      <c r="Q23" s="112" t="s">
        <v>74</v>
      </c>
      <c r="R23" s="112" t="s">
        <v>391</v>
      </c>
      <c r="S23" s="145"/>
    </row>
    <row r="24" spans="1:19" outlineLevel="1" collapsed="1" x14ac:dyDescent="0.3">
      <c r="A24" s="188" t="s">
        <v>3008</v>
      </c>
      <c r="B24" s="112"/>
      <c r="C24" s="118">
        <f>SUBTOTAL(9,C18:C23)</f>
        <v>7.2354311303699994</v>
      </c>
      <c r="D24" s="118">
        <f>SUBTOTAL(9,D18:D23)</f>
        <v>7.8669990926598237</v>
      </c>
      <c r="E24" s="118">
        <f>SUBTOTAL(9,E18:E23)</f>
        <v>7.8669990926598237</v>
      </c>
      <c r="F24" s="118"/>
      <c r="G24" s="118"/>
      <c r="H24" s="118"/>
      <c r="I24" s="118"/>
      <c r="J24" s="118"/>
      <c r="K24" s="118"/>
      <c r="L24" s="112"/>
      <c r="M24" s="112"/>
      <c r="N24" s="112"/>
      <c r="O24" s="112"/>
      <c r="P24" s="112"/>
      <c r="Q24" s="112"/>
      <c r="R24" s="112"/>
      <c r="S24" s="145"/>
    </row>
    <row r="25" spans="1:19" hidden="1" outlineLevel="2" x14ac:dyDescent="0.3">
      <c r="A25" s="187" t="s">
        <v>217</v>
      </c>
      <c r="B25" s="112" t="s">
        <v>14</v>
      </c>
      <c r="C25" s="118">
        <v>3.9500000000000004E-3</v>
      </c>
      <c r="D25" s="118">
        <v>4.1463150000000002E-3</v>
      </c>
      <c r="E25" s="118">
        <v>4.1463150000000002E-3</v>
      </c>
      <c r="F25" s="114"/>
      <c r="G25" s="114"/>
      <c r="H25" s="114"/>
      <c r="I25" s="190">
        <f>D25/C25</f>
        <v>1.0496999999999999</v>
      </c>
      <c r="J25" s="190">
        <f>E25/C25</f>
        <v>1.0496999999999999</v>
      </c>
      <c r="K25" s="118"/>
      <c r="L25" s="112" t="s">
        <v>221</v>
      </c>
      <c r="M25" s="112" t="s">
        <v>44</v>
      </c>
      <c r="N25" s="112" t="s">
        <v>15</v>
      </c>
      <c r="O25" s="112" t="s">
        <v>45</v>
      </c>
      <c r="P25" s="112" t="s">
        <v>220</v>
      </c>
      <c r="Q25" s="112" t="s">
        <v>47</v>
      </c>
      <c r="R25" s="112" t="s">
        <v>391</v>
      </c>
      <c r="S25" s="145"/>
    </row>
    <row r="26" spans="1:19" hidden="1" outlineLevel="2" x14ac:dyDescent="0.3">
      <c r="A26" s="187" t="s">
        <v>217</v>
      </c>
      <c r="B26" s="112" t="s">
        <v>14</v>
      </c>
      <c r="C26" s="118">
        <v>0.13723880399999999</v>
      </c>
      <c r="D26" s="118">
        <v>0.14348154148</v>
      </c>
      <c r="E26" s="118">
        <v>0.14348154148</v>
      </c>
      <c r="F26" s="114"/>
      <c r="G26" s="114"/>
      <c r="H26" s="114"/>
      <c r="I26" s="190">
        <f t="shared" ref="I26:I28" si="7">D26/C26</f>
        <v>1.0454881367226139</v>
      </c>
      <c r="J26" s="190">
        <f t="shared" ref="J26:J28" si="8">E26/C26</f>
        <v>1.0454881367226139</v>
      </c>
      <c r="K26" s="118"/>
      <c r="L26" s="112" t="s">
        <v>219</v>
      </c>
      <c r="M26" s="112" t="s">
        <v>44</v>
      </c>
      <c r="N26" s="112" t="s">
        <v>15</v>
      </c>
      <c r="O26" s="112" t="s">
        <v>45</v>
      </c>
      <c r="P26" s="112" t="s">
        <v>220</v>
      </c>
      <c r="Q26" s="112" t="s">
        <v>49</v>
      </c>
      <c r="R26" s="112" t="s">
        <v>391</v>
      </c>
      <c r="S26" s="145"/>
    </row>
    <row r="27" spans="1:19" hidden="1" outlineLevel="2" x14ac:dyDescent="0.3">
      <c r="A27" s="187" t="s">
        <v>217</v>
      </c>
      <c r="B27" s="112" t="s">
        <v>14</v>
      </c>
      <c r="C27" s="118">
        <v>0.50011000000000005</v>
      </c>
      <c r="D27" s="118">
        <v>0.51865421725000005</v>
      </c>
      <c r="E27" s="118">
        <v>0.51865421725000005</v>
      </c>
      <c r="F27" s="114"/>
      <c r="G27" s="114"/>
      <c r="H27" s="114"/>
      <c r="I27" s="190">
        <f t="shared" si="7"/>
        <v>1.0370802768390954</v>
      </c>
      <c r="J27" s="190">
        <f t="shared" si="8"/>
        <v>1.0370802768390954</v>
      </c>
      <c r="K27" s="118"/>
      <c r="L27" s="112" t="s">
        <v>43</v>
      </c>
      <c r="M27" s="112" t="s">
        <v>44</v>
      </c>
      <c r="N27" s="112" t="s">
        <v>15</v>
      </c>
      <c r="O27" s="112" t="s">
        <v>45</v>
      </c>
      <c r="P27" s="112" t="s">
        <v>46</v>
      </c>
      <c r="Q27" s="112" t="s">
        <v>47</v>
      </c>
      <c r="R27" s="112" t="s">
        <v>391</v>
      </c>
      <c r="S27" s="145"/>
    </row>
    <row r="28" spans="1:19" hidden="1" outlineLevel="2" x14ac:dyDescent="0.3">
      <c r="A28" s="187" t="s">
        <v>217</v>
      </c>
      <c r="B28" s="112" t="s">
        <v>14</v>
      </c>
      <c r="C28" s="118">
        <v>1.574697</v>
      </c>
      <c r="D28" s="118">
        <v>1.6394170467</v>
      </c>
      <c r="E28" s="118">
        <v>1.6394170467</v>
      </c>
      <c r="F28" s="114"/>
      <c r="G28" s="114"/>
      <c r="H28" s="114"/>
      <c r="I28" s="190">
        <f t="shared" si="7"/>
        <v>1.0410999999999999</v>
      </c>
      <c r="J28" s="190">
        <f t="shared" si="8"/>
        <v>1.0410999999999999</v>
      </c>
      <c r="K28" s="118"/>
      <c r="L28" s="112" t="s">
        <v>48</v>
      </c>
      <c r="M28" s="112" t="s">
        <v>44</v>
      </c>
      <c r="N28" s="112" t="s">
        <v>15</v>
      </c>
      <c r="O28" s="112" t="s">
        <v>45</v>
      </c>
      <c r="P28" s="112" t="s">
        <v>46</v>
      </c>
      <c r="Q28" s="112" t="s">
        <v>49</v>
      </c>
      <c r="R28" s="112" t="s">
        <v>391</v>
      </c>
      <c r="S28" s="145"/>
    </row>
    <row r="29" spans="1:19" outlineLevel="1" collapsed="1" x14ac:dyDescent="0.3">
      <c r="A29" s="188" t="s">
        <v>3009</v>
      </c>
      <c r="B29" s="112"/>
      <c r="C29" s="118">
        <f>SUBTOTAL(9,C25:C28)</f>
        <v>2.2159958040000003</v>
      </c>
      <c r="D29" s="118">
        <f>SUBTOTAL(9,D25:D28)</f>
        <v>2.3056991204299999</v>
      </c>
      <c r="E29" s="118">
        <f>SUBTOTAL(9,E25:E28)</f>
        <v>2.3056991204299999</v>
      </c>
      <c r="F29" s="118"/>
      <c r="G29" s="118"/>
      <c r="H29" s="118"/>
      <c r="I29" s="118"/>
      <c r="J29" s="118"/>
      <c r="K29" s="118"/>
      <c r="L29" s="112"/>
      <c r="M29" s="112"/>
      <c r="N29" s="112"/>
      <c r="O29" s="112"/>
      <c r="P29" s="112"/>
      <c r="Q29" s="112"/>
      <c r="R29" s="112"/>
      <c r="S29" s="145"/>
    </row>
    <row r="30" spans="1:19" outlineLevel="1" x14ac:dyDescent="0.3">
      <c r="A30" s="179"/>
      <c r="S30" s="145"/>
    </row>
    <row r="31" spans="1:19" outlineLevel="1" x14ac:dyDescent="0.3">
      <c r="A31" s="189" t="s">
        <v>1240</v>
      </c>
      <c r="B31" s="3" t="s">
        <v>1244</v>
      </c>
      <c r="C31">
        <f>SUBTOTAL(9,C3:C30)</f>
        <v>14.81240370766796</v>
      </c>
      <c r="D31">
        <f>SUBTOTAL(9,D3:D30)</f>
        <v>15.572851055366071</v>
      </c>
      <c r="E31">
        <f>SUBTOTAL(9,E3:E30)</f>
        <v>15.576278352155308</v>
      </c>
      <c r="S31" s="145"/>
    </row>
    <row r="32" spans="1:19" x14ac:dyDescent="0.3">
      <c r="A32" s="179"/>
      <c r="S32" s="145"/>
    </row>
    <row r="33" spans="1:19" ht="15" thickBot="1" x14ac:dyDescent="0.35">
      <c r="A33" s="179"/>
      <c r="S33" s="145"/>
    </row>
    <row r="34" spans="1:19" ht="15" thickBot="1" x14ac:dyDescent="0.35">
      <c r="A34" s="201" t="s">
        <v>2</v>
      </c>
      <c r="B34" s="202" t="s">
        <v>3</v>
      </c>
      <c r="C34" s="191" t="s">
        <v>4</v>
      </c>
      <c r="D34" s="191" t="s">
        <v>5</v>
      </c>
      <c r="E34" s="191" t="s">
        <v>6</v>
      </c>
      <c r="F34" s="191" t="s">
        <v>3038</v>
      </c>
      <c r="G34" s="136" t="s">
        <v>3041</v>
      </c>
      <c r="H34" s="136" t="s">
        <v>3042</v>
      </c>
      <c r="I34" s="191" t="s">
        <v>3037</v>
      </c>
      <c r="J34" s="191" t="s">
        <v>3039</v>
      </c>
      <c r="K34" s="191"/>
      <c r="L34" s="202" t="s">
        <v>7</v>
      </c>
      <c r="M34" s="202" t="s">
        <v>8</v>
      </c>
      <c r="N34" s="202" t="s">
        <v>9</v>
      </c>
      <c r="O34" s="202" t="s">
        <v>10</v>
      </c>
      <c r="P34" s="202" t="s">
        <v>11</v>
      </c>
      <c r="Q34" s="202" t="s">
        <v>12</v>
      </c>
      <c r="R34" s="202" t="s">
        <v>13</v>
      </c>
      <c r="S34" s="192"/>
    </row>
    <row r="35" spans="1:19" hidden="1" outlineLevel="2" x14ac:dyDescent="0.3">
      <c r="A35" s="187" t="s">
        <v>218</v>
      </c>
      <c r="B35" s="113" t="s">
        <v>16</v>
      </c>
      <c r="C35" s="115">
        <v>0.16298319999998512</v>
      </c>
      <c r="D35" s="115">
        <v>0.16298319999998512</v>
      </c>
      <c r="E35" s="115">
        <v>0.16298319999998512</v>
      </c>
      <c r="F35" s="115"/>
      <c r="G35" s="115"/>
      <c r="H35" s="115"/>
      <c r="I35" s="190">
        <f>D35/C35</f>
        <v>1</v>
      </c>
      <c r="J35" s="190">
        <f>E35/C35</f>
        <v>1</v>
      </c>
      <c r="K35" s="115"/>
      <c r="L35" s="112" t="s">
        <v>222</v>
      </c>
      <c r="M35" s="112" t="s">
        <v>44</v>
      </c>
      <c r="N35" s="112" t="s">
        <v>15</v>
      </c>
      <c r="O35" s="112" t="s">
        <v>45</v>
      </c>
      <c r="P35" s="112" t="s">
        <v>223</v>
      </c>
      <c r="Q35" s="112" t="s">
        <v>74</v>
      </c>
      <c r="R35" s="112" t="s">
        <v>391</v>
      </c>
      <c r="S35" s="145"/>
    </row>
    <row r="36" spans="1:19" hidden="1" outlineLevel="2" x14ac:dyDescent="0.3">
      <c r="A36" s="187" t="s">
        <v>218</v>
      </c>
      <c r="B36" s="113" t="s">
        <v>16</v>
      </c>
      <c r="C36" s="115">
        <v>-2.3999996434653781E-10</v>
      </c>
      <c r="D36" s="115">
        <v>-2.3999996434653781E-10</v>
      </c>
      <c r="E36" s="115">
        <v>-2.3999996434653781E-10</v>
      </c>
      <c r="F36" s="115"/>
      <c r="G36" s="115"/>
      <c r="H36" s="115"/>
      <c r="I36" s="190">
        <f t="shared" ref="I36:I40" si="9">D36/C36</f>
        <v>1</v>
      </c>
      <c r="J36" s="190">
        <f t="shared" ref="J36:J40" si="10">E36/C36</f>
        <v>1</v>
      </c>
      <c r="K36" s="115"/>
      <c r="L36" s="112" t="s">
        <v>224</v>
      </c>
      <c r="M36" s="112" t="s">
        <v>44</v>
      </c>
      <c r="N36" s="112" t="s">
        <v>15</v>
      </c>
      <c r="O36" s="112" t="s">
        <v>45</v>
      </c>
      <c r="P36" s="112" t="s">
        <v>225</v>
      </c>
      <c r="Q36" s="112" t="s">
        <v>226</v>
      </c>
      <c r="R36" s="112" t="s">
        <v>391</v>
      </c>
      <c r="S36" s="145"/>
    </row>
    <row r="37" spans="1:19" hidden="1" outlineLevel="2" x14ac:dyDescent="0.3">
      <c r="A37" s="187" t="s">
        <v>218</v>
      </c>
      <c r="B37" s="113" t="s">
        <v>16</v>
      </c>
      <c r="C37" s="115">
        <v>1.201242152322</v>
      </c>
      <c r="D37" s="116">
        <v>1.2406669197612081</v>
      </c>
      <c r="E37" s="116">
        <v>1.2441159737981442</v>
      </c>
      <c r="F37" s="115"/>
      <c r="G37" s="115"/>
      <c r="H37" s="115"/>
      <c r="I37" s="190">
        <f t="shared" si="9"/>
        <v>1.0328200000000001</v>
      </c>
      <c r="J37" s="190">
        <f t="shared" si="10"/>
        <v>1.0356912396</v>
      </c>
      <c r="K37" s="116"/>
      <c r="L37" s="112" t="s">
        <v>43</v>
      </c>
      <c r="M37" s="112" t="s">
        <v>44</v>
      </c>
      <c r="N37" s="112" t="s">
        <v>15</v>
      </c>
      <c r="O37" s="112" t="s">
        <v>45</v>
      </c>
      <c r="P37" s="112" t="s">
        <v>46</v>
      </c>
      <c r="Q37" s="112" t="s">
        <v>47</v>
      </c>
      <c r="R37" s="112" t="s">
        <v>391</v>
      </c>
      <c r="S37" s="145"/>
    </row>
    <row r="38" spans="1:19" hidden="1" outlineLevel="2" x14ac:dyDescent="0.3">
      <c r="A38" s="187" t="s">
        <v>218</v>
      </c>
      <c r="B38" s="113" t="s">
        <v>16</v>
      </c>
      <c r="C38" s="115">
        <v>1.4370642582199999</v>
      </c>
      <c r="D38" s="116">
        <v>1.4842287071747804</v>
      </c>
      <c r="E38" s="116">
        <v>1.4883548629807264</v>
      </c>
      <c r="F38" s="115"/>
      <c r="G38" s="115"/>
      <c r="H38" s="115"/>
      <c r="I38" s="190">
        <f t="shared" si="9"/>
        <v>1.0328200000000001</v>
      </c>
      <c r="J38" s="190">
        <f t="shared" si="10"/>
        <v>1.0356912396000002</v>
      </c>
      <c r="K38" s="116"/>
      <c r="L38" s="112" t="s">
        <v>48</v>
      </c>
      <c r="M38" s="112" t="s">
        <v>44</v>
      </c>
      <c r="N38" s="112" t="s">
        <v>15</v>
      </c>
      <c r="O38" s="112" t="s">
        <v>45</v>
      </c>
      <c r="P38" s="112" t="s">
        <v>46</v>
      </c>
      <c r="Q38" s="112" t="s">
        <v>49</v>
      </c>
      <c r="R38" s="112" t="s">
        <v>391</v>
      </c>
      <c r="S38" s="145"/>
    </row>
    <row r="39" spans="1:19" hidden="1" outlineLevel="2" x14ac:dyDescent="0.3">
      <c r="A39" s="187" t="s">
        <v>218</v>
      </c>
      <c r="B39" s="113" t="s">
        <v>16</v>
      </c>
      <c r="C39" s="115">
        <v>2.2266575782999998E-3</v>
      </c>
      <c r="D39" s="115">
        <v>2.2266575782999998E-3</v>
      </c>
      <c r="E39" s="115">
        <v>2.2266575782999998E-3</v>
      </c>
      <c r="F39" s="115"/>
      <c r="G39" s="115"/>
      <c r="H39" s="115"/>
      <c r="I39" s="190">
        <f t="shared" si="9"/>
        <v>1</v>
      </c>
      <c r="J39" s="190">
        <f t="shared" si="10"/>
        <v>1</v>
      </c>
      <c r="K39" s="115"/>
      <c r="L39" s="112" t="s">
        <v>221</v>
      </c>
      <c r="M39" s="112" t="s">
        <v>44</v>
      </c>
      <c r="N39" s="112" t="s">
        <v>15</v>
      </c>
      <c r="O39" s="112" t="s">
        <v>45</v>
      </c>
      <c r="P39" s="112" t="s">
        <v>220</v>
      </c>
      <c r="Q39" s="112" t="s">
        <v>47</v>
      </c>
      <c r="R39" s="112" t="s">
        <v>391</v>
      </c>
      <c r="S39" s="145"/>
    </row>
    <row r="40" spans="1:19" hidden="1" outlineLevel="2" x14ac:dyDescent="0.3">
      <c r="A40" s="187" t="s">
        <v>218</v>
      </c>
      <c r="B40" s="113" t="s">
        <v>16</v>
      </c>
      <c r="C40" s="115">
        <v>6.0952054679999923E-3</v>
      </c>
      <c r="D40" s="115">
        <v>6.0952054679999923E-3</v>
      </c>
      <c r="E40" s="115">
        <v>6.0952054679999923E-3</v>
      </c>
      <c r="F40" s="115"/>
      <c r="G40" s="115"/>
      <c r="H40" s="115"/>
      <c r="I40" s="190">
        <f t="shared" si="9"/>
        <v>1</v>
      </c>
      <c r="J40" s="190">
        <f t="shared" si="10"/>
        <v>1</v>
      </c>
      <c r="K40" s="115"/>
      <c r="L40" s="112" t="s">
        <v>219</v>
      </c>
      <c r="M40" s="112" t="s">
        <v>44</v>
      </c>
      <c r="N40" s="112" t="s">
        <v>15</v>
      </c>
      <c r="O40" s="112" t="s">
        <v>45</v>
      </c>
      <c r="P40" s="112" t="s">
        <v>220</v>
      </c>
      <c r="Q40" s="112" t="s">
        <v>49</v>
      </c>
      <c r="R40" s="112" t="s">
        <v>391</v>
      </c>
      <c r="S40" s="145"/>
    </row>
    <row r="41" spans="1:19" outlineLevel="1" collapsed="1" x14ac:dyDescent="0.3">
      <c r="A41" s="188" t="s">
        <v>3005</v>
      </c>
      <c r="B41" s="113"/>
      <c r="C41" s="115">
        <f>SUBTOTAL(9,C35:C40)</f>
        <v>2.8096114733482853</v>
      </c>
      <c r="D41" s="115">
        <f>SUBTOTAL(9,D35:D40)</f>
        <v>2.8962006897422738</v>
      </c>
      <c r="E41" s="115">
        <f>SUBTOTAL(9,E35:E40)</f>
        <v>2.9037758995851557</v>
      </c>
      <c r="F41" s="115"/>
      <c r="G41" s="115"/>
      <c r="H41" s="115"/>
      <c r="I41" s="115"/>
      <c r="J41" s="115"/>
      <c r="K41" s="115"/>
      <c r="L41" s="112"/>
      <c r="M41" s="112"/>
      <c r="N41" s="112"/>
      <c r="O41" s="112"/>
      <c r="P41" s="112"/>
      <c r="Q41" s="112"/>
      <c r="R41" s="112"/>
      <c r="S41" s="145"/>
    </row>
    <row r="42" spans="1:19" hidden="1" outlineLevel="2" x14ac:dyDescent="0.3">
      <c r="A42" s="187" t="s">
        <v>214</v>
      </c>
      <c r="B42" s="112" t="s">
        <v>16</v>
      </c>
      <c r="C42" s="118">
        <v>0.119700205</v>
      </c>
      <c r="D42" s="118">
        <v>0.119700205</v>
      </c>
      <c r="E42" s="118">
        <v>0.119700205</v>
      </c>
      <c r="F42" s="115"/>
      <c r="G42" s="115"/>
      <c r="H42" s="115"/>
      <c r="I42" s="190">
        <v>1</v>
      </c>
      <c r="J42" s="190">
        <v>1</v>
      </c>
      <c r="K42" s="118"/>
      <c r="L42" s="112" t="s">
        <v>219</v>
      </c>
      <c r="M42" s="112" t="s">
        <v>44</v>
      </c>
      <c r="N42" s="112" t="s">
        <v>15</v>
      </c>
      <c r="O42" s="112" t="s">
        <v>45</v>
      </c>
      <c r="P42" s="112" t="s">
        <v>220</v>
      </c>
      <c r="Q42" s="112" t="s">
        <v>49</v>
      </c>
      <c r="R42" s="112" t="s">
        <v>391</v>
      </c>
      <c r="S42" s="145"/>
    </row>
    <row r="43" spans="1:19" hidden="1" outlineLevel="2" x14ac:dyDescent="0.3">
      <c r="A43" s="187" t="s">
        <v>214</v>
      </c>
      <c r="B43" s="112" t="s">
        <v>16</v>
      </c>
      <c r="C43" s="118">
        <v>2.482821E-2</v>
      </c>
      <c r="D43" s="118">
        <v>2.482821E-2</v>
      </c>
      <c r="E43" s="118">
        <v>2.482821E-2</v>
      </c>
      <c r="F43" s="115"/>
      <c r="G43" s="115"/>
      <c r="H43" s="115"/>
      <c r="I43" s="190">
        <v>1</v>
      </c>
      <c r="J43" s="190">
        <v>1</v>
      </c>
      <c r="K43" s="118"/>
      <c r="L43" s="112" t="s">
        <v>43</v>
      </c>
      <c r="M43" s="112" t="s">
        <v>44</v>
      </c>
      <c r="N43" s="112" t="s">
        <v>15</v>
      </c>
      <c r="O43" s="112" t="s">
        <v>45</v>
      </c>
      <c r="P43" s="112" t="s">
        <v>46</v>
      </c>
      <c r="Q43" s="112" t="s">
        <v>47</v>
      </c>
      <c r="R43" s="112" t="s">
        <v>391</v>
      </c>
      <c r="S43" s="145"/>
    </row>
    <row r="44" spans="1:19" outlineLevel="1" collapsed="1" x14ac:dyDescent="0.3">
      <c r="A44" s="188" t="s">
        <v>3006</v>
      </c>
      <c r="B44" s="112"/>
      <c r="C44" s="118">
        <f>SUBTOTAL(9,C42:C43)</f>
        <v>0.14452841499999999</v>
      </c>
      <c r="D44" s="118">
        <f>SUBTOTAL(9,D42:D43)</f>
        <v>0.14452841499999999</v>
      </c>
      <c r="E44" s="118">
        <f>SUBTOTAL(9,E42:E43)</f>
        <v>0.14452841499999999</v>
      </c>
      <c r="F44" s="118"/>
      <c r="G44" s="118"/>
      <c r="H44" s="118"/>
      <c r="I44" s="118"/>
      <c r="J44" s="118"/>
      <c r="K44" s="118"/>
      <c r="L44" s="112"/>
      <c r="M44" s="112"/>
      <c r="N44" s="112"/>
      <c r="O44" s="112"/>
      <c r="P44" s="112"/>
      <c r="Q44" s="112"/>
      <c r="R44" s="112"/>
      <c r="S44" s="145"/>
    </row>
    <row r="45" spans="1:19" hidden="1" outlineLevel="2" x14ac:dyDescent="0.3">
      <c r="A45" s="187" t="s">
        <v>215</v>
      </c>
      <c r="B45" s="112" t="s">
        <v>16</v>
      </c>
      <c r="C45" s="118">
        <v>2.545178E-4</v>
      </c>
      <c r="D45" s="118">
        <v>2.545178E-4</v>
      </c>
      <c r="E45" s="118">
        <v>2.545178E-4</v>
      </c>
      <c r="F45" s="115"/>
      <c r="G45" s="115"/>
      <c r="H45" s="115"/>
      <c r="I45" s="190">
        <f>D45/C45</f>
        <v>1</v>
      </c>
      <c r="J45" s="190">
        <f>E45/C45</f>
        <v>1</v>
      </c>
      <c r="K45" s="118"/>
      <c r="L45" s="112" t="s">
        <v>221</v>
      </c>
      <c r="M45" s="112" t="s">
        <v>44</v>
      </c>
      <c r="N45" s="112" t="s">
        <v>15</v>
      </c>
      <c r="O45" s="112" t="s">
        <v>45</v>
      </c>
      <c r="P45" s="112" t="s">
        <v>220</v>
      </c>
      <c r="Q45" s="112" t="s">
        <v>47</v>
      </c>
      <c r="R45" s="112" t="s">
        <v>391</v>
      </c>
      <c r="S45" s="145"/>
    </row>
    <row r="46" spans="1:19" hidden="1" outlineLevel="2" x14ac:dyDescent="0.3">
      <c r="A46" s="187" t="s">
        <v>215</v>
      </c>
      <c r="B46" s="112" t="s">
        <v>16</v>
      </c>
      <c r="C46" s="118">
        <v>1.106473E-2</v>
      </c>
      <c r="D46" s="118">
        <v>1.106473E-2</v>
      </c>
      <c r="E46" s="118">
        <v>1.106473E-2</v>
      </c>
      <c r="F46" s="115"/>
      <c r="G46" s="115"/>
      <c r="H46" s="115"/>
      <c r="I46" s="190">
        <f t="shared" ref="I46:I49" si="11">D46/C46</f>
        <v>1</v>
      </c>
      <c r="J46" s="190">
        <f t="shared" ref="J46:J49" si="12">E46/C46</f>
        <v>1</v>
      </c>
      <c r="K46" s="118"/>
      <c r="L46" s="112" t="s">
        <v>219</v>
      </c>
      <c r="M46" s="112" t="s">
        <v>44</v>
      </c>
      <c r="N46" s="112" t="s">
        <v>15</v>
      </c>
      <c r="O46" s="112" t="s">
        <v>45</v>
      </c>
      <c r="P46" s="112" t="s">
        <v>220</v>
      </c>
      <c r="Q46" s="112" t="s">
        <v>49</v>
      </c>
      <c r="R46" s="112" t="s">
        <v>391</v>
      </c>
      <c r="S46" s="145"/>
    </row>
    <row r="47" spans="1:19" hidden="1" outlineLevel="2" x14ac:dyDescent="0.3">
      <c r="A47" s="187" t="s">
        <v>215</v>
      </c>
      <c r="B47" s="112" t="s">
        <v>16</v>
      </c>
      <c r="C47" s="118">
        <v>0.47557310000000003</v>
      </c>
      <c r="D47" s="118">
        <v>0.47557310000000003</v>
      </c>
      <c r="E47" s="118">
        <v>0.47557310000000003</v>
      </c>
      <c r="F47" s="115"/>
      <c r="G47" s="115"/>
      <c r="H47" s="115"/>
      <c r="I47" s="190">
        <f t="shared" si="11"/>
        <v>1</v>
      </c>
      <c r="J47" s="190">
        <f t="shared" si="12"/>
        <v>1</v>
      </c>
      <c r="K47" s="118"/>
      <c r="L47" s="112" t="s">
        <v>43</v>
      </c>
      <c r="M47" s="112" t="s">
        <v>44</v>
      </c>
      <c r="N47" s="112" t="s">
        <v>15</v>
      </c>
      <c r="O47" s="112" t="s">
        <v>45</v>
      </c>
      <c r="P47" s="112" t="s">
        <v>46</v>
      </c>
      <c r="Q47" s="112" t="s">
        <v>47</v>
      </c>
      <c r="R47" s="112" t="s">
        <v>391</v>
      </c>
      <c r="S47" s="145"/>
    </row>
    <row r="48" spans="1:19" hidden="1" outlineLevel="2" x14ac:dyDescent="0.3">
      <c r="A48" s="187" t="s">
        <v>215</v>
      </c>
      <c r="B48" s="112" t="s">
        <v>16</v>
      </c>
      <c r="C48" s="118">
        <v>1.5268699999999999</v>
      </c>
      <c r="D48" s="118">
        <v>1.5268699999999999</v>
      </c>
      <c r="E48" s="118">
        <v>1.5268699999999999</v>
      </c>
      <c r="F48" s="115"/>
      <c r="G48" s="115"/>
      <c r="H48" s="115"/>
      <c r="I48" s="190">
        <f t="shared" si="11"/>
        <v>1</v>
      </c>
      <c r="J48" s="190">
        <f t="shared" si="12"/>
        <v>1</v>
      </c>
      <c r="K48" s="118"/>
      <c r="L48" s="112" t="s">
        <v>48</v>
      </c>
      <c r="M48" s="112" t="s">
        <v>44</v>
      </c>
      <c r="N48" s="112" t="s">
        <v>15</v>
      </c>
      <c r="O48" s="112" t="s">
        <v>45</v>
      </c>
      <c r="P48" s="112" t="s">
        <v>46</v>
      </c>
      <c r="Q48" s="112" t="s">
        <v>49</v>
      </c>
      <c r="R48" s="112" t="s">
        <v>391</v>
      </c>
      <c r="S48" s="145"/>
    </row>
    <row r="49" spans="1:19" hidden="1" outlineLevel="2" x14ac:dyDescent="0.3">
      <c r="A49" s="187" t="s">
        <v>215</v>
      </c>
      <c r="B49" s="112" t="s">
        <v>16</v>
      </c>
      <c r="C49" s="118">
        <v>1.358193</v>
      </c>
      <c r="D49" s="118">
        <v>1.358193</v>
      </c>
      <c r="E49" s="118">
        <v>1.358193</v>
      </c>
      <c r="F49" s="115"/>
      <c r="G49" s="115"/>
      <c r="H49" s="115"/>
      <c r="I49" s="190">
        <f t="shared" si="11"/>
        <v>1</v>
      </c>
      <c r="J49" s="190">
        <f t="shared" si="12"/>
        <v>1</v>
      </c>
      <c r="K49" s="118"/>
      <c r="L49" s="112" t="s">
        <v>222</v>
      </c>
      <c r="M49" s="112" t="s">
        <v>44</v>
      </c>
      <c r="N49" s="112" t="s">
        <v>15</v>
      </c>
      <c r="O49" s="112" t="s">
        <v>45</v>
      </c>
      <c r="P49" s="112" t="s">
        <v>223</v>
      </c>
      <c r="Q49" s="112" t="s">
        <v>74</v>
      </c>
      <c r="R49" s="112" t="s">
        <v>391</v>
      </c>
      <c r="S49" s="145"/>
    </row>
    <row r="50" spans="1:19" outlineLevel="1" collapsed="1" x14ac:dyDescent="0.3">
      <c r="A50" s="188" t="s">
        <v>3007</v>
      </c>
      <c r="B50" s="112"/>
      <c r="C50" s="118">
        <f>SUBTOTAL(9,C45:C49)</f>
        <v>3.3719553478000002</v>
      </c>
      <c r="D50" s="118">
        <f>SUBTOTAL(9,D45:D49)</f>
        <v>3.3719553478000002</v>
      </c>
      <c r="E50" s="118">
        <f>SUBTOTAL(9,E45:E49)</f>
        <v>3.3719553478000002</v>
      </c>
      <c r="F50" s="118"/>
      <c r="G50" s="118"/>
      <c r="H50" s="118"/>
      <c r="I50" s="190"/>
      <c r="J50" s="190"/>
      <c r="K50" s="118"/>
      <c r="L50" s="112"/>
      <c r="M50" s="112"/>
      <c r="N50" s="112"/>
      <c r="O50" s="112"/>
      <c r="P50" s="112"/>
      <c r="Q50" s="112"/>
      <c r="R50" s="112"/>
      <c r="S50" s="145"/>
    </row>
    <row r="51" spans="1:19" hidden="1" outlineLevel="2" x14ac:dyDescent="0.3">
      <c r="A51" s="187" t="s">
        <v>216</v>
      </c>
      <c r="B51" s="112" t="s">
        <v>16</v>
      </c>
      <c r="C51" s="118">
        <v>9.6512364816E-3</v>
      </c>
      <c r="D51" s="118">
        <v>6.6130272371923001E-3</v>
      </c>
      <c r="E51" s="118">
        <v>6.6130272371923001E-3</v>
      </c>
      <c r="F51" s="115"/>
      <c r="G51" s="115"/>
      <c r="H51" s="115"/>
      <c r="I51" s="190">
        <v>1</v>
      </c>
      <c r="J51" s="190">
        <v>1</v>
      </c>
      <c r="K51" s="118"/>
      <c r="L51" s="112" t="s">
        <v>221</v>
      </c>
      <c r="M51" s="112" t="s">
        <v>44</v>
      </c>
      <c r="N51" s="112" t="s">
        <v>15</v>
      </c>
      <c r="O51" s="112" t="s">
        <v>45</v>
      </c>
      <c r="P51" s="112" t="s">
        <v>220</v>
      </c>
      <c r="Q51" s="112" t="s">
        <v>47</v>
      </c>
      <c r="R51" s="112" t="s">
        <v>391</v>
      </c>
      <c r="S51" s="145"/>
    </row>
    <row r="52" spans="1:19" hidden="1" outlineLevel="2" x14ac:dyDescent="0.3">
      <c r="A52" s="187" t="s">
        <v>216</v>
      </c>
      <c r="B52" s="112" t="s">
        <v>16</v>
      </c>
      <c r="C52" s="118">
        <v>0.37470753556000003</v>
      </c>
      <c r="D52" s="118">
        <v>0.25817453895491199</v>
      </c>
      <c r="E52" s="118">
        <v>0.25817453895491199</v>
      </c>
      <c r="F52" s="115"/>
      <c r="G52" s="115"/>
      <c r="H52" s="115"/>
      <c r="I52" s="190">
        <v>1</v>
      </c>
      <c r="J52" s="190">
        <v>1</v>
      </c>
      <c r="K52" s="118"/>
      <c r="L52" s="112" t="s">
        <v>219</v>
      </c>
      <c r="M52" s="112" t="s">
        <v>44</v>
      </c>
      <c r="N52" s="112" t="s">
        <v>15</v>
      </c>
      <c r="O52" s="112" t="s">
        <v>45</v>
      </c>
      <c r="P52" s="112" t="s">
        <v>220</v>
      </c>
      <c r="Q52" s="112" t="s">
        <v>49</v>
      </c>
      <c r="R52" s="112" t="s">
        <v>391</v>
      </c>
      <c r="S52" s="145"/>
    </row>
    <row r="53" spans="1:19" hidden="1" outlineLevel="2" x14ac:dyDescent="0.3">
      <c r="A53" s="187" t="s">
        <v>216</v>
      </c>
      <c r="B53" s="112" t="s">
        <v>16</v>
      </c>
      <c r="C53" s="118">
        <v>2.4656000000000001E-3</v>
      </c>
      <c r="D53" s="118">
        <v>1.2328E-3</v>
      </c>
      <c r="E53" s="118">
        <v>1.2328E-3</v>
      </c>
      <c r="F53" s="115"/>
      <c r="G53" s="115"/>
      <c r="H53" s="115"/>
      <c r="I53" s="190">
        <v>1</v>
      </c>
      <c r="J53" s="190">
        <v>1</v>
      </c>
      <c r="K53" s="118"/>
      <c r="L53" s="112" t="s">
        <v>224</v>
      </c>
      <c r="M53" s="112" t="s">
        <v>44</v>
      </c>
      <c r="N53" s="112" t="s">
        <v>15</v>
      </c>
      <c r="O53" s="112" t="s">
        <v>45</v>
      </c>
      <c r="P53" s="112" t="s">
        <v>225</v>
      </c>
      <c r="Q53" s="112" t="s">
        <v>226</v>
      </c>
      <c r="R53" s="112" t="s">
        <v>391</v>
      </c>
      <c r="S53" s="145"/>
    </row>
    <row r="54" spans="1:19" hidden="1" outlineLevel="2" x14ac:dyDescent="0.3">
      <c r="A54" s="187" t="s">
        <v>216</v>
      </c>
      <c r="B54" s="112" t="s">
        <v>16</v>
      </c>
      <c r="C54" s="118">
        <v>1.8343151319</v>
      </c>
      <c r="D54" s="118">
        <v>2.2096160078867402</v>
      </c>
      <c r="E54" s="118">
        <v>2.2096160078867402</v>
      </c>
      <c r="F54" s="115"/>
      <c r="G54" s="115"/>
      <c r="H54" s="115"/>
      <c r="I54" s="190">
        <f t="shared" ref="I54:I56" si="13">D54/C54</f>
        <v>1.2046000000000001</v>
      </c>
      <c r="J54" s="190">
        <f t="shared" ref="J54:J56" si="14">E54/C54</f>
        <v>1.2046000000000001</v>
      </c>
      <c r="K54" s="118"/>
      <c r="L54" s="112" t="s">
        <v>43</v>
      </c>
      <c r="M54" s="112" t="s">
        <v>44</v>
      </c>
      <c r="N54" s="112" t="s">
        <v>15</v>
      </c>
      <c r="O54" s="112" t="s">
        <v>45</v>
      </c>
      <c r="P54" s="112" t="s">
        <v>46</v>
      </c>
      <c r="Q54" s="112" t="s">
        <v>47</v>
      </c>
      <c r="R54" s="112" t="s">
        <v>391</v>
      </c>
      <c r="S54" s="145"/>
    </row>
    <row r="55" spans="1:19" hidden="1" outlineLevel="2" x14ac:dyDescent="0.3">
      <c r="A55" s="187" t="s">
        <v>216</v>
      </c>
      <c r="B55" s="112" t="s">
        <v>16</v>
      </c>
      <c r="C55" s="118">
        <v>5.8897408589999998</v>
      </c>
      <c r="D55" s="118">
        <v>7.0947818387514001</v>
      </c>
      <c r="E55" s="118">
        <v>7.0947818387514001</v>
      </c>
      <c r="F55" s="115"/>
      <c r="G55" s="115"/>
      <c r="H55" s="115"/>
      <c r="I55" s="190">
        <f t="shared" si="13"/>
        <v>1.2046000000000001</v>
      </c>
      <c r="J55" s="190">
        <f t="shared" si="14"/>
        <v>1.2046000000000001</v>
      </c>
      <c r="K55" s="118"/>
      <c r="L55" s="112" t="s">
        <v>48</v>
      </c>
      <c r="M55" s="112" t="s">
        <v>44</v>
      </c>
      <c r="N55" s="112" t="s">
        <v>15</v>
      </c>
      <c r="O55" s="112" t="s">
        <v>45</v>
      </c>
      <c r="P55" s="112" t="s">
        <v>46</v>
      </c>
      <c r="Q55" s="112" t="s">
        <v>49</v>
      </c>
      <c r="R55" s="112" t="s">
        <v>391</v>
      </c>
      <c r="S55" s="145"/>
    </row>
    <row r="56" spans="1:19" hidden="1" outlineLevel="2" x14ac:dyDescent="0.3">
      <c r="A56" s="187" t="s">
        <v>216</v>
      </c>
      <c r="B56" s="112" t="s">
        <v>16</v>
      </c>
      <c r="C56" s="118">
        <v>1.6406970000000001</v>
      </c>
      <c r="D56" s="118">
        <v>1.6406970000000001</v>
      </c>
      <c r="E56" s="118">
        <v>1.6406970000000001</v>
      </c>
      <c r="F56" s="115"/>
      <c r="G56" s="115"/>
      <c r="H56" s="115"/>
      <c r="I56" s="190">
        <f t="shared" si="13"/>
        <v>1</v>
      </c>
      <c r="J56" s="190">
        <f t="shared" si="14"/>
        <v>1</v>
      </c>
      <c r="K56" s="118"/>
      <c r="L56" s="112" t="s">
        <v>222</v>
      </c>
      <c r="M56" s="112" t="s">
        <v>44</v>
      </c>
      <c r="N56" s="112" t="s">
        <v>15</v>
      </c>
      <c r="O56" s="112" t="s">
        <v>45</v>
      </c>
      <c r="P56" s="112" t="s">
        <v>223</v>
      </c>
      <c r="Q56" s="112" t="s">
        <v>74</v>
      </c>
      <c r="R56" s="112" t="s">
        <v>391</v>
      </c>
      <c r="S56" s="145"/>
    </row>
    <row r="57" spans="1:19" outlineLevel="1" collapsed="1" x14ac:dyDescent="0.3">
      <c r="A57" s="188" t="s">
        <v>3008</v>
      </c>
      <c r="B57" s="112"/>
      <c r="C57" s="118">
        <f>SUBTOTAL(9,C51:C56)</f>
        <v>9.7515773629415996</v>
      </c>
      <c r="D57" s="118">
        <f>SUBTOTAL(9,D51:D56)</f>
        <v>11.211115212830244</v>
      </c>
      <c r="E57" s="118">
        <f>SUBTOTAL(9,E51:E56)</f>
        <v>11.211115212830244</v>
      </c>
      <c r="F57" s="118"/>
      <c r="G57" s="118"/>
      <c r="H57" s="118"/>
      <c r="K57" s="118"/>
      <c r="L57" s="112"/>
      <c r="M57" s="112"/>
      <c r="N57" s="112"/>
      <c r="O57" s="112"/>
      <c r="P57" s="112"/>
      <c r="Q57" s="112"/>
      <c r="R57" s="112"/>
      <c r="S57" s="145"/>
    </row>
    <row r="58" spans="1:19" hidden="1" outlineLevel="2" x14ac:dyDescent="0.3">
      <c r="A58" s="187" t="s">
        <v>217</v>
      </c>
      <c r="B58" s="112" t="s">
        <v>16</v>
      </c>
      <c r="C58" s="118">
        <v>4.2419620000000002E-3</v>
      </c>
      <c r="D58" s="118">
        <v>4.4527875114000002E-3</v>
      </c>
      <c r="E58" s="118">
        <v>4.4527875114000002E-3</v>
      </c>
      <c r="F58" s="115"/>
      <c r="G58" s="115"/>
      <c r="H58" s="115"/>
      <c r="I58" s="190">
        <f>D58/C58</f>
        <v>1.0497000000000001</v>
      </c>
      <c r="J58" s="190">
        <f>E58/C58</f>
        <v>1.0497000000000001</v>
      </c>
      <c r="K58" s="118"/>
      <c r="L58" s="112" t="s">
        <v>221</v>
      </c>
      <c r="M58" s="112" t="s">
        <v>44</v>
      </c>
      <c r="N58" s="112" t="s">
        <v>15</v>
      </c>
      <c r="O58" s="112" t="s">
        <v>45</v>
      </c>
      <c r="P58" s="112" t="s">
        <v>220</v>
      </c>
      <c r="Q58" s="112" t="s">
        <v>47</v>
      </c>
      <c r="R58" s="112" t="s">
        <v>391</v>
      </c>
      <c r="S58" s="145"/>
    </row>
    <row r="59" spans="1:19" hidden="1" outlineLevel="2" x14ac:dyDescent="0.3">
      <c r="A59" s="187" t="s">
        <v>217</v>
      </c>
      <c r="B59" s="112" t="s">
        <v>16</v>
      </c>
      <c r="C59" s="118">
        <v>0.17804146400000001</v>
      </c>
      <c r="D59" s="118">
        <v>0.18614023803999999</v>
      </c>
      <c r="E59" s="118">
        <v>0.18614023803999999</v>
      </c>
      <c r="F59" s="115"/>
      <c r="G59" s="115"/>
      <c r="H59" s="115"/>
      <c r="I59" s="190">
        <f t="shared" ref="I59:I61" si="15">D59/C59</f>
        <v>1.0454881343819997</v>
      </c>
      <c r="J59" s="190">
        <f t="shared" ref="J59:J61" si="16">E59/C59</f>
        <v>1.0454881343819997</v>
      </c>
      <c r="K59" s="118"/>
      <c r="L59" s="112" t="s">
        <v>219</v>
      </c>
      <c r="M59" s="112" t="s">
        <v>44</v>
      </c>
      <c r="N59" s="112" t="s">
        <v>15</v>
      </c>
      <c r="O59" s="112" t="s">
        <v>45</v>
      </c>
      <c r="P59" s="112" t="s">
        <v>220</v>
      </c>
      <c r="Q59" s="112" t="s">
        <v>49</v>
      </c>
      <c r="R59" s="112" t="s">
        <v>391</v>
      </c>
      <c r="S59" s="145"/>
    </row>
    <row r="60" spans="1:19" hidden="1" outlineLevel="2" x14ac:dyDescent="0.3">
      <c r="A60" s="187" t="s">
        <v>217</v>
      </c>
      <c r="B60" s="112" t="s">
        <v>16</v>
      </c>
      <c r="C60" s="118">
        <v>1.1577466999999999</v>
      </c>
      <c r="D60" s="118">
        <v>1.2006762664999999</v>
      </c>
      <c r="E60" s="118">
        <v>1.2006762664999999</v>
      </c>
      <c r="F60" s="115"/>
      <c r="G60" s="115"/>
      <c r="H60" s="115"/>
      <c r="I60" s="190">
        <f t="shared" si="15"/>
        <v>1.0370802754177577</v>
      </c>
      <c r="J60" s="190">
        <f t="shared" si="16"/>
        <v>1.0370802754177577</v>
      </c>
      <c r="K60" s="118"/>
      <c r="L60" s="112" t="s">
        <v>43</v>
      </c>
      <c r="M60" s="112" t="s">
        <v>44</v>
      </c>
      <c r="N60" s="112" t="s">
        <v>15</v>
      </c>
      <c r="O60" s="112" t="s">
        <v>45</v>
      </c>
      <c r="P60" s="112" t="s">
        <v>46</v>
      </c>
      <c r="Q60" s="112" t="s">
        <v>47</v>
      </c>
      <c r="R60" s="112" t="s">
        <v>391</v>
      </c>
      <c r="S60" s="145"/>
    </row>
    <row r="61" spans="1:19" hidden="1" outlineLevel="2" x14ac:dyDescent="0.3">
      <c r="A61" s="187" t="s">
        <v>217</v>
      </c>
      <c r="B61" s="112" t="s">
        <v>16</v>
      </c>
      <c r="C61" s="118">
        <v>3.3536670000000002</v>
      </c>
      <c r="D61" s="118">
        <v>3.4915027137000001</v>
      </c>
      <c r="E61" s="118">
        <v>3.4915027137000001</v>
      </c>
      <c r="F61" s="115"/>
      <c r="G61" s="115"/>
      <c r="H61" s="115"/>
      <c r="I61" s="190">
        <f t="shared" si="15"/>
        <v>1.0410999999999999</v>
      </c>
      <c r="J61" s="190">
        <f t="shared" si="16"/>
        <v>1.0410999999999999</v>
      </c>
      <c r="K61" s="118"/>
      <c r="L61" s="112" t="s">
        <v>48</v>
      </c>
      <c r="M61" s="112" t="s">
        <v>44</v>
      </c>
      <c r="N61" s="112" t="s">
        <v>15</v>
      </c>
      <c r="O61" s="112" t="s">
        <v>45</v>
      </c>
      <c r="P61" s="112" t="s">
        <v>46</v>
      </c>
      <c r="Q61" s="112" t="s">
        <v>49</v>
      </c>
      <c r="R61" s="112" t="s">
        <v>391</v>
      </c>
      <c r="S61" s="145"/>
    </row>
    <row r="62" spans="1:19" outlineLevel="1" collapsed="1" x14ac:dyDescent="0.3">
      <c r="A62" s="188" t="s">
        <v>3009</v>
      </c>
      <c r="B62" s="112"/>
      <c r="C62" s="118">
        <f>SUBTOTAL(9,C58:C61)</f>
        <v>4.693697126</v>
      </c>
      <c r="D62" s="118">
        <f>SUBTOTAL(9,D58:D61)</f>
        <v>4.8827720057514004</v>
      </c>
      <c r="E62" s="118">
        <f>SUBTOTAL(9,E58:E61)</f>
        <v>4.8827720057514004</v>
      </c>
      <c r="F62" s="118"/>
      <c r="G62" s="118"/>
      <c r="H62" s="118"/>
      <c r="I62" s="118"/>
      <c r="J62" s="118"/>
      <c r="K62" s="118"/>
      <c r="L62" s="112"/>
      <c r="M62" s="112"/>
      <c r="N62" s="112"/>
      <c r="O62" s="112"/>
      <c r="P62" s="112"/>
      <c r="Q62" s="112"/>
      <c r="R62" s="112"/>
      <c r="S62" s="145"/>
    </row>
    <row r="63" spans="1:19" outlineLevel="1" x14ac:dyDescent="0.3">
      <c r="A63" s="179"/>
      <c r="S63" s="145"/>
    </row>
    <row r="64" spans="1:19" outlineLevel="1" x14ac:dyDescent="0.3">
      <c r="A64" s="189" t="s">
        <v>1240</v>
      </c>
      <c r="B64" s="117" t="s">
        <v>16</v>
      </c>
      <c r="C64">
        <f>SUBTOTAL(9,C35:C63)</f>
        <v>20.771369725089887</v>
      </c>
      <c r="D64">
        <f>SUBTOTAL(9,D35:D63)</f>
        <v>22.506571671123922</v>
      </c>
      <c r="E64">
        <f>SUBTOTAL(9,E35:E63)</f>
        <v>22.514146880966805</v>
      </c>
      <c r="S64" s="145"/>
    </row>
    <row r="65" spans="1:19" ht="15" thickBot="1" x14ac:dyDescent="0.35">
      <c r="A65" s="180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181"/>
    </row>
    <row r="68" spans="1:19" ht="15" thickBot="1" x14ac:dyDescent="0.35"/>
    <row r="69" spans="1:19" ht="18" thickBot="1" x14ac:dyDescent="0.4">
      <c r="A69" s="193" t="s">
        <v>3010</v>
      </c>
    </row>
    <row r="70" spans="1:19" ht="18" thickBot="1" x14ac:dyDescent="0.4">
      <c r="A70" s="194" t="s">
        <v>3046</v>
      </c>
    </row>
    <row r="71" spans="1:19" s="199" customFormat="1" ht="15" thickBot="1" x14ac:dyDescent="0.35">
      <c r="A71" s="195" t="s">
        <v>2</v>
      </c>
      <c r="B71" s="196" t="s">
        <v>3</v>
      </c>
      <c r="C71" s="196" t="s">
        <v>4</v>
      </c>
      <c r="D71" s="196" t="s">
        <v>5</v>
      </c>
      <c r="E71" s="196" t="s">
        <v>6</v>
      </c>
      <c r="F71" s="197" t="s">
        <v>3038</v>
      </c>
      <c r="G71" s="196" t="s">
        <v>3041</v>
      </c>
      <c r="H71" s="196" t="s">
        <v>3042</v>
      </c>
      <c r="I71" s="197" t="s">
        <v>3037</v>
      </c>
      <c r="J71" s="197" t="s">
        <v>3039</v>
      </c>
      <c r="K71" s="196"/>
      <c r="L71" s="196" t="s">
        <v>7</v>
      </c>
      <c r="M71" s="196" t="s">
        <v>8</v>
      </c>
      <c r="N71" s="196" t="s">
        <v>9</v>
      </c>
      <c r="O71" s="196" t="s">
        <v>10</v>
      </c>
      <c r="P71" s="196" t="s">
        <v>11</v>
      </c>
      <c r="Q71" s="196" t="s">
        <v>12</v>
      </c>
      <c r="R71" s="196" t="s">
        <v>13</v>
      </c>
      <c r="S71" s="198"/>
    </row>
    <row r="72" spans="1:19" hidden="1" outlineLevel="2" x14ac:dyDescent="0.3">
      <c r="A72" s="179" t="s">
        <v>214</v>
      </c>
      <c r="B72" t="s">
        <v>14</v>
      </c>
      <c r="C72">
        <v>5.7161719999999902E-2</v>
      </c>
      <c r="D72">
        <v>5.9709729334612098E-2</v>
      </c>
      <c r="E72">
        <v>6.2038465225231598E-2</v>
      </c>
      <c r="F72">
        <v>9.5269541593070006E-3</v>
      </c>
      <c r="G72">
        <f>F72*I72</f>
        <v>9.9516224185605146E-3</v>
      </c>
      <c r="H72">
        <f>F72*J72</f>
        <v>1.0339745100646794E-2</v>
      </c>
      <c r="I72">
        <f>D72/C72</f>
        <v>1.0445754489999985</v>
      </c>
      <c r="J72">
        <f>E72/C72</f>
        <v>1.0853148789999969</v>
      </c>
      <c r="L72">
        <v>2280201124</v>
      </c>
      <c r="M72" t="s">
        <v>76</v>
      </c>
      <c r="N72" t="s">
        <v>15</v>
      </c>
      <c r="O72" t="s">
        <v>77</v>
      </c>
      <c r="P72" t="s">
        <v>274</v>
      </c>
      <c r="Q72" t="s">
        <v>79</v>
      </c>
      <c r="R72" t="s">
        <v>393</v>
      </c>
      <c r="S72" s="145"/>
    </row>
    <row r="73" spans="1:19" hidden="1" outlineLevel="2" x14ac:dyDescent="0.3">
      <c r="A73" s="179" t="s">
        <v>214</v>
      </c>
      <c r="B73" t="s">
        <v>14</v>
      </c>
      <c r="C73">
        <v>3.1529939999999999E-2</v>
      </c>
      <c r="D73">
        <v>3.2935401232442998E-2</v>
      </c>
      <c r="E73">
        <v>3.4219913015977099E-2</v>
      </c>
      <c r="F73">
        <v>5.2549899793677872E-3</v>
      </c>
      <c r="G73">
        <f t="shared" ref="G73:G91" si="17">F73*I73</f>
        <v>5.4892335171885971E-3</v>
      </c>
      <c r="H73">
        <f t="shared" ref="H73:H91" si="18">F73*J73</f>
        <v>5.7033188136037354E-3</v>
      </c>
      <c r="I73">
        <f t="shared" ref="I73" si="19">D73/C73</f>
        <v>1.0445754489999981</v>
      </c>
      <c r="J73">
        <f t="shared" ref="J73:J115" si="20">E73/C73</f>
        <v>1.0853148789999949</v>
      </c>
      <c r="L73">
        <v>2280201123</v>
      </c>
      <c r="M73" t="s">
        <v>76</v>
      </c>
      <c r="N73" t="s">
        <v>15</v>
      </c>
      <c r="O73" t="s">
        <v>77</v>
      </c>
      <c r="P73" t="s">
        <v>274</v>
      </c>
      <c r="Q73" t="s">
        <v>81</v>
      </c>
      <c r="R73" t="s">
        <v>393</v>
      </c>
      <c r="S73" s="145"/>
    </row>
    <row r="74" spans="1:19" hidden="1" outlineLevel="2" x14ac:dyDescent="0.3">
      <c r="A74" s="179" t="s">
        <v>214</v>
      </c>
      <c r="B74" t="s">
        <v>14</v>
      </c>
      <c r="C74">
        <v>0.66986394999999999</v>
      </c>
      <c r="D74">
        <v>0.66871143031783398</v>
      </c>
      <c r="E74">
        <v>0.67262168744092399</v>
      </c>
      <c r="F74">
        <v>2.0671403172918584E-2</v>
      </c>
      <c r="G74">
        <f t="shared" si="17"/>
        <v>2.0671403172918584E-2</v>
      </c>
      <c r="H74">
        <f t="shared" si="18"/>
        <v>2.0756504487127826E-2</v>
      </c>
      <c r="I74">
        <v>1</v>
      </c>
      <c r="J74">
        <f t="shared" si="20"/>
        <v>1.0041168619999987</v>
      </c>
      <c r="L74" t="s">
        <v>281</v>
      </c>
      <c r="M74" t="s">
        <v>76</v>
      </c>
      <c r="N74" t="s">
        <v>15</v>
      </c>
      <c r="O74" t="s">
        <v>77</v>
      </c>
      <c r="P74" t="s">
        <v>282</v>
      </c>
      <c r="Q74" t="s">
        <v>79</v>
      </c>
      <c r="R74" t="s">
        <v>393</v>
      </c>
      <c r="S74" s="145"/>
    </row>
    <row r="75" spans="1:19" hidden="1" outlineLevel="2" x14ac:dyDescent="0.3">
      <c r="A75" s="179" t="s">
        <v>214</v>
      </c>
      <c r="B75" t="s">
        <v>14</v>
      </c>
      <c r="C75">
        <v>4.6586389999999998E-2</v>
      </c>
      <c r="D75">
        <v>4.6506236811585798E-2</v>
      </c>
      <c r="E75">
        <v>4.6778179738708001E-2</v>
      </c>
      <c r="F75">
        <v>7.6901152570350438E-4</v>
      </c>
      <c r="G75">
        <f t="shared" si="17"/>
        <v>7.6901152570350438E-4</v>
      </c>
      <c r="H75">
        <f t="shared" si="18"/>
        <v>7.7217744003123235E-4</v>
      </c>
      <c r="I75">
        <v>1</v>
      </c>
      <c r="J75">
        <f t="shared" si="20"/>
        <v>1.0041168619999963</v>
      </c>
      <c r="L75" t="s">
        <v>283</v>
      </c>
      <c r="M75" t="s">
        <v>76</v>
      </c>
      <c r="N75" t="s">
        <v>15</v>
      </c>
      <c r="O75" t="s">
        <v>77</v>
      </c>
      <c r="P75" t="s">
        <v>282</v>
      </c>
      <c r="Q75" t="s">
        <v>81</v>
      </c>
      <c r="R75" t="s">
        <v>393</v>
      </c>
      <c r="S75" s="145"/>
    </row>
    <row r="76" spans="1:19" hidden="1" outlineLevel="2" x14ac:dyDescent="0.3">
      <c r="A76" s="179" t="s">
        <v>214</v>
      </c>
      <c r="B76" t="s">
        <v>14</v>
      </c>
      <c r="C76">
        <v>12.7734439</v>
      </c>
      <c r="D76">
        <v>15.3509468044386</v>
      </c>
      <c r="E76">
        <v>17.0936105371132</v>
      </c>
      <c r="F76">
        <v>9.4544477718897357E-3</v>
      </c>
      <c r="G76">
        <f t="shared" si="17"/>
        <v>1.1362223527800704E-2</v>
      </c>
      <c r="H76">
        <f t="shared" si="18"/>
        <v>1.2652081092724006E-2</v>
      </c>
      <c r="I76">
        <f t="shared" ref="I76:I85" si="21">D76/C76</f>
        <v>1.2017860590000007</v>
      </c>
      <c r="J76">
        <f t="shared" si="20"/>
        <v>1.3382147109999989</v>
      </c>
      <c r="L76" t="s">
        <v>75</v>
      </c>
      <c r="M76" t="s">
        <v>76</v>
      </c>
      <c r="N76" t="s">
        <v>15</v>
      </c>
      <c r="O76" t="s">
        <v>77</v>
      </c>
      <c r="P76" t="s">
        <v>78</v>
      </c>
      <c r="Q76" t="s">
        <v>79</v>
      </c>
      <c r="R76" t="s">
        <v>393</v>
      </c>
      <c r="S76" s="145"/>
    </row>
    <row r="77" spans="1:19" hidden="1" outlineLevel="2" x14ac:dyDescent="0.3">
      <c r="A77" s="179" t="s">
        <v>214</v>
      </c>
      <c r="B77" t="s">
        <v>14</v>
      </c>
      <c r="C77">
        <v>10.98733871</v>
      </c>
      <c r="D77">
        <v>13.204430487189001</v>
      </c>
      <c r="E77">
        <v>14.7034182964618</v>
      </c>
      <c r="F77">
        <v>5.8331502488736097E-3</v>
      </c>
      <c r="G77">
        <f t="shared" si="17"/>
        <v>7.0101986491486615E-3</v>
      </c>
      <c r="H77">
        <f t="shared" si="18"/>
        <v>7.8060074745159962E-3</v>
      </c>
      <c r="I77">
        <f t="shared" si="21"/>
        <v>1.201786058999996</v>
      </c>
      <c r="J77">
        <f t="shared" si="20"/>
        <v>1.3382147110000036</v>
      </c>
      <c r="L77" t="s">
        <v>80</v>
      </c>
      <c r="M77" t="s">
        <v>76</v>
      </c>
      <c r="N77" t="s">
        <v>15</v>
      </c>
      <c r="O77" t="s">
        <v>77</v>
      </c>
      <c r="P77" t="s">
        <v>78</v>
      </c>
      <c r="Q77" t="s">
        <v>81</v>
      </c>
      <c r="R77" t="s">
        <v>393</v>
      </c>
      <c r="S77" s="145"/>
    </row>
    <row r="78" spans="1:19" hidden="1" outlineLevel="2" x14ac:dyDescent="0.3">
      <c r="A78" s="179" t="s">
        <v>214</v>
      </c>
      <c r="B78" t="s">
        <v>14</v>
      </c>
      <c r="C78">
        <v>156.59290956999999</v>
      </c>
      <c r="D78">
        <v>156.32348708448299</v>
      </c>
      <c r="E78">
        <v>157.23758096887801</v>
      </c>
      <c r="F78">
        <v>0.15321641366058159</v>
      </c>
      <c r="G78">
        <f t="shared" si="17"/>
        <v>0.15321641366058159</v>
      </c>
      <c r="H78">
        <f t="shared" si="18"/>
        <v>0.15384718449175697</v>
      </c>
      <c r="I78">
        <v>1</v>
      </c>
      <c r="J78">
        <f t="shared" si="20"/>
        <v>1.0041168619999989</v>
      </c>
      <c r="L78" t="s">
        <v>82</v>
      </c>
      <c r="M78" t="s">
        <v>76</v>
      </c>
      <c r="N78" t="s">
        <v>15</v>
      </c>
      <c r="O78" t="s">
        <v>77</v>
      </c>
      <c r="P78" t="s">
        <v>83</v>
      </c>
      <c r="Q78" t="s">
        <v>79</v>
      </c>
      <c r="R78" t="s">
        <v>393</v>
      </c>
      <c r="S78" s="145"/>
    </row>
    <row r="79" spans="1:19" hidden="1" outlineLevel="2" x14ac:dyDescent="0.3">
      <c r="A79" s="179" t="s">
        <v>214</v>
      </c>
      <c r="B79" t="s">
        <v>14</v>
      </c>
      <c r="C79">
        <v>2.2889033900000002</v>
      </c>
      <c r="D79">
        <v>2.28496526762821</v>
      </c>
      <c r="E79">
        <v>2.2983264893879598</v>
      </c>
      <c r="F79">
        <v>4.7677027548659037E-3</v>
      </c>
      <c r="G79">
        <f t="shared" si="17"/>
        <v>4.7677027548659037E-3</v>
      </c>
      <c r="H79">
        <f t="shared" si="18"/>
        <v>4.7873307291647011E-3</v>
      </c>
      <c r="I79">
        <v>1</v>
      </c>
      <c r="J79">
        <f t="shared" si="20"/>
        <v>1.0041168619999989</v>
      </c>
      <c r="L79" t="s">
        <v>84</v>
      </c>
      <c r="M79" t="s">
        <v>76</v>
      </c>
      <c r="N79" t="s">
        <v>15</v>
      </c>
      <c r="O79" t="s">
        <v>77</v>
      </c>
      <c r="P79" t="s">
        <v>83</v>
      </c>
      <c r="Q79" t="s">
        <v>81</v>
      </c>
      <c r="R79" t="s">
        <v>393</v>
      </c>
      <c r="S79" s="145"/>
    </row>
    <row r="80" spans="1:19" hidden="1" outlineLevel="2" x14ac:dyDescent="0.3">
      <c r="A80" s="179" t="s">
        <v>214</v>
      </c>
      <c r="B80" t="s">
        <v>14</v>
      </c>
      <c r="C80">
        <v>9.3328811399999996</v>
      </c>
      <c r="D80">
        <v>9.3168236566779594</v>
      </c>
      <c r="E80">
        <v>9.3713033237157806</v>
      </c>
      <c r="F80">
        <v>8.3785263625253417E-2</v>
      </c>
      <c r="G80">
        <f t="shared" si="17"/>
        <v>8.3785263625253417E-2</v>
      </c>
      <c r="H80">
        <f t="shared" si="18"/>
        <v>8.4130195993232196E-2</v>
      </c>
      <c r="I80">
        <v>1</v>
      </c>
      <c r="J80">
        <f t="shared" si="20"/>
        <v>1.0041168619999998</v>
      </c>
      <c r="L80" t="s">
        <v>85</v>
      </c>
      <c r="M80" t="s">
        <v>76</v>
      </c>
      <c r="N80" t="s">
        <v>15</v>
      </c>
      <c r="O80" t="s">
        <v>77</v>
      </c>
      <c r="P80" t="s">
        <v>86</v>
      </c>
      <c r="Q80" t="s">
        <v>79</v>
      </c>
      <c r="R80" t="s">
        <v>393</v>
      </c>
      <c r="S80" s="145"/>
    </row>
    <row r="81" spans="1:19" hidden="1" outlineLevel="2" x14ac:dyDescent="0.3">
      <c r="A81" s="179" t="s">
        <v>214</v>
      </c>
      <c r="B81" t="s">
        <v>14</v>
      </c>
      <c r="C81">
        <v>0.49800863000000001</v>
      </c>
      <c r="D81">
        <v>0.497151792207843</v>
      </c>
      <c r="E81">
        <v>0.50005886280451906</v>
      </c>
      <c r="F81">
        <v>4.2054297187020442E-3</v>
      </c>
      <c r="G81">
        <f t="shared" si="17"/>
        <v>4.2054297187020442E-3</v>
      </c>
      <c r="H81">
        <f t="shared" si="18"/>
        <v>4.2227428925046395E-3</v>
      </c>
      <c r="I81">
        <v>1</v>
      </c>
      <c r="J81">
        <f t="shared" si="20"/>
        <v>1.0041168620000001</v>
      </c>
      <c r="L81" t="s">
        <v>87</v>
      </c>
      <c r="M81" t="s">
        <v>76</v>
      </c>
      <c r="N81" t="s">
        <v>15</v>
      </c>
      <c r="O81" t="s">
        <v>77</v>
      </c>
      <c r="P81" t="s">
        <v>86</v>
      </c>
      <c r="Q81" t="s">
        <v>81</v>
      </c>
      <c r="R81" t="s">
        <v>393</v>
      </c>
      <c r="S81" s="145"/>
    </row>
    <row r="82" spans="1:19" hidden="1" outlineLevel="2" x14ac:dyDescent="0.3">
      <c r="A82" s="179" t="s">
        <v>214</v>
      </c>
      <c r="B82" t="s">
        <v>14</v>
      </c>
      <c r="C82">
        <v>2.5903053599999999</v>
      </c>
      <c r="D82">
        <v>2.5858486670995702</v>
      </c>
      <c r="E82">
        <v>2.6009692897049801</v>
      </c>
      <c r="F82">
        <v>2.2376699866347976E-3</v>
      </c>
      <c r="G82">
        <f t="shared" si="17"/>
        <v>2.2376699866347976E-3</v>
      </c>
      <c r="H82">
        <f t="shared" si="18"/>
        <v>2.246882165171315E-3</v>
      </c>
      <c r="I82">
        <v>1</v>
      </c>
      <c r="J82">
        <f t="shared" si="20"/>
        <v>1.0041168620000001</v>
      </c>
      <c r="L82" t="s">
        <v>294</v>
      </c>
      <c r="M82" t="s">
        <v>76</v>
      </c>
      <c r="N82" t="s">
        <v>15</v>
      </c>
      <c r="O82" t="s">
        <v>77</v>
      </c>
      <c r="P82" t="s">
        <v>295</v>
      </c>
      <c r="Q82" t="s">
        <v>79</v>
      </c>
      <c r="R82" t="s">
        <v>393</v>
      </c>
      <c r="S82" s="145"/>
    </row>
    <row r="83" spans="1:19" hidden="1" outlineLevel="2" x14ac:dyDescent="0.3">
      <c r="A83" s="179" t="s">
        <v>214</v>
      </c>
      <c r="B83" t="s">
        <v>14</v>
      </c>
      <c r="C83">
        <v>0.46478030999999997</v>
      </c>
      <c r="D83">
        <v>0.46398064246279602</v>
      </c>
      <c r="E83">
        <v>0.46669374639658701</v>
      </c>
      <c r="F83">
        <v>1.9112978840720438E-3</v>
      </c>
      <c r="G83">
        <f t="shared" si="17"/>
        <v>1.9112978840720438E-3</v>
      </c>
      <c r="H83">
        <f t="shared" si="18"/>
        <v>1.9191664337016596E-3</v>
      </c>
      <c r="I83">
        <v>1</v>
      </c>
      <c r="J83">
        <f t="shared" si="20"/>
        <v>1.0041168619999996</v>
      </c>
      <c r="L83" t="s">
        <v>296</v>
      </c>
      <c r="M83" t="s">
        <v>76</v>
      </c>
      <c r="N83" t="s">
        <v>15</v>
      </c>
      <c r="O83" t="s">
        <v>77</v>
      </c>
      <c r="P83" t="s">
        <v>295</v>
      </c>
      <c r="Q83" t="s">
        <v>81</v>
      </c>
      <c r="R83" t="s">
        <v>393</v>
      </c>
      <c r="S83" s="145"/>
    </row>
    <row r="84" spans="1:19" hidden="1" outlineLevel="2" x14ac:dyDescent="0.3">
      <c r="A84" s="179" t="s">
        <v>214</v>
      </c>
      <c r="B84" t="s">
        <v>14</v>
      </c>
      <c r="C84">
        <v>7.6298999999999996E-4</v>
      </c>
      <c r="D84">
        <v>9.2202704580860004E-4</v>
      </c>
      <c r="E84">
        <v>1.0261359593077E-3</v>
      </c>
      <c r="F84">
        <v>2.5432900179211634E-4</v>
      </c>
      <c r="G84">
        <f t="shared" si="17"/>
        <v>3.0734114232930333E-4</v>
      </c>
      <c r="H84">
        <f t="shared" si="18"/>
        <v>3.4204397729160679E-4</v>
      </c>
      <c r="I84">
        <f t="shared" si="21"/>
        <v>1.2084392269998296</v>
      </c>
      <c r="J84">
        <f t="shared" si="20"/>
        <v>1.3448878219998952</v>
      </c>
      <c r="L84" t="s">
        <v>299</v>
      </c>
      <c r="M84" t="s">
        <v>76</v>
      </c>
      <c r="N84" t="s">
        <v>15</v>
      </c>
      <c r="O84" t="s">
        <v>77</v>
      </c>
      <c r="P84" t="s">
        <v>300</v>
      </c>
      <c r="Q84" t="s">
        <v>79</v>
      </c>
      <c r="R84" t="s">
        <v>393</v>
      </c>
      <c r="S84" s="145"/>
    </row>
    <row r="85" spans="1:19" hidden="1" outlineLevel="2" x14ac:dyDescent="0.3">
      <c r="A85" s="179" t="s">
        <v>214</v>
      </c>
      <c r="B85" t="s">
        <v>14</v>
      </c>
      <c r="C85">
        <v>8.7004700000000001E-3</v>
      </c>
      <c r="D85">
        <v>1.05139892413366E-2</v>
      </c>
      <c r="E85">
        <v>1.1701156148676201E-2</v>
      </c>
      <c r="F85">
        <v>2.90015595676564E-3</v>
      </c>
      <c r="G85">
        <f t="shared" si="17"/>
        <v>3.5046622225732849E-3</v>
      </c>
      <c r="H85">
        <f t="shared" si="18"/>
        <v>3.9003844281548213E-3</v>
      </c>
      <c r="I85">
        <f t="shared" si="21"/>
        <v>1.2084392269999895</v>
      </c>
      <c r="J85">
        <f t="shared" si="20"/>
        <v>1.344887821999984</v>
      </c>
      <c r="L85" t="s">
        <v>301</v>
      </c>
      <c r="M85" t="s">
        <v>76</v>
      </c>
      <c r="N85" t="s">
        <v>15</v>
      </c>
      <c r="O85" t="s">
        <v>77</v>
      </c>
      <c r="P85" t="s">
        <v>300</v>
      </c>
      <c r="Q85" t="s">
        <v>81</v>
      </c>
      <c r="R85" t="s">
        <v>393</v>
      </c>
      <c r="S85" s="145"/>
    </row>
    <row r="86" spans="1:19" hidden="1" outlineLevel="2" x14ac:dyDescent="0.3">
      <c r="A86" s="179" t="s">
        <v>214</v>
      </c>
      <c r="B86" t="s">
        <v>14</v>
      </c>
      <c r="C86">
        <v>3.7644815</v>
      </c>
      <c r="D86">
        <v>3.4965996487756201</v>
      </c>
      <c r="E86">
        <v>3.3315792316601001</v>
      </c>
      <c r="F86">
        <v>4.7506003357713107E-2</v>
      </c>
      <c r="G86">
        <f t="shared" si="17"/>
        <v>4.7506003357713107E-2</v>
      </c>
      <c r="H86">
        <f t="shared" si="18"/>
        <v>4.7506003357713107E-2</v>
      </c>
      <c r="I86">
        <v>1</v>
      </c>
      <c r="J86">
        <v>1</v>
      </c>
      <c r="L86" t="s">
        <v>304</v>
      </c>
      <c r="M86" t="s">
        <v>76</v>
      </c>
      <c r="N86" t="s">
        <v>15</v>
      </c>
      <c r="O86" t="s">
        <v>77</v>
      </c>
      <c r="P86" t="s">
        <v>305</v>
      </c>
      <c r="Q86" t="s">
        <v>79</v>
      </c>
      <c r="R86" t="s">
        <v>393</v>
      </c>
      <c r="S86" s="145"/>
    </row>
    <row r="87" spans="1:19" hidden="1" outlineLevel="2" x14ac:dyDescent="0.3">
      <c r="A87" s="179" t="s">
        <v>214</v>
      </c>
      <c r="B87" t="s">
        <v>14</v>
      </c>
      <c r="C87">
        <v>0.18249557</v>
      </c>
      <c r="D87">
        <v>0.169509119905386</v>
      </c>
      <c r="E87">
        <v>0.16150921471707899</v>
      </c>
      <c r="F87">
        <v>1.8788378442168873E-3</v>
      </c>
      <c r="G87">
        <f t="shared" si="17"/>
        <v>1.8788378442168873E-3</v>
      </c>
      <c r="H87">
        <f t="shared" si="18"/>
        <v>1.8788378442168873E-3</v>
      </c>
      <c r="I87">
        <v>1</v>
      </c>
      <c r="J87">
        <v>1</v>
      </c>
      <c r="L87" t="s">
        <v>306</v>
      </c>
      <c r="M87" t="s">
        <v>76</v>
      </c>
      <c r="N87" t="s">
        <v>15</v>
      </c>
      <c r="O87" t="s">
        <v>77</v>
      </c>
      <c r="P87" t="s">
        <v>305</v>
      </c>
      <c r="Q87" t="s">
        <v>81</v>
      </c>
      <c r="R87" t="s">
        <v>393</v>
      </c>
      <c r="S87" s="145"/>
    </row>
    <row r="88" spans="1:19" hidden="1" outlineLevel="2" x14ac:dyDescent="0.3">
      <c r="A88" s="179" t="s">
        <v>214</v>
      </c>
      <c r="B88" t="s">
        <v>14</v>
      </c>
      <c r="C88">
        <v>1.37227458</v>
      </c>
      <c r="D88">
        <v>1.36991354316142</v>
      </c>
      <c r="E88">
        <v>1.3779240450719701</v>
      </c>
      <c r="F88">
        <v>8.1147384083750298E-3</v>
      </c>
      <c r="G88">
        <f t="shared" si="17"/>
        <v>8.1147384083750298E-3</v>
      </c>
      <c r="H88">
        <f t="shared" si="18"/>
        <v>8.1481456665684227E-3</v>
      </c>
      <c r="I88">
        <v>1</v>
      </c>
      <c r="J88">
        <f t="shared" si="20"/>
        <v>1.0041168620000016</v>
      </c>
      <c r="L88" t="s">
        <v>88</v>
      </c>
      <c r="M88" t="s">
        <v>76</v>
      </c>
      <c r="N88" t="s">
        <v>15</v>
      </c>
      <c r="O88" t="s">
        <v>77</v>
      </c>
      <c r="P88" t="s">
        <v>89</v>
      </c>
      <c r="Q88" t="s">
        <v>79</v>
      </c>
      <c r="R88" t="s">
        <v>393</v>
      </c>
      <c r="S88" s="145"/>
    </row>
    <row r="89" spans="1:19" hidden="1" outlineLevel="2" x14ac:dyDescent="0.3">
      <c r="A89" s="179" t="s">
        <v>214</v>
      </c>
      <c r="B89" t="s">
        <v>14</v>
      </c>
      <c r="C89">
        <v>9.4289970000000001E-2</v>
      </c>
      <c r="D89">
        <v>9.4127741466495496E-2</v>
      </c>
      <c r="E89">
        <v>9.4678148794473893E-2</v>
      </c>
      <c r="F89">
        <v>4.2701595303743563E-3</v>
      </c>
      <c r="G89">
        <f t="shared" si="17"/>
        <v>4.2701595303743563E-3</v>
      </c>
      <c r="H89">
        <f t="shared" si="18"/>
        <v>4.2877391878788813E-3</v>
      </c>
      <c r="I89">
        <v>1</v>
      </c>
      <c r="J89">
        <f t="shared" si="20"/>
        <v>1.0041168619999974</v>
      </c>
      <c r="L89" t="s">
        <v>90</v>
      </c>
      <c r="M89" t="s">
        <v>76</v>
      </c>
      <c r="N89" t="s">
        <v>15</v>
      </c>
      <c r="O89" t="s">
        <v>77</v>
      </c>
      <c r="P89" t="s">
        <v>89</v>
      </c>
      <c r="Q89" t="s">
        <v>81</v>
      </c>
      <c r="R89" t="s">
        <v>393</v>
      </c>
      <c r="S89" s="145"/>
    </row>
    <row r="90" spans="1:19" hidden="1" outlineLevel="2" x14ac:dyDescent="0.3">
      <c r="A90" s="179" t="s">
        <v>214</v>
      </c>
      <c r="B90" t="s">
        <v>14</v>
      </c>
      <c r="C90">
        <v>14.276500670000001</v>
      </c>
      <c r="D90">
        <v>14.2519375508552</v>
      </c>
      <c r="E90">
        <v>14.3352750531013</v>
      </c>
      <c r="F90">
        <v>6.6421572147700057E-3</v>
      </c>
      <c r="G90">
        <f t="shared" si="17"/>
        <v>6.6421572147700057E-3</v>
      </c>
      <c r="H90">
        <f t="shared" si="18"/>
        <v>6.6695020594055186E-3</v>
      </c>
      <c r="I90">
        <v>1</v>
      </c>
      <c r="J90">
        <f t="shared" si="20"/>
        <v>1.0041168620000001</v>
      </c>
      <c r="L90" t="s">
        <v>91</v>
      </c>
      <c r="M90" t="s">
        <v>76</v>
      </c>
      <c r="N90" t="s">
        <v>15</v>
      </c>
      <c r="O90" t="s">
        <v>77</v>
      </c>
      <c r="P90" t="s">
        <v>92</v>
      </c>
      <c r="Q90" t="s">
        <v>79</v>
      </c>
      <c r="R90" t="s">
        <v>393</v>
      </c>
      <c r="S90" s="145"/>
    </row>
    <row r="91" spans="1:19" hidden="1" outlineLevel="2" x14ac:dyDescent="0.3">
      <c r="A91" s="179" t="s">
        <v>214</v>
      </c>
      <c r="B91" t="s">
        <v>14</v>
      </c>
      <c r="C91">
        <v>55.884444950000002</v>
      </c>
      <c r="D91">
        <v>55.788294197699102</v>
      </c>
      <c r="E91">
        <v>56.114513497805802</v>
      </c>
      <c r="F91">
        <v>2.3625526360220445E-2</v>
      </c>
      <c r="G91">
        <f t="shared" si="17"/>
        <v>2.3625526360220445E-2</v>
      </c>
      <c r="H91">
        <f t="shared" si="18"/>
        <v>2.3722789391922856E-2</v>
      </c>
      <c r="I91">
        <v>1</v>
      </c>
      <c r="J91">
        <f t="shared" si="20"/>
        <v>1.0041168620000009</v>
      </c>
      <c r="L91" t="s">
        <v>93</v>
      </c>
      <c r="M91" t="s">
        <v>76</v>
      </c>
      <c r="N91" t="s">
        <v>15</v>
      </c>
      <c r="O91" t="s">
        <v>77</v>
      </c>
      <c r="P91" t="s">
        <v>92</v>
      </c>
      <c r="Q91" t="s">
        <v>81</v>
      </c>
      <c r="R91" t="s">
        <v>393</v>
      </c>
      <c r="S91" s="145"/>
    </row>
    <row r="92" spans="1:19" outlineLevel="1" collapsed="1" x14ac:dyDescent="0.3">
      <c r="A92" s="189" t="s">
        <v>3006</v>
      </c>
      <c r="C92">
        <f t="shared" ref="C92:H92" si="22">SUBTOTAL(9,C72:C91)</f>
        <v>271.91766371</v>
      </c>
      <c r="D92">
        <f t="shared" si="22"/>
        <v>276.01731501803386</v>
      </c>
      <c r="E92">
        <f t="shared" si="22"/>
        <v>280.51582624314244</v>
      </c>
      <c r="F92">
        <f t="shared" si="22"/>
        <v>0.39682564216239746</v>
      </c>
      <c r="G92">
        <f t="shared" si="22"/>
        <v>0.40122689652200261</v>
      </c>
      <c r="H92">
        <f t="shared" si="22"/>
        <v>0.40563878302733314</v>
      </c>
      <c r="S92" s="145"/>
    </row>
    <row r="93" spans="1:19" hidden="1" outlineLevel="2" x14ac:dyDescent="0.3">
      <c r="A93" s="179" t="s">
        <v>215</v>
      </c>
      <c r="B93" t="s">
        <v>14</v>
      </c>
      <c r="C93">
        <v>0.26195123999999997</v>
      </c>
      <c r="D93">
        <v>0.31480934836976299</v>
      </c>
      <c r="E93">
        <v>0.35054700293269098</v>
      </c>
      <c r="F93">
        <v>2.77330467975432E-3</v>
      </c>
      <c r="G93">
        <v>2.77330467975432E-3</v>
      </c>
      <c r="H93">
        <v>2.77330467975432E-3</v>
      </c>
      <c r="I93">
        <f>D93/C93</f>
        <v>1.2017860589999994</v>
      </c>
      <c r="J93">
        <f t="shared" si="20"/>
        <v>1.3382147109999976</v>
      </c>
      <c r="L93" t="s">
        <v>75</v>
      </c>
      <c r="M93" t="s">
        <v>76</v>
      </c>
      <c r="N93" t="s">
        <v>15</v>
      </c>
      <c r="O93" t="s">
        <v>77</v>
      </c>
      <c r="P93" t="s">
        <v>78</v>
      </c>
      <c r="Q93" t="s">
        <v>79</v>
      </c>
      <c r="R93" t="s">
        <v>393</v>
      </c>
      <c r="S93" s="145"/>
    </row>
    <row r="94" spans="1:19" hidden="1" outlineLevel="2" x14ac:dyDescent="0.3">
      <c r="A94" s="179" t="s">
        <v>215</v>
      </c>
      <c r="B94" t="s">
        <v>14</v>
      </c>
      <c r="C94">
        <v>0.55096743999999997</v>
      </c>
      <c r="D94">
        <v>0.66214498835491797</v>
      </c>
      <c r="E94">
        <v>0.73731273349000903</v>
      </c>
      <c r="F94">
        <v>9.27513920901182E-3</v>
      </c>
      <c r="G94">
        <v>9.27513920901182E-3</v>
      </c>
      <c r="H94">
        <v>9.27513920901182E-3</v>
      </c>
      <c r="I94">
        <f t="shared" ref="I94" si="23">D94/C94</f>
        <v>1.2017860589999982</v>
      </c>
      <c r="J94">
        <f t="shared" si="20"/>
        <v>1.3382147109999987</v>
      </c>
      <c r="L94" t="s">
        <v>80</v>
      </c>
      <c r="M94" t="s">
        <v>76</v>
      </c>
      <c r="N94" t="s">
        <v>15</v>
      </c>
      <c r="O94" t="s">
        <v>77</v>
      </c>
      <c r="P94" t="s">
        <v>78</v>
      </c>
      <c r="Q94" t="s">
        <v>81</v>
      </c>
      <c r="R94" t="s">
        <v>393</v>
      </c>
      <c r="S94" s="145"/>
    </row>
    <row r="95" spans="1:19" hidden="1" outlineLevel="2" x14ac:dyDescent="0.3">
      <c r="A95" s="179" t="s">
        <v>215</v>
      </c>
      <c r="B95" t="s">
        <v>14</v>
      </c>
      <c r="C95">
        <v>24.11929847</v>
      </c>
      <c r="D95">
        <v>24.077800541641999</v>
      </c>
      <c r="E95">
        <v>24.218594293337802</v>
      </c>
      <c r="F95">
        <v>8.9311301812044011E-2</v>
      </c>
      <c r="G95">
        <v>8.9311301812044011E-2</v>
      </c>
      <c r="H95">
        <v>8.9311301812044011E-2</v>
      </c>
      <c r="I95">
        <v>1</v>
      </c>
      <c r="J95">
        <f t="shared" si="20"/>
        <v>1.0041168620000001</v>
      </c>
      <c r="L95" t="s">
        <v>82</v>
      </c>
      <c r="M95" t="s">
        <v>76</v>
      </c>
      <c r="N95" t="s">
        <v>15</v>
      </c>
      <c r="O95" t="s">
        <v>77</v>
      </c>
      <c r="P95" t="s">
        <v>83</v>
      </c>
      <c r="Q95" t="s">
        <v>79</v>
      </c>
      <c r="R95" t="s">
        <v>393</v>
      </c>
      <c r="S95" s="145"/>
    </row>
    <row r="96" spans="1:19" hidden="1" outlineLevel="2" x14ac:dyDescent="0.3">
      <c r="A96" s="179" t="s">
        <v>215</v>
      </c>
      <c r="B96" t="s">
        <v>14</v>
      </c>
      <c r="C96">
        <v>3.0316273800000002</v>
      </c>
      <c r="D96">
        <v>3.02641138020714</v>
      </c>
      <c r="E96">
        <v>3.04410817155888</v>
      </c>
      <c r="F96">
        <v>1.4116156381192348E-2</v>
      </c>
      <c r="G96">
        <v>1.4116156381192348E-2</v>
      </c>
      <c r="H96">
        <v>1.4116156381192348E-2</v>
      </c>
      <c r="I96">
        <v>1</v>
      </c>
      <c r="J96">
        <f t="shared" si="20"/>
        <v>1.0041168619999994</v>
      </c>
      <c r="L96" t="s">
        <v>84</v>
      </c>
      <c r="M96" t="s">
        <v>76</v>
      </c>
      <c r="N96" t="s">
        <v>15</v>
      </c>
      <c r="O96" t="s">
        <v>77</v>
      </c>
      <c r="P96" t="s">
        <v>83</v>
      </c>
      <c r="Q96" t="s">
        <v>81</v>
      </c>
      <c r="R96" t="s">
        <v>393</v>
      </c>
      <c r="S96" s="145"/>
    </row>
    <row r="97" spans="1:19" hidden="1" outlineLevel="2" x14ac:dyDescent="0.3">
      <c r="A97" s="179" t="s">
        <v>215</v>
      </c>
      <c r="B97" t="s">
        <v>14</v>
      </c>
      <c r="C97">
        <v>0.10221035000000001</v>
      </c>
      <c r="D97">
        <v>0.102034494230935</v>
      </c>
      <c r="E97">
        <v>0.102631135905922</v>
      </c>
      <c r="F97">
        <v>0</v>
      </c>
      <c r="G97">
        <v>0</v>
      </c>
      <c r="H97">
        <v>0</v>
      </c>
      <c r="I97">
        <v>1</v>
      </c>
      <c r="J97">
        <f t="shared" si="20"/>
        <v>1.0041168620000029</v>
      </c>
      <c r="L97" t="s">
        <v>85</v>
      </c>
      <c r="M97" t="s">
        <v>76</v>
      </c>
      <c r="N97" t="s">
        <v>15</v>
      </c>
      <c r="O97" t="s">
        <v>77</v>
      </c>
      <c r="P97" t="s">
        <v>86</v>
      </c>
      <c r="Q97" t="s">
        <v>79</v>
      </c>
      <c r="R97" t="s">
        <v>393</v>
      </c>
      <c r="S97" s="145"/>
    </row>
    <row r="98" spans="1:19" hidden="1" outlineLevel="2" x14ac:dyDescent="0.3">
      <c r="A98" s="179" t="s">
        <v>215</v>
      </c>
      <c r="B98" t="s">
        <v>14</v>
      </c>
      <c r="C98">
        <v>3.3513519999999998E-2</v>
      </c>
      <c r="D98">
        <v>3.34558590504608E-2</v>
      </c>
      <c r="E98">
        <v>3.3651490536973798E-2</v>
      </c>
      <c r="F98">
        <v>0</v>
      </c>
      <c r="G98">
        <v>0</v>
      </c>
      <c r="H98">
        <v>0</v>
      </c>
      <c r="I98">
        <v>1</v>
      </c>
      <c r="J98">
        <f t="shared" si="20"/>
        <v>1.004116861999987</v>
      </c>
      <c r="L98" t="s">
        <v>87</v>
      </c>
      <c r="M98" t="s">
        <v>76</v>
      </c>
      <c r="N98" t="s">
        <v>15</v>
      </c>
      <c r="O98" t="s">
        <v>77</v>
      </c>
      <c r="P98" t="s">
        <v>86</v>
      </c>
      <c r="Q98" t="s">
        <v>81</v>
      </c>
      <c r="R98" t="s">
        <v>393</v>
      </c>
      <c r="S98" s="145"/>
    </row>
    <row r="99" spans="1:19" hidden="1" outlineLevel="2" x14ac:dyDescent="0.3">
      <c r="A99" s="179" t="s">
        <v>215</v>
      </c>
      <c r="B99" t="s">
        <v>14</v>
      </c>
      <c r="C99">
        <v>2.0608919999999999E-2</v>
      </c>
      <c r="D99">
        <v>2.05734617760901E-2</v>
      </c>
      <c r="E99">
        <v>2.0693764079608899E-2</v>
      </c>
      <c r="F99">
        <v>0</v>
      </c>
      <c r="G99">
        <v>0</v>
      </c>
      <c r="H99">
        <v>0</v>
      </c>
      <c r="I99">
        <v>1</v>
      </c>
      <c r="J99">
        <f t="shared" si="20"/>
        <v>1.0041168619999932</v>
      </c>
      <c r="L99" t="s">
        <v>294</v>
      </c>
      <c r="M99" t="s">
        <v>76</v>
      </c>
      <c r="N99" t="s">
        <v>15</v>
      </c>
      <c r="O99" t="s">
        <v>77</v>
      </c>
      <c r="P99" t="s">
        <v>295</v>
      </c>
      <c r="Q99" t="s">
        <v>79</v>
      </c>
      <c r="R99" t="s">
        <v>393</v>
      </c>
      <c r="S99" s="145"/>
    </row>
    <row r="100" spans="1:19" hidden="1" outlineLevel="2" x14ac:dyDescent="0.3">
      <c r="A100" s="179" t="s">
        <v>215</v>
      </c>
      <c r="B100" t="s">
        <v>14</v>
      </c>
      <c r="C100">
        <v>6.1095699999999999E-3</v>
      </c>
      <c r="D100">
        <v>6.0990583137469001E-3</v>
      </c>
      <c r="E100">
        <v>6.1347222565690997E-3</v>
      </c>
      <c r="F100">
        <v>0</v>
      </c>
      <c r="G100">
        <v>0</v>
      </c>
      <c r="H100">
        <v>0</v>
      </c>
      <c r="I100">
        <v>1</v>
      </c>
      <c r="J100">
        <f t="shared" si="20"/>
        <v>1.0041168619999608</v>
      </c>
      <c r="L100" t="s">
        <v>296</v>
      </c>
      <c r="M100" t="s">
        <v>76</v>
      </c>
      <c r="N100" t="s">
        <v>15</v>
      </c>
      <c r="O100" t="s">
        <v>77</v>
      </c>
      <c r="P100" t="s">
        <v>295</v>
      </c>
      <c r="Q100" t="s">
        <v>81</v>
      </c>
      <c r="R100" t="s">
        <v>393</v>
      </c>
      <c r="S100" s="145"/>
    </row>
    <row r="101" spans="1:19" hidden="1" outlineLevel="2" x14ac:dyDescent="0.3">
      <c r="A101" s="179" t="s">
        <v>215</v>
      </c>
      <c r="B101" t="s">
        <v>14</v>
      </c>
      <c r="C101">
        <v>0.44598922000000002</v>
      </c>
      <c r="D101">
        <v>0.445221883059291</v>
      </c>
      <c r="E101">
        <v>0.44782529607222699</v>
      </c>
      <c r="F101">
        <v>6.3303554518937709E-3</v>
      </c>
      <c r="G101">
        <v>6.3303554518937709E-3</v>
      </c>
      <c r="H101">
        <v>6.3303554518937709E-3</v>
      </c>
      <c r="I101">
        <v>1</v>
      </c>
      <c r="J101">
        <f t="shared" si="20"/>
        <v>1.0041168619999985</v>
      </c>
      <c r="L101" t="s">
        <v>88</v>
      </c>
      <c r="M101" t="s">
        <v>76</v>
      </c>
      <c r="N101" t="s">
        <v>15</v>
      </c>
      <c r="O101" t="s">
        <v>77</v>
      </c>
      <c r="P101" t="s">
        <v>89</v>
      </c>
      <c r="Q101" t="s">
        <v>79</v>
      </c>
      <c r="R101" t="s">
        <v>393</v>
      </c>
      <c r="S101" s="145"/>
    </row>
    <row r="102" spans="1:19" hidden="1" outlineLevel="2" x14ac:dyDescent="0.3">
      <c r="A102" s="179" t="s">
        <v>215</v>
      </c>
      <c r="B102" t="s">
        <v>14</v>
      </c>
      <c r="C102">
        <v>0.24337856999999999</v>
      </c>
      <c r="D102">
        <v>0.242959830355714</v>
      </c>
      <c r="E102">
        <v>0.24438052598644699</v>
      </c>
      <c r="F102">
        <v>4.1428953239203382E-3</v>
      </c>
      <c r="G102">
        <v>4.1428953239203382E-3</v>
      </c>
      <c r="H102">
        <v>4.1428953239203382E-3</v>
      </c>
      <c r="I102">
        <v>1</v>
      </c>
      <c r="J102">
        <f t="shared" si="20"/>
        <v>1.0041168619999987</v>
      </c>
      <c r="L102" t="s">
        <v>90</v>
      </c>
      <c r="M102" t="s">
        <v>76</v>
      </c>
      <c r="N102" t="s">
        <v>15</v>
      </c>
      <c r="O102" t="s">
        <v>77</v>
      </c>
      <c r="P102" t="s">
        <v>89</v>
      </c>
      <c r="Q102" t="s">
        <v>81</v>
      </c>
      <c r="R102" t="s">
        <v>393</v>
      </c>
      <c r="S102" s="145"/>
    </row>
    <row r="103" spans="1:19" hidden="1" outlineLevel="2" x14ac:dyDescent="0.3">
      <c r="A103" s="179" t="s">
        <v>215</v>
      </c>
      <c r="B103" t="s">
        <v>14</v>
      </c>
      <c r="C103">
        <v>13.345696200000001</v>
      </c>
      <c r="D103">
        <v>13.322734556008401</v>
      </c>
      <c r="E103">
        <v>13.400638589549301</v>
      </c>
      <c r="F103">
        <v>6.5684952554083253E-3</v>
      </c>
      <c r="G103">
        <v>6.5684952554083253E-3</v>
      </c>
      <c r="H103">
        <v>6.5684952554083253E-3</v>
      </c>
      <c r="I103">
        <v>1</v>
      </c>
      <c r="J103">
        <f t="shared" si="20"/>
        <v>1.0041168619999983</v>
      </c>
      <c r="L103" t="s">
        <v>91</v>
      </c>
      <c r="M103" t="s">
        <v>76</v>
      </c>
      <c r="N103" t="s">
        <v>15</v>
      </c>
      <c r="O103" t="s">
        <v>77</v>
      </c>
      <c r="P103" t="s">
        <v>92</v>
      </c>
      <c r="Q103" t="s">
        <v>79</v>
      </c>
      <c r="R103" t="s">
        <v>393</v>
      </c>
      <c r="S103" s="145"/>
    </row>
    <row r="104" spans="1:19" hidden="1" outlineLevel="2" x14ac:dyDescent="0.3">
      <c r="A104" s="179" t="s">
        <v>215</v>
      </c>
      <c r="B104" t="s">
        <v>14</v>
      </c>
      <c r="C104">
        <v>18.641692710000001</v>
      </c>
      <c r="D104">
        <v>18.609619155724999</v>
      </c>
      <c r="E104">
        <v>18.718437986333502</v>
      </c>
      <c r="F104">
        <v>9.4072902654806397E-3</v>
      </c>
      <c r="G104">
        <v>9.4072902654806397E-3</v>
      </c>
      <c r="H104">
        <v>9.4072902654806397E-3</v>
      </c>
      <c r="I104">
        <v>1</v>
      </c>
      <c r="J104">
        <f t="shared" si="20"/>
        <v>1.0041168620000014</v>
      </c>
      <c r="L104" t="s">
        <v>93</v>
      </c>
      <c r="M104" t="s">
        <v>76</v>
      </c>
      <c r="N104" t="s">
        <v>15</v>
      </c>
      <c r="O104" t="s">
        <v>77</v>
      </c>
      <c r="P104" t="s">
        <v>92</v>
      </c>
      <c r="Q104" t="s">
        <v>81</v>
      </c>
      <c r="R104" t="s">
        <v>393</v>
      </c>
      <c r="S104" s="145"/>
    </row>
    <row r="105" spans="1:19" outlineLevel="1" collapsed="1" x14ac:dyDescent="0.3">
      <c r="A105" s="189" t="s">
        <v>3007</v>
      </c>
      <c r="C105">
        <f t="shared" ref="C105:H105" si="24">SUBTOTAL(9,C93:C104)</f>
        <v>60.803043590000001</v>
      </c>
      <c r="D105">
        <f t="shared" si="24"/>
        <v>60.863864557093457</v>
      </c>
      <c r="E105">
        <f t="shared" si="24"/>
        <v>61.324955712039937</v>
      </c>
      <c r="F105">
        <f t="shared" si="24"/>
        <v>0.14192493837870557</v>
      </c>
      <c r="G105">
        <f t="shared" si="24"/>
        <v>0.14192493837870557</v>
      </c>
      <c r="H105">
        <f t="shared" si="24"/>
        <v>0.14192493837870557</v>
      </c>
      <c r="S105" s="145"/>
    </row>
    <row r="106" spans="1:19" hidden="1" outlineLevel="2" x14ac:dyDescent="0.3">
      <c r="A106" s="179" t="s">
        <v>218</v>
      </c>
      <c r="B106" t="s">
        <v>14</v>
      </c>
      <c r="C106">
        <v>0.39002747999999998</v>
      </c>
      <c r="D106">
        <v>0.46872958809090098</v>
      </c>
      <c r="E106">
        <v>0.52194051143025799</v>
      </c>
      <c r="F106">
        <v>0.52194051143025799</v>
      </c>
      <c r="G106">
        <v>0.52194051143025799</v>
      </c>
      <c r="H106">
        <v>0.52194051143025799</v>
      </c>
      <c r="I106">
        <f>D106/C106</f>
        <v>1.2017860589999991</v>
      </c>
      <c r="J106">
        <f t="shared" si="20"/>
        <v>1.3382147109999993</v>
      </c>
      <c r="L106" t="s">
        <v>75</v>
      </c>
      <c r="M106" t="s">
        <v>76</v>
      </c>
      <c r="N106" t="s">
        <v>15</v>
      </c>
      <c r="O106" t="s">
        <v>77</v>
      </c>
      <c r="P106" t="s">
        <v>78</v>
      </c>
      <c r="Q106" t="s">
        <v>79</v>
      </c>
      <c r="R106" t="s">
        <v>393</v>
      </c>
      <c r="S106" s="145"/>
    </row>
    <row r="107" spans="1:19" hidden="1" outlineLevel="2" x14ac:dyDescent="0.3">
      <c r="A107" s="179" t="s">
        <v>218</v>
      </c>
      <c r="B107" t="s">
        <v>14</v>
      </c>
      <c r="C107">
        <v>0.21783770999999999</v>
      </c>
      <c r="D107">
        <v>0.26179432300248501</v>
      </c>
      <c r="E107">
        <v>0.29151362813255199</v>
      </c>
      <c r="F107">
        <v>0.29151362813255199</v>
      </c>
      <c r="G107">
        <v>0.29151362813255199</v>
      </c>
      <c r="H107">
        <v>0.29151362813255199</v>
      </c>
      <c r="I107">
        <f t="shared" ref="I107" si="25">D107/C107</f>
        <v>1.2017860590000007</v>
      </c>
      <c r="J107">
        <f t="shared" si="20"/>
        <v>1.3382147110000009</v>
      </c>
      <c r="L107" t="s">
        <v>80</v>
      </c>
      <c r="M107" t="s">
        <v>76</v>
      </c>
      <c r="N107" t="s">
        <v>15</v>
      </c>
      <c r="O107" t="s">
        <v>77</v>
      </c>
      <c r="P107" t="s">
        <v>78</v>
      </c>
      <c r="Q107" t="s">
        <v>81</v>
      </c>
      <c r="R107" t="s">
        <v>393</v>
      </c>
      <c r="S107" s="145"/>
    </row>
    <row r="108" spans="1:19" hidden="1" outlineLevel="2" x14ac:dyDescent="0.3">
      <c r="A108" s="179" t="s">
        <v>218</v>
      </c>
      <c r="B108" t="s">
        <v>14</v>
      </c>
      <c r="C108">
        <v>0.44515799</v>
      </c>
      <c r="D108">
        <v>0.44439208321378099</v>
      </c>
      <c r="E108">
        <v>0.44699064401302702</v>
      </c>
      <c r="F108">
        <v>0.44699064401302702</v>
      </c>
      <c r="G108">
        <v>0.44699064401302702</v>
      </c>
      <c r="H108">
        <v>0.44699064401302702</v>
      </c>
      <c r="I108">
        <v>1</v>
      </c>
      <c r="J108">
        <f t="shared" si="20"/>
        <v>1.0041168619999992</v>
      </c>
      <c r="L108" t="s">
        <v>82</v>
      </c>
      <c r="M108" t="s">
        <v>76</v>
      </c>
      <c r="N108" t="s">
        <v>15</v>
      </c>
      <c r="O108" t="s">
        <v>77</v>
      </c>
      <c r="P108" t="s">
        <v>83</v>
      </c>
      <c r="Q108" t="s">
        <v>79</v>
      </c>
      <c r="R108" t="s">
        <v>393</v>
      </c>
      <c r="S108" s="145"/>
    </row>
    <row r="109" spans="1:19" hidden="1" outlineLevel="2" x14ac:dyDescent="0.3">
      <c r="A109" s="179" t="s">
        <v>218</v>
      </c>
      <c r="B109" t="s">
        <v>14</v>
      </c>
      <c r="C109">
        <v>0.21555004999999999</v>
      </c>
      <c r="D109">
        <v>0.215179190103573</v>
      </c>
      <c r="E109">
        <v>0.21643743980994301</v>
      </c>
      <c r="F109">
        <v>0.21643743980994301</v>
      </c>
      <c r="G109">
        <v>0.21643743980994301</v>
      </c>
      <c r="H109">
        <v>0.21643743980994301</v>
      </c>
      <c r="I109">
        <v>1</v>
      </c>
      <c r="J109">
        <f t="shared" si="20"/>
        <v>1.0041168619999996</v>
      </c>
      <c r="L109">
        <v>2280208123</v>
      </c>
      <c r="M109" t="s">
        <v>76</v>
      </c>
      <c r="N109" t="s">
        <v>15</v>
      </c>
      <c r="O109" t="s">
        <v>77</v>
      </c>
      <c r="P109" t="s">
        <v>83</v>
      </c>
      <c r="Q109" t="s">
        <v>81</v>
      </c>
      <c r="R109" t="s">
        <v>393</v>
      </c>
      <c r="S109" s="145"/>
    </row>
    <row r="110" spans="1:19" hidden="1" outlineLevel="2" x14ac:dyDescent="0.3">
      <c r="A110" s="179" t="s">
        <v>218</v>
      </c>
      <c r="B110" t="s">
        <v>14</v>
      </c>
      <c r="C110">
        <v>1.71485E-3</v>
      </c>
      <c r="D110">
        <v>1.7118995525591001E-3</v>
      </c>
      <c r="E110">
        <v>1.7219098008006001E-3</v>
      </c>
      <c r="F110">
        <v>1.7219098008006001E-3</v>
      </c>
      <c r="G110">
        <v>1.7219098008006001E-3</v>
      </c>
      <c r="H110">
        <v>1.7219098008006001E-3</v>
      </c>
      <c r="I110">
        <v>1</v>
      </c>
      <c r="J110">
        <f t="shared" si="20"/>
        <v>1.0041168619999417</v>
      </c>
      <c r="L110" t="s">
        <v>85</v>
      </c>
      <c r="M110" t="s">
        <v>76</v>
      </c>
      <c r="N110" t="s">
        <v>15</v>
      </c>
      <c r="O110" t="s">
        <v>77</v>
      </c>
      <c r="P110" t="s">
        <v>86</v>
      </c>
      <c r="Q110" t="s">
        <v>79</v>
      </c>
      <c r="R110" t="s">
        <v>393</v>
      </c>
      <c r="S110" s="145"/>
    </row>
    <row r="111" spans="1:19" hidden="1" outlineLevel="2" x14ac:dyDescent="0.3">
      <c r="A111" s="179" t="s">
        <v>218</v>
      </c>
      <c r="B111" t="s">
        <v>14</v>
      </c>
      <c r="C111">
        <v>8.4783600000000008E-3</v>
      </c>
      <c r="D111">
        <v>8.4637727442258004E-3</v>
      </c>
      <c r="E111">
        <v>8.5132642381061992E-3</v>
      </c>
      <c r="F111">
        <v>8.5132642381061992E-3</v>
      </c>
      <c r="G111">
        <v>8.5132642381061992E-3</v>
      </c>
      <c r="H111">
        <v>8.5132642381061992E-3</v>
      </c>
      <c r="I111">
        <v>1</v>
      </c>
      <c r="J111">
        <f t="shared" si="20"/>
        <v>1.0041168619999856</v>
      </c>
      <c r="L111" t="s">
        <v>87</v>
      </c>
      <c r="M111" t="s">
        <v>76</v>
      </c>
      <c r="N111" t="s">
        <v>15</v>
      </c>
      <c r="O111" t="s">
        <v>77</v>
      </c>
      <c r="P111" t="s">
        <v>86</v>
      </c>
      <c r="Q111" t="s">
        <v>81</v>
      </c>
      <c r="R111" t="s">
        <v>393</v>
      </c>
      <c r="S111" s="145"/>
    </row>
    <row r="112" spans="1:19" hidden="1" outlineLevel="2" x14ac:dyDescent="0.3">
      <c r="A112" s="179" t="s">
        <v>218</v>
      </c>
      <c r="B112" t="s">
        <v>14</v>
      </c>
      <c r="C112">
        <v>0.33913178999999999</v>
      </c>
      <c r="D112">
        <v>0.33854830425961502</v>
      </c>
      <c r="E112">
        <v>0.34052794877924297</v>
      </c>
      <c r="F112">
        <v>0.34052794877924297</v>
      </c>
      <c r="G112">
        <v>0.34052794877924297</v>
      </c>
      <c r="H112">
        <v>0.34052794877924297</v>
      </c>
      <c r="I112">
        <v>1</v>
      </c>
      <c r="J112">
        <f t="shared" si="20"/>
        <v>1.0041168620000001</v>
      </c>
      <c r="L112" t="s">
        <v>88</v>
      </c>
      <c r="M112" t="s">
        <v>76</v>
      </c>
      <c r="N112" t="s">
        <v>15</v>
      </c>
      <c r="O112" t="s">
        <v>77</v>
      </c>
      <c r="P112" t="s">
        <v>89</v>
      </c>
      <c r="Q112" t="s">
        <v>79</v>
      </c>
      <c r="R112" t="s">
        <v>393</v>
      </c>
      <c r="S112" s="145"/>
    </row>
    <row r="113" spans="1:19" hidden="1" outlineLevel="2" x14ac:dyDescent="0.3">
      <c r="A113" s="179" t="s">
        <v>218</v>
      </c>
      <c r="B113" t="s">
        <v>14</v>
      </c>
      <c r="C113">
        <v>0.10351931</v>
      </c>
      <c r="D113">
        <v>0.103341202128604</v>
      </c>
      <c r="E113">
        <v>0.103945484713605</v>
      </c>
      <c r="F113">
        <v>0.103945484713605</v>
      </c>
      <c r="G113">
        <v>0.103945484713605</v>
      </c>
      <c r="H113">
        <v>0.103945484713605</v>
      </c>
      <c r="I113">
        <v>1</v>
      </c>
      <c r="J113">
        <f t="shared" si="20"/>
        <v>1.0041168619999978</v>
      </c>
      <c r="L113" t="s">
        <v>90</v>
      </c>
      <c r="M113" t="s">
        <v>76</v>
      </c>
      <c r="N113" t="s">
        <v>15</v>
      </c>
      <c r="O113" t="s">
        <v>77</v>
      </c>
      <c r="P113" t="s">
        <v>89</v>
      </c>
      <c r="Q113" t="s">
        <v>81</v>
      </c>
      <c r="R113" t="s">
        <v>393</v>
      </c>
      <c r="S113" s="145"/>
    </row>
    <row r="114" spans="1:19" hidden="1" outlineLevel="2" x14ac:dyDescent="0.3">
      <c r="A114" s="179" t="s">
        <v>218</v>
      </c>
      <c r="B114" t="s">
        <v>14</v>
      </c>
      <c r="C114">
        <v>0.16560431</v>
      </c>
      <c r="D114">
        <v>0.16531938314772399</v>
      </c>
      <c r="E114">
        <v>0.166286080090875</v>
      </c>
      <c r="F114">
        <v>0.166286080090875</v>
      </c>
      <c r="G114">
        <v>0.166286080090875</v>
      </c>
      <c r="H114">
        <v>0.166286080090875</v>
      </c>
      <c r="I114">
        <v>1</v>
      </c>
      <c r="J114">
        <f t="shared" si="20"/>
        <v>1.0041168619999987</v>
      </c>
      <c r="L114" t="s">
        <v>91</v>
      </c>
      <c r="M114" t="s">
        <v>76</v>
      </c>
      <c r="N114" t="s">
        <v>15</v>
      </c>
      <c r="O114" t="s">
        <v>77</v>
      </c>
      <c r="P114" t="s">
        <v>92</v>
      </c>
      <c r="Q114" t="s">
        <v>79</v>
      </c>
      <c r="R114" t="s">
        <v>393</v>
      </c>
      <c r="S114" s="145"/>
    </row>
    <row r="115" spans="1:19" hidden="1" outlineLevel="2" x14ac:dyDescent="0.3">
      <c r="A115" s="179" t="s">
        <v>218</v>
      </c>
      <c r="B115" t="s">
        <v>14</v>
      </c>
      <c r="C115">
        <v>0.63352401999999997</v>
      </c>
      <c r="D115">
        <v>0.63243402418491701</v>
      </c>
      <c r="E115">
        <v>0.63613215096402498</v>
      </c>
      <c r="F115">
        <v>0.63613215096402498</v>
      </c>
      <c r="G115">
        <v>0.63613215096402498</v>
      </c>
      <c r="H115">
        <v>0.63613215096402498</v>
      </c>
      <c r="I115">
        <v>1</v>
      </c>
      <c r="J115">
        <f t="shared" si="20"/>
        <v>1.0041168619999996</v>
      </c>
      <c r="L115" t="s">
        <v>93</v>
      </c>
      <c r="M115" t="s">
        <v>76</v>
      </c>
      <c r="N115" t="s">
        <v>15</v>
      </c>
      <c r="O115" t="s">
        <v>77</v>
      </c>
      <c r="P115" t="s">
        <v>92</v>
      </c>
      <c r="Q115" t="s">
        <v>81</v>
      </c>
      <c r="R115" t="s">
        <v>393</v>
      </c>
      <c r="S115" s="145"/>
    </row>
    <row r="116" spans="1:19" outlineLevel="1" collapsed="1" x14ac:dyDescent="0.3">
      <c r="A116" s="189" t="s">
        <v>3005</v>
      </c>
      <c r="C116">
        <f t="shared" ref="C116:H116" si="26">SUBTOTAL(9,C106:C115)</f>
        <v>2.5205458699999999</v>
      </c>
      <c r="D116">
        <f t="shared" si="26"/>
        <v>2.639913770428385</v>
      </c>
      <c r="E116">
        <f t="shared" si="26"/>
        <v>2.7340090619724347</v>
      </c>
      <c r="F116">
        <f t="shared" si="26"/>
        <v>2.7340090619724347</v>
      </c>
      <c r="G116">
        <f t="shared" si="26"/>
        <v>2.7340090619724347</v>
      </c>
      <c r="H116">
        <f t="shared" si="26"/>
        <v>2.7340090619724347</v>
      </c>
      <c r="S116" s="145"/>
    </row>
    <row r="117" spans="1:19" outlineLevel="1" x14ac:dyDescent="0.3">
      <c r="A117" s="189"/>
      <c r="S117" s="145"/>
    </row>
    <row r="118" spans="1:19" x14ac:dyDescent="0.3">
      <c r="A118" s="189" t="s">
        <v>1240</v>
      </c>
      <c r="B118" s="3" t="s">
        <v>1244</v>
      </c>
      <c r="C118">
        <f t="shared" ref="C118:H118" si="27">SUBTOTAL(9,C72:C115)</f>
        <v>335.24125316999999</v>
      </c>
      <c r="D118">
        <f t="shared" si="27"/>
        <v>339.52109334555564</v>
      </c>
      <c r="E118">
        <f t="shared" si="27"/>
        <v>344.57479101715484</v>
      </c>
      <c r="F118">
        <f t="shared" si="27"/>
        <v>3.2727596425135381</v>
      </c>
      <c r="G118">
        <f t="shared" si="27"/>
        <v>3.2771608968731432</v>
      </c>
      <c r="H118">
        <f t="shared" si="27"/>
        <v>3.2815727833784738</v>
      </c>
      <c r="S118" s="145"/>
    </row>
    <row r="119" spans="1:19" x14ac:dyDescent="0.3">
      <c r="A119" s="189"/>
      <c r="B119" s="3"/>
      <c r="S119" s="145"/>
    </row>
    <row r="120" spans="1:19" x14ac:dyDescent="0.3">
      <c r="A120" s="189"/>
      <c r="B120" s="3"/>
      <c r="S120" s="145"/>
    </row>
    <row r="121" spans="1:19" x14ac:dyDescent="0.3">
      <c r="A121" s="189"/>
      <c r="B121" s="3"/>
      <c r="S121" s="145"/>
    </row>
    <row r="122" spans="1:19" ht="15" thickBot="1" x14ac:dyDescent="0.35">
      <c r="A122" s="189"/>
      <c r="B122" s="3"/>
      <c r="S122" s="145"/>
    </row>
    <row r="123" spans="1:19" ht="18" thickBot="1" x14ac:dyDescent="0.4">
      <c r="A123" s="193" t="s">
        <v>3044</v>
      </c>
      <c r="B123" s="3"/>
    </row>
    <row r="124" spans="1:19" s="200" customFormat="1" ht="15" thickBot="1" x14ac:dyDescent="0.35">
      <c r="A124" s="195" t="s">
        <v>2</v>
      </c>
      <c r="B124" s="196" t="s">
        <v>3</v>
      </c>
      <c r="C124" s="196" t="s">
        <v>4</v>
      </c>
      <c r="D124" s="196" t="s">
        <v>5</v>
      </c>
      <c r="E124" s="196" t="s">
        <v>6</v>
      </c>
      <c r="F124" s="196" t="s">
        <v>3038</v>
      </c>
      <c r="G124" s="196" t="s">
        <v>3041</v>
      </c>
      <c r="H124" s="196" t="s">
        <v>3042</v>
      </c>
      <c r="I124" s="196" t="s">
        <v>3037</v>
      </c>
      <c r="J124" s="196" t="s">
        <v>3039</v>
      </c>
      <c r="K124" s="196"/>
      <c r="L124" s="196" t="s">
        <v>7</v>
      </c>
      <c r="M124" s="196" t="s">
        <v>8</v>
      </c>
      <c r="N124" s="196" t="s">
        <v>9</v>
      </c>
      <c r="O124" s="196" t="s">
        <v>10</v>
      </c>
      <c r="P124" s="196" t="s">
        <v>11</v>
      </c>
      <c r="Q124" s="196" t="s">
        <v>12</v>
      </c>
      <c r="R124" s="196" t="s">
        <v>13</v>
      </c>
      <c r="S124" s="198"/>
    </row>
    <row r="125" spans="1:19" hidden="1" outlineLevel="2" x14ac:dyDescent="0.3">
      <c r="A125" s="179" t="s">
        <v>214</v>
      </c>
      <c r="B125" t="s">
        <v>14</v>
      </c>
      <c r="C125">
        <v>0.71154801000000001</v>
      </c>
      <c r="D125">
        <v>0.63672839862595498</v>
      </c>
      <c r="E125">
        <v>0.61913595170499303</v>
      </c>
      <c r="F125">
        <v>1.949446602739726E-3</v>
      </c>
      <c r="G125">
        <v>1.949446602739726E-3</v>
      </c>
      <c r="H125">
        <v>1.949446602739726E-3</v>
      </c>
      <c r="I125">
        <v>1</v>
      </c>
      <c r="J125">
        <v>1</v>
      </c>
      <c r="L125" t="s">
        <v>276</v>
      </c>
      <c r="M125" t="s">
        <v>76</v>
      </c>
      <c r="N125" t="s">
        <v>15</v>
      </c>
      <c r="O125" t="s">
        <v>77</v>
      </c>
      <c r="P125" t="s">
        <v>277</v>
      </c>
      <c r="Q125" t="s">
        <v>278</v>
      </c>
      <c r="R125" t="s">
        <v>393</v>
      </c>
      <c r="S125" s="145"/>
    </row>
    <row r="126" spans="1:19" hidden="1" outlineLevel="2" x14ac:dyDescent="0.3">
      <c r="A126" s="179" t="s">
        <v>214</v>
      </c>
      <c r="B126" t="s">
        <v>14</v>
      </c>
      <c r="C126">
        <v>11.423509340000001</v>
      </c>
      <c r="D126">
        <v>10.2223219045287</v>
      </c>
      <c r="E126">
        <v>9.9398849095674908</v>
      </c>
      <c r="F126">
        <v>3.1297285863013696E-2</v>
      </c>
      <c r="G126">
        <v>3.1297285863013696E-2</v>
      </c>
      <c r="H126">
        <v>3.1297285863013696E-2</v>
      </c>
      <c r="I126">
        <v>1</v>
      </c>
      <c r="J126">
        <v>1</v>
      </c>
      <c r="L126" t="s">
        <v>279</v>
      </c>
      <c r="M126" t="s">
        <v>76</v>
      </c>
      <c r="N126" t="s">
        <v>15</v>
      </c>
      <c r="O126" t="s">
        <v>77</v>
      </c>
      <c r="P126" t="s">
        <v>277</v>
      </c>
      <c r="Q126" t="s">
        <v>280</v>
      </c>
      <c r="R126" t="s">
        <v>393</v>
      </c>
      <c r="S126" s="145"/>
    </row>
    <row r="127" spans="1:19" hidden="1" outlineLevel="2" x14ac:dyDescent="0.3">
      <c r="A127" s="179" t="s">
        <v>214</v>
      </c>
      <c r="B127" t="s">
        <v>14</v>
      </c>
      <c r="C127">
        <v>0.71093859999999998</v>
      </c>
      <c r="D127">
        <v>0.75171644015285799</v>
      </c>
      <c r="E127">
        <v>0.804241572367978</v>
      </c>
      <c r="F127">
        <v>1.9477769863013698E-3</v>
      </c>
      <c r="G127">
        <v>2.0594970963091997E-3</v>
      </c>
      <c r="H127">
        <v>2.2034015681314466E-3</v>
      </c>
      <c r="I127">
        <v>1.05735775234719</v>
      </c>
      <c r="J127">
        <v>1.1312391426882407</v>
      </c>
      <c r="L127" t="s">
        <v>284</v>
      </c>
      <c r="M127" t="s">
        <v>76</v>
      </c>
      <c r="N127" t="s">
        <v>15</v>
      </c>
      <c r="O127" t="s">
        <v>77</v>
      </c>
      <c r="P127" t="s">
        <v>285</v>
      </c>
      <c r="Q127" t="s">
        <v>278</v>
      </c>
      <c r="R127" t="s">
        <v>393</v>
      </c>
      <c r="S127" s="145"/>
    </row>
    <row r="128" spans="1:19" hidden="1" outlineLevel="2" x14ac:dyDescent="0.3">
      <c r="A128" s="179" t="s">
        <v>214</v>
      </c>
      <c r="B128" t="s">
        <v>14</v>
      </c>
      <c r="C128">
        <v>8.6773497800000001</v>
      </c>
      <c r="D128">
        <v>9.1750630597111797</v>
      </c>
      <c r="E128">
        <v>9.8161577259331896</v>
      </c>
      <c r="F128">
        <v>2.3773561041095893E-2</v>
      </c>
      <c r="G128">
        <v>2.5137159067701864E-2</v>
      </c>
      <c r="H128">
        <v>2.6893582810775866E-2</v>
      </c>
      <c r="I128">
        <v>1.0573577523471895</v>
      </c>
      <c r="J128">
        <v>1.1312391426882402</v>
      </c>
      <c r="L128" t="s">
        <v>286</v>
      </c>
      <c r="M128" t="s">
        <v>76</v>
      </c>
      <c r="N128" t="s">
        <v>15</v>
      </c>
      <c r="O128" t="s">
        <v>77</v>
      </c>
      <c r="P128" t="s">
        <v>285</v>
      </c>
      <c r="Q128" t="s">
        <v>280</v>
      </c>
      <c r="R128" t="s">
        <v>393</v>
      </c>
      <c r="S128" s="145"/>
    </row>
    <row r="129" spans="1:19" hidden="1" outlineLevel="2" x14ac:dyDescent="0.3">
      <c r="A129" s="179" t="s">
        <v>214</v>
      </c>
      <c r="B129" t="s">
        <v>14</v>
      </c>
      <c r="C129">
        <v>2.00761733</v>
      </c>
      <c r="D129">
        <v>1.7168931745334099</v>
      </c>
      <c r="E129">
        <v>1.61618567801851</v>
      </c>
      <c r="F129">
        <v>5.5003214520547936E-3</v>
      </c>
      <c r="G129">
        <v>5.5003214520547936E-3</v>
      </c>
      <c r="H129">
        <v>5.5003214520547936E-3</v>
      </c>
      <c r="I129">
        <v>1</v>
      </c>
      <c r="J129">
        <v>1</v>
      </c>
      <c r="L129" t="s">
        <v>287</v>
      </c>
      <c r="M129" t="s">
        <v>76</v>
      </c>
      <c r="N129" t="s">
        <v>15</v>
      </c>
      <c r="O129" t="s">
        <v>77</v>
      </c>
      <c r="P129" t="s">
        <v>288</v>
      </c>
      <c r="Q129" t="s">
        <v>278</v>
      </c>
      <c r="R129" t="s">
        <v>393</v>
      </c>
      <c r="S129" s="145"/>
    </row>
    <row r="130" spans="1:19" hidden="1" outlineLevel="2" x14ac:dyDescent="0.3">
      <c r="A130" s="179" t="s">
        <v>214</v>
      </c>
      <c r="B130" t="s">
        <v>14</v>
      </c>
      <c r="C130">
        <v>2.3712245799999998</v>
      </c>
      <c r="D130">
        <v>2.0278462612632699</v>
      </c>
      <c r="E130">
        <v>1.9088992450376301</v>
      </c>
      <c r="F130">
        <v>6.496505698630136E-3</v>
      </c>
      <c r="G130">
        <v>6.496505698630136E-3</v>
      </c>
      <c r="H130">
        <v>6.496505698630136E-3</v>
      </c>
      <c r="I130">
        <v>1</v>
      </c>
      <c r="J130">
        <v>1</v>
      </c>
      <c r="L130" t="s">
        <v>289</v>
      </c>
      <c r="M130" t="s">
        <v>76</v>
      </c>
      <c r="N130" t="s">
        <v>15</v>
      </c>
      <c r="O130" t="s">
        <v>77</v>
      </c>
      <c r="P130" t="s">
        <v>288</v>
      </c>
      <c r="Q130" t="s">
        <v>280</v>
      </c>
      <c r="R130" t="s">
        <v>393</v>
      </c>
      <c r="S130" s="145"/>
    </row>
    <row r="131" spans="1:19" hidden="1" outlineLevel="2" x14ac:dyDescent="0.3">
      <c r="A131" s="179" t="s">
        <v>214</v>
      </c>
      <c r="B131" t="s">
        <v>14</v>
      </c>
      <c r="C131">
        <v>3.1623100000000001E-2</v>
      </c>
      <c r="D131">
        <v>3.2556806681257398E-2</v>
      </c>
      <c r="E131">
        <v>3.3927846844041099E-2</v>
      </c>
      <c r="F131">
        <v>8.6638630136986298E-5</v>
      </c>
      <c r="G131">
        <v>8.9196730633581906E-5</v>
      </c>
      <c r="H131">
        <v>9.2953005052167373E-5</v>
      </c>
      <c r="I131">
        <v>1.0295260958368218</v>
      </c>
      <c r="J131">
        <v>1.0728817492289211</v>
      </c>
      <c r="L131" t="s">
        <v>290</v>
      </c>
      <c r="M131" t="s">
        <v>76</v>
      </c>
      <c r="N131" t="s">
        <v>15</v>
      </c>
      <c r="O131" t="s">
        <v>77</v>
      </c>
      <c r="P131" t="s">
        <v>78</v>
      </c>
      <c r="Q131" t="s">
        <v>278</v>
      </c>
      <c r="R131" t="s">
        <v>393</v>
      </c>
      <c r="S131" s="145"/>
    </row>
    <row r="132" spans="1:19" hidden="1" outlineLevel="2" x14ac:dyDescent="0.3">
      <c r="A132" s="179" t="s">
        <v>214</v>
      </c>
      <c r="B132" t="s">
        <v>14</v>
      </c>
      <c r="C132">
        <v>0.24187642000000001</v>
      </c>
      <c r="D132">
        <v>0.24901808635758901</v>
      </c>
      <c r="E132">
        <v>0.25950479658683101</v>
      </c>
      <c r="F132">
        <v>6.6267512328767124E-4</v>
      </c>
      <c r="G132">
        <v>6.8224133248654523E-4</v>
      </c>
      <c r="H132">
        <v>7.1097204544337263E-4</v>
      </c>
      <c r="I132">
        <v>1.0295260958368286</v>
      </c>
      <c r="J132">
        <v>1.0728817492289286</v>
      </c>
      <c r="L132" t="s">
        <v>291</v>
      </c>
      <c r="M132" t="s">
        <v>76</v>
      </c>
      <c r="N132" t="s">
        <v>15</v>
      </c>
      <c r="O132" t="s">
        <v>77</v>
      </c>
      <c r="P132" t="s">
        <v>78</v>
      </c>
      <c r="Q132" t="s">
        <v>280</v>
      </c>
      <c r="R132" t="s">
        <v>393</v>
      </c>
      <c r="S132" s="145"/>
    </row>
    <row r="133" spans="1:19" hidden="1" outlineLevel="2" x14ac:dyDescent="0.3">
      <c r="A133" s="179" t="s">
        <v>214</v>
      </c>
      <c r="B133" t="s">
        <v>14</v>
      </c>
      <c r="C133">
        <v>0.18266579999999999</v>
      </c>
      <c r="D133">
        <v>0.156213866335116</v>
      </c>
      <c r="E133">
        <v>0.14705085745787699</v>
      </c>
      <c r="F133">
        <v>5.004542465753424E-4</v>
      </c>
      <c r="G133">
        <v>5.004542465753424E-4</v>
      </c>
      <c r="H133">
        <v>5.004542465753424E-4</v>
      </c>
      <c r="I133">
        <v>1</v>
      </c>
      <c r="J133">
        <v>1</v>
      </c>
      <c r="L133" t="s">
        <v>292</v>
      </c>
      <c r="M133" t="s">
        <v>76</v>
      </c>
      <c r="N133" t="s">
        <v>15</v>
      </c>
      <c r="O133" t="s">
        <v>77</v>
      </c>
      <c r="P133" t="s">
        <v>86</v>
      </c>
      <c r="Q133" t="s">
        <v>278</v>
      </c>
      <c r="R133" t="s">
        <v>393</v>
      </c>
      <c r="S133" s="145"/>
    </row>
    <row r="134" spans="1:19" hidden="1" outlineLevel="2" x14ac:dyDescent="0.3">
      <c r="A134" s="179" t="s">
        <v>214</v>
      </c>
      <c r="B134" t="s">
        <v>14</v>
      </c>
      <c r="C134">
        <v>2.6964139999999999</v>
      </c>
      <c r="D134">
        <v>2.3059448248119701</v>
      </c>
      <c r="E134">
        <v>2.1706854307780898</v>
      </c>
      <c r="F134">
        <v>7.3874356164383556E-3</v>
      </c>
      <c r="G134">
        <v>7.3874356164383556E-3</v>
      </c>
      <c r="H134">
        <v>7.3874356164383556E-3</v>
      </c>
      <c r="I134">
        <v>1</v>
      </c>
      <c r="J134">
        <v>1</v>
      </c>
      <c r="L134" t="s">
        <v>293</v>
      </c>
      <c r="M134" t="s">
        <v>76</v>
      </c>
      <c r="N134" t="s">
        <v>15</v>
      </c>
      <c r="O134" t="s">
        <v>77</v>
      </c>
      <c r="P134" t="s">
        <v>86</v>
      </c>
      <c r="Q134" t="s">
        <v>280</v>
      </c>
      <c r="R134" t="s">
        <v>393</v>
      </c>
      <c r="S134" s="145"/>
    </row>
    <row r="135" spans="1:19" hidden="1" outlineLevel="2" x14ac:dyDescent="0.3">
      <c r="A135" s="179" t="s">
        <v>214</v>
      </c>
      <c r="B135" t="s">
        <v>14</v>
      </c>
      <c r="C135">
        <v>4.6914299999996998E-3</v>
      </c>
      <c r="D135">
        <v>4.0120614747834998E-3</v>
      </c>
      <c r="E135">
        <v>3.7767267009125999E-3</v>
      </c>
      <c r="F135">
        <v>1.2853232876712328E-5</v>
      </c>
      <c r="G135">
        <v>1.2853232876712328E-5</v>
      </c>
      <c r="H135">
        <v>1.2853232876712328E-5</v>
      </c>
      <c r="I135">
        <v>1</v>
      </c>
      <c r="J135">
        <v>1</v>
      </c>
      <c r="L135" t="s">
        <v>297</v>
      </c>
      <c r="M135" t="s">
        <v>76</v>
      </c>
      <c r="N135" t="s">
        <v>15</v>
      </c>
      <c r="O135" t="s">
        <v>77</v>
      </c>
      <c r="P135" t="s">
        <v>295</v>
      </c>
      <c r="Q135" t="s">
        <v>278</v>
      </c>
      <c r="R135" t="s">
        <v>393</v>
      </c>
      <c r="S135" s="145"/>
    </row>
    <row r="136" spans="1:19" hidden="1" outlineLevel="2" x14ac:dyDescent="0.3">
      <c r="A136" s="179" t="s">
        <v>214</v>
      </c>
      <c r="B136" t="s">
        <v>14</v>
      </c>
      <c r="C136">
        <v>8.9503780000000005E-2</v>
      </c>
      <c r="D136">
        <v>7.6542689027763705E-2</v>
      </c>
      <c r="E136">
        <v>7.2052938178472206E-2</v>
      </c>
      <c r="F136">
        <v>2.4521583561643836E-4</v>
      </c>
      <c r="G136">
        <v>2.4521583561643836E-4</v>
      </c>
      <c r="H136">
        <v>2.4521583561643836E-4</v>
      </c>
      <c r="I136">
        <v>1</v>
      </c>
      <c r="J136">
        <v>1</v>
      </c>
      <c r="L136" t="s">
        <v>298</v>
      </c>
      <c r="M136" t="s">
        <v>76</v>
      </c>
      <c r="N136" t="s">
        <v>15</v>
      </c>
      <c r="O136" t="s">
        <v>77</v>
      </c>
      <c r="P136" t="s">
        <v>295</v>
      </c>
      <c r="Q136" t="s">
        <v>280</v>
      </c>
      <c r="R136" t="s">
        <v>393</v>
      </c>
      <c r="S136" s="145"/>
    </row>
    <row r="137" spans="1:19" hidden="1" outlineLevel="2" x14ac:dyDescent="0.3">
      <c r="A137" s="179" t="s">
        <v>214</v>
      </c>
      <c r="B137" t="s">
        <v>14</v>
      </c>
      <c r="C137">
        <v>1.1634407499999999</v>
      </c>
      <c r="D137">
        <v>1.2044236731013001</v>
      </c>
      <c r="E137">
        <v>1.25445876395033</v>
      </c>
      <c r="F137">
        <v>3.1875089041095892E-3</v>
      </c>
      <c r="G137">
        <v>3.2997908852090414E-3</v>
      </c>
      <c r="H137">
        <v>3.4368733258913157E-3</v>
      </c>
      <c r="I137">
        <v>1.0352256211597368</v>
      </c>
      <c r="J137">
        <v>1.0782317569247339</v>
      </c>
      <c r="L137" t="s">
        <v>302</v>
      </c>
      <c r="M137" t="s">
        <v>76</v>
      </c>
      <c r="N137" t="s">
        <v>15</v>
      </c>
      <c r="O137" t="s">
        <v>77</v>
      </c>
      <c r="P137" t="s">
        <v>300</v>
      </c>
      <c r="Q137" t="s">
        <v>278</v>
      </c>
      <c r="R137" t="s">
        <v>393</v>
      </c>
      <c r="S137" s="145"/>
    </row>
    <row r="138" spans="1:19" hidden="1" outlineLevel="2" x14ac:dyDescent="0.3">
      <c r="A138" s="179" t="s">
        <v>214</v>
      </c>
      <c r="B138" t="s">
        <v>14</v>
      </c>
      <c r="C138">
        <v>9.6510542400000006</v>
      </c>
      <c r="D138">
        <v>9.9910186204503404</v>
      </c>
      <c r="E138">
        <v>10.406073169371099</v>
      </c>
      <c r="F138">
        <v>2.6441244493150686E-2</v>
      </c>
      <c r="G138">
        <v>2.7372653754658464E-2</v>
      </c>
      <c r="H138">
        <v>2.8509789505126299E-2</v>
      </c>
      <c r="I138">
        <v>1.0352256211597397</v>
      </c>
      <c r="J138">
        <v>1.0782317569247335</v>
      </c>
      <c r="L138" t="s">
        <v>303</v>
      </c>
      <c r="M138" t="s">
        <v>76</v>
      </c>
      <c r="N138" t="s">
        <v>15</v>
      </c>
      <c r="O138" t="s">
        <v>77</v>
      </c>
      <c r="P138" t="s">
        <v>300</v>
      </c>
      <c r="Q138" t="s">
        <v>280</v>
      </c>
      <c r="R138" t="s">
        <v>393</v>
      </c>
      <c r="S138" s="145"/>
    </row>
    <row r="139" spans="1:19" hidden="1" outlineLevel="2" x14ac:dyDescent="0.3">
      <c r="A139" s="179" t="s">
        <v>214</v>
      </c>
      <c r="B139" t="s">
        <v>14</v>
      </c>
      <c r="C139">
        <v>43.894402739999997</v>
      </c>
      <c r="D139">
        <v>34.926903479508198</v>
      </c>
      <c r="E139">
        <v>31.144415219581099</v>
      </c>
      <c r="F139">
        <v>0.12025863764383561</v>
      </c>
      <c r="G139">
        <v>0.12025863764383561</v>
      </c>
      <c r="H139">
        <v>0.12025863764383561</v>
      </c>
      <c r="I139">
        <v>1</v>
      </c>
      <c r="J139">
        <v>1</v>
      </c>
      <c r="L139" t="s">
        <v>307</v>
      </c>
      <c r="M139" t="s">
        <v>76</v>
      </c>
      <c r="N139" t="s">
        <v>15</v>
      </c>
      <c r="O139" t="s">
        <v>77</v>
      </c>
      <c r="P139" t="s">
        <v>305</v>
      </c>
      <c r="Q139" t="s">
        <v>278</v>
      </c>
      <c r="R139" t="s">
        <v>393</v>
      </c>
      <c r="S139" s="145"/>
    </row>
    <row r="140" spans="1:19" hidden="1" outlineLevel="2" x14ac:dyDescent="0.3">
      <c r="A140" s="179" t="s">
        <v>214</v>
      </c>
      <c r="B140" t="s">
        <v>14</v>
      </c>
      <c r="C140">
        <v>5.7030389499999998</v>
      </c>
      <c r="D140">
        <v>4.5379246216513298</v>
      </c>
      <c r="E140">
        <v>4.0464797783974502</v>
      </c>
      <c r="F140">
        <v>1.5624764246575341E-2</v>
      </c>
      <c r="G140">
        <v>1.5624764246575341E-2</v>
      </c>
      <c r="H140">
        <v>1.5624764246575341E-2</v>
      </c>
      <c r="I140">
        <v>1</v>
      </c>
      <c r="J140">
        <v>1</v>
      </c>
      <c r="L140" t="s">
        <v>308</v>
      </c>
      <c r="M140" t="s">
        <v>76</v>
      </c>
      <c r="N140" t="s">
        <v>15</v>
      </c>
      <c r="O140" t="s">
        <v>77</v>
      </c>
      <c r="P140" t="s">
        <v>305</v>
      </c>
      <c r="Q140" t="s">
        <v>280</v>
      </c>
      <c r="R140" t="s">
        <v>393</v>
      </c>
      <c r="S140" s="145"/>
    </row>
    <row r="141" spans="1:19" hidden="1" outlineLevel="2" x14ac:dyDescent="0.3">
      <c r="A141" s="179" t="s">
        <v>214</v>
      </c>
      <c r="B141" t="s">
        <v>14</v>
      </c>
      <c r="C141">
        <v>2.8706000000000001E-3</v>
      </c>
      <c r="D141">
        <v>2.4549068555883E-3</v>
      </c>
      <c r="E141">
        <v>2.3109098223012998E-3</v>
      </c>
      <c r="F141">
        <v>7.8646575342465753E-6</v>
      </c>
      <c r="G141">
        <v>7.8646575342465753E-6</v>
      </c>
      <c r="H141">
        <v>7.8646575342465753E-6</v>
      </c>
      <c r="I141">
        <v>1</v>
      </c>
      <c r="J141">
        <v>1</v>
      </c>
      <c r="L141" t="s">
        <v>309</v>
      </c>
      <c r="M141" t="s">
        <v>76</v>
      </c>
      <c r="N141" t="s">
        <v>15</v>
      </c>
      <c r="O141" t="s">
        <v>77</v>
      </c>
      <c r="P141" t="s">
        <v>92</v>
      </c>
      <c r="Q141" t="s">
        <v>278</v>
      </c>
      <c r="R141" t="s">
        <v>393</v>
      </c>
      <c r="S141" s="145"/>
    </row>
    <row r="142" spans="1:19" hidden="1" outlineLevel="2" x14ac:dyDescent="0.3">
      <c r="A142" s="179" t="s">
        <v>214</v>
      </c>
      <c r="B142" s="3" t="s">
        <v>14</v>
      </c>
      <c r="C142">
        <v>0.43997014000000001</v>
      </c>
      <c r="D142">
        <v>0.37625782517254303</v>
      </c>
      <c r="E142">
        <v>0.35418773707427498</v>
      </c>
      <c r="F142">
        <v>1.2053976438356165E-3</v>
      </c>
      <c r="G142">
        <v>1.2053976438356165E-3</v>
      </c>
      <c r="H142">
        <v>1.2053976438356165E-3</v>
      </c>
      <c r="I142">
        <v>1</v>
      </c>
      <c r="J142">
        <v>1</v>
      </c>
      <c r="L142" t="s">
        <v>310</v>
      </c>
      <c r="M142" t="s">
        <v>76</v>
      </c>
      <c r="N142" t="s">
        <v>15</v>
      </c>
      <c r="O142" t="s">
        <v>77</v>
      </c>
      <c r="P142" t="s">
        <v>92</v>
      </c>
      <c r="Q142" t="s">
        <v>280</v>
      </c>
      <c r="R142" t="s">
        <v>393</v>
      </c>
      <c r="S142" s="145"/>
    </row>
    <row r="143" spans="1:19" outlineLevel="1" collapsed="1" x14ac:dyDescent="0.3">
      <c r="A143" s="189" t="s">
        <v>3006</v>
      </c>
      <c r="B143" s="3"/>
      <c r="C143">
        <f t="shared" ref="C143:H143" si="28">SUBTOTAL(9,C125:C142)</f>
        <v>90.003739589999995</v>
      </c>
      <c r="D143">
        <f t="shared" si="28"/>
        <v>78.393840700243146</v>
      </c>
      <c r="E143">
        <f t="shared" si="28"/>
        <v>74.599429257372563</v>
      </c>
      <c r="F143">
        <f t="shared" si="28"/>
        <v>0.24658558791780821</v>
      </c>
      <c r="G143">
        <f t="shared" si="28"/>
        <v>0.24912672160672472</v>
      </c>
      <c r="H143">
        <f t="shared" si="28"/>
        <v>0.25233375500014649</v>
      </c>
      <c r="S143" s="145"/>
    </row>
    <row r="144" spans="1:19" outlineLevel="1" x14ac:dyDescent="0.3">
      <c r="A144" s="189"/>
      <c r="B144" s="3"/>
      <c r="S144" s="145"/>
    </row>
    <row r="145" spans="1:19" outlineLevel="1" x14ac:dyDescent="0.3">
      <c r="A145" s="189" t="s">
        <v>1240</v>
      </c>
      <c r="B145" s="3" t="s">
        <v>1244</v>
      </c>
      <c r="C145">
        <f t="shared" ref="C145:H145" si="29">SUBTOTAL(9,C125:C144)</f>
        <v>90.003739589999995</v>
      </c>
      <c r="D145">
        <f t="shared" si="29"/>
        <v>78.393840700243146</v>
      </c>
      <c r="E145">
        <f t="shared" si="29"/>
        <v>74.599429257372563</v>
      </c>
      <c r="F145">
        <f t="shared" si="29"/>
        <v>0.24658558791780821</v>
      </c>
      <c r="G145">
        <f t="shared" si="29"/>
        <v>0.24912672160672472</v>
      </c>
      <c r="H145">
        <f t="shared" si="29"/>
        <v>0.25233375500014649</v>
      </c>
      <c r="S145" s="145"/>
    </row>
    <row r="146" spans="1:19" ht="15" thickBot="1" x14ac:dyDescent="0.35">
      <c r="A146" s="180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181"/>
    </row>
    <row r="147" spans="1:19" ht="15" thickBot="1" x14ac:dyDescent="0.35">
      <c r="A147" s="179"/>
      <c r="S147" s="145"/>
    </row>
    <row r="148" spans="1:19" ht="18" thickBot="1" x14ac:dyDescent="0.4">
      <c r="A148" s="193" t="s">
        <v>3045</v>
      </c>
      <c r="S148" s="145"/>
    </row>
    <row r="149" spans="1:19" s="199" customFormat="1" ht="15" thickBot="1" x14ac:dyDescent="0.35">
      <c r="A149" s="195" t="s">
        <v>2</v>
      </c>
      <c r="B149" s="196" t="s">
        <v>3</v>
      </c>
      <c r="C149" s="196" t="s">
        <v>4</v>
      </c>
      <c r="D149" s="196" t="s">
        <v>5</v>
      </c>
      <c r="E149" s="196" t="s">
        <v>6</v>
      </c>
      <c r="F149" s="197" t="s">
        <v>3040</v>
      </c>
      <c r="G149" s="196" t="s">
        <v>3041</v>
      </c>
      <c r="H149" s="196" t="s">
        <v>3042</v>
      </c>
      <c r="I149" s="197" t="s">
        <v>3037</v>
      </c>
      <c r="J149" s="197" t="s">
        <v>3039</v>
      </c>
      <c r="K149" s="196"/>
      <c r="L149" s="196" t="s">
        <v>7</v>
      </c>
      <c r="M149" s="196" t="s">
        <v>8</v>
      </c>
      <c r="N149" s="196" t="s">
        <v>9</v>
      </c>
      <c r="O149" s="196" t="s">
        <v>10</v>
      </c>
      <c r="P149" s="196" t="s">
        <v>11</v>
      </c>
      <c r="Q149" s="196" t="s">
        <v>12</v>
      </c>
      <c r="R149" s="196" t="s">
        <v>13</v>
      </c>
      <c r="S149" s="198"/>
    </row>
    <row r="150" spans="1:19" hidden="1" outlineLevel="2" x14ac:dyDescent="0.3">
      <c r="A150" s="179" t="s">
        <v>214</v>
      </c>
      <c r="B150" t="s">
        <v>16</v>
      </c>
      <c r="C150">
        <v>1.6435199999997999E-3</v>
      </c>
      <c r="D150">
        <v>1.7167806419402E-3</v>
      </c>
      <c r="E150">
        <v>1.7837367099335999E-3</v>
      </c>
      <c r="F150">
        <v>2.7391938238185E-4</v>
      </c>
      <c r="G150">
        <f>F150*I150</f>
        <v>2.8612946184131181E-4</v>
      </c>
      <c r="H150">
        <f>F150*J150</f>
        <v>2.972887813454684E-4</v>
      </c>
      <c r="I150">
        <f>D150/C150</f>
        <v>1.0445754489999568</v>
      </c>
      <c r="J150">
        <f>E150/C150</f>
        <v>1.0853148789998399</v>
      </c>
      <c r="L150" t="s">
        <v>273</v>
      </c>
      <c r="M150" t="s">
        <v>76</v>
      </c>
      <c r="N150" t="s">
        <v>15</v>
      </c>
      <c r="O150" t="s">
        <v>77</v>
      </c>
      <c r="P150" t="s">
        <v>274</v>
      </c>
      <c r="Q150" t="s">
        <v>79</v>
      </c>
      <c r="R150" t="s">
        <v>393</v>
      </c>
      <c r="S150" s="145"/>
    </row>
    <row r="151" spans="1:19" hidden="1" outlineLevel="2" x14ac:dyDescent="0.3">
      <c r="A151" s="179" t="s">
        <v>214</v>
      </c>
      <c r="B151" t="s">
        <v>16</v>
      </c>
      <c r="C151">
        <v>4.1470199999998998E-3</v>
      </c>
      <c r="D151">
        <v>4.3318752785116996E-3</v>
      </c>
      <c r="E151">
        <v>4.5008225095103001E-3</v>
      </c>
      <c r="F151">
        <v>6.9117105950619996E-4</v>
      </c>
      <c r="G151">
        <f>F151*I151</f>
        <v>7.2198031981946529E-4</v>
      </c>
      <c r="H151">
        <f>F151*J151</f>
        <v>7.501382348162447E-4</v>
      </c>
      <c r="I151">
        <f t="shared" ref="I151:I155" si="30">D151/C151</f>
        <v>1.0445754489999577</v>
      </c>
      <c r="J151">
        <f t="shared" ref="J151:J159" si="31">E151/C151</f>
        <v>1.0853148789999587</v>
      </c>
      <c r="L151" t="s">
        <v>275</v>
      </c>
      <c r="M151" t="s">
        <v>76</v>
      </c>
      <c r="N151" t="s">
        <v>15</v>
      </c>
      <c r="O151" t="s">
        <v>77</v>
      </c>
      <c r="P151" t="s">
        <v>274</v>
      </c>
      <c r="Q151" t="s">
        <v>81</v>
      </c>
      <c r="R151" t="s">
        <v>393</v>
      </c>
      <c r="S151" s="145"/>
    </row>
    <row r="152" spans="1:19" hidden="1" outlineLevel="2" x14ac:dyDescent="0.3">
      <c r="A152" s="179" t="s">
        <v>214</v>
      </c>
      <c r="B152" t="s">
        <v>16</v>
      </c>
      <c r="C152">
        <v>1.925996E-2</v>
      </c>
      <c r="D152">
        <v>1.9226822699540898E-2</v>
      </c>
      <c r="E152">
        <v>1.93392505974453E-2</v>
      </c>
      <c r="F152">
        <v>5.9434504411470226E-4</v>
      </c>
      <c r="G152">
        <f t="shared" ref="G152:G153" si="32">F152*I152</f>
        <v>5.9434504411470226E-4</v>
      </c>
      <c r="H152">
        <f t="shared" ref="H152:H153" si="33">F152*J152</f>
        <v>5.9679188064169959E-4</v>
      </c>
      <c r="I152">
        <v>1</v>
      </c>
      <c r="J152">
        <f t="shared" si="31"/>
        <v>1.0041168619999885</v>
      </c>
      <c r="L152" t="s">
        <v>281</v>
      </c>
      <c r="M152" t="s">
        <v>76</v>
      </c>
      <c r="N152" t="s">
        <v>15</v>
      </c>
      <c r="O152" t="s">
        <v>77</v>
      </c>
      <c r="P152" t="s">
        <v>282</v>
      </c>
      <c r="Q152" t="s">
        <v>79</v>
      </c>
      <c r="R152" t="s">
        <v>393</v>
      </c>
      <c r="S152" s="145"/>
    </row>
    <row r="153" spans="1:19" hidden="1" outlineLevel="2" x14ac:dyDescent="0.3">
      <c r="A153" s="179" t="s">
        <v>214</v>
      </c>
      <c r="B153" t="s">
        <v>16</v>
      </c>
      <c r="C153">
        <v>1.9239599999999999E-3</v>
      </c>
      <c r="D153">
        <v>1.9206497729488999E-3</v>
      </c>
      <c r="E153">
        <v>1.9318806778133E-3</v>
      </c>
      <c r="F153">
        <v>3.763368901818359E-5</v>
      </c>
      <c r="G153">
        <f t="shared" si="32"/>
        <v>3.763368901818359E-5</v>
      </c>
      <c r="H153">
        <f t="shared" si="33"/>
        <v>3.7788621722418067E-5</v>
      </c>
      <c r="I153">
        <v>1</v>
      </c>
      <c r="J153">
        <f t="shared" si="31"/>
        <v>1.0041168619998857</v>
      </c>
      <c r="L153" t="s">
        <v>283</v>
      </c>
      <c r="M153" t="s">
        <v>76</v>
      </c>
      <c r="N153" t="s">
        <v>15</v>
      </c>
      <c r="O153" t="s">
        <v>77</v>
      </c>
      <c r="P153" t="s">
        <v>282</v>
      </c>
      <c r="Q153" t="s">
        <v>81</v>
      </c>
      <c r="R153" t="s">
        <v>393</v>
      </c>
      <c r="S153" s="145"/>
    </row>
    <row r="154" spans="1:19" hidden="1" outlineLevel="2" x14ac:dyDescent="0.3">
      <c r="A154" s="179" t="s">
        <v>214</v>
      </c>
      <c r="B154" t="s">
        <v>16</v>
      </c>
      <c r="C154">
        <v>0.39323433000000002</v>
      </c>
      <c r="D154">
        <v>0.47258353571420503</v>
      </c>
      <c r="E154">
        <v>0.52623196527622895</v>
      </c>
      <c r="F154">
        <v>2.9100304461181827E-4</v>
      </c>
      <c r="G154">
        <f t="shared" ref="G154:G155" si="34">F154*I154</f>
        <v>3.4972340214103794E-4</v>
      </c>
      <c r="H154">
        <f t="shared" ref="H154:H155" si="35">F154*J154</f>
        <v>3.8942455524532468E-4</v>
      </c>
      <c r="I154">
        <f t="shared" si="30"/>
        <v>1.2017860589999989</v>
      </c>
      <c r="J154">
        <f t="shared" si="31"/>
        <v>1.3382147110000007</v>
      </c>
      <c r="L154" t="s">
        <v>75</v>
      </c>
      <c r="M154" t="s">
        <v>76</v>
      </c>
      <c r="N154" t="s">
        <v>15</v>
      </c>
      <c r="O154" t="s">
        <v>77</v>
      </c>
      <c r="P154" t="s">
        <v>78</v>
      </c>
      <c r="Q154" t="s">
        <v>79</v>
      </c>
      <c r="R154" t="s">
        <v>393</v>
      </c>
      <c r="S154" s="145"/>
    </row>
    <row r="155" spans="1:19" hidden="1" outlineLevel="2" x14ac:dyDescent="0.3">
      <c r="A155" s="179" t="s">
        <v>214</v>
      </c>
      <c r="B155" t="s">
        <v>16</v>
      </c>
      <c r="C155">
        <v>0.33848339999999999</v>
      </c>
      <c r="D155">
        <v>0.40678463132291998</v>
      </c>
      <c r="E155">
        <v>0.45296346530929699</v>
      </c>
      <c r="F155">
        <v>1.8645584828303017E-4</v>
      </c>
      <c r="G155">
        <f t="shared" si="34"/>
        <v>2.2408003908556441E-4</v>
      </c>
      <c r="H155">
        <f t="shared" si="35"/>
        <v>2.4951795912433485E-4</v>
      </c>
      <c r="I155">
        <f t="shared" si="30"/>
        <v>1.2017860589999982</v>
      </c>
      <c r="J155">
        <f t="shared" si="31"/>
        <v>1.3382147109999989</v>
      </c>
      <c r="L155" t="s">
        <v>80</v>
      </c>
      <c r="M155" t="s">
        <v>76</v>
      </c>
      <c r="N155" t="s">
        <v>15</v>
      </c>
      <c r="O155" t="s">
        <v>77</v>
      </c>
      <c r="P155" t="s">
        <v>78</v>
      </c>
      <c r="Q155" t="s">
        <v>81</v>
      </c>
      <c r="R155" t="s">
        <v>393</v>
      </c>
      <c r="S155" s="145"/>
    </row>
    <row r="156" spans="1:19" hidden="1" outlineLevel="2" x14ac:dyDescent="0.3">
      <c r="A156" s="179" t="s">
        <v>214</v>
      </c>
      <c r="B156" t="s">
        <v>16</v>
      </c>
      <c r="C156">
        <v>4.5024064700000004</v>
      </c>
      <c r="D156">
        <v>4.4946599536009799</v>
      </c>
      <c r="E156">
        <v>4.5209422561048997</v>
      </c>
      <c r="F156">
        <v>4.405284700532394E-3</v>
      </c>
      <c r="G156">
        <f t="shared" ref="G156:G159" si="36">F156*I156</f>
        <v>4.405284700532394E-3</v>
      </c>
      <c r="H156">
        <f t="shared" ref="H156:H159" si="37">F156*J156</f>
        <v>4.4234206497151991E-3</v>
      </c>
      <c r="I156">
        <v>1</v>
      </c>
      <c r="J156">
        <f t="shared" si="31"/>
        <v>1.0041168620000005</v>
      </c>
      <c r="L156" t="s">
        <v>82</v>
      </c>
      <c r="M156" t="s">
        <v>76</v>
      </c>
      <c r="N156" t="s">
        <v>15</v>
      </c>
      <c r="O156" t="s">
        <v>77</v>
      </c>
      <c r="P156" t="s">
        <v>83</v>
      </c>
      <c r="Q156" t="s">
        <v>79</v>
      </c>
      <c r="R156" t="s">
        <v>393</v>
      </c>
      <c r="S156" s="145"/>
    </row>
    <row r="157" spans="1:19" hidden="1" outlineLevel="2" x14ac:dyDescent="0.3">
      <c r="A157" s="179" t="s">
        <v>214</v>
      </c>
      <c r="B157" t="s">
        <v>16</v>
      </c>
      <c r="C157">
        <v>8.4459809999999996E-2</v>
      </c>
      <c r="D157">
        <v>8.4314494532020001E-2</v>
      </c>
      <c r="E157">
        <v>8.4807519382315899E-2</v>
      </c>
      <c r="F157">
        <v>1.7992885602250634E-4</v>
      </c>
      <c r="G157">
        <f t="shared" si="36"/>
        <v>1.7992885602250634E-4</v>
      </c>
      <c r="H157">
        <f t="shared" si="37"/>
        <v>1.8066959829256819E-4</v>
      </c>
      <c r="I157">
        <v>1</v>
      </c>
      <c r="J157">
        <f t="shared" si="31"/>
        <v>1.0041168619999963</v>
      </c>
      <c r="L157" t="s">
        <v>84</v>
      </c>
      <c r="M157" t="s">
        <v>76</v>
      </c>
      <c r="N157" t="s">
        <v>15</v>
      </c>
      <c r="O157" t="s">
        <v>77</v>
      </c>
      <c r="P157" t="s">
        <v>83</v>
      </c>
      <c r="Q157" t="s">
        <v>81</v>
      </c>
      <c r="R157" t="s">
        <v>393</v>
      </c>
      <c r="S157" s="145"/>
    </row>
    <row r="158" spans="1:19" hidden="1" outlineLevel="2" x14ac:dyDescent="0.3">
      <c r="A158" s="179" t="s">
        <v>214</v>
      </c>
      <c r="B158" t="s">
        <v>16</v>
      </c>
      <c r="C158">
        <v>0.27465161999999999</v>
      </c>
      <c r="D158">
        <v>0.274179074197544</v>
      </c>
      <c r="E158">
        <v>0.275782322817616</v>
      </c>
      <c r="F158">
        <v>2.4494951043149463E-3</v>
      </c>
      <c r="G158">
        <f t="shared" si="36"/>
        <v>2.4494951043149463E-3</v>
      </c>
      <c r="H158">
        <f t="shared" si="37"/>
        <v>2.459579337629083E-3</v>
      </c>
      <c r="I158">
        <v>1</v>
      </c>
      <c r="J158">
        <f t="shared" si="31"/>
        <v>1.0041168619999985</v>
      </c>
      <c r="L158" t="s">
        <v>85</v>
      </c>
      <c r="M158" t="s">
        <v>76</v>
      </c>
      <c r="N158" t="s">
        <v>15</v>
      </c>
      <c r="O158" t="s">
        <v>77</v>
      </c>
      <c r="P158" t="s">
        <v>86</v>
      </c>
      <c r="Q158" t="s">
        <v>79</v>
      </c>
      <c r="R158" t="s">
        <v>393</v>
      </c>
      <c r="S158" s="145"/>
    </row>
    <row r="159" spans="1:19" hidden="1" outlineLevel="2" x14ac:dyDescent="0.3">
      <c r="A159" s="179" t="s">
        <v>214</v>
      </c>
      <c r="B159" t="s">
        <v>16</v>
      </c>
      <c r="C159">
        <v>3.4730359999999898E-2</v>
      </c>
      <c r="D159">
        <v>3.4670605443169702E-2</v>
      </c>
      <c r="E159">
        <v>3.4873340099330102E-2</v>
      </c>
      <c r="F159">
        <v>4.3341513359921316E-4</v>
      </c>
      <c r="G159">
        <f t="shared" si="36"/>
        <v>4.3341513359921316E-4</v>
      </c>
      <c r="H159">
        <f t="shared" si="37"/>
        <v>4.3519944389295125E-4</v>
      </c>
      <c r="I159">
        <v>1</v>
      </c>
      <c r="J159">
        <f t="shared" si="31"/>
        <v>1.0041168619999967</v>
      </c>
      <c r="L159" t="s">
        <v>87</v>
      </c>
      <c r="M159" t="s">
        <v>76</v>
      </c>
      <c r="N159" t="s">
        <v>15</v>
      </c>
      <c r="O159" t="s">
        <v>77</v>
      </c>
      <c r="P159" t="s">
        <v>86</v>
      </c>
      <c r="Q159" t="s">
        <v>81</v>
      </c>
      <c r="R159" t="s">
        <v>393</v>
      </c>
      <c r="S159" s="145"/>
    </row>
    <row r="160" spans="1:19" hidden="1" outlineLevel="2" x14ac:dyDescent="0.3">
      <c r="A160" s="179" t="s">
        <v>214</v>
      </c>
      <c r="B160" t="s">
        <v>16</v>
      </c>
      <c r="C160">
        <v>7.8364699999999995E-2</v>
      </c>
      <c r="D160">
        <v>7.8229871339438095E-2</v>
      </c>
      <c r="E160">
        <v>7.8687316655571105E-2</v>
      </c>
      <c r="F160">
        <v>6.4337580559744394E-5</v>
      </c>
      <c r="G160">
        <f t="shared" ref="G160:G161" si="38">F160*I160</f>
        <v>6.4337580559744394E-5</v>
      </c>
      <c r="H160">
        <f t="shared" ref="H160:H161" si="39">F160*J160</f>
        <v>6.4602449500322505E-5</v>
      </c>
      <c r="I160">
        <v>1</v>
      </c>
      <c r="J160">
        <f t="shared" ref="J160:J168" si="40">E160/C160</f>
        <v>1.0041168619999963</v>
      </c>
      <c r="L160" t="s">
        <v>294</v>
      </c>
      <c r="M160" t="s">
        <v>76</v>
      </c>
      <c r="N160" t="s">
        <v>15</v>
      </c>
      <c r="O160" t="s">
        <v>77</v>
      </c>
      <c r="P160" t="s">
        <v>295</v>
      </c>
      <c r="Q160" t="s">
        <v>79</v>
      </c>
      <c r="R160" t="s">
        <v>393</v>
      </c>
      <c r="S160" s="145"/>
    </row>
    <row r="161" spans="1:19" hidden="1" outlineLevel="2" x14ac:dyDescent="0.3">
      <c r="A161" s="179" t="s">
        <v>214</v>
      </c>
      <c r="B161" t="s">
        <v>16</v>
      </c>
      <c r="C161">
        <v>2.676067E-2</v>
      </c>
      <c r="D161">
        <v>2.67146275179658E-2</v>
      </c>
      <c r="E161">
        <v>2.6870839985417099E-2</v>
      </c>
      <c r="F161">
        <v>5.719851548333089E-5</v>
      </c>
      <c r="G161">
        <f t="shared" si="38"/>
        <v>5.719851548333089E-5</v>
      </c>
      <c r="H161">
        <f t="shared" si="39"/>
        <v>5.7433993878179691E-5</v>
      </c>
      <c r="I161">
        <v>1</v>
      </c>
      <c r="J161">
        <f t="shared" si="40"/>
        <v>1.0041168619999836</v>
      </c>
      <c r="L161" t="s">
        <v>296</v>
      </c>
      <c r="M161" t="s">
        <v>76</v>
      </c>
      <c r="N161" t="s">
        <v>15</v>
      </c>
      <c r="O161" t="s">
        <v>77</v>
      </c>
      <c r="P161" t="s">
        <v>295</v>
      </c>
      <c r="Q161" t="s">
        <v>81</v>
      </c>
      <c r="R161" t="s">
        <v>393</v>
      </c>
      <c r="S161" s="145"/>
    </row>
    <row r="162" spans="1:19" hidden="1" outlineLevel="2" x14ac:dyDescent="0.3">
      <c r="A162" s="179" t="s">
        <v>214</v>
      </c>
      <c r="B162" t="s">
        <v>16</v>
      </c>
      <c r="C162">
        <v>1.00063E-3</v>
      </c>
      <c r="D162">
        <v>1.2092005437128999E-3</v>
      </c>
      <c r="E162">
        <v>1.3457351013277E-3</v>
      </c>
      <c r="F162">
        <v>3.3354161894952333E-4</v>
      </c>
      <c r="G162">
        <f>F162*I162</f>
        <v>4.0306477617565388E-4</v>
      </c>
      <c r="H162">
        <f>F162*J162</f>
        <v>4.4857606145532505E-4</v>
      </c>
      <c r="I162">
        <f t="shared" ref="I162" si="41">D162/C162</f>
        <v>1.20843922699989</v>
      </c>
      <c r="J162">
        <f t="shared" si="40"/>
        <v>1.3448878219998401</v>
      </c>
      <c r="L162" t="s">
        <v>301</v>
      </c>
      <c r="M162" t="s">
        <v>76</v>
      </c>
      <c r="N162" t="s">
        <v>15</v>
      </c>
      <c r="O162" t="s">
        <v>77</v>
      </c>
      <c r="P162" t="s">
        <v>300</v>
      </c>
      <c r="Q162" t="s">
        <v>81</v>
      </c>
      <c r="R162" t="s">
        <v>393</v>
      </c>
      <c r="S162" s="145"/>
    </row>
    <row r="163" spans="1:19" hidden="1" outlineLevel="2" x14ac:dyDescent="0.3">
      <c r="A163" s="179" t="s">
        <v>214</v>
      </c>
      <c r="B163" t="s">
        <v>16</v>
      </c>
      <c r="C163">
        <v>0.1178604</v>
      </c>
      <c r="D163">
        <v>0.109473411741977</v>
      </c>
      <c r="E163">
        <v>0.10430686427205201</v>
      </c>
      <c r="F163">
        <v>1.4873432385532537E-3</v>
      </c>
      <c r="G163">
        <f t="shared" ref="G163:G164" si="42">F163*I163</f>
        <v>1.4873432385532537E-3</v>
      </c>
      <c r="H163">
        <f t="shared" ref="H163:H164" si="43">F163*J163</f>
        <v>1.4873432385532537E-3</v>
      </c>
      <c r="I163">
        <v>1</v>
      </c>
      <c r="J163">
        <v>1</v>
      </c>
      <c r="L163" t="s">
        <v>304</v>
      </c>
      <c r="M163" t="s">
        <v>76</v>
      </c>
      <c r="N163" t="s">
        <v>15</v>
      </c>
      <c r="O163" t="s">
        <v>77</v>
      </c>
      <c r="P163" t="s">
        <v>305</v>
      </c>
      <c r="Q163" t="s">
        <v>79</v>
      </c>
      <c r="R163" t="s">
        <v>393</v>
      </c>
      <c r="S163" s="145"/>
    </row>
    <row r="164" spans="1:19" hidden="1" outlineLevel="2" x14ac:dyDescent="0.3">
      <c r="A164" s="179" t="s">
        <v>214</v>
      </c>
      <c r="B164" t="s">
        <v>16</v>
      </c>
      <c r="C164">
        <v>1.03161E-2</v>
      </c>
      <c r="D164">
        <v>9.5820026308360007E-3</v>
      </c>
      <c r="E164">
        <v>9.1297844103438996E-3</v>
      </c>
      <c r="F164">
        <v>9.798899654712951E-5</v>
      </c>
      <c r="G164">
        <f t="shared" si="42"/>
        <v>9.798899654712951E-5</v>
      </c>
      <c r="H164">
        <f t="shared" si="43"/>
        <v>9.798899654712951E-5</v>
      </c>
      <c r="I164">
        <v>1</v>
      </c>
      <c r="J164">
        <v>1</v>
      </c>
      <c r="L164" t="s">
        <v>306</v>
      </c>
      <c r="M164" t="s">
        <v>76</v>
      </c>
      <c r="N164" t="s">
        <v>15</v>
      </c>
      <c r="O164" t="s">
        <v>77</v>
      </c>
      <c r="P164" t="s">
        <v>305</v>
      </c>
      <c r="Q164" t="s">
        <v>81</v>
      </c>
      <c r="R164" t="s">
        <v>393</v>
      </c>
      <c r="S164" s="145"/>
    </row>
    <row r="165" spans="1:19" hidden="1" outlineLevel="2" x14ac:dyDescent="0.3">
      <c r="A165" s="179" t="s">
        <v>214</v>
      </c>
      <c r="B165" t="s">
        <v>16</v>
      </c>
      <c r="C165">
        <v>3.9455689999999898E-2</v>
      </c>
      <c r="D165">
        <v>3.9387805380595498E-2</v>
      </c>
      <c r="E165">
        <v>3.9618123630844597E-2</v>
      </c>
      <c r="F165">
        <v>2.3331529635218164E-4</v>
      </c>
      <c r="G165">
        <f t="shared" ref="G165:G168" si="44">F165*I165</f>
        <v>2.3331529635218164E-4</v>
      </c>
      <c r="H165">
        <f t="shared" ref="H165:H168" si="45">F165*J165</f>
        <v>2.3427582322975223E-4</v>
      </c>
      <c r="I165">
        <v>1</v>
      </c>
      <c r="J165">
        <f t="shared" si="40"/>
        <v>1.0041168619999981</v>
      </c>
      <c r="L165" t="s">
        <v>88</v>
      </c>
      <c r="M165" t="s">
        <v>76</v>
      </c>
      <c r="N165" t="s">
        <v>15</v>
      </c>
      <c r="O165" t="s">
        <v>77</v>
      </c>
      <c r="P165" t="s">
        <v>89</v>
      </c>
      <c r="Q165" t="s">
        <v>79</v>
      </c>
      <c r="R165" t="s">
        <v>393</v>
      </c>
      <c r="S165" s="145"/>
    </row>
    <row r="166" spans="1:19" hidden="1" outlineLevel="2" x14ac:dyDescent="0.3">
      <c r="A166" s="179" t="s">
        <v>214</v>
      </c>
      <c r="B166" t="s">
        <v>16</v>
      </c>
      <c r="C166">
        <v>9.8921800000000004E-3</v>
      </c>
      <c r="D166">
        <v>9.8751602273287001E-3</v>
      </c>
      <c r="E166">
        <v>9.9329047399388994E-3</v>
      </c>
      <c r="F166">
        <v>4.8696153958922687E-4</v>
      </c>
      <c r="G166">
        <f t="shared" si="44"/>
        <v>4.8696153958922687E-4</v>
      </c>
      <c r="H166">
        <f t="shared" si="45"/>
        <v>4.8896629304701045E-4</v>
      </c>
      <c r="I166">
        <v>1</v>
      </c>
      <c r="J166">
        <f t="shared" si="40"/>
        <v>1.0041168619999736</v>
      </c>
      <c r="L166" t="s">
        <v>90</v>
      </c>
      <c r="M166" t="s">
        <v>76</v>
      </c>
      <c r="N166" t="s">
        <v>15</v>
      </c>
      <c r="O166" t="s">
        <v>77</v>
      </c>
      <c r="P166" t="s">
        <v>89</v>
      </c>
      <c r="Q166" t="s">
        <v>81</v>
      </c>
      <c r="R166" t="s">
        <v>393</v>
      </c>
      <c r="S166" s="145"/>
    </row>
    <row r="167" spans="1:19" hidden="1" outlineLevel="2" x14ac:dyDescent="0.3">
      <c r="A167" s="179" t="s">
        <v>214</v>
      </c>
      <c r="B167" t="s">
        <v>16</v>
      </c>
      <c r="C167">
        <v>0.41380471000000002</v>
      </c>
      <c r="D167">
        <v>0.41309274740991297</v>
      </c>
      <c r="E167">
        <v>0.41550828688601998</v>
      </c>
      <c r="F167">
        <v>1.9225619513136766E-4</v>
      </c>
      <c r="G167">
        <f t="shared" si="44"/>
        <v>1.9225619513136766E-4</v>
      </c>
      <c r="H167">
        <f t="shared" si="45"/>
        <v>1.9304768735536854E-4</v>
      </c>
      <c r="I167">
        <v>1</v>
      </c>
      <c r="J167">
        <f t="shared" si="40"/>
        <v>1.0041168619999998</v>
      </c>
      <c r="L167" t="s">
        <v>91</v>
      </c>
      <c r="M167" t="s">
        <v>76</v>
      </c>
      <c r="N167" t="s">
        <v>15</v>
      </c>
      <c r="O167" t="s">
        <v>77</v>
      </c>
      <c r="P167" t="s">
        <v>92</v>
      </c>
      <c r="Q167" t="s">
        <v>79</v>
      </c>
      <c r="R167" t="s">
        <v>393</v>
      </c>
      <c r="S167" s="145"/>
    </row>
    <row r="168" spans="1:19" hidden="1" outlineLevel="2" x14ac:dyDescent="0.3">
      <c r="A168" s="179" t="s">
        <v>214</v>
      </c>
      <c r="B168" t="s">
        <v>16</v>
      </c>
      <c r="C168">
        <v>2.0071270700000001</v>
      </c>
      <c r="D168">
        <v>2.00367375167651</v>
      </c>
      <c r="E168">
        <v>2.0153901351636501</v>
      </c>
      <c r="F168">
        <v>8.4047815817886928E-4</v>
      </c>
      <c r="G168">
        <f t="shared" si="44"/>
        <v>8.4047815817886928E-4</v>
      </c>
      <c r="H168">
        <f t="shared" si="45"/>
        <v>8.4393829077010409E-4</v>
      </c>
      <c r="I168">
        <v>1</v>
      </c>
      <c r="J168">
        <f t="shared" si="40"/>
        <v>1.0041168619999978</v>
      </c>
      <c r="L168" t="s">
        <v>93</v>
      </c>
      <c r="M168" t="s">
        <v>76</v>
      </c>
      <c r="N168" t="s">
        <v>15</v>
      </c>
      <c r="O168" t="s">
        <v>77</v>
      </c>
      <c r="P168" t="s">
        <v>92</v>
      </c>
      <c r="Q168" t="s">
        <v>81</v>
      </c>
      <c r="R168" t="s">
        <v>393</v>
      </c>
      <c r="S168" s="145"/>
    </row>
    <row r="169" spans="1:19" outlineLevel="1" collapsed="1" x14ac:dyDescent="0.3">
      <c r="A169" s="189" t="s">
        <v>3006</v>
      </c>
      <c r="C169">
        <f t="shared" ref="C169:H169" si="46">SUBTOTAL(9,C150:C168)</f>
        <v>8.3595225999999982</v>
      </c>
      <c r="D169">
        <f t="shared" si="46"/>
        <v>8.4856270016720572</v>
      </c>
      <c r="E169">
        <f t="shared" si="46"/>
        <v>8.6239465503295563</v>
      </c>
      <c r="F169">
        <f t="shared" si="46"/>
        <v>1.3336073001729471E-2</v>
      </c>
      <c r="G169">
        <f t="shared" si="46"/>
        <v>1.3544960047060083E-2</v>
      </c>
      <c r="H169">
        <f t="shared" si="46"/>
        <v>1.3735991896761739E-2</v>
      </c>
      <c r="S169" s="145"/>
    </row>
    <row r="170" spans="1:19" hidden="1" outlineLevel="2" x14ac:dyDescent="0.3">
      <c r="A170" s="179" t="s">
        <v>215</v>
      </c>
      <c r="B170" t="s">
        <v>16</v>
      </c>
      <c r="C170">
        <v>8.0627199999999E-3</v>
      </c>
      <c r="D170">
        <v>9.6896644936201003E-3</v>
      </c>
      <c r="E170">
        <v>1.07896505146735E-2</v>
      </c>
      <c r="F170">
        <v>8.5360893086133417E-5</v>
      </c>
      <c r="G170">
        <f t="shared" ref="G170" si="47">F170*I170</f>
        <v>1.0258553129470189E-4</v>
      </c>
      <c r="H170">
        <f t="shared" ref="H170" si="48">F170*J170</f>
        <v>1.1423120287195889E-4</v>
      </c>
      <c r="I170">
        <f t="shared" ref="I170" si="49">D170/C170</f>
        <v>1.2017860589999678</v>
      </c>
      <c r="J170">
        <f t="shared" ref="J170" si="50">E170/C170</f>
        <v>1.3382147109999645</v>
      </c>
      <c r="L170" t="s">
        <v>75</v>
      </c>
      <c r="M170" t="s">
        <v>76</v>
      </c>
      <c r="N170" t="s">
        <v>15</v>
      </c>
      <c r="O170" t="s">
        <v>77</v>
      </c>
      <c r="P170" t="s">
        <v>78</v>
      </c>
      <c r="Q170" t="s">
        <v>79</v>
      </c>
      <c r="R170" t="s">
        <v>393</v>
      </c>
      <c r="S170" s="145"/>
    </row>
    <row r="171" spans="1:19" hidden="1" outlineLevel="2" x14ac:dyDescent="0.3">
      <c r="A171" s="179" t="s">
        <v>215</v>
      </c>
      <c r="B171" t="s">
        <v>16</v>
      </c>
      <c r="C171">
        <v>1.7333359999999898E-2</v>
      </c>
      <c r="D171">
        <v>2.0830990403627601E-2</v>
      </c>
      <c r="E171">
        <v>2.3195757343058399E-2</v>
      </c>
      <c r="F171">
        <v>2.6667918845355297E-4</v>
      </c>
      <c r="G171">
        <f t="shared" ref="G171:G181" si="51">F171*I171</f>
        <v>3.204913309089058E-4</v>
      </c>
      <c r="H171">
        <f t="shared" ref="H171:H181" si="52">F171*J171</f>
        <v>3.5687401310607934E-4</v>
      </c>
      <c r="I171">
        <f t="shared" ref="I171" si="53">D171/C171</f>
        <v>1.2017860589999703</v>
      </c>
      <c r="J171">
        <f t="shared" ref="J171:J181" si="54">E171/C171</f>
        <v>1.3382147109999754</v>
      </c>
      <c r="L171" t="s">
        <v>80</v>
      </c>
      <c r="M171" t="s">
        <v>76</v>
      </c>
      <c r="N171" t="s">
        <v>15</v>
      </c>
      <c r="O171" t="s">
        <v>77</v>
      </c>
      <c r="P171" t="s">
        <v>78</v>
      </c>
      <c r="Q171" t="s">
        <v>81</v>
      </c>
      <c r="R171" t="s">
        <v>393</v>
      </c>
      <c r="S171" s="145"/>
    </row>
    <row r="172" spans="1:19" hidden="1" outlineLevel="2" x14ac:dyDescent="0.3">
      <c r="A172" s="179" t="s">
        <v>215</v>
      </c>
      <c r="B172" t="s">
        <v>16</v>
      </c>
      <c r="C172">
        <v>0.69347908999999996</v>
      </c>
      <c r="D172">
        <v>0.69228593980824005</v>
      </c>
      <c r="E172">
        <v>0.69633404771341501</v>
      </c>
      <c r="F172">
        <v>2.5678822657265294E-3</v>
      </c>
      <c r="G172">
        <f t="shared" si="51"/>
        <v>2.5678822657265294E-3</v>
      </c>
      <c r="H172">
        <f t="shared" si="52"/>
        <v>2.5784538826467709E-3</v>
      </c>
      <c r="I172">
        <v>1</v>
      </c>
      <c r="J172">
        <f t="shared" si="54"/>
        <v>1.0041168619999992</v>
      </c>
      <c r="L172" t="s">
        <v>82</v>
      </c>
      <c r="M172" t="s">
        <v>76</v>
      </c>
      <c r="N172" t="s">
        <v>15</v>
      </c>
      <c r="O172" t="s">
        <v>77</v>
      </c>
      <c r="P172" t="s">
        <v>83</v>
      </c>
      <c r="Q172" t="s">
        <v>79</v>
      </c>
      <c r="R172" t="s">
        <v>393</v>
      </c>
      <c r="S172" s="145"/>
    </row>
    <row r="173" spans="1:19" hidden="1" outlineLevel="2" x14ac:dyDescent="0.3">
      <c r="A173" s="179" t="s">
        <v>215</v>
      </c>
      <c r="B173" t="s">
        <v>16</v>
      </c>
      <c r="C173">
        <v>0.13793390999999999</v>
      </c>
      <c r="D173">
        <v>0.13769659084569499</v>
      </c>
      <c r="E173">
        <v>0.13850176487259</v>
      </c>
      <c r="F173">
        <v>6.5453865615012347E-4</v>
      </c>
      <c r="G173">
        <f t="shared" si="51"/>
        <v>6.5453865615012347E-4</v>
      </c>
      <c r="H173">
        <f t="shared" si="52"/>
        <v>6.5723330147115697E-4</v>
      </c>
      <c r="I173">
        <v>1</v>
      </c>
      <c r="J173">
        <f t="shared" si="54"/>
        <v>1.0041168619999969</v>
      </c>
      <c r="L173" t="s">
        <v>84</v>
      </c>
      <c r="M173" t="s">
        <v>76</v>
      </c>
      <c r="N173" t="s">
        <v>15</v>
      </c>
      <c r="O173" t="s">
        <v>77</v>
      </c>
      <c r="P173" t="s">
        <v>83</v>
      </c>
      <c r="Q173" t="s">
        <v>81</v>
      </c>
      <c r="R173" t="s">
        <v>393</v>
      </c>
      <c r="S173" s="145"/>
    </row>
    <row r="174" spans="1:19" hidden="1" outlineLevel="2" x14ac:dyDescent="0.3">
      <c r="A174" s="179" t="s">
        <v>215</v>
      </c>
      <c r="B174" t="s">
        <v>16</v>
      </c>
      <c r="C174">
        <v>3.12269E-3</v>
      </c>
      <c r="D174">
        <v>3.1173173244193001E-3</v>
      </c>
      <c r="E174">
        <v>3.1355456837983998E-3</v>
      </c>
      <c r="F174">
        <v>0</v>
      </c>
      <c r="G174">
        <f t="shared" si="51"/>
        <v>0</v>
      </c>
      <c r="H174">
        <f t="shared" si="52"/>
        <v>0</v>
      </c>
      <c r="I174">
        <v>1</v>
      </c>
      <c r="J174">
        <f t="shared" si="54"/>
        <v>1.0041168619998782</v>
      </c>
      <c r="L174" t="s">
        <v>85</v>
      </c>
      <c r="M174" t="s">
        <v>76</v>
      </c>
      <c r="N174" t="s">
        <v>15</v>
      </c>
      <c r="O174" t="s">
        <v>77</v>
      </c>
      <c r="P174" t="s">
        <v>86</v>
      </c>
      <c r="Q174" t="s">
        <v>79</v>
      </c>
      <c r="R174" t="s">
        <v>393</v>
      </c>
      <c r="S174" s="145"/>
    </row>
    <row r="175" spans="1:19" hidden="1" outlineLevel="2" x14ac:dyDescent="0.3">
      <c r="A175" s="179" t="s">
        <v>215</v>
      </c>
      <c r="B175" t="s">
        <v>16</v>
      </c>
      <c r="C175">
        <v>2.0859099999999998E-3</v>
      </c>
      <c r="D175">
        <v>2.0823211334390999E-3</v>
      </c>
      <c r="E175">
        <v>2.0944974036140001E-3</v>
      </c>
      <c r="F175">
        <v>0</v>
      </c>
      <c r="G175">
        <f t="shared" si="51"/>
        <v>0</v>
      </c>
      <c r="H175">
        <f t="shared" si="52"/>
        <v>0</v>
      </c>
      <c r="I175">
        <v>1</v>
      </c>
      <c r="J175">
        <f t="shared" si="54"/>
        <v>1.0041168619997989</v>
      </c>
      <c r="L175" t="s">
        <v>87</v>
      </c>
      <c r="M175" t="s">
        <v>76</v>
      </c>
      <c r="N175" t="s">
        <v>15</v>
      </c>
      <c r="O175" t="s">
        <v>77</v>
      </c>
      <c r="P175" t="s">
        <v>86</v>
      </c>
      <c r="Q175" t="s">
        <v>81</v>
      </c>
      <c r="R175" t="s">
        <v>393</v>
      </c>
      <c r="S175" s="145"/>
    </row>
    <row r="176" spans="1:19" hidden="1" outlineLevel="2" x14ac:dyDescent="0.3">
      <c r="A176" s="179" t="s">
        <v>215</v>
      </c>
      <c r="B176" t="s">
        <v>16</v>
      </c>
      <c r="C176">
        <v>5.4155000000000002E-4</v>
      </c>
      <c r="D176">
        <v>5.4061824806150003E-4</v>
      </c>
      <c r="E176">
        <v>5.4377948661599998E-4</v>
      </c>
      <c r="F176">
        <v>0</v>
      </c>
      <c r="G176">
        <f t="shared" si="51"/>
        <v>0</v>
      </c>
      <c r="H176">
        <f t="shared" si="52"/>
        <v>0</v>
      </c>
      <c r="I176">
        <v>1</v>
      </c>
      <c r="J176">
        <f t="shared" si="54"/>
        <v>1.0041168619998153</v>
      </c>
      <c r="L176" t="s">
        <v>294</v>
      </c>
      <c r="M176" t="s">
        <v>76</v>
      </c>
      <c r="N176" t="s">
        <v>15</v>
      </c>
      <c r="O176" t="s">
        <v>77</v>
      </c>
      <c r="P176" t="s">
        <v>295</v>
      </c>
      <c r="Q176" t="s">
        <v>79</v>
      </c>
      <c r="R176" t="s">
        <v>393</v>
      </c>
      <c r="S176" s="145"/>
    </row>
    <row r="177" spans="1:19" hidden="1" outlineLevel="2" x14ac:dyDescent="0.3">
      <c r="A177" s="179" t="s">
        <v>215</v>
      </c>
      <c r="B177" t="s">
        <v>16</v>
      </c>
      <c r="C177">
        <v>4.7530999999989998E-4</v>
      </c>
      <c r="D177">
        <v>4.7449221583620001E-4</v>
      </c>
      <c r="E177">
        <v>4.7726678567709999E-4</v>
      </c>
      <c r="F177">
        <v>0</v>
      </c>
      <c r="G177">
        <f t="shared" si="51"/>
        <v>0</v>
      </c>
      <c r="H177">
        <f t="shared" si="52"/>
        <v>0</v>
      </c>
      <c r="I177">
        <v>1</v>
      </c>
      <c r="J177">
        <f t="shared" si="54"/>
        <v>1.0041168619999588</v>
      </c>
      <c r="L177" t="s">
        <v>296</v>
      </c>
      <c r="M177" t="s">
        <v>76</v>
      </c>
      <c r="N177" t="s">
        <v>15</v>
      </c>
      <c r="O177" t="s">
        <v>77</v>
      </c>
      <c r="P177" t="s">
        <v>295</v>
      </c>
      <c r="Q177" t="s">
        <v>81</v>
      </c>
      <c r="R177" t="s">
        <v>393</v>
      </c>
      <c r="S177" s="145"/>
    </row>
    <row r="178" spans="1:19" hidden="1" outlineLevel="2" x14ac:dyDescent="0.3">
      <c r="A178" s="179" t="s">
        <v>215</v>
      </c>
      <c r="B178" t="s">
        <v>16</v>
      </c>
      <c r="C178">
        <v>1.28231E-2</v>
      </c>
      <c r="D178">
        <v>1.28010374974027E-2</v>
      </c>
      <c r="E178">
        <v>1.28758909331117E-2</v>
      </c>
      <c r="F178">
        <v>1.8201064334358557E-4</v>
      </c>
      <c r="G178">
        <f t="shared" si="51"/>
        <v>1.8201064334358557E-4</v>
      </c>
      <c r="H178">
        <f t="shared" si="52"/>
        <v>1.8275995604475522E-4</v>
      </c>
      <c r="I178">
        <v>1</v>
      </c>
      <c r="J178">
        <f t="shared" si="54"/>
        <v>1.004116861999961</v>
      </c>
      <c r="L178" t="s">
        <v>88</v>
      </c>
      <c r="M178" t="s">
        <v>76</v>
      </c>
      <c r="N178" t="s">
        <v>15</v>
      </c>
      <c r="O178" t="s">
        <v>77</v>
      </c>
      <c r="P178" t="s">
        <v>89</v>
      </c>
      <c r="Q178" t="s">
        <v>79</v>
      </c>
      <c r="R178" t="s">
        <v>393</v>
      </c>
      <c r="S178" s="145"/>
    </row>
    <row r="179" spans="1:19" hidden="1" outlineLevel="2" x14ac:dyDescent="0.3">
      <c r="A179" s="179" t="s">
        <v>215</v>
      </c>
      <c r="B179" t="s">
        <v>16</v>
      </c>
      <c r="C179">
        <v>2.194428E-2</v>
      </c>
      <c r="D179">
        <v>2.1906524251819701E-2</v>
      </c>
      <c r="E179">
        <v>2.2034621572448801E-2</v>
      </c>
      <c r="F179">
        <v>3.7299189415283639E-4</v>
      </c>
      <c r="G179">
        <f t="shared" si="51"/>
        <v>3.7299189415283639E-4</v>
      </c>
      <c r="H179">
        <f t="shared" si="52"/>
        <v>3.7452745030817274E-4</v>
      </c>
      <c r="I179">
        <v>1</v>
      </c>
      <c r="J179">
        <f t="shared" si="54"/>
        <v>1.0041168619999745</v>
      </c>
      <c r="L179" t="s">
        <v>90</v>
      </c>
      <c r="M179" t="s">
        <v>76</v>
      </c>
      <c r="N179" t="s">
        <v>15</v>
      </c>
      <c r="O179" t="s">
        <v>77</v>
      </c>
      <c r="P179" t="s">
        <v>89</v>
      </c>
      <c r="Q179" t="s">
        <v>81</v>
      </c>
      <c r="R179" t="s">
        <v>393</v>
      </c>
      <c r="S179" s="145"/>
    </row>
    <row r="180" spans="1:19" hidden="1" outlineLevel="2" x14ac:dyDescent="0.3">
      <c r="A180" s="179" t="s">
        <v>215</v>
      </c>
      <c r="B180" t="s">
        <v>16</v>
      </c>
      <c r="C180">
        <v>0.38891186</v>
      </c>
      <c r="D180">
        <v>0.38824272625533701</v>
      </c>
      <c r="E180">
        <v>0.390512956457783</v>
      </c>
      <c r="F180">
        <v>1.920525580219522E-4</v>
      </c>
      <c r="G180">
        <f t="shared" si="51"/>
        <v>1.920525580219522E-4</v>
      </c>
      <c r="H180">
        <f t="shared" si="52"/>
        <v>1.9284321190007542E-4</v>
      </c>
      <c r="I180">
        <v>1</v>
      </c>
      <c r="J180">
        <f t="shared" si="54"/>
        <v>1.0041168619999992</v>
      </c>
      <c r="L180" t="s">
        <v>91</v>
      </c>
      <c r="M180" t="s">
        <v>76</v>
      </c>
      <c r="N180" t="s">
        <v>15</v>
      </c>
      <c r="O180" t="s">
        <v>77</v>
      </c>
      <c r="P180" t="s">
        <v>92</v>
      </c>
      <c r="Q180" t="s">
        <v>79</v>
      </c>
      <c r="R180" t="s">
        <v>393</v>
      </c>
      <c r="S180" s="145"/>
    </row>
    <row r="181" spans="1:19" hidden="1" outlineLevel="2" x14ac:dyDescent="0.3">
      <c r="A181" s="179" t="s">
        <v>215</v>
      </c>
      <c r="B181" t="s">
        <v>16</v>
      </c>
      <c r="C181">
        <v>1.0223813900000001</v>
      </c>
      <c r="D181">
        <v>1.02062235419183</v>
      </c>
      <c r="E181">
        <v>1.0265903930939999</v>
      </c>
      <c r="F181">
        <v>5.3406553702342661E-4</v>
      </c>
      <c r="G181">
        <f t="shared" si="51"/>
        <v>5.3406553702342661E-4</v>
      </c>
      <c r="H181">
        <f t="shared" si="52"/>
        <v>5.3626421113830882E-4</v>
      </c>
      <c r="I181">
        <v>1</v>
      </c>
      <c r="J181">
        <f t="shared" si="54"/>
        <v>1.0041168620000016</v>
      </c>
      <c r="L181" t="s">
        <v>93</v>
      </c>
      <c r="M181" t="s">
        <v>76</v>
      </c>
      <c r="N181" t="s">
        <v>15</v>
      </c>
      <c r="O181" t="s">
        <v>77</v>
      </c>
      <c r="P181" t="s">
        <v>92</v>
      </c>
      <c r="Q181" t="s">
        <v>81</v>
      </c>
      <c r="R181" t="s">
        <v>393</v>
      </c>
      <c r="S181" s="145"/>
    </row>
    <row r="182" spans="1:19" outlineLevel="1" collapsed="1" x14ac:dyDescent="0.3">
      <c r="A182" s="189" t="s">
        <v>3007</v>
      </c>
      <c r="C182">
        <f t="shared" ref="C182:H182" si="55">SUBTOTAL(9,C170:C181)</f>
        <v>2.30909517</v>
      </c>
      <c r="D182">
        <f t="shared" si="55"/>
        <v>2.3102905766693285</v>
      </c>
      <c r="E182">
        <f t="shared" si="55"/>
        <v>2.3270861718607856</v>
      </c>
      <c r="F182">
        <f t="shared" si="55"/>
        <v>4.8555816359581406E-3</v>
      </c>
      <c r="G182">
        <f t="shared" si="55"/>
        <v>4.9266184166220613E-3</v>
      </c>
      <c r="H182">
        <f t="shared" si="55"/>
        <v>4.9931872294872786E-3</v>
      </c>
      <c r="S182" s="145"/>
    </row>
    <row r="183" spans="1:19" hidden="1" outlineLevel="2" x14ac:dyDescent="0.3">
      <c r="A183" s="179" t="s">
        <v>218</v>
      </c>
      <c r="B183" t="s">
        <v>16</v>
      </c>
      <c r="C183">
        <v>1.2004839999999999E-2</v>
      </c>
      <c r="D183">
        <v>1.4427249352525401E-2</v>
      </c>
      <c r="E183">
        <v>1.6065053491201201E-2</v>
      </c>
      <c r="F183">
        <v>1.5028690570619254E-4</v>
      </c>
      <c r="G183">
        <v>1.5028690570619254E-4</v>
      </c>
      <c r="H183">
        <v>1.5028690570619254E-4</v>
      </c>
      <c r="I183">
        <f t="shared" ref="I183" si="56">D183/C183</f>
        <v>1.2017860589999869</v>
      </c>
      <c r="J183">
        <f t="shared" ref="J183" si="57">E183/C183</f>
        <v>1.3382147109999969</v>
      </c>
      <c r="L183" t="s">
        <v>75</v>
      </c>
      <c r="M183" t="s">
        <v>76</v>
      </c>
      <c r="N183" t="s">
        <v>15</v>
      </c>
      <c r="O183" t="s">
        <v>77</v>
      </c>
      <c r="P183" t="s">
        <v>78</v>
      </c>
      <c r="Q183" t="s">
        <v>79</v>
      </c>
      <c r="R183" t="s">
        <v>393</v>
      </c>
      <c r="S183" s="145"/>
    </row>
    <row r="184" spans="1:19" hidden="1" outlineLevel="2" x14ac:dyDescent="0.3">
      <c r="A184" s="179" t="s">
        <v>218</v>
      </c>
      <c r="B184" t="s">
        <v>16</v>
      </c>
      <c r="C184">
        <v>8.4427199999999002E-3</v>
      </c>
      <c r="D184">
        <v>1.01463431960404E-2</v>
      </c>
      <c r="E184">
        <v>1.12981721048538E-2</v>
      </c>
      <c r="F184">
        <v>7.2822531735528616E-5</v>
      </c>
      <c r="G184">
        <v>7.2822531735528616E-5</v>
      </c>
      <c r="H184">
        <v>7.2822531735528616E-5</v>
      </c>
      <c r="I184">
        <f t="shared" ref="I184" si="58">D184/C184</f>
        <v>1.2017860590000047</v>
      </c>
      <c r="J184">
        <f t="shared" ref="J184:J190" si="59">E184/C184</f>
        <v>1.3382147110000016</v>
      </c>
      <c r="L184" t="s">
        <v>80</v>
      </c>
      <c r="M184" t="s">
        <v>76</v>
      </c>
      <c r="N184" t="s">
        <v>15</v>
      </c>
      <c r="O184" t="s">
        <v>77</v>
      </c>
      <c r="P184" t="s">
        <v>78</v>
      </c>
      <c r="Q184" t="s">
        <v>81</v>
      </c>
      <c r="R184" t="s">
        <v>393</v>
      </c>
      <c r="S184" s="145"/>
    </row>
    <row r="185" spans="1:19" hidden="1" outlineLevel="2" x14ac:dyDescent="0.3">
      <c r="A185" s="179" t="s">
        <v>218</v>
      </c>
      <c r="B185" t="s">
        <v>16</v>
      </c>
      <c r="C185">
        <v>1.27992E-2</v>
      </c>
      <c r="D185">
        <v>1.27771786180223E-2</v>
      </c>
      <c r="E185">
        <v>1.28518925401102E-2</v>
      </c>
      <c r="F185">
        <v>8.1007601479085795E-5</v>
      </c>
      <c r="G185">
        <v>8.1007601479085795E-5</v>
      </c>
      <c r="H185">
        <v>8.1007601479085795E-5</v>
      </c>
      <c r="I185">
        <v>1</v>
      </c>
      <c r="J185">
        <f t="shared" si="59"/>
        <v>1.0041168619999843</v>
      </c>
      <c r="L185" t="s">
        <v>82</v>
      </c>
      <c r="M185" t="s">
        <v>76</v>
      </c>
      <c r="N185" t="s">
        <v>15</v>
      </c>
      <c r="O185" t="s">
        <v>77</v>
      </c>
      <c r="P185" t="s">
        <v>83</v>
      </c>
      <c r="Q185" t="s">
        <v>79</v>
      </c>
      <c r="R185" t="s">
        <v>393</v>
      </c>
      <c r="S185" s="145"/>
    </row>
    <row r="186" spans="1:19" hidden="1" outlineLevel="2" x14ac:dyDescent="0.3">
      <c r="A186" s="179" t="s">
        <v>218</v>
      </c>
      <c r="B186" t="s">
        <v>16</v>
      </c>
      <c r="C186">
        <v>6.2444499999998997E-3</v>
      </c>
      <c r="D186">
        <v>6.2337062489303003E-3</v>
      </c>
      <c r="E186">
        <v>6.2701575389158999E-3</v>
      </c>
      <c r="F186">
        <v>4.9749563402814E-5</v>
      </c>
      <c r="G186">
        <v>4.9749563402814E-5</v>
      </c>
      <c r="H186">
        <v>4.9749563402814E-5</v>
      </c>
      <c r="I186">
        <v>1</v>
      </c>
      <c r="J186">
        <f t="shared" si="59"/>
        <v>1.004116862000016</v>
      </c>
      <c r="L186" t="s">
        <v>84</v>
      </c>
      <c r="M186" t="s">
        <v>76</v>
      </c>
      <c r="N186" t="s">
        <v>15</v>
      </c>
      <c r="O186" t="s">
        <v>77</v>
      </c>
      <c r="P186" t="s">
        <v>83</v>
      </c>
      <c r="Q186" t="s">
        <v>81</v>
      </c>
      <c r="R186" t="s">
        <v>393</v>
      </c>
      <c r="S186" s="145"/>
    </row>
    <row r="187" spans="1:19" hidden="1" outlineLevel="2" x14ac:dyDescent="0.3">
      <c r="A187" s="179" t="s">
        <v>218</v>
      </c>
      <c r="B187" t="s">
        <v>16</v>
      </c>
      <c r="C187">
        <v>9.7507299999999002E-3</v>
      </c>
      <c r="D187">
        <v>9.7339535960143993E-3</v>
      </c>
      <c r="E187">
        <v>9.7908724098091007E-3</v>
      </c>
      <c r="F187">
        <v>7.8473840211639581E-5</v>
      </c>
      <c r="G187">
        <v>7.8473840211639581E-5</v>
      </c>
      <c r="H187">
        <v>7.8473840211639581E-5</v>
      </c>
      <c r="I187">
        <v>1</v>
      </c>
      <c r="J187">
        <f t="shared" si="59"/>
        <v>1.0041168619999938</v>
      </c>
      <c r="L187" t="s">
        <v>88</v>
      </c>
      <c r="M187" t="s">
        <v>76</v>
      </c>
      <c r="N187" t="s">
        <v>15</v>
      </c>
      <c r="O187" t="s">
        <v>77</v>
      </c>
      <c r="P187" t="s">
        <v>89</v>
      </c>
      <c r="Q187" t="s">
        <v>79</v>
      </c>
      <c r="R187" t="s">
        <v>393</v>
      </c>
      <c r="S187" s="145"/>
    </row>
    <row r="188" spans="1:19" hidden="1" outlineLevel="2" x14ac:dyDescent="0.3">
      <c r="A188" s="179" t="s">
        <v>218</v>
      </c>
      <c r="B188" t="s">
        <v>16</v>
      </c>
      <c r="C188">
        <v>1.176252E-2</v>
      </c>
      <c r="D188">
        <v>1.1742282254989401E-2</v>
      </c>
      <c r="E188">
        <v>1.18109446716122E-2</v>
      </c>
      <c r="F188">
        <v>2.2003919672423374E-4</v>
      </c>
      <c r="G188">
        <v>2.2003919672423374E-4</v>
      </c>
      <c r="H188">
        <v>2.2003919672423374E-4</v>
      </c>
      <c r="I188">
        <v>1</v>
      </c>
      <c r="J188">
        <f t="shared" si="59"/>
        <v>1.0041168619999965</v>
      </c>
      <c r="L188" t="s">
        <v>90</v>
      </c>
      <c r="M188" t="s">
        <v>76</v>
      </c>
      <c r="N188" t="s">
        <v>15</v>
      </c>
      <c r="O188" t="s">
        <v>77</v>
      </c>
      <c r="P188" t="s">
        <v>89</v>
      </c>
      <c r="Q188" t="s">
        <v>81</v>
      </c>
      <c r="R188" t="s">
        <v>393</v>
      </c>
      <c r="S188" s="145"/>
    </row>
    <row r="189" spans="1:19" hidden="1" outlineLevel="2" x14ac:dyDescent="0.3">
      <c r="A189" s="179" t="s">
        <v>218</v>
      </c>
      <c r="B189" t="s">
        <v>16</v>
      </c>
      <c r="C189">
        <v>4.7614700000000003E-3</v>
      </c>
      <c r="D189">
        <v>4.7532777575436998E-3</v>
      </c>
      <c r="E189">
        <v>4.7810723149069997E-3</v>
      </c>
      <c r="F189">
        <v>3.5870359735015065E-5</v>
      </c>
      <c r="G189">
        <v>3.5870359735015065E-5</v>
      </c>
      <c r="H189">
        <v>3.5870359735015065E-5</v>
      </c>
      <c r="I189">
        <v>1</v>
      </c>
      <c r="J189">
        <f t="shared" si="59"/>
        <v>1.0041168619999705</v>
      </c>
      <c r="L189" t="s">
        <v>91</v>
      </c>
      <c r="M189" t="s">
        <v>76</v>
      </c>
      <c r="N189" t="s">
        <v>15</v>
      </c>
      <c r="O189" t="s">
        <v>77</v>
      </c>
      <c r="P189" t="s">
        <v>92</v>
      </c>
      <c r="Q189" t="s">
        <v>79</v>
      </c>
      <c r="R189" t="s">
        <v>393</v>
      </c>
      <c r="S189" s="145"/>
    </row>
    <row r="190" spans="1:19" hidden="1" outlineLevel="2" x14ac:dyDescent="0.3">
      <c r="A190" s="179" t="s">
        <v>218</v>
      </c>
      <c r="B190" t="s">
        <v>16</v>
      </c>
      <c r="C190">
        <v>2.5947479999999998E-2</v>
      </c>
      <c r="D190">
        <v>2.5902836634130399E-2</v>
      </c>
      <c r="E190">
        <v>2.6054302194407599E-2</v>
      </c>
      <c r="F190">
        <v>1.9908430489784076E-4</v>
      </c>
      <c r="G190">
        <v>1.9908430489784076E-4</v>
      </c>
      <c r="H190">
        <v>1.9908430489784076E-4</v>
      </c>
      <c r="I190">
        <v>1</v>
      </c>
      <c r="J190">
        <f t="shared" si="59"/>
        <v>1.0041168619999938</v>
      </c>
      <c r="L190" t="s">
        <v>93</v>
      </c>
      <c r="M190" t="s">
        <v>76</v>
      </c>
      <c r="N190" t="s">
        <v>15</v>
      </c>
      <c r="O190" t="s">
        <v>77</v>
      </c>
      <c r="P190" t="s">
        <v>92</v>
      </c>
      <c r="Q190" t="s">
        <v>81</v>
      </c>
      <c r="R190" t="s">
        <v>393</v>
      </c>
      <c r="S190" s="145"/>
    </row>
    <row r="191" spans="1:19" outlineLevel="1" collapsed="1" x14ac:dyDescent="0.3">
      <c r="A191" s="189" t="s">
        <v>3005</v>
      </c>
      <c r="C191">
        <f t="shared" ref="C191:H191" si="60">SUBTOTAL(9,C183:C190)</f>
        <v>9.1713409999999704E-2</v>
      </c>
      <c r="D191">
        <f t="shared" si="60"/>
        <v>9.5716827658196293E-2</v>
      </c>
      <c r="E191">
        <f t="shared" si="60"/>
        <v>9.8922467265817007E-2</v>
      </c>
      <c r="F191">
        <f t="shared" si="60"/>
        <v>8.8733430389235013E-4</v>
      </c>
      <c r="G191">
        <f t="shared" si="60"/>
        <v>8.8733430389235013E-4</v>
      </c>
      <c r="H191">
        <f t="shared" si="60"/>
        <v>8.8733430389235013E-4</v>
      </c>
      <c r="S191" s="145"/>
    </row>
    <row r="192" spans="1:19" outlineLevel="1" x14ac:dyDescent="0.3">
      <c r="A192" s="189"/>
      <c r="S192" s="145"/>
    </row>
    <row r="193" spans="1:19" x14ac:dyDescent="0.3">
      <c r="A193" s="189" t="s">
        <v>1240</v>
      </c>
      <c r="B193" s="3" t="s">
        <v>16</v>
      </c>
      <c r="C193">
        <f t="shared" ref="C193:H193" si="61">SUBTOTAL(9,C150:C191)</f>
        <v>10.760331179999996</v>
      </c>
      <c r="D193">
        <f t="shared" si="61"/>
        <v>10.891634405999582</v>
      </c>
      <c r="E193">
        <f t="shared" si="61"/>
        <v>11.049955189456163</v>
      </c>
      <c r="F193">
        <f t="shared" si="61"/>
        <v>1.9078988941579965E-2</v>
      </c>
      <c r="G193">
        <f t="shared" si="61"/>
        <v>1.9358912767574496E-2</v>
      </c>
      <c r="H193">
        <f t="shared" si="61"/>
        <v>1.9616513430141369E-2</v>
      </c>
      <c r="S193" s="145"/>
    </row>
    <row r="194" spans="1:19" ht="15" thickBot="1" x14ac:dyDescent="0.35">
      <c r="A194" s="180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181"/>
    </row>
    <row r="196" spans="1:19" ht="15" thickBot="1" x14ac:dyDescent="0.35"/>
    <row r="197" spans="1:19" ht="18" thickBot="1" x14ac:dyDescent="0.4">
      <c r="A197" s="193" t="s">
        <v>3043</v>
      </c>
    </row>
    <row r="198" spans="1:19" s="199" customFormat="1" ht="15" thickBot="1" x14ac:dyDescent="0.35">
      <c r="A198" s="195" t="s">
        <v>2</v>
      </c>
      <c r="B198" s="196" t="s">
        <v>3</v>
      </c>
      <c r="C198" s="196" t="s">
        <v>4</v>
      </c>
      <c r="D198" s="196" t="s">
        <v>5</v>
      </c>
      <c r="E198" s="196" t="s">
        <v>6</v>
      </c>
      <c r="F198" s="196" t="s">
        <v>3040</v>
      </c>
      <c r="G198" s="196" t="s">
        <v>3041</v>
      </c>
      <c r="H198" s="196" t="s">
        <v>3042</v>
      </c>
      <c r="I198" s="196" t="s">
        <v>3037</v>
      </c>
      <c r="J198" s="196" t="s">
        <v>3039</v>
      </c>
      <c r="K198" s="196"/>
      <c r="L198" s="196" t="s">
        <v>7</v>
      </c>
      <c r="M198" s="196" t="s">
        <v>8</v>
      </c>
      <c r="N198" s="196" t="s">
        <v>9</v>
      </c>
      <c r="O198" s="196" t="s">
        <v>10</v>
      </c>
      <c r="P198" s="196" t="s">
        <v>11</v>
      </c>
      <c r="Q198" s="196" t="s">
        <v>12</v>
      </c>
      <c r="R198" s="196" t="s">
        <v>13</v>
      </c>
      <c r="S198" s="198"/>
    </row>
    <row r="199" spans="1:19" hidden="1" outlineLevel="2" x14ac:dyDescent="0.3">
      <c r="A199" t="s">
        <v>214</v>
      </c>
      <c r="B199" t="s">
        <v>16</v>
      </c>
      <c r="C199">
        <v>4.1003009999999999E-2</v>
      </c>
      <c r="D199">
        <v>4.2830737581101203E-2</v>
      </c>
      <c r="E199">
        <v>4.4501176836785498E-2</v>
      </c>
      <c r="F199">
        <v>1.1233701369863014E-4</v>
      </c>
      <c r="G199">
        <v>1.1734448652356495E-4</v>
      </c>
      <c r="H199">
        <v>1.2192103242954932E-4</v>
      </c>
      <c r="I199">
        <v>1.044575448999993</v>
      </c>
      <c r="J199">
        <v>1.0853148789999929</v>
      </c>
      <c r="L199" t="s">
        <v>276</v>
      </c>
      <c r="M199" t="s">
        <v>76</v>
      </c>
      <c r="N199" t="s">
        <v>15</v>
      </c>
      <c r="O199" t="s">
        <v>77</v>
      </c>
      <c r="P199" t="s">
        <v>277</v>
      </c>
      <c r="Q199" t="s">
        <v>278</v>
      </c>
      <c r="R199" t="s">
        <v>393</v>
      </c>
    </row>
    <row r="200" spans="1:19" hidden="1" outlineLevel="2" x14ac:dyDescent="0.3">
      <c r="A200" t="s">
        <v>214</v>
      </c>
      <c r="B200" t="s">
        <v>16</v>
      </c>
      <c r="C200">
        <v>0.63514521999999995</v>
      </c>
      <c r="D200">
        <v>0.66345710336170405</v>
      </c>
      <c r="E200">
        <v>0.68933255759172796</v>
      </c>
      <c r="F200">
        <v>1.7401238904109588E-3</v>
      </c>
      <c r="G200">
        <v>1.817690694141655E-3</v>
      </c>
      <c r="H200">
        <v>1.888582349566378E-3</v>
      </c>
      <c r="I200">
        <v>1.0445754490000005</v>
      </c>
      <c r="J200">
        <v>1.0853148789999993</v>
      </c>
      <c r="L200" t="s">
        <v>279</v>
      </c>
      <c r="M200" t="s">
        <v>76</v>
      </c>
      <c r="N200" t="s">
        <v>15</v>
      </c>
      <c r="O200" t="s">
        <v>77</v>
      </c>
      <c r="P200" t="s">
        <v>277</v>
      </c>
      <c r="Q200" t="s">
        <v>280</v>
      </c>
      <c r="R200" t="s">
        <v>393</v>
      </c>
    </row>
    <row r="201" spans="1:19" hidden="1" outlineLevel="2" x14ac:dyDescent="0.3">
      <c r="A201" t="s">
        <v>214</v>
      </c>
      <c r="B201" t="s">
        <v>16</v>
      </c>
      <c r="C201">
        <v>3.5982840000000002E-2</v>
      </c>
      <c r="D201">
        <v>4.4412701813597001E-2</v>
      </c>
      <c r="E201">
        <v>5.0771945348598801E-2</v>
      </c>
      <c r="F201">
        <v>1.1233701369863014E-4</v>
      </c>
      <c r="G201">
        <v>1.3865471130203235E-4</v>
      </c>
      <c r="H201">
        <v>1.5850801993760481E-4</v>
      </c>
      <c r="I201">
        <v>1.2342744989999954</v>
      </c>
      <c r="J201">
        <v>1.4110043939999954</v>
      </c>
      <c r="L201" t="s">
        <v>284</v>
      </c>
      <c r="M201" t="s">
        <v>76</v>
      </c>
      <c r="N201" t="s">
        <v>15</v>
      </c>
      <c r="O201" t="s">
        <v>77</v>
      </c>
      <c r="P201" t="s">
        <v>285</v>
      </c>
      <c r="Q201" t="s">
        <v>278</v>
      </c>
      <c r="R201" t="s">
        <v>393</v>
      </c>
    </row>
    <row r="202" spans="1:19" hidden="1" outlineLevel="2" x14ac:dyDescent="0.3">
      <c r="A202" t="s">
        <v>214</v>
      </c>
      <c r="B202" t="s">
        <v>16</v>
      </c>
      <c r="C202">
        <v>0.47509455</v>
      </c>
      <c r="D202">
        <v>0.58639708767887999</v>
      </c>
      <c r="E202">
        <v>0.67036049761545302</v>
      </c>
      <c r="F202">
        <v>1.3016289041095893E-3</v>
      </c>
      <c r="G202">
        <v>1.606567363503781E-3</v>
      </c>
      <c r="H202">
        <v>1.8366041030560361E-3</v>
      </c>
      <c r="I202">
        <v>1.234274498999999</v>
      </c>
      <c r="J202">
        <v>1.4110043940000008</v>
      </c>
      <c r="L202" t="s">
        <v>286</v>
      </c>
      <c r="M202" t="s">
        <v>76</v>
      </c>
      <c r="N202" t="s">
        <v>15</v>
      </c>
      <c r="O202" t="s">
        <v>77</v>
      </c>
      <c r="P202" t="s">
        <v>285</v>
      </c>
      <c r="Q202" t="s">
        <v>280</v>
      </c>
      <c r="R202" t="s">
        <v>393</v>
      </c>
    </row>
    <row r="203" spans="1:19" hidden="1" outlineLevel="2" x14ac:dyDescent="0.3">
      <c r="A203" t="s">
        <v>214</v>
      </c>
      <c r="B203" t="s">
        <v>16</v>
      </c>
      <c r="C203">
        <v>6.1302389999999998E-2</v>
      </c>
      <c r="D203">
        <v>6.11969175215379E-2</v>
      </c>
      <c r="E203">
        <v>6.1554763479900097E-2</v>
      </c>
      <c r="F203">
        <v>1.6795175342465755E-4</v>
      </c>
      <c r="G203">
        <v>1.6795175342465755E-4</v>
      </c>
      <c r="H203">
        <v>1.6864318761616469E-4</v>
      </c>
      <c r="I203">
        <v>1</v>
      </c>
      <c r="J203">
        <v>1.0041168619999987</v>
      </c>
      <c r="L203" t="s">
        <v>287</v>
      </c>
      <c r="M203" t="s">
        <v>76</v>
      </c>
      <c r="N203" t="s">
        <v>15</v>
      </c>
      <c r="O203" t="s">
        <v>77</v>
      </c>
      <c r="P203" t="s">
        <v>288</v>
      </c>
      <c r="Q203" t="s">
        <v>278</v>
      </c>
      <c r="R203" t="s">
        <v>393</v>
      </c>
    </row>
    <row r="204" spans="1:19" hidden="1" outlineLevel="2" x14ac:dyDescent="0.3">
      <c r="A204" t="s">
        <v>214</v>
      </c>
      <c r="B204" t="s">
        <v>16</v>
      </c>
      <c r="C204">
        <v>9.7148369999999998E-2</v>
      </c>
      <c r="D204">
        <v>9.69812235092605E-2</v>
      </c>
      <c r="E204">
        <v>9.7548316432814794E-2</v>
      </c>
      <c r="F204">
        <v>2.6615991780821915E-4</v>
      </c>
      <c r="G204">
        <v>2.6615991780821915E-4</v>
      </c>
      <c r="H204">
        <v>2.6725566145976656E-4</v>
      </c>
      <c r="I204">
        <v>1</v>
      </c>
      <c r="J204">
        <v>1.0041168619999985</v>
      </c>
      <c r="L204" t="s">
        <v>289</v>
      </c>
      <c r="M204" t="s">
        <v>76</v>
      </c>
      <c r="N204" t="s">
        <v>15</v>
      </c>
      <c r="O204" t="s">
        <v>77</v>
      </c>
      <c r="P204" t="s">
        <v>288</v>
      </c>
      <c r="Q204" t="s">
        <v>280</v>
      </c>
      <c r="R204" t="s">
        <v>393</v>
      </c>
    </row>
    <row r="205" spans="1:19" hidden="1" outlineLevel="2" x14ac:dyDescent="0.3">
      <c r="A205" t="s">
        <v>214</v>
      </c>
      <c r="B205" t="s">
        <v>16</v>
      </c>
      <c r="C205">
        <v>9.6732999999999997E-4</v>
      </c>
      <c r="D205">
        <v>1.1625237084523E-3</v>
      </c>
      <c r="E205">
        <v>1.2944952363915E-3</v>
      </c>
      <c r="F205">
        <v>2.6502191780821914E-6</v>
      </c>
      <c r="G205">
        <v>3.1849964615131505E-6</v>
      </c>
      <c r="H205">
        <v>3.5465622914835611E-6</v>
      </c>
      <c r="I205">
        <v>1.2017860589998244</v>
      </c>
      <c r="J205">
        <v>1.3382147109998657</v>
      </c>
      <c r="L205" t="s">
        <v>290</v>
      </c>
      <c r="M205" t="s">
        <v>76</v>
      </c>
      <c r="N205" t="s">
        <v>15</v>
      </c>
      <c r="O205" t="s">
        <v>77</v>
      </c>
      <c r="P205" t="s">
        <v>78</v>
      </c>
      <c r="Q205" t="s">
        <v>278</v>
      </c>
      <c r="R205" t="s">
        <v>393</v>
      </c>
    </row>
    <row r="206" spans="1:19" hidden="1" outlineLevel="2" x14ac:dyDescent="0.3">
      <c r="A206" t="s">
        <v>214</v>
      </c>
      <c r="B206" t="s">
        <v>16</v>
      </c>
      <c r="C206">
        <v>9.1961999999999999E-3</v>
      </c>
      <c r="D206">
        <v>1.1051864955775601E-2</v>
      </c>
      <c r="E206">
        <v>1.2306490125297999E-2</v>
      </c>
      <c r="F206">
        <v>2.5195068493150684E-5</v>
      </c>
      <c r="G206">
        <v>3.0279082070618082E-5</v>
      </c>
      <c r="H206">
        <v>3.37164113021863E-5</v>
      </c>
      <c r="I206">
        <v>1.2017860589999783</v>
      </c>
      <c r="J206">
        <v>1.3382147109999782</v>
      </c>
      <c r="L206" t="s">
        <v>291</v>
      </c>
      <c r="M206" t="s">
        <v>76</v>
      </c>
      <c r="N206" t="s">
        <v>15</v>
      </c>
      <c r="O206" t="s">
        <v>77</v>
      </c>
      <c r="P206" t="s">
        <v>78</v>
      </c>
      <c r="Q206" t="s">
        <v>280</v>
      </c>
      <c r="R206" t="s">
        <v>393</v>
      </c>
    </row>
    <row r="207" spans="1:19" hidden="1" outlineLevel="2" x14ac:dyDescent="0.3">
      <c r="A207" t="s">
        <v>214</v>
      </c>
      <c r="B207" t="s">
        <v>16</v>
      </c>
      <c r="C207">
        <v>7.4248200000000004E-3</v>
      </c>
      <c r="D207">
        <v>7.4120453892949001E-3</v>
      </c>
      <c r="E207">
        <v>7.4553869593147002E-3</v>
      </c>
      <c r="F207">
        <v>2.0341972602739727E-5</v>
      </c>
      <c r="G207">
        <v>2.0341972602739727E-5</v>
      </c>
      <c r="H207">
        <v>2.0425717696752605E-5</v>
      </c>
      <c r="I207">
        <v>1</v>
      </c>
      <c r="J207">
        <v>1.0041168619999812</v>
      </c>
      <c r="L207" t="s">
        <v>292</v>
      </c>
      <c r="M207" t="s">
        <v>76</v>
      </c>
      <c r="N207" t="s">
        <v>15</v>
      </c>
      <c r="O207" t="s">
        <v>77</v>
      </c>
      <c r="P207" t="s">
        <v>86</v>
      </c>
      <c r="Q207" t="s">
        <v>278</v>
      </c>
      <c r="R207" t="s">
        <v>393</v>
      </c>
    </row>
    <row r="208" spans="1:19" hidden="1" outlineLevel="2" x14ac:dyDescent="0.3">
      <c r="A208" t="s">
        <v>214</v>
      </c>
      <c r="B208" t="s">
        <v>16</v>
      </c>
      <c r="C208">
        <v>0.14071854</v>
      </c>
      <c r="D208">
        <v>0.14047642981181099</v>
      </c>
      <c r="E208">
        <v>0.14129785881002099</v>
      </c>
      <c r="F208">
        <v>3.8553024657534248E-4</v>
      </c>
      <c r="G208">
        <v>3.8553024657534248E-4</v>
      </c>
      <c r="H208">
        <v>3.8711742139731778E-4</v>
      </c>
      <c r="I208">
        <v>1</v>
      </c>
      <c r="J208">
        <v>1.0041168619999965</v>
      </c>
      <c r="L208" t="s">
        <v>293</v>
      </c>
      <c r="M208" t="s">
        <v>76</v>
      </c>
      <c r="N208" t="s">
        <v>15</v>
      </c>
      <c r="O208" t="s">
        <v>77</v>
      </c>
      <c r="P208" t="s">
        <v>86</v>
      </c>
      <c r="Q208" t="s">
        <v>280</v>
      </c>
      <c r="R208" t="s">
        <v>393</v>
      </c>
    </row>
    <row r="209" spans="1:19" hidden="1" outlineLevel="2" x14ac:dyDescent="0.3">
      <c r="A209" t="s">
        <v>214</v>
      </c>
      <c r="B209" t="s">
        <v>16</v>
      </c>
      <c r="C209">
        <v>4.0441899999999996E-3</v>
      </c>
      <c r="D209">
        <v>4.0372318578674998E-3</v>
      </c>
      <c r="E209">
        <v>4.0608393721316E-3</v>
      </c>
      <c r="F209">
        <v>1.1079972602739725E-5</v>
      </c>
      <c r="G209">
        <v>1.1079972602739725E-5</v>
      </c>
      <c r="H209">
        <v>1.1125587320908493E-5</v>
      </c>
      <c r="I209">
        <v>1</v>
      </c>
      <c r="J209">
        <v>1.0041168619999556</v>
      </c>
      <c r="L209" t="s">
        <v>298</v>
      </c>
      <c r="M209" t="s">
        <v>76</v>
      </c>
      <c r="N209" t="s">
        <v>15</v>
      </c>
      <c r="O209" t="s">
        <v>77</v>
      </c>
      <c r="P209" t="s">
        <v>295</v>
      </c>
      <c r="Q209" t="s">
        <v>280</v>
      </c>
      <c r="R209" t="s">
        <v>393</v>
      </c>
    </row>
    <row r="210" spans="1:19" hidden="1" outlineLevel="2" x14ac:dyDescent="0.3">
      <c r="A210" t="s">
        <v>214</v>
      </c>
      <c r="B210" t="s">
        <v>16</v>
      </c>
      <c r="C210">
        <v>5.6703570000000002E-2</v>
      </c>
      <c r="D210">
        <v>6.8522818298940205E-2</v>
      </c>
      <c r="E210">
        <v>7.6259940756924396E-2</v>
      </c>
      <c r="F210">
        <v>1.5535224657534246E-4</v>
      </c>
      <c r="G210">
        <v>1.8773374876421972E-4</v>
      </c>
      <c r="H210">
        <v>2.0893134453951886E-4</v>
      </c>
      <c r="I210">
        <v>1.2084392269999966</v>
      </c>
      <c r="J210">
        <v>1.3448878219999973</v>
      </c>
      <c r="L210" t="s">
        <v>302</v>
      </c>
      <c r="M210" t="s">
        <v>76</v>
      </c>
      <c r="N210" t="s">
        <v>15</v>
      </c>
      <c r="O210" t="s">
        <v>77</v>
      </c>
      <c r="P210" t="s">
        <v>300</v>
      </c>
      <c r="Q210" t="s">
        <v>278</v>
      </c>
      <c r="R210" t="s">
        <v>393</v>
      </c>
    </row>
    <row r="211" spans="1:19" hidden="1" outlineLevel="2" x14ac:dyDescent="0.3">
      <c r="A211" t="s">
        <v>214</v>
      </c>
      <c r="B211" t="s">
        <v>16</v>
      </c>
      <c r="C211">
        <v>0.62116771000000004</v>
      </c>
      <c r="D211">
        <v>0.75064342730975997</v>
      </c>
      <c r="E211">
        <v>0.83540088859862804</v>
      </c>
      <c r="F211">
        <v>1.7018293424657536E-3</v>
      </c>
      <c r="G211">
        <v>2.0565573350952329E-3</v>
      </c>
      <c r="H211">
        <v>2.2887695578044606E-3</v>
      </c>
      <c r="I211">
        <v>1.2084392269999995</v>
      </c>
      <c r="J211">
        <v>1.3448878220000007</v>
      </c>
      <c r="L211" t="s">
        <v>303</v>
      </c>
      <c r="M211" t="s">
        <v>76</v>
      </c>
      <c r="N211" t="s">
        <v>15</v>
      </c>
      <c r="O211" t="s">
        <v>77</v>
      </c>
      <c r="P211" t="s">
        <v>300</v>
      </c>
      <c r="Q211" t="s">
        <v>280</v>
      </c>
      <c r="R211" t="s">
        <v>393</v>
      </c>
    </row>
    <row r="212" spans="1:19" hidden="1" outlineLevel="2" x14ac:dyDescent="0.3">
      <c r="A212" t="s">
        <v>214</v>
      </c>
      <c r="B212" t="s">
        <v>16</v>
      </c>
      <c r="C212">
        <v>2.09676142</v>
      </c>
      <c r="D212">
        <v>1.94755512671221</v>
      </c>
      <c r="E212">
        <v>1.8556411555265</v>
      </c>
      <c r="F212">
        <v>5.7445518356164377E-3</v>
      </c>
      <c r="G212">
        <v>5.7445518356164377E-3</v>
      </c>
      <c r="H212">
        <v>5.7445518356164377E-3</v>
      </c>
      <c r="I212">
        <v>1</v>
      </c>
      <c r="J212">
        <v>1</v>
      </c>
      <c r="L212" t="s">
        <v>307</v>
      </c>
      <c r="M212" t="s">
        <v>76</v>
      </c>
      <c r="N212" t="s">
        <v>15</v>
      </c>
      <c r="O212" t="s">
        <v>77</v>
      </c>
      <c r="P212" t="s">
        <v>305</v>
      </c>
      <c r="Q212" t="s">
        <v>278</v>
      </c>
      <c r="R212" t="s">
        <v>393</v>
      </c>
    </row>
    <row r="213" spans="1:19" hidden="1" outlineLevel="2" x14ac:dyDescent="0.3">
      <c r="A213" t="s">
        <v>214</v>
      </c>
      <c r="B213" t="s">
        <v>16</v>
      </c>
      <c r="C213">
        <v>0.71168726000000004</v>
      </c>
      <c r="D213">
        <v>0.66104333979436103</v>
      </c>
      <c r="E213">
        <v>0.62984570248335203</v>
      </c>
      <c r="F213">
        <v>1.9498281095890412E-3</v>
      </c>
      <c r="G213">
        <v>1.9498281095890412E-3</v>
      </c>
      <c r="H213">
        <v>1.9498281095890412E-3</v>
      </c>
      <c r="I213">
        <v>1</v>
      </c>
      <c r="J213">
        <v>1</v>
      </c>
      <c r="L213" t="s">
        <v>308</v>
      </c>
      <c r="M213" t="s">
        <v>76</v>
      </c>
      <c r="N213" t="s">
        <v>15</v>
      </c>
      <c r="O213" t="s">
        <v>77</v>
      </c>
      <c r="P213" t="s">
        <v>305</v>
      </c>
      <c r="Q213" t="s">
        <v>280</v>
      </c>
      <c r="R213" t="s">
        <v>393</v>
      </c>
    </row>
    <row r="214" spans="1:19" hidden="1" outlineLevel="2" x14ac:dyDescent="0.3">
      <c r="A214" t="s">
        <v>214</v>
      </c>
      <c r="B214" t="s">
        <v>16</v>
      </c>
      <c r="C214">
        <v>3.050541E-2</v>
      </c>
      <c r="D214">
        <v>3.04529245879432E-2</v>
      </c>
      <c r="E214">
        <v>3.0630996563223201E-2</v>
      </c>
      <c r="F214">
        <v>8.3576465753424652E-5</v>
      </c>
      <c r="G214">
        <v>8.3576465753424652E-5</v>
      </c>
      <c r="H214">
        <v>8.3920538529378625E-5</v>
      </c>
      <c r="I214">
        <v>1</v>
      </c>
      <c r="J214">
        <v>1.0041168619999927</v>
      </c>
      <c r="L214" t="s">
        <v>310</v>
      </c>
      <c r="M214" t="s">
        <v>76</v>
      </c>
      <c r="N214" t="s">
        <v>15</v>
      </c>
      <c r="O214" t="s">
        <v>77</v>
      </c>
      <c r="P214" t="s">
        <v>92</v>
      </c>
      <c r="Q214" t="s">
        <v>280</v>
      </c>
      <c r="R214" t="s">
        <v>393</v>
      </c>
    </row>
    <row r="215" spans="1:19" outlineLevel="1" collapsed="1" x14ac:dyDescent="0.3">
      <c r="A215" s="3" t="s">
        <v>3006</v>
      </c>
      <c r="C215">
        <f t="shared" ref="C215:H215" si="62">SUBTOTAL(9,C199:C214)</f>
        <v>5.0248528299999995</v>
      </c>
      <c r="D215">
        <f t="shared" si="62"/>
        <v>5.1176335038924963</v>
      </c>
      <c r="E215">
        <f t="shared" si="62"/>
        <v>5.2082630117370643</v>
      </c>
      <c r="F215">
        <f t="shared" si="62"/>
        <v>1.3780473972602739E-2</v>
      </c>
      <c r="G215">
        <f t="shared" si="62"/>
        <v>1.4587032691835219E-2</v>
      </c>
      <c r="H215">
        <f t="shared" si="62"/>
        <v>1.5173447440152985E-2</v>
      </c>
    </row>
    <row r="216" spans="1:19" outlineLevel="1" x14ac:dyDescent="0.3"/>
    <row r="217" spans="1:19" outlineLevel="1" x14ac:dyDescent="0.3">
      <c r="A217" s="3" t="s">
        <v>1240</v>
      </c>
      <c r="B217" s="3" t="s">
        <v>16</v>
      </c>
      <c r="C217">
        <f t="shared" ref="C217:H217" si="63">SUBTOTAL(9,C199:C216)</f>
        <v>5.0248528299999995</v>
      </c>
      <c r="D217">
        <f t="shared" si="63"/>
        <v>5.1176335038924963</v>
      </c>
      <c r="E217">
        <f t="shared" si="63"/>
        <v>5.2082630117370643</v>
      </c>
      <c r="F217">
        <f t="shared" si="63"/>
        <v>1.3780473972602739E-2</v>
      </c>
      <c r="G217">
        <f t="shared" si="63"/>
        <v>1.4587032691835219E-2</v>
      </c>
      <c r="H217">
        <f t="shared" si="63"/>
        <v>1.5173447440152985E-2</v>
      </c>
    </row>
    <row r="221" spans="1:19" ht="15" thickBot="1" x14ac:dyDescent="0.35"/>
    <row r="222" spans="1:19" ht="18" thickBot="1" x14ac:dyDescent="0.4">
      <c r="A222" s="186" t="s">
        <v>392</v>
      </c>
    </row>
    <row r="223" spans="1:19" ht="15" thickBot="1" x14ac:dyDescent="0.35">
      <c r="A223" s="134" t="s">
        <v>2</v>
      </c>
      <c r="B223" s="136" t="s">
        <v>3</v>
      </c>
      <c r="C223" s="136" t="s">
        <v>4</v>
      </c>
      <c r="D223" s="136" t="s">
        <v>5</v>
      </c>
      <c r="E223" s="136" t="s">
        <v>6</v>
      </c>
      <c r="F223" s="191" t="s">
        <v>3038</v>
      </c>
      <c r="G223" s="196" t="s">
        <v>3041</v>
      </c>
      <c r="H223" s="196" t="s">
        <v>3042</v>
      </c>
      <c r="I223" s="191" t="s">
        <v>3037</v>
      </c>
      <c r="J223" s="191" t="s">
        <v>3039</v>
      </c>
      <c r="K223" s="136"/>
      <c r="L223" s="136" t="s">
        <v>7</v>
      </c>
      <c r="M223" s="136" t="s">
        <v>8</v>
      </c>
      <c r="N223" s="136" t="s">
        <v>9</v>
      </c>
      <c r="O223" s="136" t="s">
        <v>10</v>
      </c>
      <c r="P223" s="136" t="s">
        <v>11</v>
      </c>
      <c r="Q223" s="136" t="s">
        <v>12</v>
      </c>
      <c r="R223" s="136" t="s">
        <v>13</v>
      </c>
      <c r="S223" s="137"/>
    </row>
    <row r="224" spans="1:19" hidden="1" outlineLevel="2" x14ac:dyDescent="0.3">
      <c r="A224" s="179" t="s">
        <v>215</v>
      </c>
      <c r="B224" t="s">
        <v>14</v>
      </c>
      <c r="C224">
        <v>1.7039937000000001</v>
      </c>
      <c r="D224">
        <v>1.7091056811000001</v>
      </c>
      <c r="E224">
        <v>1.8283852401</v>
      </c>
      <c r="I224">
        <f>D224/C224</f>
        <v>1.0029999999999999</v>
      </c>
      <c r="J224">
        <f>E224/C224</f>
        <v>1.073</v>
      </c>
      <c r="L224">
        <v>2285002006</v>
      </c>
      <c r="M224" t="s">
        <v>41</v>
      </c>
      <c r="N224" t="s">
        <v>15</v>
      </c>
      <c r="O224" t="s">
        <v>21</v>
      </c>
      <c r="P224" t="s">
        <v>19</v>
      </c>
      <c r="Q224" t="s">
        <v>95</v>
      </c>
      <c r="R224" t="s">
        <v>392</v>
      </c>
      <c r="S224" s="145"/>
    </row>
    <row r="225" spans="1:19" outlineLevel="1" collapsed="1" x14ac:dyDescent="0.3">
      <c r="A225" s="189" t="s">
        <v>3007</v>
      </c>
      <c r="C225">
        <f>SUBTOTAL(9,C224:C224)</f>
        <v>1.7039937000000001</v>
      </c>
      <c r="D225">
        <f>SUBTOTAL(9,D224:D224)</f>
        <v>1.7091056811000001</v>
      </c>
      <c r="E225">
        <f>SUBTOTAL(9,E224:E224)</f>
        <v>1.8283852401</v>
      </c>
      <c r="S225" s="145"/>
    </row>
    <row r="226" spans="1:19" hidden="1" outlineLevel="2" x14ac:dyDescent="0.3">
      <c r="A226" s="179" t="s">
        <v>216</v>
      </c>
      <c r="B226" t="s">
        <v>14</v>
      </c>
      <c r="C226">
        <v>185.04472179999999</v>
      </c>
      <c r="D226">
        <v>185.5998559654</v>
      </c>
      <c r="E226">
        <v>198.55298649139999</v>
      </c>
      <c r="I226">
        <f t="shared" ref="I226:I229" si="64">D226/C226</f>
        <v>1.0030000000000001</v>
      </c>
      <c r="J226">
        <f t="shared" ref="J226:J229" si="65">E226/C226</f>
        <v>1.073</v>
      </c>
      <c r="L226" t="s">
        <v>94</v>
      </c>
      <c r="M226" t="s">
        <v>41</v>
      </c>
      <c r="N226" t="s">
        <v>15</v>
      </c>
      <c r="O226" t="s">
        <v>21</v>
      </c>
      <c r="P226" t="s">
        <v>19</v>
      </c>
      <c r="Q226" t="s">
        <v>95</v>
      </c>
      <c r="R226" t="s">
        <v>392</v>
      </c>
      <c r="S226" s="145"/>
    </row>
    <row r="227" spans="1:19" hidden="1" outlineLevel="2" x14ac:dyDescent="0.3">
      <c r="A227" s="179" t="s">
        <v>216</v>
      </c>
      <c r="B227" t="s">
        <v>14</v>
      </c>
      <c r="C227">
        <v>19.9271882</v>
      </c>
      <c r="D227">
        <v>18.5123578378</v>
      </c>
      <c r="E227">
        <v>18.970683166400001</v>
      </c>
      <c r="I227">
        <v>1</v>
      </c>
      <c r="J227">
        <v>1</v>
      </c>
      <c r="L227" t="s">
        <v>383</v>
      </c>
      <c r="M227" t="s">
        <v>41</v>
      </c>
      <c r="N227" t="s">
        <v>15</v>
      </c>
      <c r="O227" t="s">
        <v>21</v>
      </c>
      <c r="P227" t="s">
        <v>19</v>
      </c>
      <c r="Q227" t="s">
        <v>384</v>
      </c>
      <c r="R227" t="s">
        <v>392</v>
      </c>
      <c r="S227" s="145"/>
    </row>
    <row r="228" spans="1:19" hidden="1" outlineLevel="2" x14ac:dyDescent="0.3">
      <c r="A228" s="179" t="s">
        <v>216</v>
      </c>
      <c r="B228" t="s">
        <v>14</v>
      </c>
      <c r="C228">
        <v>66.263391209999995</v>
      </c>
      <c r="D228">
        <v>77.196850759650005</v>
      </c>
      <c r="E228">
        <v>82.232868491610006</v>
      </c>
      <c r="I228">
        <f t="shared" si="64"/>
        <v>1.1650000000000003</v>
      </c>
      <c r="J228">
        <f t="shared" si="65"/>
        <v>1.2410000000000001</v>
      </c>
      <c r="L228" t="s">
        <v>96</v>
      </c>
      <c r="M228" t="s">
        <v>41</v>
      </c>
      <c r="N228" t="s">
        <v>15</v>
      </c>
      <c r="O228" t="s">
        <v>21</v>
      </c>
      <c r="P228" t="s">
        <v>19</v>
      </c>
      <c r="Q228" t="s">
        <v>97</v>
      </c>
      <c r="R228" t="s">
        <v>392</v>
      </c>
      <c r="S228" s="145"/>
    </row>
    <row r="229" spans="1:19" hidden="1" outlineLevel="2" x14ac:dyDescent="0.3">
      <c r="A229" s="179" t="s">
        <v>216</v>
      </c>
      <c r="B229" t="s">
        <v>14</v>
      </c>
      <c r="C229">
        <v>4.4419947249999998</v>
      </c>
      <c r="D229">
        <v>5.1749238546249998</v>
      </c>
      <c r="E229">
        <v>5.5125154537250003</v>
      </c>
      <c r="I229">
        <f t="shared" si="64"/>
        <v>1.165</v>
      </c>
      <c r="J229">
        <f t="shared" si="65"/>
        <v>1.2410000000000001</v>
      </c>
      <c r="L229" t="s">
        <v>98</v>
      </c>
      <c r="M229" t="s">
        <v>41</v>
      </c>
      <c r="N229" t="s">
        <v>15</v>
      </c>
      <c r="O229" t="s">
        <v>21</v>
      </c>
      <c r="P229" t="s">
        <v>19</v>
      </c>
      <c r="Q229" t="s">
        <v>99</v>
      </c>
      <c r="R229" t="s">
        <v>392</v>
      </c>
      <c r="S229" s="145"/>
    </row>
    <row r="230" spans="1:19" hidden="1" outlineLevel="2" x14ac:dyDescent="0.3">
      <c r="A230" s="179" t="s">
        <v>216</v>
      </c>
      <c r="B230" t="s">
        <v>14</v>
      </c>
      <c r="C230">
        <v>31.41434207</v>
      </c>
      <c r="D230">
        <v>29.18392378303</v>
      </c>
      <c r="E230">
        <v>29.90645365064</v>
      </c>
      <c r="I230">
        <v>1</v>
      </c>
      <c r="J230">
        <v>1</v>
      </c>
      <c r="L230" t="s">
        <v>40</v>
      </c>
      <c r="M230" t="s">
        <v>41</v>
      </c>
      <c r="N230" t="s">
        <v>39</v>
      </c>
      <c r="O230" t="s">
        <v>21</v>
      </c>
      <c r="P230" t="s">
        <v>19</v>
      </c>
      <c r="Q230" t="s">
        <v>42</v>
      </c>
      <c r="R230" t="s">
        <v>392</v>
      </c>
      <c r="S230" s="145"/>
    </row>
    <row r="231" spans="1:19" outlineLevel="1" collapsed="1" x14ac:dyDescent="0.3">
      <c r="A231" s="189" t="s">
        <v>3008</v>
      </c>
      <c r="C231">
        <f>SUBTOTAL(9,C226:C230)</f>
        <v>307.09163800499994</v>
      </c>
      <c r="D231">
        <f>SUBTOTAL(9,D226:D230)</f>
        <v>315.66791220050504</v>
      </c>
      <c r="E231">
        <f>SUBTOTAL(9,E226:E230)</f>
        <v>335.17550725377498</v>
      </c>
      <c r="S231" s="145"/>
    </row>
    <row r="232" spans="1:19" hidden="1" outlineLevel="2" x14ac:dyDescent="0.3">
      <c r="A232" s="179" t="s">
        <v>217</v>
      </c>
      <c r="B232" t="s">
        <v>14</v>
      </c>
      <c r="C232">
        <v>159.67340239999999</v>
      </c>
      <c r="D232">
        <v>160.15242260720001</v>
      </c>
      <c r="E232">
        <v>171.32956077520001</v>
      </c>
      <c r="I232">
        <f t="shared" ref="I232:I234" si="66">D232/C232</f>
        <v>1.0030000000000001</v>
      </c>
      <c r="J232">
        <f t="shared" ref="J232:J234" si="67">E232/C232</f>
        <v>1.0730000000000002</v>
      </c>
      <c r="L232" t="s">
        <v>94</v>
      </c>
      <c r="M232" t="s">
        <v>41</v>
      </c>
      <c r="N232" t="s">
        <v>15</v>
      </c>
      <c r="O232" t="s">
        <v>21</v>
      </c>
      <c r="P232" t="s">
        <v>19</v>
      </c>
      <c r="Q232" t="s">
        <v>95</v>
      </c>
      <c r="R232" t="s">
        <v>392</v>
      </c>
      <c r="S232" s="145"/>
    </row>
    <row r="233" spans="1:19" hidden="1" outlineLevel="2" x14ac:dyDescent="0.3">
      <c r="A233" s="179" t="s">
        <v>217</v>
      </c>
      <c r="B233" t="s">
        <v>14</v>
      </c>
      <c r="C233">
        <v>102.70822200000001</v>
      </c>
      <c r="D233">
        <v>119.65507863000001</v>
      </c>
      <c r="E233">
        <v>127.46090350199999</v>
      </c>
      <c r="I233">
        <f t="shared" si="66"/>
        <v>1.165</v>
      </c>
      <c r="J233">
        <f t="shared" si="67"/>
        <v>1.2409999999999999</v>
      </c>
      <c r="L233" t="s">
        <v>96</v>
      </c>
      <c r="M233" t="s">
        <v>41</v>
      </c>
      <c r="N233" t="s">
        <v>15</v>
      </c>
      <c r="O233" t="s">
        <v>21</v>
      </c>
      <c r="P233" t="s">
        <v>19</v>
      </c>
      <c r="Q233" t="s">
        <v>97</v>
      </c>
      <c r="R233" t="s">
        <v>392</v>
      </c>
      <c r="S233" s="145"/>
    </row>
    <row r="234" spans="1:19" hidden="1" outlineLevel="2" x14ac:dyDescent="0.3">
      <c r="A234" s="179" t="s">
        <v>217</v>
      </c>
      <c r="B234" t="s">
        <v>14</v>
      </c>
      <c r="C234">
        <v>8.1035029470000008</v>
      </c>
      <c r="D234">
        <v>9.4405809332549993</v>
      </c>
      <c r="E234">
        <v>10.056447157227</v>
      </c>
      <c r="I234">
        <f t="shared" si="66"/>
        <v>1.1649999999999998</v>
      </c>
      <c r="J234">
        <f t="shared" si="67"/>
        <v>1.2409999999999999</v>
      </c>
      <c r="L234" t="s">
        <v>98</v>
      </c>
      <c r="M234" t="s">
        <v>41</v>
      </c>
      <c r="N234" t="s">
        <v>15</v>
      </c>
      <c r="O234" t="s">
        <v>21</v>
      </c>
      <c r="P234" t="s">
        <v>19</v>
      </c>
      <c r="Q234" t="s">
        <v>99</v>
      </c>
      <c r="R234" t="s">
        <v>392</v>
      </c>
      <c r="S234" s="145"/>
    </row>
    <row r="235" spans="1:19" outlineLevel="1" collapsed="1" x14ac:dyDescent="0.3">
      <c r="A235" s="189" t="s">
        <v>3009</v>
      </c>
      <c r="C235">
        <f>SUBTOTAL(9,C232:C234)</f>
        <v>270.48512734699995</v>
      </c>
      <c r="D235">
        <f>SUBTOTAL(9,D232:D234)</f>
        <v>289.24808217045501</v>
      </c>
      <c r="E235">
        <f>SUBTOTAL(9,E232:E234)</f>
        <v>308.846911434427</v>
      </c>
      <c r="S235" s="145"/>
    </row>
    <row r="236" spans="1:19" hidden="1" outlineLevel="2" x14ac:dyDescent="0.3">
      <c r="A236" s="179" t="s">
        <v>218</v>
      </c>
      <c r="B236" t="s">
        <v>14</v>
      </c>
      <c r="C236">
        <v>87.013839509999997</v>
      </c>
      <c r="D236">
        <v>87.274881028530004</v>
      </c>
      <c r="E236">
        <v>93.365849794230002</v>
      </c>
      <c r="I236">
        <f t="shared" ref="I236:I238" si="68">D236/C236</f>
        <v>1.0030000000000001</v>
      </c>
      <c r="J236">
        <f t="shared" ref="J236:J238" si="69">E236/C236</f>
        <v>1.073</v>
      </c>
      <c r="L236" t="s">
        <v>94</v>
      </c>
      <c r="M236" t="s">
        <v>41</v>
      </c>
      <c r="N236" t="s">
        <v>15</v>
      </c>
      <c r="O236" t="s">
        <v>21</v>
      </c>
      <c r="P236" t="s">
        <v>19</v>
      </c>
      <c r="Q236" t="s">
        <v>95</v>
      </c>
      <c r="R236" t="s">
        <v>392</v>
      </c>
      <c r="S236" s="145"/>
    </row>
    <row r="237" spans="1:19" hidden="1" outlineLevel="2" x14ac:dyDescent="0.3">
      <c r="A237" s="179" t="s">
        <v>218</v>
      </c>
      <c r="B237" t="s">
        <v>14</v>
      </c>
      <c r="C237">
        <v>99.395086809999995</v>
      </c>
      <c r="D237">
        <v>115.79527613365001</v>
      </c>
      <c r="E237">
        <v>123.34930273121</v>
      </c>
      <c r="I237">
        <f t="shared" si="68"/>
        <v>1.165</v>
      </c>
      <c r="J237">
        <f t="shared" si="69"/>
        <v>1.2410000000000001</v>
      </c>
      <c r="L237" t="s">
        <v>96</v>
      </c>
      <c r="M237" t="s">
        <v>41</v>
      </c>
      <c r="N237" t="s">
        <v>15</v>
      </c>
      <c r="O237" t="s">
        <v>21</v>
      </c>
      <c r="P237" t="s">
        <v>19</v>
      </c>
      <c r="Q237" t="s">
        <v>97</v>
      </c>
      <c r="R237" t="s">
        <v>392</v>
      </c>
      <c r="S237" s="145"/>
    </row>
    <row r="238" spans="1:19" hidden="1" outlineLevel="2" x14ac:dyDescent="0.3">
      <c r="A238" s="179" t="s">
        <v>218</v>
      </c>
      <c r="B238" t="s">
        <v>14</v>
      </c>
      <c r="C238">
        <v>29.076821370000001</v>
      </c>
      <c r="D238">
        <v>33.874496896049997</v>
      </c>
      <c r="E238">
        <v>36.084335320169998</v>
      </c>
      <c r="I238">
        <f t="shared" si="68"/>
        <v>1.1649999999999998</v>
      </c>
      <c r="J238">
        <f t="shared" si="69"/>
        <v>1.2409999999999999</v>
      </c>
      <c r="L238" t="s">
        <v>98</v>
      </c>
      <c r="M238" t="s">
        <v>41</v>
      </c>
      <c r="N238" t="s">
        <v>15</v>
      </c>
      <c r="O238" t="s">
        <v>21</v>
      </c>
      <c r="P238" t="s">
        <v>19</v>
      </c>
      <c r="Q238" t="s">
        <v>99</v>
      </c>
      <c r="R238" t="s">
        <v>392</v>
      </c>
      <c r="S238" s="145"/>
    </row>
    <row r="239" spans="1:19" outlineLevel="1" collapsed="1" x14ac:dyDescent="0.3">
      <c r="A239" s="189" t="s">
        <v>3005</v>
      </c>
      <c r="C239">
        <f>SUBTOTAL(9,C236:C238)</f>
        <v>215.48574768999998</v>
      </c>
      <c r="D239">
        <f>SUBTOTAL(9,D236:D238)</f>
        <v>236.94465405823001</v>
      </c>
      <c r="E239">
        <f>SUBTOTAL(9,E236:E238)</f>
        <v>252.79948784561</v>
      </c>
      <c r="S239" s="145"/>
    </row>
    <row r="240" spans="1:19" outlineLevel="1" x14ac:dyDescent="0.3">
      <c r="A240" s="189"/>
      <c r="S240" s="145"/>
    </row>
    <row r="241" spans="1:19" x14ac:dyDescent="0.3">
      <c r="A241" s="189" t="s">
        <v>1240</v>
      </c>
      <c r="B241" s="3" t="s">
        <v>1244</v>
      </c>
      <c r="C241">
        <f>SUBTOTAL(9,C224:C238)</f>
        <v>794.76650674199993</v>
      </c>
      <c r="D241">
        <f>SUBTOTAL(9,D224:D238)</f>
        <v>843.56975411028998</v>
      </c>
      <c r="E241">
        <f>SUBTOTAL(9,E224:E238)</f>
        <v>898.65029177391204</v>
      </c>
      <c r="S241" s="145"/>
    </row>
    <row r="242" spans="1:19" x14ac:dyDescent="0.3">
      <c r="A242" s="179"/>
      <c r="S242" s="145"/>
    </row>
    <row r="243" spans="1:19" x14ac:dyDescent="0.3">
      <c r="A243" s="179"/>
      <c r="S243" s="145"/>
    </row>
    <row r="244" spans="1:19" ht="15" thickBot="1" x14ac:dyDescent="0.35">
      <c r="A244" s="179"/>
      <c r="S244" s="145"/>
    </row>
    <row r="245" spans="1:19" ht="15" thickBot="1" x14ac:dyDescent="0.35">
      <c r="A245" s="134" t="s">
        <v>2</v>
      </c>
      <c r="B245" s="136" t="s">
        <v>3</v>
      </c>
      <c r="C245" s="136" t="s">
        <v>4</v>
      </c>
      <c r="D245" s="136" t="s">
        <v>5</v>
      </c>
      <c r="E245" s="136" t="s">
        <v>6</v>
      </c>
      <c r="F245" s="191" t="s">
        <v>3038</v>
      </c>
      <c r="G245" s="196" t="s">
        <v>3041</v>
      </c>
      <c r="H245" s="196" t="s">
        <v>3042</v>
      </c>
      <c r="I245" s="191" t="s">
        <v>3037</v>
      </c>
      <c r="J245" s="191" t="s">
        <v>3039</v>
      </c>
      <c r="K245" s="136"/>
      <c r="L245" s="136" t="s">
        <v>7</v>
      </c>
      <c r="M245" s="136" t="s">
        <v>8</v>
      </c>
      <c r="N245" s="136" t="s">
        <v>9</v>
      </c>
      <c r="O245" s="136" t="s">
        <v>10</v>
      </c>
      <c r="P245" s="136" t="s">
        <v>11</v>
      </c>
      <c r="Q245" s="136" t="s">
        <v>12</v>
      </c>
      <c r="R245" s="136" t="s">
        <v>13</v>
      </c>
      <c r="S245" s="137"/>
    </row>
    <row r="246" spans="1:19" hidden="1" outlineLevel="2" x14ac:dyDescent="0.3">
      <c r="A246" s="179" t="s">
        <v>215</v>
      </c>
      <c r="B246" t="s">
        <v>16</v>
      </c>
      <c r="C246">
        <v>6.8506323999999993E-2</v>
      </c>
      <c r="D246">
        <v>6.8711842971999906E-2</v>
      </c>
      <c r="E246">
        <v>7.3507285651999904E-2</v>
      </c>
      <c r="I246">
        <f>D246/C246</f>
        <v>1.0029999999999988</v>
      </c>
      <c r="J246">
        <f>E246/C246</f>
        <v>1.0729999999999986</v>
      </c>
      <c r="L246" t="s">
        <v>94</v>
      </c>
      <c r="M246" t="s">
        <v>41</v>
      </c>
      <c r="N246" t="s">
        <v>15</v>
      </c>
      <c r="O246" t="s">
        <v>21</v>
      </c>
      <c r="P246" t="s">
        <v>19</v>
      </c>
      <c r="Q246" t="s">
        <v>95</v>
      </c>
      <c r="R246" t="s">
        <v>392</v>
      </c>
      <c r="S246" s="145"/>
    </row>
    <row r="247" spans="1:19" outlineLevel="1" collapsed="1" x14ac:dyDescent="0.3">
      <c r="A247" s="189" t="s">
        <v>3007</v>
      </c>
      <c r="C247">
        <f>SUBTOTAL(9,C246:C246)</f>
        <v>6.8506323999999993E-2</v>
      </c>
      <c r="D247">
        <f>SUBTOTAL(9,D246:D246)</f>
        <v>6.8711842971999906E-2</v>
      </c>
      <c r="E247">
        <f>SUBTOTAL(9,E246:E246)</f>
        <v>7.3507285651999904E-2</v>
      </c>
      <c r="S247" s="145"/>
    </row>
    <row r="248" spans="1:19" hidden="1" outlineLevel="2" x14ac:dyDescent="0.3">
      <c r="A248" s="179" t="s">
        <v>216</v>
      </c>
      <c r="B248" t="s">
        <v>16</v>
      </c>
      <c r="C248">
        <v>7.4394252429999996</v>
      </c>
      <c r="D248">
        <v>7.4617435187290004</v>
      </c>
      <c r="E248">
        <v>7.9825032857389999</v>
      </c>
      <c r="I248">
        <f t="shared" ref="I248:I251" si="70">D248/C248</f>
        <v>1.0030000000000001</v>
      </c>
      <c r="J248">
        <f t="shared" ref="J248:J251" si="71">E248/C248</f>
        <v>1.073</v>
      </c>
      <c r="L248" t="s">
        <v>94</v>
      </c>
      <c r="M248" t="s">
        <v>41</v>
      </c>
      <c r="N248" t="s">
        <v>15</v>
      </c>
      <c r="O248" t="s">
        <v>21</v>
      </c>
      <c r="P248" t="s">
        <v>19</v>
      </c>
      <c r="Q248" t="s">
        <v>95</v>
      </c>
      <c r="R248" t="s">
        <v>392</v>
      </c>
      <c r="S248" s="145"/>
    </row>
    <row r="249" spans="1:19" hidden="1" outlineLevel="2" x14ac:dyDescent="0.3">
      <c r="A249" s="179" t="s">
        <v>216</v>
      </c>
      <c r="B249" t="s">
        <v>16</v>
      </c>
      <c r="C249">
        <v>0.94946240699999995</v>
      </c>
      <c r="D249">
        <v>0.88205057610299997</v>
      </c>
      <c r="E249">
        <v>0.903888211464</v>
      </c>
      <c r="I249">
        <v>1</v>
      </c>
      <c r="J249">
        <v>1</v>
      </c>
      <c r="L249" t="s">
        <v>383</v>
      </c>
      <c r="M249" t="s">
        <v>41</v>
      </c>
      <c r="N249" t="s">
        <v>15</v>
      </c>
      <c r="O249" t="s">
        <v>21</v>
      </c>
      <c r="P249" t="s">
        <v>19</v>
      </c>
      <c r="Q249" t="s">
        <v>384</v>
      </c>
      <c r="R249" t="s">
        <v>392</v>
      </c>
      <c r="S249" s="145"/>
    </row>
    <row r="250" spans="1:19" hidden="1" outlineLevel="2" x14ac:dyDescent="0.3">
      <c r="A250" s="179" t="s">
        <v>216</v>
      </c>
      <c r="B250" t="s">
        <v>16</v>
      </c>
      <c r="C250">
        <v>2.6698954779999999</v>
      </c>
      <c r="D250">
        <v>3.1104282318699998</v>
      </c>
      <c r="E250">
        <v>3.3133402881979999</v>
      </c>
      <c r="I250">
        <f t="shared" si="70"/>
        <v>1.165</v>
      </c>
      <c r="J250">
        <f t="shared" si="71"/>
        <v>1.2409999999999999</v>
      </c>
      <c r="L250" t="s">
        <v>96</v>
      </c>
      <c r="M250" t="s">
        <v>41</v>
      </c>
      <c r="N250" t="s">
        <v>15</v>
      </c>
      <c r="O250" t="s">
        <v>21</v>
      </c>
      <c r="P250" t="s">
        <v>19</v>
      </c>
      <c r="Q250" t="s">
        <v>97</v>
      </c>
      <c r="R250" t="s">
        <v>392</v>
      </c>
      <c r="S250" s="145"/>
    </row>
    <row r="251" spans="1:19" hidden="1" outlineLevel="2" x14ac:dyDescent="0.3">
      <c r="A251" s="179" t="s">
        <v>216</v>
      </c>
      <c r="B251" t="s">
        <v>16</v>
      </c>
      <c r="C251">
        <v>0.23873828999999999</v>
      </c>
      <c r="D251">
        <v>0.27813010784999997</v>
      </c>
      <c r="E251">
        <v>0.29627421789000002</v>
      </c>
      <c r="I251">
        <f t="shared" si="70"/>
        <v>1.165</v>
      </c>
      <c r="J251">
        <f t="shared" si="71"/>
        <v>1.2410000000000001</v>
      </c>
      <c r="L251" t="s">
        <v>98</v>
      </c>
      <c r="M251" t="s">
        <v>41</v>
      </c>
      <c r="N251" t="s">
        <v>15</v>
      </c>
      <c r="O251" t="s">
        <v>21</v>
      </c>
      <c r="P251" t="s">
        <v>19</v>
      </c>
      <c r="Q251" t="s">
        <v>99</v>
      </c>
      <c r="R251" t="s">
        <v>392</v>
      </c>
      <c r="S251" s="145"/>
    </row>
    <row r="252" spans="1:19" hidden="1" outlineLevel="2" x14ac:dyDescent="0.3">
      <c r="A252" s="179" t="s">
        <v>216</v>
      </c>
      <c r="B252" t="s">
        <v>16</v>
      </c>
      <c r="C252">
        <v>2.0399809709999999</v>
      </c>
      <c r="D252">
        <v>1.895142322059</v>
      </c>
      <c r="E252">
        <v>1.9420618843919999</v>
      </c>
      <c r="I252">
        <v>1</v>
      </c>
      <c r="J252">
        <v>1</v>
      </c>
      <c r="L252" t="s">
        <v>40</v>
      </c>
      <c r="M252" t="s">
        <v>41</v>
      </c>
      <c r="N252" t="s">
        <v>39</v>
      </c>
      <c r="O252" t="s">
        <v>21</v>
      </c>
      <c r="P252" t="s">
        <v>19</v>
      </c>
      <c r="Q252" t="s">
        <v>42</v>
      </c>
      <c r="R252" t="s">
        <v>392</v>
      </c>
      <c r="S252" s="145"/>
    </row>
    <row r="253" spans="1:19" outlineLevel="1" collapsed="1" x14ac:dyDescent="0.3">
      <c r="A253" s="189" t="s">
        <v>3008</v>
      </c>
      <c r="C253">
        <f>SUBTOTAL(9,C248:C252)</f>
        <v>13.337502388999999</v>
      </c>
      <c r="D253">
        <f>SUBTOTAL(9,D248:D252)</f>
        <v>13.627494756611</v>
      </c>
      <c r="E253">
        <f>SUBTOTAL(9,E248:E252)</f>
        <v>14.438067887682999</v>
      </c>
      <c r="S253" s="145"/>
    </row>
    <row r="254" spans="1:19" hidden="1" outlineLevel="2" x14ac:dyDescent="0.3">
      <c r="A254" s="179" t="s">
        <v>217</v>
      </c>
      <c r="B254" t="s">
        <v>16</v>
      </c>
      <c r="C254">
        <v>6.4194121790000001</v>
      </c>
      <c r="D254">
        <v>6.4386704155369996</v>
      </c>
      <c r="E254">
        <v>6.8880292680670001</v>
      </c>
      <c r="I254">
        <f t="shared" ref="I254:I256" si="72">D254/C254</f>
        <v>1.0029999999999999</v>
      </c>
      <c r="J254">
        <f t="shared" ref="J254:J256" si="73">E254/C254</f>
        <v>1.073</v>
      </c>
      <c r="L254" t="s">
        <v>94</v>
      </c>
      <c r="M254" t="s">
        <v>41</v>
      </c>
      <c r="N254" t="s">
        <v>15</v>
      </c>
      <c r="O254" t="s">
        <v>21</v>
      </c>
      <c r="P254" t="s">
        <v>19</v>
      </c>
      <c r="Q254" t="s">
        <v>95</v>
      </c>
      <c r="R254" t="s">
        <v>392</v>
      </c>
      <c r="S254" s="145"/>
    </row>
    <row r="255" spans="1:19" hidden="1" outlineLevel="2" x14ac:dyDescent="0.3">
      <c r="A255" s="179" t="s">
        <v>217</v>
      </c>
      <c r="B255" t="s">
        <v>16</v>
      </c>
      <c r="C255">
        <v>4.1383366090000004</v>
      </c>
      <c r="D255">
        <v>4.8211621494849997</v>
      </c>
      <c r="E255">
        <v>5.1356757317690001</v>
      </c>
      <c r="I255">
        <f t="shared" si="72"/>
        <v>1.1649999999999998</v>
      </c>
      <c r="J255">
        <f t="shared" si="73"/>
        <v>1.2409999999999999</v>
      </c>
      <c r="L255" t="s">
        <v>96</v>
      </c>
      <c r="M255" t="s">
        <v>41</v>
      </c>
      <c r="N255" t="s">
        <v>15</v>
      </c>
      <c r="O255" t="s">
        <v>21</v>
      </c>
      <c r="P255" t="s">
        <v>19</v>
      </c>
      <c r="Q255" t="s">
        <v>97</v>
      </c>
      <c r="R255" t="s">
        <v>392</v>
      </c>
      <c r="S255" s="145"/>
    </row>
    <row r="256" spans="1:19" hidden="1" outlineLevel="2" x14ac:dyDescent="0.3">
      <c r="A256" s="179" t="s">
        <v>217</v>
      </c>
      <c r="B256" t="s">
        <v>16</v>
      </c>
      <c r="C256">
        <v>0.43552875600000002</v>
      </c>
      <c r="D256">
        <v>0.50739100073999999</v>
      </c>
      <c r="E256">
        <v>0.54049118619600001</v>
      </c>
      <c r="I256">
        <f t="shared" si="72"/>
        <v>1.1649999999999998</v>
      </c>
      <c r="J256">
        <f t="shared" si="73"/>
        <v>1.2409999999999999</v>
      </c>
      <c r="L256" t="s">
        <v>98</v>
      </c>
      <c r="M256" t="s">
        <v>41</v>
      </c>
      <c r="N256" t="s">
        <v>15</v>
      </c>
      <c r="O256" t="s">
        <v>21</v>
      </c>
      <c r="P256" t="s">
        <v>19</v>
      </c>
      <c r="Q256" t="s">
        <v>99</v>
      </c>
      <c r="R256" t="s">
        <v>392</v>
      </c>
      <c r="S256" s="145"/>
    </row>
    <row r="257" spans="1:19" outlineLevel="1" collapsed="1" x14ac:dyDescent="0.3">
      <c r="A257" s="189" t="s">
        <v>3009</v>
      </c>
      <c r="C257">
        <f>SUBTOTAL(9,C254:C256)</f>
        <v>10.993277544000001</v>
      </c>
      <c r="D257">
        <f>SUBTOTAL(9,D254:D256)</f>
        <v>11.767223565761999</v>
      </c>
      <c r="E257">
        <f>SUBTOTAL(9,E254:E256)</f>
        <v>12.564196186032</v>
      </c>
      <c r="S257" s="145"/>
    </row>
    <row r="258" spans="1:19" hidden="1" outlineLevel="2" x14ac:dyDescent="0.3">
      <c r="A258" s="179" t="s">
        <v>218</v>
      </c>
      <c r="B258" t="s">
        <v>16</v>
      </c>
      <c r="C258">
        <v>3.4982513850000001</v>
      </c>
      <c r="D258">
        <v>3.5087461391549999</v>
      </c>
      <c r="E258">
        <v>3.7536237361050002</v>
      </c>
      <c r="I258">
        <f t="shared" ref="I258:I260" si="74">D258/C258</f>
        <v>1.0029999999999999</v>
      </c>
      <c r="J258">
        <f t="shared" ref="J258:J260" si="75">E258/C258</f>
        <v>1.073</v>
      </c>
      <c r="L258" t="s">
        <v>94</v>
      </c>
      <c r="M258" t="s">
        <v>41</v>
      </c>
      <c r="N258" t="s">
        <v>15</v>
      </c>
      <c r="O258" t="s">
        <v>21</v>
      </c>
      <c r="P258" t="s">
        <v>19</v>
      </c>
      <c r="Q258" t="s">
        <v>95</v>
      </c>
      <c r="R258" t="s">
        <v>392</v>
      </c>
      <c r="S258" s="145"/>
    </row>
    <row r="259" spans="1:19" hidden="1" outlineLevel="2" x14ac:dyDescent="0.3">
      <c r="A259" s="179" t="s">
        <v>218</v>
      </c>
      <c r="B259" t="s">
        <v>16</v>
      </c>
      <c r="C259">
        <v>4.0048432180000004</v>
      </c>
      <c r="D259">
        <v>4.6656423489699996</v>
      </c>
      <c r="E259">
        <v>4.9700104335380004</v>
      </c>
      <c r="I259">
        <f t="shared" si="74"/>
        <v>1.1649999999999998</v>
      </c>
      <c r="J259">
        <f t="shared" si="75"/>
        <v>1.2409999999999999</v>
      </c>
      <c r="L259" t="s">
        <v>96</v>
      </c>
      <c r="M259" t="s">
        <v>41</v>
      </c>
      <c r="N259" t="s">
        <v>15</v>
      </c>
      <c r="O259" t="s">
        <v>21</v>
      </c>
      <c r="P259" t="s">
        <v>19</v>
      </c>
      <c r="Q259" t="s">
        <v>97</v>
      </c>
      <c r="R259" t="s">
        <v>392</v>
      </c>
      <c r="S259" s="145"/>
    </row>
    <row r="260" spans="1:19" hidden="1" outlineLevel="2" x14ac:dyDescent="0.3">
      <c r="A260" s="179" t="s">
        <v>218</v>
      </c>
      <c r="B260" t="s">
        <v>16</v>
      </c>
      <c r="C260">
        <v>1.5627552570000001</v>
      </c>
      <c r="D260">
        <v>1.8206098744050001</v>
      </c>
      <c r="E260">
        <v>1.9393792739369999</v>
      </c>
      <c r="I260">
        <f t="shared" si="74"/>
        <v>1.165</v>
      </c>
      <c r="J260">
        <f t="shared" si="75"/>
        <v>1.2409999999999999</v>
      </c>
      <c r="L260" t="s">
        <v>98</v>
      </c>
      <c r="M260" t="s">
        <v>41</v>
      </c>
      <c r="N260" t="s">
        <v>15</v>
      </c>
      <c r="O260" t="s">
        <v>21</v>
      </c>
      <c r="P260" t="s">
        <v>19</v>
      </c>
      <c r="Q260" t="s">
        <v>99</v>
      </c>
      <c r="R260" t="s">
        <v>392</v>
      </c>
      <c r="S260" s="145"/>
    </row>
    <row r="261" spans="1:19" outlineLevel="1" collapsed="1" x14ac:dyDescent="0.3">
      <c r="A261" s="189" t="s">
        <v>3005</v>
      </c>
      <c r="C261">
        <f>SUBTOTAL(9,C258:C260)</f>
        <v>9.0658498600000001</v>
      </c>
      <c r="D261">
        <f>SUBTOTAL(9,D258:D260)</f>
        <v>9.9949983625300014</v>
      </c>
      <c r="E261">
        <f>SUBTOTAL(9,E258:E260)</f>
        <v>10.663013443580001</v>
      </c>
      <c r="S261" s="145"/>
    </row>
    <row r="262" spans="1:19" outlineLevel="1" x14ac:dyDescent="0.3">
      <c r="A262" s="179"/>
      <c r="S262" s="145"/>
    </row>
    <row r="263" spans="1:19" outlineLevel="1" x14ac:dyDescent="0.3">
      <c r="A263" s="189" t="s">
        <v>1240</v>
      </c>
      <c r="B263" s="3" t="s">
        <v>16</v>
      </c>
      <c r="C263">
        <f>SUBTOTAL(9,C246:C262)</f>
        <v>33.465136117</v>
      </c>
      <c r="D263">
        <f>SUBTOTAL(9,D246:D262)</f>
        <v>35.458428527875007</v>
      </c>
      <c r="E263">
        <f>SUBTOTAL(9,E246:E262)</f>
        <v>37.738784802946995</v>
      </c>
      <c r="S263" s="145"/>
    </row>
    <row r="264" spans="1:19" ht="15" thickBot="1" x14ac:dyDescent="0.35">
      <c r="A264" s="180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181"/>
    </row>
    <row r="268" spans="1:19" ht="15" thickBot="1" x14ac:dyDescent="0.35"/>
    <row r="269" spans="1:19" x14ac:dyDescent="0.3">
      <c r="A269" s="182" t="s">
        <v>3028</v>
      </c>
      <c r="B269" s="183" t="s">
        <v>1244</v>
      </c>
      <c r="C269" s="183">
        <f>C31+C118+C241+C145</f>
        <v>1234.8239032096678</v>
      </c>
      <c r="D269" s="183">
        <f>D31+D118+D241+D145</f>
        <v>1277.0575392114549</v>
      </c>
      <c r="E269" s="183">
        <f>E31+E118+E241+E145</f>
        <v>1333.4007904005948</v>
      </c>
      <c r="F269" s="183">
        <f t="shared" ref="F269:H269" si="76">F31+F118+F241+F145</f>
        <v>3.5193452304313464</v>
      </c>
      <c r="G269" s="183">
        <f t="shared" si="76"/>
        <v>3.5262876184798677</v>
      </c>
      <c r="H269" s="183">
        <f t="shared" si="76"/>
        <v>3.5339065383786203</v>
      </c>
      <c r="I269" s="3"/>
      <c r="J269" s="3"/>
      <c r="K269" s="3"/>
    </row>
    <row r="270" spans="1:19" ht="15" thickBot="1" x14ac:dyDescent="0.35">
      <c r="A270" s="184" t="s">
        <v>3028</v>
      </c>
      <c r="B270" s="185" t="s">
        <v>16</v>
      </c>
      <c r="C270" s="185">
        <f>C263+C193+C64+C217</f>
        <v>70.021689852089878</v>
      </c>
      <c r="D270" s="185">
        <f t="shared" ref="D270:E270" si="77">D263+D193+D64+D217</f>
        <v>73.974268108890996</v>
      </c>
      <c r="E270" s="185">
        <f t="shared" si="77"/>
        <v>76.511149885107031</v>
      </c>
      <c r="F270" s="185">
        <f t="shared" ref="F270:H270" si="78">F263+F193+F64+F217</f>
        <v>3.2859462914182708E-2</v>
      </c>
      <c r="G270" s="185">
        <f t="shared" si="78"/>
        <v>3.3945945459409717E-2</v>
      </c>
      <c r="H270" s="185">
        <f t="shared" si="78"/>
        <v>3.4789960870294352E-2</v>
      </c>
      <c r="I270" s="3"/>
      <c r="J270" s="3"/>
      <c r="K270" s="3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20E03-C67C-47F0-88D4-639CBE287A8C}">
  <dimension ref="A1:R37"/>
  <sheetViews>
    <sheetView topLeftCell="C1" workbookViewId="0">
      <selection activeCell="L17" sqref="L17"/>
    </sheetView>
  </sheetViews>
  <sheetFormatPr defaultRowHeight="14.4" outlineLevelRow="2" x14ac:dyDescent="0.3"/>
  <cols>
    <col min="1" max="1" width="19.33203125" customWidth="1"/>
    <col min="2" max="2" width="19.6640625" customWidth="1"/>
    <col min="4" max="5" width="14.88671875" customWidth="1"/>
    <col min="6" max="6" width="13.6640625" customWidth="1"/>
    <col min="7" max="7" width="8.88671875" customWidth="1"/>
    <col min="8" max="8" width="12" customWidth="1"/>
    <col min="9" max="9" width="12.6640625" bestFit="1" customWidth="1"/>
    <col min="10" max="10" width="10.5546875" bestFit="1" customWidth="1"/>
    <col min="11" max="11" width="10.6640625" customWidth="1"/>
    <col min="12" max="12" width="10.5546875" bestFit="1" customWidth="1"/>
    <col min="13" max="13" width="10.88671875" customWidth="1"/>
    <col min="14" max="14" width="12" bestFit="1" customWidth="1"/>
  </cols>
  <sheetData>
    <row r="1" spans="1:18" ht="28.8" x14ac:dyDescent="0.3">
      <c r="A1" s="34" t="s">
        <v>395</v>
      </c>
      <c r="B1" s="34" t="s">
        <v>398</v>
      </c>
      <c r="C1" s="34" t="s">
        <v>397</v>
      </c>
      <c r="D1" s="35" t="s">
        <v>399</v>
      </c>
      <c r="E1" s="35" t="s">
        <v>3004</v>
      </c>
      <c r="F1" s="35" t="s">
        <v>1283</v>
      </c>
      <c r="G1" s="35" t="s">
        <v>1284</v>
      </c>
      <c r="H1" s="35" t="s">
        <v>1285</v>
      </c>
      <c r="I1" s="35" t="s">
        <v>1286</v>
      </c>
      <c r="J1" s="35" t="s">
        <v>1287</v>
      </c>
      <c r="K1" s="123" t="s">
        <v>3017</v>
      </c>
      <c r="L1" s="123" t="s">
        <v>3018</v>
      </c>
      <c r="M1" s="123" t="s">
        <v>3019</v>
      </c>
      <c r="N1" s="123" t="s">
        <v>3020</v>
      </c>
      <c r="O1" s="40" t="s">
        <v>2028</v>
      </c>
      <c r="P1" s="40" t="s">
        <v>2029</v>
      </c>
      <c r="Q1" s="40" t="s">
        <v>2030</v>
      </c>
      <c r="R1" s="40" t="s">
        <v>2031</v>
      </c>
    </row>
    <row r="2" spans="1:18" outlineLevel="2" x14ac:dyDescent="0.3">
      <c r="A2" s="27" t="s">
        <v>982</v>
      </c>
      <c r="B2" s="27" t="s">
        <v>983</v>
      </c>
      <c r="C2" s="27" t="s">
        <v>401</v>
      </c>
      <c r="D2" s="27" t="s">
        <v>984</v>
      </c>
      <c r="E2" s="125" t="s">
        <v>2054</v>
      </c>
      <c r="F2" s="28">
        <v>365</v>
      </c>
      <c r="G2" s="28">
        <v>0.21352499999999999</v>
      </c>
      <c r="H2" s="28">
        <v>1.095E-2</v>
      </c>
      <c r="I2">
        <f t="shared" ref="I2:I19" si="0">G2/F2</f>
        <v>5.8500000000000002E-4</v>
      </c>
      <c r="J2">
        <f t="shared" ref="J2:J19" si="1">H2/F2</f>
        <v>3.0000000000000001E-5</v>
      </c>
      <c r="K2">
        <f>I2*O2</f>
        <v>5.8500000000000002E-4</v>
      </c>
      <c r="L2">
        <f>I2*P2</f>
        <v>5.8500000000000002E-4</v>
      </c>
      <c r="M2">
        <f>J2*Q2</f>
        <v>3.627014702237888E-5</v>
      </c>
      <c r="N2">
        <f>J2*R2</f>
        <v>4.0524777974378163E-5</v>
      </c>
      <c r="O2">
        <f>VLOOKUP(LEFT(A2,8),'Point GF'!$C$2:$R$277,7,FALSE)</f>
        <v>1</v>
      </c>
      <c r="P2">
        <f>VLOOKUP(LEFT(A2,8),'Point GF'!$C$2:$R$277,7,FALSE)</f>
        <v>1</v>
      </c>
      <c r="Q2">
        <f>VLOOKUP(LEFT(A2,8),'Point GF'!$C$2:$R$277,15,FALSE)</f>
        <v>1.2090049007459627</v>
      </c>
      <c r="R2">
        <f>VLOOKUP(LEFT(A2,8),'Point GF'!$C$2:$R$277,16,FALSE)</f>
        <v>1.3508259324792722</v>
      </c>
    </row>
    <row r="3" spans="1:18" outlineLevel="2" x14ac:dyDescent="0.3">
      <c r="A3" s="27" t="s">
        <v>982</v>
      </c>
      <c r="B3" s="27" t="s">
        <v>983</v>
      </c>
      <c r="C3" s="27" t="s">
        <v>401</v>
      </c>
      <c r="D3" s="27" t="s">
        <v>985</v>
      </c>
      <c r="E3" s="125" t="s">
        <v>2059</v>
      </c>
      <c r="F3" s="28">
        <v>365</v>
      </c>
      <c r="G3" s="28">
        <v>1.6607499999999999</v>
      </c>
      <c r="H3" s="28">
        <v>9.1249999999999998E-2</v>
      </c>
      <c r="I3">
        <f t="shared" si="0"/>
        <v>4.5500000000000002E-3</v>
      </c>
      <c r="J3">
        <f t="shared" si="1"/>
        <v>2.5000000000000001E-4</v>
      </c>
      <c r="K3">
        <f t="shared" ref="K3:K27" si="2">I3*O3</f>
        <v>4.5500000000000002E-3</v>
      </c>
      <c r="L3">
        <f t="shared" ref="L3:L27" si="3">I3*P3</f>
        <v>4.5500000000000002E-3</v>
      </c>
      <c r="M3">
        <f t="shared" ref="M3:M27" si="4">J3*Q3</f>
        <v>3.0225122518649067E-4</v>
      </c>
      <c r="N3">
        <f t="shared" ref="N3:N27" si="5">J3*R3</f>
        <v>3.3770648311981803E-4</v>
      </c>
      <c r="O3">
        <f>VLOOKUP(LEFT(A3,8),'Point GF'!$C$2:$R$277,7,FALSE)</f>
        <v>1</v>
      </c>
      <c r="P3">
        <f>VLOOKUP(LEFT(A3,8),'Point GF'!$C$2:$R$277,7,FALSE)</f>
        <v>1</v>
      </c>
      <c r="Q3">
        <f>VLOOKUP(LEFT(A3,8),'Point GF'!$C$2:$R$277,15,FALSE)</f>
        <v>1.2090049007459627</v>
      </c>
      <c r="R3">
        <f>VLOOKUP(LEFT(A3,8),'Point GF'!$C$2:$R$277,16,FALSE)</f>
        <v>1.3508259324792722</v>
      </c>
    </row>
    <row r="4" spans="1:18" outlineLevel="2" x14ac:dyDescent="0.3">
      <c r="A4" s="27" t="s">
        <v>982</v>
      </c>
      <c r="B4" s="27" t="s">
        <v>983</v>
      </c>
      <c r="C4" s="27" t="s">
        <v>401</v>
      </c>
      <c r="D4" s="27" t="s">
        <v>986</v>
      </c>
      <c r="E4" s="125" t="s">
        <v>2059</v>
      </c>
      <c r="F4" s="28">
        <v>365</v>
      </c>
      <c r="G4" s="28">
        <v>4.9274999999999999E-2</v>
      </c>
      <c r="H4" s="28">
        <v>1.825E-3</v>
      </c>
      <c r="I4">
        <f t="shared" si="0"/>
        <v>1.35E-4</v>
      </c>
      <c r="J4">
        <f t="shared" si="1"/>
        <v>5.0000000000000004E-6</v>
      </c>
      <c r="K4">
        <f t="shared" si="2"/>
        <v>1.35E-4</v>
      </c>
      <c r="L4">
        <f t="shared" si="3"/>
        <v>1.35E-4</v>
      </c>
      <c r="M4">
        <f t="shared" si="4"/>
        <v>6.0450245037298139E-6</v>
      </c>
      <c r="N4">
        <f t="shared" si="5"/>
        <v>6.7541296623963611E-6</v>
      </c>
      <c r="O4">
        <f>VLOOKUP(LEFT(A4,8),'Point GF'!$C$2:$R$277,7,FALSE)</f>
        <v>1</v>
      </c>
      <c r="P4">
        <f>VLOOKUP(LEFT(A4,8),'Point GF'!$C$2:$R$277,7,FALSE)</f>
        <v>1</v>
      </c>
      <c r="Q4">
        <f>VLOOKUP(LEFT(A4,8),'Point GF'!$C$2:$R$277,15,FALSE)</f>
        <v>1.2090049007459627</v>
      </c>
      <c r="R4">
        <f>VLOOKUP(LEFT(A4,8),'Point GF'!$C$2:$R$277,16,FALSE)</f>
        <v>1.3508259324792722</v>
      </c>
    </row>
    <row r="5" spans="1:18" outlineLevel="2" x14ac:dyDescent="0.3">
      <c r="A5" s="27" t="s">
        <v>982</v>
      </c>
      <c r="B5" s="27" t="s">
        <v>983</v>
      </c>
      <c r="C5" s="27" t="s">
        <v>401</v>
      </c>
      <c r="D5" s="27" t="s">
        <v>987</v>
      </c>
      <c r="E5" s="125" t="s">
        <v>2059</v>
      </c>
      <c r="F5" s="28">
        <v>365</v>
      </c>
      <c r="G5" s="28">
        <v>4.9274999999999999E-2</v>
      </c>
      <c r="H5" s="28">
        <v>1.825E-3</v>
      </c>
      <c r="I5">
        <f t="shared" si="0"/>
        <v>1.35E-4</v>
      </c>
      <c r="J5">
        <f t="shared" si="1"/>
        <v>5.0000000000000004E-6</v>
      </c>
      <c r="K5">
        <f t="shared" si="2"/>
        <v>1.35E-4</v>
      </c>
      <c r="L5">
        <f t="shared" si="3"/>
        <v>1.35E-4</v>
      </c>
      <c r="M5">
        <f t="shared" si="4"/>
        <v>6.0450245037298139E-6</v>
      </c>
      <c r="N5">
        <f t="shared" si="5"/>
        <v>6.7541296623963611E-6</v>
      </c>
      <c r="O5">
        <f>VLOOKUP(LEFT(A5,8),'Point GF'!$C$2:$R$277,7,FALSE)</f>
        <v>1</v>
      </c>
      <c r="P5">
        <f>VLOOKUP(LEFT(A5,8),'Point GF'!$C$2:$R$277,7,FALSE)</f>
        <v>1</v>
      </c>
      <c r="Q5">
        <f>VLOOKUP(LEFT(A5,8),'Point GF'!$C$2:$R$277,15,FALSE)</f>
        <v>1.2090049007459627</v>
      </c>
      <c r="R5">
        <f>VLOOKUP(LEFT(A5,8),'Point GF'!$C$2:$R$277,16,FALSE)</f>
        <v>1.3508259324792722</v>
      </c>
    </row>
    <row r="6" spans="1:18" outlineLevel="2" x14ac:dyDescent="0.3">
      <c r="A6" s="27" t="s">
        <v>982</v>
      </c>
      <c r="B6" s="27" t="s">
        <v>983</v>
      </c>
      <c r="C6" s="27" t="s">
        <v>401</v>
      </c>
      <c r="D6" s="27" t="s">
        <v>988</v>
      </c>
      <c r="E6" s="125" t="s">
        <v>2059</v>
      </c>
      <c r="F6" s="28">
        <v>365</v>
      </c>
      <c r="G6" s="28">
        <v>4.9274999999999999E-2</v>
      </c>
      <c r="H6" s="28">
        <v>1.825E-3</v>
      </c>
      <c r="I6">
        <f t="shared" si="0"/>
        <v>1.35E-4</v>
      </c>
      <c r="J6">
        <f t="shared" si="1"/>
        <v>5.0000000000000004E-6</v>
      </c>
      <c r="K6">
        <f t="shared" si="2"/>
        <v>1.35E-4</v>
      </c>
      <c r="L6">
        <f t="shared" si="3"/>
        <v>1.35E-4</v>
      </c>
      <c r="M6">
        <f t="shared" si="4"/>
        <v>6.0450245037298139E-6</v>
      </c>
      <c r="N6">
        <f t="shared" si="5"/>
        <v>6.7541296623963611E-6</v>
      </c>
      <c r="O6">
        <f>VLOOKUP(LEFT(A6,8),'Point GF'!$C$2:$R$277,7,FALSE)</f>
        <v>1</v>
      </c>
      <c r="P6">
        <f>VLOOKUP(LEFT(A6,8),'Point GF'!$C$2:$R$277,7,FALSE)</f>
        <v>1</v>
      </c>
      <c r="Q6">
        <f>VLOOKUP(LEFT(A6,8),'Point GF'!$C$2:$R$277,15,FALSE)</f>
        <v>1.2090049007459627</v>
      </c>
      <c r="R6">
        <f>VLOOKUP(LEFT(A6,8),'Point GF'!$C$2:$R$277,16,FALSE)</f>
        <v>1.3508259324792722</v>
      </c>
    </row>
    <row r="7" spans="1:18" outlineLevel="2" x14ac:dyDescent="0.3">
      <c r="A7" s="27" t="s">
        <v>982</v>
      </c>
      <c r="B7" s="27" t="s">
        <v>983</v>
      </c>
      <c r="C7" s="27" t="s">
        <v>401</v>
      </c>
      <c r="D7" s="27" t="s">
        <v>989</v>
      </c>
      <c r="E7" s="125" t="s">
        <v>2059</v>
      </c>
      <c r="F7" s="28">
        <v>365</v>
      </c>
      <c r="G7" s="28">
        <v>0.29199999999999998</v>
      </c>
      <c r="H7" s="28">
        <v>1.6424999999999999E-2</v>
      </c>
      <c r="I7">
        <f t="shared" si="0"/>
        <v>7.9999999999999993E-4</v>
      </c>
      <c r="J7">
        <f t="shared" si="1"/>
        <v>4.4999999999999996E-5</v>
      </c>
      <c r="K7">
        <f t="shared" si="2"/>
        <v>7.9999999999999993E-4</v>
      </c>
      <c r="L7">
        <f t="shared" si="3"/>
        <v>7.9999999999999993E-4</v>
      </c>
      <c r="M7">
        <f t="shared" si="4"/>
        <v>5.4405220533568314E-5</v>
      </c>
      <c r="N7">
        <f t="shared" si="5"/>
        <v>6.0787166961567245E-5</v>
      </c>
      <c r="O7">
        <f>VLOOKUP(LEFT(A7,8),'Point GF'!$C$2:$R$277,7,FALSE)</f>
        <v>1</v>
      </c>
      <c r="P7">
        <f>VLOOKUP(LEFT(A7,8),'Point GF'!$C$2:$R$277,7,FALSE)</f>
        <v>1</v>
      </c>
      <c r="Q7">
        <f>VLOOKUP(LEFT(A7,8),'Point GF'!$C$2:$R$277,15,FALSE)</f>
        <v>1.2090049007459627</v>
      </c>
      <c r="R7">
        <f>VLOOKUP(LEFT(A7,8),'Point GF'!$C$2:$R$277,16,FALSE)</f>
        <v>1.3508259324792722</v>
      </c>
    </row>
    <row r="8" spans="1:18" outlineLevel="2" x14ac:dyDescent="0.3">
      <c r="A8" s="27" t="s">
        <v>982</v>
      </c>
      <c r="B8" s="27" t="s">
        <v>983</v>
      </c>
      <c r="C8" s="27" t="s">
        <v>401</v>
      </c>
      <c r="D8" s="27" t="s">
        <v>990</v>
      </c>
      <c r="E8" s="125" t="s">
        <v>2059</v>
      </c>
      <c r="F8" s="28">
        <v>365</v>
      </c>
      <c r="G8" s="28">
        <v>0.21352499999999999</v>
      </c>
      <c r="H8" s="28">
        <v>1.095E-2</v>
      </c>
      <c r="I8">
        <f t="shared" si="0"/>
        <v>5.8500000000000002E-4</v>
      </c>
      <c r="J8">
        <f t="shared" si="1"/>
        <v>3.0000000000000001E-5</v>
      </c>
      <c r="K8">
        <f t="shared" si="2"/>
        <v>5.8500000000000002E-4</v>
      </c>
      <c r="L8">
        <f t="shared" si="3"/>
        <v>5.8500000000000002E-4</v>
      </c>
      <c r="M8">
        <f t="shared" si="4"/>
        <v>3.627014702237888E-5</v>
      </c>
      <c r="N8">
        <f t="shared" si="5"/>
        <v>4.0524777974378163E-5</v>
      </c>
      <c r="O8">
        <f>VLOOKUP(LEFT(A8,8),'Point GF'!$C$2:$R$277,7,FALSE)</f>
        <v>1</v>
      </c>
      <c r="P8">
        <f>VLOOKUP(LEFT(A8,8),'Point GF'!$C$2:$R$277,7,FALSE)</f>
        <v>1</v>
      </c>
      <c r="Q8">
        <f>VLOOKUP(LEFT(A8,8),'Point GF'!$C$2:$R$277,15,FALSE)</f>
        <v>1.2090049007459627</v>
      </c>
      <c r="R8">
        <f>VLOOKUP(LEFT(A8,8),'Point GF'!$C$2:$R$277,16,FALSE)</f>
        <v>1.3508259324792722</v>
      </c>
    </row>
    <row r="9" spans="1:18" outlineLevel="2" x14ac:dyDescent="0.3">
      <c r="A9" s="27" t="s">
        <v>982</v>
      </c>
      <c r="B9" s="27" t="s">
        <v>983</v>
      </c>
      <c r="C9" s="27" t="s">
        <v>401</v>
      </c>
      <c r="D9" s="27" t="s">
        <v>991</v>
      </c>
      <c r="E9" s="125" t="s">
        <v>2047</v>
      </c>
      <c r="F9" s="28">
        <v>41</v>
      </c>
      <c r="G9" s="28">
        <v>0.48175000000000001</v>
      </c>
      <c r="H9" s="28">
        <v>1.3325E-2</v>
      </c>
      <c r="I9">
        <f t="shared" si="0"/>
        <v>1.175E-2</v>
      </c>
      <c r="J9">
        <f t="shared" si="1"/>
        <v>3.2499999999999999E-4</v>
      </c>
      <c r="K9">
        <f t="shared" si="2"/>
        <v>1.175E-2</v>
      </c>
      <c r="L9">
        <f t="shared" si="3"/>
        <v>1.175E-2</v>
      </c>
      <c r="M9">
        <f t="shared" si="4"/>
        <v>3.9292659274243785E-4</v>
      </c>
      <c r="N9">
        <f t="shared" si="5"/>
        <v>4.3901842805576342E-4</v>
      </c>
      <c r="O9">
        <f>VLOOKUP(LEFT(A9,8),'Point GF'!$C$2:$R$277,7,FALSE)</f>
        <v>1</v>
      </c>
      <c r="P9">
        <f>VLOOKUP(LEFT(A9,8),'Point GF'!$C$2:$R$277,7,FALSE)</f>
        <v>1</v>
      </c>
      <c r="Q9">
        <f>VLOOKUP(LEFT(A9,8),'Point GF'!$C$2:$R$277,15,FALSE)</f>
        <v>1.2090049007459627</v>
      </c>
      <c r="R9">
        <f>VLOOKUP(LEFT(A9,8),'Point GF'!$C$2:$R$277,16,FALSE)</f>
        <v>1.3508259324792722</v>
      </c>
    </row>
    <row r="10" spans="1:18" outlineLevel="2" x14ac:dyDescent="0.3">
      <c r="A10" s="27" t="s">
        <v>982</v>
      </c>
      <c r="B10" s="27" t="s">
        <v>983</v>
      </c>
      <c r="C10" s="27" t="s">
        <v>401</v>
      </c>
      <c r="D10" s="27" t="s">
        <v>992</v>
      </c>
      <c r="E10" s="125" t="s">
        <v>2094</v>
      </c>
      <c r="F10" s="28">
        <v>365</v>
      </c>
      <c r="G10" s="29">
        <v>0</v>
      </c>
      <c r="H10" s="28">
        <v>1.679</v>
      </c>
      <c r="I10">
        <f t="shared" si="0"/>
        <v>0</v>
      </c>
      <c r="J10">
        <f t="shared" si="1"/>
        <v>4.5999999999999999E-3</v>
      </c>
      <c r="K10">
        <f t="shared" si="2"/>
        <v>0</v>
      </c>
      <c r="L10">
        <f t="shared" si="3"/>
        <v>0</v>
      </c>
      <c r="M10">
        <f t="shared" si="4"/>
        <v>5.5614225434314282E-3</v>
      </c>
      <c r="N10">
        <f t="shared" si="5"/>
        <v>6.213799289404652E-3</v>
      </c>
      <c r="O10">
        <f>VLOOKUP(LEFT(A10,8),'Point GF'!$C$2:$R$277,7,FALSE)</f>
        <v>1</v>
      </c>
      <c r="P10">
        <f>VLOOKUP(LEFT(A10,8),'Point GF'!$C$2:$R$277,7,FALSE)</f>
        <v>1</v>
      </c>
      <c r="Q10">
        <f>VLOOKUP(LEFT(A10,8),'Point GF'!$C$2:$R$277,15,FALSE)</f>
        <v>1.2090049007459627</v>
      </c>
      <c r="R10">
        <f>VLOOKUP(LEFT(A10,8),'Point GF'!$C$2:$R$277,16,FALSE)</f>
        <v>1.3508259324792722</v>
      </c>
    </row>
    <row r="11" spans="1:18" outlineLevel="2" x14ac:dyDescent="0.3">
      <c r="A11" s="27" t="s">
        <v>982</v>
      </c>
      <c r="B11" s="27" t="s">
        <v>983</v>
      </c>
      <c r="C11" s="27" t="s">
        <v>401</v>
      </c>
      <c r="D11" s="27" t="s">
        <v>993</v>
      </c>
      <c r="E11" s="125" t="s">
        <v>2048</v>
      </c>
      <c r="F11" s="28">
        <v>11</v>
      </c>
      <c r="G11" s="28">
        <v>5.28E-2</v>
      </c>
      <c r="H11" s="28">
        <v>1.4300000000000001E-3</v>
      </c>
      <c r="I11">
        <f t="shared" si="0"/>
        <v>4.7999999999999996E-3</v>
      </c>
      <c r="J11">
        <f t="shared" si="1"/>
        <v>1.3000000000000002E-4</v>
      </c>
      <c r="K11">
        <f t="shared" si="2"/>
        <v>4.7999999999999996E-3</v>
      </c>
      <c r="L11">
        <f t="shared" si="3"/>
        <v>4.7999999999999996E-3</v>
      </c>
      <c r="M11">
        <f t="shared" si="4"/>
        <v>1.5717063709697518E-4</v>
      </c>
      <c r="N11">
        <f t="shared" si="5"/>
        <v>1.7560737122230541E-4</v>
      </c>
      <c r="O11">
        <f>VLOOKUP(LEFT(A11,8),'Point GF'!$C$2:$R$277,7,FALSE)</f>
        <v>1</v>
      </c>
      <c r="P11">
        <f>VLOOKUP(LEFT(A11,8),'Point GF'!$C$2:$R$277,7,FALSE)</f>
        <v>1</v>
      </c>
      <c r="Q11">
        <f>VLOOKUP(LEFT(A11,8),'Point GF'!$C$2:$R$277,15,FALSE)</f>
        <v>1.2090049007459627</v>
      </c>
      <c r="R11">
        <f>VLOOKUP(LEFT(A11,8),'Point GF'!$C$2:$R$277,16,FALSE)</f>
        <v>1.3508259324792722</v>
      </c>
    </row>
    <row r="12" spans="1:18" outlineLevel="2" x14ac:dyDescent="0.3">
      <c r="A12" s="27" t="s">
        <v>982</v>
      </c>
      <c r="B12" s="27" t="s">
        <v>983</v>
      </c>
      <c r="C12" s="27" t="s">
        <v>401</v>
      </c>
      <c r="D12" s="27" t="s">
        <v>994</v>
      </c>
      <c r="E12" s="125" t="s">
        <v>2048</v>
      </c>
      <c r="F12" s="28">
        <v>13</v>
      </c>
      <c r="G12" s="28">
        <v>1.2999999999999999E-3</v>
      </c>
      <c r="H12" s="28">
        <v>1.2999999999999999E-4</v>
      </c>
      <c r="I12">
        <f t="shared" si="0"/>
        <v>9.9999999999999991E-5</v>
      </c>
      <c r="J12">
        <f t="shared" si="1"/>
        <v>9.9999999999999991E-6</v>
      </c>
      <c r="K12">
        <f t="shared" si="2"/>
        <v>9.9999999999999991E-5</v>
      </c>
      <c r="L12">
        <f t="shared" si="3"/>
        <v>9.9999999999999991E-5</v>
      </c>
      <c r="M12">
        <f t="shared" si="4"/>
        <v>1.2090049007459626E-5</v>
      </c>
      <c r="N12">
        <f t="shared" si="5"/>
        <v>1.3508259324792721E-5</v>
      </c>
      <c r="O12">
        <f>VLOOKUP(LEFT(A12,8),'Point GF'!$C$2:$R$277,7,FALSE)</f>
        <v>1</v>
      </c>
      <c r="P12">
        <f>VLOOKUP(LEFT(A12,8),'Point GF'!$C$2:$R$277,7,FALSE)</f>
        <v>1</v>
      </c>
      <c r="Q12">
        <f>VLOOKUP(LEFT(A12,8),'Point GF'!$C$2:$R$277,15,FALSE)</f>
        <v>1.2090049007459627</v>
      </c>
      <c r="R12">
        <f>VLOOKUP(LEFT(A12,8),'Point GF'!$C$2:$R$277,16,FALSE)</f>
        <v>1.3508259324792722</v>
      </c>
    </row>
    <row r="13" spans="1:18" outlineLevel="2" x14ac:dyDescent="0.3">
      <c r="A13" s="27" t="s">
        <v>982</v>
      </c>
      <c r="B13" s="27" t="s">
        <v>983</v>
      </c>
      <c r="C13" s="27" t="s">
        <v>401</v>
      </c>
      <c r="D13" s="27" t="s">
        <v>995</v>
      </c>
      <c r="E13" s="125" t="s">
        <v>2064</v>
      </c>
      <c r="F13" s="28">
        <v>25</v>
      </c>
      <c r="G13" s="28">
        <v>0.36625000000000002</v>
      </c>
      <c r="H13" s="28">
        <v>0.01</v>
      </c>
      <c r="I13">
        <f t="shared" si="0"/>
        <v>1.4650000000000002E-2</v>
      </c>
      <c r="J13">
        <f t="shared" si="1"/>
        <v>4.0000000000000002E-4</v>
      </c>
      <c r="K13">
        <f t="shared" si="2"/>
        <v>1.4650000000000002E-2</v>
      </c>
      <c r="L13">
        <f t="shared" si="3"/>
        <v>1.4650000000000002E-2</v>
      </c>
      <c r="M13">
        <f t="shared" si="4"/>
        <v>4.8360196029838509E-4</v>
      </c>
      <c r="N13">
        <f t="shared" si="5"/>
        <v>5.4033037299170892E-4</v>
      </c>
      <c r="O13">
        <f>VLOOKUP(LEFT(A13,8),'Point GF'!$C$2:$R$277,7,FALSE)</f>
        <v>1</v>
      </c>
      <c r="P13">
        <f>VLOOKUP(LEFT(A13,8),'Point GF'!$C$2:$R$277,7,FALSE)</f>
        <v>1</v>
      </c>
      <c r="Q13">
        <f>VLOOKUP(LEFT(A13,8),'Point GF'!$C$2:$R$277,15,FALSE)</f>
        <v>1.2090049007459627</v>
      </c>
      <c r="R13">
        <f>VLOOKUP(LEFT(A13,8),'Point GF'!$C$2:$R$277,16,FALSE)</f>
        <v>1.3508259324792722</v>
      </c>
    </row>
    <row r="14" spans="1:18" outlineLevel="2" x14ac:dyDescent="0.3">
      <c r="A14" s="27" t="s">
        <v>982</v>
      </c>
      <c r="B14" s="27" t="s">
        <v>983</v>
      </c>
      <c r="C14" s="27" t="s">
        <v>401</v>
      </c>
      <c r="D14" s="27" t="s">
        <v>996</v>
      </c>
      <c r="E14" s="125" t="s">
        <v>2048</v>
      </c>
      <c r="F14" s="28">
        <v>14</v>
      </c>
      <c r="G14" s="28">
        <v>0.12670000000000001</v>
      </c>
      <c r="H14" s="28">
        <v>7.7000000000000002E-3</v>
      </c>
      <c r="I14">
        <f t="shared" si="0"/>
        <v>9.0500000000000008E-3</v>
      </c>
      <c r="J14">
        <f t="shared" si="1"/>
        <v>5.5000000000000003E-4</v>
      </c>
      <c r="K14">
        <f t="shared" si="2"/>
        <v>9.0500000000000008E-3</v>
      </c>
      <c r="L14">
        <f t="shared" si="3"/>
        <v>9.0500000000000008E-3</v>
      </c>
      <c r="M14">
        <f t="shared" si="4"/>
        <v>6.649526954102795E-4</v>
      </c>
      <c r="N14">
        <f t="shared" si="5"/>
        <v>7.429542628635998E-4</v>
      </c>
      <c r="O14">
        <f>VLOOKUP(LEFT(A14,8),'Point GF'!$C$2:$R$277,7,FALSE)</f>
        <v>1</v>
      </c>
      <c r="P14">
        <f>VLOOKUP(LEFT(A14,8),'Point GF'!$C$2:$R$277,7,FALSE)</f>
        <v>1</v>
      </c>
      <c r="Q14">
        <f>VLOOKUP(LEFT(A14,8),'Point GF'!$C$2:$R$277,15,FALSE)</f>
        <v>1.2090049007459627</v>
      </c>
      <c r="R14">
        <f>VLOOKUP(LEFT(A14,8),'Point GF'!$C$2:$R$277,16,FALSE)</f>
        <v>1.3508259324792722</v>
      </c>
    </row>
    <row r="15" spans="1:18" outlineLevel="2" x14ac:dyDescent="0.3">
      <c r="A15" s="27" t="s">
        <v>982</v>
      </c>
      <c r="B15" s="27" t="s">
        <v>983</v>
      </c>
      <c r="C15" s="27" t="s">
        <v>401</v>
      </c>
      <c r="D15" s="27" t="s">
        <v>997</v>
      </c>
      <c r="E15" s="125" t="s">
        <v>2048</v>
      </c>
      <c r="F15" s="28">
        <v>14</v>
      </c>
      <c r="G15" s="28">
        <v>0.1106</v>
      </c>
      <c r="H15" s="29"/>
      <c r="I15">
        <f t="shared" si="0"/>
        <v>7.9000000000000008E-3</v>
      </c>
      <c r="J15">
        <f t="shared" si="1"/>
        <v>0</v>
      </c>
      <c r="K15">
        <f t="shared" si="2"/>
        <v>7.9000000000000008E-3</v>
      </c>
      <c r="L15">
        <f t="shared" si="3"/>
        <v>7.9000000000000008E-3</v>
      </c>
      <c r="M15">
        <f t="shared" si="4"/>
        <v>0</v>
      </c>
      <c r="N15">
        <f t="shared" si="5"/>
        <v>0</v>
      </c>
      <c r="O15">
        <f>VLOOKUP(LEFT(A15,8),'Point GF'!$C$2:$R$277,7,FALSE)</f>
        <v>1</v>
      </c>
      <c r="P15">
        <f>VLOOKUP(LEFT(A15,8),'Point GF'!$C$2:$R$277,7,FALSE)</f>
        <v>1</v>
      </c>
      <c r="Q15">
        <f>VLOOKUP(LEFT(A15,8),'Point GF'!$C$2:$R$277,15,FALSE)</f>
        <v>1.2090049007459627</v>
      </c>
      <c r="R15">
        <f>VLOOKUP(LEFT(A15,8),'Point GF'!$C$2:$R$277,16,FALSE)</f>
        <v>1.3508259324792722</v>
      </c>
    </row>
    <row r="16" spans="1:18" outlineLevel="2" x14ac:dyDescent="0.3">
      <c r="A16" s="27" t="s">
        <v>982</v>
      </c>
      <c r="B16" s="27" t="s">
        <v>983</v>
      </c>
      <c r="C16" s="27" t="s">
        <v>401</v>
      </c>
      <c r="D16" s="27" t="s">
        <v>998</v>
      </c>
      <c r="E16" s="126" t="s">
        <v>2064</v>
      </c>
      <c r="F16" s="99">
        <v>13</v>
      </c>
      <c r="G16" s="99">
        <v>1.1050000000000001E-2</v>
      </c>
      <c r="H16" s="99">
        <v>3.2499999999999999E-4</v>
      </c>
      <c r="I16">
        <f t="shared" si="0"/>
        <v>8.5000000000000006E-4</v>
      </c>
      <c r="J16">
        <f t="shared" si="1"/>
        <v>2.4999999999999998E-5</v>
      </c>
      <c r="K16">
        <f t="shared" si="2"/>
        <v>8.5000000000000006E-4</v>
      </c>
      <c r="L16">
        <f t="shared" si="3"/>
        <v>8.5000000000000006E-4</v>
      </c>
      <c r="M16">
        <f t="shared" si="4"/>
        <v>3.0225122518649065E-5</v>
      </c>
      <c r="N16">
        <f t="shared" si="5"/>
        <v>3.37706483119818E-5</v>
      </c>
      <c r="O16">
        <f>VLOOKUP(LEFT(A16,8),'Point GF'!$C$2:$R$277,7,FALSE)</f>
        <v>1</v>
      </c>
      <c r="P16">
        <f>VLOOKUP(LEFT(A16,8),'Point GF'!$C$2:$R$277,7,FALSE)</f>
        <v>1</v>
      </c>
      <c r="Q16">
        <f>VLOOKUP(LEFT(A16,8),'Point GF'!$C$2:$R$277,15,FALSE)</f>
        <v>1.2090049007459627</v>
      </c>
      <c r="R16">
        <f>VLOOKUP(LEFT(A16,8),'Point GF'!$C$2:$R$277,16,FALSE)</f>
        <v>1.3508259324792722</v>
      </c>
    </row>
    <row r="17" spans="1:18" outlineLevel="2" x14ac:dyDescent="0.3">
      <c r="A17" s="27" t="s">
        <v>982</v>
      </c>
      <c r="B17" s="27" t="s">
        <v>983</v>
      </c>
      <c r="C17" s="27" t="s">
        <v>401</v>
      </c>
      <c r="D17" s="98" t="s">
        <v>999</v>
      </c>
      <c r="E17" s="127" t="s">
        <v>2048</v>
      </c>
      <c r="F17" s="30">
        <v>20</v>
      </c>
      <c r="G17" s="30">
        <v>0.28199999999999997</v>
      </c>
      <c r="H17" s="30">
        <v>8.0000000000000002E-3</v>
      </c>
      <c r="I17">
        <f t="shared" si="0"/>
        <v>1.4099999999999998E-2</v>
      </c>
      <c r="J17">
        <f t="shared" si="1"/>
        <v>4.0000000000000002E-4</v>
      </c>
      <c r="K17">
        <f t="shared" si="2"/>
        <v>1.4099999999999998E-2</v>
      </c>
      <c r="L17">
        <f t="shared" si="3"/>
        <v>1.4099999999999998E-2</v>
      </c>
      <c r="M17">
        <f t="shared" si="4"/>
        <v>4.8360196029838509E-4</v>
      </c>
      <c r="N17">
        <f t="shared" si="5"/>
        <v>5.4033037299170892E-4</v>
      </c>
      <c r="O17">
        <f>VLOOKUP(LEFT(A17,8),'Point GF'!$C$2:$R$277,7,FALSE)</f>
        <v>1</v>
      </c>
      <c r="P17">
        <f>VLOOKUP(LEFT(A17,8),'Point GF'!$C$2:$R$277,7,FALSE)</f>
        <v>1</v>
      </c>
      <c r="Q17">
        <f>VLOOKUP(LEFT(A17,8),'Point GF'!$C$2:$R$277,15,FALSE)</f>
        <v>1.2090049007459627</v>
      </c>
      <c r="R17">
        <f>VLOOKUP(LEFT(A17,8),'Point GF'!$C$2:$R$277,16,FALSE)</f>
        <v>1.3508259324792722</v>
      </c>
    </row>
    <row r="18" spans="1:18" outlineLevel="2" x14ac:dyDescent="0.3">
      <c r="A18" s="97" t="s">
        <v>982</v>
      </c>
      <c r="B18" s="97" t="s">
        <v>983</v>
      </c>
      <c r="C18" s="27" t="s">
        <v>401</v>
      </c>
      <c r="D18" s="98" t="s">
        <v>1000</v>
      </c>
      <c r="E18" s="127" t="s">
        <v>2066</v>
      </c>
      <c r="F18" s="30">
        <v>13</v>
      </c>
      <c r="G18" s="30">
        <v>0.12675</v>
      </c>
      <c r="H18" s="30">
        <v>3.2499999999999999E-3</v>
      </c>
      <c r="I18">
        <f t="shared" si="0"/>
        <v>9.75E-3</v>
      </c>
      <c r="J18">
        <f t="shared" si="1"/>
        <v>2.5000000000000001E-4</v>
      </c>
      <c r="K18">
        <f t="shared" si="2"/>
        <v>9.75E-3</v>
      </c>
      <c r="L18">
        <f t="shared" si="3"/>
        <v>9.75E-3</v>
      </c>
      <c r="M18">
        <f t="shared" si="4"/>
        <v>3.0225122518649067E-4</v>
      </c>
      <c r="N18">
        <f t="shared" si="5"/>
        <v>3.3770648311981803E-4</v>
      </c>
      <c r="O18">
        <f>VLOOKUP(LEFT(A18,8),'Point GF'!$C$2:$R$277,7,FALSE)</f>
        <v>1</v>
      </c>
      <c r="P18">
        <f>VLOOKUP(LEFT(A18,8),'Point GF'!$C$2:$R$277,7,FALSE)</f>
        <v>1</v>
      </c>
      <c r="Q18">
        <f>VLOOKUP(LEFT(A18,8),'Point GF'!$C$2:$R$277,15,FALSE)</f>
        <v>1.2090049007459627</v>
      </c>
      <c r="R18">
        <f>VLOOKUP(LEFT(A18,8),'Point GF'!$C$2:$R$277,16,FALSE)</f>
        <v>1.3508259324792722</v>
      </c>
    </row>
    <row r="19" spans="1:18" outlineLevel="2" x14ac:dyDescent="0.3">
      <c r="A19" s="31" t="s">
        <v>982</v>
      </c>
      <c r="B19" s="31" t="s">
        <v>983</v>
      </c>
      <c r="C19" s="96" t="s">
        <v>401</v>
      </c>
      <c r="D19" s="98" t="s">
        <v>1001</v>
      </c>
      <c r="E19" s="127" t="s">
        <v>2066</v>
      </c>
      <c r="F19" s="30">
        <v>15</v>
      </c>
      <c r="G19" s="30">
        <v>0.31724999999999998</v>
      </c>
      <c r="H19" s="30">
        <v>8.9999999999999993E-3</v>
      </c>
      <c r="I19">
        <f t="shared" si="0"/>
        <v>2.1149999999999999E-2</v>
      </c>
      <c r="J19">
        <f t="shared" si="1"/>
        <v>5.9999999999999995E-4</v>
      </c>
      <c r="K19">
        <f t="shared" si="2"/>
        <v>2.1149999999999999E-2</v>
      </c>
      <c r="L19">
        <f t="shared" si="3"/>
        <v>2.1149999999999999E-2</v>
      </c>
      <c r="M19">
        <f t="shared" si="4"/>
        <v>7.2540294044757755E-4</v>
      </c>
      <c r="N19">
        <f t="shared" si="5"/>
        <v>8.1049555948756321E-4</v>
      </c>
      <c r="O19">
        <f>VLOOKUP(LEFT(A19,8),'Point GF'!$C$2:$R$277,7,FALSE)</f>
        <v>1</v>
      </c>
      <c r="P19">
        <f>VLOOKUP(LEFT(A19,8),'Point GF'!$C$2:$R$277,7,FALSE)</f>
        <v>1</v>
      </c>
      <c r="Q19">
        <f>VLOOKUP(LEFT(A19,8),'Point GF'!$C$2:$R$277,15,FALSE)</f>
        <v>1.2090049007459627</v>
      </c>
      <c r="R19">
        <f>VLOOKUP(LEFT(A19,8),'Point GF'!$C$2:$R$277,16,FALSE)</f>
        <v>1.3508259324792722</v>
      </c>
    </row>
    <row r="20" spans="1:18" outlineLevel="2" x14ac:dyDescent="0.3">
      <c r="A20" s="100"/>
      <c r="B20" s="31" t="s">
        <v>983</v>
      </c>
      <c r="C20" s="96" t="s">
        <v>401</v>
      </c>
      <c r="D20" s="128" t="s">
        <v>3021</v>
      </c>
      <c r="E20" s="105">
        <v>2275001000</v>
      </c>
      <c r="F20" s="28">
        <v>365</v>
      </c>
      <c r="G20" s="101">
        <v>282.79450000000003</v>
      </c>
      <c r="H20" s="101">
        <v>137.58500000000001</v>
      </c>
      <c r="I20" s="102">
        <v>0.77477945205479459</v>
      </c>
      <c r="J20" s="101">
        <v>0.37694520547945198</v>
      </c>
      <c r="K20">
        <f t="shared" si="2"/>
        <v>0.77477945205479459</v>
      </c>
      <c r="L20">
        <f t="shared" si="3"/>
        <v>0.77477945205479459</v>
      </c>
      <c r="M20">
        <f t="shared" si="4"/>
        <v>0.37694520547945198</v>
      </c>
      <c r="N20">
        <f t="shared" si="5"/>
        <v>0.37694520547945198</v>
      </c>
      <c r="O20" s="103">
        <v>1</v>
      </c>
      <c r="P20" s="103">
        <v>1</v>
      </c>
      <c r="Q20" s="103">
        <v>1</v>
      </c>
      <c r="R20" s="103">
        <v>1</v>
      </c>
    </row>
    <row r="21" spans="1:18" outlineLevel="2" x14ac:dyDescent="0.3">
      <c r="A21" s="100"/>
      <c r="B21" s="31" t="s">
        <v>983</v>
      </c>
      <c r="C21" s="96" t="s">
        <v>401</v>
      </c>
      <c r="D21" s="128" t="s">
        <v>3021</v>
      </c>
      <c r="E21" s="105">
        <v>2275020000</v>
      </c>
      <c r="F21" s="28">
        <v>365</v>
      </c>
      <c r="G21" s="105">
        <v>1.097697398</v>
      </c>
      <c r="H21" s="105">
        <v>0.42122659499999998</v>
      </c>
      <c r="I21" s="106">
        <v>3.0073901317808219E-3</v>
      </c>
      <c r="J21" s="105">
        <v>1.1540454650958878E-3</v>
      </c>
      <c r="K21">
        <f t="shared" si="2"/>
        <v>3.6180928034733818E-3</v>
      </c>
      <c r="L21">
        <f t="shared" si="3"/>
        <v>4.0425338151397813E-3</v>
      </c>
      <c r="M21">
        <f t="shared" si="4"/>
        <v>1.3883943915424237E-3</v>
      </c>
      <c r="N21">
        <f t="shared" si="5"/>
        <v>1.5512679141818926E-3</v>
      </c>
      <c r="O21" s="103">
        <v>1.2030673257981774</v>
      </c>
      <c r="P21" s="103">
        <v>1.3442000000000001</v>
      </c>
      <c r="Q21" s="103">
        <v>1.2030673257981774</v>
      </c>
      <c r="R21" s="103">
        <v>1.3442000000000001</v>
      </c>
    </row>
    <row r="22" spans="1:18" outlineLevel="2" x14ac:dyDescent="0.3">
      <c r="A22" s="100"/>
      <c r="B22" s="31" t="s">
        <v>983</v>
      </c>
      <c r="C22" s="96" t="s">
        <v>401</v>
      </c>
      <c r="D22" s="128" t="s">
        <v>3021</v>
      </c>
      <c r="E22" s="105">
        <v>2275050011</v>
      </c>
      <c r="F22" s="28">
        <v>365</v>
      </c>
      <c r="G22" s="105">
        <v>3.2493630000000003E-2</v>
      </c>
      <c r="H22" s="105">
        <v>7.5222254000000002E-2</v>
      </c>
      <c r="I22" s="106">
        <v>8.902364383561616E-5</v>
      </c>
      <c r="J22" s="105">
        <v>2.0608836588493151E-4</v>
      </c>
      <c r="K22">
        <f t="shared" si="2"/>
        <v>1.0710143712212413E-4</v>
      </c>
      <c r="L22">
        <f t="shared" si="3"/>
        <v>1.1966558204383525E-4</v>
      </c>
      <c r="M22">
        <f t="shared" si="4"/>
        <v>2.4793817922330087E-4</v>
      </c>
      <c r="N22">
        <f t="shared" si="5"/>
        <v>2.7702398142252495E-4</v>
      </c>
      <c r="O22" s="103">
        <v>1.2030673257981774</v>
      </c>
      <c r="P22" s="103">
        <v>1.3442000000000001</v>
      </c>
      <c r="Q22" s="103">
        <v>1.2030673257981774</v>
      </c>
      <c r="R22" s="103">
        <v>1.3442000000000001</v>
      </c>
    </row>
    <row r="23" spans="1:18" outlineLevel="2" x14ac:dyDescent="0.3">
      <c r="A23" s="100"/>
      <c r="B23" s="31" t="s">
        <v>983</v>
      </c>
      <c r="C23" s="96" t="s">
        <v>401</v>
      </c>
      <c r="D23" s="128" t="s">
        <v>3021</v>
      </c>
      <c r="E23" s="105">
        <v>2275050012</v>
      </c>
      <c r="F23" s="28">
        <v>365</v>
      </c>
      <c r="G23" s="105">
        <v>0.113428109</v>
      </c>
      <c r="H23" s="105">
        <v>0.241570488</v>
      </c>
      <c r="I23" s="106">
        <v>3.1076194126027122E-4</v>
      </c>
      <c r="J23" s="105">
        <v>6.6183695268493155E-4</v>
      </c>
      <c r="K23">
        <f t="shared" si="2"/>
        <v>3.590180867923557E-4</v>
      </c>
      <c r="L23">
        <f t="shared" si="3"/>
        <v>3.9149789359968972E-4</v>
      </c>
      <c r="M23">
        <f t="shared" si="4"/>
        <v>7.6460919106700138E-4</v>
      </c>
      <c r="N23">
        <f t="shared" si="5"/>
        <v>8.3378219299247674E-4</v>
      </c>
      <c r="O23" s="103">
        <v>1.1552833185955313</v>
      </c>
      <c r="P23" s="103">
        <v>1.2598</v>
      </c>
      <c r="Q23" s="103">
        <v>1.1552833185955313</v>
      </c>
      <c r="R23" s="103">
        <v>1.2598</v>
      </c>
    </row>
    <row r="24" spans="1:18" outlineLevel="2" x14ac:dyDescent="0.3">
      <c r="A24" s="100"/>
      <c r="B24" s="31" t="s">
        <v>983</v>
      </c>
      <c r="C24" s="96" t="s">
        <v>401</v>
      </c>
      <c r="D24" s="128" t="s">
        <v>3021</v>
      </c>
      <c r="E24" s="105">
        <v>2275060011</v>
      </c>
      <c r="F24" s="28">
        <v>365</v>
      </c>
      <c r="G24" s="105">
        <v>1.941346E-3</v>
      </c>
      <c r="H24" s="105">
        <v>2.0848400000000001E-3</v>
      </c>
      <c r="I24" s="106">
        <v>5.3187561643835615E-6</v>
      </c>
      <c r="J24" s="105">
        <v>5.7118911999999997E-6</v>
      </c>
      <c r="K24">
        <f t="shared" si="2"/>
        <v>5.3187561643835615E-6</v>
      </c>
      <c r="L24">
        <f t="shared" si="3"/>
        <v>5.3187561643835615E-6</v>
      </c>
      <c r="M24">
        <f t="shared" si="4"/>
        <v>5.7118911999999997E-6</v>
      </c>
      <c r="N24">
        <f t="shared" si="5"/>
        <v>5.7118911999999997E-6</v>
      </c>
      <c r="O24" s="103">
        <v>1</v>
      </c>
      <c r="P24" s="103">
        <v>1</v>
      </c>
      <c r="Q24" s="103">
        <v>1</v>
      </c>
      <c r="R24" s="103">
        <v>1</v>
      </c>
    </row>
    <row r="25" spans="1:18" outlineLevel="2" x14ac:dyDescent="0.3">
      <c r="A25" s="100"/>
      <c r="B25" s="31" t="s">
        <v>983</v>
      </c>
      <c r="C25" s="96" t="s">
        <v>401</v>
      </c>
      <c r="D25" s="128" t="s">
        <v>3021</v>
      </c>
      <c r="E25" s="105">
        <v>2275060012</v>
      </c>
      <c r="F25" s="28">
        <v>365</v>
      </c>
      <c r="G25" s="105">
        <v>6.1924536000000002E-2</v>
      </c>
      <c r="H25" s="105">
        <v>8.0335444000000006E-2</v>
      </c>
      <c r="I25" s="106">
        <v>1.6965626416438358E-4</v>
      </c>
      <c r="J25" s="105">
        <v>2.2009710750684931E-4</v>
      </c>
      <c r="K25">
        <f t="shared" si="2"/>
        <v>1.6965626416438358E-4</v>
      </c>
      <c r="L25">
        <f t="shared" si="3"/>
        <v>1.6965626416438358E-4</v>
      </c>
      <c r="M25">
        <f t="shared" si="4"/>
        <v>2.2009710750684931E-4</v>
      </c>
      <c r="N25">
        <f t="shared" si="5"/>
        <v>2.2009710750684931E-4</v>
      </c>
      <c r="O25" s="103">
        <v>1</v>
      </c>
      <c r="P25" s="103">
        <v>1</v>
      </c>
      <c r="Q25" s="103">
        <v>1</v>
      </c>
      <c r="R25" s="103">
        <v>1</v>
      </c>
    </row>
    <row r="26" spans="1:18" outlineLevel="2" x14ac:dyDescent="0.3">
      <c r="A26" s="100"/>
      <c r="B26" s="31" t="s">
        <v>983</v>
      </c>
      <c r="C26" s="96" t="s">
        <v>401</v>
      </c>
      <c r="D26" s="128" t="s">
        <v>3021</v>
      </c>
      <c r="E26" s="105">
        <v>2265008005</v>
      </c>
      <c r="F26" s="28">
        <v>365</v>
      </c>
      <c r="G26" s="105">
        <v>6.1879999999999997E-4</v>
      </c>
      <c r="H26" s="105">
        <v>5.8818800000000001E-4</v>
      </c>
      <c r="I26" s="106">
        <v>1.6953414517808219E-6</v>
      </c>
      <c r="J26" s="105">
        <v>1.6114750386575341E-6</v>
      </c>
      <c r="K26">
        <f t="shared" si="2"/>
        <v>2.0396099067087532E-6</v>
      </c>
      <c r="L26">
        <f t="shared" si="3"/>
        <v>2.2788779794837809E-6</v>
      </c>
      <c r="M26">
        <f t="shared" si="4"/>
        <v>1.9387129653482344E-6</v>
      </c>
      <c r="N26">
        <f t="shared" si="5"/>
        <v>2.1661447469634574E-6</v>
      </c>
      <c r="O26" s="103">
        <v>1.2030673257981774</v>
      </c>
      <c r="P26" s="103">
        <v>1.3442000000000001</v>
      </c>
      <c r="Q26" s="103">
        <v>1.2030673257981774</v>
      </c>
      <c r="R26" s="103">
        <v>1.3442000000000001</v>
      </c>
    </row>
    <row r="27" spans="1:18" outlineLevel="2" x14ac:dyDescent="0.3">
      <c r="A27" s="100"/>
      <c r="B27" s="31" t="s">
        <v>983</v>
      </c>
      <c r="C27" s="96" t="s">
        <v>401</v>
      </c>
      <c r="D27" s="128" t="s">
        <v>3021</v>
      </c>
      <c r="E27" s="105">
        <v>2270008005</v>
      </c>
      <c r="F27" s="28">
        <v>365</v>
      </c>
      <c r="G27" s="105">
        <v>8.8618499999999995E-4</v>
      </c>
      <c r="H27" s="105">
        <v>3.8349E-4</v>
      </c>
      <c r="I27" s="106">
        <v>2.4279036476712328E-6</v>
      </c>
      <c r="J27" s="105">
        <v>1.0506580711232878E-6</v>
      </c>
      <c r="K27">
        <f t="shared" si="2"/>
        <v>2.9209315486994704E-6</v>
      </c>
      <c r="L27">
        <f t="shared" si="3"/>
        <v>3.2635880831996711E-6</v>
      </c>
      <c r="M27">
        <f t="shared" si="4"/>
        <v>1.2640123959545651E-6</v>
      </c>
      <c r="N27">
        <f t="shared" si="5"/>
        <v>1.4122945792039235E-6</v>
      </c>
      <c r="O27" s="103">
        <v>1.2030673257981774</v>
      </c>
      <c r="P27" s="103">
        <v>1.3442000000000001</v>
      </c>
      <c r="Q27" s="103">
        <v>1.2030673257981774</v>
      </c>
      <c r="R27" s="103">
        <v>1.3442000000000001</v>
      </c>
    </row>
    <row r="28" spans="1:18" outlineLevel="1" x14ac:dyDescent="0.3">
      <c r="A28" s="107" t="s">
        <v>1219</v>
      </c>
      <c r="B28" s="31"/>
      <c r="C28" s="31"/>
      <c r="E28" s="105"/>
      <c r="F28" s="30"/>
      <c r="G28" s="105">
        <f t="shared" ref="G28:N28" si="6">SUBTOTAL(9,G2:G27)</f>
        <v>288.50756500399996</v>
      </c>
      <c r="H28" s="105">
        <f t="shared" si="6"/>
        <v>140.27362129900004</v>
      </c>
      <c r="I28" s="124">
        <f t="shared" si="6"/>
        <v>0.87939072603709956</v>
      </c>
      <c r="J28" s="124">
        <f t="shared" si="6"/>
        <v>0.38685564739493439</v>
      </c>
      <c r="K28" s="124">
        <f t="shared" si="6"/>
        <v>0.8800685999439668</v>
      </c>
      <c r="L28" s="124">
        <f t="shared" si="6"/>
        <v>0.88053866683196935</v>
      </c>
      <c r="M28" s="124">
        <f t="shared" si="6"/>
        <v>0.38883613650506699</v>
      </c>
      <c r="N28" s="124">
        <f t="shared" si="6"/>
        <v>0.39018399364887318</v>
      </c>
      <c r="O28" s="103"/>
      <c r="P28" s="104"/>
      <c r="Q28" s="103"/>
      <c r="R28" s="104"/>
    </row>
    <row r="29" spans="1:18" x14ac:dyDescent="0.3">
      <c r="A29" s="107" t="s">
        <v>1240</v>
      </c>
      <c r="B29" s="31"/>
      <c r="C29" s="31"/>
      <c r="E29" s="105"/>
      <c r="F29" s="30"/>
      <c r="G29" s="108">
        <f t="shared" ref="G29:N29" si="7">SUBTOTAL(9,G2:G27)</f>
        <v>288.50756500399996</v>
      </c>
      <c r="H29" s="108">
        <f t="shared" si="7"/>
        <v>140.27362129900004</v>
      </c>
      <c r="I29" s="124">
        <f t="shared" si="7"/>
        <v>0.87939072603709956</v>
      </c>
      <c r="J29" s="124">
        <f t="shared" si="7"/>
        <v>0.38685564739493439</v>
      </c>
      <c r="K29" s="124">
        <f t="shared" si="7"/>
        <v>0.8800685999439668</v>
      </c>
      <c r="L29" s="124">
        <f t="shared" si="7"/>
        <v>0.88053866683196935</v>
      </c>
      <c r="M29" s="124">
        <f t="shared" si="7"/>
        <v>0.38883613650506699</v>
      </c>
      <c r="N29" s="124">
        <f t="shared" si="7"/>
        <v>0.39018399364887318</v>
      </c>
      <c r="O29" s="103"/>
      <c r="P29" s="104"/>
      <c r="Q29" s="103"/>
      <c r="R29" s="104"/>
    </row>
    <row r="30" spans="1:18" ht="15.6" x14ac:dyDescent="0.3">
      <c r="A30" s="95"/>
      <c r="O30" s="104"/>
      <c r="P30" s="104"/>
      <c r="Q30" s="104"/>
      <c r="R30" s="104"/>
    </row>
    <row r="31" spans="1:18" ht="15.6" x14ac:dyDescent="0.3">
      <c r="A31" s="95"/>
    </row>
    <row r="32" spans="1:18" ht="15.6" x14ac:dyDescent="0.3">
      <c r="A32" s="95"/>
    </row>
    <row r="33" spans="1:1" ht="15.6" x14ac:dyDescent="0.3">
      <c r="A33" s="95"/>
    </row>
    <row r="34" spans="1:1" ht="15.6" x14ac:dyDescent="0.3">
      <c r="A34" s="95"/>
    </row>
    <row r="35" spans="1:1" ht="15.6" x14ac:dyDescent="0.3">
      <c r="A35" s="95"/>
    </row>
    <row r="36" spans="1:1" ht="15.6" x14ac:dyDescent="0.3">
      <c r="A36" s="95"/>
    </row>
    <row r="37" spans="1:1" ht="15.6" x14ac:dyDescent="0.3">
      <c r="A37" s="95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92DE4-634F-42B1-B47C-4CB412DB696D}">
  <dimension ref="A1:K17"/>
  <sheetViews>
    <sheetView workbookViewId="0">
      <selection activeCell="M9" sqref="M9"/>
    </sheetView>
  </sheetViews>
  <sheetFormatPr defaultRowHeight="14.4" x14ac:dyDescent="0.3"/>
  <sheetData>
    <row r="1" spans="1:11" x14ac:dyDescent="0.3">
      <c r="A1" s="121" t="s">
        <v>3012</v>
      </c>
      <c r="B1" s="121" t="s">
        <v>3013</v>
      </c>
      <c r="C1" s="121">
        <v>2022</v>
      </c>
      <c r="D1" s="103" t="s">
        <v>3014</v>
      </c>
      <c r="F1" s="121" t="s">
        <v>3015</v>
      </c>
      <c r="H1" s="122">
        <v>2032</v>
      </c>
      <c r="J1" s="103"/>
      <c r="K1" t="s">
        <v>3016</v>
      </c>
    </row>
    <row r="2" spans="1:11" x14ac:dyDescent="0.3">
      <c r="A2" s="121" t="s">
        <v>1244</v>
      </c>
      <c r="B2" s="105">
        <v>2275001000</v>
      </c>
      <c r="C2" s="101">
        <v>282.79450000000003</v>
      </c>
      <c r="D2">
        <v>0.77477945205479459</v>
      </c>
      <c r="F2">
        <f>(K2)^(1/16)</f>
        <v>1</v>
      </c>
      <c r="H2" s="122">
        <f>F2^10</f>
        <v>1</v>
      </c>
      <c r="K2" s="103">
        <v>1</v>
      </c>
    </row>
    <row r="3" spans="1:11" x14ac:dyDescent="0.3">
      <c r="A3" s="121" t="s">
        <v>1244</v>
      </c>
      <c r="B3" s="105">
        <v>2275020000</v>
      </c>
      <c r="C3" s="105">
        <v>1.097697398</v>
      </c>
      <c r="D3">
        <v>4.0425338151397813E-3</v>
      </c>
      <c r="F3">
        <f t="shared" ref="F3:F17" si="0">(K3)^(1/16)</f>
        <v>1.0186593907625323</v>
      </c>
      <c r="H3" s="122">
        <f t="shared" ref="H3:H17" si="1">F3^10</f>
        <v>1.2030673257981774</v>
      </c>
      <c r="K3" s="103">
        <v>1.3442000000000001</v>
      </c>
    </row>
    <row r="4" spans="1:11" x14ac:dyDescent="0.3">
      <c r="A4" s="121" t="s">
        <v>1244</v>
      </c>
      <c r="B4" s="105">
        <v>2275050011</v>
      </c>
      <c r="C4" s="105">
        <v>3.2493630000000003E-2</v>
      </c>
      <c r="D4">
        <v>1.1966558204383525E-4</v>
      </c>
      <c r="F4">
        <f t="shared" si="0"/>
        <v>1.0186593907625323</v>
      </c>
      <c r="H4" s="122">
        <f t="shared" si="1"/>
        <v>1.2030673257981774</v>
      </c>
      <c r="K4" s="103">
        <v>1.3442000000000001</v>
      </c>
    </row>
    <row r="5" spans="1:11" x14ac:dyDescent="0.3">
      <c r="A5" s="121" t="s">
        <v>1244</v>
      </c>
      <c r="B5" s="105">
        <v>2275050012</v>
      </c>
      <c r="C5" s="105">
        <v>0.113428109</v>
      </c>
      <c r="D5">
        <v>3.9149789359968972E-4</v>
      </c>
      <c r="F5">
        <f t="shared" si="0"/>
        <v>1.0145392424854696</v>
      </c>
      <c r="H5" s="122">
        <f t="shared" si="1"/>
        <v>1.1552833185955313</v>
      </c>
      <c r="K5" s="103">
        <v>1.2598</v>
      </c>
    </row>
    <row r="6" spans="1:11" x14ac:dyDescent="0.3">
      <c r="A6" s="121" t="s">
        <v>1244</v>
      </c>
      <c r="B6" s="105">
        <v>2275060011</v>
      </c>
      <c r="C6" s="105">
        <v>1.941346E-3</v>
      </c>
      <c r="D6">
        <v>5.3187561643835615E-6</v>
      </c>
      <c r="F6">
        <f t="shared" si="0"/>
        <v>1</v>
      </c>
      <c r="H6" s="122">
        <f t="shared" si="1"/>
        <v>1</v>
      </c>
      <c r="K6" s="103">
        <v>1</v>
      </c>
    </row>
    <row r="7" spans="1:11" x14ac:dyDescent="0.3">
      <c r="A7" s="121" t="s">
        <v>1244</v>
      </c>
      <c r="B7" s="105">
        <v>2275060012</v>
      </c>
      <c r="C7" s="105">
        <v>6.1924536000000002E-2</v>
      </c>
      <c r="D7">
        <v>1.6965626416438358E-4</v>
      </c>
      <c r="F7">
        <f t="shared" si="0"/>
        <v>1</v>
      </c>
      <c r="H7" s="122">
        <f t="shared" si="1"/>
        <v>1</v>
      </c>
      <c r="K7" s="103">
        <v>1</v>
      </c>
    </row>
    <row r="8" spans="1:11" x14ac:dyDescent="0.3">
      <c r="A8" s="121" t="s">
        <v>1244</v>
      </c>
      <c r="B8" s="105">
        <v>2265008005</v>
      </c>
      <c r="C8" s="105">
        <v>6.1879999999999997E-4</v>
      </c>
      <c r="D8">
        <v>2.2788779794837809E-6</v>
      </c>
      <c r="F8">
        <f t="shared" si="0"/>
        <v>1.0186593907625323</v>
      </c>
      <c r="H8" s="122">
        <f t="shared" si="1"/>
        <v>1.2030673257981774</v>
      </c>
      <c r="K8" s="103">
        <v>1.3442000000000001</v>
      </c>
    </row>
    <row r="9" spans="1:11" x14ac:dyDescent="0.3">
      <c r="A9" s="121" t="s">
        <v>1244</v>
      </c>
      <c r="B9" s="105">
        <v>2270008005</v>
      </c>
      <c r="C9" s="105">
        <v>8.8618499999999995E-4</v>
      </c>
      <c r="D9">
        <v>3.2635880831996711E-6</v>
      </c>
      <c r="F9">
        <f t="shared" si="0"/>
        <v>1.0186593907625323</v>
      </c>
      <c r="H9" s="122">
        <f t="shared" si="1"/>
        <v>1.2030673257981774</v>
      </c>
      <c r="K9" s="103">
        <v>1.3442000000000001</v>
      </c>
    </row>
    <row r="10" spans="1:11" x14ac:dyDescent="0.3">
      <c r="A10" s="105" t="s">
        <v>16</v>
      </c>
      <c r="B10" s="105">
        <v>2275001000</v>
      </c>
      <c r="C10" s="101">
        <v>137.58500000000001</v>
      </c>
      <c r="D10">
        <v>0.37694520547945209</v>
      </c>
      <c r="F10">
        <f t="shared" si="0"/>
        <v>1</v>
      </c>
      <c r="H10" s="122">
        <f t="shared" si="1"/>
        <v>1</v>
      </c>
      <c r="K10" s="103">
        <v>1</v>
      </c>
    </row>
    <row r="11" spans="1:11" x14ac:dyDescent="0.3">
      <c r="A11" s="105" t="s">
        <v>16</v>
      </c>
      <c r="B11" s="105">
        <v>2275020000</v>
      </c>
      <c r="C11" s="105">
        <v>0.42122659499999998</v>
      </c>
      <c r="D11">
        <v>1.5512679141818926E-3</v>
      </c>
      <c r="F11">
        <f t="shared" si="0"/>
        <v>1.0186593907625323</v>
      </c>
      <c r="H11" s="122">
        <f t="shared" si="1"/>
        <v>1.2030673257981774</v>
      </c>
      <c r="K11" s="103">
        <v>1.3442000000000001</v>
      </c>
    </row>
    <row r="12" spans="1:11" x14ac:dyDescent="0.3">
      <c r="A12" s="105" t="s">
        <v>16</v>
      </c>
      <c r="B12" s="105">
        <v>2275050011</v>
      </c>
      <c r="C12" s="105">
        <v>7.5222254000000002E-2</v>
      </c>
      <c r="D12">
        <v>2.7702398142252495E-4</v>
      </c>
      <c r="F12">
        <f t="shared" si="0"/>
        <v>1.0186593907625323</v>
      </c>
      <c r="H12" s="122">
        <f t="shared" si="1"/>
        <v>1.2030673257981774</v>
      </c>
      <c r="K12" s="103">
        <v>1.3442000000000001</v>
      </c>
    </row>
    <row r="13" spans="1:11" x14ac:dyDescent="0.3">
      <c r="A13" s="105" t="s">
        <v>16</v>
      </c>
      <c r="B13" s="105">
        <v>2275050012</v>
      </c>
      <c r="C13" s="105">
        <v>0.241570488</v>
      </c>
      <c r="D13">
        <v>8.3378219299247674E-4</v>
      </c>
      <c r="F13">
        <f t="shared" si="0"/>
        <v>1.0145392424854696</v>
      </c>
      <c r="H13" s="122">
        <f t="shared" si="1"/>
        <v>1.1552833185955313</v>
      </c>
      <c r="K13" s="103">
        <v>1.2598</v>
      </c>
    </row>
    <row r="14" spans="1:11" x14ac:dyDescent="0.3">
      <c r="A14" s="105" t="s">
        <v>16</v>
      </c>
      <c r="B14" s="105">
        <v>2275060011</v>
      </c>
      <c r="C14" s="105">
        <v>2.0848400000000001E-3</v>
      </c>
      <c r="D14">
        <v>5.7118911999999997E-6</v>
      </c>
      <c r="F14">
        <f t="shared" si="0"/>
        <v>1</v>
      </c>
      <c r="H14" s="122">
        <f t="shared" si="1"/>
        <v>1</v>
      </c>
      <c r="K14" s="103">
        <v>1</v>
      </c>
    </row>
    <row r="15" spans="1:11" x14ac:dyDescent="0.3">
      <c r="A15" s="105" t="s">
        <v>16</v>
      </c>
      <c r="B15" s="105">
        <v>2275060012</v>
      </c>
      <c r="C15" s="105">
        <v>8.0335444000000006E-2</v>
      </c>
      <c r="D15">
        <v>2.2009710750684931E-4</v>
      </c>
      <c r="F15">
        <f t="shared" si="0"/>
        <v>1</v>
      </c>
      <c r="H15" s="122">
        <f t="shared" si="1"/>
        <v>1</v>
      </c>
      <c r="K15" s="103">
        <v>1</v>
      </c>
    </row>
    <row r="16" spans="1:11" x14ac:dyDescent="0.3">
      <c r="A16" s="105" t="s">
        <v>16</v>
      </c>
      <c r="B16" s="105">
        <v>2265008005</v>
      </c>
      <c r="C16" s="105">
        <v>5.8818800000000001E-4</v>
      </c>
      <c r="D16">
        <v>2.1661447469634574E-6</v>
      </c>
      <c r="F16">
        <f t="shared" si="0"/>
        <v>1.0186593907625323</v>
      </c>
      <c r="H16" s="122">
        <f t="shared" si="1"/>
        <v>1.2030673257981774</v>
      </c>
      <c r="K16" s="103">
        <v>1.3442000000000001</v>
      </c>
    </row>
    <row r="17" spans="1:11" x14ac:dyDescent="0.3">
      <c r="A17" s="105" t="s">
        <v>16</v>
      </c>
      <c r="B17" s="105">
        <v>2270008005</v>
      </c>
      <c r="C17" s="105">
        <v>3.8349E-4</v>
      </c>
      <c r="D17">
        <v>1.4122945792039235E-6</v>
      </c>
      <c r="F17">
        <f t="shared" si="0"/>
        <v>1.0186593907625323</v>
      </c>
      <c r="H17" s="122">
        <f t="shared" si="1"/>
        <v>1.2030673257981774</v>
      </c>
      <c r="K17" s="103">
        <v>1.3442000000000001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07BE-134D-4E38-A211-92ABC3519F3C}">
  <dimension ref="A1"/>
  <sheetViews>
    <sheetView workbookViewId="0">
      <selection activeCell="I14" sqref="I14"/>
    </sheetView>
  </sheetViews>
  <sheetFormatPr defaultRowHeight="14.4" x14ac:dyDescent="0.3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746C1-3F0A-4705-84A1-94AA6333E548}">
  <dimension ref="A1"/>
  <sheetViews>
    <sheetView workbookViewId="0">
      <selection activeCell="K14" sqref="K14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</vt:i4>
      </vt:variant>
    </vt:vector>
  </HeadingPairs>
  <TitlesOfParts>
    <vt:vector size="27" baseType="lpstr">
      <vt:lpstr>Notes</vt:lpstr>
      <vt:lpstr>Summary</vt:lpstr>
      <vt:lpstr>Hawi_NP</vt:lpstr>
      <vt:lpstr>NonPointRev1</vt:lpstr>
      <vt:lpstr>Non Point Rev3</vt:lpstr>
      <vt:lpstr>NP Surrogates-Update 4.7</vt:lpstr>
      <vt:lpstr>Surrogate NP</vt:lpstr>
      <vt:lpstr>Quasi by SCC</vt:lpstr>
      <vt:lpstr>Not included in Sunils</vt:lpstr>
      <vt:lpstr>Revised MD Surrogates</vt:lpstr>
      <vt:lpstr>NonPoint Sunil data in MD forma</vt:lpstr>
      <vt:lpstr>NP-Sunils Format</vt:lpstr>
      <vt:lpstr>Point Annual_Daily_SCC-Rev2</vt:lpstr>
      <vt:lpstr>Summary MD Point</vt:lpstr>
      <vt:lpstr>PointAnnualDaily_SCC RET</vt:lpstr>
      <vt:lpstr>Point GF DLLR</vt:lpstr>
      <vt:lpstr>Point GF</vt:lpstr>
      <vt:lpstr>Point Annual_Daily</vt:lpstr>
      <vt:lpstr>Point ERCs</vt:lpstr>
      <vt:lpstr>Controlled Point Emissions</vt:lpstr>
      <vt:lpstr>M-A-R</vt:lpstr>
      <vt:lpstr>M-A-R Rev2</vt:lpstr>
      <vt:lpstr>Quasi Pt V2</vt:lpstr>
      <vt:lpstr>Andrew GF 2032 from 2038</vt:lpstr>
      <vt:lpstr>NR Mobile</vt:lpstr>
      <vt:lpstr>OR Mobile</vt:lpstr>
      <vt:lpstr>Notes!Print_Area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County-Level Process Data for Mobile, Point, and Nonpoint Emissions</dc:title>
  <dc:subject/>
  <dc:creator/>
  <cp:keywords/>
  <dc:description/>
  <cp:lastModifiedBy/>
  <dcterms:created xsi:type="dcterms:W3CDTF">2025-02-05T18:56:41Z</dcterms:created>
  <dcterms:modified xsi:type="dcterms:W3CDTF">2026-04-14T20:28:52Z</dcterms:modified>
  <cp:category/>
</cp:coreProperties>
</file>